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hidePivotFieldList="1" defaultThemeVersion="124226"/>
  <xr:revisionPtr revIDLastSave="0" documentId="13_ncr:1_{FC979A1F-0A02-4172-B5B1-6DE1E4E1C6E6}" xr6:coauthVersionLast="47" xr6:coauthVersionMax="47" xr10:uidLastSave="{00000000-0000-0000-0000-000000000000}"/>
  <workbookProtection workbookAlgorithmName="SHA-512" workbookHashValue="KLCnY3cX5twjxO8V5noqfXaKXcn7myiok2hS/mRP6r1Bh7YMX9L1abVL89GkKCfNWYlicTvltzf5cm2pvLL45A==" workbookSaltValue="PwCtEcmamoypmPa8zhKDfg==" workbookSpinCount="100000" lockStructure="1"/>
  <bookViews>
    <workbookView xWindow="-120" yWindow="-120" windowWidth="29040" windowHeight="15840" tabRatio="684" xr2:uid="{00000000-000D-0000-FFFF-FFFF00000000}"/>
  </bookViews>
  <sheets>
    <sheet name="Cover_sheet" sheetId="7" r:id="rId1"/>
    <sheet name="config" sheetId="13" state="hidden" r:id="rId2"/>
    <sheet name="Contents" sheetId="8" r:id="rId3"/>
    <sheet name="Old Data" sheetId="6" state="hidden" r:id="rId4"/>
    <sheet name="Data" sheetId="12" r:id="rId5"/>
    <sheet name="FIRE0902_working" sheetId="4" state="hidden" r:id="rId6"/>
    <sheet name="FIRE0902" sheetId="2" r:id="rId7"/>
    <sheet name="QA checks" sheetId="14" state="hidden" r:id="rId8"/>
  </sheets>
  <definedNames>
    <definedName name="_xlnm._FilterDatabase" localSheetId="4" hidden="1">Data!$A$1:$F$9215</definedName>
    <definedName name="_xlnm._FilterDatabase" localSheetId="3" hidden="1">'Old Data'!$A$1:$F$6244</definedName>
    <definedName name="_xlnm.Print_Area" localSheetId="2">Contents!$A$1:$E$7</definedName>
    <definedName name="_xlnm.Print_Area" localSheetId="6">FIRE0902!$A$1:$T$208</definedName>
    <definedName name="_xlnm.Print_Titles" localSheetId="6">FIRE0902!$B:$B,FIRE0902!$1:$4</definedName>
  </definedNames>
  <calcPr calcId="191029"/>
  <pivotCaches>
    <pivotCache cacheId="0"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 i="7" l="1"/>
  <c r="A9" i="7"/>
  <c r="A8" i="7"/>
  <c r="A5" i="7"/>
  <c r="AS395" i="14"/>
  <c r="AT395" i="14"/>
  <c r="AU395" i="14"/>
  <c r="A231" i="14"/>
  <c r="I461" i="14" l="1"/>
  <c r="G464" i="14"/>
  <c r="O435" i="14"/>
  <c r="D417" i="14"/>
  <c r="H422" i="14"/>
  <c r="T395" i="14"/>
  <c r="U395" i="14"/>
  <c r="V395" i="14"/>
  <c r="W395" i="14"/>
  <c r="D6" i="4" a="1"/>
  <c r="D6" i="4" s="1"/>
  <c r="A376" i="14"/>
  <c r="B376" i="14"/>
  <c r="C376" i="14"/>
  <c r="D376" i="14"/>
  <c r="E376" i="14"/>
  <c r="F376" i="14"/>
  <c r="G376" i="14"/>
  <c r="H376" i="14"/>
  <c r="I376" i="14"/>
  <c r="J376" i="14"/>
  <c r="K376" i="14"/>
  <c r="L376" i="14"/>
  <c r="M376" i="14"/>
  <c r="N376" i="14"/>
  <c r="O376" i="14"/>
  <c r="P376" i="14"/>
  <c r="Q376" i="14"/>
  <c r="R376" i="14"/>
  <c r="S376" i="14"/>
  <c r="T376" i="14"/>
  <c r="U376" i="14"/>
  <c r="A377" i="14"/>
  <c r="B377" i="14"/>
  <c r="C377" i="14"/>
  <c r="D377" i="14"/>
  <c r="E377" i="14"/>
  <c r="F377" i="14"/>
  <c r="G377" i="14"/>
  <c r="H377" i="14"/>
  <c r="I377" i="14"/>
  <c r="J377" i="14"/>
  <c r="K377" i="14"/>
  <c r="L377" i="14"/>
  <c r="M377" i="14"/>
  <c r="N377" i="14"/>
  <c r="O377" i="14"/>
  <c r="P377" i="14"/>
  <c r="Q377" i="14"/>
  <c r="R377" i="14"/>
  <c r="S377" i="14"/>
  <c r="T377" i="14"/>
  <c r="U377" i="14"/>
  <c r="A378" i="14"/>
  <c r="B378" i="14"/>
  <c r="C378" i="14"/>
  <c r="D378" i="14"/>
  <c r="E378" i="14"/>
  <c r="F378" i="14"/>
  <c r="G378" i="14"/>
  <c r="H378" i="14"/>
  <c r="I378" i="14"/>
  <c r="J378" i="14"/>
  <c r="K378" i="14"/>
  <c r="L378" i="14"/>
  <c r="M378" i="14"/>
  <c r="N378" i="14"/>
  <c r="O378" i="14"/>
  <c r="P378" i="14"/>
  <c r="Q378" i="14"/>
  <c r="R378" i="14"/>
  <c r="S378" i="14"/>
  <c r="T378" i="14"/>
  <c r="U378" i="14"/>
  <c r="A379" i="14"/>
  <c r="B379" i="14"/>
  <c r="C379" i="14"/>
  <c r="D379" i="14"/>
  <c r="E379" i="14"/>
  <c r="F379" i="14"/>
  <c r="G379" i="14"/>
  <c r="H379" i="14"/>
  <c r="I379" i="14"/>
  <c r="J379" i="14"/>
  <c r="K379" i="14"/>
  <c r="L379" i="14"/>
  <c r="M379" i="14"/>
  <c r="N379" i="14"/>
  <c r="O379" i="14"/>
  <c r="P379" i="14"/>
  <c r="Q379" i="14"/>
  <c r="R379" i="14"/>
  <c r="S379" i="14"/>
  <c r="T379" i="14"/>
  <c r="U379" i="14"/>
  <c r="A380" i="14"/>
  <c r="B380" i="14"/>
  <c r="C380" i="14"/>
  <c r="D380" i="14"/>
  <c r="E380" i="14"/>
  <c r="F380" i="14"/>
  <c r="G380" i="14"/>
  <c r="H380" i="14"/>
  <c r="I380" i="14"/>
  <c r="J380" i="14"/>
  <c r="K380" i="14"/>
  <c r="L380" i="14"/>
  <c r="M380" i="14"/>
  <c r="N380" i="14"/>
  <c r="O380" i="14"/>
  <c r="P380" i="14"/>
  <c r="Q380" i="14"/>
  <c r="R380" i="14"/>
  <c r="S380" i="14"/>
  <c r="T380" i="14"/>
  <c r="U380" i="14"/>
  <c r="A381" i="14"/>
  <c r="B381" i="14"/>
  <c r="C381" i="14"/>
  <c r="D381" i="14"/>
  <c r="E381" i="14"/>
  <c r="F381" i="14"/>
  <c r="G381" i="14"/>
  <c r="H381" i="14"/>
  <c r="I381" i="14"/>
  <c r="J381" i="14"/>
  <c r="K381" i="14"/>
  <c r="L381" i="14"/>
  <c r="M381" i="14"/>
  <c r="N381" i="14"/>
  <c r="O381" i="14"/>
  <c r="P381" i="14"/>
  <c r="Q381" i="14"/>
  <c r="R381" i="14"/>
  <c r="S381" i="14"/>
  <c r="T381" i="14"/>
  <c r="U381" i="14"/>
  <c r="A382" i="14"/>
  <c r="B382" i="14"/>
  <c r="C382" i="14"/>
  <c r="D382" i="14"/>
  <c r="E382" i="14"/>
  <c r="F382" i="14"/>
  <c r="G382" i="14"/>
  <c r="H382" i="14"/>
  <c r="I382" i="14"/>
  <c r="J382" i="14"/>
  <c r="K382" i="14"/>
  <c r="L382" i="14"/>
  <c r="M382" i="14"/>
  <c r="N382" i="14"/>
  <c r="O382" i="14"/>
  <c r="P382" i="14"/>
  <c r="Q382" i="14"/>
  <c r="R382" i="14"/>
  <c r="S382" i="14"/>
  <c r="T382" i="14"/>
  <c r="U382" i="14"/>
  <c r="A383" i="14"/>
  <c r="B383" i="14"/>
  <c r="C383" i="14"/>
  <c r="D383" i="14"/>
  <c r="E383" i="14"/>
  <c r="F383" i="14"/>
  <c r="G383" i="14"/>
  <c r="H383" i="14"/>
  <c r="I383" i="14"/>
  <c r="J383" i="14"/>
  <c r="K383" i="14"/>
  <c r="L383" i="14"/>
  <c r="M383" i="14"/>
  <c r="N383" i="14"/>
  <c r="O383" i="14"/>
  <c r="P383" i="14"/>
  <c r="Q383" i="14"/>
  <c r="R383" i="14"/>
  <c r="S383" i="14"/>
  <c r="T383" i="14"/>
  <c r="U383" i="14"/>
  <c r="A384" i="14"/>
  <c r="B384" i="14"/>
  <c r="C384" i="14"/>
  <c r="D384" i="14"/>
  <c r="E384" i="14"/>
  <c r="F384" i="14"/>
  <c r="G384" i="14"/>
  <c r="H384" i="14"/>
  <c r="I384" i="14"/>
  <c r="J384" i="14"/>
  <c r="K384" i="14"/>
  <c r="L384" i="14"/>
  <c r="M384" i="14"/>
  <c r="N384" i="14"/>
  <c r="O384" i="14"/>
  <c r="P384" i="14"/>
  <c r="Q384" i="14"/>
  <c r="R384" i="14"/>
  <c r="S384" i="14"/>
  <c r="T384" i="14"/>
  <c r="U384" i="14"/>
  <c r="A385" i="14"/>
  <c r="B385" i="14"/>
  <c r="D395" i="14" s="1"/>
  <c r="C385" i="14"/>
  <c r="E395" i="14" s="1"/>
  <c r="D385" i="14"/>
  <c r="F395" i="14" s="1"/>
  <c r="E385" i="14"/>
  <c r="G395" i="14" s="1"/>
  <c r="F385" i="14"/>
  <c r="H395" i="14" s="1"/>
  <c r="G385" i="14"/>
  <c r="I395" i="14" s="1"/>
  <c r="H385" i="14"/>
  <c r="J395" i="14" s="1"/>
  <c r="I385" i="14"/>
  <c r="K395" i="14" s="1"/>
  <c r="J385" i="14"/>
  <c r="L395" i="14" s="1"/>
  <c r="K385" i="14"/>
  <c r="M395" i="14" s="1"/>
  <c r="L385" i="14"/>
  <c r="N395" i="14" s="1"/>
  <c r="M385" i="14"/>
  <c r="O395" i="14" s="1"/>
  <c r="N385" i="14"/>
  <c r="P395" i="14" s="1"/>
  <c r="O385" i="14"/>
  <c r="Q395" i="14" s="1"/>
  <c r="P385" i="14"/>
  <c r="R395" i="14" s="1"/>
  <c r="Q385" i="14"/>
  <c r="S395" i="14" s="1"/>
  <c r="R385" i="14"/>
  <c r="S385" i="14"/>
  <c r="T385" i="14"/>
  <c r="U385" i="14"/>
  <c r="A367" i="14"/>
  <c r="B367" i="14"/>
  <c r="C367" i="14"/>
  <c r="D367" i="14"/>
  <c r="E367" i="14"/>
  <c r="F367" i="14"/>
  <c r="G367" i="14"/>
  <c r="H367" i="14"/>
  <c r="I367" i="14"/>
  <c r="J367" i="14"/>
  <c r="K367" i="14"/>
  <c r="L367" i="14"/>
  <c r="M367" i="14"/>
  <c r="N367" i="14"/>
  <c r="O367" i="14"/>
  <c r="P367" i="14"/>
  <c r="Q367" i="14"/>
  <c r="R367" i="14"/>
  <c r="S367" i="14"/>
  <c r="T367" i="14"/>
  <c r="U367" i="14"/>
  <c r="A368" i="14"/>
  <c r="B368" i="14"/>
  <c r="C368" i="14"/>
  <c r="D368" i="14"/>
  <c r="E368" i="14"/>
  <c r="F368" i="14"/>
  <c r="G368" i="14"/>
  <c r="H368" i="14"/>
  <c r="I368" i="14"/>
  <c r="J368" i="14"/>
  <c r="K368" i="14"/>
  <c r="L368" i="14"/>
  <c r="M368" i="14"/>
  <c r="N368" i="14"/>
  <c r="O368" i="14"/>
  <c r="P368" i="14"/>
  <c r="Q368" i="14"/>
  <c r="R368" i="14"/>
  <c r="S368" i="14"/>
  <c r="T368" i="14"/>
  <c r="U368" i="14"/>
  <c r="A369" i="14"/>
  <c r="B369" i="14"/>
  <c r="C369" i="14"/>
  <c r="D369" i="14"/>
  <c r="E369" i="14"/>
  <c r="F369" i="14"/>
  <c r="G369" i="14"/>
  <c r="H369" i="14"/>
  <c r="I369" i="14"/>
  <c r="J369" i="14"/>
  <c r="K369" i="14"/>
  <c r="L369" i="14"/>
  <c r="M369" i="14"/>
  <c r="N369" i="14"/>
  <c r="O369" i="14"/>
  <c r="P369" i="14"/>
  <c r="Q369" i="14"/>
  <c r="R369" i="14"/>
  <c r="S369" i="14"/>
  <c r="T369" i="14"/>
  <c r="U369" i="14"/>
  <c r="A370" i="14"/>
  <c r="B370" i="14"/>
  <c r="C370" i="14"/>
  <c r="D370" i="14"/>
  <c r="E370" i="14"/>
  <c r="F370" i="14"/>
  <c r="G370" i="14"/>
  <c r="H370" i="14"/>
  <c r="I370" i="14"/>
  <c r="J370" i="14"/>
  <c r="K370" i="14"/>
  <c r="L370" i="14"/>
  <c r="M370" i="14"/>
  <c r="N370" i="14"/>
  <c r="O370" i="14"/>
  <c r="P370" i="14"/>
  <c r="Q370" i="14"/>
  <c r="R370" i="14"/>
  <c r="S370" i="14"/>
  <c r="T370" i="14"/>
  <c r="U370" i="14"/>
  <c r="A371" i="14"/>
  <c r="B371" i="14"/>
  <c r="C371" i="14"/>
  <c r="D371" i="14"/>
  <c r="E371" i="14"/>
  <c r="F371" i="14"/>
  <c r="G371" i="14"/>
  <c r="H371" i="14"/>
  <c r="I371" i="14"/>
  <c r="J371" i="14"/>
  <c r="K371" i="14"/>
  <c r="L371" i="14"/>
  <c r="M371" i="14"/>
  <c r="N371" i="14"/>
  <c r="O371" i="14"/>
  <c r="P371" i="14"/>
  <c r="Q371" i="14"/>
  <c r="R371" i="14"/>
  <c r="S371" i="14"/>
  <c r="T371" i="14"/>
  <c r="U371" i="14"/>
  <c r="A372" i="14"/>
  <c r="B372" i="14"/>
  <c r="C372" i="14"/>
  <c r="D372" i="14"/>
  <c r="E372" i="14"/>
  <c r="F372" i="14"/>
  <c r="G372" i="14"/>
  <c r="H372" i="14"/>
  <c r="I372" i="14"/>
  <c r="J372" i="14"/>
  <c r="K372" i="14"/>
  <c r="L372" i="14"/>
  <c r="M372" i="14"/>
  <c r="N372" i="14"/>
  <c r="O372" i="14"/>
  <c r="P372" i="14"/>
  <c r="Q372" i="14"/>
  <c r="R372" i="14"/>
  <c r="S372" i="14"/>
  <c r="T372" i="14"/>
  <c r="U372" i="14"/>
  <c r="A373" i="14"/>
  <c r="B373" i="14"/>
  <c r="C373" i="14"/>
  <c r="D373" i="14"/>
  <c r="E373" i="14"/>
  <c r="F373" i="14"/>
  <c r="G373" i="14"/>
  <c r="H373" i="14"/>
  <c r="I373" i="14"/>
  <c r="J373" i="14"/>
  <c r="K373" i="14"/>
  <c r="L373" i="14"/>
  <c r="M373" i="14"/>
  <c r="N373" i="14"/>
  <c r="O373" i="14"/>
  <c r="P373" i="14"/>
  <c r="Q373" i="14"/>
  <c r="R373" i="14"/>
  <c r="S373" i="14"/>
  <c r="T373" i="14"/>
  <c r="U373" i="14"/>
  <c r="A374" i="14"/>
  <c r="B374" i="14"/>
  <c r="C374" i="14"/>
  <c r="D374" i="14"/>
  <c r="E374" i="14"/>
  <c r="F374" i="14"/>
  <c r="G374" i="14"/>
  <c r="H374" i="14"/>
  <c r="I374" i="14"/>
  <c r="J374" i="14"/>
  <c r="K374" i="14"/>
  <c r="L374" i="14"/>
  <c r="M374" i="14"/>
  <c r="N374" i="14"/>
  <c r="O374" i="14"/>
  <c r="P374" i="14"/>
  <c r="Q374" i="14"/>
  <c r="R374" i="14"/>
  <c r="S374" i="14"/>
  <c r="T374" i="14"/>
  <c r="U374" i="14"/>
  <c r="A375" i="14"/>
  <c r="B375" i="14"/>
  <c r="C375" i="14"/>
  <c r="D375" i="14"/>
  <c r="E375" i="14"/>
  <c r="F375" i="14"/>
  <c r="G375" i="14"/>
  <c r="H375" i="14"/>
  <c r="I375" i="14"/>
  <c r="J375" i="14"/>
  <c r="K375" i="14"/>
  <c r="L375" i="14"/>
  <c r="M375" i="14"/>
  <c r="N375" i="14"/>
  <c r="O375" i="14"/>
  <c r="P375" i="14"/>
  <c r="Q375" i="14"/>
  <c r="R375" i="14"/>
  <c r="S375" i="14"/>
  <c r="T375" i="14"/>
  <c r="U375" i="14"/>
  <c r="A346" i="14"/>
  <c r="B346" i="14"/>
  <c r="C346" i="14"/>
  <c r="D346" i="14"/>
  <c r="E346" i="14"/>
  <c r="F346" i="14"/>
  <c r="G346" i="14"/>
  <c r="H346" i="14"/>
  <c r="I346" i="14"/>
  <c r="J346" i="14"/>
  <c r="K346" i="14"/>
  <c r="L346" i="14"/>
  <c r="M346" i="14"/>
  <c r="N346" i="14"/>
  <c r="O346" i="14"/>
  <c r="P346" i="14"/>
  <c r="Q346" i="14"/>
  <c r="R346" i="14"/>
  <c r="S346" i="14"/>
  <c r="T346" i="14"/>
  <c r="U346" i="14"/>
  <c r="A347" i="14"/>
  <c r="B347" i="14"/>
  <c r="C347" i="14"/>
  <c r="D347" i="14"/>
  <c r="E347" i="14"/>
  <c r="F347" i="14"/>
  <c r="G347" i="14"/>
  <c r="H347" i="14"/>
  <c r="I347" i="14"/>
  <c r="J347" i="14"/>
  <c r="K347" i="14"/>
  <c r="L347" i="14"/>
  <c r="M347" i="14"/>
  <c r="N347" i="14"/>
  <c r="O347" i="14"/>
  <c r="P347" i="14"/>
  <c r="Q347" i="14"/>
  <c r="R347" i="14"/>
  <c r="S347" i="14"/>
  <c r="T347" i="14"/>
  <c r="U347" i="14"/>
  <c r="A348" i="14"/>
  <c r="B348" i="14"/>
  <c r="C348" i="14"/>
  <c r="D348" i="14"/>
  <c r="E348" i="14"/>
  <c r="F348" i="14"/>
  <c r="G348" i="14"/>
  <c r="H348" i="14"/>
  <c r="I348" i="14"/>
  <c r="J348" i="14"/>
  <c r="K348" i="14"/>
  <c r="L348" i="14"/>
  <c r="M348" i="14"/>
  <c r="N348" i="14"/>
  <c r="O348" i="14"/>
  <c r="P348" i="14"/>
  <c r="Q348" i="14"/>
  <c r="R348" i="14"/>
  <c r="S348" i="14"/>
  <c r="T348" i="14"/>
  <c r="U348" i="14"/>
  <c r="A349" i="14"/>
  <c r="B349" i="14"/>
  <c r="C349" i="14"/>
  <c r="D349" i="14"/>
  <c r="E349" i="14"/>
  <c r="F349" i="14"/>
  <c r="G349" i="14"/>
  <c r="H349" i="14"/>
  <c r="I349" i="14"/>
  <c r="J349" i="14"/>
  <c r="K349" i="14"/>
  <c r="L349" i="14"/>
  <c r="M349" i="14"/>
  <c r="N349" i="14"/>
  <c r="O349" i="14"/>
  <c r="P349" i="14"/>
  <c r="Q349" i="14"/>
  <c r="R349" i="14"/>
  <c r="S349" i="14"/>
  <c r="T349" i="14"/>
  <c r="U349" i="14"/>
  <c r="A350" i="14"/>
  <c r="B350" i="14"/>
  <c r="C350" i="14"/>
  <c r="D350" i="14"/>
  <c r="E350" i="14"/>
  <c r="F350" i="14"/>
  <c r="G350" i="14"/>
  <c r="H350" i="14"/>
  <c r="I350" i="14"/>
  <c r="J350" i="14"/>
  <c r="K350" i="14"/>
  <c r="L350" i="14"/>
  <c r="M350" i="14"/>
  <c r="N350" i="14"/>
  <c r="O350" i="14"/>
  <c r="P350" i="14"/>
  <c r="Q350" i="14"/>
  <c r="R350" i="14"/>
  <c r="S350" i="14"/>
  <c r="T350" i="14"/>
  <c r="U350" i="14"/>
  <c r="A351" i="14"/>
  <c r="B351" i="14"/>
  <c r="C351" i="14"/>
  <c r="D351" i="14"/>
  <c r="E351" i="14"/>
  <c r="F351" i="14"/>
  <c r="G351" i="14"/>
  <c r="H351" i="14"/>
  <c r="I351" i="14"/>
  <c r="J351" i="14"/>
  <c r="K351" i="14"/>
  <c r="L351" i="14"/>
  <c r="M351" i="14"/>
  <c r="N351" i="14"/>
  <c r="O351" i="14"/>
  <c r="P351" i="14"/>
  <c r="Q351" i="14"/>
  <c r="R351" i="14"/>
  <c r="S351" i="14"/>
  <c r="T351" i="14"/>
  <c r="U351" i="14"/>
  <c r="A352" i="14"/>
  <c r="B352" i="14"/>
  <c r="C352" i="14"/>
  <c r="D352" i="14"/>
  <c r="E352" i="14"/>
  <c r="F352" i="14"/>
  <c r="G352" i="14"/>
  <c r="H352" i="14"/>
  <c r="I352" i="14"/>
  <c r="J352" i="14"/>
  <c r="K352" i="14"/>
  <c r="L352" i="14"/>
  <c r="M352" i="14"/>
  <c r="N352" i="14"/>
  <c r="O352" i="14"/>
  <c r="P352" i="14"/>
  <c r="Q352" i="14"/>
  <c r="R352" i="14"/>
  <c r="S352" i="14"/>
  <c r="T352" i="14"/>
  <c r="U352" i="14"/>
  <c r="A353" i="14"/>
  <c r="B353" i="14"/>
  <c r="C353" i="14"/>
  <c r="D353" i="14"/>
  <c r="E353" i="14"/>
  <c r="F353" i="14"/>
  <c r="G353" i="14"/>
  <c r="H353" i="14"/>
  <c r="I353" i="14"/>
  <c r="J353" i="14"/>
  <c r="K353" i="14"/>
  <c r="L353" i="14"/>
  <c r="M353" i="14"/>
  <c r="N353" i="14"/>
  <c r="O353" i="14"/>
  <c r="P353" i="14"/>
  <c r="Q353" i="14"/>
  <c r="R353" i="14"/>
  <c r="S353" i="14"/>
  <c r="T353" i="14"/>
  <c r="U353" i="14"/>
  <c r="A354" i="14"/>
  <c r="B354" i="14"/>
  <c r="C354" i="14"/>
  <c r="D354" i="14"/>
  <c r="E354" i="14"/>
  <c r="F354" i="14"/>
  <c r="G354" i="14"/>
  <c r="H354" i="14"/>
  <c r="I354" i="14"/>
  <c r="J354" i="14"/>
  <c r="K354" i="14"/>
  <c r="L354" i="14"/>
  <c r="M354" i="14"/>
  <c r="N354" i="14"/>
  <c r="O354" i="14"/>
  <c r="P354" i="14"/>
  <c r="Q354" i="14"/>
  <c r="R354" i="14"/>
  <c r="S354" i="14"/>
  <c r="T354" i="14"/>
  <c r="U354" i="14"/>
  <c r="A355" i="14"/>
  <c r="B355" i="14"/>
  <c r="C355" i="14"/>
  <c r="D355" i="14"/>
  <c r="E355" i="14"/>
  <c r="F355" i="14"/>
  <c r="G355" i="14"/>
  <c r="H355" i="14"/>
  <c r="I355" i="14"/>
  <c r="J355" i="14"/>
  <c r="K355" i="14"/>
  <c r="L355" i="14"/>
  <c r="M355" i="14"/>
  <c r="N355" i="14"/>
  <c r="O355" i="14"/>
  <c r="P355" i="14"/>
  <c r="Q355" i="14"/>
  <c r="R355" i="14"/>
  <c r="S355" i="14"/>
  <c r="T355" i="14"/>
  <c r="U355" i="14"/>
  <c r="A356" i="14"/>
  <c r="B356" i="14"/>
  <c r="C356" i="14"/>
  <c r="D356" i="14"/>
  <c r="E356" i="14"/>
  <c r="F356" i="14"/>
  <c r="G356" i="14"/>
  <c r="H356" i="14"/>
  <c r="I356" i="14"/>
  <c r="J356" i="14"/>
  <c r="K356" i="14"/>
  <c r="L356" i="14"/>
  <c r="M356" i="14"/>
  <c r="N356" i="14"/>
  <c r="O356" i="14"/>
  <c r="P356" i="14"/>
  <c r="Q356" i="14"/>
  <c r="R356" i="14"/>
  <c r="S356" i="14"/>
  <c r="T356" i="14"/>
  <c r="U356" i="14"/>
  <c r="A357" i="14"/>
  <c r="B357" i="14"/>
  <c r="C357" i="14"/>
  <c r="D357" i="14"/>
  <c r="E357" i="14"/>
  <c r="F357" i="14"/>
  <c r="G357" i="14"/>
  <c r="H357" i="14"/>
  <c r="I357" i="14"/>
  <c r="J357" i="14"/>
  <c r="K357" i="14"/>
  <c r="L357" i="14"/>
  <c r="M357" i="14"/>
  <c r="N357" i="14"/>
  <c r="O357" i="14"/>
  <c r="P357" i="14"/>
  <c r="Q357" i="14"/>
  <c r="R357" i="14"/>
  <c r="S357" i="14"/>
  <c r="T357" i="14"/>
  <c r="U357" i="14"/>
  <c r="A358" i="14"/>
  <c r="B358" i="14"/>
  <c r="C358" i="14"/>
  <c r="D358" i="14"/>
  <c r="E358" i="14"/>
  <c r="F358" i="14"/>
  <c r="G358" i="14"/>
  <c r="H358" i="14"/>
  <c r="I358" i="14"/>
  <c r="J358" i="14"/>
  <c r="K358" i="14"/>
  <c r="L358" i="14"/>
  <c r="M358" i="14"/>
  <c r="N358" i="14"/>
  <c r="O358" i="14"/>
  <c r="P358" i="14"/>
  <c r="Q358" i="14"/>
  <c r="R358" i="14"/>
  <c r="S358" i="14"/>
  <c r="T358" i="14"/>
  <c r="U358" i="14"/>
  <c r="A359" i="14"/>
  <c r="B359" i="14"/>
  <c r="C359" i="14"/>
  <c r="D359" i="14"/>
  <c r="E359" i="14"/>
  <c r="F359" i="14"/>
  <c r="G359" i="14"/>
  <c r="H359" i="14"/>
  <c r="I359" i="14"/>
  <c r="J359" i="14"/>
  <c r="K359" i="14"/>
  <c r="L359" i="14"/>
  <c r="M359" i="14"/>
  <c r="N359" i="14"/>
  <c r="O359" i="14"/>
  <c r="P359" i="14"/>
  <c r="Q359" i="14"/>
  <c r="R359" i="14"/>
  <c r="S359" i="14"/>
  <c r="T359" i="14"/>
  <c r="U359" i="14"/>
  <c r="A360" i="14"/>
  <c r="B360" i="14"/>
  <c r="C360" i="14"/>
  <c r="D360" i="14"/>
  <c r="E360" i="14"/>
  <c r="F360" i="14"/>
  <c r="G360" i="14"/>
  <c r="H360" i="14"/>
  <c r="I360" i="14"/>
  <c r="J360" i="14"/>
  <c r="K360" i="14"/>
  <c r="L360" i="14"/>
  <c r="M360" i="14"/>
  <c r="N360" i="14"/>
  <c r="O360" i="14"/>
  <c r="P360" i="14"/>
  <c r="Q360" i="14"/>
  <c r="R360" i="14"/>
  <c r="S360" i="14"/>
  <c r="T360" i="14"/>
  <c r="U360" i="14"/>
  <c r="A361" i="14"/>
  <c r="Q396" i="14" s="1"/>
  <c r="B361" i="14"/>
  <c r="C361" i="14"/>
  <c r="D361" i="14"/>
  <c r="E361" i="14"/>
  <c r="F361" i="14"/>
  <c r="G361" i="14"/>
  <c r="H361" i="14"/>
  <c r="I361" i="14"/>
  <c r="J361" i="14"/>
  <c r="K361" i="14"/>
  <c r="L361" i="14"/>
  <c r="M361" i="14"/>
  <c r="N361" i="14"/>
  <c r="O361" i="14"/>
  <c r="P361" i="14"/>
  <c r="Q361" i="14"/>
  <c r="R361" i="14"/>
  <c r="S361" i="14"/>
  <c r="T361" i="14"/>
  <c r="U361" i="14"/>
  <c r="A362" i="14"/>
  <c r="B362" i="14"/>
  <c r="C362" i="14"/>
  <c r="D362" i="14"/>
  <c r="E362" i="14"/>
  <c r="F362" i="14"/>
  <c r="G362" i="14"/>
  <c r="H362" i="14"/>
  <c r="I362" i="14"/>
  <c r="J362" i="14"/>
  <c r="K362" i="14"/>
  <c r="L362" i="14"/>
  <c r="M362" i="14"/>
  <c r="N362" i="14"/>
  <c r="O362" i="14"/>
  <c r="P362" i="14"/>
  <c r="Q362" i="14"/>
  <c r="R362" i="14"/>
  <c r="S362" i="14"/>
  <c r="T362" i="14"/>
  <c r="U362" i="14"/>
  <c r="A363" i="14"/>
  <c r="I401" i="14" s="1"/>
  <c r="B363" i="14"/>
  <c r="C363" i="14"/>
  <c r="D363" i="14"/>
  <c r="E363" i="14"/>
  <c r="F363" i="14"/>
  <c r="G363" i="14"/>
  <c r="H363" i="14"/>
  <c r="I363" i="14"/>
  <c r="J363" i="14"/>
  <c r="K363" i="14"/>
  <c r="L363" i="14"/>
  <c r="M363" i="14"/>
  <c r="N363" i="14"/>
  <c r="O363" i="14"/>
  <c r="P363" i="14"/>
  <c r="Q363" i="14"/>
  <c r="R363" i="14"/>
  <c r="S363" i="14"/>
  <c r="T363" i="14"/>
  <c r="U363" i="14"/>
  <c r="A364" i="14"/>
  <c r="B364" i="14"/>
  <c r="C364" i="14"/>
  <c r="D364" i="14"/>
  <c r="E364" i="14"/>
  <c r="F364" i="14"/>
  <c r="G364" i="14"/>
  <c r="H364" i="14"/>
  <c r="I364" i="14"/>
  <c r="J364" i="14"/>
  <c r="K364" i="14"/>
  <c r="L364" i="14"/>
  <c r="M364" i="14"/>
  <c r="N364" i="14"/>
  <c r="O364" i="14"/>
  <c r="P364" i="14"/>
  <c r="Q364" i="14"/>
  <c r="R364" i="14"/>
  <c r="S364" i="14"/>
  <c r="T364" i="14"/>
  <c r="U364" i="14"/>
  <c r="A365" i="14"/>
  <c r="B365" i="14"/>
  <c r="C365" i="14"/>
  <c r="D365" i="14"/>
  <c r="E365" i="14"/>
  <c r="F365" i="14"/>
  <c r="G365" i="14"/>
  <c r="H365" i="14"/>
  <c r="I365" i="14"/>
  <c r="J365" i="14"/>
  <c r="K365" i="14"/>
  <c r="L365" i="14"/>
  <c r="M365" i="14"/>
  <c r="N365" i="14"/>
  <c r="O365" i="14"/>
  <c r="P365" i="14"/>
  <c r="Q365" i="14"/>
  <c r="R365" i="14"/>
  <c r="S365" i="14"/>
  <c r="T365" i="14"/>
  <c r="U365" i="14"/>
  <c r="A366" i="14"/>
  <c r="B366" i="14"/>
  <c r="C366" i="14"/>
  <c r="D366" i="14"/>
  <c r="E366" i="14"/>
  <c r="F366" i="14"/>
  <c r="G366" i="14"/>
  <c r="H366" i="14"/>
  <c r="I366" i="14"/>
  <c r="J366" i="14"/>
  <c r="K366" i="14"/>
  <c r="L366" i="14"/>
  <c r="M366" i="14"/>
  <c r="N366" i="14"/>
  <c r="O366" i="14"/>
  <c r="P366" i="14"/>
  <c r="Q366" i="14"/>
  <c r="R366" i="14"/>
  <c r="S366" i="14"/>
  <c r="T366" i="14"/>
  <c r="U366" i="14"/>
  <c r="A332" i="14"/>
  <c r="B332" i="14"/>
  <c r="C332" i="14"/>
  <c r="D332" i="14"/>
  <c r="E332" i="14"/>
  <c r="F332" i="14"/>
  <c r="G332" i="14"/>
  <c r="H332" i="14"/>
  <c r="I332" i="14"/>
  <c r="J332" i="14"/>
  <c r="K332" i="14"/>
  <c r="L332" i="14"/>
  <c r="M332" i="14"/>
  <c r="N332" i="14"/>
  <c r="O332" i="14"/>
  <c r="P332" i="14"/>
  <c r="Q332" i="14"/>
  <c r="R332" i="14"/>
  <c r="S332" i="14"/>
  <c r="T332" i="14"/>
  <c r="U332" i="14"/>
  <c r="A333" i="14"/>
  <c r="B333" i="14"/>
  <c r="C333" i="14"/>
  <c r="D333" i="14"/>
  <c r="E333" i="14"/>
  <c r="F333" i="14"/>
  <c r="G333" i="14"/>
  <c r="H333" i="14"/>
  <c r="I333" i="14"/>
  <c r="J333" i="14"/>
  <c r="K333" i="14"/>
  <c r="L333" i="14"/>
  <c r="M333" i="14"/>
  <c r="N333" i="14"/>
  <c r="O333" i="14"/>
  <c r="P333" i="14"/>
  <c r="Q333" i="14"/>
  <c r="R333" i="14"/>
  <c r="S333" i="14"/>
  <c r="T333" i="14"/>
  <c r="U333" i="14"/>
  <c r="A334" i="14"/>
  <c r="B334" i="14"/>
  <c r="C334" i="14"/>
  <c r="D334" i="14"/>
  <c r="E334" i="14"/>
  <c r="F334" i="14"/>
  <c r="G334" i="14"/>
  <c r="H334" i="14"/>
  <c r="I334" i="14"/>
  <c r="J334" i="14"/>
  <c r="K334" i="14"/>
  <c r="L334" i="14"/>
  <c r="M334" i="14"/>
  <c r="N334" i="14"/>
  <c r="O334" i="14"/>
  <c r="P334" i="14"/>
  <c r="Q334" i="14"/>
  <c r="R334" i="14"/>
  <c r="S334" i="14"/>
  <c r="T334" i="14"/>
  <c r="U334" i="14"/>
  <c r="A335" i="14"/>
  <c r="B335" i="14"/>
  <c r="C335" i="14"/>
  <c r="D335" i="14"/>
  <c r="E335" i="14"/>
  <c r="F335" i="14"/>
  <c r="G335" i="14"/>
  <c r="H335" i="14"/>
  <c r="I335" i="14"/>
  <c r="J335" i="14"/>
  <c r="K335" i="14"/>
  <c r="L335" i="14"/>
  <c r="M335" i="14"/>
  <c r="N335" i="14"/>
  <c r="O335" i="14"/>
  <c r="P335" i="14"/>
  <c r="Q335" i="14"/>
  <c r="R335" i="14"/>
  <c r="S335" i="14"/>
  <c r="T335" i="14"/>
  <c r="U335" i="14"/>
  <c r="A336" i="14"/>
  <c r="B336" i="14"/>
  <c r="C336" i="14"/>
  <c r="D336" i="14"/>
  <c r="E336" i="14"/>
  <c r="F336" i="14"/>
  <c r="G336" i="14"/>
  <c r="H336" i="14"/>
  <c r="I336" i="14"/>
  <c r="J336" i="14"/>
  <c r="K336" i="14"/>
  <c r="L336" i="14"/>
  <c r="M336" i="14"/>
  <c r="N336" i="14"/>
  <c r="O336" i="14"/>
  <c r="P336" i="14"/>
  <c r="Q336" i="14"/>
  <c r="R336" i="14"/>
  <c r="S336" i="14"/>
  <c r="T336" i="14"/>
  <c r="U336" i="14"/>
  <c r="A337" i="14"/>
  <c r="B337" i="14"/>
  <c r="C337" i="14"/>
  <c r="D337" i="14"/>
  <c r="E337" i="14"/>
  <c r="F337" i="14"/>
  <c r="G337" i="14"/>
  <c r="H337" i="14"/>
  <c r="I337" i="14"/>
  <c r="J337" i="14"/>
  <c r="K337" i="14"/>
  <c r="L337" i="14"/>
  <c r="M337" i="14"/>
  <c r="N337" i="14"/>
  <c r="O337" i="14"/>
  <c r="P337" i="14"/>
  <c r="Q337" i="14"/>
  <c r="R337" i="14"/>
  <c r="S337" i="14"/>
  <c r="T337" i="14"/>
  <c r="U337" i="14"/>
  <c r="A338" i="14"/>
  <c r="B338" i="14"/>
  <c r="C338" i="14"/>
  <c r="D338" i="14"/>
  <c r="E338" i="14"/>
  <c r="F338" i="14"/>
  <c r="G338" i="14"/>
  <c r="H338" i="14"/>
  <c r="I338" i="14"/>
  <c r="J338" i="14"/>
  <c r="K338" i="14"/>
  <c r="L338" i="14"/>
  <c r="M338" i="14"/>
  <c r="N338" i="14"/>
  <c r="O338" i="14"/>
  <c r="P338" i="14"/>
  <c r="Q338" i="14"/>
  <c r="R338" i="14"/>
  <c r="S338" i="14"/>
  <c r="T338" i="14"/>
  <c r="U338" i="14"/>
  <c r="A339" i="14"/>
  <c r="B339" i="14"/>
  <c r="C339" i="14"/>
  <c r="D339" i="14"/>
  <c r="E339" i="14"/>
  <c r="F339" i="14"/>
  <c r="G339" i="14"/>
  <c r="H339" i="14"/>
  <c r="I339" i="14"/>
  <c r="J339" i="14"/>
  <c r="K339" i="14"/>
  <c r="L339" i="14"/>
  <c r="M339" i="14"/>
  <c r="N339" i="14"/>
  <c r="O339" i="14"/>
  <c r="P339" i="14"/>
  <c r="Q339" i="14"/>
  <c r="R339" i="14"/>
  <c r="S339" i="14"/>
  <c r="T339" i="14"/>
  <c r="U339" i="14"/>
  <c r="A340" i="14"/>
  <c r="B340" i="14"/>
  <c r="C340" i="14"/>
  <c r="D340" i="14"/>
  <c r="E340" i="14"/>
  <c r="F340" i="14"/>
  <c r="G340" i="14"/>
  <c r="H340" i="14"/>
  <c r="I340" i="14"/>
  <c r="J340" i="14"/>
  <c r="K340" i="14"/>
  <c r="L340" i="14"/>
  <c r="M340" i="14"/>
  <c r="N340" i="14"/>
  <c r="O340" i="14"/>
  <c r="P340" i="14"/>
  <c r="Q340" i="14"/>
  <c r="R340" i="14"/>
  <c r="S340" i="14"/>
  <c r="T340" i="14"/>
  <c r="U340" i="14"/>
  <c r="A341" i="14"/>
  <c r="B341" i="14"/>
  <c r="C341" i="14"/>
  <c r="D341" i="14"/>
  <c r="E341" i="14"/>
  <c r="F341" i="14"/>
  <c r="G341" i="14"/>
  <c r="H341" i="14"/>
  <c r="I341" i="14"/>
  <c r="J341" i="14"/>
  <c r="K341" i="14"/>
  <c r="L341" i="14"/>
  <c r="M341" i="14"/>
  <c r="N341" i="14"/>
  <c r="O341" i="14"/>
  <c r="P341" i="14"/>
  <c r="Q341" i="14"/>
  <c r="R341" i="14"/>
  <c r="S341" i="14"/>
  <c r="T341" i="14"/>
  <c r="U341" i="14"/>
  <c r="A342" i="14"/>
  <c r="B342" i="14"/>
  <c r="C342" i="14"/>
  <c r="D342" i="14"/>
  <c r="E342" i="14"/>
  <c r="F342" i="14"/>
  <c r="G342" i="14"/>
  <c r="H342" i="14"/>
  <c r="I342" i="14"/>
  <c r="J342" i="14"/>
  <c r="K342" i="14"/>
  <c r="L342" i="14"/>
  <c r="M342" i="14"/>
  <c r="N342" i="14"/>
  <c r="O342" i="14"/>
  <c r="P342" i="14"/>
  <c r="Q342" i="14"/>
  <c r="R342" i="14"/>
  <c r="S342" i="14"/>
  <c r="T342" i="14"/>
  <c r="U342" i="14"/>
  <c r="A343" i="14"/>
  <c r="B343" i="14"/>
  <c r="C343" i="14"/>
  <c r="D343" i="14"/>
  <c r="E343" i="14"/>
  <c r="F343" i="14"/>
  <c r="G343" i="14"/>
  <c r="H343" i="14"/>
  <c r="I343" i="14"/>
  <c r="J343" i="14"/>
  <c r="K343" i="14"/>
  <c r="L343" i="14"/>
  <c r="M343" i="14"/>
  <c r="N343" i="14"/>
  <c r="O343" i="14"/>
  <c r="P343" i="14"/>
  <c r="Q343" i="14"/>
  <c r="R343" i="14"/>
  <c r="S343" i="14"/>
  <c r="T343" i="14"/>
  <c r="U343" i="14"/>
  <c r="A344" i="14"/>
  <c r="B344" i="14"/>
  <c r="C344" i="14"/>
  <c r="D344" i="14"/>
  <c r="E344" i="14"/>
  <c r="F344" i="14"/>
  <c r="G344" i="14"/>
  <c r="H344" i="14"/>
  <c r="I344" i="14"/>
  <c r="J344" i="14"/>
  <c r="K344" i="14"/>
  <c r="L344" i="14"/>
  <c r="M344" i="14"/>
  <c r="N344" i="14"/>
  <c r="O344" i="14"/>
  <c r="P344" i="14"/>
  <c r="Q344" i="14"/>
  <c r="R344" i="14"/>
  <c r="S344" i="14"/>
  <c r="T344" i="14"/>
  <c r="U344" i="14"/>
  <c r="A345" i="14"/>
  <c r="B345" i="14"/>
  <c r="C345" i="14"/>
  <c r="D345" i="14"/>
  <c r="E345" i="14"/>
  <c r="F345" i="14"/>
  <c r="G345" i="14"/>
  <c r="H345" i="14"/>
  <c r="I345" i="14"/>
  <c r="J345" i="14"/>
  <c r="K345" i="14"/>
  <c r="L345" i="14"/>
  <c r="M345" i="14"/>
  <c r="N345" i="14"/>
  <c r="O345" i="14"/>
  <c r="P345" i="14"/>
  <c r="Q345" i="14"/>
  <c r="R345" i="14"/>
  <c r="S345" i="14"/>
  <c r="T345" i="14"/>
  <c r="U345" i="14"/>
  <c r="A198" i="14"/>
  <c r="B198" i="14"/>
  <c r="C198" i="14"/>
  <c r="D198" i="14"/>
  <c r="E198" i="14"/>
  <c r="F198" i="14"/>
  <c r="G198" i="14"/>
  <c r="H198" i="14"/>
  <c r="I198" i="14"/>
  <c r="J198" i="14"/>
  <c r="K198" i="14"/>
  <c r="L198" i="14"/>
  <c r="M198" i="14"/>
  <c r="N198" i="14"/>
  <c r="O198" i="14"/>
  <c r="P198" i="14"/>
  <c r="Q198" i="14"/>
  <c r="R198" i="14"/>
  <c r="S198" i="14"/>
  <c r="T198" i="14"/>
  <c r="U198" i="14"/>
  <c r="A199" i="14"/>
  <c r="B199" i="14"/>
  <c r="C199" i="14"/>
  <c r="D199" i="14"/>
  <c r="E199" i="14"/>
  <c r="F199" i="14"/>
  <c r="G199" i="14"/>
  <c r="H199" i="14"/>
  <c r="I199" i="14"/>
  <c r="J199" i="14"/>
  <c r="K199" i="14"/>
  <c r="L199" i="14"/>
  <c r="M199" i="14"/>
  <c r="N199" i="14"/>
  <c r="O199" i="14"/>
  <c r="P199" i="14"/>
  <c r="Q199" i="14"/>
  <c r="R199" i="14"/>
  <c r="S199" i="14"/>
  <c r="T199" i="14"/>
  <c r="U199" i="14"/>
  <c r="A200" i="14"/>
  <c r="B200" i="14"/>
  <c r="C200" i="14"/>
  <c r="D200" i="14"/>
  <c r="E200" i="14"/>
  <c r="F200" i="14"/>
  <c r="G200" i="14"/>
  <c r="H200" i="14"/>
  <c r="I200" i="14"/>
  <c r="J200" i="14"/>
  <c r="K200" i="14"/>
  <c r="L200" i="14"/>
  <c r="M200" i="14"/>
  <c r="N200" i="14"/>
  <c r="O200" i="14"/>
  <c r="P200" i="14"/>
  <c r="Q200" i="14"/>
  <c r="R200" i="14"/>
  <c r="S200" i="14"/>
  <c r="T200" i="14"/>
  <c r="U200" i="14"/>
  <c r="A201" i="14"/>
  <c r="B201" i="14"/>
  <c r="C201" i="14"/>
  <c r="D201" i="14"/>
  <c r="E201" i="14"/>
  <c r="F201" i="14"/>
  <c r="G201" i="14"/>
  <c r="H201" i="14"/>
  <c r="I201" i="14"/>
  <c r="J201" i="14"/>
  <c r="K201" i="14"/>
  <c r="L201" i="14"/>
  <c r="M201" i="14"/>
  <c r="N201" i="14"/>
  <c r="O201" i="14"/>
  <c r="P201" i="14"/>
  <c r="Q201" i="14"/>
  <c r="R201" i="14"/>
  <c r="S201" i="14"/>
  <c r="T201" i="14"/>
  <c r="U201" i="14"/>
  <c r="A202" i="14"/>
  <c r="B202" i="14"/>
  <c r="C202" i="14"/>
  <c r="D202" i="14"/>
  <c r="E202" i="14"/>
  <c r="F202" i="14"/>
  <c r="G202" i="14"/>
  <c r="H202" i="14"/>
  <c r="I202" i="14"/>
  <c r="J202" i="14"/>
  <c r="K202" i="14"/>
  <c r="L202" i="14"/>
  <c r="M202" i="14"/>
  <c r="N202" i="14"/>
  <c r="O202" i="14"/>
  <c r="P202" i="14"/>
  <c r="Q202" i="14"/>
  <c r="R202" i="14"/>
  <c r="S202" i="14"/>
  <c r="T202" i="14"/>
  <c r="U202" i="14"/>
  <c r="A203" i="14"/>
  <c r="B203" i="14"/>
  <c r="C203" i="14"/>
  <c r="D203" i="14"/>
  <c r="E203" i="14"/>
  <c r="F203" i="14"/>
  <c r="G203" i="14"/>
  <c r="H203" i="14"/>
  <c r="I203" i="14"/>
  <c r="J203" i="14"/>
  <c r="K203" i="14"/>
  <c r="L203" i="14"/>
  <c r="M203" i="14"/>
  <c r="N203" i="14"/>
  <c r="O203" i="14"/>
  <c r="P203" i="14"/>
  <c r="Q203" i="14"/>
  <c r="R203" i="14"/>
  <c r="S203" i="14"/>
  <c r="T203" i="14"/>
  <c r="U203" i="14"/>
  <c r="A204" i="14"/>
  <c r="B204" i="14"/>
  <c r="C204" i="14"/>
  <c r="D204" i="14"/>
  <c r="E204" i="14"/>
  <c r="F204" i="14"/>
  <c r="G204" i="14"/>
  <c r="H204" i="14"/>
  <c r="I204" i="14"/>
  <c r="J204" i="14"/>
  <c r="K204" i="14"/>
  <c r="L204" i="14"/>
  <c r="M204" i="14"/>
  <c r="N204" i="14"/>
  <c r="O204" i="14"/>
  <c r="P204" i="14"/>
  <c r="Q204" i="14"/>
  <c r="R204" i="14"/>
  <c r="S204" i="14"/>
  <c r="T204" i="14"/>
  <c r="U204" i="14"/>
  <c r="A205" i="14"/>
  <c r="B205" i="14"/>
  <c r="C205" i="14"/>
  <c r="D205" i="14"/>
  <c r="E205" i="14"/>
  <c r="F205" i="14"/>
  <c r="G205" i="14"/>
  <c r="H205" i="14"/>
  <c r="I205" i="14"/>
  <c r="J205" i="14"/>
  <c r="K205" i="14"/>
  <c r="L205" i="14"/>
  <c r="M205" i="14"/>
  <c r="N205" i="14"/>
  <c r="O205" i="14"/>
  <c r="P205" i="14"/>
  <c r="Q205" i="14"/>
  <c r="R205" i="14"/>
  <c r="S205" i="14"/>
  <c r="T205" i="14"/>
  <c r="U205" i="14"/>
  <c r="A206" i="14"/>
  <c r="B206" i="14"/>
  <c r="C206" i="14"/>
  <c r="D206" i="14"/>
  <c r="E206" i="14"/>
  <c r="F206" i="14"/>
  <c r="G206" i="14"/>
  <c r="H206" i="14"/>
  <c r="I206" i="14"/>
  <c r="J206" i="14"/>
  <c r="K206" i="14"/>
  <c r="L206" i="14"/>
  <c r="M206" i="14"/>
  <c r="N206" i="14"/>
  <c r="O206" i="14"/>
  <c r="P206" i="14"/>
  <c r="Q206" i="14"/>
  <c r="R206" i="14"/>
  <c r="S206" i="14"/>
  <c r="T206" i="14"/>
  <c r="U206" i="14"/>
  <c r="A207" i="14"/>
  <c r="B207" i="14"/>
  <c r="C207" i="14"/>
  <c r="D207" i="14"/>
  <c r="E207" i="14"/>
  <c r="F207" i="14"/>
  <c r="G207" i="14"/>
  <c r="H207" i="14"/>
  <c r="I207" i="14"/>
  <c r="J207" i="14"/>
  <c r="K207" i="14"/>
  <c r="L207" i="14"/>
  <c r="M207" i="14"/>
  <c r="N207" i="14"/>
  <c r="O207" i="14"/>
  <c r="P207" i="14"/>
  <c r="Q207" i="14"/>
  <c r="R207" i="14"/>
  <c r="S207" i="14"/>
  <c r="T207" i="14"/>
  <c r="U207" i="14"/>
  <c r="A208" i="14"/>
  <c r="B208" i="14"/>
  <c r="C208" i="14"/>
  <c r="D208" i="14"/>
  <c r="E208" i="14"/>
  <c r="F208" i="14"/>
  <c r="G208" i="14"/>
  <c r="H208" i="14"/>
  <c r="I208" i="14"/>
  <c r="J208" i="14"/>
  <c r="K208" i="14"/>
  <c r="L208" i="14"/>
  <c r="M208" i="14"/>
  <c r="N208" i="14"/>
  <c r="O208" i="14"/>
  <c r="P208" i="14"/>
  <c r="Q208" i="14"/>
  <c r="R208" i="14"/>
  <c r="S208" i="14"/>
  <c r="T208" i="14"/>
  <c r="U208" i="14"/>
  <c r="A209" i="14"/>
  <c r="B209" i="14"/>
  <c r="C209" i="14"/>
  <c r="D209" i="14"/>
  <c r="E209" i="14"/>
  <c r="F209" i="14"/>
  <c r="G209" i="14"/>
  <c r="H209" i="14"/>
  <c r="I209" i="14"/>
  <c r="J209" i="14"/>
  <c r="K209" i="14"/>
  <c r="L209" i="14"/>
  <c r="M209" i="14"/>
  <c r="N209" i="14"/>
  <c r="O209" i="14"/>
  <c r="P209" i="14"/>
  <c r="Q209" i="14"/>
  <c r="R209" i="14"/>
  <c r="S209" i="14"/>
  <c r="T209" i="14"/>
  <c r="U209" i="14"/>
  <c r="A210" i="14"/>
  <c r="B210" i="14"/>
  <c r="C210" i="14"/>
  <c r="D210" i="14"/>
  <c r="E210" i="14"/>
  <c r="F210" i="14"/>
  <c r="G210" i="14"/>
  <c r="H210" i="14"/>
  <c r="I210" i="14"/>
  <c r="J210" i="14"/>
  <c r="K210" i="14"/>
  <c r="L210" i="14"/>
  <c r="M210" i="14"/>
  <c r="N210" i="14"/>
  <c r="O210" i="14"/>
  <c r="P210" i="14"/>
  <c r="Q210" i="14"/>
  <c r="R210" i="14"/>
  <c r="S210" i="14"/>
  <c r="T210" i="14"/>
  <c r="U210" i="14"/>
  <c r="A211" i="14"/>
  <c r="B211" i="14"/>
  <c r="C211" i="14"/>
  <c r="D211" i="14"/>
  <c r="E211" i="14"/>
  <c r="F211" i="14"/>
  <c r="G211" i="14"/>
  <c r="H211" i="14"/>
  <c r="I211" i="14"/>
  <c r="J211" i="14"/>
  <c r="K211" i="14"/>
  <c r="L211" i="14"/>
  <c r="M211" i="14"/>
  <c r="N211" i="14"/>
  <c r="O211" i="14"/>
  <c r="P211" i="14"/>
  <c r="Q211" i="14"/>
  <c r="R211" i="14"/>
  <c r="S211" i="14"/>
  <c r="T211" i="14"/>
  <c r="U211" i="14"/>
  <c r="A212" i="14"/>
  <c r="B212" i="14"/>
  <c r="C212" i="14"/>
  <c r="D212" i="14"/>
  <c r="E212" i="14"/>
  <c r="F212" i="14"/>
  <c r="G212" i="14"/>
  <c r="H212" i="14"/>
  <c r="I212" i="14"/>
  <c r="J212" i="14"/>
  <c r="K212" i="14"/>
  <c r="L212" i="14"/>
  <c r="M212" i="14"/>
  <c r="N212" i="14"/>
  <c r="O212" i="14"/>
  <c r="P212" i="14"/>
  <c r="Q212" i="14"/>
  <c r="R212" i="14"/>
  <c r="S212" i="14"/>
  <c r="T212" i="14"/>
  <c r="U212" i="14"/>
  <c r="A213" i="14"/>
  <c r="B213" i="14"/>
  <c r="C213" i="14"/>
  <c r="D213" i="14"/>
  <c r="E213" i="14"/>
  <c r="F213" i="14"/>
  <c r="G213" i="14"/>
  <c r="H213" i="14"/>
  <c r="I213" i="14"/>
  <c r="J213" i="14"/>
  <c r="K213" i="14"/>
  <c r="L213" i="14"/>
  <c r="M213" i="14"/>
  <c r="N213" i="14"/>
  <c r="O213" i="14"/>
  <c r="P213" i="14"/>
  <c r="Q213" i="14"/>
  <c r="R213" i="14"/>
  <c r="S213" i="14"/>
  <c r="T213" i="14"/>
  <c r="U213" i="14"/>
  <c r="A214" i="14"/>
  <c r="B214" i="14"/>
  <c r="C214" i="14"/>
  <c r="D214" i="14"/>
  <c r="E214" i="14"/>
  <c r="F214" i="14"/>
  <c r="G214" i="14"/>
  <c r="H214" i="14"/>
  <c r="I214" i="14"/>
  <c r="J214" i="14"/>
  <c r="K214" i="14"/>
  <c r="L214" i="14"/>
  <c r="M214" i="14"/>
  <c r="N214" i="14"/>
  <c r="O214" i="14"/>
  <c r="P214" i="14"/>
  <c r="Q214" i="14"/>
  <c r="R214" i="14"/>
  <c r="S214" i="14"/>
  <c r="T214" i="14"/>
  <c r="U214" i="14"/>
  <c r="A215" i="14"/>
  <c r="B215" i="14"/>
  <c r="C215" i="14"/>
  <c r="D215" i="14"/>
  <c r="E215" i="14"/>
  <c r="F215" i="14"/>
  <c r="G215" i="14"/>
  <c r="H215" i="14"/>
  <c r="I215" i="14"/>
  <c r="J215" i="14"/>
  <c r="K215" i="14"/>
  <c r="L215" i="14"/>
  <c r="M215" i="14"/>
  <c r="N215" i="14"/>
  <c r="O215" i="14"/>
  <c r="P215" i="14"/>
  <c r="Q215" i="14"/>
  <c r="R215" i="14"/>
  <c r="S215" i="14"/>
  <c r="T215" i="14"/>
  <c r="U215" i="14"/>
  <c r="A216" i="14"/>
  <c r="B216" i="14"/>
  <c r="C216" i="14"/>
  <c r="D216" i="14"/>
  <c r="E216" i="14"/>
  <c r="F216" i="14"/>
  <c r="G216" i="14"/>
  <c r="H216" i="14"/>
  <c r="I216" i="14"/>
  <c r="J216" i="14"/>
  <c r="K216" i="14"/>
  <c r="L216" i="14"/>
  <c r="M216" i="14"/>
  <c r="N216" i="14"/>
  <c r="O216" i="14"/>
  <c r="P216" i="14"/>
  <c r="Q216" i="14"/>
  <c r="R216" i="14"/>
  <c r="S216" i="14"/>
  <c r="T216" i="14"/>
  <c r="U216" i="14"/>
  <c r="A217" i="14"/>
  <c r="B217" i="14"/>
  <c r="C217" i="14"/>
  <c r="D217" i="14"/>
  <c r="E217" i="14"/>
  <c r="F217" i="14"/>
  <c r="G217" i="14"/>
  <c r="H217" i="14"/>
  <c r="I217" i="14"/>
  <c r="J217" i="14"/>
  <c r="K217" i="14"/>
  <c r="L217" i="14"/>
  <c r="M217" i="14"/>
  <c r="N217" i="14"/>
  <c r="O217" i="14"/>
  <c r="P217" i="14"/>
  <c r="Q217" i="14"/>
  <c r="R217" i="14"/>
  <c r="S217" i="14"/>
  <c r="T217" i="14"/>
  <c r="U217" i="14"/>
  <c r="A218" i="14"/>
  <c r="B218" i="14"/>
  <c r="C218" i="14"/>
  <c r="D218" i="14"/>
  <c r="E218" i="14"/>
  <c r="F218" i="14"/>
  <c r="G218" i="14"/>
  <c r="H218" i="14"/>
  <c r="I218" i="14"/>
  <c r="J218" i="14"/>
  <c r="K218" i="14"/>
  <c r="L218" i="14"/>
  <c r="M218" i="14"/>
  <c r="N218" i="14"/>
  <c r="O218" i="14"/>
  <c r="P218" i="14"/>
  <c r="Q218" i="14"/>
  <c r="R218" i="14"/>
  <c r="S218" i="14"/>
  <c r="T218" i="14"/>
  <c r="U218" i="14"/>
  <c r="A219" i="14"/>
  <c r="B219" i="14"/>
  <c r="C219" i="14"/>
  <c r="D219" i="14"/>
  <c r="E219" i="14"/>
  <c r="F219" i="14"/>
  <c r="G219" i="14"/>
  <c r="H219" i="14"/>
  <c r="I219" i="14"/>
  <c r="J219" i="14"/>
  <c r="K219" i="14"/>
  <c r="L219" i="14"/>
  <c r="M219" i="14"/>
  <c r="N219" i="14"/>
  <c r="O219" i="14"/>
  <c r="P219" i="14"/>
  <c r="Q219" i="14"/>
  <c r="R219" i="14"/>
  <c r="S219" i="14"/>
  <c r="T219" i="14"/>
  <c r="U219" i="14"/>
  <c r="A220" i="14"/>
  <c r="B220" i="14"/>
  <c r="C220" i="14"/>
  <c r="D220" i="14"/>
  <c r="E220" i="14"/>
  <c r="F220" i="14"/>
  <c r="G220" i="14"/>
  <c r="H220" i="14"/>
  <c r="I220" i="14"/>
  <c r="J220" i="14"/>
  <c r="K220" i="14"/>
  <c r="L220" i="14"/>
  <c r="M220" i="14"/>
  <c r="N220" i="14"/>
  <c r="O220" i="14"/>
  <c r="P220" i="14"/>
  <c r="Q220" i="14"/>
  <c r="R220" i="14"/>
  <c r="S220" i="14"/>
  <c r="T220" i="14"/>
  <c r="U220" i="14"/>
  <c r="A221" i="14"/>
  <c r="B221" i="14"/>
  <c r="C221" i="14"/>
  <c r="D221" i="14"/>
  <c r="E221" i="14"/>
  <c r="F221" i="14"/>
  <c r="G221" i="14"/>
  <c r="H221" i="14"/>
  <c r="I221" i="14"/>
  <c r="J221" i="14"/>
  <c r="K221" i="14"/>
  <c r="L221" i="14"/>
  <c r="M221" i="14"/>
  <c r="N221" i="14"/>
  <c r="O221" i="14"/>
  <c r="P221" i="14"/>
  <c r="Q221" i="14"/>
  <c r="R221" i="14"/>
  <c r="S221" i="14"/>
  <c r="T221" i="14"/>
  <c r="U221" i="14"/>
  <c r="A222" i="14"/>
  <c r="B222" i="14"/>
  <c r="C222" i="14"/>
  <c r="D222" i="14"/>
  <c r="E222" i="14"/>
  <c r="F222" i="14"/>
  <c r="G222" i="14"/>
  <c r="H222" i="14"/>
  <c r="I222" i="14"/>
  <c r="J222" i="14"/>
  <c r="K222" i="14"/>
  <c r="L222" i="14"/>
  <c r="M222" i="14"/>
  <c r="N222" i="14"/>
  <c r="O222" i="14"/>
  <c r="P222" i="14"/>
  <c r="Q222" i="14"/>
  <c r="R222" i="14"/>
  <c r="S222" i="14"/>
  <c r="T222" i="14"/>
  <c r="U222" i="14"/>
  <c r="A223" i="14"/>
  <c r="B223" i="14"/>
  <c r="C223" i="14"/>
  <c r="D223" i="14"/>
  <c r="E223" i="14"/>
  <c r="F223" i="14"/>
  <c r="G223" i="14"/>
  <c r="H223" i="14"/>
  <c r="I223" i="14"/>
  <c r="J223" i="14"/>
  <c r="K223" i="14"/>
  <c r="L223" i="14"/>
  <c r="M223" i="14"/>
  <c r="N223" i="14"/>
  <c r="O223" i="14"/>
  <c r="P223" i="14"/>
  <c r="Q223" i="14"/>
  <c r="R223" i="14"/>
  <c r="S223" i="14"/>
  <c r="T223" i="14"/>
  <c r="U223" i="14"/>
  <c r="A224" i="14"/>
  <c r="B224" i="14"/>
  <c r="C224" i="14"/>
  <c r="D224" i="14"/>
  <c r="E224" i="14"/>
  <c r="F224" i="14"/>
  <c r="G224" i="14"/>
  <c r="H224" i="14"/>
  <c r="I224" i="14"/>
  <c r="J224" i="14"/>
  <c r="K224" i="14"/>
  <c r="L224" i="14"/>
  <c r="M224" i="14"/>
  <c r="N224" i="14"/>
  <c r="O224" i="14"/>
  <c r="P224" i="14"/>
  <c r="Q224" i="14"/>
  <c r="R224" i="14"/>
  <c r="S224" i="14"/>
  <c r="T224" i="14"/>
  <c r="U224" i="14"/>
  <c r="A225" i="14"/>
  <c r="B225" i="14"/>
  <c r="C225" i="14"/>
  <c r="D225" i="14"/>
  <c r="E225" i="14"/>
  <c r="F225" i="14"/>
  <c r="G225" i="14"/>
  <c r="H225" i="14"/>
  <c r="I225" i="14"/>
  <c r="J225" i="14"/>
  <c r="K225" i="14"/>
  <c r="L225" i="14"/>
  <c r="M225" i="14"/>
  <c r="N225" i="14"/>
  <c r="O225" i="14"/>
  <c r="P225" i="14"/>
  <c r="Q225" i="14"/>
  <c r="R225" i="14"/>
  <c r="S225" i="14"/>
  <c r="T225" i="14"/>
  <c r="U225" i="14"/>
  <c r="A226" i="14"/>
  <c r="B226" i="14"/>
  <c r="C226" i="14"/>
  <c r="D226" i="14"/>
  <c r="E226" i="14"/>
  <c r="F226" i="14"/>
  <c r="G226" i="14"/>
  <c r="H226" i="14"/>
  <c r="I226" i="14"/>
  <c r="J226" i="14"/>
  <c r="K226" i="14"/>
  <c r="L226" i="14"/>
  <c r="M226" i="14"/>
  <c r="N226" i="14"/>
  <c r="O226" i="14"/>
  <c r="P226" i="14"/>
  <c r="Q226" i="14"/>
  <c r="R226" i="14"/>
  <c r="S226" i="14"/>
  <c r="T226" i="14"/>
  <c r="U226" i="14"/>
  <c r="A227" i="14"/>
  <c r="B227" i="14"/>
  <c r="C227" i="14"/>
  <c r="D227" i="14"/>
  <c r="E227" i="14"/>
  <c r="F227" i="14"/>
  <c r="G227" i="14"/>
  <c r="H227" i="14"/>
  <c r="I227" i="14"/>
  <c r="J227" i="14"/>
  <c r="K227" i="14"/>
  <c r="L227" i="14"/>
  <c r="M227" i="14"/>
  <c r="N227" i="14"/>
  <c r="O227" i="14"/>
  <c r="P227" i="14"/>
  <c r="Q227" i="14"/>
  <c r="R227" i="14"/>
  <c r="S227" i="14"/>
  <c r="T227" i="14"/>
  <c r="U227" i="14"/>
  <c r="A228" i="14"/>
  <c r="B228" i="14"/>
  <c r="C228" i="14"/>
  <c r="D228" i="14"/>
  <c r="E228" i="14"/>
  <c r="F228" i="14"/>
  <c r="G228" i="14"/>
  <c r="H228" i="14"/>
  <c r="I228" i="14"/>
  <c r="J228" i="14"/>
  <c r="K228" i="14"/>
  <c r="L228" i="14"/>
  <c r="M228" i="14"/>
  <c r="N228" i="14"/>
  <c r="O228" i="14"/>
  <c r="P228" i="14"/>
  <c r="Q228" i="14"/>
  <c r="R228" i="14"/>
  <c r="S228" i="14"/>
  <c r="T228" i="14"/>
  <c r="U228" i="14"/>
  <c r="A229" i="14"/>
  <c r="B229" i="14"/>
  <c r="C229" i="14"/>
  <c r="D229" i="14"/>
  <c r="E229" i="14"/>
  <c r="F229" i="14"/>
  <c r="G229" i="14"/>
  <c r="H229" i="14"/>
  <c r="I229" i="14"/>
  <c r="J229" i="14"/>
  <c r="K229" i="14"/>
  <c r="L229" i="14"/>
  <c r="M229" i="14"/>
  <c r="N229" i="14"/>
  <c r="O229" i="14"/>
  <c r="P229" i="14"/>
  <c r="Q229" i="14"/>
  <c r="R229" i="14"/>
  <c r="S229" i="14"/>
  <c r="T229" i="14"/>
  <c r="U229" i="14"/>
  <c r="A230" i="14"/>
  <c r="B230" i="14"/>
  <c r="C230" i="14"/>
  <c r="D230" i="14"/>
  <c r="E230" i="14"/>
  <c r="F230" i="14"/>
  <c r="G230" i="14"/>
  <c r="H230" i="14"/>
  <c r="I230" i="14"/>
  <c r="J230" i="14"/>
  <c r="K230" i="14"/>
  <c r="L230" i="14"/>
  <c r="M230" i="14"/>
  <c r="N230" i="14"/>
  <c r="O230" i="14"/>
  <c r="P230" i="14"/>
  <c r="Q230" i="14"/>
  <c r="R230" i="14"/>
  <c r="S230" i="14"/>
  <c r="T230" i="14"/>
  <c r="U230" i="14"/>
  <c r="B231" i="14"/>
  <c r="C231" i="14"/>
  <c r="D231" i="14"/>
  <c r="E231" i="14"/>
  <c r="F231" i="14"/>
  <c r="G231" i="14"/>
  <c r="H231" i="14"/>
  <c r="I231" i="14"/>
  <c r="J231" i="14"/>
  <c r="K231" i="14"/>
  <c r="L231" i="14"/>
  <c r="M231" i="14"/>
  <c r="N231" i="14"/>
  <c r="O231" i="14"/>
  <c r="P231" i="14"/>
  <c r="Q231" i="14"/>
  <c r="R231" i="14"/>
  <c r="S231" i="14"/>
  <c r="T231" i="14"/>
  <c r="U231" i="14"/>
  <c r="A232" i="14"/>
  <c r="H465" i="14" s="1"/>
  <c r="B232" i="14"/>
  <c r="C232" i="14"/>
  <c r="D232" i="14"/>
  <c r="E232" i="14"/>
  <c r="F232" i="14"/>
  <c r="G232" i="14"/>
  <c r="H232" i="14"/>
  <c r="I232" i="14"/>
  <c r="J232" i="14"/>
  <c r="K232" i="14"/>
  <c r="L232" i="14"/>
  <c r="M232" i="14"/>
  <c r="N232" i="14"/>
  <c r="P464" i="14" s="1"/>
  <c r="O232" i="14"/>
  <c r="P232" i="14"/>
  <c r="Q232" i="14"/>
  <c r="R232" i="14"/>
  <c r="S232" i="14"/>
  <c r="T232" i="14"/>
  <c r="U232" i="14"/>
  <c r="A233" i="14"/>
  <c r="B233" i="14"/>
  <c r="C233" i="14"/>
  <c r="D233" i="14"/>
  <c r="E233" i="14"/>
  <c r="F233" i="14"/>
  <c r="G233" i="14"/>
  <c r="H233" i="14"/>
  <c r="I233" i="14"/>
  <c r="J233" i="14"/>
  <c r="K233" i="14"/>
  <c r="L233" i="14"/>
  <c r="M233" i="14"/>
  <c r="N233" i="14"/>
  <c r="O233" i="14"/>
  <c r="P233" i="14"/>
  <c r="Q233" i="14"/>
  <c r="R233" i="14"/>
  <c r="S233" i="14"/>
  <c r="T233" i="14"/>
  <c r="U233" i="14"/>
  <c r="A234" i="14"/>
  <c r="B234" i="14"/>
  <c r="C234" i="14"/>
  <c r="D234" i="14"/>
  <c r="E234" i="14"/>
  <c r="F234" i="14"/>
  <c r="G234" i="14"/>
  <c r="H234" i="14"/>
  <c r="I234" i="14"/>
  <c r="J234" i="14"/>
  <c r="K234" i="14"/>
  <c r="L234" i="14"/>
  <c r="M234" i="14"/>
  <c r="N234" i="14"/>
  <c r="O234" i="14"/>
  <c r="P234" i="14"/>
  <c r="Q234" i="14"/>
  <c r="R234" i="14"/>
  <c r="S234" i="14"/>
  <c r="T234" i="14"/>
  <c r="U234" i="14"/>
  <c r="A235" i="14"/>
  <c r="B235" i="14"/>
  <c r="C235" i="14"/>
  <c r="D235" i="14"/>
  <c r="E235" i="14"/>
  <c r="F235" i="14"/>
  <c r="G235" i="14"/>
  <c r="H235" i="14"/>
  <c r="I235" i="14"/>
  <c r="J235" i="14"/>
  <c r="K235" i="14"/>
  <c r="L235" i="14"/>
  <c r="M235" i="14"/>
  <c r="N235" i="14"/>
  <c r="O235" i="14"/>
  <c r="P235" i="14"/>
  <c r="Q235" i="14"/>
  <c r="R235" i="14"/>
  <c r="S235" i="14"/>
  <c r="T235" i="14"/>
  <c r="U235" i="14"/>
  <c r="A236" i="14"/>
  <c r="B236" i="14"/>
  <c r="C236" i="14"/>
  <c r="D236" i="14"/>
  <c r="E236" i="14"/>
  <c r="F236" i="14"/>
  <c r="G236" i="14"/>
  <c r="H236" i="14"/>
  <c r="I236" i="14"/>
  <c r="J236" i="14"/>
  <c r="K236" i="14"/>
  <c r="L236" i="14"/>
  <c r="M236" i="14"/>
  <c r="N236" i="14"/>
  <c r="O236" i="14"/>
  <c r="P236" i="14"/>
  <c r="Q236" i="14"/>
  <c r="R236" i="14"/>
  <c r="S236" i="14"/>
  <c r="T236" i="14"/>
  <c r="U236" i="14"/>
  <c r="A237" i="14"/>
  <c r="B237" i="14"/>
  <c r="C237" i="14"/>
  <c r="D237" i="14"/>
  <c r="E237" i="14"/>
  <c r="F237" i="14"/>
  <c r="G237" i="14"/>
  <c r="H237" i="14"/>
  <c r="I237" i="14"/>
  <c r="J237" i="14"/>
  <c r="K237" i="14"/>
  <c r="L237" i="14"/>
  <c r="M237" i="14"/>
  <c r="N237" i="14"/>
  <c r="O237" i="14"/>
  <c r="P237" i="14"/>
  <c r="Q237" i="14"/>
  <c r="R237" i="14"/>
  <c r="S237" i="14"/>
  <c r="T237" i="14"/>
  <c r="U237" i="14"/>
  <c r="A238" i="14"/>
  <c r="B238" i="14"/>
  <c r="C238" i="14"/>
  <c r="D238" i="14"/>
  <c r="E238" i="14"/>
  <c r="F238" i="14"/>
  <c r="G238" i="14"/>
  <c r="H238" i="14"/>
  <c r="I238" i="14"/>
  <c r="J238" i="14"/>
  <c r="K238" i="14"/>
  <c r="L238" i="14"/>
  <c r="M238" i="14"/>
  <c r="N238" i="14"/>
  <c r="O238" i="14"/>
  <c r="P238" i="14"/>
  <c r="Q238" i="14"/>
  <c r="R238" i="14"/>
  <c r="S238" i="14"/>
  <c r="T238" i="14"/>
  <c r="U238" i="14"/>
  <c r="A239" i="14"/>
  <c r="B239" i="14"/>
  <c r="C239" i="14"/>
  <c r="D239" i="14"/>
  <c r="E239" i="14"/>
  <c r="F239" i="14"/>
  <c r="G239" i="14"/>
  <c r="H239" i="14"/>
  <c r="I239" i="14"/>
  <c r="J239" i="14"/>
  <c r="K239" i="14"/>
  <c r="L239" i="14"/>
  <c r="M239" i="14"/>
  <c r="N239" i="14"/>
  <c r="O239" i="14"/>
  <c r="P239" i="14"/>
  <c r="Q239" i="14"/>
  <c r="R239" i="14"/>
  <c r="S239" i="14"/>
  <c r="T239" i="14"/>
  <c r="U239" i="14"/>
  <c r="A240" i="14"/>
  <c r="B240" i="14"/>
  <c r="C240" i="14"/>
  <c r="D240" i="14"/>
  <c r="E240" i="14"/>
  <c r="F240" i="14"/>
  <c r="G240" i="14"/>
  <c r="H240" i="14"/>
  <c r="I240" i="14"/>
  <c r="J240" i="14"/>
  <c r="K240" i="14"/>
  <c r="L240" i="14"/>
  <c r="M240" i="14"/>
  <c r="N240" i="14"/>
  <c r="O240" i="14"/>
  <c r="P240" i="14"/>
  <c r="Q240" i="14"/>
  <c r="R240" i="14"/>
  <c r="S240" i="14"/>
  <c r="T240" i="14"/>
  <c r="U240" i="14"/>
  <c r="A241" i="14"/>
  <c r="B241" i="14"/>
  <c r="C241" i="14"/>
  <c r="D241" i="14"/>
  <c r="E241" i="14"/>
  <c r="F241" i="14"/>
  <c r="G241" i="14"/>
  <c r="H241" i="14"/>
  <c r="I241" i="14"/>
  <c r="J241" i="14"/>
  <c r="K241" i="14"/>
  <c r="L241" i="14"/>
  <c r="M241" i="14"/>
  <c r="N241" i="14"/>
  <c r="O241" i="14"/>
  <c r="P241" i="14"/>
  <c r="Q241" i="14"/>
  <c r="R241" i="14"/>
  <c r="S241" i="14"/>
  <c r="T241" i="14"/>
  <c r="U241" i="14"/>
  <c r="A242" i="14"/>
  <c r="B242" i="14"/>
  <c r="C242" i="14"/>
  <c r="D242" i="14"/>
  <c r="E242" i="14"/>
  <c r="F242" i="14"/>
  <c r="G242" i="14"/>
  <c r="H242" i="14"/>
  <c r="I242" i="14"/>
  <c r="J242" i="14"/>
  <c r="K242" i="14"/>
  <c r="L242" i="14"/>
  <c r="M242" i="14"/>
  <c r="N242" i="14"/>
  <c r="O242" i="14"/>
  <c r="P242" i="14"/>
  <c r="Q242" i="14"/>
  <c r="R242" i="14"/>
  <c r="S242" i="14"/>
  <c r="T242" i="14"/>
  <c r="U242" i="14"/>
  <c r="A243" i="14"/>
  <c r="B243" i="14"/>
  <c r="C243" i="14"/>
  <c r="D243" i="14"/>
  <c r="E243" i="14"/>
  <c r="F243" i="14"/>
  <c r="G243" i="14"/>
  <c r="H243" i="14"/>
  <c r="I243" i="14"/>
  <c r="J243" i="14"/>
  <c r="K243" i="14"/>
  <c r="L243" i="14"/>
  <c r="M243" i="14"/>
  <c r="N243" i="14"/>
  <c r="O243" i="14"/>
  <c r="P243" i="14"/>
  <c r="Q243" i="14"/>
  <c r="R243" i="14"/>
  <c r="S243" i="14"/>
  <c r="T243" i="14"/>
  <c r="U243" i="14"/>
  <c r="A244" i="14"/>
  <c r="B244" i="14"/>
  <c r="C244" i="14"/>
  <c r="D244" i="14"/>
  <c r="E244" i="14"/>
  <c r="F244" i="14"/>
  <c r="G244" i="14"/>
  <c r="H244" i="14"/>
  <c r="I244" i="14"/>
  <c r="J244" i="14"/>
  <c r="K244" i="14"/>
  <c r="L244" i="14"/>
  <c r="M244" i="14"/>
  <c r="N244" i="14"/>
  <c r="O244" i="14"/>
  <c r="P244" i="14"/>
  <c r="Q244" i="14"/>
  <c r="R244" i="14"/>
  <c r="S244" i="14"/>
  <c r="T244" i="14"/>
  <c r="U244" i="14"/>
  <c r="A245" i="14"/>
  <c r="B245" i="14"/>
  <c r="C245" i="14"/>
  <c r="D245" i="14"/>
  <c r="F435" i="14" s="1"/>
  <c r="E245" i="14"/>
  <c r="F245" i="14"/>
  <c r="G245" i="14"/>
  <c r="H245" i="14"/>
  <c r="I245" i="14"/>
  <c r="K435" i="14" s="1"/>
  <c r="J245" i="14"/>
  <c r="K245" i="14"/>
  <c r="M435" i="14" s="1"/>
  <c r="L245" i="14"/>
  <c r="M245" i="14"/>
  <c r="N245" i="14"/>
  <c r="O245" i="14"/>
  <c r="P245" i="14"/>
  <c r="Q245" i="14"/>
  <c r="S435" i="14" s="1"/>
  <c r="R245" i="14"/>
  <c r="S245" i="14"/>
  <c r="T245" i="14"/>
  <c r="U245" i="14"/>
  <c r="A246" i="14"/>
  <c r="R439" i="14" s="1"/>
  <c r="B246" i="14"/>
  <c r="C246" i="14"/>
  <c r="D246" i="14"/>
  <c r="E246" i="14"/>
  <c r="F246" i="14"/>
  <c r="G246" i="14"/>
  <c r="H246" i="14"/>
  <c r="I246" i="14"/>
  <c r="J246" i="14"/>
  <c r="K246" i="14"/>
  <c r="L246" i="14"/>
  <c r="M246" i="14"/>
  <c r="N246" i="14"/>
  <c r="O246" i="14"/>
  <c r="P246" i="14"/>
  <c r="Q246" i="14"/>
  <c r="R246" i="14"/>
  <c r="S246" i="14"/>
  <c r="T246" i="14"/>
  <c r="U246" i="14"/>
  <c r="A247" i="14"/>
  <c r="B247" i="14"/>
  <c r="C247" i="14"/>
  <c r="D247" i="14"/>
  <c r="E247" i="14"/>
  <c r="F247" i="14"/>
  <c r="G247" i="14"/>
  <c r="H247" i="14"/>
  <c r="I247" i="14"/>
  <c r="J247" i="14"/>
  <c r="K247" i="14"/>
  <c r="L247" i="14"/>
  <c r="M247" i="14"/>
  <c r="N247" i="14"/>
  <c r="O247" i="14"/>
  <c r="P247" i="14"/>
  <c r="Q247" i="14"/>
  <c r="R247" i="14"/>
  <c r="S247" i="14"/>
  <c r="T247" i="14"/>
  <c r="U247" i="14"/>
  <c r="A248" i="14"/>
  <c r="B248" i="14"/>
  <c r="C248" i="14"/>
  <c r="D248" i="14"/>
  <c r="E248" i="14"/>
  <c r="F248" i="14"/>
  <c r="G248" i="14"/>
  <c r="H248" i="14"/>
  <c r="I248" i="14"/>
  <c r="J248" i="14"/>
  <c r="K248" i="14"/>
  <c r="L248" i="14"/>
  <c r="M248" i="14"/>
  <c r="N248" i="14"/>
  <c r="O248" i="14"/>
  <c r="P248" i="14"/>
  <c r="Q248" i="14"/>
  <c r="R248" i="14"/>
  <c r="S248" i="14"/>
  <c r="T248" i="14"/>
  <c r="U248" i="14"/>
  <c r="A249" i="14"/>
  <c r="B249" i="14"/>
  <c r="C249" i="14"/>
  <c r="D249" i="14"/>
  <c r="E249" i="14"/>
  <c r="F249" i="14"/>
  <c r="G249" i="14"/>
  <c r="H249" i="14"/>
  <c r="I249" i="14"/>
  <c r="J249" i="14"/>
  <c r="K249" i="14"/>
  <c r="L249" i="14"/>
  <c r="M249" i="14"/>
  <c r="N249" i="14"/>
  <c r="O249" i="14"/>
  <c r="P249" i="14"/>
  <c r="Q249" i="14"/>
  <c r="R249" i="14"/>
  <c r="S249" i="14"/>
  <c r="T249" i="14"/>
  <c r="U249" i="14"/>
  <c r="A250" i="14"/>
  <c r="B250" i="14"/>
  <c r="C250" i="14"/>
  <c r="D250" i="14"/>
  <c r="E250" i="14"/>
  <c r="F250" i="14"/>
  <c r="G250" i="14"/>
  <c r="H250" i="14"/>
  <c r="I250" i="14"/>
  <c r="J250" i="14"/>
  <c r="K250" i="14"/>
  <c r="L250" i="14"/>
  <c r="M250" i="14"/>
  <c r="N250" i="14"/>
  <c r="O250" i="14"/>
  <c r="P250" i="14"/>
  <c r="Q250" i="14"/>
  <c r="R250" i="14"/>
  <c r="S250" i="14"/>
  <c r="T250" i="14"/>
  <c r="U250" i="14"/>
  <c r="A251" i="14"/>
  <c r="B251" i="14"/>
  <c r="C251" i="14"/>
  <c r="D251" i="14"/>
  <c r="E251" i="14"/>
  <c r="F251" i="14"/>
  <c r="G251" i="14"/>
  <c r="H251" i="14"/>
  <c r="I251" i="14"/>
  <c r="J251" i="14"/>
  <c r="K251" i="14"/>
  <c r="L251" i="14"/>
  <c r="M251" i="14"/>
  <c r="N251" i="14"/>
  <c r="O251" i="14"/>
  <c r="P251" i="14"/>
  <c r="Q251" i="14"/>
  <c r="R251" i="14"/>
  <c r="S251" i="14"/>
  <c r="T251" i="14"/>
  <c r="U251" i="14"/>
  <c r="A252" i="14"/>
  <c r="B252" i="14"/>
  <c r="C252" i="14"/>
  <c r="D252" i="14"/>
  <c r="E252" i="14"/>
  <c r="F252" i="14"/>
  <c r="G252" i="14"/>
  <c r="H252" i="14"/>
  <c r="I252" i="14"/>
  <c r="J252" i="14"/>
  <c r="K252" i="14"/>
  <c r="L252" i="14"/>
  <c r="M252" i="14"/>
  <c r="N252" i="14"/>
  <c r="O252" i="14"/>
  <c r="P252" i="14"/>
  <c r="Q252" i="14"/>
  <c r="R252" i="14"/>
  <c r="S252" i="14"/>
  <c r="T252" i="14"/>
  <c r="U252" i="14"/>
  <c r="A253" i="14"/>
  <c r="B253" i="14"/>
  <c r="C253" i="14"/>
  <c r="D253" i="14"/>
  <c r="E253" i="14"/>
  <c r="F253" i="14"/>
  <c r="G253" i="14"/>
  <c r="H253" i="14"/>
  <c r="I253" i="14"/>
  <c r="J253" i="14"/>
  <c r="K253" i="14"/>
  <c r="L253" i="14"/>
  <c r="M253" i="14"/>
  <c r="N253" i="14"/>
  <c r="O253" i="14"/>
  <c r="P253" i="14"/>
  <c r="Q253" i="14"/>
  <c r="R253" i="14"/>
  <c r="S253" i="14"/>
  <c r="T253" i="14"/>
  <c r="U253" i="14"/>
  <c r="A254" i="14"/>
  <c r="B254" i="14"/>
  <c r="C254" i="14"/>
  <c r="D254" i="14"/>
  <c r="E254" i="14"/>
  <c r="F254" i="14"/>
  <c r="G254" i="14"/>
  <c r="H254" i="14"/>
  <c r="I254" i="14"/>
  <c r="J254" i="14"/>
  <c r="K254" i="14"/>
  <c r="L254" i="14"/>
  <c r="M254" i="14"/>
  <c r="N254" i="14"/>
  <c r="O254" i="14"/>
  <c r="P254" i="14"/>
  <c r="Q254" i="14"/>
  <c r="R254" i="14"/>
  <c r="S254" i="14"/>
  <c r="T254" i="14"/>
  <c r="U254" i="14"/>
  <c r="A255" i="14"/>
  <c r="B255" i="14"/>
  <c r="C255" i="14"/>
  <c r="D255" i="14"/>
  <c r="E255" i="14"/>
  <c r="F255" i="14"/>
  <c r="G255" i="14"/>
  <c r="H255" i="14"/>
  <c r="I255" i="14"/>
  <c r="J255" i="14"/>
  <c r="K255" i="14"/>
  <c r="L255" i="14"/>
  <c r="M255" i="14"/>
  <c r="N255" i="14"/>
  <c r="O255" i="14"/>
  <c r="P255" i="14"/>
  <c r="Q255" i="14"/>
  <c r="R255" i="14"/>
  <c r="S255" i="14"/>
  <c r="T255" i="14"/>
  <c r="U255" i="14"/>
  <c r="A256" i="14"/>
  <c r="B256" i="14"/>
  <c r="C256" i="14"/>
  <c r="D256" i="14"/>
  <c r="E256" i="14"/>
  <c r="F256" i="14"/>
  <c r="G256" i="14"/>
  <c r="H256" i="14"/>
  <c r="I256" i="14"/>
  <c r="J256" i="14"/>
  <c r="K256" i="14"/>
  <c r="L256" i="14"/>
  <c r="M256" i="14"/>
  <c r="N256" i="14"/>
  <c r="O256" i="14"/>
  <c r="P256" i="14"/>
  <c r="Q256" i="14"/>
  <c r="R256" i="14"/>
  <c r="S256" i="14"/>
  <c r="T256" i="14"/>
  <c r="U256" i="14"/>
  <c r="A257" i="14"/>
  <c r="B257" i="14"/>
  <c r="C257" i="14"/>
  <c r="D257" i="14"/>
  <c r="E257" i="14"/>
  <c r="F257" i="14"/>
  <c r="G257" i="14"/>
  <c r="H257" i="14"/>
  <c r="I257" i="14"/>
  <c r="J257" i="14"/>
  <c r="K257" i="14"/>
  <c r="L257" i="14"/>
  <c r="M257" i="14"/>
  <c r="N257" i="14"/>
  <c r="O257" i="14"/>
  <c r="P257" i="14"/>
  <c r="Q257" i="14"/>
  <c r="R257" i="14"/>
  <c r="S257" i="14"/>
  <c r="T257" i="14"/>
  <c r="U257" i="14"/>
  <c r="A258" i="14"/>
  <c r="B258" i="14"/>
  <c r="C258" i="14"/>
  <c r="D258" i="14"/>
  <c r="E258" i="14"/>
  <c r="F258" i="14"/>
  <c r="G258" i="14"/>
  <c r="H258" i="14"/>
  <c r="I258" i="14"/>
  <c r="J258" i="14"/>
  <c r="K258" i="14"/>
  <c r="L258" i="14"/>
  <c r="M258" i="14"/>
  <c r="N258" i="14"/>
  <c r="O258" i="14"/>
  <c r="P258" i="14"/>
  <c r="Q258" i="14"/>
  <c r="R258" i="14"/>
  <c r="S258" i="14"/>
  <c r="T258" i="14"/>
  <c r="U258" i="14"/>
  <c r="A259" i="14"/>
  <c r="B259" i="14"/>
  <c r="C259" i="14"/>
  <c r="D259" i="14"/>
  <c r="E259" i="14"/>
  <c r="F259" i="14"/>
  <c r="G259" i="14"/>
  <c r="H259" i="14"/>
  <c r="I259" i="14"/>
  <c r="J259" i="14"/>
  <c r="K259" i="14"/>
  <c r="L259" i="14"/>
  <c r="M259" i="14"/>
  <c r="N259" i="14"/>
  <c r="O259" i="14"/>
  <c r="P259" i="14"/>
  <c r="Q259" i="14"/>
  <c r="R259" i="14"/>
  <c r="S259" i="14"/>
  <c r="T259" i="14"/>
  <c r="U259" i="14"/>
  <c r="A260" i="14"/>
  <c r="B260" i="14"/>
  <c r="C260" i="14"/>
  <c r="D260" i="14"/>
  <c r="E260" i="14"/>
  <c r="F260" i="14"/>
  <c r="G260" i="14"/>
  <c r="H260" i="14"/>
  <c r="I260" i="14"/>
  <c r="J260" i="14"/>
  <c r="K260" i="14"/>
  <c r="L260" i="14"/>
  <c r="M260" i="14"/>
  <c r="N260" i="14"/>
  <c r="O260" i="14"/>
  <c r="P260" i="14"/>
  <c r="Q260" i="14"/>
  <c r="R260" i="14"/>
  <c r="S260" i="14"/>
  <c r="T260" i="14"/>
  <c r="U260" i="14"/>
  <c r="A261" i="14"/>
  <c r="B261" i="14"/>
  <c r="C261" i="14"/>
  <c r="D261" i="14"/>
  <c r="E261" i="14"/>
  <c r="F261" i="14"/>
  <c r="G261" i="14"/>
  <c r="H261" i="14"/>
  <c r="I261" i="14"/>
  <c r="J261" i="14"/>
  <c r="K261" i="14"/>
  <c r="L261" i="14"/>
  <c r="M261" i="14"/>
  <c r="N261" i="14"/>
  <c r="O261" i="14"/>
  <c r="P261" i="14"/>
  <c r="Q261" i="14"/>
  <c r="R261" i="14"/>
  <c r="S261" i="14"/>
  <c r="T261" i="14"/>
  <c r="U261" i="14"/>
  <c r="A262" i="14"/>
  <c r="B262" i="14"/>
  <c r="C262" i="14"/>
  <c r="D262" i="14"/>
  <c r="E262" i="14"/>
  <c r="F262" i="14"/>
  <c r="G262" i="14"/>
  <c r="H262" i="14"/>
  <c r="I262" i="14"/>
  <c r="J262" i="14"/>
  <c r="K262" i="14"/>
  <c r="L262" i="14"/>
  <c r="M262" i="14"/>
  <c r="N262" i="14"/>
  <c r="O262" i="14"/>
  <c r="P262" i="14"/>
  <c r="Q262" i="14"/>
  <c r="R262" i="14"/>
  <c r="S262" i="14"/>
  <c r="T262" i="14"/>
  <c r="U262" i="14"/>
  <c r="A263" i="14"/>
  <c r="B263" i="14"/>
  <c r="C263" i="14"/>
  <c r="D263" i="14"/>
  <c r="E263" i="14"/>
  <c r="F263" i="14"/>
  <c r="G263" i="14"/>
  <c r="H263" i="14"/>
  <c r="I263" i="14"/>
  <c r="J263" i="14"/>
  <c r="K263" i="14"/>
  <c r="L263" i="14"/>
  <c r="M263" i="14"/>
  <c r="N263" i="14"/>
  <c r="O263" i="14"/>
  <c r="P263" i="14"/>
  <c r="Q263" i="14"/>
  <c r="R263" i="14"/>
  <c r="S263" i="14"/>
  <c r="T263" i="14"/>
  <c r="U263" i="14"/>
  <c r="A264" i="14"/>
  <c r="B264" i="14"/>
  <c r="C264" i="14"/>
  <c r="D264" i="14"/>
  <c r="E264" i="14"/>
  <c r="F264" i="14"/>
  <c r="G264" i="14"/>
  <c r="H264" i="14"/>
  <c r="I264" i="14"/>
  <c r="J264" i="14"/>
  <c r="K264" i="14"/>
  <c r="L264" i="14"/>
  <c r="M264" i="14"/>
  <c r="N264" i="14"/>
  <c r="O264" i="14"/>
  <c r="P264" i="14"/>
  <c r="Q264" i="14"/>
  <c r="R264" i="14"/>
  <c r="S264" i="14"/>
  <c r="T264" i="14"/>
  <c r="U264" i="14"/>
  <c r="A265" i="14"/>
  <c r="B265" i="14"/>
  <c r="C265" i="14"/>
  <c r="D265" i="14"/>
  <c r="E265" i="14"/>
  <c r="F265" i="14"/>
  <c r="G265" i="14"/>
  <c r="H265" i="14"/>
  <c r="I265" i="14"/>
  <c r="J265" i="14"/>
  <c r="K265" i="14"/>
  <c r="L265" i="14"/>
  <c r="M265" i="14"/>
  <c r="N265" i="14"/>
  <c r="O265" i="14"/>
  <c r="P265" i="14"/>
  <c r="Q265" i="14"/>
  <c r="R265" i="14"/>
  <c r="S265" i="14"/>
  <c r="T265" i="14"/>
  <c r="U265" i="14"/>
  <c r="A266" i="14"/>
  <c r="B266" i="14"/>
  <c r="C266" i="14"/>
  <c r="D266" i="14"/>
  <c r="E266" i="14"/>
  <c r="F266" i="14"/>
  <c r="G266" i="14"/>
  <c r="H266" i="14"/>
  <c r="I266" i="14"/>
  <c r="J266" i="14"/>
  <c r="K266" i="14"/>
  <c r="L266" i="14"/>
  <c r="M266" i="14"/>
  <c r="N266" i="14"/>
  <c r="O266" i="14"/>
  <c r="P266" i="14"/>
  <c r="Q266" i="14"/>
  <c r="R266" i="14"/>
  <c r="S266" i="14"/>
  <c r="T266" i="14"/>
  <c r="U266" i="14"/>
  <c r="A267" i="14"/>
  <c r="B267" i="14"/>
  <c r="C267" i="14"/>
  <c r="D267" i="14"/>
  <c r="E267" i="14"/>
  <c r="F267" i="14"/>
  <c r="G267" i="14"/>
  <c r="H267" i="14"/>
  <c r="I267" i="14"/>
  <c r="J267" i="14"/>
  <c r="K267" i="14"/>
  <c r="L267" i="14"/>
  <c r="M267" i="14"/>
  <c r="N267" i="14"/>
  <c r="O267" i="14"/>
  <c r="P267" i="14"/>
  <c r="Q267" i="14"/>
  <c r="R267" i="14"/>
  <c r="S267" i="14"/>
  <c r="T267" i="14"/>
  <c r="U267" i="14"/>
  <c r="A268" i="14"/>
  <c r="B268" i="14"/>
  <c r="C268" i="14"/>
  <c r="D268" i="14"/>
  <c r="E268" i="14"/>
  <c r="F268" i="14"/>
  <c r="G268" i="14"/>
  <c r="H268" i="14"/>
  <c r="I268" i="14"/>
  <c r="J268" i="14"/>
  <c r="K268" i="14"/>
  <c r="L268" i="14"/>
  <c r="M268" i="14"/>
  <c r="N268" i="14"/>
  <c r="O268" i="14"/>
  <c r="P268" i="14"/>
  <c r="Q268" i="14"/>
  <c r="R268" i="14"/>
  <c r="S268" i="14"/>
  <c r="T268" i="14"/>
  <c r="U268" i="14"/>
  <c r="A269" i="14"/>
  <c r="B269" i="14"/>
  <c r="C269" i="14"/>
  <c r="D269" i="14"/>
  <c r="E269" i="14"/>
  <c r="F269" i="14"/>
  <c r="G269" i="14"/>
  <c r="H269" i="14"/>
  <c r="I269" i="14"/>
  <c r="J269" i="14"/>
  <c r="K269" i="14"/>
  <c r="L269" i="14"/>
  <c r="M269" i="14"/>
  <c r="N269" i="14"/>
  <c r="O269" i="14"/>
  <c r="P269" i="14"/>
  <c r="Q269" i="14"/>
  <c r="R269" i="14"/>
  <c r="S269" i="14"/>
  <c r="T269" i="14"/>
  <c r="U269" i="14"/>
  <c r="A270" i="14"/>
  <c r="B270" i="14"/>
  <c r="C270" i="14"/>
  <c r="D270" i="14"/>
  <c r="E270" i="14"/>
  <c r="F270" i="14"/>
  <c r="G270" i="14"/>
  <c r="H270" i="14"/>
  <c r="I270" i="14"/>
  <c r="J270" i="14"/>
  <c r="K270" i="14"/>
  <c r="L270" i="14"/>
  <c r="M270" i="14"/>
  <c r="N270" i="14"/>
  <c r="O270" i="14"/>
  <c r="P270" i="14"/>
  <c r="Q270" i="14"/>
  <c r="R270" i="14"/>
  <c r="S270" i="14"/>
  <c r="T270" i="14"/>
  <c r="U270" i="14"/>
  <c r="A271" i="14"/>
  <c r="B271" i="14"/>
  <c r="C271" i="14"/>
  <c r="D271" i="14"/>
  <c r="E271" i="14"/>
  <c r="F271" i="14"/>
  <c r="G271" i="14"/>
  <c r="H271" i="14"/>
  <c r="I271" i="14"/>
  <c r="J271" i="14"/>
  <c r="K271" i="14"/>
  <c r="L271" i="14"/>
  <c r="M271" i="14"/>
  <c r="N271" i="14"/>
  <c r="O271" i="14"/>
  <c r="P271" i="14"/>
  <c r="Q271" i="14"/>
  <c r="R271" i="14"/>
  <c r="S271" i="14"/>
  <c r="T271" i="14"/>
  <c r="U271" i="14"/>
  <c r="A272" i="14"/>
  <c r="B272" i="14"/>
  <c r="C272" i="14"/>
  <c r="D272" i="14"/>
  <c r="E272" i="14"/>
  <c r="F272" i="14"/>
  <c r="G272" i="14"/>
  <c r="H272" i="14"/>
  <c r="I272" i="14"/>
  <c r="J272" i="14"/>
  <c r="K272" i="14"/>
  <c r="L272" i="14"/>
  <c r="M272" i="14"/>
  <c r="N272" i="14"/>
  <c r="O272" i="14"/>
  <c r="P272" i="14"/>
  <c r="Q272" i="14"/>
  <c r="R272" i="14"/>
  <c r="S272" i="14"/>
  <c r="T272" i="14"/>
  <c r="U272" i="14"/>
  <c r="A273" i="14"/>
  <c r="B273" i="14"/>
  <c r="C273" i="14"/>
  <c r="D273" i="14"/>
  <c r="E273" i="14"/>
  <c r="F273" i="14"/>
  <c r="G273" i="14"/>
  <c r="H273" i="14"/>
  <c r="I273" i="14"/>
  <c r="J273" i="14"/>
  <c r="K273" i="14"/>
  <c r="L273" i="14"/>
  <c r="M273" i="14"/>
  <c r="N273" i="14"/>
  <c r="O273" i="14"/>
  <c r="P273" i="14"/>
  <c r="Q273" i="14"/>
  <c r="R273" i="14"/>
  <c r="S273" i="14"/>
  <c r="T273" i="14"/>
  <c r="U273" i="14"/>
  <c r="A274" i="14"/>
  <c r="B274" i="14"/>
  <c r="C274" i="14"/>
  <c r="D274" i="14"/>
  <c r="E274" i="14"/>
  <c r="F274" i="14"/>
  <c r="G274" i="14"/>
  <c r="H274" i="14"/>
  <c r="I274" i="14"/>
  <c r="J274" i="14"/>
  <c r="K274" i="14"/>
  <c r="L274" i="14"/>
  <c r="M274" i="14"/>
  <c r="N274" i="14"/>
  <c r="O274" i="14"/>
  <c r="P274" i="14"/>
  <c r="Q274" i="14"/>
  <c r="R274" i="14"/>
  <c r="S274" i="14"/>
  <c r="T274" i="14"/>
  <c r="U274" i="14"/>
  <c r="A275" i="14"/>
  <c r="B275" i="14"/>
  <c r="C275" i="14"/>
  <c r="D275" i="14"/>
  <c r="E275" i="14"/>
  <c r="F275" i="14"/>
  <c r="G275" i="14"/>
  <c r="H275" i="14"/>
  <c r="I275" i="14"/>
  <c r="J275" i="14"/>
  <c r="K275" i="14"/>
  <c r="L275" i="14"/>
  <c r="M275" i="14"/>
  <c r="N275" i="14"/>
  <c r="O275" i="14"/>
  <c r="P275" i="14"/>
  <c r="Q275" i="14"/>
  <c r="R275" i="14"/>
  <c r="S275" i="14"/>
  <c r="T275" i="14"/>
  <c r="U275" i="14"/>
  <c r="A276" i="14"/>
  <c r="B276" i="14"/>
  <c r="C276" i="14"/>
  <c r="D276" i="14"/>
  <c r="E276" i="14"/>
  <c r="F276" i="14"/>
  <c r="G276" i="14"/>
  <c r="H276" i="14"/>
  <c r="I276" i="14"/>
  <c r="J276" i="14"/>
  <c r="K276" i="14"/>
  <c r="L276" i="14"/>
  <c r="M276" i="14"/>
  <c r="N276" i="14"/>
  <c r="O276" i="14"/>
  <c r="P276" i="14"/>
  <c r="Q276" i="14"/>
  <c r="R276" i="14"/>
  <c r="S276" i="14"/>
  <c r="T276" i="14"/>
  <c r="U276" i="14"/>
  <c r="A277" i="14"/>
  <c r="B277" i="14"/>
  <c r="C277" i="14"/>
  <c r="D277" i="14"/>
  <c r="E277" i="14"/>
  <c r="F277" i="14"/>
  <c r="G277" i="14"/>
  <c r="H277" i="14"/>
  <c r="I277" i="14"/>
  <c r="J277" i="14"/>
  <c r="K277" i="14"/>
  <c r="L277" i="14"/>
  <c r="M277" i="14"/>
  <c r="N277" i="14"/>
  <c r="O277" i="14"/>
  <c r="P277" i="14"/>
  <c r="Q277" i="14"/>
  <c r="R277" i="14"/>
  <c r="S277" i="14"/>
  <c r="T277" i="14"/>
  <c r="U277" i="14"/>
  <c r="A278" i="14"/>
  <c r="B278" i="14"/>
  <c r="C278" i="14"/>
  <c r="D278" i="14"/>
  <c r="E278" i="14"/>
  <c r="F278" i="14"/>
  <c r="G278" i="14"/>
  <c r="H278" i="14"/>
  <c r="I278" i="14"/>
  <c r="J278" i="14"/>
  <c r="K278" i="14"/>
  <c r="L278" i="14"/>
  <c r="M278" i="14"/>
  <c r="N278" i="14"/>
  <c r="O278" i="14"/>
  <c r="P278" i="14"/>
  <c r="Q278" i="14"/>
  <c r="R278" i="14"/>
  <c r="S278" i="14"/>
  <c r="T278" i="14"/>
  <c r="U278" i="14"/>
  <c r="A279" i="14"/>
  <c r="B279" i="14"/>
  <c r="C279" i="14"/>
  <c r="D279" i="14"/>
  <c r="E279" i="14"/>
  <c r="F279" i="14"/>
  <c r="G279" i="14"/>
  <c r="H279" i="14"/>
  <c r="I279" i="14"/>
  <c r="J279" i="14"/>
  <c r="K279" i="14"/>
  <c r="L279" i="14"/>
  <c r="M279" i="14"/>
  <c r="N279" i="14"/>
  <c r="O279" i="14"/>
  <c r="P279" i="14"/>
  <c r="Q279" i="14"/>
  <c r="R279" i="14"/>
  <c r="S279" i="14"/>
  <c r="T279" i="14"/>
  <c r="U279" i="14"/>
  <c r="A280" i="14"/>
  <c r="B280" i="14"/>
  <c r="C280" i="14"/>
  <c r="D280" i="14"/>
  <c r="E280" i="14"/>
  <c r="F280" i="14"/>
  <c r="G280" i="14"/>
  <c r="H280" i="14"/>
  <c r="I280" i="14"/>
  <c r="J280" i="14"/>
  <c r="K280" i="14"/>
  <c r="L280" i="14"/>
  <c r="M280" i="14"/>
  <c r="N280" i="14"/>
  <c r="O280" i="14"/>
  <c r="P280" i="14"/>
  <c r="Q280" i="14"/>
  <c r="R280" i="14"/>
  <c r="S280" i="14"/>
  <c r="T280" i="14"/>
  <c r="U280" i="14"/>
  <c r="A281" i="14"/>
  <c r="B281" i="14"/>
  <c r="C281" i="14"/>
  <c r="D281" i="14"/>
  <c r="E281" i="14"/>
  <c r="F281" i="14"/>
  <c r="G281" i="14"/>
  <c r="H281" i="14"/>
  <c r="I281" i="14"/>
  <c r="J281" i="14"/>
  <c r="K281" i="14"/>
  <c r="L281" i="14"/>
  <c r="M281" i="14"/>
  <c r="N281" i="14"/>
  <c r="O281" i="14"/>
  <c r="P281" i="14"/>
  <c r="Q281" i="14"/>
  <c r="R281" i="14"/>
  <c r="S281" i="14"/>
  <c r="T281" i="14"/>
  <c r="U281" i="14"/>
  <c r="A282" i="14"/>
  <c r="B282" i="14"/>
  <c r="C282" i="14"/>
  <c r="D282" i="14"/>
  <c r="E282" i="14"/>
  <c r="F282" i="14"/>
  <c r="G282" i="14"/>
  <c r="H282" i="14"/>
  <c r="I282" i="14"/>
  <c r="J282" i="14"/>
  <c r="K282" i="14"/>
  <c r="L282" i="14"/>
  <c r="M282" i="14"/>
  <c r="N282" i="14"/>
  <c r="O282" i="14"/>
  <c r="P282" i="14"/>
  <c r="Q282" i="14"/>
  <c r="R282" i="14"/>
  <c r="S282" i="14"/>
  <c r="T282" i="14"/>
  <c r="U282" i="14"/>
  <c r="A283" i="14"/>
  <c r="B283" i="14"/>
  <c r="C283" i="14"/>
  <c r="D283" i="14"/>
  <c r="E283" i="14"/>
  <c r="F283" i="14"/>
  <c r="G283" i="14"/>
  <c r="H283" i="14"/>
  <c r="I283" i="14"/>
  <c r="J283" i="14"/>
  <c r="K283" i="14"/>
  <c r="L283" i="14"/>
  <c r="M283" i="14"/>
  <c r="N283" i="14"/>
  <c r="O283" i="14"/>
  <c r="P283" i="14"/>
  <c r="Q283" i="14"/>
  <c r="R283" i="14"/>
  <c r="S283" i="14"/>
  <c r="T283" i="14"/>
  <c r="U283" i="14"/>
  <c r="A284" i="14"/>
  <c r="B284" i="14"/>
  <c r="C284" i="14"/>
  <c r="D284" i="14"/>
  <c r="E284" i="14"/>
  <c r="F284" i="14"/>
  <c r="G284" i="14"/>
  <c r="H284" i="14"/>
  <c r="I284" i="14"/>
  <c r="J284" i="14"/>
  <c r="K284" i="14"/>
  <c r="L284" i="14"/>
  <c r="M284" i="14"/>
  <c r="N284" i="14"/>
  <c r="O284" i="14"/>
  <c r="P284" i="14"/>
  <c r="Q284" i="14"/>
  <c r="R284" i="14"/>
  <c r="S284" i="14"/>
  <c r="T284" i="14"/>
  <c r="U284" i="14"/>
  <c r="A285" i="14"/>
  <c r="B285" i="14"/>
  <c r="C285" i="14"/>
  <c r="D285" i="14"/>
  <c r="E285" i="14"/>
  <c r="F285" i="14"/>
  <c r="G285" i="14"/>
  <c r="H285" i="14"/>
  <c r="I285" i="14"/>
  <c r="J285" i="14"/>
  <c r="K285" i="14"/>
  <c r="L285" i="14"/>
  <c r="M285" i="14"/>
  <c r="N285" i="14"/>
  <c r="O285" i="14"/>
  <c r="P285" i="14"/>
  <c r="Q285" i="14"/>
  <c r="R285" i="14"/>
  <c r="S285" i="14"/>
  <c r="T285" i="14"/>
  <c r="U285" i="14"/>
  <c r="A286" i="14"/>
  <c r="B286" i="14"/>
  <c r="C286" i="14"/>
  <c r="D286" i="14"/>
  <c r="E286" i="14"/>
  <c r="F286" i="14"/>
  <c r="G286" i="14"/>
  <c r="H286" i="14"/>
  <c r="I286" i="14"/>
  <c r="J286" i="14"/>
  <c r="K286" i="14"/>
  <c r="L286" i="14"/>
  <c r="M286" i="14"/>
  <c r="N286" i="14"/>
  <c r="O286" i="14"/>
  <c r="P286" i="14"/>
  <c r="Q286" i="14"/>
  <c r="R286" i="14"/>
  <c r="S286" i="14"/>
  <c r="T286" i="14"/>
  <c r="U286" i="14"/>
  <c r="A287" i="14"/>
  <c r="B287" i="14"/>
  <c r="C287" i="14"/>
  <c r="D287" i="14"/>
  <c r="E287" i="14"/>
  <c r="F287" i="14"/>
  <c r="G287" i="14"/>
  <c r="H287" i="14"/>
  <c r="I287" i="14"/>
  <c r="J287" i="14"/>
  <c r="K287" i="14"/>
  <c r="L287" i="14"/>
  <c r="M287" i="14"/>
  <c r="N287" i="14"/>
  <c r="O287" i="14"/>
  <c r="P287" i="14"/>
  <c r="Q287" i="14"/>
  <c r="R287" i="14"/>
  <c r="S287" i="14"/>
  <c r="T287" i="14"/>
  <c r="U287" i="14"/>
  <c r="A288" i="14"/>
  <c r="B288" i="14"/>
  <c r="C288" i="14"/>
  <c r="D288" i="14"/>
  <c r="E288" i="14"/>
  <c r="F288" i="14"/>
  <c r="G288" i="14"/>
  <c r="H288" i="14"/>
  <c r="I288" i="14"/>
  <c r="J288" i="14"/>
  <c r="K288" i="14"/>
  <c r="L288" i="14"/>
  <c r="M288" i="14"/>
  <c r="N288" i="14"/>
  <c r="O288" i="14"/>
  <c r="P288" i="14"/>
  <c r="Q288" i="14"/>
  <c r="R288" i="14"/>
  <c r="S288" i="14"/>
  <c r="T288" i="14"/>
  <c r="U288" i="14"/>
  <c r="A289" i="14"/>
  <c r="B289" i="14"/>
  <c r="C289" i="14"/>
  <c r="D289" i="14"/>
  <c r="E289" i="14"/>
  <c r="F289" i="14"/>
  <c r="G289" i="14"/>
  <c r="H289" i="14"/>
  <c r="I289" i="14"/>
  <c r="J289" i="14"/>
  <c r="K289" i="14"/>
  <c r="L289" i="14"/>
  <c r="M289" i="14"/>
  <c r="N289" i="14"/>
  <c r="O289" i="14"/>
  <c r="P289" i="14"/>
  <c r="Q289" i="14"/>
  <c r="R289" i="14"/>
  <c r="S289" i="14"/>
  <c r="T289" i="14"/>
  <c r="U289" i="14"/>
  <c r="A290" i="14"/>
  <c r="B290" i="14"/>
  <c r="C290" i="14"/>
  <c r="D290" i="14"/>
  <c r="E290" i="14"/>
  <c r="F290" i="14"/>
  <c r="G290" i="14"/>
  <c r="H290" i="14"/>
  <c r="I290" i="14"/>
  <c r="J290" i="14"/>
  <c r="K290" i="14"/>
  <c r="L290" i="14"/>
  <c r="M290" i="14"/>
  <c r="N290" i="14"/>
  <c r="O290" i="14"/>
  <c r="P290" i="14"/>
  <c r="Q290" i="14"/>
  <c r="R290" i="14"/>
  <c r="S290" i="14"/>
  <c r="T290" i="14"/>
  <c r="U290" i="14"/>
  <c r="A291" i="14"/>
  <c r="B291" i="14"/>
  <c r="C291" i="14"/>
  <c r="D291" i="14"/>
  <c r="E291" i="14"/>
  <c r="F291" i="14"/>
  <c r="G291" i="14"/>
  <c r="H291" i="14"/>
  <c r="I291" i="14"/>
  <c r="J291" i="14"/>
  <c r="K291" i="14"/>
  <c r="L291" i="14"/>
  <c r="M291" i="14"/>
  <c r="N291" i="14"/>
  <c r="O291" i="14"/>
  <c r="P291" i="14"/>
  <c r="Q291" i="14"/>
  <c r="R291" i="14"/>
  <c r="S291" i="14"/>
  <c r="T291" i="14"/>
  <c r="U291" i="14"/>
  <c r="A292" i="14"/>
  <c r="B292" i="14"/>
  <c r="C292" i="14"/>
  <c r="D292" i="14"/>
  <c r="E292" i="14"/>
  <c r="F292" i="14"/>
  <c r="G292" i="14"/>
  <c r="H292" i="14"/>
  <c r="I292" i="14"/>
  <c r="J292" i="14"/>
  <c r="K292" i="14"/>
  <c r="L292" i="14"/>
  <c r="M292" i="14"/>
  <c r="N292" i="14"/>
  <c r="O292" i="14"/>
  <c r="P292" i="14"/>
  <c r="Q292" i="14"/>
  <c r="R292" i="14"/>
  <c r="S292" i="14"/>
  <c r="T292" i="14"/>
  <c r="U292" i="14"/>
  <c r="A293" i="14"/>
  <c r="B293" i="14"/>
  <c r="C293" i="14"/>
  <c r="D293" i="14"/>
  <c r="E293" i="14"/>
  <c r="F293" i="14"/>
  <c r="G293" i="14"/>
  <c r="H293" i="14"/>
  <c r="I293" i="14"/>
  <c r="J293" i="14"/>
  <c r="K293" i="14"/>
  <c r="L293" i="14"/>
  <c r="M293" i="14"/>
  <c r="N293" i="14"/>
  <c r="O293" i="14"/>
  <c r="P293" i="14"/>
  <c r="Q293" i="14"/>
  <c r="R293" i="14"/>
  <c r="S293" i="14"/>
  <c r="T293" i="14"/>
  <c r="U293" i="14"/>
  <c r="A294" i="14"/>
  <c r="B294" i="14"/>
  <c r="C294" i="14"/>
  <c r="D294" i="14"/>
  <c r="E294" i="14"/>
  <c r="F294" i="14"/>
  <c r="G294" i="14"/>
  <c r="H294" i="14"/>
  <c r="I294" i="14"/>
  <c r="J294" i="14"/>
  <c r="K294" i="14"/>
  <c r="L294" i="14"/>
  <c r="M294" i="14"/>
  <c r="N294" i="14"/>
  <c r="O294" i="14"/>
  <c r="P294" i="14"/>
  <c r="Q294" i="14"/>
  <c r="R294" i="14"/>
  <c r="S294" i="14"/>
  <c r="T294" i="14"/>
  <c r="U294" i="14"/>
  <c r="A295" i="14"/>
  <c r="Q428" i="14" s="1"/>
  <c r="B295" i="14"/>
  <c r="C295" i="14"/>
  <c r="D295" i="14"/>
  <c r="E295" i="14"/>
  <c r="F295" i="14"/>
  <c r="G295" i="14"/>
  <c r="H295" i="14"/>
  <c r="I295" i="14"/>
  <c r="J295" i="14"/>
  <c r="K295" i="14"/>
  <c r="L295" i="14"/>
  <c r="M295" i="14"/>
  <c r="N295" i="14"/>
  <c r="O295" i="14"/>
  <c r="P295" i="14"/>
  <c r="Q295" i="14"/>
  <c r="R295" i="14"/>
  <c r="S295" i="14"/>
  <c r="T295" i="14"/>
  <c r="U295" i="14"/>
  <c r="A296" i="14"/>
  <c r="B296" i="14"/>
  <c r="C296" i="14"/>
  <c r="D296" i="14"/>
  <c r="E296" i="14"/>
  <c r="F296" i="14"/>
  <c r="G296" i="14"/>
  <c r="H296" i="14"/>
  <c r="I296" i="14"/>
  <c r="J296" i="14"/>
  <c r="K296" i="14"/>
  <c r="L296" i="14"/>
  <c r="M296" i="14"/>
  <c r="N296" i="14"/>
  <c r="O296" i="14"/>
  <c r="P296" i="14"/>
  <c r="Q296" i="14"/>
  <c r="R296" i="14"/>
  <c r="S296" i="14"/>
  <c r="T296" i="14"/>
  <c r="U296" i="14"/>
  <c r="A297" i="14"/>
  <c r="B297" i="14"/>
  <c r="C297" i="14"/>
  <c r="D297" i="14"/>
  <c r="E297" i="14"/>
  <c r="F297" i="14"/>
  <c r="G297" i="14"/>
  <c r="H297" i="14"/>
  <c r="I297" i="14"/>
  <c r="J297" i="14"/>
  <c r="K297" i="14"/>
  <c r="L297" i="14"/>
  <c r="M297" i="14"/>
  <c r="N297" i="14"/>
  <c r="O297" i="14"/>
  <c r="P297" i="14"/>
  <c r="Q297" i="14"/>
  <c r="R297" i="14"/>
  <c r="S297" i="14"/>
  <c r="T297" i="14"/>
  <c r="U297" i="14"/>
  <c r="A298" i="14"/>
  <c r="B298" i="14"/>
  <c r="C298" i="14"/>
  <c r="D298" i="14"/>
  <c r="E298" i="14"/>
  <c r="F298" i="14"/>
  <c r="G298" i="14"/>
  <c r="H298" i="14"/>
  <c r="I298" i="14"/>
  <c r="J298" i="14"/>
  <c r="K298" i="14"/>
  <c r="L298" i="14"/>
  <c r="M298" i="14"/>
  <c r="N298" i="14"/>
  <c r="O298" i="14"/>
  <c r="P298" i="14"/>
  <c r="Q298" i="14"/>
  <c r="R298" i="14"/>
  <c r="S298" i="14"/>
  <c r="T298" i="14"/>
  <c r="U298" i="14"/>
  <c r="A299" i="14"/>
  <c r="B299" i="14"/>
  <c r="C299" i="14"/>
  <c r="D299" i="14"/>
  <c r="E299" i="14"/>
  <c r="F299" i="14"/>
  <c r="G299" i="14"/>
  <c r="H299" i="14"/>
  <c r="I299" i="14"/>
  <c r="J299" i="14"/>
  <c r="K299" i="14"/>
  <c r="L299" i="14"/>
  <c r="M299" i="14"/>
  <c r="N299" i="14"/>
  <c r="O299" i="14"/>
  <c r="P299" i="14"/>
  <c r="Q299" i="14"/>
  <c r="R299" i="14"/>
  <c r="S299" i="14"/>
  <c r="T299" i="14"/>
  <c r="U299" i="14"/>
  <c r="A300" i="14"/>
  <c r="B300" i="14"/>
  <c r="C300" i="14"/>
  <c r="D300" i="14"/>
  <c r="E300" i="14"/>
  <c r="F300" i="14"/>
  <c r="G300" i="14"/>
  <c r="H300" i="14"/>
  <c r="I300" i="14"/>
  <c r="J300" i="14"/>
  <c r="K300" i="14"/>
  <c r="L300" i="14"/>
  <c r="M300" i="14"/>
  <c r="N300" i="14"/>
  <c r="O300" i="14"/>
  <c r="P300" i="14"/>
  <c r="Q300" i="14"/>
  <c r="R300" i="14"/>
  <c r="S300" i="14"/>
  <c r="T300" i="14"/>
  <c r="U300" i="14"/>
  <c r="A301" i="14"/>
  <c r="B301" i="14"/>
  <c r="C301" i="14"/>
  <c r="D301" i="14"/>
  <c r="E301" i="14"/>
  <c r="F301" i="14"/>
  <c r="G301" i="14"/>
  <c r="H301" i="14"/>
  <c r="I301" i="14"/>
  <c r="J301" i="14"/>
  <c r="K301" i="14"/>
  <c r="L301" i="14"/>
  <c r="M301" i="14"/>
  <c r="N301" i="14"/>
  <c r="O301" i="14"/>
  <c r="P301" i="14"/>
  <c r="Q301" i="14"/>
  <c r="R301" i="14"/>
  <c r="S301" i="14"/>
  <c r="T301" i="14"/>
  <c r="U301" i="14"/>
  <c r="A302" i="14"/>
  <c r="B302" i="14"/>
  <c r="C302" i="14"/>
  <c r="D302" i="14"/>
  <c r="E302" i="14"/>
  <c r="F302" i="14"/>
  <c r="G302" i="14"/>
  <c r="H302" i="14"/>
  <c r="I302" i="14"/>
  <c r="J302" i="14"/>
  <c r="K302" i="14"/>
  <c r="L302" i="14"/>
  <c r="M302" i="14"/>
  <c r="N302" i="14"/>
  <c r="O302" i="14"/>
  <c r="P302" i="14"/>
  <c r="Q302" i="14"/>
  <c r="R302" i="14"/>
  <c r="S302" i="14"/>
  <c r="T302" i="14"/>
  <c r="U302" i="14"/>
  <c r="A303" i="14"/>
  <c r="B303" i="14"/>
  <c r="C303" i="14"/>
  <c r="D303" i="14"/>
  <c r="E303" i="14"/>
  <c r="F303" i="14"/>
  <c r="G303" i="14"/>
  <c r="H303" i="14"/>
  <c r="I303" i="14"/>
  <c r="J303" i="14"/>
  <c r="K303" i="14"/>
  <c r="L303" i="14"/>
  <c r="M303" i="14"/>
  <c r="N303" i="14"/>
  <c r="O303" i="14"/>
  <c r="P303" i="14"/>
  <c r="Q303" i="14"/>
  <c r="R303" i="14"/>
  <c r="S303" i="14"/>
  <c r="T303" i="14"/>
  <c r="U303" i="14"/>
  <c r="A304" i="14"/>
  <c r="B304" i="14"/>
  <c r="C304" i="14"/>
  <c r="D304" i="14"/>
  <c r="E304" i="14"/>
  <c r="F304" i="14"/>
  <c r="G304" i="14"/>
  <c r="H304" i="14"/>
  <c r="I304" i="14"/>
  <c r="J304" i="14"/>
  <c r="K304" i="14"/>
  <c r="L304" i="14"/>
  <c r="M304" i="14"/>
  <c r="N304" i="14"/>
  <c r="O304" i="14"/>
  <c r="P304" i="14"/>
  <c r="Q304" i="14"/>
  <c r="R304" i="14"/>
  <c r="S304" i="14"/>
  <c r="T304" i="14"/>
  <c r="U304" i="14"/>
  <c r="A305" i="14"/>
  <c r="B305" i="14"/>
  <c r="C305" i="14"/>
  <c r="D305" i="14"/>
  <c r="E305" i="14"/>
  <c r="F305" i="14"/>
  <c r="G305" i="14"/>
  <c r="H305" i="14"/>
  <c r="I305" i="14"/>
  <c r="J305" i="14"/>
  <c r="K305" i="14"/>
  <c r="L305" i="14"/>
  <c r="M305" i="14"/>
  <c r="N305" i="14"/>
  <c r="O305" i="14"/>
  <c r="P305" i="14"/>
  <c r="R415" i="14" s="1"/>
  <c r="Q305" i="14"/>
  <c r="R305" i="14"/>
  <c r="S305" i="14"/>
  <c r="T305" i="14"/>
  <c r="U305" i="14"/>
  <c r="A306" i="14"/>
  <c r="B306" i="14"/>
  <c r="C306" i="14"/>
  <c r="D306" i="14"/>
  <c r="E306" i="14"/>
  <c r="F306" i="14"/>
  <c r="G306" i="14"/>
  <c r="H306" i="14"/>
  <c r="I306" i="14"/>
  <c r="J306" i="14"/>
  <c r="K306" i="14"/>
  <c r="L306" i="14"/>
  <c r="M306" i="14"/>
  <c r="N306" i="14"/>
  <c r="O306" i="14"/>
  <c r="P306" i="14"/>
  <c r="Q306" i="14"/>
  <c r="R306" i="14"/>
  <c r="S306" i="14"/>
  <c r="T306" i="14"/>
  <c r="U306" i="14"/>
  <c r="A307" i="14"/>
  <c r="B307" i="14"/>
  <c r="C307" i="14"/>
  <c r="D307" i="14"/>
  <c r="E307" i="14"/>
  <c r="F307" i="14"/>
  <c r="G307" i="14"/>
  <c r="H307" i="14"/>
  <c r="I307" i="14"/>
  <c r="J307" i="14"/>
  <c r="K307" i="14"/>
  <c r="L307" i="14"/>
  <c r="M307" i="14"/>
  <c r="N307" i="14"/>
  <c r="O307" i="14"/>
  <c r="P307" i="14"/>
  <c r="Q307" i="14"/>
  <c r="R307" i="14"/>
  <c r="S307" i="14"/>
  <c r="T307" i="14"/>
  <c r="U307" i="14"/>
  <c r="A308" i="14"/>
  <c r="T424" i="14" s="1"/>
  <c r="B308" i="14"/>
  <c r="C308" i="14"/>
  <c r="D308" i="14"/>
  <c r="E308" i="14"/>
  <c r="F308" i="14"/>
  <c r="G308" i="14"/>
  <c r="H308" i="14"/>
  <c r="I308" i="14"/>
  <c r="J308" i="14"/>
  <c r="K308" i="14"/>
  <c r="L308" i="14"/>
  <c r="M308" i="14"/>
  <c r="N308" i="14"/>
  <c r="O308" i="14"/>
  <c r="P308" i="14"/>
  <c r="Q308" i="14"/>
  <c r="R308" i="14"/>
  <c r="S308" i="14"/>
  <c r="T308" i="14"/>
  <c r="U308" i="14"/>
  <c r="A309" i="14"/>
  <c r="B309" i="14"/>
  <c r="C309" i="14"/>
  <c r="D309" i="14"/>
  <c r="E309" i="14"/>
  <c r="F309" i="14"/>
  <c r="G309" i="14"/>
  <c r="H309" i="14"/>
  <c r="I309" i="14"/>
  <c r="J309" i="14"/>
  <c r="K309" i="14"/>
  <c r="L309" i="14"/>
  <c r="M309" i="14"/>
  <c r="N309" i="14"/>
  <c r="O309" i="14"/>
  <c r="P309" i="14"/>
  <c r="Q309" i="14"/>
  <c r="R309" i="14"/>
  <c r="S309" i="14"/>
  <c r="T309" i="14"/>
  <c r="U309" i="14"/>
  <c r="A310" i="14"/>
  <c r="B310" i="14"/>
  <c r="C310" i="14"/>
  <c r="D310" i="14"/>
  <c r="E310" i="14"/>
  <c r="F310" i="14"/>
  <c r="G310" i="14"/>
  <c r="H310" i="14"/>
  <c r="I310" i="14"/>
  <c r="J310" i="14"/>
  <c r="K310" i="14"/>
  <c r="L310" i="14"/>
  <c r="M310" i="14"/>
  <c r="N310" i="14"/>
  <c r="O310" i="14"/>
  <c r="P310" i="14"/>
  <c r="Q310" i="14"/>
  <c r="R310" i="14"/>
  <c r="S310" i="14"/>
  <c r="T310" i="14"/>
  <c r="U310" i="14"/>
  <c r="A311" i="14"/>
  <c r="B311" i="14"/>
  <c r="C311" i="14"/>
  <c r="D311" i="14"/>
  <c r="E311" i="14"/>
  <c r="F311" i="14"/>
  <c r="G311" i="14"/>
  <c r="H311" i="14"/>
  <c r="I311" i="14"/>
  <c r="J311" i="14"/>
  <c r="K311" i="14"/>
  <c r="L311" i="14"/>
  <c r="M311" i="14"/>
  <c r="N311" i="14"/>
  <c r="O311" i="14"/>
  <c r="P311" i="14"/>
  <c r="Q311" i="14"/>
  <c r="R311" i="14"/>
  <c r="S311" i="14"/>
  <c r="T311" i="14"/>
  <c r="U311" i="14"/>
  <c r="A312" i="14"/>
  <c r="B312" i="14"/>
  <c r="C312" i="14"/>
  <c r="D312" i="14"/>
  <c r="E312" i="14"/>
  <c r="F312" i="14"/>
  <c r="G312" i="14"/>
  <c r="H312" i="14"/>
  <c r="I312" i="14"/>
  <c r="J312" i="14"/>
  <c r="K312" i="14"/>
  <c r="L312" i="14"/>
  <c r="M312" i="14"/>
  <c r="N312" i="14"/>
  <c r="O312" i="14"/>
  <c r="P312" i="14"/>
  <c r="Q312" i="14"/>
  <c r="R312" i="14"/>
  <c r="S312" i="14"/>
  <c r="T312" i="14"/>
  <c r="U312" i="14"/>
  <c r="A313" i="14"/>
  <c r="B313" i="14"/>
  <c r="C313" i="14"/>
  <c r="D313" i="14"/>
  <c r="E313" i="14"/>
  <c r="F313" i="14"/>
  <c r="G313" i="14"/>
  <c r="H313" i="14"/>
  <c r="I313" i="14"/>
  <c r="J313" i="14"/>
  <c r="K313" i="14"/>
  <c r="L313" i="14"/>
  <c r="M313" i="14"/>
  <c r="N313" i="14"/>
  <c r="O313" i="14"/>
  <c r="P313" i="14"/>
  <c r="Q313" i="14"/>
  <c r="R313" i="14"/>
  <c r="S313" i="14"/>
  <c r="T313" i="14"/>
  <c r="U313" i="14"/>
  <c r="A314" i="14"/>
  <c r="B314" i="14"/>
  <c r="C314" i="14"/>
  <c r="D314" i="14"/>
  <c r="E314" i="14"/>
  <c r="F314" i="14"/>
  <c r="G314" i="14"/>
  <c r="H314" i="14"/>
  <c r="I314" i="14"/>
  <c r="J314" i="14"/>
  <c r="K314" i="14"/>
  <c r="L314" i="14"/>
  <c r="M314" i="14"/>
  <c r="N314" i="14"/>
  <c r="O314" i="14"/>
  <c r="P314" i="14"/>
  <c r="Q314" i="14"/>
  <c r="R314" i="14"/>
  <c r="S314" i="14"/>
  <c r="T314" i="14"/>
  <c r="U314" i="14"/>
  <c r="A315" i="14"/>
  <c r="B315" i="14"/>
  <c r="C315" i="14"/>
  <c r="D315" i="14"/>
  <c r="E315" i="14"/>
  <c r="F315" i="14"/>
  <c r="G315" i="14"/>
  <c r="H315" i="14"/>
  <c r="I315" i="14"/>
  <c r="J315" i="14"/>
  <c r="K315" i="14"/>
  <c r="L315" i="14"/>
  <c r="M315" i="14"/>
  <c r="N315" i="14"/>
  <c r="O315" i="14"/>
  <c r="P315" i="14"/>
  <c r="Q315" i="14"/>
  <c r="R315" i="14"/>
  <c r="S315" i="14"/>
  <c r="T315" i="14"/>
  <c r="U315" i="14"/>
  <c r="A316" i="14"/>
  <c r="B316" i="14"/>
  <c r="C316" i="14"/>
  <c r="D316" i="14"/>
  <c r="E316" i="14"/>
  <c r="F316" i="14"/>
  <c r="G316" i="14"/>
  <c r="H316" i="14"/>
  <c r="I316" i="14"/>
  <c r="J316" i="14"/>
  <c r="K316" i="14"/>
  <c r="L316" i="14"/>
  <c r="M316" i="14"/>
  <c r="N316" i="14"/>
  <c r="O316" i="14"/>
  <c r="P316" i="14"/>
  <c r="Q316" i="14"/>
  <c r="R316" i="14"/>
  <c r="S316" i="14"/>
  <c r="T316" i="14"/>
  <c r="U316" i="14"/>
  <c r="A317" i="14"/>
  <c r="B317" i="14"/>
  <c r="C317" i="14"/>
  <c r="D317" i="14"/>
  <c r="E317" i="14"/>
  <c r="F317" i="14"/>
  <c r="G317" i="14"/>
  <c r="H317" i="14"/>
  <c r="I317" i="14"/>
  <c r="J317" i="14"/>
  <c r="K317" i="14"/>
  <c r="L317" i="14"/>
  <c r="M317" i="14"/>
  <c r="N317" i="14"/>
  <c r="O317" i="14"/>
  <c r="P317" i="14"/>
  <c r="Q317" i="14"/>
  <c r="R317" i="14"/>
  <c r="S317" i="14"/>
  <c r="T317" i="14"/>
  <c r="U317" i="14"/>
  <c r="A318" i="14"/>
  <c r="B318" i="14"/>
  <c r="C318" i="14"/>
  <c r="D318" i="14"/>
  <c r="E318" i="14"/>
  <c r="F318" i="14"/>
  <c r="G318" i="14"/>
  <c r="H318" i="14"/>
  <c r="I318" i="14"/>
  <c r="J318" i="14"/>
  <c r="K318" i="14"/>
  <c r="L318" i="14"/>
  <c r="M318" i="14"/>
  <c r="N318" i="14"/>
  <c r="O318" i="14"/>
  <c r="P318" i="14"/>
  <c r="Q318" i="14"/>
  <c r="R318" i="14"/>
  <c r="S318" i="14"/>
  <c r="T318" i="14"/>
  <c r="U318" i="14"/>
  <c r="A319" i="14"/>
  <c r="B319" i="14"/>
  <c r="C319" i="14"/>
  <c r="D319" i="14"/>
  <c r="E319" i="14"/>
  <c r="F319" i="14"/>
  <c r="G319" i="14"/>
  <c r="H319" i="14"/>
  <c r="I319" i="14"/>
  <c r="J319" i="14"/>
  <c r="K319" i="14"/>
  <c r="L319" i="14"/>
  <c r="M319" i="14"/>
  <c r="N319" i="14"/>
  <c r="O319" i="14"/>
  <c r="P319" i="14"/>
  <c r="Q319" i="14"/>
  <c r="R319" i="14"/>
  <c r="S319" i="14"/>
  <c r="T319" i="14"/>
  <c r="U319" i="14"/>
  <c r="A320" i="14"/>
  <c r="B320" i="14"/>
  <c r="C320" i="14"/>
  <c r="D320" i="14"/>
  <c r="E320" i="14"/>
  <c r="F320" i="14"/>
  <c r="G320" i="14"/>
  <c r="H320" i="14"/>
  <c r="I320" i="14"/>
  <c r="J320" i="14"/>
  <c r="K320" i="14"/>
  <c r="L320" i="14"/>
  <c r="M320" i="14"/>
  <c r="N320" i="14"/>
  <c r="O320" i="14"/>
  <c r="P320" i="14"/>
  <c r="Q320" i="14"/>
  <c r="R320" i="14"/>
  <c r="S320" i="14"/>
  <c r="T320" i="14"/>
  <c r="U320" i="14"/>
  <c r="A321" i="14"/>
  <c r="B321" i="14"/>
  <c r="C321" i="14"/>
  <c r="D321" i="14"/>
  <c r="E321" i="14"/>
  <c r="F321" i="14"/>
  <c r="G321" i="14"/>
  <c r="H321" i="14"/>
  <c r="I321" i="14"/>
  <c r="J321" i="14"/>
  <c r="K321" i="14"/>
  <c r="L321" i="14"/>
  <c r="M321" i="14"/>
  <c r="N321" i="14"/>
  <c r="O321" i="14"/>
  <c r="P321" i="14"/>
  <c r="Q321" i="14"/>
  <c r="R321" i="14"/>
  <c r="S321" i="14"/>
  <c r="T321" i="14"/>
  <c r="U321" i="14"/>
  <c r="A322" i="14"/>
  <c r="B322" i="14"/>
  <c r="C322" i="14"/>
  <c r="D322" i="14"/>
  <c r="E322" i="14"/>
  <c r="F322" i="14"/>
  <c r="G322" i="14"/>
  <c r="H322" i="14"/>
  <c r="I322" i="14"/>
  <c r="J322" i="14"/>
  <c r="K322" i="14"/>
  <c r="L322" i="14"/>
  <c r="M322" i="14"/>
  <c r="N322" i="14"/>
  <c r="O322" i="14"/>
  <c r="P322" i="14"/>
  <c r="Q322" i="14"/>
  <c r="R322" i="14"/>
  <c r="S322" i="14"/>
  <c r="T322" i="14"/>
  <c r="U322" i="14"/>
  <c r="A323" i="14"/>
  <c r="B323" i="14"/>
  <c r="C323" i="14"/>
  <c r="D323" i="14"/>
  <c r="E323" i="14"/>
  <c r="F323" i="14"/>
  <c r="G323" i="14"/>
  <c r="H323" i="14"/>
  <c r="I323" i="14"/>
  <c r="J323" i="14"/>
  <c r="K323" i="14"/>
  <c r="L323" i="14"/>
  <c r="M323" i="14"/>
  <c r="N323" i="14"/>
  <c r="O323" i="14"/>
  <c r="P323" i="14"/>
  <c r="Q323" i="14"/>
  <c r="R323" i="14"/>
  <c r="S323" i="14"/>
  <c r="T323" i="14"/>
  <c r="U323" i="14"/>
  <c r="A324" i="14"/>
  <c r="B324" i="14"/>
  <c r="C324" i="14"/>
  <c r="D324" i="14"/>
  <c r="E324" i="14"/>
  <c r="F324" i="14"/>
  <c r="G324" i="14"/>
  <c r="H324" i="14"/>
  <c r="I324" i="14"/>
  <c r="J324" i="14"/>
  <c r="K324" i="14"/>
  <c r="L324" i="14"/>
  <c r="M324" i="14"/>
  <c r="N324" i="14"/>
  <c r="O324" i="14"/>
  <c r="P324" i="14"/>
  <c r="Q324" i="14"/>
  <c r="R324" i="14"/>
  <c r="S324" i="14"/>
  <c r="T324" i="14"/>
  <c r="U324" i="14"/>
  <c r="A325" i="14"/>
  <c r="B325" i="14"/>
  <c r="C325" i="14"/>
  <c r="D325" i="14"/>
  <c r="E325" i="14"/>
  <c r="F325" i="14"/>
  <c r="G325" i="14"/>
  <c r="H325" i="14"/>
  <c r="I325" i="14"/>
  <c r="J325" i="14"/>
  <c r="K325" i="14"/>
  <c r="L325" i="14"/>
  <c r="M325" i="14"/>
  <c r="N325" i="14"/>
  <c r="O325" i="14"/>
  <c r="P325" i="14"/>
  <c r="Q325" i="14"/>
  <c r="R325" i="14"/>
  <c r="S325" i="14"/>
  <c r="T325" i="14"/>
  <c r="U325" i="14"/>
  <c r="A326" i="14"/>
  <c r="Q406" i="14" s="1"/>
  <c r="B326" i="14"/>
  <c r="C326" i="14"/>
  <c r="D326" i="14"/>
  <c r="E326" i="14"/>
  <c r="F326" i="14"/>
  <c r="G326" i="14"/>
  <c r="H326" i="14"/>
  <c r="I326" i="14"/>
  <c r="J326" i="14"/>
  <c r="K326" i="14"/>
  <c r="L326" i="14"/>
  <c r="M326" i="14"/>
  <c r="N326" i="14"/>
  <c r="O326" i="14"/>
  <c r="P326" i="14"/>
  <c r="Q326" i="14"/>
  <c r="R326" i="14"/>
  <c r="S326" i="14"/>
  <c r="T326" i="14"/>
  <c r="U326" i="14"/>
  <c r="A327" i="14"/>
  <c r="W410" i="14" s="1"/>
  <c r="AU410" i="14" s="1"/>
  <c r="B327" i="14"/>
  <c r="C327" i="14"/>
  <c r="D327" i="14"/>
  <c r="E327" i="14"/>
  <c r="F327" i="14"/>
  <c r="G327" i="14"/>
  <c r="H327" i="14"/>
  <c r="I327" i="14"/>
  <c r="J327" i="14"/>
  <c r="K327" i="14"/>
  <c r="L327" i="14"/>
  <c r="M327" i="14"/>
  <c r="N327" i="14"/>
  <c r="O327" i="14"/>
  <c r="P327" i="14"/>
  <c r="Q327" i="14"/>
  <c r="R327" i="14"/>
  <c r="S327" i="14"/>
  <c r="T327" i="14"/>
  <c r="U327" i="14"/>
  <c r="A328" i="14"/>
  <c r="M413" i="14" s="1"/>
  <c r="B328" i="14"/>
  <c r="C328" i="14"/>
  <c r="D328" i="14"/>
  <c r="E328" i="14"/>
  <c r="F328" i="14"/>
  <c r="G328" i="14"/>
  <c r="H328" i="14"/>
  <c r="I328" i="14"/>
  <c r="J328" i="14"/>
  <c r="K328" i="14"/>
  <c r="L328" i="14"/>
  <c r="M328" i="14"/>
  <c r="N328" i="14"/>
  <c r="O328" i="14"/>
  <c r="P328" i="14"/>
  <c r="Q328" i="14"/>
  <c r="R328" i="14"/>
  <c r="S328" i="14"/>
  <c r="T328" i="14"/>
  <c r="U328" i="14"/>
  <c r="A329" i="14"/>
  <c r="B329" i="14"/>
  <c r="C329" i="14"/>
  <c r="D329" i="14"/>
  <c r="E329" i="14"/>
  <c r="F329" i="14"/>
  <c r="G329" i="14"/>
  <c r="H329" i="14"/>
  <c r="I329" i="14"/>
  <c r="J329" i="14"/>
  <c r="K329" i="14"/>
  <c r="L329" i="14"/>
  <c r="M329" i="14"/>
  <c r="N329" i="14"/>
  <c r="O329" i="14"/>
  <c r="P329" i="14"/>
  <c r="Q329" i="14"/>
  <c r="R329" i="14"/>
  <c r="S329" i="14"/>
  <c r="T329" i="14"/>
  <c r="U329" i="14"/>
  <c r="A330" i="14"/>
  <c r="B330" i="14"/>
  <c r="C330" i="14"/>
  <c r="D330" i="14"/>
  <c r="E330" i="14"/>
  <c r="F330" i="14"/>
  <c r="G330" i="14"/>
  <c r="H330" i="14"/>
  <c r="I330" i="14"/>
  <c r="J330" i="14"/>
  <c r="K330" i="14"/>
  <c r="L330" i="14"/>
  <c r="M330" i="14"/>
  <c r="N330" i="14"/>
  <c r="O330" i="14"/>
  <c r="P330" i="14"/>
  <c r="Q330" i="14"/>
  <c r="R330" i="14"/>
  <c r="S330" i="14"/>
  <c r="T330" i="14"/>
  <c r="U330" i="14"/>
  <c r="A331" i="14"/>
  <c r="B331" i="14"/>
  <c r="C331" i="14"/>
  <c r="D331" i="14"/>
  <c r="E331" i="14"/>
  <c r="F331" i="14"/>
  <c r="G331" i="14"/>
  <c r="H331" i="14"/>
  <c r="I331" i="14"/>
  <c r="J331" i="14"/>
  <c r="K331" i="14"/>
  <c r="L331" i="14"/>
  <c r="M331" i="14"/>
  <c r="N331" i="14"/>
  <c r="O331" i="14"/>
  <c r="P331" i="14"/>
  <c r="Q331" i="14"/>
  <c r="R331" i="14"/>
  <c r="S331" i="14"/>
  <c r="T331" i="14"/>
  <c r="U331" i="14"/>
  <c r="D197" i="14"/>
  <c r="E197" i="14"/>
  <c r="F197" i="14"/>
  <c r="G197" i="14"/>
  <c r="H197" i="14"/>
  <c r="I197" i="14"/>
  <c r="J197" i="14"/>
  <c r="K197" i="14"/>
  <c r="L197" i="14"/>
  <c r="M197" i="14"/>
  <c r="N197" i="14"/>
  <c r="O197" i="14"/>
  <c r="P197" i="14"/>
  <c r="Q197" i="14"/>
  <c r="R197" i="14"/>
  <c r="S197" i="14"/>
  <c r="T197" i="14"/>
  <c r="U197" i="14"/>
  <c r="B197" i="14"/>
  <c r="C197" i="14"/>
  <c r="A197" i="14"/>
  <c r="E465" i="14" l="1"/>
  <c r="F464" i="14"/>
  <c r="W466" i="14"/>
  <c r="AU466" i="14" s="1"/>
  <c r="P406" i="14"/>
  <c r="R461" i="14"/>
  <c r="S466" i="14"/>
  <c r="E417" i="14"/>
  <c r="I439" i="14"/>
  <c r="O406" i="14"/>
  <c r="R465" i="14"/>
  <c r="O465" i="14"/>
  <c r="K423" i="14"/>
  <c r="N435" i="14"/>
  <c r="N461" i="14"/>
  <c r="P466" i="14"/>
  <c r="V464" i="14"/>
  <c r="AT464" i="14" s="1"/>
  <c r="M431" i="14"/>
  <c r="P461" i="14"/>
  <c r="J464" i="14"/>
  <c r="W399" i="14"/>
  <c r="AU399" i="14" s="1"/>
  <c r="D461" i="14"/>
  <c r="S417" i="14"/>
  <c r="E434" i="14"/>
  <c r="H439" i="14"/>
  <c r="Q464" i="14"/>
  <c r="G407" i="14"/>
  <c r="J402" i="14"/>
  <c r="K412" i="14"/>
  <c r="D466" i="14"/>
  <c r="Q461" i="14"/>
  <c r="J461" i="14"/>
  <c r="F466" i="14"/>
  <c r="N465" i="14"/>
  <c r="L464" i="14"/>
  <c r="M461" i="14"/>
  <c r="Q463" i="14"/>
  <c r="S464" i="14"/>
  <c r="P409" i="14"/>
  <c r="I462" i="14"/>
  <c r="R464" i="14"/>
  <c r="K415" i="14"/>
  <c r="U437" i="14"/>
  <c r="AS437" i="14" s="1"/>
  <c r="H461" i="14"/>
  <c r="P415" i="14"/>
  <c r="T461" i="14"/>
  <c r="P465" i="14"/>
  <c r="D463" i="14"/>
  <c r="T420" i="14"/>
  <c r="W396" i="14"/>
  <c r="AU396" i="14" s="1"/>
  <c r="N406" i="14"/>
  <c r="N462" i="14"/>
  <c r="I463" i="14"/>
  <c r="D462" i="14"/>
  <c r="J462" i="14"/>
  <c r="K419" i="14"/>
  <c r="V396" i="14"/>
  <c r="AT396" i="14" s="1"/>
  <c r="G436" i="14"/>
  <c r="I466" i="14"/>
  <c r="V466" i="14"/>
  <c r="AT466" i="14" s="1"/>
  <c r="F462" i="14"/>
  <c r="O466" i="14"/>
  <c r="L466" i="14"/>
  <c r="S465" i="14"/>
  <c r="R466" i="14"/>
  <c r="E463" i="14"/>
  <c r="G463" i="14"/>
  <c r="M406" i="14"/>
  <c r="M417" i="14"/>
  <c r="P432" i="14"/>
  <c r="E510" i="14"/>
  <c r="Q510" i="14"/>
  <c r="I511" i="14"/>
  <c r="U511" i="14"/>
  <c r="AS511" i="14" s="1"/>
  <c r="M512" i="14"/>
  <c r="E513" i="14"/>
  <c r="Q513" i="14"/>
  <c r="I514" i="14"/>
  <c r="U514" i="14"/>
  <c r="AS514" i="14" s="1"/>
  <c r="M515" i="14"/>
  <c r="F509" i="14"/>
  <c r="R509" i="14"/>
  <c r="J508" i="14"/>
  <c r="V508" i="14"/>
  <c r="AT508" i="14" s="1"/>
  <c r="K510" i="14"/>
  <c r="W510" i="14"/>
  <c r="AU510" i="14" s="1"/>
  <c r="O511" i="14"/>
  <c r="G512" i="14"/>
  <c r="S512" i="14"/>
  <c r="K513" i="14"/>
  <c r="W513" i="14"/>
  <c r="AU513" i="14" s="1"/>
  <c r="O514" i="14"/>
  <c r="G515" i="14"/>
  <c r="S515" i="14"/>
  <c r="L509" i="14"/>
  <c r="D509" i="14"/>
  <c r="P508" i="14"/>
  <c r="J510" i="14"/>
  <c r="E511" i="14"/>
  <c r="S511" i="14"/>
  <c r="N512" i="14"/>
  <c r="H513" i="14"/>
  <c r="V513" i="14"/>
  <c r="AT513" i="14" s="1"/>
  <c r="Q514" i="14"/>
  <c r="K515" i="14"/>
  <c r="G509" i="14"/>
  <c r="U509" i="14"/>
  <c r="AS509" i="14" s="1"/>
  <c r="O508" i="14"/>
  <c r="L510" i="14"/>
  <c r="T511" i="14"/>
  <c r="O512" i="14"/>
  <c r="D514" i="14"/>
  <c r="R514" i="14"/>
  <c r="H509" i="14"/>
  <c r="V509" i="14"/>
  <c r="AT509" i="14" s="1"/>
  <c r="N515" i="14"/>
  <c r="F511" i="14"/>
  <c r="I513" i="14"/>
  <c r="L515" i="14"/>
  <c r="Q508" i="14"/>
  <c r="W509" i="14"/>
  <c r="AU509" i="14" s="1"/>
  <c r="M510" i="14"/>
  <c r="G511" i="14"/>
  <c r="V511" i="14"/>
  <c r="AT511" i="14" s="1"/>
  <c r="P512" i="14"/>
  <c r="J513" i="14"/>
  <c r="E514" i="14"/>
  <c r="S514" i="14"/>
  <c r="I509" i="14"/>
  <c r="R508" i="14"/>
  <c r="N510" i="14"/>
  <c r="H511" i="14"/>
  <c r="W511" i="14"/>
  <c r="AU511" i="14" s="1"/>
  <c r="Q512" i="14"/>
  <c r="L513" i="14"/>
  <c r="F514" i="14"/>
  <c r="T514" i="14"/>
  <c r="O515" i="14"/>
  <c r="J509" i="14"/>
  <c r="E508" i="14"/>
  <c r="S508" i="14"/>
  <c r="O510" i="14"/>
  <c r="J511" i="14"/>
  <c r="D512" i="14"/>
  <c r="R512" i="14"/>
  <c r="M513" i="14"/>
  <c r="G514" i="14"/>
  <c r="V514" i="14"/>
  <c r="AT514" i="14" s="1"/>
  <c r="P515" i="14"/>
  <c r="K509" i="14"/>
  <c r="F508" i="14"/>
  <c r="T508" i="14"/>
  <c r="R510" i="14"/>
  <c r="L511" i="14"/>
  <c r="F512" i="14"/>
  <c r="U512" i="14"/>
  <c r="AS512" i="14" s="1"/>
  <c r="O513" i="14"/>
  <c r="J514" i="14"/>
  <c r="D515" i="14"/>
  <c r="R515" i="14"/>
  <c r="N509" i="14"/>
  <c r="H508" i="14"/>
  <c r="W508" i="14"/>
  <c r="AU508" i="14" s="1"/>
  <c r="F510" i="14"/>
  <c r="N511" i="14"/>
  <c r="W512" i="14"/>
  <c r="AU512" i="14" s="1"/>
  <c r="L514" i="14"/>
  <c r="U515" i="14"/>
  <c r="AS515" i="14" s="1"/>
  <c r="K508" i="14"/>
  <c r="H512" i="14"/>
  <c r="O509" i="14"/>
  <c r="G510" i="14"/>
  <c r="P511" i="14"/>
  <c r="D513" i="14"/>
  <c r="M514" i="14"/>
  <c r="V515" i="14"/>
  <c r="AT515" i="14" s="1"/>
  <c r="L508" i="14"/>
  <c r="E515" i="14"/>
  <c r="H510" i="14"/>
  <c r="Q511" i="14"/>
  <c r="F513" i="14"/>
  <c r="N514" i="14"/>
  <c r="W515" i="14"/>
  <c r="AU515" i="14" s="1"/>
  <c r="M508" i="14"/>
  <c r="P513" i="14"/>
  <c r="I510" i="14"/>
  <c r="R511" i="14"/>
  <c r="G513" i="14"/>
  <c r="P514" i="14"/>
  <c r="E509" i="14"/>
  <c r="N508" i="14"/>
  <c r="D508" i="14"/>
  <c r="P510" i="14"/>
  <c r="E512" i="14"/>
  <c r="N513" i="14"/>
  <c r="W514" i="14"/>
  <c r="AU514" i="14" s="1"/>
  <c r="M509" i="14"/>
  <c r="U508" i="14"/>
  <c r="AS508" i="14" s="1"/>
  <c r="S510" i="14"/>
  <c r="T510" i="14"/>
  <c r="I512" i="14"/>
  <c r="R513" i="14"/>
  <c r="F515" i="14"/>
  <c r="P509" i="14"/>
  <c r="U510" i="14"/>
  <c r="AS510" i="14" s="1"/>
  <c r="J512" i="14"/>
  <c r="S513" i="14"/>
  <c r="H515" i="14"/>
  <c r="Q509" i="14"/>
  <c r="V510" i="14"/>
  <c r="AT510" i="14" s="1"/>
  <c r="K512" i="14"/>
  <c r="T513" i="14"/>
  <c r="I515" i="14"/>
  <c r="S509" i="14"/>
  <c r="M511" i="14"/>
  <c r="I508" i="14"/>
  <c r="L512" i="14"/>
  <c r="T512" i="14"/>
  <c r="V512" i="14"/>
  <c r="AT512" i="14" s="1"/>
  <c r="U513" i="14"/>
  <c r="AS513" i="14" s="1"/>
  <c r="H514" i="14"/>
  <c r="G508" i="14"/>
  <c r="T509" i="14"/>
  <c r="K511" i="14"/>
  <c r="K514" i="14"/>
  <c r="J515" i="14"/>
  <c r="Q515" i="14"/>
  <c r="D510" i="14"/>
  <c r="T515" i="14"/>
  <c r="D511" i="14"/>
  <c r="I408" i="14"/>
  <c r="I553" i="14"/>
  <c r="U553" i="14"/>
  <c r="AS553" i="14" s="1"/>
  <c r="N552" i="14"/>
  <c r="F551" i="14"/>
  <c r="R551" i="14"/>
  <c r="O553" i="14"/>
  <c r="H552" i="14"/>
  <c r="T552" i="14"/>
  <c r="L551" i="14"/>
  <c r="D551" i="14"/>
  <c r="G553" i="14"/>
  <c r="V553" i="14"/>
  <c r="AT553" i="14" s="1"/>
  <c r="Q552" i="14"/>
  <c r="K551" i="14"/>
  <c r="M551" i="14"/>
  <c r="H553" i="14"/>
  <c r="W553" i="14"/>
  <c r="AU553" i="14" s="1"/>
  <c r="R552" i="14"/>
  <c r="J553" i="14"/>
  <c r="E552" i="14"/>
  <c r="S552" i="14"/>
  <c r="N551" i="14"/>
  <c r="K553" i="14"/>
  <c r="F552" i="14"/>
  <c r="U552" i="14"/>
  <c r="AS552" i="14" s="1"/>
  <c r="O551" i="14"/>
  <c r="L553" i="14"/>
  <c r="G552" i="14"/>
  <c r="V552" i="14"/>
  <c r="AT552" i="14" s="1"/>
  <c r="P551" i="14"/>
  <c r="N553" i="14"/>
  <c r="J552" i="14"/>
  <c r="D552" i="14"/>
  <c r="S551" i="14"/>
  <c r="P553" i="14"/>
  <c r="K552" i="14"/>
  <c r="E551" i="14"/>
  <c r="T551" i="14"/>
  <c r="M552" i="14"/>
  <c r="M553" i="14"/>
  <c r="H551" i="14"/>
  <c r="O552" i="14"/>
  <c r="D553" i="14"/>
  <c r="P552" i="14"/>
  <c r="E553" i="14"/>
  <c r="W552" i="14"/>
  <c r="AU552" i="14" s="1"/>
  <c r="F553" i="14"/>
  <c r="G551" i="14"/>
  <c r="Q553" i="14"/>
  <c r="I551" i="14"/>
  <c r="R553" i="14"/>
  <c r="J551" i="14"/>
  <c r="S553" i="14"/>
  <c r="Q551" i="14"/>
  <c r="T553" i="14"/>
  <c r="I552" i="14"/>
  <c r="L552" i="14"/>
  <c r="U551" i="14"/>
  <c r="AS551" i="14" s="1"/>
  <c r="V551" i="14"/>
  <c r="AT551" i="14" s="1"/>
  <c r="W551" i="14"/>
  <c r="AU551" i="14" s="1"/>
  <c r="U417" i="14"/>
  <c r="AS417" i="14" s="1"/>
  <c r="U396" i="14"/>
  <c r="AS396" i="14" s="1"/>
  <c r="D441" i="14"/>
  <c r="L463" i="14"/>
  <c r="W465" i="14"/>
  <c r="AU465" i="14" s="1"/>
  <c r="L465" i="14"/>
  <c r="G465" i="14"/>
  <c r="K462" i="14"/>
  <c r="O462" i="14"/>
  <c r="I407" i="14"/>
  <c r="L406" i="14"/>
  <c r="K576" i="14"/>
  <c r="W576" i="14"/>
  <c r="AU576" i="14" s="1"/>
  <c r="E576" i="14"/>
  <c r="Q576" i="14"/>
  <c r="N576" i="14"/>
  <c r="O576" i="14"/>
  <c r="P576" i="14"/>
  <c r="R576" i="14"/>
  <c r="S576" i="14"/>
  <c r="G576" i="14"/>
  <c r="U576" i="14"/>
  <c r="AS576" i="14" s="1"/>
  <c r="F576" i="14"/>
  <c r="H576" i="14"/>
  <c r="I576" i="14"/>
  <c r="J576" i="14"/>
  <c r="M576" i="14"/>
  <c r="T576" i="14"/>
  <c r="L576" i="14"/>
  <c r="V576" i="14"/>
  <c r="AT576" i="14" s="1"/>
  <c r="D576" i="14"/>
  <c r="V424" i="14"/>
  <c r="AT424" i="14" s="1"/>
  <c r="H426" i="14"/>
  <c r="H518" i="14"/>
  <c r="T518" i="14"/>
  <c r="L519" i="14"/>
  <c r="D520" i="14"/>
  <c r="P520" i="14"/>
  <c r="H521" i="14"/>
  <c r="T521" i="14"/>
  <c r="L522" i="14"/>
  <c r="D523" i="14"/>
  <c r="P523" i="14"/>
  <c r="H524" i="14"/>
  <c r="T524" i="14"/>
  <c r="L525" i="14"/>
  <c r="D526" i="14"/>
  <c r="P526" i="14"/>
  <c r="H527" i="14"/>
  <c r="T527" i="14"/>
  <c r="L528" i="14"/>
  <c r="D529" i="14"/>
  <c r="P529" i="14"/>
  <c r="H530" i="14"/>
  <c r="T530" i="14"/>
  <c r="L531" i="14"/>
  <c r="D532" i="14"/>
  <c r="P532" i="14"/>
  <c r="H533" i="14"/>
  <c r="T533" i="14"/>
  <c r="L534" i="14"/>
  <c r="D535" i="14"/>
  <c r="P535" i="14"/>
  <c r="H536" i="14"/>
  <c r="T536" i="14"/>
  <c r="L537" i="14"/>
  <c r="E538" i="14"/>
  <c r="Q538" i="14"/>
  <c r="J517" i="14"/>
  <c r="V517" i="14"/>
  <c r="AT517" i="14" s="1"/>
  <c r="N516" i="14"/>
  <c r="N518" i="14"/>
  <c r="F519" i="14"/>
  <c r="R519" i="14"/>
  <c r="J520" i="14"/>
  <c r="V520" i="14"/>
  <c r="AT520" i="14" s="1"/>
  <c r="N521" i="14"/>
  <c r="F522" i="14"/>
  <c r="R522" i="14"/>
  <c r="J523" i="14"/>
  <c r="V523" i="14"/>
  <c r="AT523" i="14" s="1"/>
  <c r="N524" i="14"/>
  <c r="F525" i="14"/>
  <c r="R525" i="14"/>
  <c r="J526" i="14"/>
  <c r="V526" i="14"/>
  <c r="AT526" i="14" s="1"/>
  <c r="N527" i="14"/>
  <c r="F528" i="14"/>
  <c r="R528" i="14"/>
  <c r="J529" i="14"/>
  <c r="V529" i="14"/>
  <c r="AT529" i="14" s="1"/>
  <c r="N530" i="14"/>
  <c r="F531" i="14"/>
  <c r="R531" i="14"/>
  <c r="J532" i="14"/>
  <c r="V532" i="14"/>
  <c r="AT532" i="14" s="1"/>
  <c r="N533" i="14"/>
  <c r="F534" i="14"/>
  <c r="R534" i="14"/>
  <c r="J535" i="14"/>
  <c r="V535" i="14"/>
  <c r="AT535" i="14" s="1"/>
  <c r="N536" i="14"/>
  <c r="F537" i="14"/>
  <c r="R537" i="14"/>
  <c r="K538" i="14"/>
  <c r="W538" i="14"/>
  <c r="AU538" i="14" s="1"/>
  <c r="P517" i="14"/>
  <c r="H516" i="14"/>
  <c r="T516" i="14"/>
  <c r="I518" i="14"/>
  <c r="W518" i="14"/>
  <c r="AU518" i="14" s="1"/>
  <c r="Q519" i="14"/>
  <c r="L520" i="14"/>
  <c r="F521" i="14"/>
  <c r="U521" i="14"/>
  <c r="AS521" i="14" s="1"/>
  <c r="O522" i="14"/>
  <c r="I523" i="14"/>
  <c r="D524" i="14"/>
  <c r="R524" i="14"/>
  <c r="M525" i="14"/>
  <c r="G526" i="14"/>
  <c r="U526" i="14"/>
  <c r="AS526" i="14" s="1"/>
  <c r="P527" i="14"/>
  <c r="J528" i="14"/>
  <c r="E529" i="14"/>
  <c r="S529" i="14"/>
  <c r="M530" i="14"/>
  <c r="H531" i="14"/>
  <c r="V531" i="14"/>
  <c r="AT531" i="14" s="1"/>
  <c r="Q532" i="14"/>
  <c r="K533" i="14"/>
  <c r="E534" i="14"/>
  <c r="T534" i="14"/>
  <c r="N535" i="14"/>
  <c r="I536" i="14"/>
  <c r="W536" i="14"/>
  <c r="AU536" i="14" s="1"/>
  <c r="Q537" i="14"/>
  <c r="M538" i="14"/>
  <c r="H517" i="14"/>
  <c r="W517" i="14"/>
  <c r="AU517" i="14" s="1"/>
  <c r="Q516" i="14"/>
  <c r="D519" i="14"/>
  <c r="G521" i="14"/>
  <c r="V521" i="14"/>
  <c r="AT521" i="14" s="1"/>
  <c r="K523" i="14"/>
  <c r="E524" i="14"/>
  <c r="N525" i="14"/>
  <c r="H526" i="14"/>
  <c r="Q527" i="14"/>
  <c r="K528" i="14"/>
  <c r="F529" i="14"/>
  <c r="O530" i="14"/>
  <c r="W531" i="14"/>
  <c r="AU531" i="14" s="1"/>
  <c r="R532" i="14"/>
  <c r="G534" i="14"/>
  <c r="U534" i="14"/>
  <c r="AS534" i="14" s="1"/>
  <c r="O535" i="14"/>
  <c r="D537" i="14"/>
  <c r="N538" i="14"/>
  <c r="I517" i="14"/>
  <c r="R516" i="14"/>
  <c r="T537" i="14"/>
  <c r="J518" i="14"/>
  <c r="S519" i="14"/>
  <c r="M520" i="14"/>
  <c r="P522" i="14"/>
  <c r="S524" i="14"/>
  <c r="W526" i="14"/>
  <c r="AU526" i="14" s="1"/>
  <c r="T529" i="14"/>
  <c r="I531" i="14"/>
  <c r="L533" i="14"/>
  <c r="J536" i="14"/>
  <c r="S537" i="14"/>
  <c r="D517" i="14"/>
  <c r="E537" i="14"/>
  <c r="K518" i="14"/>
  <c r="E519" i="14"/>
  <c r="T519" i="14"/>
  <c r="N520" i="14"/>
  <c r="I521" i="14"/>
  <c r="W521" i="14"/>
  <c r="AU521" i="14" s="1"/>
  <c r="Q522" i="14"/>
  <c r="L523" i="14"/>
  <c r="F524" i="14"/>
  <c r="U524" i="14"/>
  <c r="AS524" i="14" s="1"/>
  <c r="O525" i="14"/>
  <c r="I526" i="14"/>
  <c r="D527" i="14"/>
  <c r="R527" i="14"/>
  <c r="M528" i="14"/>
  <c r="G529" i="14"/>
  <c r="U529" i="14"/>
  <c r="AS529" i="14" s="1"/>
  <c r="P530" i="14"/>
  <c r="J531" i="14"/>
  <c r="E532" i="14"/>
  <c r="S532" i="14"/>
  <c r="M533" i="14"/>
  <c r="H534" i="14"/>
  <c r="V534" i="14"/>
  <c r="AT534" i="14" s="1"/>
  <c r="Q535" i="14"/>
  <c r="K536" i="14"/>
  <c r="O538" i="14"/>
  <c r="K517" i="14"/>
  <c r="E516" i="14"/>
  <c r="S516" i="14"/>
  <c r="L518" i="14"/>
  <c r="G519" i="14"/>
  <c r="U519" i="14"/>
  <c r="AS519" i="14" s="1"/>
  <c r="O520" i="14"/>
  <c r="J521" i="14"/>
  <c r="D522" i="14"/>
  <c r="S522" i="14"/>
  <c r="M523" i="14"/>
  <c r="G524" i="14"/>
  <c r="V524" i="14"/>
  <c r="AT524" i="14" s="1"/>
  <c r="P525" i="14"/>
  <c r="K526" i="14"/>
  <c r="E527" i="14"/>
  <c r="S527" i="14"/>
  <c r="N528" i="14"/>
  <c r="H529" i="14"/>
  <c r="W529" i="14"/>
  <c r="AU529" i="14" s="1"/>
  <c r="Q530" i="14"/>
  <c r="K531" i="14"/>
  <c r="F532" i="14"/>
  <c r="T532" i="14"/>
  <c r="O533" i="14"/>
  <c r="I534" i="14"/>
  <c r="W534" i="14"/>
  <c r="AU534" i="14" s="1"/>
  <c r="R535" i="14"/>
  <c r="L536" i="14"/>
  <c r="G537" i="14"/>
  <c r="U537" i="14"/>
  <c r="AS537" i="14" s="1"/>
  <c r="P538" i="14"/>
  <c r="L517" i="14"/>
  <c r="F516" i="14"/>
  <c r="U516" i="14"/>
  <c r="AS516" i="14" s="1"/>
  <c r="M518" i="14"/>
  <c r="H519" i="14"/>
  <c r="V519" i="14"/>
  <c r="AT519" i="14" s="1"/>
  <c r="Q520" i="14"/>
  <c r="K521" i="14"/>
  <c r="E522" i="14"/>
  <c r="T522" i="14"/>
  <c r="N523" i="14"/>
  <c r="I524" i="14"/>
  <c r="W524" i="14"/>
  <c r="AU524" i="14" s="1"/>
  <c r="Q525" i="14"/>
  <c r="L526" i="14"/>
  <c r="F527" i="14"/>
  <c r="U527" i="14"/>
  <c r="AS527" i="14" s="1"/>
  <c r="O528" i="14"/>
  <c r="I529" i="14"/>
  <c r="D530" i="14"/>
  <c r="R530" i="14"/>
  <c r="M531" i="14"/>
  <c r="G532" i="14"/>
  <c r="U532" i="14"/>
  <c r="AS532" i="14" s="1"/>
  <c r="P533" i="14"/>
  <c r="J534" i="14"/>
  <c r="E535" i="14"/>
  <c r="S535" i="14"/>
  <c r="M536" i="14"/>
  <c r="H537" i="14"/>
  <c r="V537" i="14"/>
  <c r="AT537" i="14" s="1"/>
  <c r="R538" i="14"/>
  <c r="M517" i="14"/>
  <c r="G516" i="14"/>
  <c r="V516" i="14"/>
  <c r="AT516" i="14" s="1"/>
  <c r="P518" i="14"/>
  <c r="J519" i="14"/>
  <c r="E520" i="14"/>
  <c r="S520" i="14"/>
  <c r="M521" i="14"/>
  <c r="H522" i="14"/>
  <c r="V522" i="14"/>
  <c r="AT522" i="14" s="1"/>
  <c r="Q523" i="14"/>
  <c r="K524" i="14"/>
  <c r="E525" i="14"/>
  <c r="T525" i="14"/>
  <c r="N526" i="14"/>
  <c r="I527" i="14"/>
  <c r="W527" i="14"/>
  <c r="AU527" i="14" s="1"/>
  <c r="Q528" i="14"/>
  <c r="L529" i="14"/>
  <c r="F530" i="14"/>
  <c r="U530" i="14"/>
  <c r="AS530" i="14" s="1"/>
  <c r="O531" i="14"/>
  <c r="I532" i="14"/>
  <c r="D533" i="14"/>
  <c r="R533" i="14"/>
  <c r="M534" i="14"/>
  <c r="G535" i="14"/>
  <c r="U535" i="14"/>
  <c r="AS535" i="14" s="1"/>
  <c r="P536" i="14"/>
  <c r="J537" i="14"/>
  <c r="F538" i="14"/>
  <c r="T538" i="14"/>
  <c r="O517" i="14"/>
  <c r="J516" i="14"/>
  <c r="D516" i="14"/>
  <c r="D518" i="14"/>
  <c r="M519" i="14"/>
  <c r="U520" i="14"/>
  <c r="AS520" i="14" s="1"/>
  <c r="J522" i="14"/>
  <c r="S523" i="14"/>
  <c r="H525" i="14"/>
  <c r="Q526" i="14"/>
  <c r="E528" i="14"/>
  <c r="N529" i="14"/>
  <c r="W530" i="14"/>
  <c r="AU530" i="14" s="1"/>
  <c r="L532" i="14"/>
  <c r="U533" i="14"/>
  <c r="AS533" i="14" s="1"/>
  <c r="I535" i="14"/>
  <c r="R536" i="14"/>
  <c r="H538" i="14"/>
  <c r="R517" i="14"/>
  <c r="G528" i="14"/>
  <c r="Q518" i="14"/>
  <c r="W522" i="14"/>
  <c r="AU522" i="14" s="1"/>
  <c r="U525" i="14"/>
  <c r="AS525" i="14" s="1"/>
  <c r="G530" i="14"/>
  <c r="N534" i="14"/>
  <c r="U538" i="14"/>
  <c r="AS538" i="14" s="1"/>
  <c r="E518" i="14"/>
  <c r="N519" i="14"/>
  <c r="W520" i="14"/>
  <c r="AU520" i="14" s="1"/>
  <c r="K522" i="14"/>
  <c r="T523" i="14"/>
  <c r="I525" i="14"/>
  <c r="R526" i="14"/>
  <c r="O529" i="14"/>
  <c r="D531" i="14"/>
  <c r="M532" i="14"/>
  <c r="V533" i="14"/>
  <c r="AT533" i="14" s="1"/>
  <c r="K535" i="14"/>
  <c r="S536" i="14"/>
  <c r="I538" i="14"/>
  <c r="S517" i="14"/>
  <c r="J527" i="14"/>
  <c r="W535" i="14"/>
  <c r="AU535" i="14" s="1"/>
  <c r="F518" i="14"/>
  <c r="O519" i="14"/>
  <c r="D521" i="14"/>
  <c r="M522" i="14"/>
  <c r="U523" i="14"/>
  <c r="AS523" i="14" s="1"/>
  <c r="J525" i="14"/>
  <c r="S526" i="14"/>
  <c r="H528" i="14"/>
  <c r="Q529" i="14"/>
  <c r="E531" i="14"/>
  <c r="N532" i="14"/>
  <c r="W533" i="14"/>
  <c r="AU533" i="14" s="1"/>
  <c r="L535" i="14"/>
  <c r="U536" i="14"/>
  <c r="AS536" i="14" s="1"/>
  <c r="J538" i="14"/>
  <c r="T517" i="14"/>
  <c r="F520" i="14"/>
  <c r="S528" i="14"/>
  <c r="K537" i="14"/>
  <c r="G518" i="14"/>
  <c r="P519" i="14"/>
  <c r="E521" i="14"/>
  <c r="N522" i="14"/>
  <c r="W523" i="14"/>
  <c r="AU523" i="14" s="1"/>
  <c r="K525" i="14"/>
  <c r="T526" i="14"/>
  <c r="I528" i="14"/>
  <c r="R529" i="14"/>
  <c r="G531" i="14"/>
  <c r="O532" i="14"/>
  <c r="D534" i="14"/>
  <c r="M535" i="14"/>
  <c r="V536" i="14"/>
  <c r="AT536" i="14" s="1"/>
  <c r="L538" i="14"/>
  <c r="U517" i="14"/>
  <c r="AS517" i="14" s="1"/>
  <c r="O521" i="14"/>
  <c r="P531" i="14"/>
  <c r="K516" i="14"/>
  <c r="O518" i="14"/>
  <c r="W519" i="14"/>
  <c r="AU519" i="14" s="1"/>
  <c r="L521" i="14"/>
  <c r="U522" i="14"/>
  <c r="AS522" i="14" s="1"/>
  <c r="J524" i="14"/>
  <c r="S525" i="14"/>
  <c r="G527" i="14"/>
  <c r="P528" i="14"/>
  <c r="E530" i="14"/>
  <c r="N531" i="14"/>
  <c r="W532" i="14"/>
  <c r="AU532" i="14" s="1"/>
  <c r="K534" i="14"/>
  <c r="T535" i="14"/>
  <c r="I537" i="14"/>
  <c r="S538" i="14"/>
  <c r="I516" i="14"/>
  <c r="L524" i="14"/>
  <c r="E533" i="14"/>
  <c r="R518" i="14"/>
  <c r="G520" i="14"/>
  <c r="P521" i="14"/>
  <c r="E523" i="14"/>
  <c r="M524" i="14"/>
  <c r="V525" i="14"/>
  <c r="AT525" i="14" s="1"/>
  <c r="K527" i="14"/>
  <c r="T528" i="14"/>
  <c r="I530" i="14"/>
  <c r="Q531" i="14"/>
  <c r="F533" i="14"/>
  <c r="O534" i="14"/>
  <c r="D536" i="14"/>
  <c r="M537" i="14"/>
  <c r="V538" i="14"/>
  <c r="AT538" i="14" s="1"/>
  <c r="L516" i="14"/>
  <c r="S518" i="14"/>
  <c r="H520" i="14"/>
  <c r="Q521" i="14"/>
  <c r="F523" i="14"/>
  <c r="O524" i="14"/>
  <c r="W525" i="14"/>
  <c r="AU525" i="14" s="1"/>
  <c r="L527" i="14"/>
  <c r="U528" i="14"/>
  <c r="AS528" i="14" s="1"/>
  <c r="J530" i="14"/>
  <c r="S531" i="14"/>
  <c r="G533" i="14"/>
  <c r="P534" i="14"/>
  <c r="E536" i="14"/>
  <c r="N537" i="14"/>
  <c r="E517" i="14"/>
  <c r="M516" i="14"/>
  <c r="U518" i="14"/>
  <c r="AS518" i="14" s="1"/>
  <c r="I520" i="14"/>
  <c r="R521" i="14"/>
  <c r="G523" i="14"/>
  <c r="P524" i="14"/>
  <c r="E526" i="14"/>
  <c r="M527" i="14"/>
  <c r="V528" i="14"/>
  <c r="AT528" i="14" s="1"/>
  <c r="K530" i="14"/>
  <c r="T531" i="14"/>
  <c r="I533" i="14"/>
  <c r="Q534" i="14"/>
  <c r="F536" i="14"/>
  <c r="O537" i="14"/>
  <c r="F517" i="14"/>
  <c r="O516" i="14"/>
  <c r="K519" i="14"/>
  <c r="G525" i="14"/>
  <c r="V530" i="14"/>
  <c r="AT530" i="14" s="1"/>
  <c r="Q536" i="14"/>
  <c r="K520" i="14"/>
  <c r="F526" i="14"/>
  <c r="U531" i="14"/>
  <c r="AS531" i="14" s="1"/>
  <c r="P537" i="14"/>
  <c r="R520" i="14"/>
  <c r="M526" i="14"/>
  <c r="H532" i="14"/>
  <c r="W537" i="14"/>
  <c r="AU537" i="14" s="1"/>
  <c r="T520" i="14"/>
  <c r="O526" i="14"/>
  <c r="K532" i="14"/>
  <c r="G538" i="14"/>
  <c r="S521" i="14"/>
  <c r="O527" i="14"/>
  <c r="J533" i="14"/>
  <c r="G517" i="14"/>
  <c r="V527" i="14"/>
  <c r="AT527" i="14" s="1"/>
  <c r="Q533" i="14"/>
  <c r="N517" i="14"/>
  <c r="G536" i="14"/>
  <c r="D525" i="14"/>
  <c r="S530" i="14"/>
  <c r="G522" i="14"/>
  <c r="I522" i="14"/>
  <c r="D528" i="14"/>
  <c r="S533" i="14"/>
  <c r="Q517" i="14"/>
  <c r="H523" i="14"/>
  <c r="W528" i="14"/>
  <c r="AU528" i="14" s="1"/>
  <c r="S534" i="14"/>
  <c r="P516" i="14"/>
  <c r="O523" i="14"/>
  <c r="K529" i="14"/>
  <c r="F535" i="14"/>
  <c r="W516" i="14"/>
  <c r="AU516" i="14" s="1"/>
  <c r="D538" i="14"/>
  <c r="R523" i="14"/>
  <c r="M529" i="14"/>
  <c r="H535" i="14"/>
  <c r="V518" i="14"/>
  <c r="AT518" i="14" s="1"/>
  <c r="Q524" i="14"/>
  <c r="L530" i="14"/>
  <c r="I519" i="14"/>
  <c r="O536" i="14"/>
  <c r="K438" i="14"/>
  <c r="K396" i="14"/>
  <c r="Q415" i="14"/>
  <c r="T417" i="14"/>
  <c r="T396" i="14"/>
  <c r="E430" i="14"/>
  <c r="W439" i="14"/>
  <c r="AU439" i="14" s="1"/>
  <c r="E461" i="14"/>
  <c r="F465" i="14"/>
  <c r="T466" i="14"/>
  <c r="T462" i="14"/>
  <c r="R462" i="14"/>
  <c r="P463" i="14"/>
  <c r="O464" i="14"/>
  <c r="R463" i="14"/>
  <c r="V461" i="14"/>
  <c r="AT461" i="14" s="1"/>
  <c r="U462" i="14"/>
  <c r="AS462" i="14" s="1"/>
  <c r="F566" i="14"/>
  <c r="R566" i="14"/>
  <c r="J567" i="14"/>
  <c r="V567" i="14"/>
  <c r="AT567" i="14" s="1"/>
  <c r="N568" i="14"/>
  <c r="G565" i="14"/>
  <c r="S565" i="14"/>
  <c r="K564" i="14"/>
  <c r="W564" i="14"/>
  <c r="AU564" i="14" s="1"/>
  <c r="L566" i="14"/>
  <c r="K566" i="14"/>
  <c r="E567" i="14"/>
  <c r="R567" i="14"/>
  <c r="K568" i="14"/>
  <c r="E565" i="14"/>
  <c r="R565" i="14"/>
  <c r="L564" i="14"/>
  <c r="M566" i="14"/>
  <c r="F567" i="14"/>
  <c r="S567" i="14"/>
  <c r="L568" i="14"/>
  <c r="F565" i="14"/>
  <c r="T565" i="14"/>
  <c r="M564" i="14"/>
  <c r="N566" i="14"/>
  <c r="G567" i="14"/>
  <c r="T567" i="14"/>
  <c r="M568" i="14"/>
  <c r="H565" i="14"/>
  <c r="U565" i="14"/>
  <c r="AS565" i="14" s="1"/>
  <c r="N564" i="14"/>
  <c r="O566" i="14"/>
  <c r="H567" i="14"/>
  <c r="U567" i="14"/>
  <c r="AS567" i="14" s="1"/>
  <c r="O568" i="14"/>
  <c r="I565" i="14"/>
  <c r="V565" i="14"/>
  <c r="AT565" i="14" s="1"/>
  <c r="O564" i="14"/>
  <c r="P566" i="14"/>
  <c r="I567" i="14"/>
  <c r="W567" i="14"/>
  <c r="AU567" i="14" s="1"/>
  <c r="P568" i="14"/>
  <c r="J565" i="14"/>
  <c r="W565" i="14"/>
  <c r="AU565" i="14" s="1"/>
  <c r="P564" i="14"/>
  <c r="D566" i="14"/>
  <c r="S566" i="14"/>
  <c r="L567" i="14"/>
  <c r="E568" i="14"/>
  <c r="R568" i="14"/>
  <c r="L565" i="14"/>
  <c r="E564" i="14"/>
  <c r="R564" i="14"/>
  <c r="J566" i="14"/>
  <c r="Q567" i="14"/>
  <c r="W568" i="14"/>
  <c r="AU568" i="14" s="1"/>
  <c r="J564" i="14"/>
  <c r="Q566" i="14"/>
  <c r="D568" i="14"/>
  <c r="K565" i="14"/>
  <c r="Q564" i="14"/>
  <c r="T566" i="14"/>
  <c r="F568" i="14"/>
  <c r="M565" i="14"/>
  <c r="S564" i="14"/>
  <c r="U566" i="14"/>
  <c r="AS566" i="14" s="1"/>
  <c r="G568" i="14"/>
  <c r="N565" i="14"/>
  <c r="T564" i="14"/>
  <c r="V566" i="14"/>
  <c r="AT566" i="14" s="1"/>
  <c r="H568" i="14"/>
  <c r="O565" i="14"/>
  <c r="U564" i="14"/>
  <c r="AS564" i="14" s="1"/>
  <c r="D567" i="14"/>
  <c r="J568" i="14"/>
  <c r="Q565" i="14"/>
  <c r="D564" i="14"/>
  <c r="K567" i="14"/>
  <c r="Q568" i="14"/>
  <c r="D565" i="14"/>
  <c r="I568" i="14"/>
  <c r="S568" i="14"/>
  <c r="P565" i="14"/>
  <c r="T568" i="14"/>
  <c r="H566" i="14"/>
  <c r="E566" i="14"/>
  <c r="U568" i="14"/>
  <c r="AS568" i="14" s="1"/>
  <c r="G566" i="14"/>
  <c r="V568" i="14"/>
  <c r="AT568" i="14" s="1"/>
  <c r="I566" i="14"/>
  <c r="F564" i="14"/>
  <c r="W566" i="14"/>
  <c r="AU566" i="14" s="1"/>
  <c r="G564" i="14"/>
  <c r="M567" i="14"/>
  <c r="H564" i="14"/>
  <c r="P567" i="14"/>
  <c r="I564" i="14"/>
  <c r="V564" i="14"/>
  <c r="AT564" i="14" s="1"/>
  <c r="O567" i="14"/>
  <c r="N567" i="14"/>
  <c r="N574" i="14"/>
  <c r="F575" i="14"/>
  <c r="R575" i="14"/>
  <c r="K573" i="14"/>
  <c r="W573" i="14"/>
  <c r="AU573" i="14" s="1"/>
  <c r="O572" i="14"/>
  <c r="H574" i="14"/>
  <c r="T574" i="14"/>
  <c r="L575" i="14"/>
  <c r="E573" i="14"/>
  <c r="Q573" i="14"/>
  <c r="I572" i="14"/>
  <c r="U572" i="14"/>
  <c r="AS572" i="14" s="1"/>
  <c r="G574" i="14"/>
  <c r="V574" i="14"/>
  <c r="AT574" i="14" s="1"/>
  <c r="P575" i="14"/>
  <c r="L573" i="14"/>
  <c r="F572" i="14"/>
  <c r="T572" i="14"/>
  <c r="I574" i="14"/>
  <c r="W574" i="14"/>
  <c r="AU574" i="14" s="1"/>
  <c r="Q575" i="14"/>
  <c r="M573" i="14"/>
  <c r="G572" i="14"/>
  <c r="V572" i="14"/>
  <c r="AT572" i="14" s="1"/>
  <c r="J574" i="14"/>
  <c r="D575" i="14"/>
  <c r="S575" i="14"/>
  <c r="N573" i="14"/>
  <c r="H572" i="14"/>
  <c r="W572" i="14"/>
  <c r="AU572" i="14" s="1"/>
  <c r="K574" i="14"/>
  <c r="E575" i="14"/>
  <c r="T575" i="14"/>
  <c r="O573" i="14"/>
  <c r="J572" i="14"/>
  <c r="D572" i="14"/>
  <c r="L574" i="14"/>
  <c r="G575" i="14"/>
  <c r="U575" i="14"/>
  <c r="AS575" i="14" s="1"/>
  <c r="P573" i="14"/>
  <c r="K572" i="14"/>
  <c r="O574" i="14"/>
  <c r="I575" i="14"/>
  <c r="W575" i="14"/>
  <c r="AU575" i="14" s="1"/>
  <c r="S573" i="14"/>
  <c r="M572" i="14"/>
  <c r="F574" i="14"/>
  <c r="O575" i="14"/>
  <c r="E572" i="14"/>
  <c r="M574" i="14"/>
  <c r="V575" i="14"/>
  <c r="AT575" i="14" s="1"/>
  <c r="L572" i="14"/>
  <c r="P574" i="14"/>
  <c r="F573" i="14"/>
  <c r="N572" i="14"/>
  <c r="Q574" i="14"/>
  <c r="G573" i="14"/>
  <c r="P572" i="14"/>
  <c r="R574" i="14"/>
  <c r="H573" i="14"/>
  <c r="Q572" i="14"/>
  <c r="U574" i="14"/>
  <c r="AS574" i="14" s="1"/>
  <c r="J573" i="14"/>
  <c r="S572" i="14"/>
  <c r="H575" i="14"/>
  <c r="R573" i="14"/>
  <c r="T573" i="14"/>
  <c r="E574" i="14"/>
  <c r="U573" i="14"/>
  <c r="AS573" i="14" s="1"/>
  <c r="V573" i="14"/>
  <c r="AT573" i="14" s="1"/>
  <c r="D573" i="14"/>
  <c r="D574" i="14"/>
  <c r="R572" i="14"/>
  <c r="S574" i="14"/>
  <c r="J575" i="14"/>
  <c r="K575" i="14"/>
  <c r="M575" i="14"/>
  <c r="N575" i="14"/>
  <c r="I573" i="14"/>
  <c r="E469" i="14"/>
  <c r="Q469" i="14"/>
  <c r="I470" i="14"/>
  <c r="U470" i="14"/>
  <c r="AS470" i="14" s="1"/>
  <c r="M471" i="14"/>
  <c r="E472" i="14"/>
  <c r="Q472" i="14"/>
  <c r="I473" i="14"/>
  <c r="U473" i="14"/>
  <c r="AS473" i="14" s="1"/>
  <c r="N468" i="14"/>
  <c r="F467" i="14"/>
  <c r="R467" i="14"/>
  <c r="K469" i="14"/>
  <c r="W469" i="14"/>
  <c r="AU469" i="14" s="1"/>
  <c r="O470" i="14"/>
  <c r="G471" i="14"/>
  <c r="S471" i="14"/>
  <c r="K472" i="14"/>
  <c r="W472" i="14"/>
  <c r="AU472" i="14" s="1"/>
  <c r="O473" i="14"/>
  <c r="H468" i="14"/>
  <c r="T468" i="14"/>
  <c r="L467" i="14"/>
  <c r="D467" i="14"/>
  <c r="F469" i="14"/>
  <c r="T469" i="14"/>
  <c r="N470" i="14"/>
  <c r="I471" i="14"/>
  <c r="W471" i="14"/>
  <c r="AU471" i="14" s="1"/>
  <c r="R472" i="14"/>
  <c r="L473" i="14"/>
  <c r="G468" i="14"/>
  <c r="V468" i="14"/>
  <c r="AT468" i="14" s="1"/>
  <c r="P467" i="14"/>
  <c r="G469" i="14"/>
  <c r="P470" i="14"/>
  <c r="J471" i="14"/>
  <c r="S472" i="14"/>
  <c r="I468" i="14"/>
  <c r="W468" i="14"/>
  <c r="AU468" i="14" s="1"/>
  <c r="Q470" i="14"/>
  <c r="F472" i="14"/>
  <c r="N473" i="14"/>
  <c r="D468" i="14"/>
  <c r="S467" i="14"/>
  <c r="U469" i="14"/>
  <c r="AS469" i="14" s="1"/>
  <c r="D472" i="14"/>
  <c r="M473" i="14"/>
  <c r="Q467" i="14"/>
  <c r="H469" i="14"/>
  <c r="K471" i="14"/>
  <c r="J468" i="14"/>
  <c r="V469" i="14"/>
  <c r="AT469" i="14" s="1"/>
  <c r="T472" i="14"/>
  <c r="M469" i="14"/>
  <c r="G470" i="14"/>
  <c r="V470" i="14"/>
  <c r="AT470" i="14" s="1"/>
  <c r="P471" i="14"/>
  <c r="J472" i="14"/>
  <c r="E473" i="14"/>
  <c r="S473" i="14"/>
  <c r="O468" i="14"/>
  <c r="I467" i="14"/>
  <c r="W467" i="14"/>
  <c r="AU467" i="14" s="1"/>
  <c r="F470" i="14"/>
  <c r="F471" i="14"/>
  <c r="I472" i="14"/>
  <c r="J473" i="14"/>
  <c r="M468" i="14"/>
  <c r="N467" i="14"/>
  <c r="D469" i="14"/>
  <c r="H471" i="14"/>
  <c r="L472" i="14"/>
  <c r="P468" i="14"/>
  <c r="O467" i="14"/>
  <c r="L471" i="14"/>
  <c r="P473" i="14"/>
  <c r="T467" i="14"/>
  <c r="R468" i="14"/>
  <c r="T473" i="14"/>
  <c r="H470" i="14"/>
  <c r="K473" i="14"/>
  <c r="J470" i="14"/>
  <c r="Q468" i="14"/>
  <c r="Q473" i="14"/>
  <c r="Q471" i="14"/>
  <c r="I469" i="14"/>
  <c r="M472" i="14"/>
  <c r="U467" i="14"/>
  <c r="AS467" i="14" s="1"/>
  <c r="M470" i="14"/>
  <c r="U468" i="14"/>
  <c r="AS468" i="14" s="1"/>
  <c r="J469" i="14"/>
  <c r="K470" i="14"/>
  <c r="N471" i="14"/>
  <c r="N472" i="14"/>
  <c r="N469" i="14"/>
  <c r="L469" i="14"/>
  <c r="L470" i="14"/>
  <c r="O471" i="14"/>
  <c r="O472" i="14"/>
  <c r="R473" i="14"/>
  <c r="S468" i="14"/>
  <c r="V467" i="14"/>
  <c r="AT467" i="14" s="1"/>
  <c r="P472" i="14"/>
  <c r="O469" i="14"/>
  <c r="R470" i="14"/>
  <c r="R471" i="14"/>
  <c r="U472" i="14"/>
  <c r="AS472" i="14" s="1"/>
  <c r="V473" i="14"/>
  <c r="AT473" i="14" s="1"/>
  <c r="E467" i="14"/>
  <c r="P469" i="14"/>
  <c r="S470" i="14"/>
  <c r="T471" i="14"/>
  <c r="V472" i="14"/>
  <c r="AT472" i="14" s="1"/>
  <c r="W473" i="14"/>
  <c r="AU473" i="14" s="1"/>
  <c r="G467" i="14"/>
  <c r="R469" i="14"/>
  <c r="T470" i="14"/>
  <c r="U471" i="14"/>
  <c r="AS471" i="14" s="1"/>
  <c r="D473" i="14"/>
  <c r="E468" i="14"/>
  <c r="H467" i="14"/>
  <c r="H472" i="14"/>
  <c r="F473" i="14"/>
  <c r="G473" i="14"/>
  <c r="H473" i="14"/>
  <c r="S469" i="14"/>
  <c r="F468" i="14"/>
  <c r="D470" i="14"/>
  <c r="V471" i="14"/>
  <c r="AT471" i="14" s="1"/>
  <c r="K468" i="14"/>
  <c r="G472" i="14"/>
  <c r="E470" i="14"/>
  <c r="L468" i="14"/>
  <c r="W470" i="14"/>
  <c r="AU470" i="14" s="1"/>
  <c r="J467" i="14"/>
  <c r="D471" i="14"/>
  <c r="K467" i="14"/>
  <c r="E471" i="14"/>
  <c r="M467" i="14"/>
  <c r="T463" i="14"/>
  <c r="K406" i="14"/>
  <c r="U465" i="14"/>
  <c r="AS465" i="14" s="1"/>
  <c r="J406" i="14"/>
  <c r="I396" i="14"/>
  <c r="O415" i="14"/>
  <c r="Q417" i="14"/>
  <c r="P396" i="14"/>
  <c r="F427" i="14"/>
  <c r="Q439" i="14"/>
  <c r="F461" i="14"/>
  <c r="J463" i="14"/>
  <c r="D465" i="14"/>
  <c r="V463" i="14"/>
  <c r="AT463" i="14" s="1"/>
  <c r="D464" i="14"/>
  <c r="J466" i="14"/>
  <c r="K463" i="14"/>
  <c r="G466" i="14"/>
  <c r="Q466" i="14"/>
  <c r="E541" i="14"/>
  <c r="Q541" i="14"/>
  <c r="I542" i="14"/>
  <c r="U542" i="14"/>
  <c r="AS542" i="14" s="1"/>
  <c r="N540" i="14"/>
  <c r="F539" i="14"/>
  <c r="R539" i="14"/>
  <c r="K541" i="14"/>
  <c r="W541" i="14"/>
  <c r="AU541" i="14" s="1"/>
  <c r="O542" i="14"/>
  <c r="H540" i="14"/>
  <c r="T540" i="14"/>
  <c r="L539" i="14"/>
  <c r="D539" i="14"/>
  <c r="R541" i="14"/>
  <c r="L542" i="14"/>
  <c r="G540" i="14"/>
  <c r="V540" i="14"/>
  <c r="AT540" i="14" s="1"/>
  <c r="P539" i="14"/>
  <c r="D541" i="14"/>
  <c r="S541" i="14"/>
  <c r="M542" i="14"/>
  <c r="I540" i="14"/>
  <c r="W540" i="14"/>
  <c r="AU540" i="14" s="1"/>
  <c r="Q539" i="14"/>
  <c r="F541" i="14"/>
  <c r="T541" i="14"/>
  <c r="N542" i="14"/>
  <c r="J540" i="14"/>
  <c r="D540" i="14"/>
  <c r="S539" i="14"/>
  <c r="G541" i="14"/>
  <c r="U541" i="14"/>
  <c r="AS541" i="14" s="1"/>
  <c r="P542" i="14"/>
  <c r="K540" i="14"/>
  <c r="E539" i="14"/>
  <c r="T539" i="14"/>
  <c r="H541" i="14"/>
  <c r="V541" i="14"/>
  <c r="AT541" i="14" s="1"/>
  <c r="Q542" i="14"/>
  <c r="L540" i="14"/>
  <c r="G539" i="14"/>
  <c r="U539" i="14"/>
  <c r="AS539" i="14" s="1"/>
  <c r="J541" i="14"/>
  <c r="E542" i="14"/>
  <c r="S542" i="14"/>
  <c r="O540" i="14"/>
  <c r="I539" i="14"/>
  <c r="W539" i="14"/>
  <c r="AU539" i="14" s="1"/>
  <c r="G542" i="14"/>
  <c r="Q540" i="14"/>
  <c r="L541" i="14"/>
  <c r="T542" i="14"/>
  <c r="H542" i="14"/>
  <c r="R540" i="14"/>
  <c r="J539" i="14"/>
  <c r="J542" i="14"/>
  <c r="S540" i="14"/>
  <c r="K542" i="14"/>
  <c r="U540" i="14"/>
  <c r="AS540" i="14" s="1"/>
  <c r="I541" i="14"/>
  <c r="R542" i="14"/>
  <c r="H539" i="14"/>
  <c r="M541" i="14"/>
  <c r="V542" i="14"/>
  <c r="AT542" i="14" s="1"/>
  <c r="K539" i="14"/>
  <c r="N541" i="14"/>
  <c r="W542" i="14"/>
  <c r="AU542" i="14" s="1"/>
  <c r="M539" i="14"/>
  <c r="O541" i="14"/>
  <c r="E540" i="14"/>
  <c r="N539" i="14"/>
  <c r="P541" i="14"/>
  <c r="D542" i="14"/>
  <c r="F542" i="14"/>
  <c r="F540" i="14"/>
  <c r="M540" i="14"/>
  <c r="P540" i="14"/>
  <c r="O539" i="14"/>
  <c r="V539" i="14"/>
  <c r="AT539" i="14" s="1"/>
  <c r="F463" i="14"/>
  <c r="T465" i="14"/>
  <c r="W463" i="14"/>
  <c r="AU463" i="14" s="1"/>
  <c r="H466" i="14"/>
  <c r="M462" i="14"/>
  <c r="H396" i="14"/>
  <c r="N415" i="14"/>
  <c r="P417" i="14"/>
  <c r="O396" i="14"/>
  <c r="E426" i="14"/>
  <c r="O439" i="14"/>
  <c r="N463" i="14"/>
  <c r="G462" i="14"/>
  <c r="E464" i="14"/>
  <c r="Q465" i="14"/>
  <c r="O461" i="14"/>
  <c r="K465" i="14"/>
  <c r="Q462" i="14"/>
  <c r="K464" i="14"/>
  <c r="E466" i="14"/>
  <c r="I465" i="14"/>
  <c r="F571" i="14"/>
  <c r="R571" i="14"/>
  <c r="K570" i="14"/>
  <c r="W570" i="14"/>
  <c r="AU570" i="14" s="1"/>
  <c r="O569" i="14"/>
  <c r="L571" i="14"/>
  <c r="E570" i="14"/>
  <c r="Q570" i="14"/>
  <c r="I569" i="14"/>
  <c r="U569" i="14"/>
  <c r="AS569" i="14" s="1"/>
  <c r="N571" i="14"/>
  <c r="I570" i="14"/>
  <c r="D570" i="14"/>
  <c r="R569" i="14"/>
  <c r="O571" i="14"/>
  <c r="J570" i="14"/>
  <c r="E569" i="14"/>
  <c r="S569" i="14"/>
  <c r="P571" i="14"/>
  <c r="L570" i="14"/>
  <c r="F569" i="14"/>
  <c r="T569" i="14"/>
  <c r="Q571" i="14"/>
  <c r="M570" i="14"/>
  <c r="G569" i="14"/>
  <c r="V569" i="14"/>
  <c r="AT569" i="14" s="1"/>
  <c r="D571" i="14"/>
  <c r="S571" i="14"/>
  <c r="N570" i="14"/>
  <c r="H569" i="14"/>
  <c r="W569" i="14"/>
  <c r="AU569" i="14" s="1"/>
  <c r="G571" i="14"/>
  <c r="U571" i="14"/>
  <c r="AS571" i="14" s="1"/>
  <c r="P570" i="14"/>
  <c r="K569" i="14"/>
  <c r="M571" i="14"/>
  <c r="V570" i="14"/>
  <c r="AT570" i="14" s="1"/>
  <c r="T571" i="14"/>
  <c r="J569" i="14"/>
  <c r="V571" i="14"/>
  <c r="AT571" i="14" s="1"/>
  <c r="L569" i="14"/>
  <c r="W571" i="14"/>
  <c r="AU571" i="14" s="1"/>
  <c r="M569" i="14"/>
  <c r="F570" i="14"/>
  <c r="N569" i="14"/>
  <c r="H570" i="14"/>
  <c r="Q569" i="14"/>
  <c r="E571" i="14"/>
  <c r="O570" i="14"/>
  <c r="D569" i="14"/>
  <c r="T570" i="14"/>
  <c r="H571" i="14"/>
  <c r="U570" i="14"/>
  <c r="AS570" i="14" s="1"/>
  <c r="P569" i="14"/>
  <c r="I571" i="14"/>
  <c r="J571" i="14"/>
  <c r="K571" i="14"/>
  <c r="G570" i="14"/>
  <c r="R570" i="14"/>
  <c r="S570" i="14"/>
  <c r="E556" i="14"/>
  <c r="Q556" i="14"/>
  <c r="I557" i="14"/>
  <c r="U557" i="14"/>
  <c r="AS557" i="14" s="1"/>
  <c r="M558" i="14"/>
  <c r="E559" i="14"/>
  <c r="Q559" i="14"/>
  <c r="I560" i="14"/>
  <c r="U560" i="14"/>
  <c r="AS560" i="14" s="1"/>
  <c r="N555" i="14"/>
  <c r="F554" i="14"/>
  <c r="R554" i="14"/>
  <c r="F556" i="14"/>
  <c r="R556" i="14"/>
  <c r="J557" i="14"/>
  <c r="V557" i="14"/>
  <c r="AT557" i="14" s="1"/>
  <c r="N558" i="14"/>
  <c r="G556" i="14"/>
  <c r="S556" i="14"/>
  <c r="K557" i="14"/>
  <c r="W557" i="14"/>
  <c r="AU557" i="14" s="1"/>
  <c r="O558" i="14"/>
  <c r="G559" i="14"/>
  <c r="S559" i="14"/>
  <c r="K560" i="14"/>
  <c r="H556" i="14"/>
  <c r="T556" i="14"/>
  <c r="L557" i="14"/>
  <c r="D558" i="14"/>
  <c r="P558" i="14"/>
  <c r="I556" i="14"/>
  <c r="U556" i="14"/>
  <c r="AS556" i="14" s="1"/>
  <c r="M557" i="14"/>
  <c r="E558" i="14"/>
  <c r="Q558" i="14"/>
  <c r="K556" i="14"/>
  <c r="W556" i="14"/>
  <c r="AU556" i="14" s="1"/>
  <c r="O557" i="14"/>
  <c r="G558" i="14"/>
  <c r="S558" i="14"/>
  <c r="K559" i="14"/>
  <c r="W559" i="14"/>
  <c r="AU559" i="14" s="1"/>
  <c r="O560" i="14"/>
  <c r="H555" i="14"/>
  <c r="T555" i="14"/>
  <c r="L554" i="14"/>
  <c r="D554" i="14"/>
  <c r="D556" i="14"/>
  <c r="H557" i="14"/>
  <c r="L558" i="14"/>
  <c r="M559" i="14"/>
  <c r="H560" i="14"/>
  <c r="E555" i="14"/>
  <c r="S555" i="14"/>
  <c r="N554" i="14"/>
  <c r="J556" i="14"/>
  <c r="N557" i="14"/>
  <c r="R558" i="14"/>
  <c r="N559" i="14"/>
  <c r="J560" i="14"/>
  <c r="F555" i="14"/>
  <c r="U555" i="14"/>
  <c r="AS555" i="14" s="1"/>
  <c r="O554" i="14"/>
  <c r="L556" i="14"/>
  <c r="P557" i="14"/>
  <c r="T558" i="14"/>
  <c r="O559" i="14"/>
  <c r="L560" i="14"/>
  <c r="G555" i="14"/>
  <c r="V555" i="14"/>
  <c r="AT555" i="14" s="1"/>
  <c r="P554" i="14"/>
  <c r="M556" i="14"/>
  <c r="Q557" i="14"/>
  <c r="U558" i="14"/>
  <c r="AS558" i="14" s="1"/>
  <c r="P559" i="14"/>
  <c r="M560" i="14"/>
  <c r="I555" i="14"/>
  <c r="W555" i="14"/>
  <c r="AU555" i="14" s="1"/>
  <c r="Q554" i="14"/>
  <c r="N556" i="14"/>
  <c r="R557" i="14"/>
  <c r="V558" i="14"/>
  <c r="AT558" i="14" s="1"/>
  <c r="R559" i="14"/>
  <c r="N560" i="14"/>
  <c r="J555" i="14"/>
  <c r="D555" i="14"/>
  <c r="S554" i="14"/>
  <c r="P556" i="14"/>
  <c r="T557" i="14"/>
  <c r="D559" i="14"/>
  <c r="U559" i="14"/>
  <c r="AS559" i="14" s="1"/>
  <c r="Q560" i="14"/>
  <c r="L555" i="14"/>
  <c r="G554" i="14"/>
  <c r="U554" i="14"/>
  <c r="AS554" i="14" s="1"/>
  <c r="V556" i="14"/>
  <c r="AT556" i="14" s="1"/>
  <c r="F558" i="14"/>
  <c r="F559" i="14"/>
  <c r="V559" i="14"/>
  <c r="AT559" i="14" s="1"/>
  <c r="R560" i="14"/>
  <c r="M555" i="14"/>
  <c r="H554" i="14"/>
  <c r="V554" i="14"/>
  <c r="AT554" i="14" s="1"/>
  <c r="H559" i="14"/>
  <c r="V560" i="14"/>
  <c r="AT560" i="14" s="1"/>
  <c r="T554" i="14"/>
  <c r="D560" i="14"/>
  <c r="O556" i="14"/>
  <c r="I559" i="14"/>
  <c r="W560" i="14"/>
  <c r="AU560" i="14" s="1"/>
  <c r="W554" i="14"/>
  <c r="AU554" i="14" s="1"/>
  <c r="D557" i="14"/>
  <c r="J559" i="14"/>
  <c r="K555" i="14"/>
  <c r="E557" i="14"/>
  <c r="L559" i="14"/>
  <c r="O555" i="14"/>
  <c r="G557" i="14"/>
  <c r="F557" i="14"/>
  <c r="T559" i="14"/>
  <c r="P555" i="14"/>
  <c r="Q555" i="14"/>
  <c r="S557" i="14"/>
  <c r="E560" i="14"/>
  <c r="R555" i="14"/>
  <c r="H558" i="14"/>
  <c r="F560" i="14"/>
  <c r="E554" i="14"/>
  <c r="I558" i="14"/>
  <c r="G560" i="14"/>
  <c r="I554" i="14"/>
  <c r="T560" i="14"/>
  <c r="J554" i="14"/>
  <c r="K554" i="14"/>
  <c r="M554" i="14"/>
  <c r="J558" i="14"/>
  <c r="K558" i="14"/>
  <c r="W558" i="14"/>
  <c r="AU558" i="14" s="1"/>
  <c r="P560" i="14"/>
  <c r="S560" i="14"/>
  <c r="K466" i="14"/>
  <c r="J396" i="14"/>
  <c r="G578" i="14"/>
  <c r="S578" i="14"/>
  <c r="J580" i="14"/>
  <c r="V580" i="14"/>
  <c r="AT580" i="14" s="1"/>
  <c r="O579" i="14"/>
  <c r="M578" i="14"/>
  <c r="D580" i="14"/>
  <c r="P580" i="14"/>
  <c r="I579" i="14"/>
  <c r="U579" i="14"/>
  <c r="AS579" i="14" s="1"/>
  <c r="H578" i="14"/>
  <c r="V578" i="14"/>
  <c r="AT578" i="14" s="1"/>
  <c r="O580" i="14"/>
  <c r="K579" i="14"/>
  <c r="I578" i="14"/>
  <c r="W578" i="14"/>
  <c r="AU578" i="14" s="1"/>
  <c r="Q580" i="14"/>
  <c r="L579" i="14"/>
  <c r="J578" i="14"/>
  <c r="D578" i="14"/>
  <c r="R580" i="14"/>
  <c r="M579" i="14"/>
  <c r="K578" i="14"/>
  <c r="E580" i="14"/>
  <c r="S580" i="14"/>
  <c r="N579" i="14"/>
  <c r="L578" i="14"/>
  <c r="F580" i="14"/>
  <c r="T580" i="14"/>
  <c r="P579" i="14"/>
  <c r="O578" i="14"/>
  <c r="H580" i="14"/>
  <c r="W580" i="14"/>
  <c r="AU580" i="14" s="1"/>
  <c r="R579" i="14"/>
  <c r="U578" i="14"/>
  <c r="AS578" i="14" s="1"/>
  <c r="J579" i="14"/>
  <c r="G580" i="14"/>
  <c r="Q579" i="14"/>
  <c r="I580" i="14"/>
  <c r="S579" i="14"/>
  <c r="K580" i="14"/>
  <c r="T579" i="14"/>
  <c r="L580" i="14"/>
  <c r="V579" i="14"/>
  <c r="AT579" i="14" s="1"/>
  <c r="F578" i="14"/>
  <c r="N580" i="14"/>
  <c r="D579" i="14"/>
  <c r="N578" i="14"/>
  <c r="U580" i="14"/>
  <c r="AS580" i="14" s="1"/>
  <c r="Q578" i="14"/>
  <c r="R578" i="14"/>
  <c r="T578" i="14"/>
  <c r="M580" i="14"/>
  <c r="E579" i="14"/>
  <c r="F579" i="14"/>
  <c r="G579" i="14"/>
  <c r="H579" i="14"/>
  <c r="W579" i="14"/>
  <c r="AU579" i="14" s="1"/>
  <c r="P578" i="14"/>
  <c r="E578" i="14"/>
  <c r="S396" i="14"/>
  <c r="G396" i="14"/>
  <c r="M415" i="14"/>
  <c r="O417" i="14"/>
  <c r="V406" i="14"/>
  <c r="AT406" i="14" s="1"/>
  <c r="U435" i="14"/>
  <c r="AS435" i="14" s="1"/>
  <c r="K439" i="14"/>
  <c r="G461" i="14"/>
  <c r="S461" i="14"/>
  <c r="H463" i="14"/>
  <c r="M466" i="14"/>
  <c r="V462" i="14"/>
  <c r="AT462" i="14" s="1"/>
  <c r="N464" i="14"/>
  <c r="L461" i="14"/>
  <c r="S463" i="14"/>
  <c r="M465" i="14"/>
  <c r="J465" i="14"/>
  <c r="M463" i="14"/>
  <c r="G439" i="14"/>
  <c r="M485" i="14"/>
  <c r="E486" i="14"/>
  <c r="Q486" i="14"/>
  <c r="I487" i="14"/>
  <c r="U487" i="14"/>
  <c r="AS487" i="14" s="1"/>
  <c r="M488" i="14"/>
  <c r="E489" i="14"/>
  <c r="Q489" i="14"/>
  <c r="I490" i="14"/>
  <c r="U490" i="14"/>
  <c r="AS490" i="14" s="1"/>
  <c r="M491" i="14"/>
  <c r="E492" i="14"/>
  <c r="Q492" i="14"/>
  <c r="I493" i="14"/>
  <c r="U493" i="14"/>
  <c r="AS493" i="14" s="1"/>
  <c r="M494" i="14"/>
  <c r="E495" i="14"/>
  <c r="Q495" i="14"/>
  <c r="I496" i="14"/>
  <c r="U496" i="14"/>
  <c r="AS496" i="14" s="1"/>
  <c r="M497" i="14"/>
  <c r="E498" i="14"/>
  <c r="Q498" i="14"/>
  <c r="I499" i="14"/>
  <c r="U499" i="14"/>
  <c r="AS499" i="14" s="1"/>
  <c r="M500" i="14"/>
  <c r="E501" i="14"/>
  <c r="Q501" i="14"/>
  <c r="I502" i="14"/>
  <c r="U502" i="14"/>
  <c r="AS502" i="14" s="1"/>
  <c r="M503" i="14"/>
  <c r="E504" i="14"/>
  <c r="Q504" i="14"/>
  <c r="I505" i="14"/>
  <c r="U505" i="14"/>
  <c r="AS505" i="14" s="1"/>
  <c r="M506" i="14"/>
  <c r="E507" i="14"/>
  <c r="Q507" i="14"/>
  <c r="J484" i="14"/>
  <c r="V484" i="14"/>
  <c r="AT484" i="14" s="1"/>
  <c r="N483" i="14"/>
  <c r="G485" i="14"/>
  <c r="S485" i="14"/>
  <c r="K486" i="14"/>
  <c r="W486" i="14"/>
  <c r="AU486" i="14" s="1"/>
  <c r="O487" i="14"/>
  <c r="G488" i="14"/>
  <c r="S488" i="14"/>
  <c r="K489" i="14"/>
  <c r="W489" i="14"/>
  <c r="AU489" i="14" s="1"/>
  <c r="O490" i="14"/>
  <c r="G491" i="14"/>
  <c r="S491" i="14"/>
  <c r="K492" i="14"/>
  <c r="W492" i="14"/>
  <c r="AU492" i="14" s="1"/>
  <c r="O493" i="14"/>
  <c r="G494" i="14"/>
  <c r="S494" i="14"/>
  <c r="K495" i="14"/>
  <c r="W495" i="14"/>
  <c r="AU495" i="14" s="1"/>
  <c r="O496" i="14"/>
  <c r="G497" i="14"/>
  <c r="S497" i="14"/>
  <c r="K498" i="14"/>
  <c r="W498" i="14"/>
  <c r="AU498" i="14" s="1"/>
  <c r="O499" i="14"/>
  <c r="G500" i="14"/>
  <c r="S500" i="14"/>
  <c r="K501" i="14"/>
  <c r="W501" i="14"/>
  <c r="AU501" i="14" s="1"/>
  <c r="O502" i="14"/>
  <c r="G503" i="14"/>
  <c r="S503" i="14"/>
  <c r="K504" i="14"/>
  <c r="W504" i="14"/>
  <c r="AU504" i="14" s="1"/>
  <c r="O505" i="14"/>
  <c r="G506" i="14"/>
  <c r="S506" i="14"/>
  <c r="K507" i="14"/>
  <c r="W507" i="14"/>
  <c r="AU507" i="14" s="1"/>
  <c r="P484" i="14"/>
  <c r="H483" i="14"/>
  <c r="T483" i="14"/>
  <c r="I485" i="14"/>
  <c r="W485" i="14"/>
  <c r="AU485" i="14" s="1"/>
  <c r="R486" i="14"/>
  <c r="L487" i="14"/>
  <c r="F488" i="14"/>
  <c r="U488" i="14"/>
  <c r="AS488" i="14" s="1"/>
  <c r="O489" i="14"/>
  <c r="J490" i="14"/>
  <c r="D491" i="14"/>
  <c r="R491" i="14"/>
  <c r="M492" i="14"/>
  <c r="G493" i="14"/>
  <c r="V493" i="14"/>
  <c r="AT493" i="14" s="1"/>
  <c r="P494" i="14"/>
  <c r="J495" i="14"/>
  <c r="E496" i="14"/>
  <c r="S496" i="14"/>
  <c r="N497" i="14"/>
  <c r="H498" i="14"/>
  <c r="V498" i="14"/>
  <c r="AT498" i="14" s="1"/>
  <c r="Q499" i="14"/>
  <c r="K500" i="14"/>
  <c r="F501" i="14"/>
  <c r="T501" i="14"/>
  <c r="N502" i="14"/>
  <c r="I503" i="14"/>
  <c r="W503" i="14"/>
  <c r="AU503" i="14" s="1"/>
  <c r="R504" i="14"/>
  <c r="L505" i="14"/>
  <c r="F506" i="14"/>
  <c r="U506" i="14"/>
  <c r="AS506" i="14" s="1"/>
  <c r="O507" i="14"/>
  <c r="K484" i="14"/>
  <c r="E483" i="14"/>
  <c r="S483" i="14"/>
  <c r="J485" i="14"/>
  <c r="D486" i="14"/>
  <c r="M487" i="14"/>
  <c r="H488" i="14"/>
  <c r="V488" i="14"/>
  <c r="AT488" i="14" s="1"/>
  <c r="K490" i="14"/>
  <c r="E491" i="14"/>
  <c r="N492" i="14"/>
  <c r="H493" i="14"/>
  <c r="Q494" i="14"/>
  <c r="L495" i="14"/>
  <c r="T496" i="14"/>
  <c r="O497" i="14"/>
  <c r="D499" i="14"/>
  <c r="L500" i="14"/>
  <c r="G501" i="14"/>
  <c r="P502" i="14"/>
  <c r="J503" i="14"/>
  <c r="S504" i="14"/>
  <c r="M505" i="14"/>
  <c r="V506" i="14"/>
  <c r="AT506" i="14" s="1"/>
  <c r="P507" i="14"/>
  <c r="F483" i="14"/>
  <c r="U483" i="14"/>
  <c r="AS483" i="14" s="1"/>
  <c r="K485" i="14"/>
  <c r="T486" i="14"/>
  <c r="I488" i="14"/>
  <c r="R489" i="14"/>
  <c r="F491" i="14"/>
  <c r="O492" i="14"/>
  <c r="D494" i="14"/>
  <c r="R494" i="14"/>
  <c r="V496" i="14"/>
  <c r="AT496" i="14" s="1"/>
  <c r="P497" i="14"/>
  <c r="S499" i="14"/>
  <c r="H501" i="14"/>
  <c r="Q502" i="14"/>
  <c r="F504" i="14"/>
  <c r="N505" i="14"/>
  <c r="W506" i="14"/>
  <c r="AU506" i="14" s="1"/>
  <c r="M484" i="14"/>
  <c r="V483" i="14"/>
  <c r="AT483" i="14" s="1"/>
  <c r="S486" i="14"/>
  <c r="P489" i="14"/>
  <c r="T491" i="14"/>
  <c r="W493" i="14"/>
  <c r="AU493" i="14" s="1"/>
  <c r="F496" i="14"/>
  <c r="I498" i="14"/>
  <c r="R499" i="14"/>
  <c r="U501" i="14"/>
  <c r="AS501" i="14" s="1"/>
  <c r="D504" i="14"/>
  <c r="H506" i="14"/>
  <c r="L484" i="14"/>
  <c r="N487" i="14"/>
  <c r="L490" i="14"/>
  <c r="J493" i="14"/>
  <c r="G496" i="14"/>
  <c r="E499" i="14"/>
  <c r="V501" i="14"/>
  <c r="AT501" i="14" s="1"/>
  <c r="T504" i="14"/>
  <c r="R507" i="14"/>
  <c r="F486" i="14"/>
  <c r="W488" i="14"/>
  <c r="AU488" i="14" s="1"/>
  <c r="U491" i="14"/>
  <c r="AS491" i="14" s="1"/>
  <c r="M495" i="14"/>
  <c r="J498" i="14"/>
  <c r="N500" i="14"/>
  <c r="K503" i="14"/>
  <c r="I506" i="14"/>
  <c r="G483" i="14"/>
  <c r="L485" i="14"/>
  <c r="G486" i="14"/>
  <c r="U486" i="14"/>
  <c r="AS486" i="14" s="1"/>
  <c r="P487" i="14"/>
  <c r="J488" i="14"/>
  <c r="D489" i="14"/>
  <c r="S489" i="14"/>
  <c r="M490" i="14"/>
  <c r="H491" i="14"/>
  <c r="V491" i="14"/>
  <c r="AT491" i="14" s="1"/>
  <c r="P492" i="14"/>
  <c r="K493" i="14"/>
  <c r="E494" i="14"/>
  <c r="T494" i="14"/>
  <c r="N495" i="14"/>
  <c r="H496" i="14"/>
  <c r="W496" i="14"/>
  <c r="AU496" i="14" s="1"/>
  <c r="T499" i="14"/>
  <c r="O500" i="14"/>
  <c r="N485" i="14"/>
  <c r="H486" i="14"/>
  <c r="V486" i="14"/>
  <c r="AT486" i="14" s="1"/>
  <c r="Q487" i="14"/>
  <c r="K488" i="14"/>
  <c r="F489" i="14"/>
  <c r="T489" i="14"/>
  <c r="N490" i="14"/>
  <c r="I491" i="14"/>
  <c r="W491" i="14"/>
  <c r="AU491" i="14" s="1"/>
  <c r="R492" i="14"/>
  <c r="L493" i="14"/>
  <c r="F494" i="14"/>
  <c r="U494" i="14"/>
  <c r="AS494" i="14" s="1"/>
  <c r="O495" i="14"/>
  <c r="J496" i="14"/>
  <c r="D497" i="14"/>
  <c r="P485" i="14"/>
  <c r="J486" i="14"/>
  <c r="E487" i="14"/>
  <c r="S487" i="14"/>
  <c r="N488" i="14"/>
  <c r="H489" i="14"/>
  <c r="V489" i="14"/>
  <c r="AT489" i="14" s="1"/>
  <c r="Q490" i="14"/>
  <c r="K491" i="14"/>
  <c r="F492" i="14"/>
  <c r="T492" i="14"/>
  <c r="N493" i="14"/>
  <c r="I494" i="14"/>
  <c r="W494" i="14"/>
  <c r="AU494" i="14" s="1"/>
  <c r="R495" i="14"/>
  <c r="L496" i="14"/>
  <c r="F497" i="14"/>
  <c r="U497" i="14"/>
  <c r="AS497" i="14" s="1"/>
  <c r="O498" i="14"/>
  <c r="J499" i="14"/>
  <c r="D500" i="14"/>
  <c r="R500" i="14"/>
  <c r="M501" i="14"/>
  <c r="G502" i="14"/>
  <c r="V502" i="14"/>
  <c r="AT502" i="14" s="1"/>
  <c r="P503" i="14"/>
  <c r="J504" i="14"/>
  <c r="E505" i="14"/>
  <c r="S505" i="14"/>
  <c r="N506" i="14"/>
  <c r="H507" i="14"/>
  <c r="V507" i="14"/>
  <c r="AT507" i="14" s="1"/>
  <c r="R484" i="14"/>
  <c r="L483" i="14"/>
  <c r="R485" i="14"/>
  <c r="G487" i="14"/>
  <c r="P488" i="14"/>
  <c r="E490" i="14"/>
  <c r="N491" i="14"/>
  <c r="V492" i="14"/>
  <c r="AT492" i="14" s="1"/>
  <c r="K494" i="14"/>
  <c r="T495" i="14"/>
  <c r="I497" i="14"/>
  <c r="L498" i="14"/>
  <c r="L499" i="14"/>
  <c r="Q500" i="14"/>
  <c r="R501" i="14"/>
  <c r="T502" i="14"/>
  <c r="U503" i="14"/>
  <c r="AS503" i="14" s="1"/>
  <c r="D505" i="14"/>
  <c r="D506" i="14"/>
  <c r="G507" i="14"/>
  <c r="H484" i="14"/>
  <c r="K483" i="14"/>
  <c r="D493" i="14"/>
  <c r="M498" i="14"/>
  <c r="T500" i="14"/>
  <c r="W502" i="14"/>
  <c r="AU502" i="14" s="1"/>
  <c r="V503" i="14"/>
  <c r="AT503" i="14" s="1"/>
  <c r="E506" i="14"/>
  <c r="I507" i="14"/>
  <c r="M483" i="14"/>
  <c r="T487" i="14"/>
  <c r="G492" i="14"/>
  <c r="S498" i="14"/>
  <c r="H502" i="14"/>
  <c r="K505" i="14"/>
  <c r="R483" i="14"/>
  <c r="T485" i="14"/>
  <c r="H487" i="14"/>
  <c r="Q488" i="14"/>
  <c r="F490" i="14"/>
  <c r="O491" i="14"/>
  <c r="L494" i="14"/>
  <c r="U495" i="14"/>
  <c r="AS495" i="14" s="1"/>
  <c r="J497" i="14"/>
  <c r="M499" i="14"/>
  <c r="S501" i="14"/>
  <c r="F505" i="14"/>
  <c r="I484" i="14"/>
  <c r="R490" i="14"/>
  <c r="R497" i="14"/>
  <c r="L504" i="14"/>
  <c r="U485" i="14"/>
  <c r="AS485" i="14" s="1"/>
  <c r="J487" i="14"/>
  <c r="R488" i="14"/>
  <c r="G490" i="14"/>
  <c r="P491" i="14"/>
  <c r="E493" i="14"/>
  <c r="N494" i="14"/>
  <c r="V495" i="14"/>
  <c r="AT495" i="14" s="1"/>
  <c r="K497" i="14"/>
  <c r="N498" i="14"/>
  <c r="N499" i="14"/>
  <c r="U500" i="14"/>
  <c r="AS500" i="14" s="1"/>
  <c r="D502" i="14"/>
  <c r="D503" i="14"/>
  <c r="G504" i="14"/>
  <c r="G505" i="14"/>
  <c r="J506" i="14"/>
  <c r="J507" i="14"/>
  <c r="N484" i="14"/>
  <c r="O483" i="14"/>
  <c r="I489" i="14"/>
  <c r="M496" i="14"/>
  <c r="H503" i="14"/>
  <c r="S484" i="14"/>
  <c r="V485" i="14"/>
  <c r="AT485" i="14" s="1"/>
  <c r="K487" i="14"/>
  <c r="T488" i="14"/>
  <c r="H490" i="14"/>
  <c r="Q491" i="14"/>
  <c r="F493" i="14"/>
  <c r="O494" i="14"/>
  <c r="D496" i="14"/>
  <c r="L497" i="14"/>
  <c r="P498" i="14"/>
  <c r="P499" i="14"/>
  <c r="V500" i="14"/>
  <c r="AT500" i="14" s="1"/>
  <c r="E502" i="14"/>
  <c r="E503" i="14"/>
  <c r="H504" i="14"/>
  <c r="H505" i="14"/>
  <c r="K506" i="14"/>
  <c r="L507" i="14"/>
  <c r="O484" i="14"/>
  <c r="P483" i="14"/>
  <c r="D495" i="14"/>
  <c r="D501" i="14"/>
  <c r="N507" i="14"/>
  <c r="I486" i="14"/>
  <c r="R487" i="14"/>
  <c r="G489" i="14"/>
  <c r="P490" i="14"/>
  <c r="D492" i="14"/>
  <c r="M493" i="14"/>
  <c r="V494" i="14"/>
  <c r="AT494" i="14" s="1"/>
  <c r="K496" i="14"/>
  <c r="Q497" i="14"/>
  <c r="R498" i="14"/>
  <c r="V499" i="14"/>
  <c r="AT499" i="14" s="1"/>
  <c r="W500" i="14"/>
  <c r="AU500" i="14" s="1"/>
  <c r="F502" i="14"/>
  <c r="F503" i="14"/>
  <c r="I504" i="14"/>
  <c r="J505" i="14"/>
  <c r="L506" i="14"/>
  <c r="M507" i="14"/>
  <c r="Q484" i="14"/>
  <c r="Q483" i="14"/>
  <c r="L486" i="14"/>
  <c r="P493" i="14"/>
  <c r="W499" i="14"/>
  <c r="AU499" i="14" s="1"/>
  <c r="O506" i="14"/>
  <c r="D485" i="14"/>
  <c r="M486" i="14"/>
  <c r="V487" i="14"/>
  <c r="AT487" i="14" s="1"/>
  <c r="J489" i="14"/>
  <c r="S490" i="14"/>
  <c r="H492" i="14"/>
  <c r="Q493" i="14"/>
  <c r="F495" i="14"/>
  <c r="N496" i="14"/>
  <c r="T497" i="14"/>
  <c r="T498" i="14"/>
  <c r="E500" i="14"/>
  <c r="I501" i="14"/>
  <c r="J502" i="14"/>
  <c r="L503" i="14"/>
  <c r="M504" i="14"/>
  <c r="P505" i="14"/>
  <c r="P506" i="14"/>
  <c r="S507" i="14"/>
  <c r="T484" i="14"/>
  <c r="W483" i="14"/>
  <c r="AU483" i="14" s="1"/>
  <c r="E485" i="14"/>
  <c r="N486" i="14"/>
  <c r="W487" i="14"/>
  <c r="AU487" i="14" s="1"/>
  <c r="L489" i="14"/>
  <c r="T490" i="14"/>
  <c r="I492" i="14"/>
  <c r="R493" i="14"/>
  <c r="G495" i="14"/>
  <c r="P496" i="14"/>
  <c r="V497" i="14"/>
  <c r="AT497" i="14" s="1"/>
  <c r="U498" i="14"/>
  <c r="AS498" i="14" s="1"/>
  <c r="F500" i="14"/>
  <c r="J501" i="14"/>
  <c r="K502" i="14"/>
  <c r="N503" i="14"/>
  <c r="N504" i="14"/>
  <c r="Q505" i="14"/>
  <c r="Q506" i="14"/>
  <c r="T507" i="14"/>
  <c r="U484" i="14"/>
  <c r="AS484" i="14" s="1"/>
  <c r="D483" i="14"/>
  <c r="F485" i="14"/>
  <c r="O486" i="14"/>
  <c r="D488" i="14"/>
  <c r="M489" i="14"/>
  <c r="V490" i="14"/>
  <c r="AT490" i="14" s="1"/>
  <c r="J492" i="14"/>
  <c r="S493" i="14"/>
  <c r="H495" i="14"/>
  <c r="Q496" i="14"/>
  <c r="W497" i="14"/>
  <c r="AU497" i="14" s="1"/>
  <c r="F499" i="14"/>
  <c r="H500" i="14"/>
  <c r="L501" i="14"/>
  <c r="L502" i="14"/>
  <c r="O503" i="14"/>
  <c r="O504" i="14"/>
  <c r="R505" i="14"/>
  <c r="R506" i="14"/>
  <c r="U507" i="14"/>
  <c r="AS507" i="14" s="1"/>
  <c r="W484" i="14"/>
  <c r="AU484" i="14" s="1"/>
  <c r="D490" i="14"/>
  <c r="S495" i="14"/>
  <c r="P500" i="14"/>
  <c r="V504" i="14"/>
  <c r="AT504" i="14" s="1"/>
  <c r="J483" i="14"/>
  <c r="H485" i="14"/>
  <c r="W490" i="14"/>
  <c r="AU490" i="14" s="1"/>
  <c r="R496" i="14"/>
  <c r="N501" i="14"/>
  <c r="T505" i="14"/>
  <c r="O485" i="14"/>
  <c r="J491" i="14"/>
  <c r="E497" i="14"/>
  <c r="O501" i="14"/>
  <c r="V505" i="14"/>
  <c r="AT505" i="14" s="1"/>
  <c r="Q485" i="14"/>
  <c r="L491" i="14"/>
  <c r="H497" i="14"/>
  <c r="P501" i="14"/>
  <c r="W505" i="14"/>
  <c r="AU505" i="14" s="1"/>
  <c r="P486" i="14"/>
  <c r="L492" i="14"/>
  <c r="M502" i="14"/>
  <c r="T506" i="14"/>
  <c r="S492" i="14"/>
  <c r="F498" i="14"/>
  <c r="R502" i="14"/>
  <c r="I500" i="14"/>
  <c r="D484" i="14"/>
  <c r="J500" i="14"/>
  <c r="I483" i="14"/>
  <c r="N489" i="14"/>
  <c r="I495" i="14"/>
  <c r="U489" i="14"/>
  <c r="AS489" i="14" s="1"/>
  <c r="D498" i="14"/>
  <c r="D487" i="14"/>
  <c r="D507" i="14"/>
  <c r="F487" i="14"/>
  <c r="U492" i="14"/>
  <c r="AS492" i="14" s="1"/>
  <c r="G498" i="14"/>
  <c r="S502" i="14"/>
  <c r="F507" i="14"/>
  <c r="E488" i="14"/>
  <c r="T493" i="14"/>
  <c r="G499" i="14"/>
  <c r="Q503" i="14"/>
  <c r="E484" i="14"/>
  <c r="L488" i="14"/>
  <c r="H494" i="14"/>
  <c r="H499" i="14"/>
  <c r="R503" i="14"/>
  <c r="F484" i="14"/>
  <c r="O488" i="14"/>
  <c r="J494" i="14"/>
  <c r="K499" i="14"/>
  <c r="T503" i="14"/>
  <c r="G484" i="14"/>
  <c r="P504" i="14"/>
  <c r="P495" i="14"/>
  <c r="U504" i="14"/>
  <c r="AS504" i="14" s="1"/>
  <c r="R396" i="14"/>
  <c r="F396" i="14"/>
  <c r="P403" i="14"/>
  <c r="L415" i="14"/>
  <c r="N417" i="14"/>
  <c r="R406" i="14"/>
  <c r="T435" i="14"/>
  <c r="J439" i="14"/>
  <c r="H464" i="14"/>
  <c r="U466" i="14"/>
  <c r="AS466" i="14" s="1"/>
  <c r="E462" i="14"/>
  <c r="S462" i="14"/>
  <c r="N466" i="14"/>
  <c r="O463" i="14"/>
  <c r="W464" i="14"/>
  <c r="AU464" i="14" s="1"/>
  <c r="W461" i="14"/>
  <c r="AU461" i="14" s="1"/>
  <c r="U464" i="14"/>
  <c r="AS464" i="14" s="1"/>
  <c r="H462" i="14"/>
  <c r="N563" i="14"/>
  <c r="D563" i="14"/>
  <c r="Q563" i="14"/>
  <c r="J562" i="14"/>
  <c r="V562" i="14"/>
  <c r="AT562" i="14" s="1"/>
  <c r="N561" i="14"/>
  <c r="E563" i="14"/>
  <c r="R563" i="14"/>
  <c r="K562" i="14"/>
  <c r="W562" i="14"/>
  <c r="AU562" i="14" s="1"/>
  <c r="O561" i="14"/>
  <c r="F563" i="14"/>
  <c r="S563" i="14"/>
  <c r="L562" i="14"/>
  <c r="D562" i="14"/>
  <c r="P561" i="14"/>
  <c r="G563" i="14"/>
  <c r="T563" i="14"/>
  <c r="M562" i="14"/>
  <c r="E561" i="14"/>
  <c r="Q561" i="14"/>
  <c r="H563" i="14"/>
  <c r="U563" i="14"/>
  <c r="AS563" i="14" s="1"/>
  <c r="N562" i="14"/>
  <c r="F561" i="14"/>
  <c r="R561" i="14"/>
  <c r="J563" i="14"/>
  <c r="W563" i="14"/>
  <c r="AU563" i="14" s="1"/>
  <c r="P562" i="14"/>
  <c r="H561" i="14"/>
  <c r="T561" i="14"/>
  <c r="P563" i="14"/>
  <c r="U562" i="14"/>
  <c r="AS562" i="14" s="1"/>
  <c r="V563" i="14"/>
  <c r="AT563" i="14" s="1"/>
  <c r="G561" i="14"/>
  <c r="E562" i="14"/>
  <c r="I561" i="14"/>
  <c r="F562" i="14"/>
  <c r="J561" i="14"/>
  <c r="G562" i="14"/>
  <c r="K561" i="14"/>
  <c r="I562" i="14"/>
  <c r="M561" i="14"/>
  <c r="I563" i="14"/>
  <c r="O562" i="14"/>
  <c r="S561" i="14"/>
  <c r="L563" i="14"/>
  <c r="D561" i="14"/>
  <c r="R562" i="14"/>
  <c r="M563" i="14"/>
  <c r="O563" i="14"/>
  <c r="H562" i="14"/>
  <c r="Q562" i="14"/>
  <c r="S562" i="14"/>
  <c r="T562" i="14"/>
  <c r="L561" i="14"/>
  <c r="K563" i="14"/>
  <c r="U561" i="14"/>
  <c r="AS561" i="14" s="1"/>
  <c r="V561" i="14"/>
  <c r="AT561" i="14" s="1"/>
  <c r="W561" i="14"/>
  <c r="AU561" i="14" s="1"/>
  <c r="E476" i="14"/>
  <c r="Q476" i="14"/>
  <c r="I477" i="14"/>
  <c r="U477" i="14"/>
  <c r="AS477" i="14" s="1"/>
  <c r="M478" i="14"/>
  <c r="E479" i="14"/>
  <c r="Q479" i="14"/>
  <c r="I480" i="14"/>
  <c r="U480" i="14"/>
  <c r="AS480" i="14" s="1"/>
  <c r="M481" i="14"/>
  <c r="E482" i="14"/>
  <c r="Q482" i="14"/>
  <c r="J475" i="14"/>
  <c r="V475" i="14"/>
  <c r="AT475" i="14" s="1"/>
  <c r="N474" i="14"/>
  <c r="K476" i="14"/>
  <c r="W476" i="14"/>
  <c r="AU476" i="14" s="1"/>
  <c r="O477" i="14"/>
  <c r="G478" i="14"/>
  <c r="S478" i="14"/>
  <c r="K479" i="14"/>
  <c r="W479" i="14"/>
  <c r="AU479" i="14" s="1"/>
  <c r="O480" i="14"/>
  <c r="G481" i="14"/>
  <c r="S481" i="14"/>
  <c r="K482" i="14"/>
  <c r="W482" i="14"/>
  <c r="AU482" i="14" s="1"/>
  <c r="P475" i="14"/>
  <c r="H474" i="14"/>
  <c r="T474" i="14"/>
  <c r="M476" i="14"/>
  <c r="G477" i="14"/>
  <c r="V477" i="14"/>
  <c r="AT477" i="14" s="1"/>
  <c r="P478" i="14"/>
  <c r="J479" i="14"/>
  <c r="E480" i="14"/>
  <c r="S480" i="14"/>
  <c r="N481" i="14"/>
  <c r="H482" i="14"/>
  <c r="V482" i="14"/>
  <c r="AT482" i="14" s="1"/>
  <c r="R475" i="14"/>
  <c r="L474" i="14"/>
  <c r="H477" i="14"/>
  <c r="W477" i="14"/>
  <c r="AU477" i="14" s="1"/>
  <c r="L479" i="14"/>
  <c r="T480" i="14"/>
  <c r="O481" i="14"/>
  <c r="E475" i="14"/>
  <c r="M474" i="14"/>
  <c r="J477" i="14"/>
  <c r="R478" i="14"/>
  <c r="G480" i="14"/>
  <c r="P481" i="14"/>
  <c r="F475" i="14"/>
  <c r="O474" i="14"/>
  <c r="N476" i="14"/>
  <c r="Q478" i="14"/>
  <c r="F480" i="14"/>
  <c r="I482" i="14"/>
  <c r="S475" i="14"/>
  <c r="O476" i="14"/>
  <c r="M479" i="14"/>
  <c r="J482" i="14"/>
  <c r="D478" i="14"/>
  <c r="V480" i="14"/>
  <c r="AT480" i="14" s="1"/>
  <c r="T475" i="14"/>
  <c r="F476" i="14"/>
  <c r="T476" i="14"/>
  <c r="N477" i="14"/>
  <c r="I478" i="14"/>
  <c r="W478" i="14"/>
  <c r="AU478" i="14" s="1"/>
  <c r="R479" i="14"/>
  <c r="L480" i="14"/>
  <c r="F481" i="14"/>
  <c r="U481" i="14"/>
  <c r="AS481" i="14" s="1"/>
  <c r="O482" i="14"/>
  <c r="K475" i="14"/>
  <c r="E474" i="14"/>
  <c r="S474" i="14"/>
  <c r="J476" i="14"/>
  <c r="M477" i="14"/>
  <c r="N478" i="14"/>
  <c r="P479" i="14"/>
  <c r="Q480" i="14"/>
  <c r="T481" i="14"/>
  <c r="T482" i="14"/>
  <c r="D475" i="14"/>
  <c r="D474" i="14"/>
  <c r="L476" i="14"/>
  <c r="O478" i="14"/>
  <c r="S479" i="14"/>
  <c r="V481" i="14"/>
  <c r="AT481" i="14" s="1"/>
  <c r="U482" i="14"/>
  <c r="AS482" i="14" s="1"/>
  <c r="G474" i="14"/>
  <c r="D479" i="14"/>
  <c r="K474" i="14"/>
  <c r="P477" i="14"/>
  <c r="R480" i="14"/>
  <c r="F474" i="14"/>
  <c r="W481" i="14"/>
  <c r="AU481" i="14" s="1"/>
  <c r="U476" i="14"/>
  <c r="AS476" i="14" s="1"/>
  <c r="G482" i="14"/>
  <c r="P476" i="14"/>
  <c r="Q477" i="14"/>
  <c r="T478" i="14"/>
  <c r="T479" i="14"/>
  <c r="W480" i="14"/>
  <c r="AU480" i="14" s="1"/>
  <c r="G475" i="14"/>
  <c r="H481" i="14"/>
  <c r="R476" i="14"/>
  <c r="R477" i="14"/>
  <c r="U478" i="14"/>
  <c r="AS478" i="14" s="1"/>
  <c r="U479" i="14"/>
  <c r="AS479" i="14" s="1"/>
  <c r="D481" i="14"/>
  <c r="D482" i="14"/>
  <c r="H475" i="14"/>
  <c r="I474" i="14"/>
  <c r="D480" i="14"/>
  <c r="S476" i="14"/>
  <c r="S477" i="14"/>
  <c r="V478" i="14"/>
  <c r="AT478" i="14" s="1"/>
  <c r="V479" i="14"/>
  <c r="AT479" i="14" s="1"/>
  <c r="E481" i="14"/>
  <c r="F482" i="14"/>
  <c r="I475" i="14"/>
  <c r="J474" i="14"/>
  <c r="T477" i="14"/>
  <c r="L475" i="14"/>
  <c r="V476" i="14"/>
  <c r="AT476" i="14" s="1"/>
  <c r="E478" i="14"/>
  <c r="F479" i="14"/>
  <c r="H480" i="14"/>
  <c r="I481" i="14"/>
  <c r="L482" i="14"/>
  <c r="M475" i="14"/>
  <c r="P474" i="14"/>
  <c r="D477" i="14"/>
  <c r="F478" i="14"/>
  <c r="G479" i="14"/>
  <c r="J480" i="14"/>
  <c r="J481" i="14"/>
  <c r="M482" i="14"/>
  <c r="N475" i="14"/>
  <c r="Q474" i="14"/>
  <c r="D476" i="14"/>
  <c r="E477" i="14"/>
  <c r="H478" i="14"/>
  <c r="H479" i="14"/>
  <c r="K480" i="14"/>
  <c r="K481" i="14"/>
  <c r="N482" i="14"/>
  <c r="O475" i="14"/>
  <c r="R474" i="14"/>
  <c r="O479" i="14"/>
  <c r="W475" i="14"/>
  <c r="AU475" i="14" s="1"/>
  <c r="G476" i="14"/>
  <c r="M480" i="14"/>
  <c r="U474" i="14"/>
  <c r="AS474" i="14" s="1"/>
  <c r="H476" i="14"/>
  <c r="N480" i="14"/>
  <c r="V474" i="14"/>
  <c r="AT474" i="14" s="1"/>
  <c r="I476" i="14"/>
  <c r="P480" i="14"/>
  <c r="W474" i="14"/>
  <c r="AU474" i="14" s="1"/>
  <c r="F477" i="14"/>
  <c r="L481" i="14"/>
  <c r="K477" i="14"/>
  <c r="U475" i="14"/>
  <c r="AS475" i="14" s="1"/>
  <c r="Q481" i="14"/>
  <c r="I479" i="14"/>
  <c r="N479" i="14"/>
  <c r="Q475" i="14"/>
  <c r="L477" i="14"/>
  <c r="R481" i="14"/>
  <c r="J478" i="14"/>
  <c r="P482" i="14"/>
  <c r="K478" i="14"/>
  <c r="R482" i="14"/>
  <c r="L478" i="14"/>
  <c r="S482" i="14"/>
  <c r="G577" i="14"/>
  <c r="S577" i="14"/>
  <c r="M577" i="14"/>
  <c r="E577" i="14"/>
  <c r="T577" i="14"/>
  <c r="F577" i="14"/>
  <c r="U577" i="14"/>
  <c r="AS577" i="14" s="1"/>
  <c r="H577" i="14"/>
  <c r="V577" i="14"/>
  <c r="AT577" i="14" s="1"/>
  <c r="I577" i="14"/>
  <c r="W577" i="14"/>
  <c r="AU577" i="14" s="1"/>
  <c r="J577" i="14"/>
  <c r="D577" i="14"/>
  <c r="L577" i="14"/>
  <c r="R577" i="14"/>
  <c r="K577" i="14"/>
  <c r="Q577" i="14"/>
  <c r="N577" i="14"/>
  <c r="O577" i="14"/>
  <c r="P577" i="14"/>
  <c r="I545" i="14"/>
  <c r="U545" i="14"/>
  <c r="AS545" i="14" s="1"/>
  <c r="M546" i="14"/>
  <c r="E547" i="14"/>
  <c r="Q547" i="14"/>
  <c r="I548" i="14"/>
  <c r="U548" i="14"/>
  <c r="AS548" i="14" s="1"/>
  <c r="M549" i="14"/>
  <c r="E550" i="14"/>
  <c r="Q550" i="14"/>
  <c r="J544" i="14"/>
  <c r="V544" i="14"/>
  <c r="AT544" i="14" s="1"/>
  <c r="N543" i="14"/>
  <c r="O545" i="14"/>
  <c r="G546" i="14"/>
  <c r="S546" i="14"/>
  <c r="K547" i="14"/>
  <c r="W547" i="14"/>
  <c r="AU547" i="14" s="1"/>
  <c r="O548" i="14"/>
  <c r="G549" i="14"/>
  <c r="S549" i="14"/>
  <c r="K550" i="14"/>
  <c r="W550" i="14"/>
  <c r="AU550" i="14" s="1"/>
  <c r="P544" i="14"/>
  <c r="H543" i="14"/>
  <c r="T543" i="14"/>
  <c r="E545" i="14"/>
  <c r="S545" i="14"/>
  <c r="N546" i="14"/>
  <c r="H547" i="14"/>
  <c r="V547" i="14"/>
  <c r="AT547" i="14" s="1"/>
  <c r="Q548" i="14"/>
  <c r="K549" i="14"/>
  <c r="F550" i="14"/>
  <c r="T550" i="14"/>
  <c r="O544" i="14"/>
  <c r="J543" i="14"/>
  <c r="D543" i="14"/>
  <c r="F545" i="14"/>
  <c r="T545" i="14"/>
  <c r="O546" i="14"/>
  <c r="I547" i="14"/>
  <c r="D548" i="14"/>
  <c r="R548" i="14"/>
  <c r="L549" i="14"/>
  <c r="G550" i="14"/>
  <c r="U550" i="14"/>
  <c r="AS550" i="14" s="1"/>
  <c r="Q544" i="14"/>
  <c r="K543" i="14"/>
  <c r="G545" i="14"/>
  <c r="V545" i="14"/>
  <c r="AT545" i="14" s="1"/>
  <c r="P546" i="14"/>
  <c r="J547" i="14"/>
  <c r="E548" i="14"/>
  <c r="S548" i="14"/>
  <c r="N549" i="14"/>
  <c r="H550" i="14"/>
  <c r="V550" i="14"/>
  <c r="AT550" i="14" s="1"/>
  <c r="R544" i="14"/>
  <c r="L543" i="14"/>
  <c r="H545" i="14"/>
  <c r="W545" i="14"/>
  <c r="AU545" i="14" s="1"/>
  <c r="Q546" i="14"/>
  <c r="L547" i="14"/>
  <c r="F548" i="14"/>
  <c r="T548" i="14"/>
  <c r="O549" i="14"/>
  <c r="I550" i="14"/>
  <c r="E544" i="14"/>
  <c r="S544" i="14"/>
  <c r="M543" i="14"/>
  <c r="J545" i="14"/>
  <c r="D546" i="14"/>
  <c r="R546" i="14"/>
  <c r="M547" i="14"/>
  <c r="G548" i="14"/>
  <c r="V548" i="14"/>
  <c r="AT548" i="14" s="1"/>
  <c r="P549" i="14"/>
  <c r="J550" i="14"/>
  <c r="F544" i="14"/>
  <c r="T544" i="14"/>
  <c r="O543" i="14"/>
  <c r="L545" i="14"/>
  <c r="F546" i="14"/>
  <c r="U546" i="14"/>
  <c r="AS546" i="14" s="1"/>
  <c r="O547" i="14"/>
  <c r="J548" i="14"/>
  <c r="D549" i="14"/>
  <c r="R549" i="14"/>
  <c r="M550" i="14"/>
  <c r="H544" i="14"/>
  <c r="W544" i="14"/>
  <c r="AU544" i="14" s="1"/>
  <c r="Q543" i="14"/>
  <c r="M545" i="14"/>
  <c r="H546" i="14"/>
  <c r="V546" i="14"/>
  <c r="AT546" i="14" s="1"/>
  <c r="D545" i="14"/>
  <c r="W546" i="14"/>
  <c r="AU546" i="14" s="1"/>
  <c r="L548" i="14"/>
  <c r="U549" i="14"/>
  <c r="AS549" i="14" s="1"/>
  <c r="K544" i="14"/>
  <c r="S543" i="14"/>
  <c r="E549" i="14"/>
  <c r="K545" i="14"/>
  <c r="D547" i="14"/>
  <c r="M548" i="14"/>
  <c r="V549" i="14"/>
  <c r="AT549" i="14" s="1"/>
  <c r="L544" i="14"/>
  <c r="U543" i="14"/>
  <c r="AS543" i="14" s="1"/>
  <c r="R545" i="14"/>
  <c r="N545" i="14"/>
  <c r="F547" i="14"/>
  <c r="N548" i="14"/>
  <c r="W549" i="14"/>
  <c r="AU549" i="14" s="1"/>
  <c r="M544" i="14"/>
  <c r="V543" i="14"/>
  <c r="AT543" i="14" s="1"/>
  <c r="P547" i="14"/>
  <c r="P545" i="14"/>
  <c r="G547" i="14"/>
  <c r="P548" i="14"/>
  <c r="D550" i="14"/>
  <c r="N544" i="14"/>
  <c r="W543" i="14"/>
  <c r="AU543" i="14" s="1"/>
  <c r="N550" i="14"/>
  <c r="Q545" i="14"/>
  <c r="N547" i="14"/>
  <c r="W548" i="14"/>
  <c r="AU548" i="14" s="1"/>
  <c r="L550" i="14"/>
  <c r="U544" i="14"/>
  <c r="AS544" i="14" s="1"/>
  <c r="D544" i="14"/>
  <c r="E546" i="14"/>
  <c r="R547" i="14"/>
  <c r="F549" i="14"/>
  <c r="O550" i="14"/>
  <c r="E543" i="14"/>
  <c r="I546" i="14"/>
  <c r="S547" i="14"/>
  <c r="H549" i="14"/>
  <c r="P550" i="14"/>
  <c r="F543" i="14"/>
  <c r="J546" i="14"/>
  <c r="T547" i="14"/>
  <c r="I549" i="14"/>
  <c r="R550" i="14"/>
  <c r="G543" i="14"/>
  <c r="T546" i="14"/>
  <c r="R543" i="14"/>
  <c r="U547" i="14"/>
  <c r="AS547" i="14" s="1"/>
  <c r="H548" i="14"/>
  <c r="K548" i="14"/>
  <c r="J549" i="14"/>
  <c r="Q549" i="14"/>
  <c r="K546" i="14"/>
  <c r="P543" i="14"/>
  <c r="L546" i="14"/>
  <c r="T549" i="14"/>
  <c r="S550" i="14"/>
  <c r="G544" i="14"/>
  <c r="I544" i="14"/>
  <c r="I543" i="14"/>
  <c r="E396" i="14"/>
  <c r="T414" i="14"/>
  <c r="T416" i="14"/>
  <c r="P435" i="14"/>
  <c r="U461" i="14"/>
  <c r="AS461" i="14" s="1"/>
  <c r="V465" i="14"/>
  <c r="AT465" i="14" s="1"/>
  <c r="T464" i="14"/>
  <c r="W462" i="14"/>
  <c r="AU462" i="14" s="1"/>
  <c r="U463" i="14"/>
  <c r="AS463" i="14" s="1"/>
  <c r="P462" i="14"/>
  <c r="L462" i="14"/>
  <c r="K461" i="14"/>
  <c r="I464" i="14"/>
  <c r="M464" i="14"/>
  <c r="E448" i="14"/>
  <c r="Q448" i="14"/>
  <c r="I444" i="14"/>
  <c r="U444" i="14"/>
  <c r="AS444" i="14" s="1"/>
  <c r="M443" i="14"/>
  <c r="D445" i="14"/>
  <c r="P445" i="14"/>
  <c r="H446" i="14"/>
  <c r="T446" i="14"/>
  <c r="L447" i="14"/>
  <c r="D450" i="14"/>
  <c r="P450" i="14"/>
  <c r="H451" i="14"/>
  <c r="T451" i="14"/>
  <c r="L457" i="14"/>
  <c r="D458" i="14"/>
  <c r="P458" i="14"/>
  <c r="H459" i="14"/>
  <c r="T459" i="14"/>
  <c r="P448" i="14"/>
  <c r="J444" i="14"/>
  <c r="W444" i="14"/>
  <c r="AU444" i="14" s="1"/>
  <c r="P443" i="14"/>
  <c r="H445" i="14"/>
  <c r="U445" i="14"/>
  <c r="AS445" i="14" s="1"/>
  <c r="N446" i="14"/>
  <c r="G447" i="14"/>
  <c r="T447" i="14"/>
  <c r="M450" i="14"/>
  <c r="F451" i="14"/>
  <c r="S451" i="14"/>
  <c r="M457" i="14"/>
  <c r="F458" i="14"/>
  <c r="S458" i="14"/>
  <c r="L459" i="14"/>
  <c r="N448" i="14"/>
  <c r="H444" i="14"/>
  <c r="D444" i="14"/>
  <c r="R443" i="14"/>
  <c r="K445" i="14"/>
  <c r="E446" i="14"/>
  <c r="S446" i="14"/>
  <c r="N447" i="14"/>
  <c r="H450" i="14"/>
  <c r="V450" i="14"/>
  <c r="AT450" i="14" s="1"/>
  <c r="P451" i="14"/>
  <c r="J457" i="14"/>
  <c r="E458" i="14"/>
  <c r="T458" i="14"/>
  <c r="N459" i="14"/>
  <c r="E442" i="14"/>
  <c r="Q442" i="14"/>
  <c r="O448" i="14"/>
  <c r="K444" i="14"/>
  <c r="E443" i="14"/>
  <c r="S443" i="14"/>
  <c r="L445" i="14"/>
  <c r="F446" i="14"/>
  <c r="U446" i="14"/>
  <c r="AS446" i="14" s="1"/>
  <c r="O447" i="14"/>
  <c r="I450" i="14"/>
  <c r="W450" i="14"/>
  <c r="AU450" i="14" s="1"/>
  <c r="Q451" i="14"/>
  <c r="K457" i="14"/>
  <c r="G458" i="14"/>
  <c r="U458" i="14"/>
  <c r="AS458" i="14" s="1"/>
  <c r="O459" i="14"/>
  <c r="H448" i="14"/>
  <c r="D448" i="14"/>
  <c r="T444" i="14"/>
  <c r="T443" i="14"/>
  <c r="O445" i="14"/>
  <c r="L446" i="14"/>
  <c r="I447" i="14"/>
  <c r="F450" i="14"/>
  <c r="D451" i="14"/>
  <c r="V451" i="14"/>
  <c r="AT451" i="14" s="1"/>
  <c r="R457" i="14"/>
  <c r="N458" i="14"/>
  <c r="K459" i="14"/>
  <c r="J442" i="14"/>
  <c r="W442" i="14"/>
  <c r="AU442" i="14" s="1"/>
  <c r="I448" i="14"/>
  <c r="E444" i="14"/>
  <c r="V444" i="14"/>
  <c r="AT444" i="14" s="1"/>
  <c r="U443" i="14"/>
  <c r="AS443" i="14" s="1"/>
  <c r="Q445" i="14"/>
  <c r="M446" i="14"/>
  <c r="J447" i="14"/>
  <c r="G450" i="14"/>
  <c r="E451" i="14"/>
  <c r="W451" i="14"/>
  <c r="AU451" i="14" s="1"/>
  <c r="S457" i="14"/>
  <c r="O458" i="14"/>
  <c r="M459" i="14"/>
  <c r="L448" i="14"/>
  <c r="N444" i="14"/>
  <c r="L443" i="14"/>
  <c r="M445" i="14"/>
  <c r="O446" i="14"/>
  <c r="P447" i="14"/>
  <c r="O450" i="14"/>
  <c r="N451" i="14"/>
  <c r="P457" i="14"/>
  <c r="Q458" i="14"/>
  <c r="R459" i="14"/>
  <c r="P442" i="14"/>
  <c r="R450" i="14"/>
  <c r="V458" i="14"/>
  <c r="AT458" i="14" s="1"/>
  <c r="M448" i="14"/>
  <c r="O444" i="14"/>
  <c r="N443" i="14"/>
  <c r="N445" i="14"/>
  <c r="P446" i="14"/>
  <c r="Q447" i="14"/>
  <c r="Q450" i="14"/>
  <c r="O451" i="14"/>
  <c r="Q457" i="14"/>
  <c r="R458" i="14"/>
  <c r="S459" i="14"/>
  <c r="R442" i="14"/>
  <c r="P452" i="14"/>
  <c r="R448" i="14"/>
  <c r="P444" i="14"/>
  <c r="O443" i="14"/>
  <c r="R445" i="14"/>
  <c r="Q446" i="14"/>
  <c r="R447" i="14"/>
  <c r="R451" i="14"/>
  <c r="T457" i="14"/>
  <c r="U459" i="14"/>
  <c r="AS459" i="14" s="1"/>
  <c r="S442" i="14"/>
  <c r="R452" i="14"/>
  <c r="G444" i="14"/>
  <c r="Q443" i="14"/>
  <c r="W445" i="14"/>
  <c r="AU445" i="14" s="1"/>
  <c r="H447" i="14"/>
  <c r="S450" i="14"/>
  <c r="F457" i="14"/>
  <c r="K458" i="14"/>
  <c r="V459" i="14"/>
  <c r="AT459" i="14" s="1"/>
  <c r="H442" i="14"/>
  <c r="F448" i="14"/>
  <c r="J446" i="14"/>
  <c r="I451" i="14"/>
  <c r="D459" i="14"/>
  <c r="H454" i="14"/>
  <c r="S452" i="14"/>
  <c r="L444" i="14"/>
  <c r="V443" i="14"/>
  <c r="AT443" i="14" s="1"/>
  <c r="D446" i="14"/>
  <c r="K447" i="14"/>
  <c r="T450" i="14"/>
  <c r="G457" i="14"/>
  <c r="L458" i="14"/>
  <c r="W459" i="14"/>
  <c r="AU459" i="14" s="1"/>
  <c r="I442" i="14"/>
  <c r="T452" i="14"/>
  <c r="M444" i="14"/>
  <c r="W443" i="14"/>
  <c r="AU443" i="14" s="1"/>
  <c r="G446" i="14"/>
  <c r="M447" i="14"/>
  <c r="U450" i="14"/>
  <c r="AS450" i="14" s="1"/>
  <c r="H457" i="14"/>
  <c r="M458" i="14"/>
  <c r="K442" i="14"/>
  <c r="V452" i="14"/>
  <c r="AT452" i="14" s="1"/>
  <c r="G448" i="14"/>
  <c r="Q444" i="14"/>
  <c r="D443" i="14"/>
  <c r="I446" i="14"/>
  <c r="S447" i="14"/>
  <c r="G451" i="14"/>
  <c r="I457" i="14"/>
  <c r="W458" i="14"/>
  <c r="AU458" i="14" s="1"/>
  <c r="L442" i="14"/>
  <c r="W452" i="14"/>
  <c r="AU452" i="14" s="1"/>
  <c r="J448" i="14"/>
  <c r="R444" i="14"/>
  <c r="E445" i="14"/>
  <c r="U447" i="14"/>
  <c r="AS447" i="14" s="1"/>
  <c r="N457" i="14"/>
  <c r="M442" i="14"/>
  <c r="U453" i="14"/>
  <c r="AS453" i="14" s="1"/>
  <c r="D452" i="14"/>
  <c r="K448" i="14"/>
  <c r="S444" i="14"/>
  <c r="F445" i="14"/>
  <c r="K446" i="14"/>
  <c r="V447" i="14"/>
  <c r="AT447" i="14" s="1"/>
  <c r="J451" i="14"/>
  <c r="O457" i="14"/>
  <c r="E459" i="14"/>
  <c r="V453" i="14"/>
  <c r="AT453" i="14" s="1"/>
  <c r="S448" i="14"/>
  <c r="G445" i="14"/>
  <c r="W447" i="14"/>
  <c r="AU447" i="14" s="1"/>
  <c r="U457" i="14"/>
  <c r="AS457" i="14" s="1"/>
  <c r="O442" i="14"/>
  <c r="E452" i="14"/>
  <c r="U448" i="14"/>
  <c r="AS448" i="14" s="1"/>
  <c r="J445" i="14"/>
  <c r="J450" i="14"/>
  <c r="W457" i="14"/>
  <c r="AU457" i="14" s="1"/>
  <c r="V442" i="14"/>
  <c r="AT442" i="14" s="1"/>
  <c r="W448" i="14"/>
  <c r="AU448" i="14" s="1"/>
  <c r="T445" i="14"/>
  <c r="L450" i="14"/>
  <c r="I458" i="14"/>
  <c r="D442" i="14"/>
  <c r="F444" i="14"/>
  <c r="V445" i="14"/>
  <c r="AT445" i="14" s="1"/>
  <c r="N450" i="14"/>
  <c r="J458" i="14"/>
  <c r="O454" i="14"/>
  <c r="P454" i="14"/>
  <c r="Q454" i="14"/>
  <c r="H443" i="14"/>
  <c r="W446" i="14"/>
  <c r="AU446" i="14" s="1"/>
  <c r="M451" i="14"/>
  <c r="I459" i="14"/>
  <c r="U454" i="14"/>
  <c r="AS454" i="14" s="1"/>
  <c r="Q449" i="14"/>
  <c r="I443" i="14"/>
  <c r="D447" i="14"/>
  <c r="U451" i="14"/>
  <c r="AS451" i="14" s="1"/>
  <c r="J459" i="14"/>
  <c r="F442" i="14"/>
  <c r="V454" i="14"/>
  <c r="AT454" i="14" s="1"/>
  <c r="R449" i="14"/>
  <c r="J443" i="14"/>
  <c r="E447" i="14"/>
  <c r="D457" i="14"/>
  <c r="P459" i="14"/>
  <c r="G442" i="14"/>
  <c r="F453" i="14"/>
  <c r="S449" i="14"/>
  <c r="K443" i="14"/>
  <c r="F447" i="14"/>
  <c r="E457" i="14"/>
  <c r="Q459" i="14"/>
  <c r="W453" i="14"/>
  <c r="AU453" i="14" s="1"/>
  <c r="T448" i="14"/>
  <c r="I445" i="14"/>
  <c r="E450" i="14"/>
  <c r="V457" i="14"/>
  <c r="AT457" i="14" s="1"/>
  <c r="T442" i="14"/>
  <c r="U442" i="14"/>
  <c r="AS442" i="14" s="1"/>
  <c r="F452" i="14"/>
  <c r="V448" i="14"/>
  <c r="AT448" i="14" s="1"/>
  <c r="S445" i="14"/>
  <c r="K450" i="14"/>
  <c r="H458" i="14"/>
  <c r="G452" i="14"/>
  <c r="H452" i="14"/>
  <c r="F443" i="14"/>
  <c r="R446" i="14"/>
  <c r="K451" i="14"/>
  <c r="F459" i="14"/>
  <c r="G443" i="14"/>
  <c r="V446" i="14"/>
  <c r="AT446" i="14" s="1"/>
  <c r="L451" i="14"/>
  <c r="G459" i="14"/>
  <c r="L398" i="14"/>
  <c r="D399" i="14"/>
  <c r="P399" i="14"/>
  <c r="H400" i="14"/>
  <c r="T400" i="14"/>
  <c r="L401" i="14"/>
  <c r="D402" i="14"/>
  <c r="P402" i="14"/>
  <c r="H403" i="14"/>
  <c r="T403" i="14"/>
  <c r="L404" i="14"/>
  <c r="D405" i="14"/>
  <c r="P405" i="14"/>
  <c r="I397" i="14"/>
  <c r="U397" i="14"/>
  <c r="AS397" i="14" s="1"/>
  <c r="M398" i="14"/>
  <c r="E399" i="14"/>
  <c r="Q399" i="14"/>
  <c r="I400" i="14"/>
  <c r="U400" i="14"/>
  <c r="AS400" i="14" s="1"/>
  <c r="M401" i="14"/>
  <c r="E402" i="14"/>
  <c r="Q402" i="14"/>
  <c r="I403" i="14"/>
  <c r="U403" i="14"/>
  <c r="AS403" i="14" s="1"/>
  <c r="M404" i="14"/>
  <c r="E405" i="14"/>
  <c r="Q405" i="14"/>
  <c r="J397" i="14"/>
  <c r="V397" i="14"/>
  <c r="AT397" i="14" s="1"/>
  <c r="E398" i="14"/>
  <c r="S398" i="14"/>
  <c r="M399" i="14"/>
  <c r="G400" i="14"/>
  <c r="W400" i="14"/>
  <c r="AU400" i="14" s="1"/>
  <c r="Q401" i="14"/>
  <c r="K402" i="14"/>
  <c r="E403" i="14"/>
  <c r="S403" i="14"/>
  <c r="O404" i="14"/>
  <c r="I405" i="14"/>
  <c r="W405" i="14"/>
  <c r="AU405" i="14" s="1"/>
  <c r="R397" i="14"/>
  <c r="V398" i="14"/>
  <c r="AT398" i="14" s="1"/>
  <c r="L400" i="14"/>
  <c r="N402" i="14"/>
  <c r="R404" i="14"/>
  <c r="G397" i="14"/>
  <c r="I398" i="14"/>
  <c r="G401" i="14"/>
  <c r="O402" i="14"/>
  <c r="K403" i="14"/>
  <c r="S404" i="14"/>
  <c r="M405" i="14"/>
  <c r="D397" i="14"/>
  <c r="F398" i="14"/>
  <c r="T398" i="14"/>
  <c r="N399" i="14"/>
  <c r="J400" i="14"/>
  <c r="D401" i="14"/>
  <c r="R401" i="14"/>
  <c r="L402" i="14"/>
  <c r="F403" i="14"/>
  <c r="V403" i="14"/>
  <c r="AT403" i="14" s="1"/>
  <c r="P404" i="14"/>
  <c r="J405" i="14"/>
  <c r="E397" i="14"/>
  <c r="S397" i="14"/>
  <c r="G398" i="14"/>
  <c r="U398" i="14"/>
  <c r="AS398" i="14" s="1"/>
  <c r="O399" i="14"/>
  <c r="K400" i="14"/>
  <c r="E401" i="14"/>
  <c r="S401" i="14"/>
  <c r="M402" i="14"/>
  <c r="G403" i="14"/>
  <c r="W403" i="14"/>
  <c r="AU403" i="14" s="1"/>
  <c r="Q404" i="14"/>
  <c r="K405" i="14"/>
  <c r="F397" i="14"/>
  <c r="T397" i="14"/>
  <c r="H398" i="14"/>
  <c r="R399" i="14"/>
  <c r="F401" i="14"/>
  <c r="T401" i="14"/>
  <c r="J403" i="14"/>
  <c r="D404" i="14"/>
  <c r="L405" i="14"/>
  <c r="W397" i="14"/>
  <c r="AU397" i="14" s="1"/>
  <c r="W398" i="14"/>
  <c r="AU398" i="14" s="1"/>
  <c r="S399" i="14"/>
  <c r="M400" i="14"/>
  <c r="U401" i="14"/>
  <c r="AS401" i="14" s="1"/>
  <c r="E404" i="14"/>
  <c r="H397" i="14"/>
  <c r="R398" i="14"/>
  <c r="D400" i="14"/>
  <c r="J401" i="14"/>
  <c r="R402" i="14"/>
  <c r="Q403" i="14"/>
  <c r="W404" i="14"/>
  <c r="AU404" i="14" s="1"/>
  <c r="L397" i="14"/>
  <c r="G399" i="14"/>
  <c r="F400" i="14"/>
  <c r="T402" i="14"/>
  <c r="F404" i="14"/>
  <c r="G405" i="14"/>
  <c r="H399" i="14"/>
  <c r="N400" i="14"/>
  <c r="O401" i="14"/>
  <c r="G404" i="14"/>
  <c r="H405" i="14"/>
  <c r="O397" i="14"/>
  <c r="I399" i="14"/>
  <c r="O400" i="14"/>
  <c r="P401" i="14"/>
  <c r="V402" i="14"/>
  <c r="AT402" i="14" s="1"/>
  <c r="N405" i="14"/>
  <c r="P397" i="14"/>
  <c r="J399" i="14"/>
  <c r="P400" i="14"/>
  <c r="V401" i="14"/>
  <c r="AT401" i="14" s="1"/>
  <c r="I404" i="14"/>
  <c r="O405" i="14"/>
  <c r="K399" i="14"/>
  <c r="W401" i="14"/>
  <c r="AU401" i="14" s="1"/>
  <c r="J404" i="14"/>
  <c r="N398" i="14"/>
  <c r="T399" i="14"/>
  <c r="S400" i="14"/>
  <c r="G402" i="14"/>
  <c r="M403" i="14"/>
  <c r="N404" i="14"/>
  <c r="T405" i="14"/>
  <c r="O398" i="14"/>
  <c r="U399" i="14"/>
  <c r="AS399" i="14" s="1"/>
  <c r="V400" i="14"/>
  <c r="AT400" i="14" s="1"/>
  <c r="H402" i="14"/>
  <c r="N403" i="14"/>
  <c r="T404" i="14"/>
  <c r="U405" i="14"/>
  <c r="AS405" i="14" s="1"/>
  <c r="P398" i="14"/>
  <c r="V399" i="14"/>
  <c r="AT399" i="14" s="1"/>
  <c r="H401" i="14"/>
  <c r="I402" i="14"/>
  <c r="O403" i="14"/>
  <c r="U404" i="14"/>
  <c r="AS404" i="14" s="1"/>
  <c r="V405" i="14"/>
  <c r="AT405" i="14" s="1"/>
  <c r="F399" i="14"/>
  <c r="E400" i="14"/>
  <c r="K401" i="14"/>
  <c r="S402" i="14"/>
  <c r="R403" i="14"/>
  <c r="F405" i="14"/>
  <c r="M397" i="14"/>
  <c r="N401" i="14"/>
  <c r="N397" i="14"/>
  <c r="U402" i="14"/>
  <c r="AS402" i="14" s="1"/>
  <c r="H404" i="14"/>
  <c r="D398" i="14"/>
  <c r="W402" i="14"/>
  <c r="AU402" i="14" s="1"/>
  <c r="Q397" i="14"/>
  <c r="J398" i="14"/>
  <c r="Q400" i="14"/>
  <c r="D403" i="14"/>
  <c r="R405" i="14"/>
  <c r="K398" i="14"/>
  <c r="L399" i="14"/>
  <c r="R400" i="14"/>
  <c r="F402" i="14"/>
  <c r="L403" i="14"/>
  <c r="K404" i="14"/>
  <c r="S405" i="14"/>
  <c r="E456" i="14"/>
  <c r="Q456" i="14"/>
  <c r="F456" i="14"/>
  <c r="S456" i="14"/>
  <c r="G456" i="14"/>
  <c r="U456" i="14"/>
  <c r="AS456" i="14" s="1"/>
  <c r="H456" i="14"/>
  <c r="V456" i="14"/>
  <c r="AT456" i="14" s="1"/>
  <c r="I456" i="14"/>
  <c r="J456" i="14"/>
  <c r="K456" i="14"/>
  <c r="L456" i="14"/>
  <c r="M456" i="14"/>
  <c r="N456" i="14"/>
  <c r="T456" i="14"/>
  <c r="O456" i="14"/>
  <c r="P456" i="14"/>
  <c r="R456" i="14"/>
  <c r="W456" i="14"/>
  <c r="AU456" i="14" s="1"/>
  <c r="D456" i="14"/>
  <c r="I455" i="14"/>
  <c r="U455" i="14"/>
  <c r="AS455" i="14" s="1"/>
  <c r="L455" i="14"/>
  <c r="O455" i="14"/>
  <c r="P455" i="14"/>
  <c r="E455" i="14"/>
  <c r="V455" i="14"/>
  <c r="AT455" i="14" s="1"/>
  <c r="F455" i="14"/>
  <c r="W455" i="14"/>
  <c r="AU455" i="14" s="1"/>
  <c r="J455" i="14"/>
  <c r="M455" i="14"/>
  <c r="K455" i="14"/>
  <c r="S455" i="14"/>
  <c r="T455" i="14"/>
  <c r="D455" i="14"/>
  <c r="N455" i="14"/>
  <c r="Q455" i="14"/>
  <c r="R455" i="14"/>
  <c r="G455" i="14"/>
  <c r="H455" i="14"/>
  <c r="Q398" i="14"/>
  <c r="E449" i="14"/>
  <c r="N442" i="14"/>
  <c r="K397" i="14"/>
  <c r="V404" i="14"/>
  <c r="AT404" i="14" s="1"/>
  <c r="I414" i="14"/>
  <c r="I413" i="14"/>
  <c r="S411" i="14"/>
  <c r="L410" i="14"/>
  <c r="L409" i="14"/>
  <c r="V407" i="14"/>
  <c r="AT407" i="14" s="1"/>
  <c r="H416" i="14"/>
  <c r="D423" i="14"/>
  <c r="P421" i="14"/>
  <c r="H420" i="14"/>
  <c r="E419" i="14"/>
  <c r="H424" i="14"/>
  <c r="U434" i="14"/>
  <c r="AS434" i="14" s="1"/>
  <c r="M433" i="14"/>
  <c r="J432" i="14"/>
  <c r="U430" i="14"/>
  <c r="AS430" i="14" s="1"/>
  <c r="M429" i="14"/>
  <c r="J428" i="14"/>
  <c r="V426" i="14"/>
  <c r="AT426" i="14" s="1"/>
  <c r="N425" i="14"/>
  <c r="U441" i="14"/>
  <c r="AS441" i="14" s="1"/>
  <c r="K440" i="14"/>
  <c r="T438" i="14"/>
  <c r="P437" i="14"/>
  <c r="H449" i="14"/>
  <c r="H413" i="14"/>
  <c r="K410" i="14"/>
  <c r="U407" i="14"/>
  <c r="AS407" i="14" s="1"/>
  <c r="W422" i="14"/>
  <c r="AU422" i="14" s="1"/>
  <c r="I432" i="14"/>
  <c r="L429" i="14"/>
  <c r="U426" i="14"/>
  <c r="AS426" i="14" s="1"/>
  <c r="W436" i="14"/>
  <c r="AU436" i="14" s="1"/>
  <c r="N437" i="14"/>
  <c r="S412" i="14"/>
  <c r="J410" i="14"/>
  <c r="Q422" i="14"/>
  <c r="E420" i="14"/>
  <c r="F424" i="14"/>
  <c r="S430" i="14"/>
  <c r="J441" i="14"/>
  <c r="F414" i="14"/>
  <c r="I410" i="14"/>
  <c r="M422" i="14"/>
  <c r="D420" i="14"/>
  <c r="N418" i="14"/>
  <c r="D416" i="14"/>
  <c r="I433" i="14"/>
  <c r="J429" i="14"/>
  <c r="I425" i="14"/>
  <c r="O438" i="14"/>
  <c r="E414" i="14"/>
  <c r="H410" i="14"/>
  <c r="L422" i="14"/>
  <c r="U419" i="14"/>
  <c r="AS419" i="14" s="1"/>
  <c r="H433" i="14"/>
  <c r="I430" i="14"/>
  <c r="J426" i="14"/>
  <c r="H441" i="14"/>
  <c r="W413" i="14"/>
  <c r="AU413" i="14" s="1"/>
  <c r="W416" i="14"/>
  <c r="AU416" i="14" s="1"/>
  <c r="Q427" i="14"/>
  <c r="I406" i="14"/>
  <c r="V414" i="14"/>
  <c r="AT414" i="14" s="1"/>
  <c r="V413" i="14"/>
  <c r="AT413" i="14" s="1"/>
  <c r="O412" i="14"/>
  <c r="F411" i="14"/>
  <c r="R409" i="14"/>
  <c r="P408" i="14"/>
  <c r="V416" i="14"/>
  <c r="AT416" i="14" s="1"/>
  <c r="S423" i="14"/>
  <c r="J422" i="14"/>
  <c r="V420" i="14"/>
  <c r="AT420" i="14" s="1"/>
  <c r="M419" i="14"/>
  <c r="K418" i="14"/>
  <c r="G434" i="14"/>
  <c r="D433" i="14"/>
  <c r="P431" i="14"/>
  <c r="G430" i="14"/>
  <c r="S428" i="14"/>
  <c r="P427" i="14"/>
  <c r="Q436" i="14"/>
  <c r="F441" i="14"/>
  <c r="L407" i="14"/>
  <c r="E408" i="14"/>
  <c r="Q408" i="14"/>
  <c r="J409" i="14"/>
  <c r="V409" i="14"/>
  <c r="AT409" i="14" s="1"/>
  <c r="O410" i="14"/>
  <c r="H411" i="14"/>
  <c r="T411" i="14"/>
  <c r="M412" i="14"/>
  <c r="F413" i="14"/>
  <c r="R413" i="14"/>
  <c r="K414" i="14"/>
  <c r="W414" i="14"/>
  <c r="AU414" i="14" s="1"/>
  <c r="M407" i="14"/>
  <c r="F408" i="14"/>
  <c r="R408" i="14"/>
  <c r="K409" i="14"/>
  <c r="W409" i="14"/>
  <c r="AU409" i="14" s="1"/>
  <c r="P410" i="14"/>
  <c r="I411" i="14"/>
  <c r="U411" i="14"/>
  <c r="AS411" i="14" s="1"/>
  <c r="N412" i="14"/>
  <c r="G413" i="14"/>
  <c r="S413" i="14"/>
  <c r="L414" i="14"/>
  <c r="D407" i="14"/>
  <c r="O407" i="14"/>
  <c r="J408" i="14"/>
  <c r="E409" i="14"/>
  <c r="S409" i="14"/>
  <c r="N410" i="14"/>
  <c r="K411" i="14"/>
  <c r="F412" i="14"/>
  <c r="T412" i="14"/>
  <c r="O413" i="14"/>
  <c r="J414" i="14"/>
  <c r="D409" i="14"/>
  <c r="M408" i="14"/>
  <c r="E410" i="14"/>
  <c r="N411" i="14"/>
  <c r="I412" i="14"/>
  <c r="T413" i="14"/>
  <c r="O414" i="14"/>
  <c r="E407" i="14"/>
  <c r="N408" i="14"/>
  <c r="F410" i="14"/>
  <c r="O411" i="14"/>
  <c r="J412" i="14"/>
  <c r="E413" i="14"/>
  <c r="P414" i="14"/>
  <c r="P407" i="14"/>
  <c r="K408" i="14"/>
  <c r="F409" i="14"/>
  <c r="T409" i="14"/>
  <c r="Q410" i="14"/>
  <c r="L411" i="14"/>
  <c r="G412" i="14"/>
  <c r="U412" i="14"/>
  <c r="AS412" i="14" s="1"/>
  <c r="P413" i="14"/>
  <c r="M414" i="14"/>
  <c r="D410" i="14"/>
  <c r="Q407" i="14"/>
  <c r="L408" i="14"/>
  <c r="G409" i="14"/>
  <c r="U409" i="14"/>
  <c r="AS409" i="14" s="1"/>
  <c r="R410" i="14"/>
  <c r="M411" i="14"/>
  <c r="H412" i="14"/>
  <c r="V412" i="14"/>
  <c r="AT412" i="14" s="1"/>
  <c r="Q413" i="14"/>
  <c r="N414" i="14"/>
  <c r="D411" i="14"/>
  <c r="R407" i="14"/>
  <c r="H409" i="14"/>
  <c r="S410" i="14"/>
  <c r="W412" i="14"/>
  <c r="AU412" i="14" s="1"/>
  <c r="D412" i="14"/>
  <c r="S407" i="14"/>
  <c r="I409" i="14"/>
  <c r="T410" i="14"/>
  <c r="U413" i="14"/>
  <c r="AS413" i="14" s="1"/>
  <c r="D413" i="14"/>
  <c r="P424" i="14"/>
  <c r="H418" i="14"/>
  <c r="S419" i="14"/>
  <c r="G422" i="14"/>
  <c r="N416" i="14"/>
  <c r="D419" i="14"/>
  <c r="N420" i="14"/>
  <c r="L421" i="14"/>
  <c r="V422" i="14"/>
  <c r="AT422" i="14" s="1"/>
  <c r="Q423" i="14"/>
  <c r="P425" i="14"/>
  <c r="G426" i="14"/>
  <c r="S426" i="14"/>
  <c r="K427" i="14"/>
  <c r="W427" i="14"/>
  <c r="AU427" i="14" s="1"/>
  <c r="O428" i="14"/>
  <c r="G429" i="14"/>
  <c r="S429" i="14"/>
  <c r="K430" i="14"/>
  <c r="W430" i="14"/>
  <c r="AU430" i="14" s="1"/>
  <c r="O431" i="14"/>
  <c r="G432" i="14"/>
  <c r="S432" i="14"/>
  <c r="K433" i="14"/>
  <c r="W433" i="14"/>
  <c r="AU433" i="14" s="1"/>
  <c r="O434" i="14"/>
  <c r="J425" i="14"/>
  <c r="W425" i="14"/>
  <c r="AU425" i="14" s="1"/>
  <c r="O426" i="14"/>
  <c r="H427" i="14"/>
  <c r="U427" i="14"/>
  <c r="AS427" i="14" s="1"/>
  <c r="N428" i="14"/>
  <c r="H429" i="14"/>
  <c r="U429" i="14"/>
  <c r="AS429" i="14" s="1"/>
  <c r="N430" i="14"/>
  <c r="G431" i="14"/>
  <c r="T431" i="14"/>
  <c r="M432" i="14"/>
  <c r="F433" i="14"/>
  <c r="S433" i="14"/>
  <c r="L434" i="14"/>
  <c r="K425" i="14"/>
  <c r="D425" i="14"/>
  <c r="P426" i="14"/>
  <c r="I427" i="14"/>
  <c r="V427" i="14"/>
  <c r="AT427" i="14" s="1"/>
  <c r="P428" i="14"/>
  <c r="I429" i="14"/>
  <c r="V429" i="14"/>
  <c r="AT429" i="14" s="1"/>
  <c r="O430" i="14"/>
  <c r="H431" i="14"/>
  <c r="U431" i="14"/>
  <c r="AS431" i="14" s="1"/>
  <c r="N432" i="14"/>
  <c r="G433" i="14"/>
  <c r="T433" i="14"/>
  <c r="M434" i="14"/>
  <c r="R425" i="14"/>
  <c r="L426" i="14"/>
  <c r="G427" i="14"/>
  <c r="E428" i="14"/>
  <c r="T428" i="14"/>
  <c r="O429" i="14"/>
  <c r="J430" i="14"/>
  <c r="F431" i="14"/>
  <c r="W431" i="14"/>
  <c r="AU431" i="14" s="1"/>
  <c r="R432" i="14"/>
  <c r="N433" i="14"/>
  <c r="I434" i="14"/>
  <c r="F425" i="14"/>
  <c r="W428" i="14"/>
  <c r="AU428" i="14" s="1"/>
  <c r="F432" i="14"/>
  <c r="Q433" i="14"/>
  <c r="V425" i="14"/>
  <c r="AT425" i="14" s="1"/>
  <c r="Q430" i="14"/>
  <c r="R433" i="14"/>
  <c r="S425" i="14"/>
  <c r="M426" i="14"/>
  <c r="J427" i="14"/>
  <c r="F428" i="14"/>
  <c r="U428" i="14"/>
  <c r="AS428" i="14" s="1"/>
  <c r="P429" i="14"/>
  <c r="L430" i="14"/>
  <c r="I431" i="14"/>
  <c r="D432" i="14"/>
  <c r="T432" i="14"/>
  <c r="O433" i="14"/>
  <c r="J434" i="14"/>
  <c r="E425" i="14"/>
  <c r="T425" i="14"/>
  <c r="N426" i="14"/>
  <c r="L427" i="14"/>
  <c r="G428" i="14"/>
  <c r="V428" i="14"/>
  <c r="AT428" i="14" s="1"/>
  <c r="Q429" i="14"/>
  <c r="M430" i="14"/>
  <c r="J431" i="14"/>
  <c r="E432" i="14"/>
  <c r="U432" i="14"/>
  <c r="AS432" i="14" s="1"/>
  <c r="P433" i="14"/>
  <c r="K434" i="14"/>
  <c r="U425" i="14"/>
  <c r="AS425" i="14" s="1"/>
  <c r="Q426" i="14"/>
  <c r="M427" i="14"/>
  <c r="H428" i="14"/>
  <c r="R429" i="14"/>
  <c r="P430" i="14"/>
  <c r="K431" i="14"/>
  <c r="V432" i="14"/>
  <c r="AT432" i="14" s="1"/>
  <c r="N434" i="14"/>
  <c r="G425" i="14"/>
  <c r="R426" i="14"/>
  <c r="N427" i="14"/>
  <c r="I428" i="14"/>
  <c r="D429" i="14"/>
  <c r="T429" i="14"/>
  <c r="L431" i="14"/>
  <c r="H432" i="14"/>
  <c r="W432" i="14"/>
  <c r="AU432" i="14" s="1"/>
  <c r="P434" i="14"/>
  <c r="M437" i="14"/>
  <c r="J438" i="14"/>
  <c r="S440" i="14"/>
  <c r="S441" i="14"/>
  <c r="P436" i="14"/>
  <c r="S414" i="14"/>
  <c r="L413" i="14"/>
  <c r="E412" i="14"/>
  <c r="V410" i="14"/>
  <c r="AT410" i="14" s="1"/>
  <c r="O409" i="14"/>
  <c r="H408" i="14"/>
  <c r="F407" i="14"/>
  <c r="S416" i="14"/>
  <c r="J423" i="14"/>
  <c r="S421" i="14"/>
  <c r="S420" i="14"/>
  <c r="H419" i="14"/>
  <c r="S424" i="14"/>
  <c r="D434" i="14"/>
  <c r="O432" i="14"/>
  <c r="E431" i="14"/>
  <c r="D430" i="14"/>
  <c r="M428" i="14"/>
  <c r="E427" i="14"/>
  <c r="D426" i="14"/>
  <c r="F436" i="14"/>
  <c r="N440" i="14"/>
  <c r="S437" i="14"/>
  <c r="R414" i="14"/>
  <c r="K413" i="14"/>
  <c r="W411" i="14"/>
  <c r="AU411" i="14" s="1"/>
  <c r="U410" i="14"/>
  <c r="AS410" i="14" s="1"/>
  <c r="N409" i="14"/>
  <c r="G408" i="14"/>
  <c r="R416" i="14"/>
  <c r="G423" i="14"/>
  <c r="R421" i="14"/>
  <c r="Q420" i="14"/>
  <c r="G419" i="14"/>
  <c r="J424" i="14"/>
  <c r="W434" i="14"/>
  <c r="AU434" i="14" s="1"/>
  <c r="V433" i="14"/>
  <c r="AT433" i="14" s="1"/>
  <c r="L432" i="14"/>
  <c r="D431" i="14"/>
  <c r="W429" i="14"/>
  <c r="AU429" i="14" s="1"/>
  <c r="L428" i="14"/>
  <c r="D427" i="14"/>
  <c r="Q425" i="14"/>
  <c r="W441" i="14"/>
  <c r="AU441" i="14" s="1"/>
  <c r="M440" i="14"/>
  <c r="R437" i="14"/>
  <c r="M449" i="14"/>
  <c r="J449" i="14"/>
  <c r="W449" i="14"/>
  <c r="AU449" i="14" s="1"/>
  <c r="F449" i="14"/>
  <c r="T449" i="14"/>
  <c r="G449" i="14"/>
  <c r="U449" i="14"/>
  <c r="AS449" i="14" s="1"/>
  <c r="K449" i="14"/>
  <c r="L449" i="14"/>
  <c r="N449" i="14"/>
  <c r="O449" i="14"/>
  <c r="P449" i="14"/>
  <c r="V449" i="14"/>
  <c r="AT449" i="14" s="1"/>
  <c r="D449" i="14"/>
  <c r="Q414" i="14"/>
  <c r="J413" i="14"/>
  <c r="V411" i="14"/>
  <c r="AT411" i="14" s="1"/>
  <c r="M410" i="14"/>
  <c r="M409" i="14"/>
  <c r="W407" i="14"/>
  <c r="AU407" i="14" s="1"/>
  <c r="Q416" i="14"/>
  <c r="E423" i="14"/>
  <c r="Q421" i="14"/>
  <c r="I420" i="14"/>
  <c r="F419" i="14"/>
  <c r="I424" i="14"/>
  <c r="V434" i="14"/>
  <c r="AT434" i="14" s="1"/>
  <c r="U433" i="14"/>
  <c r="AS433" i="14" s="1"/>
  <c r="K432" i="14"/>
  <c r="V430" i="14"/>
  <c r="AT430" i="14" s="1"/>
  <c r="N429" i="14"/>
  <c r="K428" i="14"/>
  <c r="W426" i="14"/>
  <c r="AU426" i="14" s="1"/>
  <c r="O425" i="14"/>
  <c r="V441" i="14"/>
  <c r="AT441" i="14" s="1"/>
  <c r="L440" i="14"/>
  <c r="Q437" i="14"/>
  <c r="I449" i="14"/>
  <c r="O460" i="14"/>
  <c r="D460" i="14"/>
  <c r="P460" i="14"/>
  <c r="E460" i="14"/>
  <c r="Q460" i="14"/>
  <c r="F460" i="14"/>
  <c r="R460" i="14"/>
  <c r="G460" i="14"/>
  <c r="S460" i="14"/>
  <c r="H460" i="14"/>
  <c r="T460" i="14"/>
  <c r="I460" i="14"/>
  <c r="U460" i="14"/>
  <c r="AS460" i="14" s="1"/>
  <c r="J460" i="14"/>
  <c r="V460" i="14"/>
  <c r="AT460" i="14" s="1"/>
  <c r="K460" i="14"/>
  <c r="W460" i="14"/>
  <c r="AU460" i="14" s="1"/>
  <c r="L460" i="14"/>
  <c r="M460" i="14"/>
  <c r="N460" i="14"/>
  <c r="H414" i="14"/>
  <c r="R411" i="14"/>
  <c r="W408" i="14"/>
  <c r="AU408" i="14" s="1"/>
  <c r="G416" i="14"/>
  <c r="O421" i="14"/>
  <c r="G420" i="14"/>
  <c r="R418" i="14"/>
  <c r="G424" i="14"/>
  <c r="T434" i="14"/>
  <c r="L433" i="14"/>
  <c r="T430" i="14"/>
  <c r="D428" i="14"/>
  <c r="M425" i="14"/>
  <c r="T441" i="14"/>
  <c r="J440" i="14"/>
  <c r="Q438" i="14"/>
  <c r="G414" i="14"/>
  <c r="Q411" i="14"/>
  <c r="V408" i="14"/>
  <c r="AT408" i="14" s="1"/>
  <c r="T407" i="14"/>
  <c r="F416" i="14"/>
  <c r="N421" i="14"/>
  <c r="O418" i="14"/>
  <c r="S434" i="14"/>
  <c r="J433" i="14"/>
  <c r="V431" i="14"/>
  <c r="AT431" i="14" s="1"/>
  <c r="K429" i="14"/>
  <c r="T427" i="14"/>
  <c r="T426" i="14"/>
  <c r="L425" i="14"/>
  <c r="V436" i="14"/>
  <c r="AT436" i="14" s="1"/>
  <c r="E440" i="14"/>
  <c r="P438" i="14"/>
  <c r="D437" i="14"/>
  <c r="L424" i="14"/>
  <c r="F437" i="14"/>
  <c r="R412" i="14"/>
  <c r="P411" i="14"/>
  <c r="U408" i="14"/>
  <c r="AS408" i="14" s="1"/>
  <c r="N407" i="14"/>
  <c r="E416" i="14"/>
  <c r="M421" i="14"/>
  <c r="R434" i="14"/>
  <c r="S431" i="14"/>
  <c r="R430" i="14"/>
  <c r="S427" i="14"/>
  <c r="K426" i="14"/>
  <c r="U436" i="14"/>
  <c r="AS436" i="14" s="1"/>
  <c r="I441" i="14"/>
  <c r="D440" i="14"/>
  <c r="D414" i="14"/>
  <c r="Q412" i="14"/>
  <c r="J411" i="14"/>
  <c r="T408" i="14"/>
  <c r="K407" i="14"/>
  <c r="W423" i="14"/>
  <c r="AU423" i="14" s="1"/>
  <c r="D421" i="14"/>
  <c r="M418" i="14"/>
  <c r="Q434" i="14"/>
  <c r="R431" i="14"/>
  <c r="F429" i="14"/>
  <c r="R427" i="14"/>
  <c r="H425" i="14"/>
  <c r="S436" i="14"/>
  <c r="N438" i="14"/>
  <c r="D408" i="14"/>
  <c r="P412" i="14"/>
  <c r="G411" i="14"/>
  <c r="G410" i="14"/>
  <c r="S408" i="14"/>
  <c r="J407" i="14"/>
  <c r="T423" i="14"/>
  <c r="K422" i="14"/>
  <c r="W420" i="14"/>
  <c r="AU420" i="14" s="1"/>
  <c r="T419" i="14"/>
  <c r="L418" i="14"/>
  <c r="W424" i="14"/>
  <c r="AU424" i="14" s="1"/>
  <c r="H434" i="14"/>
  <c r="E433" i="14"/>
  <c r="Q431" i="14"/>
  <c r="H430" i="14"/>
  <c r="E429" i="14"/>
  <c r="I426" i="14"/>
  <c r="R436" i="14"/>
  <c r="G441" i="14"/>
  <c r="M438" i="14"/>
  <c r="U414" i="14"/>
  <c r="AS414" i="14" s="1"/>
  <c r="N413" i="14"/>
  <c r="L412" i="14"/>
  <c r="E411" i="14"/>
  <c r="Q409" i="14"/>
  <c r="O408" i="14"/>
  <c r="H407" i="14"/>
  <c r="U416" i="14"/>
  <c r="AS416" i="14" s="1"/>
  <c r="L423" i="14"/>
  <c r="I422" i="14"/>
  <c r="U420" i="14"/>
  <c r="AS420" i="14" s="1"/>
  <c r="L419" i="14"/>
  <c r="I418" i="14"/>
  <c r="U424" i="14"/>
  <c r="AS424" i="14" s="1"/>
  <c r="F434" i="14"/>
  <c r="Q432" i="14"/>
  <c r="N431" i="14"/>
  <c r="F430" i="14"/>
  <c r="R428" i="14"/>
  <c r="O427" i="14"/>
  <c r="F426" i="14"/>
  <c r="I436" i="14"/>
  <c r="E441" i="14"/>
  <c r="V437" i="14"/>
  <c r="AT437" i="14" s="1"/>
  <c r="M454" i="14"/>
  <c r="E454" i="14"/>
  <c r="R454" i="14"/>
  <c r="I454" i="14"/>
  <c r="W454" i="14"/>
  <c r="AU454" i="14" s="1"/>
  <c r="J454" i="14"/>
  <c r="D454" i="14"/>
  <c r="S454" i="14"/>
  <c r="T454" i="14"/>
  <c r="K454" i="14"/>
  <c r="L454" i="14"/>
  <c r="N454" i="14"/>
  <c r="E453" i="14"/>
  <c r="Q453" i="14"/>
  <c r="K453" i="14"/>
  <c r="D453" i="14"/>
  <c r="R453" i="14"/>
  <c r="S453" i="14"/>
  <c r="O453" i="14"/>
  <c r="P453" i="14"/>
  <c r="J453" i="14"/>
  <c r="L453" i="14"/>
  <c r="M453" i="14"/>
  <c r="T453" i="14"/>
  <c r="G454" i="14"/>
  <c r="J415" i="14"/>
  <c r="P423" i="14"/>
  <c r="F422" i="14"/>
  <c r="M420" i="14"/>
  <c r="R419" i="14"/>
  <c r="W418" i="14"/>
  <c r="AU418" i="14" s="1"/>
  <c r="L417" i="14"/>
  <c r="O424" i="14"/>
  <c r="J435" i="14"/>
  <c r="O436" i="14"/>
  <c r="R441" i="14"/>
  <c r="V439" i="14"/>
  <c r="AT439" i="14" s="1"/>
  <c r="I438" i="14"/>
  <c r="N453" i="14"/>
  <c r="W415" i="14"/>
  <c r="AU415" i="14" s="1"/>
  <c r="G415" i="14"/>
  <c r="L416" i="14"/>
  <c r="O423" i="14"/>
  <c r="T422" i="14"/>
  <c r="E422" i="14"/>
  <c r="G421" i="14"/>
  <c r="L420" i="14"/>
  <c r="Q419" i="14"/>
  <c r="U418" i="14"/>
  <c r="AS418" i="14" s="1"/>
  <c r="F418" i="14"/>
  <c r="I417" i="14"/>
  <c r="M424" i="14"/>
  <c r="I435" i="14"/>
  <c r="N436" i="14"/>
  <c r="Q440" i="14"/>
  <c r="U439" i="14"/>
  <c r="AS439" i="14" s="1"/>
  <c r="E439" i="14"/>
  <c r="G438" i="14"/>
  <c r="G437" i="14"/>
  <c r="I453" i="14"/>
  <c r="N396" i="14"/>
  <c r="K452" i="14"/>
  <c r="V415" i="14"/>
  <c r="AT415" i="14" s="1"/>
  <c r="F415" i="14"/>
  <c r="J416" i="14"/>
  <c r="N423" i="14"/>
  <c r="S422" i="14"/>
  <c r="D422" i="14"/>
  <c r="F421" i="14"/>
  <c r="K420" i="14"/>
  <c r="P419" i="14"/>
  <c r="T418" i="14"/>
  <c r="E418" i="14"/>
  <c r="H417" i="14"/>
  <c r="D406" i="14"/>
  <c r="W435" i="14"/>
  <c r="AU435" i="14" s="1"/>
  <c r="H435" i="14"/>
  <c r="M436" i="14"/>
  <c r="M441" i="14"/>
  <c r="P440" i="14"/>
  <c r="T439" i="14"/>
  <c r="W438" i="14"/>
  <c r="AU438" i="14" s="1"/>
  <c r="F438" i="14"/>
  <c r="H453" i="14"/>
  <c r="N424" i="14"/>
  <c r="F417" i="14"/>
  <c r="R417" i="14"/>
  <c r="J418" i="14"/>
  <c r="V418" i="14"/>
  <c r="AT418" i="14" s="1"/>
  <c r="N419" i="14"/>
  <c r="F420" i="14"/>
  <c r="R420" i="14"/>
  <c r="J421" i="14"/>
  <c r="V421" i="14"/>
  <c r="AT421" i="14" s="1"/>
  <c r="N422" i="14"/>
  <c r="F423" i="14"/>
  <c r="R423" i="14"/>
  <c r="K416" i="14"/>
  <c r="D424" i="14"/>
  <c r="Q424" i="14"/>
  <c r="J417" i="14"/>
  <c r="W417" i="14"/>
  <c r="AU417" i="14" s="1"/>
  <c r="P418" i="14"/>
  <c r="I419" i="14"/>
  <c r="V419" i="14"/>
  <c r="AT419" i="14" s="1"/>
  <c r="O420" i="14"/>
  <c r="H421" i="14"/>
  <c r="U421" i="14"/>
  <c r="AS421" i="14" s="1"/>
  <c r="O422" i="14"/>
  <c r="H423" i="14"/>
  <c r="U423" i="14"/>
  <c r="AS423" i="14" s="1"/>
  <c r="O416" i="14"/>
  <c r="H415" i="14"/>
  <c r="T415" i="14"/>
  <c r="E424" i="14"/>
  <c r="R424" i="14"/>
  <c r="K417" i="14"/>
  <c r="D418" i="14"/>
  <c r="Q418" i="14"/>
  <c r="J419" i="14"/>
  <c r="W419" i="14"/>
  <c r="AU419" i="14" s="1"/>
  <c r="P420" i="14"/>
  <c r="I421" i="14"/>
  <c r="W421" i="14"/>
  <c r="AU421" i="14" s="1"/>
  <c r="P422" i="14"/>
  <c r="I423" i="14"/>
  <c r="V423" i="14"/>
  <c r="AT423" i="14" s="1"/>
  <c r="P416" i="14"/>
  <c r="I415" i="14"/>
  <c r="U415" i="14"/>
  <c r="AS415" i="14" s="1"/>
  <c r="H437" i="14"/>
  <c r="T437" i="14"/>
  <c r="L438" i="14"/>
  <c r="D439" i="14"/>
  <c r="P439" i="14"/>
  <c r="H440" i="14"/>
  <c r="T440" i="14"/>
  <c r="L441" i="14"/>
  <c r="E436" i="14"/>
  <c r="O437" i="14"/>
  <c r="H438" i="14"/>
  <c r="U438" i="14"/>
  <c r="AS438" i="14" s="1"/>
  <c r="N439" i="14"/>
  <c r="G440" i="14"/>
  <c r="U440" i="14"/>
  <c r="AS440" i="14" s="1"/>
  <c r="N441" i="14"/>
  <c r="H436" i="14"/>
  <c r="T436" i="14"/>
  <c r="L435" i="14"/>
  <c r="D435" i="14"/>
  <c r="J437" i="14"/>
  <c r="D438" i="14"/>
  <c r="R438" i="14"/>
  <c r="L439" i="14"/>
  <c r="F440" i="14"/>
  <c r="V440" i="14"/>
  <c r="AT440" i="14" s="1"/>
  <c r="P441" i="14"/>
  <c r="K436" i="14"/>
  <c r="D436" i="14"/>
  <c r="Q435" i="14"/>
  <c r="K437" i="14"/>
  <c r="E438" i="14"/>
  <c r="S438" i="14"/>
  <c r="M439" i="14"/>
  <c r="I440" i="14"/>
  <c r="W440" i="14"/>
  <c r="AU440" i="14" s="1"/>
  <c r="Q441" i="14"/>
  <c r="L436" i="14"/>
  <c r="E435" i="14"/>
  <c r="R435" i="14"/>
  <c r="L437" i="14"/>
  <c r="D415" i="14"/>
  <c r="M416" i="14"/>
  <c r="U422" i="14"/>
  <c r="AS422" i="14" s="1"/>
  <c r="K421" i="14"/>
  <c r="G418" i="14"/>
  <c r="R440" i="14"/>
  <c r="F439" i="14"/>
  <c r="I437" i="14"/>
  <c r="F454" i="14"/>
  <c r="O441" i="14"/>
  <c r="H406" i="14"/>
  <c r="T406" i="14"/>
  <c r="F406" i="14"/>
  <c r="S406" i="14"/>
  <c r="G406" i="14"/>
  <c r="U406" i="14"/>
  <c r="AS406" i="14" s="1"/>
  <c r="S415" i="14"/>
  <c r="E415" i="14"/>
  <c r="I416" i="14"/>
  <c r="M423" i="14"/>
  <c r="R422" i="14"/>
  <c r="T421" i="14"/>
  <c r="E421" i="14"/>
  <c r="J420" i="14"/>
  <c r="O419" i="14"/>
  <c r="S418" i="14"/>
  <c r="V417" i="14"/>
  <c r="AT417" i="14" s="1"/>
  <c r="G417" i="14"/>
  <c r="K424" i="14"/>
  <c r="W406" i="14"/>
  <c r="AU406" i="14" s="1"/>
  <c r="E406" i="14"/>
  <c r="V435" i="14"/>
  <c r="AT435" i="14" s="1"/>
  <c r="G435" i="14"/>
  <c r="J436" i="14"/>
  <c r="K441" i="14"/>
  <c r="O440" i="14"/>
  <c r="S439" i="14"/>
  <c r="V438" i="14"/>
  <c r="AT438" i="14" s="1"/>
  <c r="W437" i="14"/>
  <c r="AU437" i="14" s="1"/>
  <c r="E437" i="14"/>
  <c r="G453" i="14"/>
  <c r="L396" i="14"/>
  <c r="D396" i="14"/>
  <c r="I452" i="14"/>
  <c r="U452" i="14"/>
  <c r="AS452" i="14" s="1"/>
  <c r="Q452" i="14"/>
  <c r="L452" i="14"/>
  <c r="M452" i="14"/>
  <c r="N452" i="14"/>
  <c r="O452" i="14"/>
  <c r="M396" i="14"/>
  <c r="J452" i="14"/>
  <c r="R189" i="4" l="1" a="1"/>
  <c r="R189" i="4" s="1"/>
  <c r="R188" i="4" a="1"/>
  <c r="R188" i="4" s="1"/>
  <c r="R187" i="4" s="1"/>
  <c r="R186" i="4" a="1"/>
  <c r="R186" i="4" s="1"/>
  <c r="R185" i="4" a="1"/>
  <c r="R185" i="4" s="1"/>
  <c r="R184" i="4" a="1"/>
  <c r="R184" i="4" s="1"/>
  <c r="R183" i="4" a="1"/>
  <c r="R183" i="4" s="1"/>
  <c r="R182" i="4" a="1"/>
  <c r="R182" i="4" s="1"/>
  <c r="R181" i="4" a="1"/>
  <c r="R181" i="4" s="1"/>
  <c r="R180" i="4" a="1"/>
  <c r="R180" i="4" s="1"/>
  <c r="R179" i="4" a="1"/>
  <c r="R179" i="4" s="1"/>
  <c r="R178" i="4" a="1"/>
  <c r="R178" i="4" s="1"/>
  <c r="R177" i="4" a="1"/>
  <c r="R177" i="4" s="1"/>
  <c r="R176" i="4" a="1"/>
  <c r="R176" i="4" s="1"/>
  <c r="R175" i="4" a="1"/>
  <c r="R175" i="4" s="1"/>
  <c r="R174" i="4" a="1"/>
  <c r="R174" i="4" s="1"/>
  <c r="R173" i="4" a="1"/>
  <c r="R173" i="4" s="1"/>
  <c r="R172" i="4" a="1"/>
  <c r="R172" i="4" s="1"/>
  <c r="R171" i="4" a="1"/>
  <c r="R171" i="4" s="1"/>
  <c r="R170" i="4" a="1"/>
  <c r="R170" i="4" s="1"/>
  <c r="R169" i="4" a="1"/>
  <c r="R169" i="4" s="1"/>
  <c r="R168" i="4" a="1"/>
  <c r="R168" i="4" s="1"/>
  <c r="R167" i="4" a="1"/>
  <c r="R167" i="4" s="1"/>
  <c r="R166" i="4" a="1"/>
  <c r="R166" i="4" s="1"/>
  <c r="R165" i="4" a="1"/>
  <c r="R165" i="4" s="1"/>
  <c r="R164" i="4" a="1"/>
  <c r="R164" i="4" s="1"/>
  <c r="R163" i="4" a="1"/>
  <c r="R163" i="4" s="1"/>
  <c r="R162" i="4" a="1"/>
  <c r="R162" i="4" s="1"/>
  <c r="R161" i="4" a="1"/>
  <c r="R161" i="4" s="1"/>
  <c r="R160" i="4" a="1"/>
  <c r="R160" i="4" s="1"/>
  <c r="R159" i="4" a="1"/>
  <c r="R159" i="4" s="1"/>
  <c r="R158" i="4" a="1"/>
  <c r="R158" i="4" s="1"/>
  <c r="R157" i="4" a="1"/>
  <c r="R157" i="4" s="1"/>
  <c r="R156" i="4" a="1"/>
  <c r="R156" i="4" s="1"/>
  <c r="R155" i="4" a="1"/>
  <c r="R155" i="4" s="1"/>
  <c r="R154" i="4" a="1"/>
  <c r="R154" i="4" s="1"/>
  <c r="R153" i="4" a="1"/>
  <c r="R153" i="4" s="1"/>
  <c r="R152" i="4" a="1"/>
  <c r="R152" i="4" s="1"/>
  <c r="R151" i="4" a="1"/>
  <c r="R151" i="4" s="1"/>
  <c r="R150" i="4" a="1"/>
  <c r="R150" i="4" s="1"/>
  <c r="R149" i="4" a="1"/>
  <c r="R149" i="4" s="1"/>
  <c r="R148" i="4" a="1"/>
  <c r="R148" i="4" s="1"/>
  <c r="R147" i="4" a="1"/>
  <c r="R147" i="4" s="1"/>
  <c r="R146" i="4" a="1"/>
  <c r="R146" i="4" s="1"/>
  <c r="R145" i="4" a="1"/>
  <c r="R145" i="4" s="1"/>
  <c r="R144" i="4" a="1"/>
  <c r="R144" i="4" s="1"/>
  <c r="R143" i="4" a="1"/>
  <c r="R143" i="4" s="1"/>
  <c r="R142" i="4" a="1"/>
  <c r="R142" i="4" s="1"/>
  <c r="R141" i="4" a="1"/>
  <c r="R141" i="4" s="1"/>
  <c r="R140" i="4" a="1"/>
  <c r="R140" i="4" s="1"/>
  <c r="R139" i="4" a="1"/>
  <c r="R139" i="4" s="1"/>
  <c r="R138" i="4" a="1"/>
  <c r="R138" i="4" s="1"/>
  <c r="R137" i="4" a="1"/>
  <c r="R137" i="4" s="1"/>
  <c r="R136" i="4" a="1"/>
  <c r="R136" i="4" s="1"/>
  <c r="R135" i="4" a="1"/>
  <c r="R135" i="4" s="1"/>
  <c r="R134" i="4" a="1"/>
  <c r="R134" i="4" s="1"/>
  <c r="R133" i="4" a="1"/>
  <c r="R133" i="4" s="1"/>
  <c r="R132" i="4" a="1"/>
  <c r="R132" i="4" s="1"/>
  <c r="R131" i="4" a="1"/>
  <c r="R131" i="4" s="1"/>
  <c r="R130" i="4" a="1"/>
  <c r="R130" i="4" s="1"/>
  <c r="R129" i="4" a="1"/>
  <c r="R129" i="4" s="1"/>
  <c r="R128" i="4" a="1"/>
  <c r="R128" i="4" s="1"/>
  <c r="R127" i="4" a="1"/>
  <c r="R127" i="4" s="1"/>
  <c r="R126" i="4" a="1"/>
  <c r="R126" i="4" s="1"/>
  <c r="R125" i="4" a="1"/>
  <c r="R125" i="4" s="1"/>
  <c r="R124" i="4" a="1"/>
  <c r="R124" i="4" s="1"/>
  <c r="R123" i="4" a="1"/>
  <c r="R123" i="4" s="1"/>
  <c r="R122" i="4" a="1"/>
  <c r="R122" i="4" s="1"/>
  <c r="R121" i="4" a="1"/>
  <c r="R121" i="4" s="1"/>
  <c r="R120" i="4" a="1"/>
  <c r="R120" i="4" s="1"/>
  <c r="R119" i="4" a="1"/>
  <c r="R119" i="4" s="1"/>
  <c r="R118" i="4" a="1"/>
  <c r="R118" i="4" s="1"/>
  <c r="R117" i="4" a="1"/>
  <c r="R117" i="4" s="1"/>
  <c r="R116" i="4" a="1"/>
  <c r="R116" i="4" s="1"/>
  <c r="R115" i="4" a="1"/>
  <c r="R115" i="4" s="1"/>
  <c r="R114" i="4" a="1"/>
  <c r="R114" i="4" s="1"/>
  <c r="R113" i="4" a="1"/>
  <c r="R113" i="4" s="1"/>
  <c r="R112" i="4" a="1"/>
  <c r="R112" i="4" s="1"/>
  <c r="R111" i="4" a="1"/>
  <c r="R111" i="4" s="1"/>
  <c r="R110" i="4" a="1"/>
  <c r="R110" i="4" s="1"/>
  <c r="R109" i="4" a="1"/>
  <c r="R109" i="4" s="1"/>
  <c r="R108" i="4" a="1"/>
  <c r="R108" i="4" s="1"/>
  <c r="R107" i="4" a="1"/>
  <c r="R107" i="4" s="1"/>
  <c r="R106" i="4" a="1"/>
  <c r="R106" i="4" s="1"/>
  <c r="R105" i="4" a="1"/>
  <c r="R105" i="4" s="1"/>
  <c r="R104" i="4" a="1"/>
  <c r="R104" i="4" s="1"/>
  <c r="R103" i="4" a="1"/>
  <c r="R103" i="4" s="1"/>
  <c r="R102" i="4" a="1"/>
  <c r="R102" i="4" s="1"/>
  <c r="R101" i="4" a="1"/>
  <c r="R101" i="4" s="1"/>
  <c r="R100" i="4" a="1"/>
  <c r="R100" i="4" s="1"/>
  <c r="R99" i="4" a="1"/>
  <c r="R99" i="4" s="1"/>
  <c r="R98" i="4" a="1"/>
  <c r="R98" i="4" s="1"/>
  <c r="R97" i="4" a="1"/>
  <c r="R97" i="4" s="1"/>
  <c r="R96" i="4" a="1"/>
  <c r="R96" i="4" s="1"/>
  <c r="R95" i="4" a="1"/>
  <c r="R95" i="4" s="1"/>
  <c r="R94" i="4" a="1"/>
  <c r="R94" i="4" s="1"/>
  <c r="R93" i="4" a="1"/>
  <c r="R93" i="4" s="1"/>
  <c r="R92" i="4" a="1"/>
  <c r="R92" i="4" s="1"/>
  <c r="R91" i="4" a="1"/>
  <c r="R91" i="4" s="1"/>
  <c r="R90" i="4" a="1"/>
  <c r="R90" i="4" s="1"/>
  <c r="R89" i="4" a="1"/>
  <c r="R89" i="4" s="1"/>
  <c r="R88" i="4" a="1"/>
  <c r="R88" i="4" s="1"/>
  <c r="R87" i="4" a="1"/>
  <c r="R87" i="4" s="1"/>
  <c r="R86" i="4" a="1"/>
  <c r="R86" i="4" s="1"/>
  <c r="R85" i="4" a="1"/>
  <c r="R85" i="4" s="1"/>
  <c r="R84" i="4" a="1"/>
  <c r="R84" i="4" s="1"/>
  <c r="R83" i="4" a="1"/>
  <c r="R83" i="4" s="1"/>
  <c r="R82" i="4" a="1"/>
  <c r="R82" i="4" s="1"/>
  <c r="R81" i="4" a="1"/>
  <c r="R81" i="4" s="1"/>
  <c r="R80" i="4" a="1"/>
  <c r="R80" i="4" s="1"/>
  <c r="R79" i="4" a="1"/>
  <c r="R79" i="4" s="1"/>
  <c r="R78" i="4" a="1"/>
  <c r="R78" i="4" s="1"/>
  <c r="R77" i="4" a="1"/>
  <c r="R77" i="4" s="1"/>
  <c r="R76" i="4" a="1"/>
  <c r="R76" i="4" s="1"/>
  <c r="R75" i="4" a="1"/>
  <c r="R75" i="4" s="1"/>
  <c r="R74" i="4" a="1"/>
  <c r="R74" i="4" s="1"/>
  <c r="R73" i="4" a="1"/>
  <c r="R73" i="4" s="1"/>
  <c r="R72" i="4" a="1"/>
  <c r="R72" i="4" s="1"/>
  <c r="R71" i="4" a="1"/>
  <c r="R71" i="4" s="1"/>
  <c r="R70" i="4" a="1"/>
  <c r="R70" i="4" s="1"/>
  <c r="R69" i="4" a="1"/>
  <c r="R69" i="4" s="1"/>
  <c r="R68" i="4" a="1"/>
  <c r="R68" i="4" s="1"/>
  <c r="R67" i="4" a="1"/>
  <c r="R67" i="4" s="1"/>
  <c r="R66" i="4" a="1"/>
  <c r="R66" i="4" s="1"/>
  <c r="R65" i="4" a="1"/>
  <c r="R65" i="4" s="1"/>
  <c r="R64" i="4" a="1"/>
  <c r="R64" i="4" s="1"/>
  <c r="R63" i="4" a="1"/>
  <c r="R63" i="4" s="1"/>
  <c r="R62" i="4" a="1"/>
  <c r="R62" i="4" s="1"/>
  <c r="R61" i="4" a="1"/>
  <c r="R61" i="4" s="1"/>
  <c r="R60" i="4" a="1"/>
  <c r="R60" i="4" s="1"/>
  <c r="R59" i="4" a="1"/>
  <c r="R59" i="4" s="1"/>
  <c r="R58" i="4" a="1"/>
  <c r="R58" i="4" s="1"/>
  <c r="R57" i="4" a="1"/>
  <c r="R57" i="4" s="1"/>
  <c r="R56" i="4" a="1"/>
  <c r="R56" i="4" s="1"/>
  <c r="R55" i="4" a="1"/>
  <c r="R55" i="4" s="1"/>
  <c r="R54" i="4" a="1"/>
  <c r="R54" i="4" s="1"/>
  <c r="R53" i="4" a="1"/>
  <c r="R53" i="4" s="1"/>
  <c r="R52" i="4" a="1"/>
  <c r="R52" i="4" s="1"/>
  <c r="R51" i="4" a="1"/>
  <c r="R51" i="4" s="1"/>
  <c r="R50" i="4" a="1"/>
  <c r="R50" i="4" s="1"/>
  <c r="R49" i="4" a="1"/>
  <c r="R49" i="4" s="1"/>
  <c r="R48" i="4" a="1"/>
  <c r="R48" i="4" s="1"/>
  <c r="R47" i="4" a="1"/>
  <c r="R47" i="4" s="1"/>
  <c r="R46" i="4" a="1"/>
  <c r="R46" i="4" s="1"/>
  <c r="R45" i="4" a="1"/>
  <c r="R45" i="4" s="1"/>
  <c r="R44" i="4" a="1"/>
  <c r="R44" i="4" s="1"/>
  <c r="R43" i="4" a="1"/>
  <c r="R43" i="4" s="1"/>
  <c r="R42" i="4" a="1"/>
  <c r="R42" i="4" s="1"/>
  <c r="R41" i="4" a="1"/>
  <c r="R41" i="4" s="1"/>
  <c r="R40" i="4" a="1"/>
  <c r="R40" i="4" s="1"/>
  <c r="R39" i="4" a="1"/>
  <c r="R39" i="4" s="1"/>
  <c r="R38" i="4" a="1"/>
  <c r="R38" i="4" s="1"/>
  <c r="R37" i="4" a="1"/>
  <c r="R37" i="4" s="1"/>
  <c r="R36" i="4" a="1"/>
  <c r="R36" i="4" s="1"/>
  <c r="R35" i="4" a="1"/>
  <c r="R35" i="4" s="1"/>
  <c r="R34" i="4" a="1"/>
  <c r="R34" i="4" s="1"/>
  <c r="R33" i="4" a="1"/>
  <c r="R33" i="4" s="1"/>
  <c r="R32" i="4" a="1"/>
  <c r="R32" i="4" s="1"/>
  <c r="R31" i="4" a="1"/>
  <c r="R31" i="4" s="1"/>
  <c r="R30" i="4" a="1"/>
  <c r="R30" i="4" s="1"/>
  <c r="R29" i="4" a="1"/>
  <c r="R29" i="4" s="1"/>
  <c r="R28" i="4" a="1"/>
  <c r="R28" i="4" s="1"/>
  <c r="R27" i="4" a="1"/>
  <c r="R27" i="4" s="1"/>
  <c r="R26" i="4" a="1"/>
  <c r="R26" i="4" s="1"/>
  <c r="R25" i="4" a="1"/>
  <c r="R25" i="4" s="1"/>
  <c r="R24" i="4" a="1"/>
  <c r="R24" i="4" s="1"/>
  <c r="R23" i="4" a="1"/>
  <c r="R23" i="4" s="1"/>
  <c r="R22" i="4" a="1"/>
  <c r="R22" i="4" s="1"/>
  <c r="R21" i="4" a="1"/>
  <c r="R21" i="4" s="1"/>
  <c r="R20" i="4" a="1"/>
  <c r="R20" i="4" s="1"/>
  <c r="R19" i="4" a="1"/>
  <c r="R19" i="4" s="1"/>
  <c r="R18" i="4" a="1"/>
  <c r="R18" i="4" s="1"/>
  <c r="R17" i="4" a="1"/>
  <c r="R17" i="4" s="1"/>
  <c r="R16" i="4" a="1"/>
  <c r="R16" i="4" s="1"/>
  <c r="R15" i="4" a="1"/>
  <c r="R15" i="4" s="1"/>
  <c r="R14" i="4" a="1"/>
  <c r="R14" i="4" s="1"/>
  <c r="R13" i="4" a="1"/>
  <c r="R13" i="4" s="1"/>
  <c r="R12" i="4" a="1"/>
  <c r="R12" i="4" s="1"/>
  <c r="R11" i="4" a="1"/>
  <c r="R11" i="4" s="1"/>
  <c r="R10" i="4" a="1"/>
  <c r="R10" i="4" s="1"/>
  <c r="R9" i="4" a="1"/>
  <c r="R9" i="4" s="1"/>
  <c r="R8" i="4" a="1"/>
  <c r="R8" i="4" s="1"/>
  <c r="R7" i="4" a="1"/>
  <c r="R7" i="4" s="1"/>
  <c r="R6" i="4" a="1"/>
  <c r="R6" i="4" s="1"/>
  <c r="R5" i="4" a="1"/>
  <c r="R5" i="4" s="1"/>
  <c r="AI7" i="14"/>
  <c r="AH7" i="14"/>
  <c r="AI200" i="14"/>
  <c r="AH200" i="14"/>
  <c r="AI199" i="14"/>
  <c r="AH199" i="14"/>
  <c r="AI198" i="14"/>
  <c r="AH198" i="14"/>
  <c r="AI197" i="14"/>
  <c r="AH197" i="14"/>
  <c r="AI31" i="14"/>
  <c r="AH31" i="14"/>
  <c r="AI30" i="14"/>
  <c r="AH30" i="14"/>
  <c r="AI29" i="14"/>
  <c r="AH29" i="14"/>
  <c r="AI27" i="14"/>
  <c r="AH27" i="14"/>
  <c r="AI26" i="14"/>
  <c r="AH26" i="14"/>
  <c r="AI25" i="14"/>
  <c r="AH25" i="14"/>
  <c r="AI23" i="14"/>
  <c r="AH23" i="14"/>
  <c r="AI22" i="14"/>
  <c r="AI21" i="14" s="1"/>
  <c r="AH22" i="14"/>
  <c r="AH21" i="14" s="1"/>
  <c r="AI20" i="14"/>
  <c r="AH20" i="14"/>
  <c r="AI19" i="14"/>
  <c r="AH19" i="14"/>
  <c r="AI17" i="14"/>
  <c r="AI16" i="14" s="1"/>
  <c r="AH17" i="14"/>
  <c r="AH16" i="14" s="1"/>
  <c r="AI15" i="14"/>
  <c r="AH15" i="14"/>
  <c r="AI14" i="14"/>
  <c r="AH14" i="14"/>
  <c r="AI12" i="14"/>
  <c r="AH12" i="14"/>
  <c r="AI11" i="14"/>
  <c r="AH11" i="14"/>
  <c r="AI10" i="14"/>
  <c r="AH10" i="14"/>
  <c r="AI8" i="14"/>
  <c r="AH8" i="14"/>
  <c r="AM7" i="14"/>
  <c r="AL7" i="14"/>
  <c r="AC7" i="14" a="1"/>
  <c r="AC7" i="14" s="1"/>
  <c r="S3" i="4"/>
  <c r="T3" i="4"/>
  <c r="D6" i="8"/>
  <c r="D7" i="8"/>
  <c r="T3" i="2"/>
  <c r="S3" i="2"/>
  <c r="A203" i="2"/>
  <c r="A198" i="2"/>
  <c r="A2" i="8"/>
  <c r="A3" i="7"/>
  <c r="R4" i="4" l="1"/>
  <c r="AI13" i="14"/>
  <c r="AH13" i="14"/>
  <c r="AI24" i="14"/>
  <c r="AH28" i="14"/>
  <c r="AH9" i="14"/>
  <c r="AH24" i="14"/>
  <c r="AI28" i="14"/>
  <c r="AI9" i="14"/>
  <c r="AH18" i="14"/>
  <c r="AI18" i="14"/>
  <c r="D5" i="4" a="1"/>
  <c r="D5" i="4" s="1"/>
  <c r="E5" i="4" a="1"/>
  <c r="E5" i="4" s="1"/>
  <c r="E6" i="4" a="1"/>
  <c r="E6" i="4" s="1"/>
  <c r="D7" i="4" a="1"/>
  <c r="D7" i="4" s="1"/>
  <c r="E7" i="4" a="1"/>
  <c r="E7" i="4" s="1"/>
  <c r="D8" i="4" a="1"/>
  <c r="D8" i="4" s="1"/>
  <c r="E8" i="4" a="1"/>
  <c r="E8" i="4" s="1"/>
  <c r="D9" i="4" a="1"/>
  <c r="D9" i="4" s="1"/>
  <c r="E9" i="4" a="1"/>
  <c r="E9" i="4" s="1"/>
  <c r="D10" i="4" a="1"/>
  <c r="D10" i="4" s="1"/>
  <c r="E10" i="4" a="1"/>
  <c r="E10" i="4" s="1"/>
  <c r="D11" i="4" a="1"/>
  <c r="D11" i="4" s="1"/>
  <c r="E11" i="4" a="1"/>
  <c r="E11" i="4" s="1"/>
  <c r="D12" i="4" a="1"/>
  <c r="D12" i="4" s="1"/>
  <c r="E12" i="4" a="1"/>
  <c r="E12" i="4" s="1"/>
  <c r="D13" i="4" a="1"/>
  <c r="D13" i="4" s="1"/>
  <c r="E13" i="4" a="1"/>
  <c r="E13" i="4" s="1"/>
  <c r="D14" i="4" a="1"/>
  <c r="D14" i="4" s="1"/>
  <c r="E14" i="4" a="1"/>
  <c r="E14" i="4" s="1"/>
  <c r="D15" i="4" a="1"/>
  <c r="D15" i="4" s="1"/>
  <c r="E15" i="4" a="1"/>
  <c r="E15" i="4" s="1"/>
  <c r="D16" i="4" a="1"/>
  <c r="D16" i="4" s="1"/>
  <c r="E16" i="4" a="1"/>
  <c r="E16" i="4" s="1"/>
  <c r="D17" i="4" a="1"/>
  <c r="D17" i="4" s="1"/>
  <c r="E17" i="4" a="1"/>
  <c r="E17" i="4" s="1"/>
  <c r="D18" i="4" a="1"/>
  <c r="D18" i="4" s="1"/>
  <c r="E18" i="4" a="1"/>
  <c r="E18" i="4" s="1"/>
  <c r="D19" i="4" a="1"/>
  <c r="D19" i="4" s="1"/>
  <c r="E19" i="4" a="1"/>
  <c r="E19" i="4" s="1"/>
  <c r="D20" i="4" a="1"/>
  <c r="D20" i="4" s="1"/>
  <c r="E20" i="4" a="1"/>
  <c r="E20" i="4" s="1"/>
  <c r="D21" i="4" a="1"/>
  <c r="D21" i="4" s="1"/>
  <c r="E21" i="4" a="1"/>
  <c r="E21" i="4" s="1"/>
  <c r="D22" i="4" a="1"/>
  <c r="D22" i="4" s="1"/>
  <c r="E22" i="4" a="1"/>
  <c r="E22" i="4" s="1"/>
  <c r="D23" i="4" a="1"/>
  <c r="D23" i="4" s="1"/>
  <c r="E23" i="4" a="1"/>
  <c r="E23" i="4" s="1"/>
  <c r="D24" i="4" a="1"/>
  <c r="D24" i="4" s="1"/>
  <c r="E24" i="4" a="1"/>
  <c r="E24" i="4" s="1"/>
  <c r="D25" i="4" a="1"/>
  <c r="D25" i="4" s="1"/>
  <c r="E25" i="4" a="1"/>
  <c r="E25" i="4" s="1"/>
  <c r="D26" i="4" a="1"/>
  <c r="D26" i="4" s="1"/>
  <c r="E26" i="4" a="1"/>
  <c r="E26" i="4" s="1"/>
  <c r="D27" i="4" a="1"/>
  <c r="D27" i="4" s="1"/>
  <c r="E27" i="4" a="1"/>
  <c r="E27" i="4" s="1"/>
  <c r="D28" i="4" a="1"/>
  <c r="D28" i="4" s="1"/>
  <c r="E28" i="4" a="1"/>
  <c r="E28" i="4" s="1"/>
  <c r="D29" i="4" a="1"/>
  <c r="D29" i="4" s="1"/>
  <c r="E29" i="4" a="1"/>
  <c r="E29" i="4" s="1"/>
  <c r="D30" i="4" a="1"/>
  <c r="D30" i="4" s="1"/>
  <c r="E30" i="4" a="1"/>
  <c r="E30" i="4" s="1"/>
  <c r="D31" i="4" a="1"/>
  <c r="D31" i="4" s="1"/>
  <c r="E31" i="4" a="1"/>
  <c r="E31" i="4" s="1"/>
  <c r="D32" i="4" a="1"/>
  <c r="D32" i="4" s="1"/>
  <c r="E32" i="4" a="1"/>
  <c r="E32" i="4" s="1"/>
  <c r="D33" i="4" a="1"/>
  <c r="D33" i="4" s="1"/>
  <c r="E33" i="4" a="1"/>
  <c r="E33" i="4" s="1"/>
  <c r="D34" i="4" a="1"/>
  <c r="D34" i="4" s="1"/>
  <c r="E34" i="4" a="1"/>
  <c r="E34" i="4" s="1"/>
  <c r="D35" i="4" a="1"/>
  <c r="D35" i="4" s="1"/>
  <c r="E35" i="4" a="1"/>
  <c r="E35" i="4" s="1"/>
  <c r="D36" i="4" a="1"/>
  <c r="D36" i="4" s="1"/>
  <c r="E36" i="4" a="1"/>
  <c r="E36" i="4" s="1"/>
  <c r="D37" i="4" a="1"/>
  <c r="D37" i="4" s="1"/>
  <c r="E37" i="4" a="1"/>
  <c r="E37" i="4" s="1"/>
  <c r="D38" i="4" a="1"/>
  <c r="D38" i="4" s="1"/>
  <c r="E38" i="4" a="1"/>
  <c r="E38" i="4" s="1"/>
  <c r="D39" i="4" a="1"/>
  <c r="D39" i="4" s="1"/>
  <c r="E39" i="4" a="1"/>
  <c r="E39" i="4" s="1"/>
  <c r="D40" i="4" a="1"/>
  <c r="D40" i="4" s="1"/>
  <c r="E40" i="4" a="1"/>
  <c r="E40" i="4" s="1"/>
  <c r="D41" i="4" a="1"/>
  <c r="D41" i="4" s="1"/>
  <c r="E41" i="4" a="1"/>
  <c r="E41" i="4" s="1"/>
  <c r="D42" i="4" a="1"/>
  <c r="D42" i="4" s="1"/>
  <c r="E42" i="4" a="1"/>
  <c r="E42" i="4" s="1"/>
  <c r="D43" i="4" a="1"/>
  <c r="D43" i="4" s="1"/>
  <c r="E43" i="4" a="1"/>
  <c r="E43" i="4" s="1"/>
  <c r="D44" i="4" a="1"/>
  <c r="D44" i="4" s="1"/>
  <c r="E44" i="4" a="1"/>
  <c r="E44" i="4" s="1"/>
  <c r="D45" i="4" a="1"/>
  <c r="D45" i="4" s="1"/>
  <c r="E45" i="4" a="1"/>
  <c r="E45" i="4" s="1"/>
  <c r="D46" i="4" a="1"/>
  <c r="D46" i="4" s="1"/>
  <c r="E46" i="4" a="1"/>
  <c r="E46" i="4" s="1"/>
  <c r="D47" i="4" a="1"/>
  <c r="D47" i="4" s="1"/>
  <c r="E47" i="4" a="1"/>
  <c r="E47" i="4" s="1"/>
  <c r="D48" i="4" a="1"/>
  <c r="D48" i="4" s="1"/>
  <c r="E48" i="4" a="1"/>
  <c r="E48" i="4" s="1"/>
  <c r="D49" i="4" a="1"/>
  <c r="D49" i="4" s="1"/>
  <c r="E49" i="4" a="1"/>
  <c r="E49" i="4" s="1"/>
  <c r="D50" i="4" a="1"/>
  <c r="D50" i="4" s="1"/>
  <c r="E50" i="4" a="1"/>
  <c r="E50" i="4" s="1"/>
  <c r="D51" i="4" a="1"/>
  <c r="D51" i="4" s="1"/>
  <c r="E51" i="4" a="1"/>
  <c r="E51" i="4" s="1"/>
  <c r="D52" i="4" a="1"/>
  <c r="D52" i="4" s="1"/>
  <c r="E52" i="4" a="1"/>
  <c r="E52" i="4" s="1"/>
  <c r="D53" i="4" a="1"/>
  <c r="D53" i="4" s="1"/>
  <c r="E53" i="4" a="1"/>
  <c r="E53" i="4" s="1"/>
  <c r="D54" i="4" a="1"/>
  <c r="D54" i="4" s="1"/>
  <c r="E54" i="4" a="1"/>
  <c r="E54" i="4" s="1"/>
  <c r="D55" i="4" a="1"/>
  <c r="D55" i="4" s="1"/>
  <c r="E55" i="4" a="1"/>
  <c r="E55" i="4" s="1"/>
  <c r="D56" i="4" a="1"/>
  <c r="D56" i="4" s="1"/>
  <c r="E56" i="4" a="1"/>
  <c r="E56" i="4" s="1"/>
  <c r="D57" i="4" a="1"/>
  <c r="D57" i="4" s="1"/>
  <c r="E57" i="4" a="1"/>
  <c r="E57" i="4" s="1"/>
  <c r="D58" i="4" a="1"/>
  <c r="D58" i="4" s="1"/>
  <c r="E58" i="4" a="1"/>
  <c r="E58" i="4" s="1"/>
  <c r="D59" i="4" a="1"/>
  <c r="D59" i="4" s="1"/>
  <c r="E59" i="4" a="1"/>
  <c r="E59" i="4" s="1"/>
  <c r="D60" i="4" a="1"/>
  <c r="D60" i="4" s="1"/>
  <c r="E60" i="4" a="1"/>
  <c r="E60" i="4" s="1"/>
  <c r="D61" i="4" a="1"/>
  <c r="D61" i="4" s="1"/>
  <c r="E61" i="4" a="1"/>
  <c r="E61" i="4" s="1"/>
  <c r="D62" i="4" a="1"/>
  <c r="D62" i="4" s="1"/>
  <c r="E62" i="4" a="1"/>
  <c r="E62" i="4" s="1"/>
  <c r="D63" i="4" a="1"/>
  <c r="D63" i="4" s="1"/>
  <c r="E63" i="4" a="1"/>
  <c r="E63" i="4" s="1"/>
  <c r="D64" i="4" a="1"/>
  <c r="D64" i="4" s="1"/>
  <c r="E64" i="4" a="1"/>
  <c r="E64" i="4" s="1"/>
  <c r="D65" i="4" a="1"/>
  <c r="D65" i="4" s="1"/>
  <c r="E65" i="4" a="1"/>
  <c r="E65" i="4" s="1"/>
  <c r="D66" i="4" a="1"/>
  <c r="D66" i="4" s="1"/>
  <c r="E66" i="4" a="1"/>
  <c r="E66" i="4" s="1"/>
  <c r="D67" i="4" a="1"/>
  <c r="D67" i="4" s="1"/>
  <c r="E67" i="4" a="1"/>
  <c r="E67" i="4" s="1"/>
  <c r="D68" i="4" a="1"/>
  <c r="D68" i="4" s="1"/>
  <c r="E68" i="4" a="1"/>
  <c r="E68" i="4" s="1"/>
  <c r="D69" i="4" a="1"/>
  <c r="D69" i="4" s="1"/>
  <c r="E69" i="4" a="1"/>
  <c r="E69" i="4" s="1"/>
  <c r="D70" i="4" a="1"/>
  <c r="D70" i="4" s="1"/>
  <c r="E70" i="4" a="1"/>
  <c r="E70" i="4" s="1"/>
  <c r="D71" i="4" a="1"/>
  <c r="D71" i="4" s="1"/>
  <c r="E71" i="4" a="1"/>
  <c r="E71" i="4" s="1"/>
  <c r="D72" i="4" a="1"/>
  <c r="D72" i="4" s="1"/>
  <c r="E72" i="4" a="1"/>
  <c r="E72" i="4" s="1"/>
  <c r="D73" i="4" a="1"/>
  <c r="D73" i="4" s="1"/>
  <c r="E73" i="4" a="1"/>
  <c r="E73" i="4" s="1"/>
  <c r="D74" i="4" a="1"/>
  <c r="D74" i="4" s="1"/>
  <c r="E74" i="4" a="1"/>
  <c r="E74" i="4" s="1"/>
  <c r="D75" i="4" a="1"/>
  <c r="D75" i="4" s="1"/>
  <c r="E75" i="4" a="1"/>
  <c r="E75" i="4" s="1"/>
  <c r="D76" i="4" a="1"/>
  <c r="D76" i="4" s="1"/>
  <c r="E76" i="4" a="1"/>
  <c r="E76" i="4" s="1"/>
  <c r="D77" i="4" a="1"/>
  <c r="D77" i="4" s="1"/>
  <c r="E77" i="4" a="1"/>
  <c r="E77" i="4" s="1"/>
  <c r="D78" i="4" a="1"/>
  <c r="D78" i="4" s="1"/>
  <c r="E78" i="4" a="1"/>
  <c r="E78" i="4" s="1"/>
  <c r="D79" i="4" a="1"/>
  <c r="D79" i="4" s="1"/>
  <c r="E79" i="4" a="1"/>
  <c r="E79" i="4" s="1"/>
  <c r="D80" i="4" a="1"/>
  <c r="D80" i="4" s="1"/>
  <c r="E80" i="4" a="1"/>
  <c r="E80" i="4" s="1"/>
  <c r="D81" i="4" a="1"/>
  <c r="D81" i="4" s="1"/>
  <c r="E81" i="4" a="1"/>
  <c r="E81" i="4" s="1"/>
  <c r="D82" i="4" a="1"/>
  <c r="D82" i="4" s="1"/>
  <c r="E82" i="4" a="1"/>
  <c r="E82" i="4" s="1"/>
  <c r="D83" i="4" a="1"/>
  <c r="D83" i="4" s="1"/>
  <c r="E83" i="4" a="1"/>
  <c r="E83" i="4" s="1"/>
  <c r="D84" i="4" a="1"/>
  <c r="D84" i="4" s="1"/>
  <c r="E84" i="4" a="1"/>
  <c r="E84" i="4" s="1"/>
  <c r="D85" i="4" a="1"/>
  <c r="D85" i="4" s="1"/>
  <c r="E85" i="4" a="1"/>
  <c r="E85" i="4" s="1"/>
  <c r="D86" i="4" a="1"/>
  <c r="D86" i="4" s="1"/>
  <c r="E86" i="4" a="1"/>
  <c r="E86" i="4" s="1"/>
  <c r="D87" i="4" a="1"/>
  <c r="D87" i="4" s="1"/>
  <c r="E87" i="4" a="1"/>
  <c r="E87" i="4" s="1"/>
  <c r="D88" i="4" a="1"/>
  <c r="D88" i="4" s="1"/>
  <c r="E88" i="4" a="1"/>
  <c r="E88" i="4" s="1"/>
  <c r="D89" i="4" a="1"/>
  <c r="D89" i="4" s="1"/>
  <c r="E89" i="4" a="1"/>
  <c r="E89" i="4" s="1"/>
  <c r="D90" i="4" a="1"/>
  <c r="D90" i="4" s="1"/>
  <c r="E90" i="4" a="1"/>
  <c r="E90" i="4" s="1"/>
  <c r="D91" i="4" a="1"/>
  <c r="D91" i="4" s="1"/>
  <c r="E91" i="4" a="1"/>
  <c r="E91" i="4" s="1"/>
  <c r="D92" i="4" a="1"/>
  <c r="D92" i="4" s="1"/>
  <c r="E92" i="4" a="1"/>
  <c r="E92" i="4" s="1"/>
  <c r="D93" i="4" a="1"/>
  <c r="D93" i="4" s="1"/>
  <c r="E93" i="4" a="1"/>
  <c r="E93" i="4" s="1"/>
  <c r="D94" i="4" a="1"/>
  <c r="D94" i="4" s="1"/>
  <c r="E94" i="4" a="1"/>
  <c r="E94" i="4" s="1"/>
  <c r="D95" i="4" a="1"/>
  <c r="D95" i="4" s="1"/>
  <c r="E95" i="4" a="1"/>
  <c r="E95" i="4" s="1"/>
  <c r="D96" i="4" a="1"/>
  <c r="D96" i="4" s="1"/>
  <c r="E96" i="4" a="1"/>
  <c r="E96" i="4" s="1"/>
  <c r="D97" i="4" a="1"/>
  <c r="D97" i="4" s="1"/>
  <c r="E97" i="4" a="1"/>
  <c r="E97" i="4" s="1"/>
  <c r="D98" i="4" a="1"/>
  <c r="D98" i="4" s="1"/>
  <c r="E98" i="4" a="1"/>
  <c r="E98" i="4" s="1"/>
  <c r="D99" i="4" a="1"/>
  <c r="D99" i="4" s="1"/>
  <c r="E99" i="4" a="1"/>
  <c r="E99" i="4" s="1"/>
  <c r="D100" i="4" a="1"/>
  <c r="D100" i="4" s="1"/>
  <c r="E100" i="4" a="1"/>
  <c r="E100" i="4" s="1"/>
  <c r="D101" i="4" a="1"/>
  <c r="D101" i="4" s="1"/>
  <c r="E101" i="4" a="1"/>
  <c r="E101" i="4" s="1"/>
  <c r="D102" i="4" a="1"/>
  <c r="D102" i="4" s="1"/>
  <c r="E102" i="4" a="1"/>
  <c r="E102" i="4" s="1"/>
  <c r="D103" i="4" a="1"/>
  <c r="D103" i="4" s="1"/>
  <c r="E103" i="4" a="1"/>
  <c r="E103" i="4" s="1"/>
  <c r="D104" i="4" a="1"/>
  <c r="D104" i="4" s="1"/>
  <c r="E104" i="4" a="1"/>
  <c r="E104" i="4" s="1"/>
  <c r="D105" i="4" a="1"/>
  <c r="D105" i="4" s="1"/>
  <c r="E105" i="4" a="1"/>
  <c r="E105" i="4" s="1"/>
  <c r="D106" i="4" a="1"/>
  <c r="D106" i="4" s="1"/>
  <c r="E106" i="4" a="1"/>
  <c r="E106" i="4" s="1"/>
  <c r="D107" i="4" a="1"/>
  <c r="D107" i="4" s="1"/>
  <c r="E107" i="4" a="1"/>
  <c r="E107" i="4" s="1"/>
  <c r="D108" i="4" a="1"/>
  <c r="D108" i="4" s="1"/>
  <c r="E108" i="4" a="1"/>
  <c r="E108" i="4" s="1"/>
  <c r="D109" i="4" a="1"/>
  <c r="D109" i="4" s="1"/>
  <c r="E109" i="4" a="1"/>
  <c r="E109" i="4" s="1"/>
  <c r="D110" i="4" a="1"/>
  <c r="D110" i="4" s="1"/>
  <c r="E110" i="4" a="1"/>
  <c r="E110" i="4" s="1"/>
  <c r="D111" i="4" a="1"/>
  <c r="D111" i="4" s="1"/>
  <c r="E111" i="4" a="1"/>
  <c r="E111" i="4" s="1"/>
  <c r="D112" i="4" a="1"/>
  <c r="D112" i="4" s="1"/>
  <c r="E112" i="4" a="1"/>
  <c r="E112" i="4" s="1"/>
  <c r="D113" i="4" a="1"/>
  <c r="D113" i="4" s="1"/>
  <c r="E113" i="4" a="1"/>
  <c r="E113" i="4" s="1"/>
  <c r="D114" i="4" a="1"/>
  <c r="D114" i="4" s="1"/>
  <c r="E114" i="4" a="1"/>
  <c r="E114" i="4" s="1"/>
  <c r="D115" i="4" a="1"/>
  <c r="D115" i="4" s="1"/>
  <c r="E115" i="4" a="1"/>
  <c r="E115" i="4" s="1"/>
  <c r="D116" i="4" a="1"/>
  <c r="D116" i="4" s="1"/>
  <c r="E116" i="4" a="1"/>
  <c r="E116" i="4" s="1"/>
  <c r="D117" i="4" a="1"/>
  <c r="D117" i="4" s="1"/>
  <c r="E117" i="4" a="1"/>
  <c r="E117" i="4" s="1"/>
  <c r="D118" i="4" a="1"/>
  <c r="D118" i="4" s="1"/>
  <c r="E118" i="4" a="1"/>
  <c r="E118" i="4" s="1"/>
  <c r="D119" i="4" a="1"/>
  <c r="D119" i="4" s="1"/>
  <c r="E119" i="4" a="1"/>
  <c r="E119" i="4" s="1"/>
  <c r="D120" i="4" a="1"/>
  <c r="D120" i="4" s="1"/>
  <c r="E120" i="4" a="1"/>
  <c r="E120" i="4" s="1"/>
  <c r="D121" i="4" a="1"/>
  <c r="D121" i="4" s="1"/>
  <c r="E121" i="4" a="1"/>
  <c r="E121" i="4" s="1"/>
  <c r="D122" i="4" a="1"/>
  <c r="D122" i="4" s="1"/>
  <c r="E122" i="4" a="1"/>
  <c r="E122" i="4" s="1"/>
  <c r="D123" i="4" a="1"/>
  <c r="D123" i="4" s="1"/>
  <c r="E123" i="4" a="1"/>
  <c r="E123" i="4" s="1"/>
  <c r="D124" i="4" a="1"/>
  <c r="D124" i="4" s="1"/>
  <c r="E124" i="4" a="1"/>
  <c r="E124" i="4" s="1"/>
  <c r="D125" i="4" a="1"/>
  <c r="D125" i="4" s="1"/>
  <c r="E125" i="4" a="1"/>
  <c r="E125" i="4" s="1"/>
  <c r="D126" i="4" a="1"/>
  <c r="D126" i="4" s="1"/>
  <c r="E126" i="4" a="1"/>
  <c r="E126" i="4" s="1"/>
  <c r="D127" i="4" a="1"/>
  <c r="D127" i="4" s="1"/>
  <c r="E127" i="4" a="1"/>
  <c r="E127" i="4" s="1"/>
  <c r="D128" i="4" a="1"/>
  <c r="D128" i="4" s="1"/>
  <c r="E128" i="4" a="1"/>
  <c r="E128" i="4" s="1"/>
  <c r="D129" i="4" a="1"/>
  <c r="D129" i="4" s="1"/>
  <c r="E129" i="4" a="1"/>
  <c r="E129" i="4" s="1"/>
  <c r="D130" i="4" a="1"/>
  <c r="D130" i="4" s="1"/>
  <c r="E130" i="4" a="1"/>
  <c r="E130" i="4" s="1"/>
  <c r="D131" i="4" a="1"/>
  <c r="D131" i="4" s="1"/>
  <c r="E131" i="4" a="1"/>
  <c r="E131" i="4" s="1"/>
  <c r="D132" i="4" a="1"/>
  <c r="D132" i="4" s="1"/>
  <c r="E132" i="4" a="1"/>
  <c r="E132" i="4" s="1"/>
  <c r="D133" i="4" a="1"/>
  <c r="D133" i="4" s="1"/>
  <c r="E133" i="4" a="1"/>
  <c r="E133" i="4" s="1"/>
  <c r="D134" i="4" a="1"/>
  <c r="D134" i="4" s="1"/>
  <c r="E134" i="4" a="1"/>
  <c r="E134" i="4" s="1"/>
  <c r="D135" i="4" a="1"/>
  <c r="D135" i="4" s="1"/>
  <c r="E135" i="4" a="1"/>
  <c r="E135" i="4" s="1"/>
  <c r="D136" i="4" a="1"/>
  <c r="D136" i="4" s="1"/>
  <c r="E136" i="4" a="1"/>
  <c r="E136" i="4" s="1"/>
  <c r="D137" i="4" a="1"/>
  <c r="D137" i="4" s="1"/>
  <c r="E137" i="4" a="1"/>
  <c r="E137" i="4" s="1"/>
  <c r="D138" i="4" a="1"/>
  <c r="D138" i="4" s="1"/>
  <c r="E138" i="4" a="1"/>
  <c r="E138" i="4" s="1"/>
  <c r="D139" i="4" a="1"/>
  <c r="D139" i="4" s="1"/>
  <c r="E139" i="4" a="1"/>
  <c r="E139" i="4" s="1"/>
  <c r="D140" i="4" a="1"/>
  <c r="D140" i="4" s="1"/>
  <c r="E140" i="4" a="1"/>
  <c r="E140" i="4" s="1"/>
  <c r="D141" i="4" a="1"/>
  <c r="D141" i="4" s="1"/>
  <c r="E141" i="4" a="1"/>
  <c r="E141" i="4" s="1"/>
  <c r="D142" i="4" a="1"/>
  <c r="D142" i="4" s="1"/>
  <c r="E142" i="4" a="1"/>
  <c r="E142" i="4" s="1"/>
  <c r="D143" i="4" a="1"/>
  <c r="D143" i="4" s="1"/>
  <c r="E143" i="4" a="1"/>
  <c r="E143" i="4" s="1"/>
  <c r="D144" i="4" a="1"/>
  <c r="D144" i="4" s="1"/>
  <c r="E144" i="4" a="1"/>
  <c r="E144" i="4" s="1"/>
  <c r="D145" i="4" a="1"/>
  <c r="D145" i="4" s="1"/>
  <c r="E145" i="4" a="1"/>
  <c r="E145" i="4" s="1"/>
  <c r="D146" i="4" a="1"/>
  <c r="D146" i="4" s="1"/>
  <c r="E146" i="4" a="1"/>
  <c r="E146" i="4" s="1"/>
  <c r="D147" i="4" a="1"/>
  <c r="D147" i="4" s="1"/>
  <c r="E147" i="4" a="1"/>
  <c r="E147" i="4" s="1"/>
  <c r="D148" i="4" a="1"/>
  <c r="D148" i="4" s="1"/>
  <c r="E148" i="4" a="1"/>
  <c r="E148" i="4" s="1"/>
  <c r="D149" i="4" a="1"/>
  <c r="D149" i="4" s="1"/>
  <c r="E149" i="4" a="1"/>
  <c r="E149" i="4" s="1"/>
  <c r="D150" i="4" a="1"/>
  <c r="D150" i="4" s="1"/>
  <c r="E150" i="4" a="1"/>
  <c r="E150" i="4" s="1"/>
  <c r="D151" i="4" a="1"/>
  <c r="D151" i="4" s="1"/>
  <c r="E151" i="4" a="1"/>
  <c r="E151" i="4" s="1"/>
  <c r="D152" i="4" a="1"/>
  <c r="D152" i="4" s="1"/>
  <c r="E152" i="4" a="1"/>
  <c r="E152" i="4" s="1"/>
  <c r="D153" i="4" a="1"/>
  <c r="D153" i="4" s="1"/>
  <c r="E153" i="4" a="1"/>
  <c r="E153" i="4" s="1"/>
  <c r="D154" i="4" a="1"/>
  <c r="D154" i="4" s="1"/>
  <c r="E154" i="4" a="1"/>
  <c r="E154" i="4" s="1"/>
  <c r="D155" i="4" a="1"/>
  <c r="D155" i="4" s="1"/>
  <c r="E155" i="4" a="1"/>
  <c r="E155" i="4" s="1"/>
  <c r="D156" i="4" a="1"/>
  <c r="D156" i="4" s="1"/>
  <c r="E156" i="4" a="1"/>
  <c r="E156" i="4" s="1"/>
  <c r="D157" i="4" a="1"/>
  <c r="D157" i="4" s="1"/>
  <c r="E157" i="4" a="1"/>
  <c r="E157" i="4" s="1"/>
  <c r="D158" i="4" a="1"/>
  <c r="D158" i="4" s="1"/>
  <c r="E158" i="4" a="1"/>
  <c r="E158" i="4" s="1"/>
  <c r="D159" i="4" a="1"/>
  <c r="D159" i="4" s="1"/>
  <c r="E159" i="4" a="1"/>
  <c r="E159" i="4" s="1"/>
  <c r="D160" i="4" a="1"/>
  <c r="D160" i="4" s="1"/>
  <c r="E160" i="4" a="1"/>
  <c r="E160" i="4" s="1"/>
  <c r="D161" i="4" a="1"/>
  <c r="D161" i="4" s="1"/>
  <c r="E161" i="4" a="1"/>
  <c r="E161" i="4" s="1"/>
  <c r="D162" i="4" a="1"/>
  <c r="D162" i="4" s="1"/>
  <c r="E162" i="4" a="1"/>
  <c r="E162" i="4" s="1"/>
  <c r="D163" i="4" a="1"/>
  <c r="D163" i="4" s="1"/>
  <c r="E163" i="4" a="1"/>
  <c r="E163" i="4" s="1"/>
  <c r="D164" i="4" a="1"/>
  <c r="D164" i="4" s="1"/>
  <c r="E164" i="4" a="1"/>
  <c r="E164" i="4" s="1"/>
  <c r="D165" i="4" a="1"/>
  <c r="D165" i="4" s="1"/>
  <c r="E165" i="4" a="1"/>
  <c r="E165" i="4" s="1"/>
  <c r="D166" i="4" a="1"/>
  <c r="D166" i="4" s="1"/>
  <c r="E166" i="4" a="1"/>
  <c r="E166" i="4" s="1"/>
  <c r="D167" i="4" a="1"/>
  <c r="D167" i="4" s="1"/>
  <c r="E167" i="4" a="1"/>
  <c r="E167" i="4" s="1"/>
  <c r="D168" i="4" a="1"/>
  <c r="D168" i="4" s="1"/>
  <c r="E168" i="4" a="1"/>
  <c r="E168" i="4" s="1"/>
  <c r="D169" i="4" a="1"/>
  <c r="D169" i="4" s="1"/>
  <c r="E169" i="4" a="1"/>
  <c r="E169" i="4" s="1"/>
  <c r="D170" i="4" a="1"/>
  <c r="D170" i="4" s="1"/>
  <c r="E170" i="4" a="1"/>
  <c r="E170" i="4" s="1"/>
  <c r="D171" i="4" a="1"/>
  <c r="D171" i="4" s="1"/>
  <c r="E171" i="4" a="1"/>
  <c r="E171" i="4" s="1"/>
  <c r="D172" i="4" a="1"/>
  <c r="D172" i="4" s="1"/>
  <c r="E172" i="4" a="1"/>
  <c r="E172" i="4" s="1"/>
  <c r="D173" i="4" a="1"/>
  <c r="D173" i="4" s="1"/>
  <c r="E173" i="4" a="1"/>
  <c r="E173" i="4" s="1"/>
  <c r="D174" i="4" a="1"/>
  <c r="D174" i="4" s="1"/>
  <c r="E174" i="4" a="1"/>
  <c r="E174" i="4" s="1"/>
  <c r="D175" i="4" a="1"/>
  <c r="D175" i="4" s="1"/>
  <c r="E175" i="4" a="1"/>
  <c r="E175" i="4" s="1"/>
  <c r="D176" i="4" a="1"/>
  <c r="D176" i="4" s="1"/>
  <c r="E176" i="4" a="1"/>
  <c r="E176" i="4" s="1"/>
  <c r="D177" i="4" a="1"/>
  <c r="D177" i="4" s="1"/>
  <c r="E177" i="4" a="1"/>
  <c r="E177" i="4" s="1"/>
  <c r="D178" i="4" a="1"/>
  <c r="D178" i="4" s="1"/>
  <c r="E178" i="4" a="1"/>
  <c r="E178" i="4" s="1"/>
  <c r="D179" i="4" a="1"/>
  <c r="D179" i="4" s="1"/>
  <c r="E179" i="4" a="1"/>
  <c r="E179" i="4" s="1"/>
  <c r="D180" i="4" a="1"/>
  <c r="D180" i="4" s="1"/>
  <c r="E180" i="4" a="1"/>
  <c r="E180" i="4" s="1"/>
  <c r="D181" i="4" a="1"/>
  <c r="D181" i="4" s="1"/>
  <c r="E181" i="4" a="1"/>
  <c r="E181" i="4" s="1"/>
  <c r="D182" i="4" a="1"/>
  <c r="D182" i="4" s="1"/>
  <c r="E182" i="4" a="1"/>
  <c r="E182" i="4" s="1"/>
  <c r="D183" i="4" a="1"/>
  <c r="D183" i="4" s="1"/>
  <c r="E183" i="4" a="1"/>
  <c r="E183" i="4" s="1"/>
  <c r="D184" i="4" a="1"/>
  <c r="D184" i="4" s="1"/>
  <c r="E184" i="4" a="1"/>
  <c r="E184" i="4" s="1"/>
  <c r="D185" i="4" a="1"/>
  <c r="D185" i="4" s="1"/>
  <c r="E185" i="4" a="1"/>
  <c r="E185" i="4" s="1"/>
  <c r="D186" i="4" a="1"/>
  <c r="D186" i="4" s="1"/>
  <c r="E186" i="4" a="1"/>
  <c r="E186" i="4" s="1"/>
  <c r="D188" i="4" a="1"/>
  <c r="D188" i="4" s="1"/>
  <c r="E188" i="4" a="1"/>
  <c r="E188" i="4" s="1"/>
  <c r="D189" i="4" a="1"/>
  <c r="D189" i="4" s="1"/>
  <c r="E189" i="4" a="1"/>
  <c r="E189" i="4" s="1"/>
  <c r="Q5" i="4" a="1"/>
  <c r="Q5" i="4" s="1"/>
  <c r="R5" i="2" s="1"/>
  <c r="AP396" i="14" s="1"/>
  <c r="Q6" i="4" a="1"/>
  <c r="Q6" i="4" s="1"/>
  <c r="R6" i="2" s="1"/>
  <c r="AP397" i="14" s="1"/>
  <c r="Q7" i="4" a="1"/>
  <c r="Q7" i="4" s="1"/>
  <c r="R7" i="2" s="1"/>
  <c r="AP398" i="14" s="1"/>
  <c r="Q8" i="4" a="1"/>
  <c r="Q8" i="4" s="1"/>
  <c r="R8" i="2" s="1"/>
  <c r="AP399" i="14" s="1"/>
  <c r="Q9" i="4" a="1"/>
  <c r="Q9" i="4" s="1"/>
  <c r="R9" i="2" s="1"/>
  <c r="AP400" i="14" s="1"/>
  <c r="Q10" i="4" a="1"/>
  <c r="Q10" i="4" s="1"/>
  <c r="R10" i="2" s="1"/>
  <c r="AP401" i="14" s="1"/>
  <c r="Q11" i="4" a="1"/>
  <c r="Q11" i="4" s="1"/>
  <c r="R11" i="2" s="1"/>
  <c r="AP402" i="14" s="1"/>
  <c r="Q12" i="4" a="1"/>
  <c r="Q12" i="4" s="1"/>
  <c r="R12" i="2" s="1"/>
  <c r="AP403" i="14" s="1"/>
  <c r="Q13" i="4" a="1"/>
  <c r="Q13" i="4" s="1"/>
  <c r="R13" i="2" s="1"/>
  <c r="AP404" i="14" s="1"/>
  <c r="Q14" i="4" a="1"/>
  <c r="Q14" i="4" s="1"/>
  <c r="R14" i="2" s="1"/>
  <c r="AP405" i="14" s="1"/>
  <c r="Q15" i="4" a="1"/>
  <c r="Q15" i="4" s="1"/>
  <c r="R15" i="2" s="1"/>
  <c r="AP406" i="14" s="1"/>
  <c r="Q16" i="4" a="1"/>
  <c r="Q16" i="4" s="1"/>
  <c r="R16" i="2" s="1"/>
  <c r="AP407" i="14" s="1"/>
  <c r="Q17" i="4" a="1"/>
  <c r="Q17" i="4" s="1"/>
  <c r="R17" i="2" s="1"/>
  <c r="AP408" i="14" s="1"/>
  <c r="Q18" i="4" a="1"/>
  <c r="Q18" i="4" s="1"/>
  <c r="R18" i="2" s="1"/>
  <c r="AP409" i="14" s="1"/>
  <c r="Q19" i="4" a="1"/>
  <c r="Q19" i="4" s="1"/>
  <c r="R19" i="2" s="1"/>
  <c r="AP410" i="14" s="1"/>
  <c r="Q20" i="4" a="1"/>
  <c r="Q20" i="4" s="1"/>
  <c r="R20" i="2" s="1"/>
  <c r="AP411" i="14" s="1"/>
  <c r="Q21" i="4" a="1"/>
  <c r="Q21" i="4" s="1"/>
  <c r="R21" i="2" s="1"/>
  <c r="AP412" i="14" s="1"/>
  <c r="Q22" i="4" a="1"/>
  <c r="Q22" i="4" s="1"/>
  <c r="R22" i="2" s="1"/>
  <c r="AP413" i="14" s="1"/>
  <c r="Q23" i="4" a="1"/>
  <c r="Q23" i="4" s="1"/>
  <c r="R23" i="2" s="1"/>
  <c r="AP414" i="14" s="1"/>
  <c r="Q24" i="4" a="1"/>
  <c r="Q24" i="4" s="1"/>
  <c r="R24" i="2" s="1"/>
  <c r="AP415" i="14" s="1"/>
  <c r="Q25" i="4" a="1"/>
  <c r="Q25" i="4" s="1"/>
  <c r="R25" i="2" s="1"/>
  <c r="AP416" i="14" s="1"/>
  <c r="Q26" i="4" a="1"/>
  <c r="Q26" i="4" s="1"/>
  <c r="R26" i="2" s="1"/>
  <c r="AP417" i="14" s="1"/>
  <c r="Q27" i="4" a="1"/>
  <c r="Q27" i="4" s="1"/>
  <c r="R27" i="2" s="1"/>
  <c r="AP418" i="14" s="1"/>
  <c r="Q28" i="4" a="1"/>
  <c r="Q28" i="4" s="1"/>
  <c r="R28" i="2" s="1"/>
  <c r="AP419" i="14" s="1"/>
  <c r="Q29" i="4" a="1"/>
  <c r="Q29" i="4" s="1"/>
  <c r="R29" i="2" s="1"/>
  <c r="AP420" i="14" s="1"/>
  <c r="Q30" i="4" a="1"/>
  <c r="Q30" i="4" s="1"/>
  <c r="R30" i="2" s="1"/>
  <c r="AP421" i="14" s="1"/>
  <c r="Q31" i="4" a="1"/>
  <c r="Q31" i="4" s="1"/>
  <c r="R31" i="2" s="1"/>
  <c r="AP422" i="14" s="1"/>
  <c r="Q32" i="4" a="1"/>
  <c r="Q32" i="4" s="1"/>
  <c r="R32" i="2" s="1"/>
  <c r="AP423" i="14" s="1"/>
  <c r="Q33" i="4" a="1"/>
  <c r="Q33" i="4" s="1"/>
  <c r="R33" i="2" s="1"/>
  <c r="AP424" i="14" s="1"/>
  <c r="Q34" i="4" a="1"/>
  <c r="Q34" i="4" s="1"/>
  <c r="R34" i="2" s="1"/>
  <c r="AP425" i="14" s="1"/>
  <c r="Q35" i="4" a="1"/>
  <c r="Q35" i="4" s="1"/>
  <c r="R35" i="2" s="1"/>
  <c r="AP426" i="14" s="1"/>
  <c r="Q36" i="4" a="1"/>
  <c r="Q36" i="4" s="1"/>
  <c r="R36" i="2" s="1"/>
  <c r="AP427" i="14" s="1"/>
  <c r="Q37" i="4" a="1"/>
  <c r="Q37" i="4" s="1"/>
  <c r="R37" i="2" s="1"/>
  <c r="AP428" i="14" s="1"/>
  <c r="Q38" i="4" a="1"/>
  <c r="Q38" i="4" s="1"/>
  <c r="R38" i="2" s="1"/>
  <c r="AP429" i="14" s="1"/>
  <c r="Q39" i="4" a="1"/>
  <c r="Q39" i="4" s="1"/>
  <c r="R39" i="2" s="1"/>
  <c r="AP430" i="14" s="1"/>
  <c r="Q40" i="4" a="1"/>
  <c r="Q40" i="4" s="1"/>
  <c r="R40" i="2" s="1"/>
  <c r="AP431" i="14" s="1"/>
  <c r="Q41" i="4" a="1"/>
  <c r="Q41" i="4" s="1"/>
  <c r="R41" i="2" s="1"/>
  <c r="AP432" i="14" s="1"/>
  <c r="Q42" i="4" a="1"/>
  <c r="Q42" i="4" s="1"/>
  <c r="R42" i="2" s="1"/>
  <c r="AP433" i="14" s="1"/>
  <c r="Q43" i="4" a="1"/>
  <c r="Q43" i="4" s="1"/>
  <c r="R43" i="2" s="1"/>
  <c r="AP434" i="14" s="1"/>
  <c r="Q44" i="4" a="1"/>
  <c r="Q44" i="4" s="1"/>
  <c r="R44" i="2" s="1"/>
  <c r="AP435" i="14" s="1"/>
  <c r="Q45" i="4" a="1"/>
  <c r="Q45" i="4" s="1"/>
  <c r="R45" i="2" s="1"/>
  <c r="AP436" i="14" s="1"/>
  <c r="Q46" i="4" a="1"/>
  <c r="Q46" i="4" s="1"/>
  <c r="R46" i="2" s="1"/>
  <c r="AP437" i="14" s="1"/>
  <c r="Q47" i="4" a="1"/>
  <c r="Q47" i="4" s="1"/>
  <c r="R47" i="2" s="1"/>
  <c r="AP438" i="14" s="1"/>
  <c r="Q48" i="4" a="1"/>
  <c r="Q48" i="4" s="1"/>
  <c r="R48" i="2" s="1"/>
  <c r="AP439" i="14" s="1"/>
  <c r="Q49" i="4" a="1"/>
  <c r="Q49" i="4" s="1"/>
  <c r="R49" i="2" s="1"/>
  <c r="AP440" i="14" s="1"/>
  <c r="Q50" i="4" a="1"/>
  <c r="Q50" i="4" s="1"/>
  <c r="R50" i="2" s="1"/>
  <c r="AP441" i="14" s="1"/>
  <c r="Q51" i="4" a="1"/>
  <c r="Q51" i="4" s="1"/>
  <c r="R51" i="2" s="1"/>
  <c r="AP442" i="14" s="1"/>
  <c r="Q52" i="4" a="1"/>
  <c r="Q52" i="4" s="1"/>
  <c r="R52" i="2" s="1"/>
  <c r="AP443" i="14" s="1"/>
  <c r="Q53" i="4" a="1"/>
  <c r="Q53" i="4" s="1"/>
  <c r="R53" i="2" s="1"/>
  <c r="AP444" i="14" s="1"/>
  <c r="Q54" i="4" a="1"/>
  <c r="Q54" i="4" s="1"/>
  <c r="R54" i="2" s="1"/>
  <c r="AP445" i="14" s="1"/>
  <c r="Q55" i="4" a="1"/>
  <c r="Q55" i="4" s="1"/>
  <c r="R55" i="2" s="1"/>
  <c r="AP446" i="14" s="1"/>
  <c r="Q56" i="4" a="1"/>
  <c r="Q56" i="4" s="1"/>
  <c r="R56" i="2" s="1"/>
  <c r="AP447" i="14" s="1"/>
  <c r="Q57" i="4" a="1"/>
  <c r="Q57" i="4" s="1"/>
  <c r="R57" i="2" s="1"/>
  <c r="AP448" i="14" s="1"/>
  <c r="Q58" i="4" a="1"/>
  <c r="Q58" i="4" s="1"/>
  <c r="R58" i="2" s="1"/>
  <c r="AP449" i="14" s="1"/>
  <c r="Q59" i="4" a="1"/>
  <c r="Q59" i="4" s="1"/>
  <c r="R59" i="2" s="1"/>
  <c r="AP450" i="14" s="1"/>
  <c r="Q60" i="4" a="1"/>
  <c r="Q60" i="4" s="1"/>
  <c r="R60" i="2" s="1"/>
  <c r="AP451" i="14" s="1"/>
  <c r="Q61" i="4" a="1"/>
  <c r="Q61" i="4" s="1"/>
  <c r="R61" i="2" s="1"/>
  <c r="AP452" i="14" s="1"/>
  <c r="Q62" i="4" a="1"/>
  <c r="Q62" i="4" s="1"/>
  <c r="R62" i="2" s="1"/>
  <c r="AP453" i="14" s="1"/>
  <c r="Q63" i="4" a="1"/>
  <c r="Q63" i="4" s="1"/>
  <c r="R63" i="2" s="1"/>
  <c r="AP454" i="14" s="1"/>
  <c r="Q64" i="4" a="1"/>
  <c r="Q64" i="4" s="1"/>
  <c r="R64" i="2" s="1"/>
  <c r="AP455" i="14" s="1"/>
  <c r="Q65" i="4" a="1"/>
  <c r="Q65" i="4" s="1"/>
  <c r="R65" i="2" s="1"/>
  <c r="AP456" i="14" s="1"/>
  <c r="Q66" i="4" a="1"/>
  <c r="Q66" i="4" s="1"/>
  <c r="R66" i="2" s="1"/>
  <c r="AP457" i="14" s="1"/>
  <c r="Q67" i="4" a="1"/>
  <c r="Q67" i="4" s="1"/>
  <c r="R67" i="2" s="1"/>
  <c r="AP458" i="14" s="1"/>
  <c r="Q68" i="4" a="1"/>
  <c r="Q68" i="4" s="1"/>
  <c r="R68" i="2" s="1"/>
  <c r="AP459" i="14" s="1"/>
  <c r="Q69" i="4" a="1"/>
  <c r="Q69" i="4" s="1"/>
  <c r="R69" i="2" s="1"/>
  <c r="AP460" i="14" s="1"/>
  <c r="Q70" i="4" a="1"/>
  <c r="Q70" i="4" s="1"/>
  <c r="R70" i="2" s="1"/>
  <c r="AP461" i="14" s="1"/>
  <c r="Q71" i="4" a="1"/>
  <c r="Q71" i="4" s="1"/>
  <c r="R71" i="2" s="1"/>
  <c r="AP462" i="14" s="1"/>
  <c r="Q72" i="4" a="1"/>
  <c r="Q72" i="4" s="1"/>
  <c r="R72" i="2" s="1"/>
  <c r="AP463" i="14" s="1"/>
  <c r="Q73" i="4" a="1"/>
  <c r="Q73" i="4" s="1"/>
  <c r="R73" i="2" s="1"/>
  <c r="AP464" i="14" s="1"/>
  <c r="Q74" i="4" a="1"/>
  <c r="Q74" i="4" s="1"/>
  <c r="R74" i="2" s="1"/>
  <c r="AP465" i="14" s="1"/>
  <c r="Q75" i="4" a="1"/>
  <c r="Q75" i="4" s="1"/>
  <c r="R75" i="2" s="1"/>
  <c r="AP466" i="14" s="1"/>
  <c r="Q76" i="4" a="1"/>
  <c r="Q76" i="4" s="1"/>
  <c r="R76" i="2" s="1"/>
  <c r="AP467" i="14" s="1"/>
  <c r="Q77" i="4" a="1"/>
  <c r="Q77" i="4" s="1"/>
  <c r="R77" i="2" s="1"/>
  <c r="AP468" i="14" s="1"/>
  <c r="Q78" i="4" a="1"/>
  <c r="Q78" i="4" s="1"/>
  <c r="R78" i="2" s="1"/>
  <c r="AP469" i="14" s="1"/>
  <c r="Q79" i="4" a="1"/>
  <c r="Q79" i="4" s="1"/>
  <c r="R79" i="2" s="1"/>
  <c r="AP470" i="14" s="1"/>
  <c r="Q80" i="4" a="1"/>
  <c r="Q80" i="4" s="1"/>
  <c r="R80" i="2" s="1"/>
  <c r="AP471" i="14" s="1"/>
  <c r="Q81" i="4" a="1"/>
  <c r="Q81" i="4" s="1"/>
  <c r="R81" i="2" s="1"/>
  <c r="AP472" i="14" s="1"/>
  <c r="Q82" i="4" a="1"/>
  <c r="Q82" i="4" s="1"/>
  <c r="R82" i="2" s="1"/>
  <c r="AP473" i="14" s="1"/>
  <c r="Q83" i="4" a="1"/>
  <c r="Q83" i="4" s="1"/>
  <c r="R83" i="2" s="1"/>
  <c r="AP474" i="14" s="1"/>
  <c r="Q84" i="4" a="1"/>
  <c r="Q84" i="4" s="1"/>
  <c r="R84" i="2" s="1"/>
  <c r="AP475" i="14" s="1"/>
  <c r="Q85" i="4" a="1"/>
  <c r="Q85" i="4" s="1"/>
  <c r="R85" i="2" s="1"/>
  <c r="AP476" i="14" s="1"/>
  <c r="Q86" i="4" a="1"/>
  <c r="Q86" i="4" s="1"/>
  <c r="R86" i="2" s="1"/>
  <c r="AP477" i="14" s="1"/>
  <c r="Q87" i="4" a="1"/>
  <c r="Q87" i="4" s="1"/>
  <c r="R87" i="2" s="1"/>
  <c r="AP478" i="14" s="1"/>
  <c r="Q88" i="4" a="1"/>
  <c r="Q88" i="4" s="1"/>
  <c r="R88" i="2" s="1"/>
  <c r="AP479" i="14" s="1"/>
  <c r="Q89" i="4" a="1"/>
  <c r="Q89" i="4" s="1"/>
  <c r="R89" i="2" s="1"/>
  <c r="AP480" i="14" s="1"/>
  <c r="Q90" i="4" a="1"/>
  <c r="Q90" i="4" s="1"/>
  <c r="R90" i="2" s="1"/>
  <c r="AP481" i="14" s="1"/>
  <c r="Q91" i="4" a="1"/>
  <c r="Q91" i="4" s="1"/>
  <c r="R91" i="2" s="1"/>
  <c r="AP482" i="14" s="1"/>
  <c r="Q92" i="4" a="1"/>
  <c r="Q92" i="4" s="1"/>
  <c r="R92" i="2" s="1"/>
  <c r="AP483" i="14" s="1"/>
  <c r="Q93" i="4" a="1"/>
  <c r="Q93" i="4" s="1"/>
  <c r="R93" i="2" s="1"/>
  <c r="AP484" i="14" s="1"/>
  <c r="Q94" i="4" a="1"/>
  <c r="Q94" i="4" s="1"/>
  <c r="R94" i="2" s="1"/>
  <c r="AP485" i="14" s="1"/>
  <c r="Q95" i="4" a="1"/>
  <c r="Q95" i="4" s="1"/>
  <c r="R95" i="2" s="1"/>
  <c r="AP486" i="14" s="1"/>
  <c r="Q96" i="4" a="1"/>
  <c r="Q96" i="4" s="1"/>
  <c r="R96" i="2" s="1"/>
  <c r="AP487" i="14" s="1"/>
  <c r="Q97" i="4" a="1"/>
  <c r="Q97" i="4" s="1"/>
  <c r="R97" i="2" s="1"/>
  <c r="AP488" i="14" s="1"/>
  <c r="Q98" i="4" a="1"/>
  <c r="Q98" i="4" s="1"/>
  <c r="R98" i="2" s="1"/>
  <c r="AP489" i="14" s="1"/>
  <c r="Q99" i="4" a="1"/>
  <c r="Q99" i="4" s="1"/>
  <c r="R99" i="2" s="1"/>
  <c r="AP490" i="14" s="1"/>
  <c r="Q100" i="4" a="1"/>
  <c r="Q100" i="4" s="1"/>
  <c r="R100" i="2" s="1"/>
  <c r="AP491" i="14" s="1"/>
  <c r="Q101" i="4" a="1"/>
  <c r="Q101" i="4" s="1"/>
  <c r="R101" i="2" s="1"/>
  <c r="AP492" i="14" s="1"/>
  <c r="Q102" i="4" a="1"/>
  <c r="Q102" i="4" s="1"/>
  <c r="R102" i="2" s="1"/>
  <c r="AP493" i="14" s="1"/>
  <c r="Q103" i="4" a="1"/>
  <c r="Q103" i="4" s="1"/>
  <c r="R103" i="2" s="1"/>
  <c r="AP494" i="14" s="1"/>
  <c r="Q104" i="4" a="1"/>
  <c r="Q104" i="4" s="1"/>
  <c r="R104" i="2" s="1"/>
  <c r="AP495" i="14" s="1"/>
  <c r="Q105" i="4" a="1"/>
  <c r="Q105" i="4" s="1"/>
  <c r="R105" i="2" s="1"/>
  <c r="AP496" i="14" s="1"/>
  <c r="Q106" i="4" a="1"/>
  <c r="Q106" i="4" s="1"/>
  <c r="R106" i="2" s="1"/>
  <c r="AP497" i="14" s="1"/>
  <c r="Q107" i="4" a="1"/>
  <c r="Q107" i="4" s="1"/>
  <c r="R107" i="2" s="1"/>
  <c r="AP498" i="14" s="1"/>
  <c r="Q108" i="4" a="1"/>
  <c r="Q108" i="4" s="1"/>
  <c r="R108" i="2" s="1"/>
  <c r="AP499" i="14" s="1"/>
  <c r="Q109" i="4" a="1"/>
  <c r="Q109" i="4" s="1"/>
  <c r="R109" i="2" s="1"/>
  <c r="AP500" i="14" s="1"/>
  <c r="Q110" i="4" a="1"/>
  <c r="Q110" i="4" s="1"/>
  <c r="R110" i="2" s="1"/>
  <c r="AP501" i="14" s="1"/>
  <c r="Q111" i="4" a="1"/>
  <c r="Q111" i="4" s="1"/>
  <c r="R111" i="2" s="1"/>
  <c r="AP502" i="14" s="1"/>
  <c r="Q112" i="4" a="1"/>
  <c r="Q112" i="4" s="1"/>
  <c r="R112" i="2" s="1"/>
  <c r="AP503" i="14" s="1"/>
  <c r="Q113" i="4" a="1"/>
  <c r="Q113" i="4" s="1"/>
  <c r="R113" i="2" s="1"/>
  <c r="AP504" i="14" s="1"/>
  <c r="Q114" i="4" a="1"/>
  <c r="Q114" i="4" s="1"/>
  <c r="R114" i="2" s="1"/>
  <c r="AP505" i="14" s="1"/>
  <c r="Q115" i="4" a="1"/>
  <c r="Q115" i="4" s="1"/>
  <c r="R115" i="2" s="1"/>
  <c r="AP506" i="14" s="1"/>
  <c r="Q116" i="4" a="1"/>
  <c r="Q116" i="4" s="1"/>
  <c r="R116" i="2" s="1"/>
  <c r="AP507" i="14" s="1"/>
  <c r="Q117" i="4" a="1"/>
  <c r="Q117" i="4" s="1"/>
  <c r="R117" i="2" s="1"/>
  <c r="AP508" i="14" s="1"/>
  <c r="Q118" i="4" a="1"/>
  <c r="Q118" i="4" s="1"/>
  <c r="R118" i="2" s="1"/>
  <c r="AP509" i="14" s="1"/>
  <c r="Q119" i="4" a="1"/>
  <c r="Q119" i="4" s="1"/>
  <c r="R119" i="2" s="1"/>
  <c r="AP510" i="14" s="1"/>
  <c r="Q120" i="4" a="1"/>
  <c r="Q120" i="4" s="1"/>
  <c r="R120" i="2" s="1"/>
  <c r="AP511" i="14" s="1"/>
  <c r="Q121" i="4" a="1"/>
  <c r="Q121" i="4" s="1"/>
  <c r="R121" i="2" s="1"/>
  <c r="AP512" i="14" s="1"/>
  <c r="Q122" i="4" a="1"/>
  <c r="Q122" i="4" s="1"/>
  <c r="R122" i="2" s="1"/>
  <c r="AP513" i="14" s="1"/>
  <c r="Q123" i="4" a="1"/>
  <c r="Q123" i="4" s="1"/>
  <c r="R123" i="2" s="1"/>
  <c r="AP514" i="14" s="1"/>
  <c r="Q124" i="4" a="1"/>
  <c r="Q124" i="4" s="1"/>
  <c r="R124" i="2" s="1"/>
  <c r="AP515" i="14" s="1"/>
  <c r="Q125" i="4" a="1"/>
  <c r="Q125" i="4" s="1"/>
  <c r="R125" i="2" s="1"/>
  <c r="AP516" i="14" s="1"/>
  <c r="Q126" i="4" a="1"/>
  <c r="Q126" i="4" s="1"/>
  <c r="R126" i="2" s="1"/>
  <c r="AP517" i="14" s="1"/>
  <c r="Q127" i="4" a="1"/>
  <c r="Q127" i="4" s="1"/>
  <c r="R127" i="2" s="1"/>
  <c r="AP518" i="14" s="1"/>
  <c r="Q128" i="4" a="1"/>
  <c r="Q128" i="4" s="1"/>
  <c r="R128" i="2" s="1"/>
  <c r="AP519" i="14" s="1"/>
  <c r="Q129" i="4" a="1"/>
  <c r="Q129" i="4" s="1"/>
  <c r="R129" i="2" s="1"/>
  <c r="AP520" i="14" s="1"/>
  <c r="Q130" i="4" a="1"/>
  <c r="Q130" i="4" s="1"/>
  <c r="R130" i="2" s="1"/>
  <c r="AP521" i="14" s="1"/>
  <c r="Q131" i="4" a="1"/>
  <c r="Q131" i="4" s="1"/>
  <c r="R131" i="2" s="1"/>
  <c r="AP522" i="14" s="1"/>
  <c r="Q132" i="4" a="1"/>
  <c r="Q132" i="4" s="1"/>
  <c r="R132" i="2" s="1"/>
  <c r="AP523" i="14" s="1"/>
  <c r="Q133" i="4" a="1"/>
  <c r="Q133" i="4" s="1"/>
  <c r="R133" i="2" s="1"/>
  <c r="AP524" i="14" s="1"/>
  <c r="Q134" i="4" a="1"/>
  <c r="Q134" i="4" s="1"/>
  <c r="R134" i="2" s="1"/>
  <c r="AP525" i="14" s="1"/>
  <c r="Q135" i="4" a="1"/>
  <c r="Q135" i="4" s="1"/>
  <c r="R135" i="2" s="1"/>
  <c r="AP526" i="14" s="1"/>
  <c r="Q136" i="4" a="1"/>
  <c r="Q136" i="4" s="1"/>
  <c r="R136" i="2" s="1"/>
  <c r="AP527" i="14" s="1"/>
  <c r="Q137" i="4" a="1"/>
  <c r="Q137" i="4" s="1"/>
  <c r="R137" i="2" s="1"/>
  <c r="AP528" i="14" s="1"/>
  <c r="Q138" i="4" a="1"/>
  <c r="Q138" i="4" s="1"/>
  <c r="R138" i="2" s="1"/>
  <c r="AP529" i="14" s="1"/>
  <c r="Q139" i="4" a="1"/>
  <c r="Q139" i="4" s="1"/>
  <c r="R139" i="2" s="1"/>
  <c r="AP530" i="14" s="1"/>
  <c r="Q140" i="4" a="1"/>
  <c r="Q140" i="4" s="1"/>
  <c r="R140" i="2" s="1"/>
  <c r="AP531" i="14" s="1"/>
  <c r="Q141" i="4" a="1"/>
  <c r="Q141" i="4" s="1"/>
  <c r="R141" i="2" s="1"/>
  <c r="AP532" i="14" s="1"/>
  <c r="Q142" i="4" a="1"/>
  <c r="Q142" i="4" s="1"/>
  <c r="R142" i="2" s="1"/>
  <c r="AP533" i="14" s="1"/>
  <c r="Q143" i="4" a="1"/>
  <c r="Q143" i="4" s="1"/>
  <c r="R143" i="2" s="1"/>
  <c r="AP534" i="14" s="1"/>
  <c r="Q144" i="4" a="1"/>
  <c r="Q144" i="4" s="1"/>
  <c r="R144" i="2" s="1"/>
  <c r="AP535" i="14" s="1"/>
  <c r="Q145" i="4" a="1"/>
  <c r="Q145" i="4" s="1"/>
  <c r="R145" i="2" s="1"/>
  <c r="AP536" i="14" s="1"/>
  <c r="Q146" i="4" a="1"/>
  <c r="Q146" i="4" s="1"/>
  <c r="R146" i="2" s="1"/>
  <c r="AP537" i="14" s="1"/>
  <c r="Q147" i="4" a="1"/>
  <c r="Q147" i="4" s="1"/>
  <c r="R147" i="2" s="1"/>
  <c r="AP538" i="14" s="1"/>
  <c r="Q148" i="4" a="1"/>
  <c r="Q148" i="4" s="1"/>
  <c r="R148" i="2" s="1"/>
  <c r="AP539" i="14" s="1"/>
  <c r="Q149" i="4" a="1"/>
  <c r="Q149" i="4" s="1"/>
  <c r="R149" i="2" s="1"/>
  <c r="AP540" i="14" s="1"/>
  <c r="Q150" i="4" a="1"/>
  <c r="Q150" i="4" s="1"/>
  <c r="R150" i="2" s="1"/>
  <c r="AP541" i="14" s="1"/>
  <c r="Q151" i="4" a="1"/>
  <c r="Q151" i="4" s="1"/>
  <c r="R151" i="2" s="1"/>
  <c r="AP542" i="14" s="1"/>
  <c r="Q152" i="4" a="1"/>
  <c r="Q152" i="4" s="1"/>
  <c r="R152" i="2" s="1"/>
  <c r="AP543" i="14" s="1"/>
  <c r="Q153" i="4" a="1"/>
  <c r="Q153" i="4" s="1"/>
  <c r="R153" i="2" s="1"/>
  <c r="AP544" i="14" s="1"/>
  <c r="Q154" i="4" a="1"/>
  <c r="Q154" i="4" s="1"/>
  <c r="R154" i="2" s="1"/>
  <c r="AP545" i="14" s="1"/>
  <c r="Q155" i="4" a="1"/>
  <c r="Q155" i="4" s="1"/>
  <c r="R155" i="2" s="1"/>
  <c r="AP546" i="14" s="1"/>
  <c r="Q156" i="4" a="1"/>
  <c r="Q156" i="4" s="1"/>
  <c r="R156" i="2" s="1"/>
  <c r="AP547" i="14" s="1"/>
  <c r="Q157" i="4" a="1"/>
  <c r="Q157" i="4" s="1"/>
  <c r="R157" i="2" s="1"/>
  <c r="AP548" i="14" s="1"/>
  <c r="Q158" i="4" a="1"/>
  <c r="Q158" i="4" s="1"/>
  <c r="R158" i="2" s="1"/>
  <c r="AP549" i="14" s="1"/>
  <c r="Q159" i="4" a="1"/>
  <c r="Q159" i="4" s="1"/>
  <c r="R159" i="2" s="1"/>
  <c r="AP550" i="14" s="1"/>
  <c r="Q160" i="4" a="1"/>
  <c r="Q160" i="4" s="1"/>
  <c r="R160" i="2" s="1"/>
  <c r="AP551" i="14" s="1"/>
  <c r="Q161" i="4" a="1"/>
  <c r="Q161" i="4" s="1"/>
  <c r="R161" i="2" s="1"/>
  <c r="AP552" i="14" s="1"/>
  <c r="Q162" i="4" a="1"/>
  <c r="Q162" i="4" s="1"/>
  <c r="R162" i="2" s="1"/>
  <c r="AP553" i="14" s="1"/>
  <c r="Q163" i="4" a="1"/>
  <c r="Q163" i="4" s="1"/>
  <c r="R163" i="2" s="1"/>
  <c r="AP554" i="14" s="1"/>
  <c r="Q164" i="4" a="1"/>
  <c r="Q164" i="4" s="1"/>
  <c r="R164" i="2" s="1"/>
  <c r="AP555" i="14" s="1"/>
  <c r="Q165" i="4" a="1"/>
  <c r="Q165" i="4" s="1"/>
  <c r="R165" i="2" s="1"/>
  <c r="AP556" i="14" s="1"/>
  <c r="Q166" i="4" a="1"/>
  <c r="Q166" i="4" s="1"/>
  <c r="R166" i="2" s="1"/>
  <c r="AP557" i="14" s="1"/>
  <c r="Q167" i="4" a="1"/>
  <c r="Q167" i="4" s="1"/>
  <c r="R167" i="2" s="1"/>
  <c r="AP558" i="14" s="1"/>
  <c r="Q168" i="4" a="1"/>
  <c r="Q168" i="4" s="1"/>
  <c r="R168" i="2" s="1"/>
  <c r="AP559" i="14" s="1"/>
  <c r="Q169" i="4" a="1"/>
  <c r="Q169" i="4" s="1"/>
  <c r="R169" i="2" s="1"/>
  <c r="AP560" i="14" s="1"/>
  <c r="Q170" i="4" a="1"/>
  <c r="Q170" i="4" s="1"/>
  <c r="R170" i="2" s="1"/>
  <c r="AP561" i="14" s="1"/>
  <c r="Q171" i="4" a="1"/>
  <c r="Q171" i="4" s="1"/>
  <c r="R171" i="2" s="1"/>
  <c r="AP562" i="14" s="1"/>
  <c r="Q172" i="4" a="1"/>
  <c r="Q172" i="4" s="1"/>
  <c r="R172" i="2" s="1"/>
  <c r="AP563" i="14" s="1"/>
  <c r="Q173" i="4" a="1"/>
  <c r="Q173" i="4" s="1"/>
  <c r="R173" i="2" s="1"/>
  <c r="AP564" i="14" s="1"/>
  <c r="Q174" i="4" a="1"/>
  <c r="Q174" i="4" s="1"/>
  <c r="R174" i="2" s="1"/>
  <c r="AP565" i="14" s="1"/>
  <c r="Q175" i="4" a="1"/>
  <c r="Q175" i="4" s="1"/>
  <c r="R175" i="2" s="1"/>
  <c r="AP566" i="14" s="1"/>
  <c r="Q176" i="4" a="1"/>
  <c r="Q176" i="4" s="1"/>
  <c r="R176" i="2" s="1"/>
  <c r="AP567" i="14" s="1"/>
  <c r="Q177" i="4" a="1"/>
  <c r="Q177" i="4" s="1"/>
  <c r="R177" i="2" s="1"/>
  <c r="AP568" i="14" s="1"/>
  <c r="Q178" i="4" a="1"/>
  <c r="Q178" i="4" s="1"/>
  <c r="R178" i="2" s="1"/>
  <c r="AP569" i="14" s="1"/>
  <c r="Q179" i="4" a="1"/>
  <c r="Q179" i="4" s="1"/>
  <c r="R179" i="2" s="1"/>
  <c r="AP570" i="14" s="1"/>
  <c r="Q180" i="4" a="1"/>
  <c r="Q180" i="4" s="1"/>
  <c r="R180" i="2" s="1"/>
  <c r="AP571" i="14" s="1"/>
  <c r="Q181" i="4" a="1"/>
  <c r="Q181" i="4" s="1"/>
  <c r="R181" i="2" s="1"/>
  <c r="AP572" i="14" s="1"/>
  <c r="Q182" i="4" a="1"/>
  <c r="Q182" i="4" s="1"/>
  <c r="R182" i="2" s="1"/>
  <c r="AP573" i="14" s="1"/>
  <c r="Q183" i="4" a="1"/>
  <c r="Q183" i="4" s="1"/>
  <c r="R183" i="2" s="1"/>
  <c r="AP574" i="14" s="1"/>
  <c r="Q184" i="4" a="1"/>
  <c r="Q184" i="4" s="1"/>
  <c r="R184" i="2" s="1"/>
  <c r="AP575" i="14" s="1"/>
  <c r="Q185" i="4" a="1"/>
  <c r="Q185" i="4" s="1"/>
  <c r="R185" i="2" s="1"/>
  <c r="AP576" i="14" s="1"/>
  <c r="Q186" i="4" a="1"/>
  <c r="Q186" i="4" s="1"/>
  <c r="R186" i="2" s="1"/>
  <c r="AP577" i="14" s="1"/>
  <c r="Q188" i="4" a="1"/>
  <c r="Q188" i="4" s="1"/>
  <c r="R188" i="2" s="1"/>
  <c r="AP579" i="14" s="1"/>
  <c r="Q189" i="4" a="1"/>
  <c r="Q189" i="4" s="1"/>
  <c r="R189" i="2" s="1"/>
  <c r="AP580" i="14" s="1"/>
  <c r="E378" i="4" a="1"/>
  <c r="E378" i="4" s="1"/>
  <c r="D378" i="4" a="1"/>
  <c r="D378" i="4" s="1"/>
  <c r="C378" i="4" a="1"/>
  <c r="C378" i="4" s="1"/>
  <c r="E377" i="4" a="1"/>
  <c r="E377" i="4" s="1"/>
  <c r="D377" i="4" a="1"/>
  <c r="D377" i="4" s="1"/>
  <c r="C377" i="4" a="1"/>
  <c r="C377" i="4" s="1"/>
  <c r="E375" i="4" a="1"/>
  <c r="E375" i="4" s="1"/>
  <c r="D375" i="4" a="1"/>
  <c r="D375" i="4" s="1"/>
  <c r="C375" i="4" a="1"/>
  <c r="C375" i="4" s="1"/>
  <c r="E374" i="4" a="1"/>
  <c r="E374" i="4" s="1"/>
  <c r="D374" i="4" a="1"/>
  <c r="D374" i="4" s="1"/>
  <c r="C374" i="4" a="1"/>
  <c r="C374" i="4" s="1"/>
  <c r="E373" i="4" a="1"/>
  <c r="E373" i="4" s="1"/>
  <c r="D373" i="4" a="1"/>
  <c r="D373" i="4" s="1"/>
  <c r="C373" i="4" a="1"/>
  <c r="C373" i="4" s="1"/>
  <c r="E372" i="4" a="1"/>
  <c r="E372" i="4" s="1"/>
  <c r="D372" i="4" a="1"/>
  <c r="D372" i="4" s="1"/>
  <c r="C372" i="4" a="1"/>
  <c r="C372" i="4" s="1"/>
  <c r="E371" i="4" a="1"/>
  <c r="E371" i="4" s="1"/>
  <c r="D371" i="4" a="1"/>
  <c r="D371" i="4" s="1"/>
  <c r="C371" i="4" a="1"/>
  <c r="C371" i="4" s="1"/>
  <c r="E369" i="4" a="1"/>
  <c r="E369" i="4" s="1"/>
  <c r="D369" i="4" a="1"/>
  <c r="D369" i="4" s="1"/>
  <c r="C369" i="4" a="1"/>
  <c r="C369" i="4" s="1"/>
  <c r="E368" i="4" a="1"/>
  <c r="E368" i="4" s="1"/>
  <c r="D368" i="4" a="1"/>
  <c r="D368" i="4" s="1"/>
  <c r="C368" i="4" a="1"/>
  <c r="C368" i="4" s="1"/>
  <c r="E366" i="4" a="1"/>
  <c r="E366" i="4" s="1"/>
  <c r="D366" i="4" a="1"/>
  <c r="D366" i="4" s="1"/>
  <c r="C366" i="4" a="1"/>
  <c r="C366" i="4" s="1"/>
  <c r="E365" i="4" a="1"/>
  <c r="E365" i="4" s="1"/>
  <c r="D365" i="4" a="1"/>
  <c r="D365" i="4" s="1"/>
  <c r="C365" i="4" a="1"/>
  <c r="C365" i="4" s="1"/>
  <c r="E364" i="4" a="1"/>
  <c r="E364" i="4" s="1"/>
  <c r="D364" i="4" a="1"/>
  <c r="D364" i="4" s="1"/>
  <c r="C364" i="4" a="1"/>
  <c r="C364" i="4" s="1"/>
  <c r="E363" i="4" a="1"/>
  <c r="E363" i="4" s="1"/>
  <c r="D363" i="4" a="1"/>
  <c r="D363" i="4" s="1"/>
  <c r="C363" i="4" a="1"/>
  <c r="C363" i="4" s="1"/>
  <c r="E361" i="4" a="1"/>
  <c r="E361" i="4" s="1"/>
  <c r="D361" i="4" a="1"/>
  <c r="D361" i="4" s="1"/>
  <c r="C361" i="4" a="1"/>
  <c r="C361" i="4" s="1"/>
  <c r="E360" i="4" a="1"/>
  <c r="E360" i="4" s="1"/>
  <c r="D360" i="4" a="1"/>
  <c r="D360" i="4" s="1"/>
  <c r="C360" i="4" a="1"/>
  <c r="C360" i="4" s="1"/>
  <c r="E358" i="4" a="1"/>
  <c r="E358" i="4" s="1"/>
  <c r="D358" i="4" a="1"/>
  <c r="D358" i="4" s="1"/>
  <c r="C358" i="4" a="1"/>
  <c r="C358" i="4" s="1"/>
  <c r="E357" i="4" a="1"/>
  <c r="E357" i="4" s="1"/>
  <c r="D357" i="4" a="1"/>
  <c r="D357" i="4" s="1"/>
  <c r="C357" i="4" a="1"/>
  <c r="C357" i="4" s="1"/>
  <c r="E356" i="4" a="1"/>
  <c r="E356" i="4" s="1"/>
  <c r="D356" i="4" a="1"/>
  <c r="D356" i="4" s="1"/>
  <c r="C356" i="4" a="1"/>
  <c r="C356" i="4" s="1"/>
  <c r="E355" i="4" a="1"/>
  <c r="E355" i="4" s="1"/>
  <c r="D355" i="4" a="1"/>
  <c r="D355" i="4" s="1"/>
  <c r="C355" i="4" a="1"/>
  <c r="C355" i="4" s="1"/>
  <c r="E354" i="4" a="1"/>
  <c r="E354" i="4" s="1"/>
  <c r="D354" i="4" a="1"/>
  <c r="D354" i="4" s="1"/>
  <c r="C354" i="4" a="1"/>
  <c r="C354" i="4" s="1"/>
  <c r="E353" i="4" a="1"/>
  <c r="E353" i="4" s="1"/>
  <c r="D353" i="4" a="1"/>
  <c r="D353" i="4" s="1"/>
  <c r="C353" i="4" a="1"/>
  <c r="C353" i="4" s="1"/>
  <c r="E351" i="4" a="1"/>
  <c r="E351" i="4" s="1"/>
  <c r="D351" i="4" a="1"/>
  <c r="D351" i="4" s="1"/>
  <c r="C351" i="4" a="1"/>
  <c r="C351" i="4" s="1"/>
  <c r="E350" i="4" a="1"/>
  <c r="E350" i="4" s="1"/>
  <c r="D350" i="4" a="1"/>
  <c r="D350" i="4" s="1"/>
  <c r="C350" i="4" a="1"/>
  <c r="C350" i="4" s="1"/>
  <c r="E348" i="4" a="1"/>
  <c r="E348" i="4" s="1"/>
  <c r="D348" i="4" a="1"/>
  <c r="D348" i="4" s="1"/>
  <c r="C348" i="4" a="1"/>
  <c r="C348" i="4" s="1"/>
  <c r="E347" i="4" a="1"/>
  <c r="E347" i="4" s="1"/>
  <c r="D347" i="4" a="1"/>
  <c r="D347" i="4" s="1"/>
  <c r="C347" i="4" a="1"/>
  <c r="C347" i="4" s="1"/>
  <c r="E346" i="4" a="1"/>
  <c r="E346" i="4" s="1"/>
  <c r="D346" i="4" a="1"/>
  <c r="D346" i="4" s="1"/>
  <c r="C346" i="4" a="1"/>
  <c r="C346" i="4" s="1"/>
  <c r="E345" i="4" a="1"/>
  <c r="E345" i="4" s="1"/>
  <c r="D345" i="4" a="1"/>
  <c r="D345" i="4" s="1"/>
  <c r="C345" i="4" a="1"/>
  <c r="C345" i="4" s="1"/>
  <c r="E344" i="4" a="1"/>
  <c r="E344" i="4" s="1"/>
  <c r="D344" i="4" a="1"/>
  <c r="D344" i="4" s="1"/>
  <c r="C344" i="4" a="1"/>
  <c r="C344" i="4" s="1"/>
  <c r="E343" i="4" a="1"/>
  <c r="E343" i="4" s="1"/>
  <c r="D343" i="4" a="1"/>
  <c r="D343" i="4" s="1"/>
  <c r="C343" i="4" a="1"/>
  <c r="C343" i="4" s="1"/>
  <c r="E342" i="4" a="1"/>
  <c r="E342" i="4" s="1"/>
  <c r="D342" i="4" a="1"/>
  <c r="D342" i="4" s="1"/>
  <c r="C342" i="4" a="1"/>
  <c r="C342" i="4" s="1"/>
  <c r="E340" i="4" a="1"/>
  <c r="E340" i="4" s="1"/>
  <c r="D340" i="4" a="1"/>
  <c r="D340" i="4" s="1"/>
  <c r="C340" i="4" a="1"/>
  <c r="C340" i="4" s="1"/>
  <c r="E339" i="4" a="1"/>
  <c r="E339" i="4" s="1"/>
  <c r="D339" i="4" a="1"/>
  <c r="D339" i="4" s="1"/>
  <c r="C339" i="4" a="1"/>
  <c r="C339" i="4" s="1"/>
  <c r="E338" i="4" a="1"/>
  <c r="E338" i="4" s="1"/>
  <c r="D338" i="4" a="1"/>
  <c r="D338" i="4" s="1"/>
  <c r="C338" i="4" a="1"/>
  <c r="C338" i="4" s="1"/>
  <c r="E336" i="4" a="1"/>
  <c r="E336" i="4" s="1"/>
  <c r="D336" i="4" a="1"/>
  <c r="D336" i="4" s="1"/>
  <c r="C336" i="4" a="1"/>
  <c r="C336" i="4" s="1"/>
  <c r="E335" i="4" a="1"/>
  <c r="E335" i="4" s="1"/>
  <c r="D335" i="4" a="1"/>
  <c r="D335" i="4" s="1"/>
  <c r="C335" i="4" a="1"/>
  <c r="C335" i="4" s="1"/>
  <c r="E334" i="4" a="1"/>
  <c r="E334" i="4" s="1"/>
  <c r="D334" i="4" a="1"/>
  <c r="D334" i="4" s="1"/>
  <c r="C334" i="4" a="1"/>
  <c r="C334" i="4" s="1"/>
  <c r="E333" i="4" a="1"/>
  <c r="E333" i="4" s="1"/>
  <c r="D333" i="4" a="1"/>
  <c r="D333" i="4" s="1"/>
  <c r="C333" i="4" a="1"/>
  <c r="C333" i="4" s="1"/>
  <c r="E332" i="4" a="1"/>
  <c r="E332" i="4" s="1"/>
  <c r="D332" i="4" a="1"/>
  <c r="D332" i="4" s="1"/>
  <c r="C332" i="4" a="1"/>
  <c r="C332" i="4" s="1"/>
  <c r="E331" i="4" a="1"/>
  <c r="E331" i="4" s="1"/>
  <c r="D331" i="4" a="1"/>
  <c r="D331" i="4" s="1"/>
  <c r="C331" i="4" a="1"/>
  <c r="C331" i="4" s="1"/>
  <c r="E330" i="4" a="1"/>
  <c r="E330" i="4" s="1"/>
  <c r="D330" i="4" a="1"/>
  <c r="D330" i="4" s="1"/>
  <c r="C330" i="4" a="1"/>
  <c r="C330" i="4" s="1"/>
  <c r="E329" i="4" a="1"/>
  <c r="E329" i="4" s="1"/>
  <c r="D329" i="4" a="1"/>
  <c r="D329" i="4" s="1"/>
  <c r="C329" i="4" a="1"/>
  <c r="C329" i="4" s="1"/>
  <c r="E328" i="4" a="1"/>
  <c r="E328" i="4" s="1"/>
  <c r="D328" i="4" a="1"/>
  <c r="D328" i="4" s="1"/>
  <c r="C328" i="4" a="1"/>
  <c r="C328" i="4" s="1"/>
  <c r="E327" i="4" a="1"/>
  <c r="E327" i="4" s="1"/>
  <c r="D327" i="4" a="1"/>
  <c r="D327" i="4" s="1"/>
  <c r="C327" i="4" a="1"/>
  <c r="C327" i="4" s="1"/>
  <c r="E326" i="4" a="1"/>
  <c r="E326" i="4" s="1"/>
  <c r="D326" i="4" a="1"/>
  <c r="D326" i="4" s="1"/>
  <c r="C326" i="4" a="1"/>
  <c r="C326" i="4" s="1"/>
  <c r="E325" i="4" a="1"/>
  <c r="E325" i="4" s="1"/>
  <c r="D325" i="4" a="1"/>
  <c r="D325" i="4" s="1"/>
  <c r="C325" i="4" a="1"/>
  <c r="C325" i="4" s="1"/>
  <c r="E324" i="4" a="1"/>
  <c r="E324" i="4" s="1"/>
  <c r="D324" i="4" a="1"/>
  <c r="D324" i="4" s="1"/>
  <c r="C324" i="4" a="1"/>
  <c r="C324" i="4" s="1"/>
  <c r="E323" i="4" a="1"/>
  <c r="E323" i="4" s="1"/>
  <c r="D323" i="4" a="1"/>
  <c r="D323" i="4" s="1"/>
  <c r="C323" i="4" a="1"/>
  <c r="C323" i="4" s="1"/>
  <c r="E322" i="4" a="1"/>
  <c r="E322" i="4" s="1"/>
  <c r="D322" i="4" a="1"/>
  <c r="D322" i="4" s="1"/>
  <c r="C322" i="4" a="1"/>
  <c r="C322" i="4" s="1"/>
  <c r="E321" i="4" a="1"/>
  <c r="E321" i="4" s="1"/>
  <c r="D321" i="4" a="1"/>
  <c r="D321" i="4" s="1"/>
  <c r="C321" i="4" a="1"/>
  <c r="C321" i="4" s="1"/>
  <c r="E320" i="4" a="1"/>
  <c r="E320" i="4" s="1"/>
  <c r="D320" i="4" a="1"/>
  <c r="D320" i="4" s="1"/>
  <c r="C320" i="4" a="1"/>
  <c r="C320" i="4" s="1"/>
  <c r="E319" i="4" a="1"/>
  <c r="E319" i="4" s="1"/>
  <c r="D319" i="4" a="1"/>
  <c r="D319" i="4" s="1"/>
  <c r="C319" i="4" a="1"/>
  <c r="C319" i="4" s="1"/>
  <c r="E318" i="4" a="1"/>
  <c r="E318" i="4" s="1"/>
  <c r="D318" i="4" a="1"/>
  <c r="D318" i="4" s="1"/>
  <c r="C318" i="4" a="1"/>
  <c r="C318" i="4" s="1"/>
  <c r="E317" i="4" a="1"/>
  <c r="E317" i="4" s="1"/>
  <c r="D317" i="4" a="1"/>
  <c r="D317" i="4" s="1"/>
  <c r="C317" i="4" a="1"/>
  <c r="C317" i="4" s="1"/>
  <c r="E316" i="4" a="1"/>
  <c r="E316" i="4" s="1"/>
  <c r="D316" i="4" a="1"/>
  <c r="D316" i="4" s="1"/>
  <c r="C316" i="4" a="1"/>
  <c r="C316" i="4" s="1"/>
  <c r="E315" i="4" a="1"/>
  <c r="E315" i="4" s="1"/>
  <c r="D315" i="4" a="1"/>
  <c r="D315" i="4" s="1"/>
  <c r="C315" i="4" a="1"/>
  <c r="C315" i="4" s="1"/>
  <c r="E313" i="4" a="1"/>
  <c r="E313" i="4" s="1"/>
  <c r="D313" i="4" a="1"/>
  <c r="D313" i="4" s="1"/>
  <c r="C313" i="4" a="1"/>
  <c r="C313" i="4" s="1"/>
  <c r="E312" i="4" a="1"/>
  <c r="E312" i="4" s="1"/>
  <c r="D312" i="4" a="1"/>
  <c r="D312" i="4" s="1"/>
  <c r="C312" i="4" a="1"/>
  <c r="C312" i="4" s="1"/>
  <c r="E311" i="4" a="1"/>
  <c r="E311" i="4" s="1"/>
  <c r="D311" i="4" a="1"/>
  <c r="D311" i="4" s="1"/>
  <c r="C311" i="4" a="1"/>
  <c r="C311" i="4" s="1"/>
  <c r="E310" i="4" a="1"/>
  <c r="E310" i="4" s="1"/>
  <c r="D310" i="4" a="1"/>
  <c r="D310" i="4" s="1"/>
  <c r="C310" i="4" a="1"/>
  <c r="C310" i="4" s="1"/>
  <c r="E309" i="4" a="1"/>
  <c r="E309" i="4" s="1"/>
  <c r="D309" i="4" a="1"/>
  <c r="D309" i="4" s="1"/>
  <c r="C309" i="4" a="1"/>
  <c r="C309" i="4" s="1"/>
  <c r="E308" i="4" a="1"/>
  <c r="E308" i="4" s="1"/>
  <c r="D308" i="4" a="1"/>
  <c r="D308" i="4" s="1"/>
  <c r="C308" i="4" a="1"/>
  <c r="C308" i="4" s="1"/>
  <c r="E307" i="4" a="1"/>
  <c r="E307" i="4" s="1"/>
  <c r="D307" i="4" a="1"/>
  <c r="D307" i="4" s="1"/>
  <c r="C307" i="4" a="1"/>
  <c r="C307" i="4" s="1"/>
  <c r="E305" i="4" a="1"/>
  <c r="E305" i="4" s="1"/>
  <c r="D305" i="4" a="1"/>
  <c r="D305" i="4" s="1"/>
  <c r="C305" i="4" a="1"/>
  <c r="C305" i="4" s="1"/>
  <c r="E304" i="4" a="1"/>
  <c r="E304" i="4" s="1"/>
  <c r="D304" i="4" a="1"/>
  <c r="D304" i="4" s="1"/>
  <c r="C304" i="4" a="1"/>
  <c r="C304" i="4" s="1"/>
  <c r="E303" i="4" a="1"/>
  <c r="E303" i="4" s="1"/>
  <c r="D303" i="4" a="1"/>
  <c r="D303" i="4" s="1"/>
  <c r="C303" i="4" a="1"/>
  <c r="C303" i="4" s="1"/>
  <c r="E302" i="4" a="1"/>
  <c r="E302" i="4" s="1"/>
  <c r="D302" i="4" a="1"/>
  <c r="D302" i="4" s="1"/>
  <c r="C302" i="4" a="1"/>
  <c r="C302" i="4" s="1"/>
  <c r="E301" i="4" a="1"/>
  <c r="E301" i="4" s="1"/>
  <c r="D301" i="4" a="1"/>
  <c r="D301" i="4" s="1"/>
  <c r="C301" i="4" a="1"/>
  <c r="C301" i="4" s="1"/>
  <c r="E300" i="4" a="1"/>
  <c r="E300" i="4" s="1"/>
  <c r="D300" i="4" a="1"/>
  <c r="D300" i="4" s="1"/>
  <c r="C300" i="4" a="1"/>
  <c r="C300" i="4" s="1"/>
  <c r="E299" i="4" a="1"/>
  <c r="E299" i="4" s="1"/>
  <c r="D299" i="4" a="1"/>
  <c r="D299" i="4" s="1"/>
  <c r="C299" i="4" a="1"/>
  <c r="C299" i="4" s="1"/>
  <c r="E298" i="4" a="1"/>
  <c r="E298" i="4" s="1"/>
  <c r="D298" i="4" a="1"/>
  <c r="D298" i="4" s="1"/>
  <c r="C298" i="4" a="1"/>
  <c r="C298" i="4" s="1"/>
  <c r="E297" i="4" a="1"/>
  <c r="E297" i="4" s="1"/>
  <c r="D297" i="4" a="1"/>
  <c r="D297" i="4" s="1"/>
  <c r="C297" i="4" a="1"/>
  <c r="C297" i="4" s="1"/>
  <c r="E296" i="4" a="1"/>
  <c r="E296" i="4" s="1"/>
  <c r="D296" i="4" a="1"/>
  <c r="D296" i="4" s="1"/>
  <c r="C296" i="4" a="1"/>
  <c r="C296" i="4" s="1"/>
  <c r="E295" i="4" a="1"/>
  <c r="E295" i="4" s="1"/>
  <c r="D295" i="4" a="1"/>
  <c r="D295" i="4" s="1"/>
  <c r="C295" i="4" a="1"/>
  <c r="C295" i="4" s="1"/>
  <c r="E294" i="4" a="1"/>
  <c r="E294" i="4" s="1"/>
  <c r="D294" i="4" a="1"/>
  <c r="D294" i="4" s="1"/>
  <c r="C294" i="4" a="1"/>
  <c r="C294" i="4" s="1"/>
  <c r="E293" i="4" a="1"/>
  <c r="E293" i="4" s="1"/>
  <c r="D293" i="4" a="1"/>
  <c r="D293" i="4" s="1"/>
  <c r="C293" i="4" a="1"/>
  <c r="C293" i="4" s="1"/>
  <c r="E292" i="4" a="1"/>
  <c r="E292" i="4" s="1"/>
  <c r="D292" i="4" a="1"/>
  <c r="D292" i="4" s="1"/>
  <c r="C292" i="4" a="1"/>
  <c r="C292" i="4" s="1"/>
  <c r="E291" i="4" a="1"/>
  <c r="E291" i="4" s="1"/>
  <c r="D291" i="4" a="1"/>
  <c r="D291" i="4" s="1"/>
  <c r="C291" i="4" a="1"/>
  <c r="C291" i="4" s="1"/>
  <c r="E290" i="4" a="1"/>
  <c r="E290" i="4" s="1"/>
  <c r="D290" i="4" a="1"/>
  <c r="D290" i="4" s="1"/>
  <c r="C290" i="4" a="1"/>
  <c r="C290" i="4" s="1"/>
  <c r="E289" i="4" a="1"/>
  <c r="E289" i="4" s="1"/>
  <c r="D289" i="4" a="1"/>
  <c r="D289" i="4" s="1"/>
  <c r="C289" i="4" a="1"/>
  <c r="C289" i="4" s="1"/>
  <c r="E288" i="4" a="1"/>
  <c r="E288" i="4" s="1"/>
  <c r="D288" i="4" a="1"/>
  <c r="D288" i="4" s="1"/>
  <c r="C288" i="4" a="1"/>
  <c r="C288" i="4" s="1"/>
  <c r="E287" i="4" a="1"/>
  <c r="E287" i="4" s="1"/>
  <c r="D287" i="4" a="1"/>
  <c r="D287" i="4" s="1"/>
  <c r="C287" i="4" a="1"/>
  <c r="C287" i="4" s="1"/>
  <c r="E286" i="4" a="1"/>
  <c r="E286" i="4" s="1"/>
  <c r="D286" i="4" a="1"/>
  <c r="D286" i="4" s="1"/>
  <c r="C286" i="4" a="1"/>
  <c r="C286" i="4" s="1"/>
  <c r="E285" i="4" a="1"/>
  <c r="E285" i="4" s="1"/>
  <c r="D285" i="4" a="1"/>
  <c r="D285" i="4" s="1"/>
  <c r="C285" i="4" a="1"/>
  <c r="C285" i="4" s="1"/>
  <c r="E284" i="4" a="1"/>
  <c r="E284" i="4" s="1"/>
  <c r="D284" i="4" a="1"/>
  <c r="D284" i="4" s="1"/>
  <c r="C284" i="4" a="1"/>
  <c r="C284" i="4" s="1"/>
  <c r="E283" i="4" a="1"/>
  <c r="E283" i="4" s="1"/>
  <c r="D283" i="4" a="1"/>
  <c r="D283" i="4" s="1"/>
  <c r="C283" i="4" a="1"/>
  <c r="C283" i="4" s="1"/>
  <c r="E282" i="4" a="1"/>
  <c r="E282" i="4" s="1"/>
  <c r="D282" i="4" a="1"/>
  <c r="D282" i="4" s="1"/>
  <c r="C282" i="4" a="1"/>
  <c r="C282" i="4" s="1"/>
  <c r="E280" i="4" a="1"/>
  <c r="E280" i="4" s="1"/>
  <c r="D280" i="4" a="1"/>
  <c r="D280" i="4" s="1"/>
  <c r="C280" i="4" a="1"/>
  <c r="C280" i="4" s="1"/>
  <c r="E279" i="4" a="1"/>
  <c r="E279" i="4" s="1"/>
  <c r="D279" i="4" a="1"/>
  <c r="D279" i="4" s="1"/>
  <c r="C279" i="4" a="1"/>
  <c r="C279" i="4" s="1"/>
  <c r="E278" i="4" a="1"/>
  <c r="E278" i="4" s="1"/>
  <c r="D278" i="4" a="1"/>
  <c r="D278" i="4" s="1"/>
  <c r="C278" i="4" a="1"/>
  <c r="C278" i="4" s="1"/>
  <c r="E277" i="4" a="1"/>
  <c r="E277" i="4" s="1"/>
  <c r="D277" i="4" a="1"/>
  <c r="D277" i="4" s="1"/>
  <c r="C277" i="4" a="1"/>
  <c r="C277" i="4" s="1"/>
  <c r="E276" i="4" a="1"/>
  <c r="E276" i="4" s="1"/>
  <c r="D276" i="4" a="1"/>
  <c r="D276" i="4" s="1"/>
  <c r="C276" i="4" a="1"/>
  <c r="C276" i="4" s="1"/>
  <c r="E275" i="4" a="1"/>
  <c r="E275" i="4" s="1"/>
  <c r="D275" i="4" a="1"/>
  <c r="D275" i="4" s="1"/>
  <c r="C275" i="4" a="1"/>
  <c r="C275" i="4" s="1"/>
  <c r="E274" i="4" a="1"/>
  <c r="E274" i="4" s="1"/>
  <c r="D274" i="4" a="1"/>
  <c r="D274" i="4" s="1"/>
  <c r="C274" i="4" a="1"/>
  <c r="C274" i="4" s="1"/>
  <c r="E273" i="4" a="1"/>
  <c r="E273" i="4" s="1"/>
  <c r="D273" i="4" a="1"/>
  <c r="D273" i="4" s="1"/>
  <c r="C273" i="4" a="1"/>
  <c r="C273" i="4" s="1"/>
  <c r="E271" i="4" a="1"/>
  <c r="E271" i="4" s="1"/>
  <c r="D271" i="4" a="1"/>
  <c r="D271" i="4" s="1"/>
  <c r="C271" i="4" a="1"/>
  <c r="C271" i="4" s="1"/>
  <c r="E270" i="4" a="1"/>
  <c r="E270" i="4" s="1"/>
  <c r="D270" i="4" a="1"/>
  <c r="D270" i="4" s="1"/>
  <c r="C270" i="4" a="1"/>
  <c r="C270" i="4" s="1"/>
  <c r="E269" i="4" a="1"/>
  <c r="E269" i="4" s="1"/>
  <c r="D269" i="4" a="1"/>
  <c r="D269" i="4" s="1"/>
  <c r="C269" i="4" a="1"/>
  <c r="C269" i="4" s="1"/>
  <c r="E268" i="4" a="1"/>
  <c r="E268" i="4" s="1"/>
  <c r="D268" i="4" a="1"/>
  <c r="D268" i="4" s="1"/>
  <c r="C268" i="4" a="1"/>
  <c r="C268" i="4" s="1"/>
  <c r="E267" i="4" a="1"/>
  <c r="E267" i="4" s="1"/>
  <c r="D267" i="4" a="1"/>
  <c r="D267" i="4" s="1"/>
  <c r="C267" i="4" a="1"/>
  <c r="C267" i="4" s="1"/>
  <c r="E266" i="4" a="1"/>
  <c r="E266" i="4" s="1"/>
  <c r="D266" i="4" a="1"/>
  <c r="D266" i="4" s="1"/>
  <c r="C266" i="4" a="1"/>
  <c r="C266" i="4" s="1"/>
  <c r="E264" i="4" a="1"/>
  <c r="E264" i="4" s="1"/>
  <c r="D264" i="4" a="1"/>
  <c r="D264" i="4" s="1"/>
  <c r="C264" i="4" a="1"/>
  <c r="C264" i="4" s="1"/>
  <c r="E263" i="4" a="1"/>
  <c r="E263" i="4" s="1"/>
  <c r="D263" i="4" a="1"/>
  <c r="D263" i="4" s="1"/>
  <c r="C263" i="4" a="1"/>
  <c r="C263" i="4" s="1"/>
  <c r="E262" i="4" a="1"/>
  <c r="E262" i="4" s="1"/>
  <c r="D262" i="4" a="1"/>
  <c r="D262" i="4" s="1"/>
  <c r="C262" i="4" a="1"/>
  <c r="C262" i="4" s="1"/>
  <c r="E261" i="4" a="1"/>
  <c r="E261" i="4" s="1"/>
  <c r="D261" i="4" a="1"/>
  <c r="D261" i="4" s="1"/>
  <c r="C261" i="4" a="1"/>
  <c r="C261" i="4" s="1"/>
  <c r="E260" i="4" a="1"/>
  <c r="E260" i="4" s="1"/>
  <c r="D260" i="4" a="1"/>
  <c r="D260" i="4" s="1"/>
  <c r="C260" i="4" a="1"/>
  <c r="C260" i="4" s="1"/>
  <c r="E259" i="4" a="1"/>
  <c r="E259" i="4" s="1"/>
  <c r="D259" i="4" a="1"/>
  <c r="D259" i="4" s="1"/>
  <c r="C259" i="4" a="1"/>
  <c r="C259" i="4" s="1"/>
  <c r="E257" i="4" a="1"/>
  <c r="E257" i="4" s="1"/>
  <c r="D257" i="4" a="1"/>
  <c r="D257" i="4" s="1"/>
  <c r="C257" i="4" a="1"/>
  <c r="C257" i="4" s="1"/>
  <c r="E256" i="4" a="1"/>
  <c r="E256" i="4" s="1"/>
  <c r="D256" i="4" a="1"/>
  <c r="D256" i="4" s="1"/>
  <c r="C256" i="4" a="1"/>
  <c r="C256" i="4" s="1"/>
  <c r="E255" i="4" a="1"/>
  <c r="E255" i="4" s="1"/>
  <c r="D255" i="4" a="1"/>
  <c r="D255" i="4" s="1"/>
  <c r="C255" i="4" a="1"/>
  <c r="C255" i="4" s="1"/>
  <c r="E254" i="4" a="1"/>
  <c r="E254" i="4" s="1"/>
  <c r="D254" i="4" a="1"/>
  <c r="D254" i="4" s="1"/>
  <c r="C254" i="4" a="1"/>
  <c r="C254" i="4" s="1"/>
  <c r="E253" i="4" a="1"/>
  <c r="E253" i="4" s="1"/>
  <c r="D253" i="4" a="1"/>
  <c r="D253" i="4" s="1"/>
  <c r="C253" i="4" a="1"/>
  <c r="C253" i="4" s="1"/>
  <c r="E252" i="4" a="1"/>
  <c r="E252" i="4" s="1"/>
  <c r="D252" i="4" a="1"/>
  <c r="D252" i="4" s="1"/>
  <c r="C252" i="4" a="1"/>
  <c r="C252" i="4" s="1"/>
  <c r="E251" i="4" a="1"/>
  <c r="E251" i="4" s="1"/>
  <c r="D251" i="4" a="1"/>
  <c r="D251" i="4" s="1"/>
  <c r="C251" i="4" a="1"/>
  <c r="C251" i="4" s="1"/>
  <c r="E250" i="4" a="1"/>
  <c r="E250" i="4" s="1"/>
  <c r="D250" i="4" a="1"/>
  <c r="D250" i="4" s="1"/>
  <c r="C250" i="4" a="1"/>
  <c r="C250" i="4" s="1"/>
  <c r="E249" i="4" a="1"/>
  <c r="E249" i="4" s="1"/>
  <c r="D249" i="4" a="1"/>
  <c r="D249" i="4" s="1"/>
  <c r="C249" i="4" a="1"/>
  <c r="C249" i="4" s="1"/>
  <c r="E248" i="4" a="1"/>
  <c r="E248" i="4" s="1"/>
  <c r="D248" i="4" a="1"/>
  <c r="D248" i="4" s="1"/>
  <c r="C248" i="4" a="1"/>
  <c r="C248" i="4" s="1"/>
  <c r="E247" i="4" a="1"/>
  <c r="E247" i="4" s="1"/>
  <c r="D247" i="4" a="1"/>
  <c r="D247" i="4" s="1"/>
  <c r="C247" i="4" a="1"/>
  <c r="C247" i="4" s="1"/>
  <c r="E246" i="4" a="1"/>
  <c r="E246" i="4" s="1"/>
  <c r="D246" i="4" a="1"/>
  <c r="D246" i="4" s="1"/>
  <c r="C246" i="4" a="1"/>
  <c r="C246" i="4" s="1"/>
  <c r="E245" i="4" a="1"/>
  <c r="E245" i="4" s="1"/>
  <c r="D245" i="4" a="1"/>
  <c r="D245" i="4" s="1"/>
  <c r="C245" i="4" a="1"/>
  <c r="C245" i="4" s="1"/>
  <c r="E244" i="4" a="1"/>
  <c r="E244" i="4" s="1"/>
  <c r="D244" i="4" a="1"/>
  <c r="D244" i="4" s="1"/>
  <c r="C244" i="4" a="1"/>
  <c r="C244" i="4" s="1"/>
  <c r="E243" i="4" a="1"/>
  <c r="E243" i="4" s="1"/>
  <c r="D243" i="4" a="1"/>
  <c r="D243" i="4" s="1"/>
  <c r="C243" i="4" a="1"/>
  <c r="C243" i="4" s="1"/>
  <c r="E242" i="4" a="1"/>
  <c r="E242" i="4" s="1"/>
  <c r="D242" i="4" a="1"/>
  <c r="D242" i="4" s="1"/>
  <c r="C242" i="4" a="1"/>
  <c r="C242" i="4" s="1"/>
  <c r="E241" i="4" a="1"/>
  <c r="E241" i="4" s="1"/>
  <c r="D241" i="4" a="1"/>
  <c r="D241" i="4" s="1"/>
  <c r="C241" i="4" a="1"/>
  <c r="C241" i="4" s="1"/>
  <c r="E239" i="4" a="1"/>
  <c r="E239" i="4" s="1"/>
  <c r="D239" i="4" a="1"/>
  <c r="D239" i="4" s="1"/>
  <c r="C239" i="4" a="1"/>
  <c r="C239" i="4" s="1"/>
  <c r="E238" i="4" a="1"/>
  <c r="E238" i="4" s="1"/>
  <c r="D238" i="4" a="1"/>
  <c r="D238" i="4" s="1"/>
  <c r="C238" i="4" a="1"/>
  <c r="C238" i="4" s="1"/>
  <c r="E237" i="4" a="1"/>
  <c r="E237" i="4" s="1"/>
  <c r="D237" i="4" a="1"/>
  <c r="D237" i="4" s="1"/>
  <c r="C237" i="4" a="1"/>
  <c r="C237" i="4" s="1"/>
  <c r="E236" i="4" a="1"/>
  <c r="E236" i="4" s="1"/>
  <c r="D236" i="4" a="1"/>
  <c r="D236" i="4" s="1"/>
  <c r="C236" i="4" a="1"/>
  <c r="C236" i="4" s="1"/>
  <c r="E235" i="4" a="1"/>
  <c r="E235" i="4" s="1"/>
  <c r="D235" i="4" a="1"/>
  <c r="D235" i="4" s="1"/>
  <c r="C235" i="4" a="1"/>
  <c r="C235" i="4" s="1"/>
  <c r="E234" i="4" a="1"/>
  <c r="E234" i="4" s="1"/>
  <c r="D234" i="4" a="1"/>
  <c r="D234" i="4" s="1"/>
  <c r="C234" i="4" a="1"/>
  <c r="C234" i="4" s="1"/>
  <c r="E232" i="4" a="1"/>
  <c r="E232" i="4" s="1"/>
  <c r="D232" i="4" a="1"/>
  <c r="D232" i="4" s="1"/>
  <c r="C232" i="4" a="1"/>
  <c r="C232" i="4" s="1"/>
  <c r="E231" i="4" a="1"/>
  <c r="E231" i="4" s="1"/>
  <c r="D231" i="4" a="1"/>
  <c r="D231" i="4" s="1"/>
  <c r="C231" i="4" a="1"/>
  <c r="C231" i="4" s="1"/>
  <c r="E230" i="4" a="1"/>
  <c r="E230" i="4" s="1"/>
  <c r="D230" i="4" a="1"/>
  <c r="D230" i="4" s="1"/>
  <c r="C230" i="4" a="1"/>
  <c r="C230" i="4" s="1"/>
  <c r="E229" i="4" a="1"/>
  <c r="E229" i="4" s="1"/>
  <c r="D229" i="4" a="1"/>
  <c r="D229" i="4" s="1"/>
  <c r="C229" i="4" a="1"/>
  <c r="C229" i="4" s="1"/>
  <c r="E228" i="4" a="1"/>
  <c r="E228" i="4" s="1"/>
  <c r="D228" i="4" a="1"/>
  <c r="D228" i="4" s="1"/>
  <c r="C228" i="4" a="1"/>
  <c r="C228" i="4" s="1"/>
  <c r="E227" i="4" a="1"/>
  <c r="E227" i="4" s="1"/>
  <c r="D227" i="4" a="1"/>
  <c r="D227" i="4" s="1"/>
  <c r="C227" i="4" a="1"/>
  <c r="C227" i="4" s="1"/>
  <c r="E226" i="4" a="1"/>
  <c r="E226" i="4" s="1"/>
  <c r="D226" i="4" a="1"/>
  <c r="D226" i="4" s="1"/>
  <c r="C226" i="4" a="1"/>
  <c r="C226" i="4" s="1"/>
  <c r="E225" i="4" a="1"/>
  <c r="E225" i="4" s="1"/>
  <c r="D225" i="4" a="1"/>
  <c r="D225" i="4" s="1"/>
  <c r="C225" i="4" a="1"/>
  <c r="C225" i="4" s="1"/>
  <c r="E224" i="4" a="1"/>
  <c r="E224" i="4" s="1"/>
  <c r="D224" i="4" a="1"/>
  <c r="D224" i="4" s="1"/>
  <c r="C224" i="4" a="1"/>
  <c r="C224" i="4" s="1"/>
  <c r="E222" i="4" a="1"/>
  <c r="E222" i="4" s="1"/>
  <c r="D222" i="4" a="1"/>
  <c r="D222" i="4" s="1"/>
  <c r="C222" i="4" a="1"/>
  <c r="C222" i="4" s="1"/>
  <c r="E221" i="4" a="1"/>
  <c r="E221" i="4" s="1"/>
  <c r="D221" i="4" a="1"/>
  <c r="D221" i="4" s="1"/>
  <c r="C221" i="4" a="1"/>
  <c r="C221" i="4" s="1"/>
  <c r="E220" i="4" a="1"/>
  <c r="E220" i="4" s="1"/>
  <c r="D220" i="4" a="1"/>
  <c r="D220" i="4" s="1"/>
  <c r="C220" i="4" a="1"/>
  <c r="C220" i="4" s="1"/>
  <c r="E219" i="4" a="1"/>
  <c r="E219" i="4" s="1"/>
  <c r="D219" i="4" a="1"/>
  <c r="D219" i="4" s="1"/>
  <c r="C219" i="4" a="1"/>
  <c r="C219" i="4" s="1"/>
  <c r="E218" i="4" a="1"/>
  <c r="E218" i="4" s="1"/>
  <c r="D218" i="4" a="1"/>
  <c r="D218" i="4" s="1"/>
  <c r="C218" i="4" a="1"/>
  <c r="C218" i="4" s="1"/>
  <c r="E217" i="4" a="1"/>
  <c r="E217" i="4" s="1"/>
  <c r="D217" i="4" a="1"/>
  <c r="D217" i="4" s="1"/>
  <c r="C217" i="4" a="1"/>
  <c r="C217" i="4" s="1"/>
  <c r="E216" i="4" a="1"/>
  <c r="E216" i="4" s="1"/>
  <c r="D216" i="4" a="1"/>
  <c r="D216" i="4" s="1"/>
  <c r="C216" i="4" a="1"/>
  <c r="C216" i="4" s="1"/>
  <c r="E215" i="4" a="1"/>
  <c r="E215" i="4" s="1"/>
  <c r="D215" i="4" a="1"/>
  <c r="D215" i="4" s="1"/>
  <c r="C215" i="4" a="1"/>
  <c r="C215" i="4" s="1"/>
  <c r="E214" i="4" a="1"/>
  <c r="E214" i="4" s="1"/>
  <c r="D214" i="4" a="1"/>
  <c r="D214" i="4" s="1"/>
  <c r="C214" i="4" a="1"/>
  <c r="C214" i="4" s="1"/>
  <c r="E212" i="4" a="1"/>
  <c r="E212" i="4" s="1"/>
  <c r="D212" i="4" a="1"/>
  <c r="D212" i="4" s="1"/>
  <c r="C212" i="4" a="1"/>
  <c r="C212" i="4" s="1"/>
  <c r="E211" i="4" a="1"/>
  <c r="E211" i="4" s="1"/>
  <c r="D211" i="4" a="1"/>
  <c r="D211" i="4" s="1"/>
  <c r="C211" i="4" a="1"/>
  <c r="C211" i="4" s="1"/>
  <c r="E210" i="4" a="1"/>
  <c r="E210" i="4" s="1"/>
  <c r="D210" i="4" a="1"/>
  <c r="D210" i="4" s="1"/>
  <c r="C210" i="4" a="1"/>
  <c r="C210" i="4" s="1"/>
  <c r="E209" i="4" a="1"/>
  <c r="E209" i="4" s="1"/>
  <c r="D209" i="4" a="1"/>
  <c r="D209" i="4" s="1"/>
  <c r="C209" i="4" a="1"/>
  <c r="C209" i="4" s="1"/>
  <c r="E208" i="4" a="1"/>
  <c r="E208" i="4" s="1"/>
  <c r="D208" i="4" a="1"/>
  <c r="D208" i="4" s="1"/>
  <c r="C208" i="4" a="1"/>
  <c r="C208" i="4" s="1"/>
  <c r="E207" i="4" a="1"/>
  <c r="E207" i="4" s="1"/>
  <c r="D207" i="4" a="1"/>
  <c r="D207" i="4" s="1"/>
  <c r="C207" i="4" a="1"/>
  <c r="C207" i="4" s="1"/>
  <c r="E206" i="4" a="1"/>
  <c r="E206" i="4" s="1"/>
  <c r="D206" i="4" a="1"/>
  <c r="D206" i="4" s="1"/>
  <c r="C206" i="4" a="1"/>
  <c r="C206" i="4" s="1"/>
  <c r="E205" i="4" a="1"/>
  <c r="E205" i="4" s="1"/>
  <c r="D205" i="4" a="1"/>
  <c r="D205" i="4" s="1"/>
  <c r="C205" i="4" a="1"/>
  <c r="C205" i="4" s="1"/>
  <c r="E203" i="4" a="1"/>
  <c r="E203" i="4" s="1"/>
  <c r="D203" i="4" a="1"/>
  <c r="D203" i="4" s="1"/>
  <c r="C203" i="4" a="1"/>
  <c r="C203" i="4" s="1"/>
  <c r="E202" i="4" a="1"/>
  <c r="E202" i="4" s="1"/>
  <c r="D202" i="4" a="1"/>
  <c r="D202" i="4" s="1"/>
  <c r="C202" i="4" a="1"/>
  <c r="C202" i="4" s="1"/>
  <c r="E201" i="4" a="1"/>
  <c r="E201" i="4" s="1"/>
  <c r="D201" i="4" a="1"/>
  <c r="D201" i="4" s="1"/>
  <c r="C201" i="4" a="1"/>
  <c r="C201" i="4" s="1"/>
  <c r="E200" i="4" a="1"/>
  <c r="E200" i="4" s="1"/>
  <c r="D200" i="4" a="1"/>
  <c r="D200" i="4" s="1"/>
  <c r="C200" i="4" a="1"/>
  <c r="C200" i="4" s="1"/>
  <c r="E199" i="4" a="1"/>
  <c r="E199" i="4" s="1"/>
  <c r="D199" i="4" a="1"/>
  <c r="D199" i="4" s="1"/>
  <c r="C199" i="4" a="1"/>
  <c r="C199" i="4" s="1"/>
  <c r="E198" i="4" a="1"/>
  <c r="E198" i="4" s="1"/>
  <c r="D198" i="4" a="1"/>
  <c r="D198" i="4" s="1"/>
  <c r="C198" i="4" a="1"/>
  <c r="C198" i="4" s="1"/>
  <c r="E197" i="4" a="1"/>
  <c r="E197" i="4" s="1"/>
  <c r="D197" i="4" a="1"/>
  <c r="D197" i="4" s="1"/>
  <c r="C197" i="4" a="1"/>
  <c r="C197" i="4" s="1"/>
  <c r="E196" i="4" a="1"/>
  <c r="E196" i="4" s="1"/>
  <c r="D196" i="4" a="1"/>
  <c r="D196" i="4" s="1"/>
  <c r="C196" i="4" a="1"/>
  <c r="C196" i="4" s="1"/>
  <c r="E195" i="4" a="1"/>
  <c r="E195" i="4" s="1"/>
  <c r="D195" i="4" a="1"/>
  <c r="D195" i="4" s="1"/>
  <c r="C195" i="4" a="1"/>
  <c r="C195" i="4" s="1"/>
  <c r="E194" i="4" a="1"/>
  <c r="E194" i="4" s="1"/>
  <c r="D194" i="4" a="1"/>
  <c r="D194" i="4" s="1"/>
  <c r="T189" i="4" a="1"/>
  <c r="T189" i="4" s="1"/>
  <c r="S189" i="4" a="1"/>
  <c r="S189" i="4" s="1"/>
  <c r="T188" i="4" a="1"/>
  <c r="T188" i="4" s="1"/>
  <c r="S188" i="4" a="1"/>
  <c r="S188" i="4" s="1"/>
  <c r="T186" i="4" a="1"/>
  <c r="T186" i="4" s="1"/>
  <c r="S186" i="4" a="1"/>
  <c r="S186" i="4" s="1"/>
  <c r="T185" i="4" a="1"/>
  <c r="T185" i="4" s="1"/>
  <c r="S185" i="4" a="1"/>
  <c r="S185" i="4" s="1"/>
  <c r="T184" i="4" a="1"/>
  <c r="T184" i="4" s="1"/>
  <c r="S184" i="4" a="1"/>
  <c r="S184" i="4" s="1"/>
  <c r="T183" i="4" a="1"/>
  <c r="T183" i="4" s="1"/>
  <c r="S183" i="4" a="1"/>
  <c r="S183" i="4" s="1"/>
  <c r="T182" i="4" a="1"/>
  <c r="T182" i="4" s="1"/>
  <c r="S182" i="4" a="1"/>
  <c r="S182" i="4" s="1"/>
  <c r="T181" i="4" a="1"/>
  <c r="T181" i="4" s="1"/>
  <c r="S181" i="4" a="1"/>
  <c r="S181" i="4" s="1"/>
  <c r="T180" i="4" a="1"/>
  <c r="T180" i="4" s="1"/>
  <c r="S180" i="4" a="1"/>
  <c r="S180" i="4" s="1"/>
  <c r="T179" i="4" a="1"/>
  <c r="T179" i="4" s="1"/>
  <c r="S179" i="4" a="1"/>
  <c r="S179" i="4" s="1"/>
  <c r="T178" i="4" a="1"/>
  <c r="T178" i="4" s="1"/>
  <c r="S178" i="4" a="1"/>
  <c r="S178" i="4" s="1"/>
  <c r="T177" i="4" a="1"/>
  <c r="T177" i="4" s="1"/>
  <c r="S177" i="4" a="1"/>
  <c r="S177" i="4" s="1"/>
  <c r="T176" i="4" a="1"/>
  <c r="T176" i="4" s="1"/>
  <c r="S176" i="4" a="1"/>
  <c r="S176" i="4" s="1"/>
  <c r="T175" i="4" a="1"/>
  <c r="T175" i="4" s="1"/>
  <c r="S175" i="4" a="1"/>
  <c r="S175" i="4" s="1"/>
  <c r="T174" i="4" a="1"/>
  <c r="T174" i="4" s="1"/>
  <c r="S174" i="4" a="1"/>
  <c r="S174" i="4" s="1"/>
  <c r="T173" i="4" a="1"/>
  <c r="T173" i="4" s="1"/>
  <c r="S173" i="4" a="1"/>
  <c r="S173" i="4" s="1"/>
  <c r="T172" i="4" a="1"/>
  <c r="T172" i="4" s="1"/>
  <c r="S172" i="4" a="1"/>
  <c r="S172" i="4" s="1"/>
  <c r="T171" i="4" a="1"/>
  <c r="T171" i="4" s="1"/>
  <c r="S171" i="4" a="1"/>
  <c r="S171" i="4" s="1"/>
  <c r="T170" i="4" a="1"/>
  <c r="T170" i="4" s="1"/>
  <c r="S170" i="4" a="1"/>
  <c r="S170" i="4" s="1"/>
  <c r="T169" i="4" a="1"/>
  <c r="T169" i="4" s="1"/>
  <c r="S169" i="4" a="1"/>
  <c r="S169" i="4" s="1"/>
  <c r="T168" i="4" a="1"/>
  <c r="T168" i="4" s="1"/>
  <c r="S168" i="4" a="1"/>
  <c r="S168" i="4" s="1"/>
  <c r="T167" i="4" a="1"/>
  <c r="T167" i="4" s="1"/>
  <c r="S167" i="4" a="1"/>
  <c r="S167" i="4" s="1"/>
  <c r="T166" i="4" a="1"/>
  <c r="T166" i="4" s="1"/>
  <c r="S166" i="4" a="1"/>
  <c r="S166" i="4" s="1"/>
  <c r="T165" i="4" a="1"/>
  <c r="T165" i="4" s="1"/>
  <c r="S165" i="4" a="1"/>
  <c r="S165" i="4" s="1"/>
  <c r="T164" i="4" a="1"/>
  <c r="T164" i="4" s="1"/>
  <c r="S164" i="4" a="1"/>
  <c r="S164" i="4" s="1"/>
  <c r="T163" i="4" a="1"/>
  <c r="T163" i="4" s="1"/>
  <c r="S163" i="4" a="1"/>
  <c r="S163" i="4" s="1"/>
  <c r="T162" i="4" a="1"/>
  <c r="T162" i="4" s="1"/>
  <c r="S162" i="4" a="1"/>
  <c r="S162" i="4" s="1"/>
  <c r="T161" i="4" a="1"/>
  <c r="T161" i="4" s="1"/>
  <c r="S161" i="4" a="1"/>
  <c r="S161" i="4" s="1"/>
  <c r="T160" i="4" a="1"/>
  <c r="T160" i="4" s="1"/>
  <c r="S160" i="4" a="1"/>
  <c r="S160" i="4" s="1"/>
  <c r="T159" i="4" a="1"/>
  <c r="T159" i="4" s="1"/>
  <c r="S159" i="4" a="1"/>
  <c r="S159" i="4" s="1"/>
  <c r="T158" i="4" a="1"/>
  <c r="T158" i="4" s="1"/>
  <c r="S158" i="4" a="1"/>
  <c r="S158" i="4" s="1"/>
  <c r="T157" i="4" a="1"/>
  <c r="T157" i="4" s="1"/>
  <c r="S157" i="4" a="1"/>
  <c r="S157" i="4" s="1"/>
  <c r="T156" i="4" a="1"/>
  <c r="T156" i="4" s="1"/>
  <c r="S156" i="4" a="1"/>
  <c r="S156" i="4" s="1"/>
  <c r="T155" i="4" a="1"/>
  <c r="T155" i="4" s="1"/>
  <c r="S155" i="4" a="1"/>
  <c r="S155" i="4" s="1"/>
  <c r="T154" i="4" a="1"/>
  <c r="T154" i="4" s="1"/>
  <c r="S154" i="4" a="1"/>
  <c r="S154" i="4" s="1"/>
  <c r="T153" i="4" a="1"/>
  <c r="T153" i="4" s="1"/>
  <c r="S153" i="4" a="1"/>
  <c r="S153" i="4" s="1"/>
  <c r="T152" i="4" a="1"/>
  <c r="T152" i="4" s="1"/>
  <c r="S152" i="4" a="1"/>
  <c r="S152" i="4" s="1"/>
  <c r="T151" i="4" a="1"/>
  <c r="T151" i="4" s="1"/>
  <c r="S151" i="4" a="1"/>
  <c r="S151" i="4" s="1"/>
  <c r="T150" i="4" a="1"/>
  <c r="T150" i="4" s="1"/>
  <c r="S150" i="4" a="1"/>
  <c r="S150" i="4" s="1"/>
  <c r="T149" i="4" a="1"/>
  <c r="T149" i="4" s="1"/>
  <c r="S149" i="4" a="1"/>
  <c r="S149" i="4" s="1"/>
  <c r="T148" i="4" a="1"/>
  <c r="T148" i="4" s="1"/>
  <c r="S148" i="4" a="1"/>
  <c r="S148" i="4" s="1"/>
  <c r="T147" i="4" a="1"/>
  <c r="T147" i="4" s="1"/>
  <c r="S147" i="4" a="1"/>
  <c r="S147" i="4" s="1"/>
  <c r="T146" i="4" a="1"/>
  <c r="T146" i="4" s="1"/>
  <c r="S146" i="4" a="1"/>
  <c r="S146" i="4" s="1"/>
  <c r="T145" i="4" a="1"/>
  <c r="T145" i="4" s="1"/>
  <c r="S145" i="4" a="1"/>
  <c r="S145" i="4" s="1"/>
  <c r="T144" i="4" a="1"/>
  <c r="T144" i="4" s="1"/>
  <c r="S144" i="4" a="1"/>
  <c r="S144" i="4" s="1"/>
  <c r="T143" i="4" a="1"/>
  <c r="T143" i="4" s="1"/>
  <c r="S143" i="4" a="1"/>
  <c r="S143" i="4" s="1"/>
  <c r="T142" i="4" a="1"/>
  <c r="T142" i="4" s="1"/>
  <c r="S142" i="4" a="1"/>
  <c r="S142" i="4" s="1"/>
  <c r="T141" i="4" a="1"/>
  <c r="T141" i="4" s="1"/>
  <c r="S141" i="4" a="1"/>
  <c r="S141" i="4" s="1"/>
  <c r="T140" i="4" a="1"/>
  <c r="T140" i="4" s="1"/>
  <c r="S140" i="4" a="1"/>
  <c r="S140" i="4" s="1"/>
  <c r="T139" i="4" a="1"/>
  <c r="T139" i="4" s="1"/>
  <c r="S139" i="4" a="1"/>
  <c r="S139" i="4" s="1"/>
  <c r="T138" i="4" a="1"/>
  <c r="T138" i="4" s="1"/>
  <c r="S138" i="4" a="1"/>
  <c r="S138" i="4" s="1"/>
  <c r="T137" i="4" a="1"/>
  <c r="T137" i="4" s="1"/>
  <c r="S137" i="4" a="1"/>
  <c r="S137" i="4" s="1"/>
  <c r="T136" i="4" a="1"/>
  <c r="T136" i="4" s="1"/>
  <c r="S136" i="4" a="1"/>
  <c r="S136" i="4" s="1"/>
  <c r="T135" i="4" a="1"/>
  <c r="T135" i="4" s="1"/>
  <c r="S135" i="4" a="1"/>
  <c r="S135" i="4" s="1"/>
  <c r="T134" i="4" a="1"/>
  <c r="T134" i="4" s="1"/>
  <c r="S134" i="4" a="1"/>
  <c r="S134" i="4" s="1"/>
  <c r="T133" i="4" a="1"/>
  <c r="T133" i="4" s="1"/>
  <c r="S133" i="4" a="1"/>
  <c r="S133" i="4" s="1"/>
  <c r="T132" i="4" a="1"/>
  <c r="T132" i="4" s="1"/>
  <c r="S132" i="4" a="1"/>
  <c r="S132" i="4" s="1"/>
  <c r="T131" i="4" a="1"/>
  <c r="T131" i="4" s="1"/>
  <c r="S131" i="4" a="1"/>
  <c r="S131" i="4" s="1"/>
  <c r="T130" i="4" a="1"/>
  <c r="T130" i="4" s="1"/>
  <c r="S130" i="4" a="1"/>
  <c r="S130" i="4" s="1"/>
  <c r="T129" i="4" a="1"/>
  <c r="T129" i="4" s="1"/>
  <c r="S129" i="4" a="1"/>
  <c r="S129" i="4" s="1"/>
  <c r="T128" i="4" a="1"/>
  <c r="T128" i="4" s="1"/>
  <c r="S128" i="4" a="1"/>
  <c r="S128" i="4" s="1"/>
  <c r="T127" i="4" a="1"/>
  <c r="T127" i="4" s="1"/>
  <c r="S127" i="4" a="1"/>
  <c r="S127" i="4" s="1"/>
  <c r="T126" i="4" a="1"/>
  <c r="T126" i="4" s="1"/>
  <c r="S126" i="4" a="1"/>
  <c r="S126" i="4" s="1"/>
  <c r="T125" i="4" a="1"/>
  <c r="T125" i="4" s="1"/>
  <c r="S125" i="4" a="1"/>
  <c r="S125" i="4" s="1"/>
  <c r="T124" i="4" a="1"/>
  <c r="T124" i="4" s="1"/>
  <c r="S124" i="4" a="1"/>
  <c r="S124" i="4" s="1"/>
  <c r="T123" i="4" a="1"/>
  <c r="T123" i="4" s="1"/>
  <c r="S123" i="4" a="1"/>
  <c r="S123" i="4" s="1"/>
  <c r="T122" i="4" a="1"/>
  <c r="T122" i="4" s="1"/>
  <c r="S122" i="4" a="1"/>
  <c r="S122" i="4" s="1"/>
  <c r="T121" i="4" a="1"/>
  <c r="T121" i="4" s="1"/>
  <c r="S121" i="4" a="1"/>
  <c r="S121" i="4" s="1"/>
  <c r="T120" i="4" a="1"/>
  <c r="T120" i="4" s="1"/>
  <c r="S120" i="4" a="1"/>
  <c r="S120" i="4" s="1"/>
  <c r="T119" i="4" a="1"/>
  <c r="T119" i="4" s="1"/>
  <c r="S119" i="4" a="1"/>
  <c r="S119" i="4" s="1"/>
  <c r="T118" i="4" a="1"/>
  <c r="T118" i="4" s="1"/>
  <c r="S118" i="4" a="1"/>
  <c r="S118" i="4" s="1"/>
  <c r="T117" i="4" a="1"/>
  <c r="T117" i="4" s="1"/>
  <c r="S117" i="4" a="1"/>
  <c r="S117" i="4" s="1"/>
  <c r="T116" i="4" a="1"/>
  <c r="T116" i="4" s="1"/>
  <c r="S116" i="4" a="1"/>
  <c r="S116" i="4" s="1"/>
  <c r="T115" i="4" a="1"/>
  <c r="T115" i="4" s="1"/>
  <c r="S115" i="4" a="1"/>
  <c r="S115" i="4" s="1"/>
  <c r="T114" i="4" a="1"/>
  <c r="T114" i="4" s="1"/>
  <c r="S114" i="4" a="1"/>
  <c r="S114" i="4" s="1"/>
  <c r="T113" i="4" a="1"/>
  <c r="T113" i="4" s="1"/>
  <c r="S113" i="4" a="1"/>
  <c r="S113" i="4" s="1"/>
  <c r="T112" i="4" a="1"/>
  <c r="T112" i="4" s="1"/>
  <c r="S112" i="4" a="1"/>
  <c r="S112" i="4" s="1"/>
  <c r="T111" i="4" a="1"/>
  <c r="T111" i="4" s="1"/>
  <c r="S111" i="4" a="1"/>
  <c r="S111" i="4" s="1"/>
  <c r="T110" i="4" a="1"/>
  <c r="T110" i="4" s="1"/>
  <c r="S110" i="4" a="1"/>
  <c r="S110" i="4" s="1"/>
  <c r="T109" i="4" a="1"/>
  <c r="T109" i="4" s="1"/>
  <c r="S109" i="4" a="1"/>
  <c r="S109" i="4" s="1"/>
  <c r="T108" i="4" a="1"/>
  <c r="T108" i="4" s="1"/>
  <c r="S108" i="4" a="1"/>
  <c r="S108" i="4" s="1"/>
  <c r="T107" i="4" a="1"/>
  <c r="T107" i="4" s="1"/>
  <c r="S107" i="4" a="1"/>
  <c r="S107" i="4" s="1"/>
  <c r="T106" i="4" a="1"/>
  <c r="T106" i="4" s="1"/>
  <c r="S106" i="4" a="1"/>
  <c r="S106" i="4" s="1"/>
  <c r="T105" i="4" a="1"/>
  <c r="T105" i="4" s="1"/>
  <c r="S105" i="4" a="1"/>
  <c r="S105" i="4" s="1"/>
  <c r="T104" i="4" a="1"/>
  <c r="T104" i="4" s="1"/>
  <c r="S104" i="4" a="1"/>
  <c r="S104" i="4" s="1"/>
  <c r="T103" i="4" a="1"/>
  <c r="T103" i="4" s="1"/>
  <c r="S103" i="4" a="1"/>
  <c r="S103" i="4" s="1"/>
  <c r="T102" i="4" a="1"/>
  <c r="T102" i="4" s="1"/>
  <c r="S102" i="4" a="1"/>
  <c r="S102" i="4" s="1"/>
  <c r="T101" i="4" a="1"/>
  <c r="T101" i="4" s="1"/>
  <c r="S101" i="4" a="1"/>
  <c r="S101" i="4" s="1"/>
  <c r="T100" i="4" a="1"/>
  <c r="T100" i="4" s="1"/>
  <c r="S100" i="4" a="1"/>
  <c r="S100" i="4" s="1"/>
  <c r="T99" i="4" a="1"/>
  <c r="T99" i="4" s="1"/>
  <c r="S99" i="4" a="1"/>
  <c r="S99" i="4" s="1"/>
  <c r="T98" i="4" a="1"/>
  <c r="T98" i="4" s="1"/>
  <c r="S98" i="4" a="1"/>
  <c r="S98" i="4" s="1"/>
  <c r="T97" i="4" a="1"/>
  <c r="T97" i="4" s="1"/>
  <c r="S97" i="4" a="1"/>
  <c r="S97" i="4" s="1"/>
  <c r="T96" i="4" a="1"/>
  <c r="T96" i="4" s="1"/>
  <c r="S96" i="4" a="1"/>
  <c r="S96" i="4" s="1"/>
  <c r="T95" i="4" a="1"/>
  <c r="T95" i="4" s="1"/>
  <c r="S95" i="4" a="1"/>
  <c r="S95" i="4" s="1"/>
  <c r="T94" i="4" a="1"/>
  <c r="T94" i="4" s="1"/>
  <c r="S94" i="4" a="1"/>
  <c r="S94" i="4" s="1"/>
  <c r="T93" i="4" a="1"/>
  <c r="T93" i="4" s="1"/>
  <c r="S93" i="4" a="1"/>
  <c r="S93" i="4" s="1"/>
  <c r="T92" i="4" a="1"/>
  <c r="T92" i="4" s="1"/>
  <c r="S92" i="4" a="1"/>
  <c r="S92" i="4" s="1"/>
  <c r="T91" i="4" a="1"/>
  <c r="T91" i="4" s="1"/>
  <c r="S91" i="4" a="1"/>
  <c r="S91" i="4" s="1"/>
  <c r="T90" i="4" a="1"/>
  <c r="T90" i="4" s="1"/>
  <c r="S90" i="4" a="1"/>
  <c r="S90" i="4" s="1"/>
  <c r="T89" i="4" a="1"/>
  <c r="T89" i="4" s="1"/>
  <c r="S89" i="4" a="1"/>
  <c r="S89" i="4" s="1"/>
  <c r="T88" i="4" a="1"/>
  <c r="T88" i="4" s="1"/>
  <c r="S88" i="4" a="1"/>
  <c r="S88" i="4" s="1"/>
  <c r="T87" i="4" a="1"/>
  <c r="T87" i="4" s="1"/>
  <c r="S87" i="4" a="1"/>
  <c r="S87" i="4" s="1"/>
  <c r="T86" i="4" a="1"/>
  <c r="T86" i="4" s="1"/>
  <c r="S86" i="4" a="1"/>
  <c r="S86" i="4" s="1"/>
  <c r="T85" i="4" a="1"/>
  <c r="T85" i="4" s="1"/>
  <c r="S85" i="4" a="1"/>
  <c r="S85" i="4" s="1"/>
  <c r="T84" i="4" a="1"/>
  <c r="T84" i="4" s="1"/>
  <c r="S84" i="4" a="1"/>
  <c r="S84" i="4" s="1"/>
  <c r="T83" i="4" a="1"/>
  <c r="T83" i="4" s="1"/>
  <c r="S83" i="4" a="1"/>
  <c r="S83" i="4" s="1"/>
  <c r="T82" i="4" a="1"/>
  <c r="T82" i="4" s="1"/>
  <c r="S82" i="4" a="1"/>
  <c r="S82" i="4" s="1"/>
  <c r="T81" i="4" a="1"/>
  <c r="T81" i="4" s="1"/>
  <c r="S81" i="4" a="1"/>
  <c r="S81" i="4" s="1"/>
  <c r="T80" i="4" a="1"/>
  <c r="T80" i="4" s="1"/>
  <c r="S80" i="4" a="1"/>
  <c r="S80" i="4" s="1"/>
  <c r="T79" i="4" a="1"/>
  <c r="T79" i="4" s="1"/>
  <c r="S79" i="4" a="1"/>
  <c r="S79" i="4" s="1"/>
  <c r="T78" i="4" a="1"/>
  <c r="T78" i="4" s="1"/>
  <c r="S78" i="4" a="1"/>
  <c r="S78" i="4" s="1"/>
  <c r="T77" i="4" a="1"/>
  <c r="T77" i="4" s="1"/>
  <c r="S77" i="4" a="1"/>
  <c r="S77" i="4" s="1"/>
  <c r="T76" i="4" a="1"/>
  <c r="T76" i="4" s="1"/>
  <c r="S76" i="4" a="1"/>
  <c r="S76" i="4" s="1"/>
  <c r="T75" i="4" a="1"/>
  <c r="T75" i="4" s="1"/>
  <c r="S75" i="4" a="1"/>
  <c r="S75" i="4" s="1"/>
  <c r="T74" i="4" a="1"/>
  <c r="T74" i="4" s="1"/>
  <c r="S74" i="4" a="1"/>
  <c r="S74" i="4" s="1"/>
  <c r="T73" i="4" a="1"/>
  <c r="T73" i="4" s="1"/>
  <c r="S73" i="4" a="1"/>
  <c r="S73" i="4" s="1"/>
  <c r="T72" i="4" a="1"/>
  <c r="T72" i="4" s="1"/>
  <c r="S72" i="4" a="1"/>
  <c r="S72" i="4" s="1"/>
  <c r="T71" i="4" a="1"/>
  <c r="T71" i="4" s="1"/>
  <c r="S71" i="4" a="1"/>
  <c r="S71" i="4" s="1"/>
  <c r="T70" i="4" a="1"/>
  <c r="T70" i="4" s="1"/>
  <c r="S70" i="4" a="1"/>
  <c r="S70" i="4" s="1"/>
  <c r="T69" i="4" a="1"/>
  <c r="T69" i="4" s="1"/>
  <c r="S69" i="4" a="1"/>
  <c r="S69" i="4" s="1"/>
  <c r="T68" i="4" a="1"/>
  <c r="T68" i="4" s="1"/>
  <c r="S68" i="4" a="1"/>
  <c r="S68" i="4" s="1"/>
  <c r="T67" i="4" a="1"/>
  <c r="T67" i="4" s="1"/>
  <c r="S67" i="4" a="1"/>
  <c r="S67" i="4" s="1"/>
  <c r="T66" i="4" a="1"/>
  <c r="T66" i="4" s="1"/>
  <c r="S66" i="4" a="1"/>
  <c r="S66" i="4" s="1"/>
  <c r="T65" i="4" a="1"/>
  <c r="T65" i="4" s="1"/>
  <c r="S65" i="4" a="1"/>
  <c r="S65" i="4" s="1"/>
  <c r="T64" i="4" a="1"/>
  <c r="T64" i="4" s="1"/>
  <c r="S64" i="4" a="1"/>
  <c r="S64" i="4" s="1"/>
  <c r="T63" i="4" a="1"/>
  <c r="T63" i="4" s="1"/>
  <c r="S63" i="4" a="1"/>
  <c r="S63" i="4" s="1"/>
  <c r="T62" i="4" a="1"/>
  <c r="T62" i="4" s="1"/>
  <c r="S62" i="4" a="1"/>
  <c r="S62" i="4" s="1"/>
  <c r="T61" i="4" a="1"/>
  <c r="T61" i="4" s="1"/>
  <c r="S61" i="4" a="1"/>
  <c r="S61" i="4" s="1"/>
  <c r="T60" i="4" a="1"/>
  <c r="T60" i="4" s="1"/>
  <c r="S60" i="4" a="1"/>
  <c r="S60" i="4" s="1"/>
  <c r="T59" i="4" a="1"/>
  <c r="T59" i="4" s="1"/>
  <c r="S59" i="4" a="1"/>
  <c r="S59" i="4" s="1"/>
  <c r="T58" i="4" a="1"/>
  <c r="T58" i="4" s="1"/>
  <c r="S58" i="4" a="1"/>
  <c r="S58" i="4" s="1"/>
  <c r="T57" i="4" a="1"/>
  <c r="T57" i="4" s="1"/>
  <c r="S57" i="4" a="1"/>
  <c r="S57" i="4" s="1"/>
  <c r="T56" i="4" a="1"/>
  <c r="T56" i="4" s="1"/>
  <c r="S56" i="4" a="1"/>
  <c r="S56" i="4" s="1"/>
  <c r="T55" i="4" a="1"/>
  <c r="T55" i="4" s="1"/>
  <c r="S55" i="4" a="1"/>
  <c r="S55" i="4" s="1"/>
  <c r="T54" i="4" a="1"/>
  <c r="T54" i="4" s="1"/>
  <c r="S54" i="4" a="1"/>
  <c r="S54" i="4" s="1"/>
  <c r="T53" i="4" a="1"/>
  <c r="T53" i="4" s="1"/>
  <c r="S53" i="4" a="1"/>
  <c r="S53" i="4" s="1"/>
  <c r="T52" i="4" a="1"/>
  <c r="T52" i="4" s="1"/>
  <c r="S52" i="4" a="1"/>
  <c r="S52" i="4" s="1"/>
  <c r="T51" i="4" a="1"/>
  <c r="T51" i="4" s="1"/>
  <c r="S51" i="4" a="1"/>
  <c r="S51" i="4" s="1"/>
  <c r="T50" i="4" a="1"/>
  <c r="T50" i="4" s="1"/>
  <c r="S50" i="4" a="1"/>
  <c r="S50" i="4" s="1"/>
  <c r="T49" i="4" a="1"/>
  <c r="T49" i="4" s="1"/>
  <c r="S49" i="4" a="1"/>
  <c r="S49" i="4" s="1"/>
  <c r="T48" i="4" a="1"/>
  <c r="T48" i="4" s="1"/>
  <c r="S48" i="4" a="1"/>
  <c r="S48" i="4" s="1"/>
  <c r="T47" i="4" a="1"/>
  <c r="T47" i="4" s="1"/>
  <c r="S47" i="4" a="1"/>
  <c r="S47" i="4" s="1"/>
  <c r="T46" i="4" a="1"/>
  <c r="T46" i="4" s="1"/>
  <c r="S46" i="4" a="1"/>
  <c r="S46" i="4" s="1"/>
  <c r="T45" i="4" a="1"/>
  <c r="T45" i="4" s="1"/>
  <c r="S45" i="4" a="1"/>
  <c r="S45" i="4" s="1"/>
  <c r="T44" i="4" a="1"/>
  <c r="T44" i="4" s="1"/>
  <c r="S44" i="4" a="1"/>
  <c r="S44" i="4" s="1"/>
  <c r="T43" i="4" a="1"/>
  <c r="T43" i="4" s="1"/>
  <c r="S43" i="4" a="1"/>
  <c r="S43" i="4" s="1"/>
  <c r="T42" i="4" a="1"/>
  <c r="T42" i="4" s="1"/>
  <c r="S42" i="4" a="1"/>
  <c r="S42" i="4" s="1"/>
  <c r="T41" i="4" a="1"/>
  <c r="T41" i="4" s="1"/>
  <c r="S41" i="4" a="1"/>
  <c r="S41" i="4" s="1"/>
  <c r="T40" i="4" a="1"/>
  <c r="T40" i="4" s="1"/>
  <c r="S40" i="4" a="1"/>
  <c r="S40" i="4" s="1"/>
  <c r="T39" i="4" a="1"/>
  <c r="T39" i="4" s="1"/>
  <c r="S39" i="4" a="1"/>
  <c r="S39" i="4" s="1"/>
  <c r="T38" i="4" a="1"/>
  <c r="T38" i="4" s="1"/>
  <c r="S38" i="4" a="1"/>
  <c r="S38" i="4" s="1"/>
  <c r="T37" i="4" a="1"/>
  <c r="T37" i="4" s="1"/>
  <c r="S37" i="4" a="1"/>
  <c r="S37" i="4" s="1"/>
  <c r="T36" i="4" a="1"/>
  <c r="T36" i="4" s="1"/>
  <c r="S36" i="4" a="1"/>
  <c r="S36" i="4" s="1"/>
  <c r="T35" i="4" a="1"/>
  <c r="T35" i="4" s="1"/>
  <c r="S35" i="4" a="1"/>
  <c r="S35" i="4" s="1"/>
  <c r="T34" i="4" a="1"/>
  <c r="T34" i="4" s="1"/>
  <c r="S34" i="4" a="1"/>
  <c r="S34" i="4" s="1"/>
  <c r="T33" i="4" a="1"/>
  <c r="T33" i="4" s="1"/>
  <c r="S33" i="4" a="1"/>
  <c r="S33" i="4" s="1"/>
  <c r="T32" i="4" a="1"/>
  <c r="T32" i="4" s="1"/>
  <c r="S32" i="4" a="1"/>
  <c r="S32" i="4" s="1"/>
  <c r="T31" i="4" a="1"/>
  <c r="T31" i="4" s="1"/>
  <c r="S31" i="4" a="1"/>
  <c r="S31" i="4" s="1"/>
  <c r="T30" i="4" a="1"/>
  <c r="T30" i="4" s="1"/>
  <c r="S30" i="4" a="1"/>
  <c r="S30" i="4" s="1"/>
  <c r="T29" i="4" a="1"/>
  <c r="T29" i="4" s="1"/>
  <c r="S29" i="4" a="1"/>
  <c r="S29" i="4" s="1"/>
  <c r="T28" i="4" a="1"/>
  <c r="T28" i="4" s="1"/>
  <c r="S28" i="4" a="1"/>
  <c r="S28" i="4" s="1"/>
  <c r="T27" i="4" a="1"/>
  <c r="T27" i="4" s="1"/>
  <c r="S27" i="4" a="1"/>
  <c r="S27" i="4" s="1"/>
  <c r="T26" i="4" a="1"/>
  <c r="T26" i="4" s="1"/>
  <c r="S26" i="4" a="1"/>
  <c r="S26" i="4" s="1"/>
  <c r="T25" i="4" a="1"/>
  <c r="T25" i="4" s="1"/>
  <c r="S25" i="4" a="1"/>
  <c r="S25" i="4" s="1"/>
  <c r="T24" i="4" a="1"/>
  <c r="T24" i="4" s="1"/>
  <c r="S24" i="4" a="1"/>
  <c r="S24" i="4" s="1"/>
  <c r="T23" i="4" a="1"/>
  <c r="T23" i="4" s="1"/>
  <c r="S23" i="4" a="1"/>
  <c r="S23" i="4" s="1"/>
  <c r="T22" i="4" a="1"/>
  <c r="T22" i="4" s="1"/>
  <c r="S22" i="4" a="1"/>
  <c r="S22" i="4" s="1"/>
  <c r="T21" i="4" a="1"/>
  <c r="T21" i="4" s="1"/>
  <c r="S21" i="4" a="1"/>
  <c r="S21" i="4" s="1"/>
  <c r="T20" i="4" a="1"/>
  <c r="T20" i="4" s="1"/>
  <c r="S20" i="4" a="1"/>
  <c r="S20" i="4" s="1"/>
  <c r="T19" i="4" a="1"/>
  <c r="T19" i="4" s="1"/>
  <c r="S19" i="4" a="1"/>
  <c r="S19" i="4" s="1"/>
  <c r="T18" i="4" a="1"/>
  <c r="T18" i="4" s="1"/>
  <c r="S18" i="4" a="1"/>
  <c r="S18" i="4" s="1"/>
  <c r="T17" i="4" a="1"/>
  <c r="T17" i="4" s="1"/>
  <c r="S17" i="4" a="1"/>
  <c r="S17" i="4" s="1"/>
  <c r="T16" i="4" a="1"/>
  <c r="T16" i="4" s="1"/>
  <c r="S16" i="4" a="1"/>
  <c r="S16" i="4" s="1"/>
  <c r="T15" i="4" a="1"/>
  <c r="T15" i="4" s="1"/>
  <c r="S15" i="4" a="1"/>
  <c r="S15" i="4" s="1"/>
  <c r="T14" i="4" a="1"/>
  <c r="T14" i="4" s="1"/>
  <c r="S14" i="4" a="1"/>
  <c r="S14" i="4" s="1"/>
  <c r="T13" i="4" a="1"/>
  <c r="T13" i="4" s="1"/>
  <c r="S13" i="4" a="1"/>
  <c r="S13" i="4" s="1"/>
  <c r="T12" i="4" a="1"/>
  <c r="T12" i="4" s="1"/>
  <c r="S12" i="4" a="1"/>
  <c r="S12" i="4" s="1"/>
  <c r="T11" i="4" a="1"/>
  <c r="T11" i="4" s="1"/>
  <c r="S11" i="4" a="1"/>
  <c r="S11" i="4" s="1"/>
  <c r="T10" i="4" a="1"/>
  <c r="T10" i="4" s="1"/>
  <c r="S10" i="4" a="1"/>
  <c r="S10" i="4" s="1"/>
  <c r="T9" i="4" a="1"/>
  <c r="T9" i="4" s="1"/>
  <c r="S9" i="4" a="1"/>
  <c r="S9" i="4" s="1"/>
  <c r="T8" i="4" a="1"/>
  <c r="T8" i="4" s="1"/>
  <c r="S8" i="4" a="1"/>
  <c r="S8" i="4" s="1"/>
  <c r="T7" i="4" a="1"/>
  <c r="T7" i="4" s="1"/>
  <c r="S7" i="4" a="1"/>
  <c r="S7" i="4" s="1"/>
  <c r="T6" i="4" a="1"/>
  <c r="T6" i="4" s="1"/>
  <c r="S6" i="4" a="1"/>
  <c r="S6" i="4" s="1"/>
  <c r="T5" i="4" a="1"/>
  <c r="T5" i="4" s="1"/>
  <c r="S5" i="4" a="1"/>
  <c r="S5" i="4" s="1"/>
  <c r="F378" i="4" a="1"/>
  <c r="F378" i="4" s="1"/>
  <c r="F377" i="4" a="1"/>
  <c r="F377" i="4" s="1"/>
  <c r="F375" i="4" a="1"/>
  <c r="F375" i="4" s="1"/>
  <c r="F374" i="4" a="1"/>
  <c r="F374" i="4" s="1"/>
  <c r="F373" i="4" a="1"/>
  <c r="F373" i="4" s="1"/>
  <c r="F372" i="4" a="1"/>
  <c r="F372" i="4" s="1"/>
  <c r="F371" i="4" a="1"/>
  <c r="F371" i="4" s="1"/>
  <c r="F369" i="4" a="1"/>
  <c r="F369" i="4" s="1"/>
  <c r="F368" i="4" a="1"/>
  <c r="F368" i="4" s="1"/>
  <c r="F366" i="4" a="1"/>
  <c r="F366" i="4" s="1"/>
  <c r="F365" i="4" a="1"/>
  <c r="F365" i="4" s="1"/>
  <c r="F364" i="4" a="1"/>
  <c r="F364" i="4" s="1"/>
  <c r="F363" i="4" a="1"/>
  <c r="F363" i="4" s="1"/>
  <c r="F361" i="4" a="1"/>
  <c r="F361" i="4" s="1"/>
  <c r="F360" i="4" a="1"/>
  <c r="F360" i="4" s="1"/>
  <c r="F358" i="4" a="1"/>
  <c r="F358" i="4" s="1"/>
  <c r="F357" i="4" a="1"/>
  <c r="F357" i="4" s="1"/>
  <c r="F356" i="4" a="1"/>
  <c r="F356" i="4" s="1"/>
  <c r="F355" i="4" a="1"/>
  <c r="F355" i="4" s="1"/>
  <c r="F354" i="4" a="1"/>
  <c r="F354" i="4" s="1"/>
  <c r="F353" i="4" a="1"/>
  <c r="F353" i="4" s="1"/>
  <c r="F351" i="4" a="1"/>
  <c r="F351" i="4" s="1"/>
  <c r="F350" i="4" a="1"/>
  <c r="F350" i="4" s="1"/>
  <c r="F348" i="4" a="1"/>
  <c r="F348" i="4" s="1"/>
  <c r="F347" i="4" a="1"/>
  <c r="F347" i="4" s="1"/>
  <c r="F346" i="4" a="1"/>
  <c r="F346" i="4" s="1"/>
  <c r="F345" i="4" a="1"/>
  <c r="F345" i="4" s="1"/>
  <c r="F344" i="4" a="1"/>
  <c r="F344" i="4" s="1"/>
  <c r="F343" i="4" a="1"/>
  <c r="F343" i="4" s="1"/>
  <c r="F342" i="4" a="1"/>
  <c r="F342" i="4" s="1"/>
  <c r="F340" i="4" a="1"/>
  <c r="F340" i="4" s="1"/>
  <c r="F339" i="4" a="1"/>
  <c r="F339" i="4" s="1"/>
  <c r="F338" i="4" a="1"/>
  <c r="F338" i="4" s="1"/>
  <c r="F336" i="4" a="1"/>
  <c r="F336" i="4" s="1"/>
  <c r="F335" i="4" a="1"/>
  <c r="F335" i="4" s="1"/>
  <c r="F334" i="4" a="1"/>
  <c r="F334" i="4" s="1"/>
  <c r="F333" i="4" a="1"/>
  <c r="F333" i="4" s="1"/>
  <c r="F332" i="4" a="1"/>
  <c r="F332" i="4" s="1"/>
  <c r="F331" i="4" a="1"/>
  <c r="F331" i="4" s="1"/>
  <c r="F330" i="4" a="1"/>
  <c r="F330" i="4" s="1"/>
  <c r="F329" i="4" a="1"/>
  <c r="F329" i="4" s="1"/>
  <c r="F328" i="4" a="1"/>
  <c r="F328" i="4" s="1"/>
  <c r="F327" i="4" a="1"/>
  <c r="F327" i="4" s="1"/>
  <c r="F326" i="4" a="1"/>
  <c r="F326" i="4" s="1"/>
  <c r="F325" i="4" a="1"/>
  <c r="F325" i="4" s="1"/>
  <c r="F324" i="4" a="1"/>
  <c r="F324" i="4" s="1"/>
  <c r="F323" i="4" a="1"/>
  <c r="F323" i="4" s="1"/>
  <c r="F322" i="4" a="1"/>
  <c r="F322" i="4" s="1"/>
  <c r="F321" i="4" a="1"/>
  <c r="F321" i="4" s="1"/>
  <c r="F320" i="4" a="1"/>
  <c r="F320" i="4" s="1"/>
  <c r="F319" i="4" a="1"/>
  <c r="F319" i="4" s="1"/>
  <c r="F318" i="4" a="1"/>
  <c r="F318" i="4" s="1"/>
  <c r="F317" i="4" a="1"/>
  <c r="F317" i="4" s="1"/>
  <c r="F316" i="4" a="1"/>
  <c r="F316" i="4" s="1"/>
  <c r="F315" i="4" a="1"/>
  <c r="F315" i="4" s="1"/>
  <c r="F313" i="4" a="1"/>
  <c r="F313" i="4" s="1"/>
  <c r="F312" i="4" a="1"/>
  <c r="F312" i="4" s="1"/>
  <c r="F311" i="4" a="1"/>
  <c r="F311" i="4" s="1"/>
  <c r="F310" i="4" a="1"/>
  <c r="F310" i="4" s="1"/>
  <c r="F309" i="4" a="1"/>
  <c r="F309" i="4" s="1"/>
  <c r="F308" i="4" a="1"/>
  <c r="F308" i="4" s="1"/>
  <c r="F307" i="4" a="1"/>
  <c r="F307" i="4" s="1"/>
  <c r="F305" i="4" a="1"/>
  <c r="F305" i="4" s="1"/>
  <c r="F304" i="4" a="1"/>
  <c r="F304" i="4" s="1"/>
  <c r="F303" i="4" a="1"/>
  <c r="F303" i="4" s="1"/>
  <c r="F302" i="4" a="1"/>
  <c r="F302" i="4" s="1"/>
  <c r="F301" i="4" a="1"/>
  <c r="F301" i="4" s="1"/>
  <c r="F300" i="4" a="1"/>
  <c r="F300" i="4" s="1"/>
  <c r="F299" i="4" a="1"/>
  <c r="F299" i="4" s="1"/>
  <c r="F298" i="4" a="1"/>
  <c r="F298" i="4" s="1"/>
  <c r="F297" i="4" a="1"/>
  <c r="F297" i="4" s="1"/>
  <c r="F296" i="4" a="1"/>
  <c r="F296" i="4" s="1"/>
  <c r="F295" i="4" a="1"/>
  <c r="F295" i="4" s="1"/>
  <c r="F294" i="4" a="1"/>
  <c r="F294" i="4" s="1"/>
  <c r="F293" i="4" a="1"/>
  <c r="F293" i="4" s="1"/>
  <c r="F292" i="4" a="1"/>
  <c r="F292" i="4" s="1"/>
  <c r="F291" i="4" a="1"/>
  <c r="F291" i="4" s="1"/>
  <c r="F290" i="4" a="1"/>
  <c r="F290" i="4" s="1"/>
  <c r="F289" i="4" a="1"/>
  <c r="F289" i="4" s="1"/>
  <c r="F288" i="4" a="1"/>
  <c r="F288" i="4" s="1"/>
  <c r="F287" i="4" a="1"/>
  <c r="F287" i="4" s="1"/>
  <c r="F286" i="4" a="1"/>
  <c r="F286" i="4" s="1"/>
  <c r="F285" i="4" a="1"/>
  <c r="F285" i="4" s="1"/>
  <c r="F284" i="4" a="1"/>
  <c r="F284" i="4" s="1"/>
  <c r="F283" i="4" a="1"/>
  <c r="F283" i="4" s="1"/>
  <c r="F282" i="4" a="1"/>
  <c r="F282" i="4" s="1"/>
  <c r="F280" i="4" a="1"/>
  <c r="F280" i="4" s="1"/>
  <c r="F279" i="4" a="1"/>
  <c r="F279" i="4" s="1"/>
  <c r="F278" i="4" a="1"/>
  <c r="F278" i="4" s="1"/>
  <c r="F277" i="4" a="1"/>
  <c r="F277" i="4" s="1"/>
  <c r="F276" i="4" a="1"/>
  <c r="F276" i="4" s="1"/>
  <c r="F275" i="4" a="1"/>
  <c r="F275" i="4" s="1"/>
  <c r="F274" i="4" a="1"/>
  <c r="F274" i="4" s="1"/>
  <c r="F273" i="4" a="1"/>
  <c r="F273" i="4" s="1"/>
  <c r="F271" i="4" a="1"/>
  <c r="F271" i="4" s="1"/>
  <c r="F270" i="4" a="1"/>
  <c r="F270" i="4" s="1"/>
  <c r="F269" i="4" a="1"/>
  <c r="F269" i="4" s="1"/>
  <c r="F268" i="4" a="1"/>
  <c r="F268" i="4" s="1"/>
  <c r="F267" i="4" a="1"/>
  <c r="F267" i="4" s="1"/>
  <c r="F266" i="4" a="1"/>
  <c r="F266" i="4" s="1"/>
  <c r="F264" i="4" a="1"/>
  <c r="F264" i="4" s="1"/>
  <c r="F263" i="4" a="1"/>
  <c r="F263" i="4" s="1"/>
  <c r="F262" i="4" a="1"/>
  <c r="F262" i="4" s="1"/>
  <c r="F261" i="4" a="1"/>
  <c r="F261" i="4" s="1"/>
  <c r="F260" i="4" a="1"/>
  <c r="F260" i="4" s="1"/>
  <c r="F259" i="4" a="1"/>
  <c r="F259" i="4" s="1"/>
  <c r="F257" i="4" a="1"/>
  <c r="F257" i="4" s="1"/>
  <c r="F256" i="4" a="1"/>
  <c r="F256" i="4" s="1"/>
  <c r="F255" i="4" a="1"/>
  <c r="F255" i="4" s="1"/>
  <c r="F254" i="4" a="1"/>
  <c r="F254" i="4" s="1"/>
  <c r="F253" i="4" a="1"/>
  <c r="F253" i="4" s="1"/>
  <c r="F252" i="4" a="1"/>
  <c r="F252" i="4" s="1"/>
  <c r="F251" i="4" a="1"/>
  <c r="F251" i="4" s="1"/>
  <c r="F250" i="4" a="1"/>
  <c r="F250" i="4" s="1"/>
  <c r="F249" i="4" a="1"/>
  <c r="F249" i="4" s="1"/>
  <c r="F248" i="4" a="1"/>
  <c r="F248" i="4" s="1"/>
  <c r="F247" i="4" a="1"/>
  <c r="F247" i="4" s="1"/>
  <c r="F246" i="4" a="1"/>
  <c r="F246" i="4" s="1"/>
  <c r="F245" i="4" a="1"/>
  <c r="F245" i="4" s="1"/>
  <c r="F244" i="4" a="1"/>
  <c r="F244" i="4" s="1"/>
  <c r="F243" i="4" a="1"/>
  <c r="F243" i="4" s="1"/>
  <c r="F242" i="4" a="1"/>
  <c r="F242" i="4" s="1"/>
  <c r="F241" i="4" a="1"/>
  <c r="F241" i="4" s="1"/>
  <c r="F239" i="4" a="1"/>
  <c r="F239" i="4" s="1"/>
  <c r="F238" i="4" a="1"/>
  <c r="F238" i="4" s="1"/>
  <c r="F237" i="4" a="1"/>
  <c r="F237" i="4" s="1"/>
  <c r="F236" i="4" a="1"/>
  <c r="F236" i="4" s="1"/>
  <c r="F235" i="4" a="1"/>
  <c r="F235" i="4" s="1"/>
  <c r="F234" i="4" a="1"/>
  <c r="F234" i="4" s="1"/>
  <c r="F232" i="4" a="1"/>
  <c r="F232" i="4" s="1"/>
  <c r="F231" i="4" a="1"/>
  <c r="F231" i="4" s="1"/>
  <c r="F230" i="4" a="1"/>
  <c r="F230" i="4" s="1"/>
  <c r="F229" i="4" a="1"/>
  <c r="F229" i="4" s="1"/>
  <c r="F228" i="4" a="1"/>
  <c r="F228" i="4" s="1"/>
  <c r="F227" i="4" a="1"/>
  <c r="F227" i="4" s="1"/>
  <c r="F226" i="4" a="1"/>
  <c r="F226" i="4" s="1"/>
  <c r="F225" i="4" a="1"/>
  <c r="F225" i="4" s="1"/>
  <c r="F224" i="4" a="1"/>
  <c r="F224" i="4" s="1"/>
  <c r="F222" i="4" a="1"/>
  <c r="F222" i="4" s="1"/>
  <c r="F221" i="4" a="1"/>
  <c r="F221" i="4" s="1"/>
  <c r="F220" i="4" a="1"/>
  <c r="F220" i="4" s="1"/>
  <c r="F219" i="4" a="1"/>
  <c r="F219" i="4" s="1"/>
  <c r="F218" i="4" a="1"/>
  <c r="F218" i="4" s="1"/>
  <c r="F217" i="4" a="1"/>
  <c r="F217" i="4" s="1"/>
  <c r="F216" i="4" a="1"/>
  <c r="F216" i="4" s="1"/>
  <c r="F215" i="4" a="1"/>
  <c r="F215" i="4" s="1"/>
  <c r="F214" i="4" a="1"/>
  <c r="F214" i="4" s="1"/>
  <c r="F212" i="4" a="1"/>
  <c r="F212" i="4" s="1"/>
  <c r="F211" i="4" a="1"/>
  <c r="F211" i="4" s="1"/>
  <c r="F210" i="4" a="1"/>
  <c r="F210" i="4" s="1"/>
  <c r="F209" i="4" a="1"/>
  <c r="F209" i="4" s="1"/>
  <c r="F208" i="4" a="1"/>
  <c r="F208" i="4" s="1"/>
  <c r="F207" i="4" a="1"/>
  <c r="F207" i="4" s="1"/>
  <c r="F206" i="4" a="1"/>
  <c r="F206" i="4" s="1"/>
  <c r="F205" i="4" a="1"/>
  <c r="F205" i="4" s="1"/>
  <c r="F203" i="4" a="1"/>
  <c r="F203" i="4" s="1"/>
  <c r="F202" i="4" a="1"/>
  <c r="F202" i="4" s="1"/>
  <c r="F201" i="4" a="1"/>
  <c r="F201" i="4" s="1"/>
  <c r="F200" i="4" a="1"/>
  <c r="F200" i="4" s="1"/>
  <c r="F199" i="4" a="1"/>
  <c r="F199" i="4" s="1"/>
  <c r="F198" i="4" a="1"/>
  <c r="F198" i="4" s="1"/>
  <c r="F197" i="4" a="1"/>
  <c r="F197" i="4" s="1"/>
  <c r="F196" i="4" a="1"/>
  <c r="F196" i="4" s="1"/>
  <c r="F195" i="4" a="1"/>
  <c r="F195" i="4" s="1"/>
  <c r="F194" i="4" a="1"/>
  <c r="F194" i="4" s="1"/>
  <c r="P189" i="4" a="1"/>
  <c r="P189" i="4" s="1"/>
  <c r="Q189" i="2" s="1"/>
  <c r="AO580" i="14" s="1"/>
  <c r="O189" i="4" a="1"/>
  <c r="O189" i="4" s="1"/>
  <c r="N189" i="4" a="1"/>
  <c r="N189" i="4" s="1"/>
  <c r="M189" i="4" a="1"/>
  <c r="M189" i="4" s="1"/>
  <c r="L189" i="4" a="1"/>
  <c r="L189" i="4" s="1"/>
  <c r="K189" i="4" a="1"/>
  <c r="K189" i="4" s="1"/>
  <c r="J189" i="4" a="1"/>
  <c r="J189" i="4" s="1"/>
  <c r="I189" i="4" a="1"/>
  <c r="I189" i="4" s="1"/>
  <c r="H189" i="4" a="1"/>
  <c r="H189" i="4" s="1"/>
  <c r="G189" i="4" a="1"/>
  <c r="G189" i="4" s="1"/>
  <c r="F189" i="4" a="1"/>
  <c r="F189" i="4" s="1"/>
  <c r="P188" i="4" a="1"/>
  <c r="P188" i="4" s="1"/>
  <c r="P188" i="2" s="1"/>
  <c r="AN579" i="14" s="1"/>
  <c r="O188" i="4" a="1"/>
  <c r="O188" i="4" s="1"/>
  <c r="N188" i="4" a="1"/>
  <c r="N188" i="4" s="1"/>
  <c r="M188" i="4" a="1"/>
  <c r="M188" i="4" s="1"/>
  <c r="L188" i="4" a="1"/>
  <c r="L188" i="4" s="1"/>
  <c r="K188" i="4" a="1"/>
  <c r="K188" i="4" s="1"/>
  <c r="J188" i="4" a="1"/>
  <c r="J188" i="4" s="1"/>
  <c r="I188" i="4" a="1"/>
  <c r="I188" i="4" s="1"/>
  <c r="H188" i="4" a="1"/>
  <c r="H188" i="4" s="1"/>
  <c r="G188" i="4" a="1"/>
  <c r="G188" i="4" s="1"/>
  <c r="F188" i="4" a="1"/>
  <c r="F188" i="4" s="1"/>
  <c r="P186" i="4" a="1"/>
  <c r="P186" i="4" s="1"/>
  <c r="Q186" i="2" s="1"/>
  <c r="AO577" i="14" s="1"/>
  <c r="O186" i="4" a="1"/>
  <c r="O186" i="4" s="1"/>
  <c r="N186" i="4" a="1"/>
  <c r="N186" i="4" s="1"/>
  <c r="M186" i="4" a="1"/>
  <c r="M186" i="4" s="1"/>
  <c r="L186" i="4" a="1"/>
  <c r="L186" i="4" s="1"/>
  <c r="K186" i="4" a="1"/>
  <c r="K186" i="4" s="1"/>
  <c r="J186" i="4" a="1"/>
  <c r="J186" i="4" s="1"/>
  <c r="I186" i="4" a="1"/>
  <c r="I186" i="4" s="1"/>
  <c r="H186" i="4" a="1"/>
  <c r="H186" i="4" s="1"/>
  <c r="G186" i="4" a="1"/>
  <c r="G186" i="4" s="1"/>
  <c r="F186" i="4" a="1"/>
  <c r="F186" i="4" s="1"/>
  <c r="P185" i="4" a="1"/>
  <c r="P185" i="4" s="1"/>
  <c r="Q185" i="2" s="1"/>
  <c r="AO576" i="14" s="1"/>
  <c r="O185" i="4" a="1"/>
  <c r="O185" i="4" s="1"/>
  <c r="N185" i="4" a="1"/>
  <c r="N185" i="4" s="1"/>
  <c r="M185" i="4" a="1"/>
  <c r="M185" i="4" s="1"/>
  <c r="L185" i="4" a="1"/>
  <c r="L185" i="4" s="1"/>
  <c r="K185" i="4" a="1"/>
  <c r="K185" i="4" s="1"/>
  <c r="J185" i="4" a="1"/>
  <c r="J185" i="4" s="1"/>
  <c r="I185" i="4" a="1"/>
  <c r="I185" i="4" s="1"/>
  <c r="H185" i="4" a="1"/>
  <c r="H185" i="4" s="1"/>
  <c r="G185" i="4" a="1"/>
  <c r="G185" i="4" s="1"/>
  <c r="F185" i="4" a="1"/>
  <c r="F185" i="4" s="1"/>
  <c r="P184" i="4" a="1"/>
  <c r="P184" i="4" s="1"/>
  <c r="Q184" i="2" s="1"/>
  <c r="AO575" i="14" s="1"/>
  <c r="O184" i="4" a="1"/>
  <c r="O184" i="4" s="1"/>
  <c r="N184" i="4" a="1"/>
  <c r="N184" i="4" s="1"/>
  <c r="M184" i="4" a="1"/>
  <c r="M184" i="4" s="1"/>
  <c r="L184" i="4" a="1"/>
  <c r="L184" i="4" s="1"/>
  <c r="K184" i="4" a="1"/>
  <c r="K184" i="4" s="1"/>
  <c r="J184" i="4" a="1"/>
  <c r="J184" i="4" s="1"/>
  <c r="I184" i="4" a="1"/>
  <c r="I184" i="4" s="1"/>
  <c r="H184" i="4" a="1"/>
  <c r="H184" i="4" s="1"/>
  <c r="G184" i="4" a="1"/>
  <c r="G184" i="4" s="1"/>
  <c r="F184" i="4" a="1"/>
  <c r="F184" i="4" s="1"/>
  <c r="P183" i="4" a="1"/>
  <c r="P183" i="4" s="1"/>
  <c r="P183" i="2" s="1"/>
  <c r="AN574" i="14" s="1"/>
  <c r="O183" i="4" a="1"/>
  <c r="O183" i="4" s="1"/>
  <c r="N183" i="4" a="1"/>
  <c r="N183" i="4" s="1"/>
  <c r="M183" i="4" a="1"/>
  <c r="M183" i="4" s="1"/>
  <c r="L183" i="4" a="1"/>
  <c r="L183" i="4" s="1"/>
  <c r="K183" i="4" a="1"/>
  <c r="K183" i="4" s="1"/>
  <c r="J183" i="4" a="1"/>
  <c r="J183" i="4" s="1"/>
  <c r="I183" i="4" a="1"/>
  <c r="I183" i="4" s="1"/>
  <c r="H183" i="4" a="1"/>
  <c r="H183" i="4" s="1"/>
  <c r="G183" i="4" a="1"/>
  <c r="G183" i="4" s="1"/>
  <c r="F183" i="4" a="1"/>
  <c r="F183" i="4" s="1"/>
  <c r="P182" i="4" a="1"/>
  <c r="P182" i="4" s="1"/>
  <c r="Q182" i="2" s="1"/>
  <c r="AO573" i="14" s="1"/>
  <c r="O182" i="4" a="1"/>
  <c r="O182" i="4" s="1"/>
  <c r="N182" i="4" a="1"/>
  <c r="N182" i="4" s="1"/>
  <c r="M182" i="4" a="1"/>
  <c r="M182" i="4" s="1"/>
  <c r="L182" i="4" a="1"/>
  <c r="L182" i="4" s="1"/>
  <c r="K182" i="4" a="1"/>
  <c r="K182" i="4" s="1"/>
  <c r="J182" i="4" a="1"/>
  <c r="J182" i="4" s="1"/>
  <c r="I182" i="4" a="1"/>
  <c r="I182" i="4" s="1"/>
  <c r="H182" i="4" a="1"/>
  <c r="H182" i="4" s="1"/>
  <c r="G182" i="4" a="1"/>
  <c r="G182" i="4" s="1"/>
  <c r="F182" i="4" a="1"/>
  <c r="F182" i="4" s="1"/>
  <c r="P181" i="4" a="1"/>
  <c r="P181" i="4" s="1"/>
  <c r="P181" i="2" s="1"/>
  <c r="AN572" i="14" s="1"/>
  <c r="O181" i="4" a="1"/>
  <c r="O181" i="4" s="1"/>
  <c r="N181" i="4" a="1"/>
  <c r="N181" i="4" s="1"/>
  <c r="M181" i="4" a="1"/>
  <c r="M181" i="4" s="1"/>
  <c r="L181" i="4" a="1"/>
  <c r="L181" i="4" s="1"/>
  <c r="K181" i="4" a="1"/>
  <c r="K181" i="4" s="1"/>
  <c r="J181" i="4" a="1"/>
  <c r="J181" i="4" s="1"/>
  <c r="I181" i="4" a="1"/>
  <c r="I181" i="4" s="1"/>
  <c r="H181" i="4" a="1"/>
  <c r="H181" i="4" s="1"/>
  <c r="G181" i="4" a="1"/>
  <c r="G181" i="4" s="1"/>
  <c r="F181" i="4" a="1"/>
  <c r="F181" i="4" s="1"/>
  <c r="P180" i="4" a="1"/>
  <c r="P180" i="4" s="1"/>
  <c r="P180" i="2" s="1"/>
  <c r="AN571" i="14" s="1"/>
  <c r="O180" i="4" a="1"/>
  <c r="O180" i="4" s="1"/>
  <c r="N180" i="4" a="1"/>
  <c r="N180" i="4" s="1"/>
  <c r="M180" i="4" a="1"/>
  <c r="M180" i="4" s="1"/>
  <c r="L180" i="4" a="1"/>
  <c r="L180" i="4" s="1"/>
  <c r="K180" i="4" a="1"/>
  <c r="K180" i="4" s="1"/>
  <c r="J180" i="4" a="1"/>
  <c r="J180" i="4" s="1"/>
  <c r="I180" i="4" a="1"/>
  <c r="I180" i="4" s="1"/>
  <c r="H180" i="4" a="1"/>
  <c r="H180" i="4" s="1"/>
  <c r="G180" i="4" a="1"/>
  <c r="G180" i="4" s="1"/>
  <c r="F180" i="4" a="1"/>
  <c r="F180" i="4" s="1"/>
  <c r="P179" i="4" a="1"/>
  <c r="P179" i="4" s="1"/>
  <c r="P179" i="2" s="1"/>
  <c r="AN570" i="14" s="1"/>
  <c r="O179" i="4" a="1"/>
  <c r="O179" i="4" s="1"/>
  <c r="N179" i="4" a="1"/>
  <c r="N179" i="4" s="1"/>
  <c r="M179" i="4" a="1"/>
  <c r="M179" i="4" s="1"/>
  <c r="L179" i="4" a="1"/>
  <c r="L179" i="4" s="1"/>
  <c r="K179" i="4" a="1"/>
  <c r="K179" i="4" s="1"/>
  <c r="J179" i="4" a="1"/>
  <c r="J179" i="4" s="1"/>
  <c r="I179" i="4" a="1"/>
  <c r="I179" i="4" s="1"/>
  <c r="H179" i="4" a="1"/>
  <c r="H179" i="4" s="1"/>
  <c r="G179" i="4" a="1"/>
  <c r="G179" i="4" s="1"/>
  <c r="F179" i="4" a="1"/>
  <c r="F179" i="4" s="1"/>
  <c r="P178" i="4" a="1"/>
  <c r="P178" i="4" s="1"/>
  <c r="Q178" i="2" s="1"/>
  <c r="AO569" i="14" s="1"/>
  <c r="O178" i="4" a="1"/>
  <c r="O178" i="4" s="1"/>
  <c r="N178" i="4" a="1"/>
  <c r="N178" i="4" s="1"/>
  <c r="M178" i="4" a="1"/>
  <c r="M178" i="4" s="1"/>
  <c r="L178" i="4" a="1"/>
  <c r="L178" i="4" s="1"/>
  <c r="K178" i="4" a="1"/>
  <c r="K178" i="4" s="1"/>
  <c r="J178" i="4" a="1"/>
  <c r="J178" i="4" s="1"/>
  <c r="I178" i="4" a="1"/>
  <c r="I178" i="4" s="1"/>
  <c r="H178" i="4" a="1"/>
  <c r="H178" i="4" s="1"/>
  <c r="G178" i="4" a="1"/>
  <c r="G178" i="4" s="1"/>
  <c r="F178" i="4" a="1"/>
  <c r="F178" i="4" s="1"/>
  <c r="P177" i="4" a="1"/>
  <c r="P177" i="4" s="1"/>
  <c r="Q177" i="2" s="1"/>
  <c r="AO568" i="14" s="1"/>
  <c r="O177" i="4" a="1"/>
  <c r="O177" i="4" s="1"/>
  <c r="N177" i="4" a="1"/>
  <c r="N177" i="4" s="1"/>
  <c r="M177" i="4" a="1"/>
  <c r="M177" i="4" s="1"/>
  <c r="L177" i="4" a="1"/>
  <c r="L177" i="4" s="1"/>
  <c r="K177" i="4" a="1"/>
  <c r="K177" i="4" s="1"/>
  <c r="J177" i="4" a="1"/>
  <c r="J177" i="4" s="1"/>
  <c r="I177" i="4" a="1"/>
  <c r="I177" i="4" s="1"/>
  <c r="H177" i="4" a="1"/>
  <c r="H177" i="4" s="1"/>
  <c r="G177" i="4" a="1"/>
  <c r="G177" i="4" s="1"/>
  <c r="F177" i="4" a="1"/>
  <c r="F177" i="4" s="1"/>
  <c r="P176" i="4" a="1"/>
  <c r="P176" i="4" s="1"/>
  <c r="Q176" i="2" s="1"/>
  <c r="AO567" i="14" s="1"/>
  <c r="O176" i="4" a="1"/>
  <c r="O176" i="4" s="1"/>
  <c r="N176" i="4" a="1"/>
  <c r="N176" i="4" s="1"/>
  <c r="M176" i="4" a="1"/>
  <c r="M176" i="4" s="1"/>
  <c r="L176" i="4" a="1"/>
  <c r="L176" i="4" s="1"/>
  <c r="K176" i="4" a="1"/>
  <c r="K176" i="4" s="1"/>
  <c r="J176" i="4" a="1"/>
  <c r="J176" i="4" s="1"/>
  <c r="I176" i="4" a="1"/>
  <c r="I176" i="4" s="1"/>
  <c r="H176" i="4" a="1"/>
  <c r="H176" i="4" s="1"/>
  <c r="G176" i="4" a="1"/>
  <c r="G176" i="4" s="1"/>
  <c r="F176" i="4" a="1"/>
  <c r="F176" i="4" s="1"/>
  <c r="P175" i="4" a="1"/>
  <c r="P175" i="4" s="1"/>
  <c r="P175" i="2" s="1"/>
  <c r="AN566" i="14" s="1"/>
  <c r="O175" i="4" a="1"/>
  <c r="O175" i="4" s="1"/>
  <c r="N175" i="4" a="1"/>
  <c r="N175" i="4" s="1"/>
  <c r="M175" i="4" a="1"/>
  <c r="M175" i="4" s="1"/>
  <c r="L175" i="4" a="1"/>
  <c r="L175" i="4" s="1"/>
  <c r="K175" i="4" a="1"/>
  <c r="K175" i="4" s="1"/>
  <c r="J175" i="4" a="1"/>
  <c r="J175" i="4" s="1"/>
  <c r="I175" i="4" a="1"/>
  <c r="I175" i="4" s="1"/>
  <c r="H175" i="4" a="1"/>
  <c r="H175" i="4" s="1"/>
  <c r="G175" i="4" a="1"/>
  <c r="G175" i="4" s="1"/>
  <c r="F175" i="4" a="1"/>
  <c r="F175" i="4" s="1"/>
  <c r="P174" i="4" a="1"/>
  <c r="P174" i="4" s="1"/>
  <c r="Q174" i="2" s="1"/>
  <c r="AO565" i="14" s="1"/>
  <c r="O174" i="4" a="1"/>
  <c r="O174" i="4" s="1"/>
  <c r="N174" i="4" a="1"/>
  <c r="N174" i="4" s="1"/>
  <c r="M174" i="4" a="1"/>
  <c r="M174" i="4" s="1"/>
  <c r="L174" i="4" a="1"/>
  <c r="L174" i="4" s="1"/>
  <c r="K174" i="4" a="1"/>
  <c r="K174" i="4" s="1"/>
  <c r="J174" i="4" a="1"/>
  <c r="J174" i="4" s="1"/>
  <c r="I174" i="4" a="1"/>
  <c r="I174" i="4" s="1"/>
  <c r="H174" i="4" a="1"/>
  <c r="H174" i="4" s="1"/>
  <c r="G174" i="4" a="1"/>
  <c r="G174" i="4" s="1"/>
  <c r="F174" i="4" a="1"/>
  <c r="F174" i="4" s="1"/>
  <c r="P173" i="4" a="1"/>
  <c r="P173" i="4" s="1"/>
  <c r="P173" i="2" s="1"/>
  <c r="AN564" i="14" s="1"/>
  <c r="O173" i="4" a="1"/>
  <c r="O173" i="4" s="1"/>
  <c r="N173" i="4" a="1"/>
  <c r="N173" i="4" s="1"/>
  <c r="M173" i="4" a="1"/>
  <c r="M173" i="4" s="1"/>
  <c r="L173" i="4" a="1"/>
  <c r="L173" i="4" s="1"/>
  <c r="K173" i="4" a="1"/>
  <c r="K173" i="4" s="1"/>
  <c r="J173" i="4" a="1"/>
  <c r="J173" i="4" s="1"/>
  <c r="I173" i="4" a="1"/>
  <c r="I173" i="4" s="1"/>
  <c r="H173" i="4" a="1"/>
  <c r="H173" i="4" s="1"/>
  <c r="G173" i="4" a="1"/>
  <c r="G173" i="4" s="1"/>
  <c r="F173" i="4" a="1"/>
  <c r="F173" i="4" s="1"/>
  <c r="P172" i="4" a="1"/>
  <c r="P172" i="4" s="1"/>
  <c r="P172" i="2" s="1"/>
  <c r="AN563" i="14" s="1"/>
  <c r="O172" i="4" a="1"/>
  <c r="O172" i="4" s="1"/>
  <c r="N172" i="4" a="1"/>
  <c r="N172" i="4" s="1"/>
  <c r="M172" i="4" a="1"/>
  <c r="M172" i="4" s="1"/>
  <c r="L172" i="4" a="1"/>
  <c r="L172" i="4" s="1"/>
  <c r="K172" i="4" a="1"/>
  <c r="K172" i="4" s="1"/>
  <c r="J172" i="4" a="1"/>
  <c r="J172" i="4" s="1"/>
  <c r="I172" i="4" a="1"/>
  <c r="I172" i="4" s="1"/>
  <c r="H172" i="4" a="1"/>
  <c r="H172" i="4" s="1"/>
  <c r="G172" i="4" a="1"/>
  <c r="G172" i="4" s="1"/>
  <c r="F172" i="4" a="1"/>
  <c r="F172" i="4" s="1"/>
  <c r="P171" i="4" a="1"/>
  <c r="P171" i="4" s="1"/>
  <c r="P171" i="2" s="1"/>
  <c r="AN562" i="14" s="1"/>
  <c r="O171" i="4" a="1"/>
  <c r="O171" i="4" s="1"/>
  <c r="N171" i="4" a="1"/>
  <c r="N171" i="4" s="1"/>
  <c r="M171" i="4" a="1"/>
  <c r="M171" i="4" s="1"/>
  <c r="L171" i="4" a="1"/>
  <c r="L171" i="4" s="1"/>
  <c r="K171" i="4" a="1"/>
  <c r="K171" i="4" s="1"/>
  <c r="J171" i="4" a="1"/>
  <c r="J171" i="4" s="1"/>
  <c r="I171" i="4" a="1"/>
  <c r="I171" i="4" s="1"/>
  <c r="H171" i="4" a="1"/>
  <c r="H171" i="4" s="1"/>
  <c r="G171" i="4" a="1"/>
  <c r="G171" i="4" s="1"/>
  <c r="F171" i="4" a="1"/>
  <c r="F171" i="4" s="1"/>
  <c r="P170" i="4" a="1"/>
  <c r="P170" i="4" s="1"/>
  <c r="Q170" i="2" s="1"/>
  <c r="AO561" i="14" s="1"/>
  <c r="O170" i="4" a="1"/>
  <c r="O170" i="4" s="1"/>
  <c r="N170" i="4" a="1"/>
  <c r="N170" i="4" s="1"/>
  <c r="M170" i="4" a="1"/>
  <c r="M170" i="4" s="1"/>
  <c r="L170" i="4" a="1"/>
  <c r="L170" i="4" s="1"/>
  <c r="K170" i="4" a="1"/>
  <c r="K170" i="4" s="1"/>
  <c r="J170" i="4" a="1"/>
  <c r="J170" i="4" s="1"/>
  <c r="I170" i="4" a="1"/>
  <c r="I170" i="4" s="1"/>
  <c r="H170" i="4" a="1"/>
  <c r="H170" i="4" s="1"/>
  <c r="G170" i="4" a="1"/>
  <c r="G170" i="4" s="1"/>
  <c r="F170" i="4" a="1"/>
  <c r="F170" i="4" s="1"/>
  <c r="P169" i="4" a="1"/>
  <c r="P169" i="4" s="1"/>
  <c r="Q169" i="2" s="1"/>
  <c r="AO560" i="14" s="1"/>
  <c r="O169" i="4" a="1"/>
  <c r="O169" i="4" s="1"/>
  <c r="N169" i="4" a="1"/>
  <c r="N169" i="4" s="1"/>
  <c r="M169" i="4" a="1"/>
  <c r="M169" i="4" s="1"/>
  <c r="L169" i="4" a="1"/>
  <c r="L169" i="4" s="1"/>
  <c r="K169" i="4" a="1"/>
  <c r="K169" i="4" s="1"/>
  <c r="J169" i="4" a="1"/>
  <c r="J169" i="4" s="1"/>
  <c r="I169" i="4" a="1"/>
  <c r="I169" i="4" s="1"/>
  <c r="H169" i="4" a="1"/>
  <c r="H169" i="4" s="1"/>
  <c r="G169" i="4" a="1"/>
  <c r="G169" i="4" s="1"/>
  <c r="F169" i="4" a="1"/>
  <c r="F169" i="4" s="1"/>
  <c r="P168" i="4" a="1"/>
  <c r="P168" i="4" s="1"/>
  <c r="Q168" i="2" s="1"/>
  <c r="AO559" i="14" s="1"/>
  <c r="O168" i="4" a="1"/>
  <c r="O168" i="4" s="1"/>
  <c r="N168" i="4" a="1"/>
  <c r="N168" i="4" s="1"/>
  <c r="M168" i="4" a="1"/>
  <c r="M168" i="4" s="1"/>
  <c r="L168" i="4" a="1"/>
  <c r="L168" i="4" s="1"/>
  <c r="K168" i="4" a="1"/>
  <c r="K168" i="4" s="1"/>
  <c r="J168" i="4" a="1"/>
  <c r="J168" i="4" s="1"/>
  <c r="I168" i="4" a="1"/>
  <c r="I168" i="4" s="1"/>
  <c r="H168" i="4" a="1"/>
  <c r="H168" i="4" s="1"/>
  <c r="G168" i="4" a="1"/>
  <c r="G168" i="4" s="1"/>
  <c r="F168" i="4" a="1"/>
  <c r="F168" i="4" s="1"/>
  <c r="P167" i="4" a="1"/>
  <c r="P167" i="4" s="1"/>
  <c r="P167" i="2" s="1"/>
  <c r="AN558" i="14" s="1"/>
  <c r="O167" i="4" a="1"/>
  <c r="O167" i="4" s="1"/>
  <c r="N167" i="4" a="1"/>
  <c r="N167" i="4" s="1"/>
  <c r="M167" i="4" a="1"/>
  <c r="M167" i="4" s="1"/>
  <c r="L167" i="4" a="1"/>
  <c r="L167" i="4" s="1"/>
  <c r="K167" i="4" a="1"/>
  <c r="K167" i="4" s="1"/>
  <c r="J167" i="4" a="1"/>
  <c r="J167" i="4" s="1"/>
  <c r="I167" i="4" a="1"/>
  <c r="I167" i="4" s="1"/>
  <c r="H167" i="4" a="1"/>
  <c r="H167" i="4" s="1"/>
  <c r="G167" i="4" a="1"/>
  <c r="G167" i="4" s="1"/>
  <c r="F167" i="4" a="1"/>
  <c r="F167" i="4" s="1"/>
  <c r="P166" i="4" a="1"/>
  <c r="P166" i="4" s="1"/>
  <c r="Q166" i="2" s="1"/>
  <c r="AO557" i="14" s="1"/>
  <c r="O166" i="4" a="1"/>
  <c r="O166" i="4" s="1"/>
  <c r="N166" i="4" a="1"/>
  <c r="N166" i="4" s="1"/>
  <c r="M166" i="4" a="1"/>
  <c r="M166" i="4" s="1"/>
  <c r="L166" i="4" a="1"/>
  <c r="L166" i="4" s="1"/>
  <c r="K166" i="4" a="1"/>
  <c r="K166" i="4" s="1"/>
  <c r="J166" i="4" a="1"/>
  <c r="J166" i="4" s="1"/>
  <c r="I166" i="4" a="1"/>
  <c r="I166" i="4" s="1"/>
  <c r="H166" i="4" a="1"/>
  <c r="H166" i="4" s="1"/>
  <c r="G166" i="4" a="1"/>
  <c r="G166" i="4" s="1"/>
  <c r="F166" i="4" a="1"/>
  <c r="F166" i="4" s="1"/>
  <c r="P165" i="4" a="1"/>
  <c r="P165" i="4" s="1"/>
  <c r="P165" i="2" s="1"/>
  <c r="AN556" i="14" s="1"/>
  <c r="O165" i="4" a="1"/>
  <c r="O165" i="4" s="1"/>
  <c r="N165" i="4" a="1"/>
  <c r="N165" i="4" s="1"/>
  <c r="M165" i="4" a="1"/>
  <c r="M165" i="4" s="1"/>
  <c r="L165" i="4" a="1"/>
  <c r="L165" i="4" s="1"/>
  <c r="K165" i="4" a="1"/>
  <c r="K165" i="4" s="1"/>
  <c r="J165" i="4" a="1"/>
  <c r="J165" i="4" s="1"/>
  <c r="I165" i="4" a="1"/>
  <c r="I165" i="4" s="1"/>
  <c r="H165" i="4" a="1"/>
  <c r="H165" i="4" s="1"/>
  <c r="G165" i="4" a="1"/>
  <c r="G165" i="4" s="1"/>
  <c r="F165" i="4" a="1"/>
  <c r="F165" i="4" s="1"/>
  <c r="P164" i="4" a="1"/>
  <c r="P164" i="4" s="1"/>
  <c r="P164" i="2" s="1"/>
  <c r="AN555" i="14" s="1"/>
  <c r="O164" i="4" a="1"/>
  <c r="O164" i="4" s="1"/>
  <c r="N164" i="4" a="1"/>
  <c r="N164" i="4" s="1"/>
  <c r="M164" i="4" a="1"/>
  <c r="M164" i="4" s="1"/>
  <c r="L164" i="4" a="1"/>
  <c r="L164" i="4" s="1"/>
  <c r="K164" i="4" a="1"/>
  <c r="K164" i="4" s="1"/>
  <c r="J164" i="4" a="1"/>
  <c r="J164" i="4" s="1"/>
  <c r="I164" i="4" a="1"/>
  <c r="I164" i="4" s="1"/>
  <c r="H164" i="4" a="1"/>
  <c r="H164" i="4" s="1"/>
  <c r="G164" i="4" a="1"/>
  <c r="G164" i="4" s="1"/>
  <c r="F164" i="4" a="1"/>
  <c r="F164" i="4" s="1"/>
  <c r="P163" i="4" a="1"/>
  <c r="P163" i="4" s="1"/>
  <c r="P163" i="2" s="1"/>
  <c r="AN554" i="14" s="1"/>
  <c r="O163" i="4" a="1"/>
  <c r="O163" i="4" s="1"/>
  <c r="N163" i="4" a="1"/>
  <c r="N163" i="4" s="1"/>
  <c r="M163" i="4" a="1"/>
  <c r="M163" i="4" s="1"/>
  <c r="L163" i="4" a="1"/>
  <c r="L163" i="4" s="1"/>
  <c r="K163" i="4" a="1"/>
  <c r="K163" i="4" s="1"/>
  <c r="J163" i="4" a="1"/>
  <c r="J163" i="4" s="1"/>
  <c r="I163" i="4" a="1"/>
  <c r="I163" i="4" s="1"/>
  <c r="H163" i="4" a="1"/>
  <c r="H163" i="4" s="1"/>
  <c r="G163" i="4" a="1"/>
  <c r="G163" i="4" s="1"/>
  <c r="F163" i="4" a="1"/>
  <c r="F163" i="4" s="1"/>
  <c r="P162" i="4" a="1"/>
  <c r="P162" i="4" s="1"/>
  <c r="Q162" i="2" s="1"/>
  <c r="AO553" i="14" s="1"/>
  <c r="O162" i="4" a="1"/>
  <c r="O162" i="4" s="1"/>
  <c r="N162" i="4" a="1"/>
  <c r="N162" i="4" s="1"/>
  <c r="M162" i="4" a="1"/>
  <c r="M162" i="4" s="1"/>
  <c r="L162" i="4" a="1"/>
  <c r="L162" i="4" s="1"/>
  <c r="K162" i="4" a="1"/>
  <c r="K162" i="4" s="1"/>
  <c r="J162" i="4" a="1"/>
  <c r="J162" i="4" s="1"/>
  <c r="I162" i="4" a="1"/>
  <c r="I162" i="4" s="1"/>
  <c r="H162" i="4" a="1"/>
  <c r="H162" i="4" s="1"/>
  <c r="G162" i="4" a="1"/>
  <c r="G162" i="4" s="1"/>
  <c r="F162" i="4" a="1"/>
  <c r="F162" i="4" s="1"/>
  <c r="P161" i="4" a="1"/>
  <c r="P161" i="4" s="1"/>
  <c r="Q161" i="2" s="1"/>
  <c r="AO552" i="14" s="1"/>
  <c r="O161" i="4" a="1"/>
  <c r="O161" i="4" s="1"/>
  <c r="N161" i="4" a="1"/>
  <c r="N161" i="4" s="1"/>
  <c r="M161" i="4" a="1"/>
  <c r="M161" i="4" s="1"/>
  <c r="L161" i="4" a="1"/>
  <c r="L161" i="4" s="1"/>
  <c r="K161" i="4" a="1"/>
  <c r="K161" i="4" s="1"/>
  <c r="J161" i="4" a="1"/>
  <c r="J161" i="4" s="1"/>
  <c r="I161" i="4" a="1"/>
  <c r="I161" i="4" s="1"/>
  <c r="H161" i="4" a="1"/>
  <c r="H161" i="4" s="1"/>
  <c r="G161" i="4" a="1"/>
  <c r="G161" i="4" s="1"/>
  <c r="F161" i="4" a="1"/>
  <c r="F161" i="4" s="1"/>
  <c r="P160" i="4" a="1"/>
  <c r="P160" i="4" s="1"/>
  <c r="Q160" i="2" s="1"/>
  <c r="AO551" i="14" s="1"/>
  <c r="O160" i="4" a="1"/>
  <c r="O160" i="4" s="1"/>
  <c r="N160" i="4" a="1"/>
  <c r="N160" i="4" s="1"/>
  <c r="M160" i="4" a="1"/>
  <c r="M160" i="4" s="1"/>
  <c r="L160" i="4" a="1"/>
  <c r="L160" i="4" s="1"/>
  <c r="K160" i="4" a="1"/>
  <c r="K160" i="4" s="1"/>
  <c r="J160" i="4" a="1"/>
  <c r="J160" i="4" s="1"/>
  <c r="I160" i="4" a="1"/>
  <c r="I160" i="4" s="1"/>
  <c r="H160" i="4" a="1"/>
  <c r="H160" i="4" s="1"/>
  <c r="G160" i="4" a="1"/>
  <c r="G160" i="4" s="1"/>
  <c r="F160" i="4" a="1"/>
  <c r="F160" i="4" s="1"/>
  <c r="P159" i="4" a="1"/>
  <c r="P159" i="4" s="1"/>
  <c r="P159" i="2" s="1"/>
  <c r="AN550" i="14" s="1"/>
  <c r="O159" i="4" a="1"/>
  <c r="O159" i="4" s="1"/>
  <c r="N159" i="4" a="1"/>
  <c r="N159" i="4" s="1"/>
  <c r="M159" i="4" a="1"/>
  <c r="M159" i="4" s="1"/>
  <c r="L159" i="4" a="1"/>
  <c r="L159" i="4" s="1"/>
  <c r="K159" i="4" a="1"/>
  <c r="K159" i="4" s="1"/>
  <c r="J159" i="4" a="1"/>
  <c r="J159" i="4" s="1"/>
  <c r="I159" i="4" a="1"/>
  <c r="I159" i="4" s="1"/>
  <c r="H159" i="4" a="1"/>
  <c r="H159" i="4" s="1"/>
  <c r="G159" i="4" a="1"/>
  <c r="G159" i="4" s="1"/>
  <c r="F159" i="4" a="1"/>
  <c r="F159" i="4" s="1"/>
  <c r="P158" i="4" a="1"/>
  <c r="P158" i="4" s="1"/>
  <c r="Q158" i="2" s="1"/>
  <c r="AO549" i="14" s="1"/>
  <c r="O158" i="4" a="1"/>
  <c r="O158" i="4" s="1"/>
  <c r="N158" i="4" a="1"/>
  <c r="N158" i="4" s="1"/>
  <c r="M158" i="4" a="1"/>
  <c r="M158" i="4" s="1"/>
  <c r="L158" i="4" a="1"/>
  <c r="L158" i="4" s="1"/>
  <c r="K158" i="4" a="1"/>
  <c r="K158" i="4" s="1"/>
  <c r="J158" i="4" a="1"/>
  <c r="J158" i="4" s="1"/>
  <c r="I158" i="4" a="1"/>
  <c r="I158" i="4" s="1"/>
  <c r="H158" i="4" a="1"/>
  <c r="H158" i="4" s="1"/>
  <c r="G158" i="4" a="1"/>
  <c r="G158" i="4" s="1"/>
  <c r="F158" i="4" a="1"/>
  <c r="F158" i="4" s="1"/>
  <c r="P157" i="4" a="1"/>
  <c r="P157" i="4" s="1"/>
  <c r="P157" i="2" s="1"/>
  <c r="AN548" i="14" s="1"/>
  <c r="O157" i="4" a="1"/>
  <c r="O157" i="4" s="1"/>
  <c r="N157" i="4" a="1"/>
  <c r="N157" i="4" s="1"/>
  <c r="M157" i="4" a="1"/>
  <c r="M157" i="4" s="1"/>
  <c r="L157" i="4" a="1"/>
  <c r="L157" i="4" s="1"/>
  <c r="K157" i="4" a="1"/>
  <c r="K157" i="4" s="1"/>
  <c r="J157" i="4" a="1"/>
  <c r="J157" i="4" s="1"/>
  <c r="I157" i="4" a="1"/>
  <c r="I157" i="4" s="1"/>
  <c r="H157" i="4" a="1"/>
  <c r="H157" i="4" s="1"/>
  <c r="G157" i="4" a="1"/>
  <c r="G157" i="4" s="1"/>
  <c r="F157" i="4" a="1"/>
  <c r="F157" i="4" s="1"/>
  <c r="P156" i="4" a="1"/>
  <c r="P156" i="4" s="1"/>
  <c r="P156" i="2" s="1"/>
  <c r="AN547" i="14" s="1"/>
  <c r="O156" i="4" a="1"/>
  <c r="O156" i="4" s="1"/>
  <c r="N156" i="4" a="1"/>
  <c r="N156" i="4" s="1"/>
  <c r="M156" i="4" a="1"/>
  <c r="M156" i="4" s="1"/>
  <c r="L156" i="4" a="1"/>
  <c r="L156" i="4" s="1"/>
  <c r="K156" i="4" a="1"/>
  <c r="K156" i="4" s="1"/>
  <c r="J156" i="4" a="1"/>
  <c r="J156" i="4" s="1"/>
  <c r="I156" i="4" a="1"/>
  <c r="I156" i="4" s="1"/>
  <c r="H156" i="4" a="1"/>
  <c r="H156" i="4" s="1"/>
  <c r="G156" i="4" a="1"/>
  <c r="G156" i="4" s="1"/>
  <c r="F156" i="4" a="1"/>
  <c r="F156" i="4" s="1"/>
  <c r="P155" i="4" a="1"/>
  <c r="P155" i="4" s="1"/>
  <c r="P155" i="2" s="1"/>
  <c r="AN546" i="14" s="1"/>
  <c r="O155" i="4" a="1"/>
  <c r="O155" i="4" s="1"/>
  <c r="N155" i="4" a="1"/>
  <c r="N155" i="4" s="1"/>
  <c r="M155" i="4" a="1"/>
  <c r="M155" i="4" s="1"/>
  <c r="L155" i="4" a="1"/>
  <c r="L155" i="4" s="1"/>
  <c r="K155" i="4" a="1"/>
  <c r="K155" i="4" s="1"/>
  <c r="J155" i="4" a="1"/>
  <c r="J155" i="4" s="1"/>
  <c r="I155" i="4" a="1"/>
  <c r="I155" i="4" s="1"/>
  <c r="H155" i="4" a="1"/>
  <c r="H155" i="4" s="1"/>
  <c r="G155" i="4" a="1"/>
  <c r="G155" i="4" s="1"/>
  <c r="F155" i="4" a="1"/>
  <c r="F155" i="4" s="1"/>
  <c r="P154" i="4" a="1"/>
  <c r="P154" i="4" s="1"/>
  <c r="Q154" i="2" s="1"/>
  <c r="AO545" i="14" s="1"/>
  <c r="O154" i="4" a="1"/>
  <c r="O154" i="4" s="1"/>
  <c r="N154" i="4" a="1"/>
  <c r="N154" i="4" s="1"/>
  <c r="M154" i="4" a="1"/>
  <c r="M154" i="4" s="1"/>
  <c r="L154" i="4" a="1"/>
  <c r="L154" i="4" s="1"/>
  <c r="K154" i="4" a="1"/>
  <c r="K154" i="4" s="1"/>
  <c r="J154" i="4" a="1"/>
  <c r="J154" i="4" s="1"/>
  <c r="I154" i="4" a="1"/>
  <c r="I154" i="4" s="1"/>
  <c r="H154" i="4" a="1"/>
  <c r="H154" i="4" s="1"/>
  <c r="G154" i="4" a="1"/>
  <c r="G154" i="4" s="1"/>
  <c r="F154" i="4" a="1"/>
  <c r="F154" i="4" s="1"/>
  <c r="P153" i="4" a="1"/>
  <c r="P153" i="4" s="1"/>
  <c r="Q153" i="2" s="1"/>
  <c r="AO544" i="14" s="1"/>
  <c r="O153" i="4" a="1"/>
  <c r="O153" i="4" s="1"/>
  <c r="N153" i="4" a="1"/>
  <c r="N153" i="4" s="1"/>
  <c r="M153" i="4" a="1"/>
  <c r="M153" i="4" s="1"/>
  <c r="L153" i="4" a="1"/>
  <c r="L153" i="4" s="1"/>
  <c r="K153" i="4" a="1"/>
  <c r="K153" i="4" s="1"/>
  <c r="J153" i="4" a="1"/>
  <c r="J153" i="4" s="1"/>
  <c r="I153" i="4" a="1"/>
  <c r="I153" i="4" s="1"/>
  <c r="H153" i="4" a="1"/>
  <c r="H153" i="4" s="1"/>
  <c r="G153" i="4" a="1"/>
  <c r="G153" i="4" s="1"/>
  <c r="F153" i="4" a="1"/>
  <c r="F153" i="4" s="1"/>
  <c r="P152" i="4" a="1"/>
  <c r="P152" i="4" s="1"/>
  <c r="Q152" i="2" s="1"/>
  <c r="AO543" i="14" s="1"/>
  <c r="O152" i="4" a="1"/>
  <c r="O152" i="4" s="1"/>
  <c r="N152" i="4" a="1"/>
  <c r="N152" i="4" s="1"/>
  <c r="M152" i="4" a="1"/>
  <c r="M152" i="4" s="1"/>
  <c r="L152" i="4" a="1"/>
  <c r="L152" i="4" s="1"/>
  <c r="K152" i="4" a="1"/>
  <c r="K152" i="4" s="1"/>
  <c r="J152" i="4" a="1"/>
  <c r="J152" i="4" s="1"/>
  <c r="I152" i="4" a="1"/>
  <c r="I152" i="4" s="1"/>
  <c r="H152" i="4" a="1"/>
  <c r="H152" i="4" s="1"/>
  <c r="G152" i="4" a="1"/>
  <c r="G152" i="4" s="1"/>
  <c r="F152" i="4" a="1"/>
  <c r="F152" i="4" s="1"/>
  <c r="P151" i="4" a="1"/>
  <c r="P151" i="4" s="1"/>
  <c r="P151" i="2" s="1"/>
  <c r="AN542" i="14" s="1"/>
  <c r="O151" i="4" a="1"/>
  <c r="O151" i="4" s="1"/>
  <c r="N151" i="4" a="1"/>
  <c r="N151" i="4" s="1"/>
  <c r="M151" i="4" a="1"/>
  <c r="M151" i="4" s="1"/>
  <c r="L151" i="4" a="1"/>
  <c r="L151" i="4" s="1"/>
  <c r="K151" i="4" a="1"/>
  <c r="K151" i="4" s="1"/>
  <c r="J151" i="4" a="1"/>
  <c r="J151" i="4" s="1"/>
  <c r="I151" i="4" a="1"/>
  <c r="I151" i="4" s="1"/>
  <c r="H151" i="4" a="1"/>
  <c r="H151" i="4" s="1"/>
  <c r="G151" i="4" a="1"/>
  <c r="G151" i="4" s="1"/>
  <c r="F151" i="4" a="1"/>
  <c r="F151" i="4" s="1"/>
  <c r="P150" i="4" a="1"/>
  <c r="P150" i="4" s="1"/>
  <c r="Q150" i="2" s="1"/>
  <c r="AO541" i="14" s="1"/>
  <c r="O150" i="4" a="1"/>
  <c r="O150" i="4" s="1"/>
  <c r="N150" i="4" a="1"/>
  <c r="N150" i="4" s="1"/>
  <c r="M150" i="4" a="1"/>
  <c r="M150" i="4" s="1"/>
  <c r="L150" i="4" a="1"/>
  <c r="L150" i="4" s="1"/>
  <c r="K150" i="4" a="1"/>
  <c r="K150" i="4" s="1"/>
  <c r="J150" i="4" a="1"/>
  <c r="J150" i="4" s="1"/>
  <c r="I150" i="4" a="1"/>
  <c r="I150" i="4" s="1"/>
  <c r="H150" i="4" a="1"/>
  <c r="H150" i="4" s="1"/>
  <c r="G150" i="4" a="1"/>
  <c r="G150" i="4" s="1"/>
  <c r="F150" i="4" a="1"/>
  <c r="F150" i="4" s="1"/>
  <c r="P149" i="4" a="1"/>
  <c r="P149" i="4" s="1"/>
  <c r="P149" i="2" s="1"/>
  <c r="AN540" i="14" s="1"/>
  <c r="O149" i="4" a="1"/>
  <c r="O149" i="4" s="1"/>
  <c r="N149" i="4" a="1"/>
  <c r="N149" i="4" s="1"/>
  <c r="M149" i="4" a="1"/>
  <c r="M149" i="4" s="1"/>
  <c r="L149" i="4" a="1"/>
  <c r="L149" i="4" s="1"/>
  <c r="K149" i="4" a="1"/>
  <c r="K149" i="4" s="1"/>
  <c r="J149" i="4" a="1"/>
  <c r="J149" i="4" s="1"/>
  <c r="I149" i="4" a="1"/>
  <c r="I149" i="4" s="1"/>
  <c r="H149" i="4" a="1"/>
  <c r="H149" i="4" s="1"/>
  <c r="G149" i="4" a="1"/>
  <c r="G149" i="4" s="1"/>
  <c r="F149" i="4" a="1"/>
  <c r="F149" i="4" s="1"/>
  <c r="P148" i="4" a="1"/>
  <c r="P148" i="4" s="1"/>
  <c r="P148" i="2" s="1"/>
  <c r="AN539" i="14" s="1"/>
  <c r="O148" i="4" a="1"/>
  <c r="O148" i="4" s="1"/>
  <c r="N148" i="4" a="1"/>
  <c r="N148" i="4" s="1"/>
  <c r="M148" i="4" a="1"/>
  <c r="M148" i="4" s="1"/>
  <c r="L148" i="4" a="1"/>
  <c r="L148" i="4" s="1"/>
  <c r="K148" i="4" a="1"/>
  <c r="K148" i="4" s="1"/>
  <c r="J148" i="4" a="1"/>
  <c r="J148" i="4" s="1"/>
  <c r="I148" i="4" a="1"/>
  <c r="I148" i="4" s="1"/>
  <c r="H148" i="4" a="1"/>
  <c r="H148" i="4" s="1"/>
  <c r="G148" i="4" a="1"/>
  <c r="G148" i="4" s="1"/>
  <c r="F148" i="4" a="1"/>
  <c r="F148" i="4" s="1"/>
  <c r="P147" i="4" a="1"/>
  <c r="P147" i="4" s="1"/>
  <c r="P147" i="2" s="1"/>
  <c r="AN538" i="14" s="1"/>
  <c r="O147" i="4" a="1"/>
  <c r="O147" i="4" s="1"/>
  <c r="N147" i="4" a="1"/>
  <c r="N147" i="4" s="1"/>
  <c r="M147" i="4" a="1"/>
  <c r="M147" i="4" s="1"/>
  <c r="L147" i="4" a="1"/>
  <c r="L147" i="4" s="1"/>
  <c r="K147" i="4" a="1"/>
  <c r="K147" i="4" s="1"/>
  <c r="J147" i="4" a="1"/>
  <c r="J147" i="4" s="1"/>
  <c r="I147" i="4" a="1"/>
  <c r="I147" i="4" s="1"/>
  <c r="H147" i="4" a="1"/>
  <c r="H147" i="4" s="1"/>
  <c r="G147" i="4" a="1"/>
  <c r="G147" i="4" s="1"/>
  <c r="F147" i="4" a="1"/>
  <c r="F147" i="4" s="1"/>
  <c r="P146" i="4" a="1"/>
  <c r="P146" i="4" s="1"/>
  <c r="Q146" i="2" s="1"/>
  <c r="AO537" i="14" s="1"/>
  <c r="O146" i="4" a="1"/>
  <c r="O146" i="4" s="1"/>
  <c r="N146" i="4" a="1"/>
  <c r="N146" i="4" s="1"/>
  <c r="M146" i="4" a="1"/>
  <c r="M146" i="4" s="1"/>
  <c r="L146" i="4" a="1"/>
  <c r="L146" i="4" s="1"/>
  <c r="K146" i="4" a="1"/>
  <c r="K146" i="4" s="1"/>
  <c r="J146" i="4" a="1"/>
  <c r="J146" i="4" s="1"/>
  <c r="I146" i="4" a="1"/>
  <c r="I146" i="4" s="1"/>
  <c r="H146" i="4" a="1"/>
  <c r="H146" i="4" s="1"/>
  <c r="G146" i="4" a="1"/>
  <c r="G146" i="4" s="1"/>
  <c r="F146" i="4" a="1"/>
  <c r="F146" i="4" s="1"/>
  <c r="P145" i="4" a="1"/>
  <c r="P145" i="4" s="1"/>
  <c r="Q145" i="2" s="1"/>
  <c r="AO536" i="14" s="1"/>
  <c r="O145" i="4" a="1"/>
  <c r="O145" i="4" s="1"/>
  <c r="N145" i="4" a="1"/>
  <c r="N145" i="4" s="1"/>
  <c r="M145" i="4" a="1"/>
  <c r="M145" i="4" s="1"/>
  <c r="L145" i="4" a="1"/>
  <c r="L145" i="4" s="1"/>
  <c r="K145" i="4" a="1"/>
  <c r="K145" i="4" s="1"/>
  <c r="J145" i="4" a="1"/>
  <c r="J145" i="4" s="1"/>
  <c r="I145" i="4" a="1"/>
  <c r="I145" i="4" s="1"/>
  <c r="H145" i="4" a="1"/>
  <c r="H145" i="4" s="1"/>
  <c r="G145" i="4" a="1"/>
  <c r="G145" i="4" s="1"/>
  <c r="F145" i="4" a="1"/>
  <c r="F145" i="4" s="1"/>
  <c r="P144" i="4" a="1"/>
  <c r="P144" i="4" s="1"/>
  <c r="Q144" i="2" s="1"/>
  <c r="AO535" i="14" s="1"/>
  <c r="O144" i="4" a="1"/>
  <c r="O144" i="4" s="1"/>
  <c r="N144" i="4" a="1"/>
  <c r="N144" i="4" s="1"/>
  <c r="M144" i="4" a="1"/>
  <c r="M144" i="4" s="1"/>
  <c r="L144" i="4" a="1"/>
  <c r="L144" i="4" s="1"/>
  <c r="K144" i="4" a="1"/>
  <c r="K144" i="4" s="1"/>
  <c r="J144" i="4" a="1"/>
  <c r="J144" i="4" s="1"/>
  <c r="I144" i="4" a="1"/>
  <c r="I144" i="4" s="1"/>
  <c r="H144" i="4" a="1"/>
  <c r="H144" i="4" s="1"/>
  <c r="G144" i="4" a="1"/>
  <c r="G144" i="4" s="1"/>
  <c r="F144" i="4" a="1"/>
  <c r="F144" i="4" s="1"/>
  <c r="P143" i="4" a="1"/>
  <c r="P143" i="4" s="1"/>
  <c r="P143" i="2" s="1"/>
  <c r="AN534" i="14" s="1"/>
  <c r="O143" i="4" a="1"/>
  <c r="O143" i="4" s="1"/>
  <c r="N143" i="4" a="1"/>
  <c r="N143" i="4" s="1"/>
  <c r="M143" i="4" a="1"/>
  <c r="M143" i="4" s="1"/>
  <c r="L143" i="4" a="1"/>
  <c r="L143" i="4" s="1"/>
  <c r="K143" i="4" a="1"/>
  <c r="K143" i="4" s="1"/>
  <c r="J143" i="4" a="1"/>
  <c r="J143" i="4" s="1"/>
  <c r="I143" i="4" a="1"/>
  <c r="I143" i="4" s="1"/>
  <c r="H143" i="4" a="1"/>
  <c r="H143" i="4" s="1"/>
  <c r="G143" i="4" a="1"/>
  <c r="G143" i="4" s="1"/>
  <c r="F143" i="4" a="1"/>
  <c r="F143" i="4" s="1"/>
  <c r="P142" i="4" a="1"/>
  <c r="P142" i="4" s="1"/>
  <c r="Q142" i="2" s="1"/>
  <c r="AO533" i="14" s="1"/>
  <c r="O142" i="4" a="1"/>
  <c r="O142" i="4" s="1"/>
  <c r="N142" i="4" a="1"/>
  <c r="N142" i="4" s="1"/>
  <c r="M142" i="4" a="1"/>
  <c r="M142" i="4" s="1"/>
  <c r="L142" i="4" a="1"/>
  <c r="L142" i="4" s="1"/>
  <c r="K142" i="4" a="1"/>
  <c r="K142" i="4" s="1"/>
  <c r="J142" i="4" a="1"/>
  <c r="J142" i="4" s="1"/>
  <c r="I142" i="4" a="1"/>
  <c r="I142" i="4" s="1"/>
  <c r="H142" i="4" a="1"/>
  <c r="H142" i="4" s="1"/>
  <c r="G142" i="4" a="1"/>
  <c r="G142" i="4" s="1"/>
  <c r="F142" i="4" a="1"/>
  <c r="F142" i="4" s="1"/>
  <c r="P141" i="4" a="1"/>
  <c r="P141" i="4" s="1"/>
  <c r="P141" i="2" s="1"/>
  <c r="AN532" i="14" s="1"/>
  <c r="O141" i="4" a="1"/>
  <c r="O141" i="4" s="1"/>
  <c r="N141" i="4" a="1"/>
  <c r="N141" i="4" s="1"/>
  <c r="M141" i="4" a="1"/>
  <c r="M141" i="4" s="1"/>
  <c r="L141" i="4" a="1"/>
  <c r="L141" i="4" s="1"/>
  <c r="K141" i="4" a="1"/>
  <c r="K141" i="4" s="1"/>
  <c r="J141" i="4" a="1"/>
  <c r="J141" i="4" s="1"/>
  <c r="I141" i="4" a="1"/>
  <c r="I141" i="4" s="1"/>
  <c r="H141" i="4" a="1"/>
  <c r="H141" i="4" s="1"/>
  <c r="G141" i="4" a="1"/>
  <c r="G141" i="4" s="1"/>
  <c r="F141" i="4" a="1"/>
  <c r="F141" i="4" s="1"/>
  <c r="P140" i="4" a="1"/>
  <c r="P140" i="4" s="1"/>
  <c r="P140" i="2" s="1"/>
  <c r="AN531" i="14" s="1"/>
  <c r="O140" i="4" a="1"/>
  <c r="O140" i="4" s="1"/>
  <c r="N140" i="4" a="1"/>
  <c r="N140" i="4" s="1"/>
  <c r="M140" i="4" a="1"/>
  <c r="M140" i="4" s="1"/>
  <c r="L140" i="4" a="1"/>
  <c r="L140" i="4" s="1"/>
  <c r="K140" i="4" a="1"/>
  <c r="K140" i="4" s="1"/>
  <c r="J140" i="4" a="1"/>
  <c r="J140" i="4" s="1"/>
  <c r="I140" i="4" a="1"/>
  <c r="I140" i="4" s="1"/>
  <c r="H140" i="4" a="1"/>
  <c r="H140" i="4" s="1"/>
  <c r="G140" i="4" a="1"/>
  <c r="G140" i="4" s="1"/>
  <c r="F140" i="4" a="1"/>
  <c r="F140" i="4" s="1"/>
  <c r="P139" i="4" a="1"/>
  <c r="P139" i="4" s="1"/>
  <c r="P139" i="2" s="1"/>
  <c r="AN530" i="14" s="1"/>
  <c r="O139" i="4" a="1"/>
  <c r="O139" i="4" s="1"/>
  <c r="N139" i="4" a="1"/>
  <c r="N139" i="4" s="1"/>
  <c r="M139" i="4" a="1"/>
  <c r="M139" i="4" s="1"/>
  <c r="L139" i="4" a="1"/>
  <c r="L139" i="4" s="1"/>
  <c r="K139" i="4" a="1"/>
  <c r="K139" i="4" s="1"/>
  <c r="J139" i="4" a="1"/>
  <c r="J139" i="4" s="1"/>
  <c r="I139" i="4" a="1"/>
  <c r="I139" i="4" s="1"/>
  <c r="H139" i="4" a="1"/>
  <c r="H139" i="4" s="1"/>
  <c r="G139" i="4" a="1"/>
  <c r="G139" i="4" s="1"/>
  <c r="F139" i="4" a="1"/>
  <c r="F139" i="4" s="1"/>
  <c r="P138" i="4" a="1"/>
  <c r="P138" i="4" s="1"/>
  <c r="Q138" i="2" s="1"/>
  <c r="AO529" i="14" s="1"/>
  <c r="O138" i="4" a="1"/>
  <c r="O138" i="4" s="1"/>
  <c r="N138" i="4" a="1"/>
  <c r="N138" i="4" s="1"/>
  <c r="M138" i="4" a="1"/>
  <c r="M138" i="4" s="1"/>
  <c r="L138" i="4" a="1"/>
  <c r="L138" i="4" s="1"/>
  <c r="K138" i="4" a="1"/>
  <c r="K138" i="4" s="1"/>
  <c r="J138" i="4" a="1"/>
  <c r="J138" i="4" s="1"/>
  <c r="I138" i="4" a="1"/>
  <c r="I138" i="4" s="1"/>
  <c r="H138" i="4" a="1"/>
  <c r="H138" i="4" s="1"/>
  <c r="G138" i="4" a="1"/>
  <c r="G138" i="4" s="1"/>
  <c r="F138" i="4" a="1"/>
  <c r="F138" i="4" s="1"/>
  <c r="P137" i="4" a="1"/>
  <c r="P137" i="4" s="1"/>
  <c r="Q137" i="2" s="1"/>
  <c r="AO528" i="14" s="1"/>
  <c r="O137" i="4" a="1"/>
  <c r="O137" i="4" s="1"/>
  <c r="N137" i="4" a="1"/>
  <c r="N137" i="4" s="1"/>
  <c r="M137" i="4" a="1"/>
  <c r="M137" i="4" s="1"/>
  <c r="L137" i="4" a="1"/>
  <c r="L137" i="4" s="1"/>
  <c r="K137" i="4" a="1"/>
  <c r="K137" i="4" s="1"/>
  <c r="J137" i="4" a="1"/>
  <c r="J137" i="4" s="1"/>
  <c r="I137" i="4" a="1"/>
  <c r="I137" i="4" s="1"/>
  <c r="H137" i="4" a="1"/>
  <c r="H137" i="4" s="1"/>
  <c r="G137" i="4" a="1"/>
  <c r="G137" i="4" s="1"/>
  <c r="F137" i="4" a="1"/>
  <c r="F137" i="4" s="1"/>
  <c r="P136" i="4" a="1"/>
  <c r="P136" i="4" s="1"/>
  <c r="Q136" i="2" s="1"/>
  <c r="AO527" i="14" s="1"/>
  <c r="O136" i="4" a="1"/>
  <c r="O136" i="4" s="1"/>
  <c r="N136" i="4" a="1"/>
  <c r="N136" i="4" s="1"/>
  <c r="M136" i="4" a="1"/>
  <c r="M136" i="4" s="1"/>
  <c r="L136" i="4" a="1"/>
  <c r="L136" i="4" s="1"/>
  <c r="K136" i="4" a="1"/>
  <c r="K136" i="4" s="1"/>
  <c r="J136" i="4" a="1"/>
  <c r="J136" i="4" s="1"/>
  <c r="I136" i="4" a="1"/>
  <c r="I136" i="4" s="1"/>
  <c r="H136" i="4" a="1"/>
  <c r="H136" i="4" s="1"/>
  <c r="G136" i="4" a="1"/>
  <c r="G136" i="4" s="1"/>
  <c r="F136" i="4" a="1"/>
  <c r="F136" i="4" s="1"/>
  <c r="P135" i="4" a="1"/>
  <c r="P135" i="4" s="1"/>
  <c r="P135" i="2" s="1"/>
  <c r="AN526" i="14" s="1"/>
  <c r="O135" i="4" a="1"/>
  <c r="O135" i="4" s="1"/>
  <c r="N135" i="4" a="1"/>
  <c r="N135" i="4" s="1"/>
  <c r="M135" i="4" a="1"/>
  <c r="M135" i="4" s="1"/>
  <c r="L135" i="4" a="1"/>
  <c r="L135" i="4" s="1"/>
  <c r="K135" i="4" a="1"/>
  <c r="K135" i="4" s="1"/>
  <c r="J135" i="4" a="1"/>
  <c r="J135" i="4" s="1"/>
  <c r="I135" i="4" a="1"/>
  <c r="I135" i="4" s="1"/>
  <c r="H135" i="4" a="1"/>
  <c r="H135" i="4" s="1"/>
  <c r="G135" i="4" a="1"/>
  <c r="G135" i="4" s="1"/>
  <c r="F135" i="4" a="1"/>
  <c r="F135" i="4" s="1"/>
  <c r="P134" i="4" a="1"/>
  <c r="P134" i="4" s="1"/>
  <c r="Q134" i="2" s="1"/>
  <c r="AO525" i="14" s="1"/>
  <c r="O134" i="4" a="1"/>
  <c r="O134" i="4" s="1"/>
  <c r="N134" i="4" a="1"/>
  <c r="N134" i="4" s="1"/>
  <c r="M134" i="4" a="1"/>
  <c r="M134" i="4" s="1"/>
  <c r="L134" i="4" a="1"/>
  <c r="L134" i="4" s="1"/>
  <c r="K134" i="4" a="1"/>
  <c r="K134" i="4" s="1"/>
  <c r="J134" i="4" a="1"/>
  <c r="J134" i="4" s="1"/>
  <c r="I134" i="4" a="1"/>
  <c r="I134" i="4" s="1"/>
  <c r="H134" i="4" a="1"/>
  <c r="H134" i="4" s="1"/>
  <c r="G134" i="4" a="1"/>
  <c r="G134" i="4" s="1"/>
  <c r="F134" i="4" a="1"/>
  <c r="F134" i="4" s="1"/>
  <c r="P133" i="4" a="1"/>
  <c r="P133" i="4" s="1"/>
  <c r="P133" i="2" s="1"/>
  <c r="AN524" i="14" s="1"/>
  <c r="O133" i="4" a="1"/>
  <c r="O133" i="4" s="1"/>
  <c r="N133" i="4" a="1"/>
  <c r="N133" i="4" s="1"/>
  <c r="M133" i="4" a="1"/>
  <c r="M133" i="4" s="1"/>
  <c r="L133" i="4" a="1"/>
  <c r="L133" i="4" s="1"/>
  <c r="K133" i="4" a="1"/>
  <c r="K133" i="4" s="1"/>
  <c r="J133" i="4" a="1"/>
  <c r="J133" i="4" s="1"/>
  <c r="I133" i="4" a="1"/>
  <c r="I133" i="4" s="1"/>
  <c r="H133" i="4" a="1"/>
  <c r="H133" i="4" s="1"/>
  <c r="G133" i="4" a="1"/>
  <c r="G133" i="4" s="1"/>
  <c r="F133" i="4" a="1"/>
  <c r="F133" i="4" s="1"/>
  <c r="P132" i="4" a="1"/>
  <c r="P132" i="4" s="1"/>
  <c r="P132" i="2" s="1"/>
  <c r="AN523" i="14" s="1"/>
  <c r="O132" i="4" a="1"/>
  <c r="O132" i="4" s="1"/>
  <c r="N132" i="4" a="1"/>
  <c r="N132" i="4" s="1"/>
  <c r="M132" i="4" a="1"/>
  <c r="M132" i="4" s="1"/>
  <c r="L132" i="4" a="1"/>
  <c r="L132" i="4" s="1"/>
  <c r="K132" i="4" a="1"/>
  <c r="K132" i="4" s="1"/>
  <c r="J132" i="4" a="1"/>
  <c r="J132" i="4" s="1"/>
  <c r="I132" i="4" a="1"/>
  <c r="I132" i="4" s="1"/>
  <c r="H132" i="4" a="1"/>
  <c r="H132" i="4" s="1"/>
  <c r="G132" i="4" a="1"/>
  <c r="G132" i="4" s="1"/>
  <c r="F132" i="4" a="1"/>
  <c r="F132" i="4" s="1"/>
  <c r="P131" i="4" a="1"/>
  <c r="P131" i="4" s="1"/>
  <c r="P131" i="2" s="1"/>
  <c r="AN522" i="14" s="1"/>
  <c r="O131" i="4" a="1"/>
  <c r="O131" i="4" s="1"/>
  <c r="N131" i="4" a="1"/>
  <c r="N131" i="4" s="1"/>
  <c r="M131" i="4" a="1"/>
  <c r="M131" i="4" s="1"/>
  <c r="L131" i="4" a="1"/>
  <c r="L131" i="4" s="1"/>
  <c r="K131" i="4" a="1"/>
  <c r="K131" i="4" s="1"/>
  <c r="J131" i="4" a="1"/>
  <c r="J131" i="4" s="1"/>
  <c r="I131" i="4" a="1"/>
  <c r="I131" i="4" s="1"/>
  <c r="H131" i="4" a="1"/>
  <c r="H131" i="4" s="1"/>
  <c r="G131" i="4" a="1"/>
  <c r="G131" i="4" s="1"/>
  <c r="F131" i="4" a="1"/>
  <c r="F131" i="4" s="1"/>
  <c r="P130" i="4" a="1"/>
  <c r="P130" i="4" s="1"/>
  <c r="Q130" i="2" s="1"/>
  <c r="AO521" i="14" s="1"/>
  <c r="O130" i="4" a="1"/>
  <c r="O130" i="4" s="1"/>
  <c r="N130" i="4" a="1"/>
  <c r="N130" i="4" s="1"/>
  <c r="M130" i="4" a="1"/>
  <c r="M130" i="4" s="1"/>
  <c r="L130" i="4" a="1"/>
  <c r="L130" i="4" s="1"/>
  <c r="K130" i="4" a="1"/>
  <c r="K130" i="4" s="1"/>
  <c r="J130" i="4" a="1"/>
  <c r="J130" i="4" s="1"/>
  <c r="I130" i="4" a="1"/>
  <c r="I130" i="4" s="1"/>
  <c r="H130" i="4" a="1"/>
  <c r="H130" i="4" s="1"/>
  <c r="G130" i="4" a="1"/>
  <c r="G130" i="4" s="1"/>
  <c r="F130" i="4" a="1"/>
  <c r="F130" i="4" s="1"/>
  <c r="P129" i="4" a="1"/>
  <c r="P129" i="4" s="1"/>
  <c r="Q129" i="2" s="1"/>
  <c r="AO520" i="14" s="1"/>
  <c r="O129" i="4" a="1"/>
  <c r="O129" i="4" s="1"/>
  <c r="N129" i="4" a="1"/>
  <c r="N129" i="4" s="1"/>
  <c r="M129" i="4" a="1"/>
  <c r="M129" i="4" s="1"/>
  <c r="L129" i="4" a="1"/>
  <c r="L129" i="4" s="1"/>
  <c r="K129" i="4" a="1"/>
  <c r="K129" i="4" s="1"/>
  <c r="J129" i="4" a="1"/>
  <c r="J129" i="4" s="1"/>
  <c r="I129" i="4" a="1"/>
  <c r="I129" i="4" s="1"/>
  <c r="H129" i="4" a="1"/>
  <c r="H129" i="4" s="1"/>
  <c r="G129" i="4" a="1"/>
  <c r="G129" i="4" s="1"/>
  <c r="F129" i="4" a="1"/>
  <c r="F129" i="4" s="1"/>
  <c r="P128" i="4" a="1"/>
  <c r="P128" i="4" s="1"/>
  <c r="Q128" i="2" s="1"/>
  <c r="AO519" i="14" s="1"/>
  <c r="O128" i="4" a="1"/>
  <c r="O128" i="4" s="1"/>
  <c r="N128" i="4" a="1"/>
  <c r="N128" i="4" s="1"/>
  <c r="M128" i="4" a="1"/>
  <c r="M128" i="4" s="1"/>
  <c r="L128" i="4" a="1"/>
  <c r="L128" i="4" s="1"/>
  <c r="K128" i="4" a="1"/>
  <c r="K128" i="4" s="1"/>
  <c r="J128" i="4" a="1"/>
  <c r="J128" i="4" s="1"/>
  <c r="I128" i="4" a="1"/>
  <c r="I128" i="4" s="1"/>
  <c r="H128" i="4" a="1"/>
  <c r="H128" i="4" s="1"/>
  <c r="G128" i="4" a="1"/>
  <c r="G128" i="4" s="1"/>
  <c r="F128" i="4" a="1"/>
  <c r="F128" i="4" s="1"/>
  <c r="P127" i="4" a="1"/>
  <c r="P127" i="4" s="1"/>
  <c r="P127" i="2" s="1"/>
  <c r="AN518" i="14" s="1"/>
  <c r="O127" i="4" a="1"/>
  <c r="O127" i="4" s="1"/>
  <c r="N127" i="4" a="1"/>
  <c r="N127" i="4" s="1"/>
  <c r="M127" i="4" a="1"/>
  <c r="M127" i="4" s="1"/>
  <c r="L127" i="4" a="1"/>
  <c r="L127" i="4" s="1"/>
  <c r="K127" i="4" a="1"/>
  <c r="K127" i="4" s="1"/>
  <c r="J127" i="4" a="1"/>
  <c r="J127" i="4" s="1"/>
  <c r="I127" i="4" a="1"/>
  <c r="I127" i="4" s="1"/>
  <c r="H127" i="4" a="1"/>
  <c r="H127" i="4" s="1"/>
  <c r="G127" i="4" a="1"/>
  <c r="G127" i="4" s="1"/>
  <c r="F127" i="4" a="1"/>
  <c r="F127" i="4" s="1"/>
  <c r="P126" i="4" a="1"/>
  <c r="P126" i="4" s="1"/>
  <c r="Q126" i="2" s="1"/>
  <c r="AO517" i="14" s="1"/>
  <c r="O126" i="4" a="1"/>
  <c r="O126" i="4" s="1"/>
  <c r="N126" i="4" a="1"/>
  <c r="N126" i="4" s="1"/>
  <c r="M126" i="4" a="1"/>
  <c r="M126" i="4" s="1"/>
  <c r="L126" i="4" a="1"/>
  <c r="L126" i="4" s="1"/>
  <c r="K126" i="4" a="1"/>
  <c r="K126" i="4" s="1"/>
  <c r="J126" i="4" a="1"/>
  <c r="J126" i="4" s="1"/>
  <c r="I126" i="4" a="1"/>
  <c r="I126" i="4" s="1"/>
  <c r="H126" i="4" a="1"/>
  <c r="H126" i="4" s="1"/>
  <c r="G126" i="4" a="1"/>
  <c r="G126" i="4" s="1"/>
  <c r="F126" i="4" a="1"/>
  <c r="F126" i="4" s="1"/>
  <c r="P125" i="4" a="1"/>
  <c r="P125" i="4" s="1"/>
  <c r="P125" i="2" s="1"/>
  <c r="AN516" i="14" s="1"/>
  <c r="O125" i="4" a="1"/>
  <c r="O125" i="4" s="1"/>
  <c r="N125" i="4" a="1"/>
  <c r="N125" i="4" s="1"/>
  <c r="M125" i="4" a="1"/>
  <c r="M125" i="4" s="1"/>
  <c r="L125" i="4" a="1"/>
  <c r="L125" i="4" s="1"/>
  <c r="K125" i="4" a="1"/>
  <c r="K125" i="4" s="1"/>
  <c r="J125" i="4" a="1"/>
  <c r="J125" i="4" s="1"/>
  <c r="I125" i="4" a="1"/>
  <c r="I125" i="4" s="1"/>
  <c r="H125" i="4" a="1"/>
  <c r="H125" i="4" s="1"/>
  <c r="G125" i="4" a="1"/>
  <c r="G125" i="4" s="1"/>
  <c r="F125" i="4" a="1"/>
  <c r="F125" i="4" s="1"/>
  <c r="P124" i="4" a="1"/>
  <c r="P124" i="4" s="1"/>
  <c r="P124" i="2" s="1"/>
  <c r="AN515" i="14" s="1"/>
  <c r="O124" i="4" a="1"/>
  <c r="O124" i="4" s="1"/>
  <c r="N124" i="4" a="1"/>
  <c r="N124" i="4" s="1"/>
  <c r="M124" i="4" a="1"/>
  <c r="M124" i="4" s="1"/>
  <c r="L124" i="4" a="1"/>
  <c r="L124" i="4" s="1"/>
  <c r="K124" i="4" a="1"/>
  <c r="K124" i="4" s="1"/>
  <c r="J124" i="4" a="1"/>
  <c r="J124" i="4" s="1"/>
  <c r="I124" i="4" a="1"/>
  <c r="I124" i="4" s="1"/>
  <c r="H124" i="4" a="1"/>
  <c r="H124" i="4" s="1"/>
  <c r="G124" i="4" a="1"/>
  <c r="G124" i="4" s="1"/>
  <c r="F124" i="4" a="1"/>
  <c r="F124" i="4" s="1"/>
  <c r="P123" i="4" a="1"/>
  <c r="P123" i="4" s="1"/>
  <c r="P123" i="2" s="1"/>
  <c r="AN514" i="14" s="1"/>
  <c r="O123" i="4" a="1"/>
  <c r="O123" i="4" s="1"/>
  <c r="N123" i="4" a="1"/>
  <c r="N123" i="4" s="1"/>
  <c r="M123" i="4" a="1"/>
  <c r="M123" i="4" s="1"/>
  <c r="L123" i="4" a="1"/>
  <c r="L123" i="4" s="1"/>
  <c r="K123" i="4" a="1"/>
  <c r="K123" i="4" s="1"/>
  <c r="J123" i="4" a="1"/>
  <c r="J123" i="4" s="1"/>
  <c r="I123" i="4" a="1"/>
  <c r="I123" i="4" s="1"/>
  <c r="H123" i="4" a="1"/>
  <c r="H123" i="4" s="1"/>
  <c r="G123" i="4" a="1"/>
  <c r="G123" i="4" s="1"/>
  <c r="F123" i="4" a="1"/>
  <c r="F123" i="4" s="1"/>
  <c r="P122" i="4" a="1"/>
  <c r="P122" i="4" s="1"/>
  <c r="Q122" i="2" s="1"/>
  <c r="AO513" i="14" s="1"/>
  <c r="O122" i="4" a="1"/>
  <c r="O122" i="4" s="1"/>
  <c r="N122" i="4" a="1"/>
  <c r="N122" i="4" s="1"/>
  <c r="M122" i="4" a="1"/>
  <c r="M122" i="4" s="1"/>
  <c r="L122" i="4" a="1"/>
  <c r="L122" i="4" s="1"/>
  <c r="K122" i="4" a="1"/>
  <c r="K122" i="4" s="1"/>
  <c r="J122" i="4" a="1"/>
  <c r="J122" i="4" s="1"/>
  <c r="I122" i="4" a="1"/>
  <c r="I122" i="4" s="1"/>
  <c r="H122" i="4" a="1"/>
  <c r="H122" i="4" s="1"/>
  <c r="G122" i="4" a="1"/>
  <c r="G122" i="4" s="1"/>
  <c r="F122" i="4" a="1"/>
  <c r="F122" i="4" s="1"/>
  <c r="P121" i="4" a="1"/>
  <c r="P121" i="4" s="1"/>
  <c r="Q121" i="2" s="1"/>
  <c r="AO512" i="14" s="1"/>
  <c r="O121" i="4" a="1"/>
  <c r="O121" i="4" s="1"/>
  <c r="N121" i="4" a="1"/>
  <c r="N121" i="4" s="1"/>
  <c r="M121" i="4" a="1"/>
  <c r="M121" i="4" s="1"/>
  <c r="L121" i="4" a="1"/>
  <c r="L121" i="4" s="1"/>
  <c r="K121" i="4" a="1"/>
  <c r="K121" i="4" s="1"/>
  <c r="J121" i="4" a="1"/>
  <c r="J121" i="4" s="1"/>
  <c r="I121" i="4" a="1"/>
  <c r="I121" i="4" s="1"/>
  <c r="H121" i="4" a="1"/>
  <c r="H121" i="4" s="1"/>
  <c r="G121" i="4" a="1"/>
  <c r="G121" i="4" s="1"/>
  <c r="F121" i="4" a="1"/>
  <c r="F121" i="4" s="1"/>
  <c r="P120" i="4" a="1"/>
  <c r="P120" i="4" s="1"/>
  <c r="Q120" i="2" s="1"/>
  <c r="AO511" i="14" s="1"/>
  <c r="O120" i="4" a="1"/>
  <c r="O120" i="4" s="1"/>
  <c r="N120" i="4" a="1"/>
  <c r="N120" i="4" s="1"/>
  <c r="M120" i="4" a="1"/>
  <c r="M120" i="4" s="1"/>
  <c r="L120" i="4" a="1"/>
  <c r="L120" i="4" s="1"/>
  <c r="K120" i="4" a="1"/>
  <c r="K120" i="4" s="1"/>
  <c r="J120" i="4" a="1"/>
  <c r="J120" i="4" s="1"/>
  <c r="I120" i="4" a="1"/>
  <c r="I120" i="4" s="1"/>
  <c r="H120" i="4" a="1"/>
  <c r="H120" i="4" s="1"/>
  <c r="G120" i="4" a="1"/>
  <c r="G120" i="4" s="1"/>
  <c r="F120" i="4" a="1"/>
  <c r="F120" i="4" s="1"/>
  <c r="P119" i="4" a="1"/>
  <c r="P119" i="4" s="1"/>
  <c r="P119" i="2" s="1"/>
  <c r="AN510" i="14" s="1"/>
  <c r="O119" i="4" a="1"/>
  <c r="O119" i="4" s="1"/>
  <c r="N119" i="4" a="1"/>
  <c r="N119" i="4" s="1"/>
  <c r="M119" i="4" a="1"/>
  <c r="M119" i="4" s="1"/>
  <c r="L119" i="4" a="1"/>
  <c r="L119" i="4" s="1"/>
  <c r="K119" i="4" a="1"/>
  <c r="K119" i="4" s="1"/>
  <c r="J119" i="4" a="1"/>
  <c r="J119" i="4" s="1"/>
  <c r="I119" i="4" a="1"/>
  <c r="I119" i="4" s="1"/>
  <c r="H119" i="4" a="1"/>
  <c r="H119" i="4" s="1"/>
  <c r="G119" i="4" a="1"/>
  <c r="G119" i="4" s="1"/>
  <c r="F119" i="4" a="1"/>
  <c r="F119" i="4" s="1"/>
  <c r="P118" i="4" a="1"/>
  <c r="P118" i="4" s="1"/>
  <c r="Q118" i="2" s="1"/>
  <c r="AO509" i="14" s="1"/>
  <c r="O118" i="4" a="1"/>
  <c r="O118" i="4" s="1"/>
  <c r="N118" i="4" a="1"/>
  <c r="N118" i="4" s="1"/>
  <c r="M118" i="4" a="1"/>
  <c r="M118" i="4" s="1"/>
  <c r="L118" i="4" a="1"/>
  <c r="L118" i="4" s="1"/>
  <c r="K118" i="4" a="1"/>
  <c r="K118" i="4" s="1"/>
  <c r="J118" i="4" a="1"/>
  <c r="J118" i="4" s="1"/>
  <c r="I118" i="4" a="1"/>
  <c r="I118" i="4" s="1"/>
  <c r="H118" i="4" a="1"/>
  <c r="H118" i="4" s="1"/>
  <c r="G118" i="4" a="1"/>
  <c r="G118" i="4" s="1"/>
  <c r="F118" i="4" a="1"/>
  <c r="F118" i="4" s="1"/>
  <c r="P117" i="4" a="1"/>
  <c r="P117" i="4" s="1"/>
  <c r="O117" i="4" a="1"/>
  <c r="O117" i="4" s="1"/>
  <c r="N117" i="4" a="1"/>
  <c r="N117" i="4" s="1"/>
  <c r="M117" i="4" a="1"/>
  <c r="M117" i="4" s="1"/>
  <c r="L117" i="4" a="1"/>
  <c r="L117" i="4" s="1"/>
  <c r="K117" i="4" a="1"/>
  <c r="K117" i="4" s="1"/>
  <c r="J117" i="4" a="1"/>
  <c r="J117" i="4" s="1"/>
  <c r="I117" i="4" a="1"/>
  <c r="I117" i="4" s="1"/>
  <c r="H117" i="4" a="1"/>
  <c r="H117" i="4" s="1"/>
  <c r="G117" i="4" a="1"/>
  <c r="G117" i="4" s="1"/>
  <c r="F117" i="4" a="1"/>
  <c r="F117" i="4" s="1"/>
  <c r="P116" i="4" a="1"/>
  <c r="P116" i="4" s="1"/>
  <c r="P116" i="2" s="1"/>
  <c r="AN507" i="14" s="1"/>
  <c r="O116" i="4" a="1"/>
  <c r="O116" i="4" s="1"/>
  <c r="N116" i="4" a="1"/>
  <c r="N116" i="4" s="1"/>
  <c r="M116" i="4" a="1"/>
  <c r="M116" i="4" s="1"/>
  <c r="L116" i="4" a="1"/>
  <c r="L116" i="4" s="1"/>
  <c r="K116" i="4" a="1"/>
  <c r="K116" i="4" s="1"/>
  <c r="J116" i="4" a="1"/>
  <c r="J116" i="4" s="1"/>
  <c r="I116" i="4" a="1"/>
  <c r="I116" i="4" s="1"/>
  <c r="H116" i="4" a="1"/>
  <c r="H116" i="4" s="1"/>
  <c r="G116" i="4" a="1"/>
  <c r="G116" i="4" s="1"/>
  <c r="F116" i="4" a="1"/>
  <c r="F116" i="4" s="1"/>
  <c r="P115" i="4" a="1"/>
  <c r="P115" i="4" s="1"/>
  <c r="P115" i="2" s="1"/>
  <c r="AN506" i="14" s="1"/>
  <c r="O115" i="4" a="1"/>
  <c r="O115" i="4" s="1"/>
  <c r="N115" i="4" a="1"/>
  <c r="N115" i="4" s="1"/>
  <c r="M115" i="4" a="1"/>
  <c r="M115" i="4" s="1"/>
  <c r="L115" i="4" a="1"/>
  <c r="L115" i="4" s="1"/>
  <c r="K115" i="4" a="1"/>
  <c r="K115" i="4" s="1"/>
  <c r="J115" i="4" a="1"/>
  <c r="J115" i="4" s="1"/>
  <c r="I115" i="4" a="1"/>
  <c r="I115" i="4" s="1"/>
  <c r="H115" i="4" a="1"/>
  <c r="H115" i="4" s="1"/>
  <c r="G115" i="4" a="1"/>
  <c r="G115" i="4" s="1"/>
  <c r="F115" i="4" a="1"/>
  <c r="F115" i="4" s="1"/>
  <c r="P114" i="4" a="1"/>
  <c r="P114" i="4" s="1"/>
  <c r="Q114" i="2" s="1"/>
  <c r="AO505" i="14" s="1"/>
  <c r="O114" i="4" a="1"/>
  <c r="O114" i="4" s="1"/>
  <c r="N114" i="4" a="1"/>
  <c r="N114" i="4" s="1"/>
  <c r="M114" i="4" a="1"/>
  <c r="M114" i="4" s="1"/>
  <c r="L114" i="4" a="1"/>
  <c r="L114" i="4" s="1"/>
  <c r="K114" i="4" a="1"/>
  <c r="K114" i="4" s="1"/>
  <c r="J114" i="4" a="1"/>
  <c r="J114" i="4" s="1"/>
  <c r="I114" i="4" a="1"/>
  <c r="I114" i="4" s="1"/>
  <c r="H114" i="4" a="1"/>
  <c r="H114" i="4" s="1"/>
  <c r="G114" i="4" a="1"/>
  <c r="G114" i="4" s="1"/>
  <c r="F114" i="4" a="1"/>
  <c r="F114" i="4" s="1"/>
  <c r="P113" i="4" a="1"/>
  <c r="P113" i="4" s="1"/>
  <c r="Q113" i="2" s="1"/>
  <c r="AO504" i="14" s="1"/>
  <c r="O113" i="4" a="1"/>
  <c r="O113" i="4" s="1"/>
  <c r="N113" i="4" a="1"/>
  <c r="N113" i="4" s="1"/>
  <c r="M113" i="4" a="1"/>
  <c r="M113" i="4" s="1"/>
  <c r="L113" i="4" a="1"/>
  <c r="L113" i="4" s="1"/>
  <c r="K113" i="4" a="1"/>
  <c r="K113" i="4" s="1"/>
  <c r="J113" i="4" a="1"/>
  <c r="J113" i="4" s="1"/>
  <c r="I113" i="4" a="1"/>
  <c r="I113" i="4" s="1"/>
  <c r="H113" i="4" a="1"/>
  <c r="H113" i="4" s="1"/>
  <c r="G113" i="4" a="1"/>
  <c r="G113" i="4" s="1"/>
  <c r="F113" i="4" a="1"/>
  <c r="F113" i="4" s="1"/>
  <c r="P112" i="4" a="1"/>
  <c r="P112" i="4" s="1"/>
  <c r="Q112" i="2" s="1"/>
  <c r="AO503" i="14" s="1"/>
  <c r="O112" i="4" a="1"/>
  <c r="O112" i="4" s="1"/>
  <c r="N112" i="4" a="1"/>
  <c r="N112" i="4" s="1"/>
  <c r="M112" i="4" a="1"/>
  <c r="M112" i="4" s="1"/>
  <c r="L112" i="4" a="1"/>
  <c r="L112" i="4" s="1"/>
  <c r="K112" i="4" a="1"/>
  <c r="K112" i="4" s="1"/>
  <c r="J112" i="4" a="1"/>
  <c r="J112" i="4" s="1"/>
  <c r="I112" i="4" a="1"/>
  <c r="I112" i="4" s="1"/>
  <c r="H112" i="4" a="1"/>
  <c r="H112" i="4" s="1"/>
  <c r="G112" i="4" a="1"/>
  <c r="G112" i="4" s="1"/>
  <c r="F112" i="4" a="1"/>
  <c r="F112" i="4" s="1"/>
  <c r="P111" i="4" a="1"/>
  <c r="P111" i="4" s="1"/>
  <c r="P111" i="2" s="1"/>
  <c r="AN502" i="14" s="1"/>
  <c r="O111" i="4" a="1"/>
  <c r="O111" i="4" s="1"/>
  <c r="N111" i="4" a="1"/>
  <c r="N111" i="4" s="1"/>
  <c r="M111" i="4" a="1"/>
  <c r="M111" i="4" s="1"/>
  <c r="L111" i="4" a="1"/>
  <c r="L111" i="4" s="1"/>
  <c r="K111" i="4" a="1"/>
  <c r="K111" i="4" s="1"/>
  <c r="J111" i="4" a="1"/>
  <c r="J111" i="4" s="1"/>
  <c r="I111" i="4" a="1"/>
  <c r="I111" i="4" s="1"/>
  <c r="H111" i="4" a="1"/>
  <c r="H111" i="4" s="1"/>
  <c r="G111" i="4" a="1"/>
  <c r="G111" i="4" s="1"/>
  <c r="F111" i="4" a="1"/>
  <c r="F111" i="4" s="1"/>
  <c r="P110" i="4" a="1"/>
  <c r="P110" i="4" s="1"/>
  <c r="Q110" i="2" s="1"/>
  <c r="AO501" i="14" s="1"/>
  <c r="O110" i="4" a="1"/>
  <c r="O110" i="4" s="1"/>
  <c r="N110" i="4" a="1"/>
  <c r="N110" i="4" s="1"/>
  <c r="M110" i="4" a="1"/>
  <c r="M110" i="4" s="1"/>
  <c r="L110" i="4" a="1"/>
  <c r="L110" i="4" s="1"/>
  <c r="K110" i="4" a="1"/>
  <c r="K110" i="4" s="1"/>
  <c r="J110" i="4" a="1"/>
  <c r="J110" i="4" s="1"/>
  <c r="I110" i="4" a="1"/>
  <c r="I110" i="4" s="1"/>
  <c r="H110" i="4" a="1"/>
  <c r="H110" i="4" s="1"/>
  <c r="G110" i="4" a="1"/>
  <c r="G110" i="4" s="1"/>
  <c r="F110" i="4" a="1"/>
  <c r="F110" i="4" s="1"/>
  <c r="P109" i="4" a="1"/>
  <c r="P109" i="4" s="1"/>
  <c r="P109" i="2" s="1"/>
  <c r="AN500" i="14" s="1"/>
  <c r="O109" i="4" a="1"/>
  <c r="O109" i="4" s="1"/>
  <c r="N109" i="4" a="1"/>
  <c r="N109" i="4" s="1"/>
  <c r="M109" i="4" a="1"/>
  <c r="M109" i="4" s="1"/>
  <c r="L109" i="4" a="1"/>
  <c r="L109" i="4" s="1"/>
  <c r="K109" i="4" a="1"/>
  <c r="K109" i="4" s="1"/>
  <c r="J109" i="4" a="1"/>
  <c r="J109" i="4" s="1"/>
  <c r="I109" i="4" a="1"/>
  <c r="I109" i="4" s="1"/>
  <c r="H109" i="4" a="1"/>
  <c r="H109" i="4" s="1"/>
  <c r="G109" i="4" a="1"/>
  <c r="G109" i="4" s="1"/>
  <c r="F109" i="4" a="1"/>
  <c r="F109" i="4" s="1"/>
  <c r="P108" i="4" a="1"/>
  <c r="P108" i="4" s="1"/>
  <c r="P108" i="2" s="1"/>
  <c r="AN499" i="14" s="1"/>
  <c r="O108" i="4" a="1"/>
  <c r="O108" i="4" s="1"/>
  <c r="N108" i="4" a="1"/>
  <c r="N108" i="4" s="1"/>
  <c r="M108" i="4" a="1"/>
  <c r="M108" i="4" s="1"/>
  <c r="L108" i="4" a="1"/>
  <c r="L108" i="4" s="1"/>
  <c r="K108" i="4" a="1"/>
  <c r="K108" i="4" s="1"/>
  <c r="J108" i="4" a="1"/>
  <c r="J108" i="4" s="1"/>
  <c r="I108" i="4" a="1"/>
  <c r="I108" i="4" s="1"/>
  <c r="H108" i="4" a="1"/>
  <c r="H108" i="4" s="1"/>
  <c r="G108" i="4" a="1"/>
  <c r="G108" i="4" s="1"/>
  <c r="F108" i="4" a="1"/>
  <c r="F108" i="4" s="1"/>
  <c r="P107" i="4" a="1"/>
  <c r="P107" i="4" s="1"/>
  <c r="P107" i="2" s="1"/>
  <c r="AN498" i="14" s="1"/>
  <c r="O107" i="4" a="1"/>
  <c r="O107" i="4" s="1"/>
  <c r="N107" i="4" a="1"/>
  <c r="N107" i="4" s="1"/>
  <c r="M107" i="4" a="1"/>
  <c r="M107" i="4" s="1"/>
  <c r="L107" i="4" a="1"/>
  <c r="L107" i="4" s="1"/>
  <c r="K107" i="4" a="1"/>
  <c r="K107" i="4" s="1"/>
  <c r="J107" i="4" a="1"/>
  <c r="J107" i="4" s="1"/>
  <c r="I107" i="4" a="1"/>
  <c r="I107" i="4" s="1"/>
  <c r="H107" i="4" a="1"/>
  <c r="H107" i="4" s="1"/>
  <c r="G107" i="4" a="1"/>
  <c r="G107" i="4" s="1"/>
  <c r="F107" i="4" a="1"/>
  <c r="F107" i="4" s="1"/>
  <c r="P106" i="4" a="1"/>
  <c r="P106" i="4" s="1"/>
  <c r="Q106" i="2" s="1"/>
  <c r="AO497" i="14" s="1"/>
  <c r="O106" i="4" a="1"/>
  <c r="O106" i="4" s="1"/>
  <c r="N106" i="4" a="1"/>
  <c r="N106" i="4" s="1"/>
  <c r="M106" i="4" a="1"/>
  <c r="M106" i="4" s="1"/>
  <c r="L106" i="4" a="1"/>
  <c r="L106" i="4" s="1"/>
  <c r="K106" i="4" a="1"/>
  <c r="K106" i="4" s="1"/>
  <c r="J106" i="4" a="1"/>
  <c r="J106" i="4" s="1"/>
  <c r="I106" i="4" a="1"/>
  <c r="I106" i="4" s="1"/>
  <c r="H106" i="4" a="1"/>
  <c r="H106" i="4" s="1"/>
  <c r="G106" i="4" a="1"/>
  <c r="G106" i="4" s="1"/>
  <c r="F106" i="4" a="1"/>
  <c r="F106" i="4" s="1"/>
  <c r="P105" i="4" a="1"/>
  <c r="P105" i="4" s="1"/>
  <c r="Q105" i="2" s="1"/>
  <c r="AO496" i="14" s="1"/>
  <c r="O105" i="4" a="1"/>
  <c r="O105" i="4" s="1"/>
  <c r="N105" i="4" a="1"/>
  <c r="N105" i="4" s="1"/>
  <c r="M105" i="4" a="1"/>
  <c r="M105" i="4" s="1"/>
  <c r="L105" i="4" a="1"/>
  <c r="L105" i="4" s="1"/>
  <c r="K105" i="4" a="1"/>
  <c r="K105" i="4" s="1"/>
  <c r="J105" i="4" a="1"/>
  <c r="J105" i="4" s="1"/>
  <c r="I105" i="4" a="1"/>
  <c r="I105" i="4" s="1"/>
  <c r="H105" i="4" a="1"/>
  <c r="H105" i="4" s="1"/>
  <c r="G105" i="4" a="1"/>
  <c r="G105" i="4" s="1"/>
  <c r="F105" i="4" a="1"/>
  <c r="F105" i="4" s="1"/>
  <c r="P104" i="4" a="1"/>
  <c r="P104" i="4" s="1"/>
  <c r="Q104" i="2" s="1"/>
  <c r="AO495" i="14" s="1"/>
  <c r="O104" i="4" a="1"/>
  <c r="O104" i="4" s="1"/>
  <c r="N104" i="4" a="1"/>
  <c r="N104" i="4" s="1"/>
  <c r="M104" i="4" a="1"/>
  <c r="M104" i="4" s="1"/>
  <c r="L104" i="4" a="1"/>
  <c r="L104" i="4" s="1"/>
  <c r="K104" i="4" a="1"/>
  <c r="K104" i="4" s="1"/>
  <c r="J104" i="4" a="1"/>
  <c r="J104" i="4" s="1"/>
  <c r="I104" i="4" a="1"/>
  <c r="I104" i="4" s="1"/>
  <c r="H104" i="4" a="1"/>
  <c r="H104" i="4" s="1"/>
  <c r="G104" i="4" a="1"/>
  <c r="G104" i="4" s="1"/>
  <c r="F104" i="4" a="1"/>
  <c r="F104" i="4" s="1"/>
  <c r="P103" i="4" a="1"/>
  <c r="P103" i="4" s="1"/>
  <c r="P103" i="2" s="1"/>
  <c r="AN494" i="14" s="1"/>
  <c r="O103" i="4" a="1"/>
  <c r="O103" i="4" s="1"/>
  <c r="N103" i="4" a="1"/>
  <c r="N103" i="4" s="1"/>
  <c r="M103" i="4" a="1"/>
  <c r="M103" i="4" s="1"/>
  <c r="L103" i="4" a="1"/>
  <c r="L103" i="4" s="1"/>
  <c r="K103" i="4" a="1"/>
  <c r="K103" i="4" s="1"/>
  <c r="J103" i="4" a="1"/>
  <c r="J103" i="4" s="1"/>
  <c r="I103" i="4" a="1"/>
  <c r="I103" i="4" s="1"/>
  <c r="H103" i="4" a="1"/>
  <c r="H103" i="4" s="1"/>
  <c r="G103" i="4" a="1"/>
  <c r="G103" i="4" s="1"/>
  <c r="F103" i="4" a="1"/>
  <c r="F103" i="4" s="1"/>
  <c r="P102" i="4" a="1"/>
  <c r="P102" i="4" s="1"/>
  <c r="Q102" i="2" s="1"/>
  <c r="AO493" i="14" s="1"/>
  <c r="O102" i="4" a="1"/>
  <c r="O102" i="4" s="1"/>
  <c r="N102" i="4" a="1"/>
  <c r="N102" i="4" s="1"/>
  <c r="M102" i="4" a="1"/>
  <c r="M102" i="4" s="1"/>
  <c r="L102" i="4" a="1"/>
  <c r="L102" i="4" s="1"/>
  <c r="K102" i="4" a="1"/>
  <c r="K102" i="4" s="1"/>
  <c r="J102" i="4" a="1"/>
  <c r="J102" i="4" s="1"/>
  <c r="I102" i="4" a="1"/>
  <c r="I102" i="4" s="1"/>
  <c r="H102" i="4" a="1"/>
  <c r="H102" i="4" s="1"/>
  <c r="G102" i="4" a="1"/>
  <c r="G102" i="4" s="1"/>
  <c r="F102" i="4" a="1"/>
  <c r="F102" i="4" s="1"/>
  <c r="P101" i="4" a="1"/>
  <c r="P101" i="4" s="1"/>
  <c r="P101" i="2" s="1"/>
  <c r="AN492" i="14" s="1"/>
  <c r="O101" i="4" a="1"/>
  <c r="O101" i="4" s="1"/>
  <c r="N101" i="4" a="1"/>
  <c r="N101" i="4" s="1"/>
  <c r="M101" i="4" a="1"/>
  <c r="M101" i="4" s="1"/>
  <c r="L101" i="4" a="1"/>
  <c r="L101" i="4" s="1"/>
  <c r="K101" i="4" a="1"/>
  <c r="K101" i="4" s="1"/>
  <c r="J101" i="4" a="1"/>
  <c r="J101" i="4" s="1"/>
  <c r="I101" i="4" a="1"/>
  <c r="I101" i="4" s="1"/>
  <c r="H101" i="4" a="1"/>
  <c r="H101" i="4" s="1"/>
  <c r="G101" i="4" a="1"/>
  <c r="G101" i="4" s="1"/>
  <c r="F101" i="4" a="1"/>
  <c r="F101" i="4" s="1"/>
  <c r="P100" i="4" a="1"/>
  <c r="P100" i="4" s="1"/>
  <c r="P100" i="2" s="1"/>
  <c r="AN491" i="14" s="1"/>
  <c r="O100" i="4" a="1"/>
  <c r="O100" i="4" s="1"/>
  <c r="N100" i="4" a="1"/>
  <c r="N100" i="4" s="1"/>
  <c r="M100" i="4" a="1"/>
  <c r="M100" i="4" s="1"/>
  <c r="L100" i="4" a="1"/>
  <c r="L100" i="4" s="1"/>
  <c r="K100" i="4" a="1"/>
  <c r="K100" i="4" s="1"/>
  <c r="J100" i="4" a="1"/>
  <c r="J100" i="4" s="1"/>
  <c r="I100" i="4" a="1"/>
  <c r="I100" i="4" s="1"/>
  <c r="H100" i="4" a="1"/>
  <c r="H100" i="4" s="1"/>
  <c r="G100" i="4" a="1"/>
  <c r="G100" i="4" s="1"/>
  <c r="F100" i="4" a="1"/>
  <c r="F100" i="4" s="1"/>
  <c r="P99" i="4" a="1"/>
  <c r="P99" i="4" s="1"/>
  <c r="P99" i="2" s="1"/>
  <c r="AN490" i="14" s="1"/>
  <c r="O99" i="4" a="1"/>
  <c r="O99" i="4" s="1"/>
  <c r="N99" i="4" a="1"/>
  <c r="N99" i="4" s="1"/>
  <c r="M99" i="4" a="1"/>
  <c r="M99" i="4" s="1"/>
  <c r="L99" i="4" a="1"/>
  <c r="L99" i="4" s="1"/>
  <c r="K99" i="4" a="1"/>
  <c r="K99" i="4" s="1"/>
  <c r="J99" i="4" a="1"/>
  <c r="J99" i="4" s="1"/>
  <c r="I99" i="4" a="1"/>
  <c r="I99" i="4" s="1"/>
  <c r="H99" i="4" a="1"/>
  <c r="H99" i="4" s="1"/>
  <c r="G99" i="4" a="1"/>
  <c r="G99" i="4" s="1"/>
  <c r="F99" i="4" a="1"/>
  <c r="F99" i="4" s="1"/>
  <c r="P98" i="4" a="1"/>
  <c r="P98" i="4" s="1"/>
  <c r="Q98" i="2" s="1"/>
  <c r="AO489" i="14" s="1"/>
  <c r="O98" i="4" a="1"/>
  <c r="O98" i="4" s="1"/>
  <c r="N98" i="4" a="1"/>
  <c r="N98" i="4" s="1"/>
  <c r="M98" i="4" a="1"/>
  <c r="M98" i="4" s="1"/>
  <c r="L98" i="4" a="1"/>
  <c r="L98" i="4" s="1"/>
  <c r="K98" i="4" a="1"/>
  <c r="K98" i="4" s="1"/>
  <c r="J98" i="4" a="1"/>
  <c r="J98" i="4" s="1"/>
  <c r="I98" i="4" a="1"/>
  <c r="I98" i="4" s="1"/>
  <c r="H98" i="4" a="1"/>
  <c r="H98" i="4" s="1"/>
  <c r="G98" i="4" a="1"/>
  <c r="G98" i="4" s="1"/>
  <c r="F98" i="4" a="1"/>
  <c r="F98" i="4" s="1"/>
  <c r="P97" i="4" a="1"/>
  <c r="P97" i="4" s="1"/>
  <c r="Q97" i="2" s="1"/>
  <c r="AO488" i="14" s="1"/>
  <c r="O97" i="4" a="1"/>
  <c r="O97" i="4" s="1"/>
  <c r="N97" i="4" a="1"/>
  <c r="N97" i="4" s="1"/>
  <c r="M97" i="4" a="1"/>
  <c r="M97" i="4" s="1"/>
  <c r="L97" i="4" a="1"/>
  <c r="L97" i="4" s="1"/>
  <c r="K97" i="4" a="1"/>
  <c r="K97" i="4" s="1"/>
  <c r="J97" i="4" a="1"/>
  <c r="J97" i="4" s="1"/>
  <c r="I97" i="4" a="1"/>
  <c r="I97" i="4" s="1"/>
  <c r="H97" i="4" a="1"/>
  <c r="H97" i="4" s="1"/>
  <c r="G97" i="4" a="1"/>
  <c r="G97" i="4" s="1"/>
  <c r="F97" i="4" a="1"/>
  <c r="F97" i="4" s="1"/>
  <c r="P96" i="4" a="1"/>
  <c r="P96" i="4" s="1"/>
  <c r="Q96" i="2" s="1"/>
  <c r="AO487" i="14" s="1"/>
  <c r="O96" i="4" a="1"/>
  <c r="O96" i="4" s="1"/>
  <c r="N96" i="4" a="1"/>
  <c r="N96" i="4" s="1"/>
  <c r="M96" i="4" a="1"/>
  <c r="M96" i="4" s="1"/>
  <c r="L96" i="4" a="1"/>
  <c r="L96" i="4" s="1"/>
  <c r="K96" i="4" a="1"/>
  <c r="K96" i="4" s="1"/>
  <c r="J96" i="4" a="1"/>
  <c r="J96" i="4" s="1"/>
  <c r="I96" i="4" a="1"/>
  <c r="I96" i="4" s="1"/>
  <c r="H96" i="4" a="1"/>
  <c r="H96" i="4" s="1"/>
  <c r="G96" i="4" a="1"/>
  <c r="G96" i="4" s="1"/>
  <c r="F96" i="4" a="1"/>
  <c r="F96" i="4" s="1"/>
  <c r="P95" i="4" a="1"/>
  <c r="P95" i="4" s="1"/>
  <c r="P95" i="2" s="1"/>
  <c r="AN486" i="14" s="1"/>
  <c r="O95" i="4" a="1"/>
  <c r="O95" i="4" s="1"/>
  <c r="N95" i="4" a="1"/>
  <c r="N95" i="4" s="1"/>
  <c r="M95" i="4" a="1"/>
  <c r="M95" i="4" s="1"/>
  <c r="L95" i="4" a="1"/>
  <c r="L95" i="4" s="1"/>
  <c r="K95" i="4" a="1"/>
  <c r="K95" i="4" s="1"/>
  <c r="J95" i="4" a="1"/>
  <c r="J95" i="4" s="1"/>
  <c r="I95" i="4" a="1"/>
  <c r="I95" i="4" s="1"/>
  <c r="H95" i="4" a="1"/>
  <c r="H95" i="4" s="1"/>
  <c r="G95" i="4" a="1"/>
  <c r="G95" i="4" s="1"/>
  <c r="F95" i="4" a="1"/>
  <c r="F95" i="4" s="1"/>
  <c r="P94" i="4" a="1"/>
  <c r="P94" i="4" s="1"/>
  <c r="Q94" i="2" s="1"/>
  <c r="AO485" i="14" s="1"/>
  <c r="O94" i="4" a="1"/>
  <c r="O94" i="4" s="1"/>
  <c r="N94" i="4" a="1"/>
  <c r="N94" i="4" s="1"/>
  <c r="M94" i="4" a="1"/>
  <c r="M94" i="4" s="1"/>
  <c r="L94" i="4" a="1"/>
  <c r="L94" i="4" s="1"/>
  <c r="K94" i="4" a="1"/>
  <c r="K94" i="4" s="1"/>
  <c r="J94" i="4" a="1"/>
  <c r="J94" i="4" s="1"/>
  <c r="I94" i="4" a="1"/>
  <c r="I94" i="4" s="1"/>
  <c r="H94" i="4" a="1"/>
  <c r="H94" i="4" s="1"/>
  <c r="G94" i="4" a="1"/>
  <c r="G94" i="4" s="1"/>
  <c r="F94" i="4" a="1"/>
  <c r="F94" i="4" s="1"/>
  <c r="P93" i="4" a="1"/>
  <c r="P93" i="4" s="1"/>
  <c r="P93" i="2" s="1"/>
  <c r="AN484" i="14" s="1"/>
  <c r="O93" i="4" a="1"/>
  <c r="O93" i="4" s="1"/>
  <c r="N93" i="4" a="1"/>
  <c r="N93" i="4" s="1"/>
  <c r="M93" i="4" a="1"/>
  <c r="M93" i="4" s="1"/>
  <c r="L93" i="4" a="1"/>
  <c r="L93" i="4" s="1"/>
  <c r="K93" i="4" a="1"/>
  <c r="K93" i="4" s="1"/>
  <c r="J93" i="4" a="1"/>
  <c r="J93" i="4" s="1"/>
  <c r="I93" i="4" a="1"/>
  <c r="I93" i="4" s="1"/>
  <c r="H93" i="4" a="1"/>
  <c r="H93" i="4" s="1"/>
  <c r="G93" i="4" a="1"/>
  <c r="G93" i="4" s="1"/>
  <c r="F93" i="4" a="1"/>
  <c r="F93" i="4" s="1"/>
  <c r="P92" i="4" a="1"/>
  <c r="P92" i="4" s="1"/>
  <c r="P92" i="2" s="1"/>
  <c r="AN483" i="14" s="1"/>
  <c r="O92" i="4" a="1"/>
  <c r="O92" i="4" s="1"/>
  <c r="N92" i="4" a="1"/>
  <c r="N92" i="4" s="1"/>
  <c r="M92" i="4" a="1"/>
  <c r="M92" i="4" s="1"/>
  <c r="L92" i="4" a="1"/>
  <c r="L92" i="4" s="1"/>
  <c r="K92" i="4" a="1"/>
  <c r="K92" i="4" s="1"/>
  <c r="J92" i="4" a="1"/>
  <c r="J92" i="4" s="1"/>
  <c r="I92" i="4" a="1"/>
  <c r="I92" i="4" s="1"/>
  <c r="H92" i="4" a="1"/>
  <c r="H92" i="4" s="1"/>
  <c r="G92" i="4" a="1"/>
  <c r="G92" i="4" s="1"/>
  <c r="F92" i="4" a="1"/>
  <c r="F92" i="4" s="1"/>
  <c r="P91" i="4" a="1"/>
  <c r="P91" i="4" s="1"/>
  <c r="P91" i="2" s="1"/>
  <c r="AN482" i="14" s="1"/>
  <c r="O91" i="4" a="1"/>
  <c r="O91" i="4" s="1"/>
  <c r="N91" i="4" a="1"/>
  <c r="N91" i="4" s="1"/>
  <c r="M91" i="4" a="1"/>
  <c r="M91" i="4" s="1"/>
  <c r="L91" i="4" a="1"/>
  <c r="L91" i="4" s="1"/>
  <c r="K91" i="4" a="1"/>
  <c r="K91" i="4" s="1"/>
  <c r="J91" i="4" a="1"/>
  <c r="J91" i="4" s="1"/>
  <c r="I91" i="4" a="1"/>
  <c r="I91" i="4" s="1"/>
  <c r="H91" i="4" a="1"/>
  <c r="H91" i="4" s="1"/>
  <c r="G91" i="4" a="1"/>
  <c r="G91" i="4" s="1"/>
  <c r="F91" i="4" a="1"/>
  <c r="F91" i="4" s="1"/>
  <c r="P90" i="4" a="1"/>
  <c r="P90" i="4" s="1"/>
  <c r="Q90" i="2" s="1"/>
  <c r="AO481" i="14" s="1"/>
  <c r="O90" i="4" a="1"/>
  <c r="O90" i="4" s="1"/>
  <c r="N90" i="4" a="1"/>
  <c r="N90" i="4" s="1"/>
  <c r="M90" i="4" a="1"/>
  <c r="M90" i="4" s="1"/>
  <c r="L90" i="4" a="1"/>
  <c r="L90" i="4" s="1"/>
  <c r="K90" i="4" a="1"/>
  <c r="K90" i="4" s="1"/>
  <c r="J90" i="4" a="1"/>
  <c r="J90" i="4" s="1"/>
  <c r="I90" i="4" a="1"/>
  <c r="I90" i="4" s="1"/>
  <c r="H90" i="4" a="1"/>
  <c r="H90" i="4" s="1"/>
  <c r="G90" i="4" a="1"/>
  <c r="G90" i="4" s="1"/>
  <c r="F90" i="4" a="1"/>
  <c r="F90" i="4" s="1"/>
  <c r="P89" i="4" a="1"/>
  <c r="P89" i="4" s="1"/>
  <c r="Q89" i="2" s="1"/>
  <c r="AO480" i="14" s="1"/>
  <c r="O89" i="4" a="1"/>
  <c r="O89" i="4" s="1"/>
  <c r="N89" i="4" a="1"/>
  <c r="N89" i="4" s="1"/>
  <c r="M89" i="4" a="1"/>
  <c r="M89" i="4" s="1"/>
  <c r="L89" i="4" a="1"/>
  <c r="L89" i="4" s="1"/>
  <c r="K89" i="4" a="1"/>
  <c r="K89" i="4" s="1"/>
  <c r="J89" i="4" a="1"/>
  <c r="J89" i="4" s="1"/>
  <c r="I89" i="4" a="1"/>
  <c r="I89" i="4" s="1"/>
  <c r="H89" i="4" a="1"/>
  <c r="H89" i="4" s="1"/>
  <c r="G89" i="4" a="1"/>
  <c r="G89" i="4" s="1"/>
  <c r="F89" i="4" a="1"/>
  <c r="F89" i="4" s="1"/>
  <c r="P88" i="4" a="1"/>
  <c r="P88" i="4" s="1"/>
  <c r="Q88" i="2" s="1"/>
  <c r="AO479" i="14" s="1"/>
  <c r="O88" i="4" a="1"/>
  <c r="O88" i="4" s="1"/>
  <c r="N88" i="4" a="1"/>
  <c r="N88" i="4" s="1"/>
  <c r="M88" i="4" a="1"/>
  <c r="M88" i="4" s="1"/>
  <c r="L88" i="4" a="1"/>
  <c r="L88" i="4" s="1"/>
  <c r="K88" i="4" a="1"/>
  <c r="K88" i="4" s="1"/>
  <c r="J88" i="4" a="1"/>
  <c r="J88" i="4" s="1"/>
  <c r="I88" i="4" a="1"/>
  <c r="I88" i="4" s="1"/>
  <c r="H88" i="4" a="1"/>
  <c r="H88" i="4" s="1"/>
  <c r="G88" i="4" a="1"/>
  <c r="G88" i="4" s="1"/>
  <c r="F88" i="4" a="1"/>
  <c r="F88" i="4" s="1"/>
  <c r="P87" i="4" a="1"/>
  <c r="P87" i="4" s="1"/>
  <c r="P87" i="2" s="1"/>
  <c r="AN478" i="14" s="1"/>
  <c r="O87" i="4" a="1"/>
  <c r="O87" i="4" s="1"/>
  <c r="N87" i="4" a="1"/>
  <c r="N87" i="4" s="1"/>
  <c r="M87" i="4" a="1"/>
  <c r="M87" i="4" s="1"/>
  <c r="L87" i="4" a="1"/>
  <c r="L87" i="4" s="1"/>
  <c r="K87" i="4" a="1"/>
  <c r="K87" i="4" s="1"/>
  <c r="J87" i="4" a="1"/>
  <c r="J87" i="4" s="1"/>
  <c r="I87" i="4" a="1"/>
  <c r="I87" i="4" s="1"/>
  <c r="H87" i="4" a="1"/>
  <c r="H87" i="4" s="1"/>
  <c r="G87" i="4" a="1"/>
  <c r="G87" i="4" s="1"/>
  <c r="F87" i="4" a="1"/>
  <c r="F87" i="4" s="1"/>
  <c r="P86" i="4" a="1"/>
  <c r="P86" i="4" s="1"/>
  <c r="Q86" i="2" s="1"/>
  <c r="AO477" i="14" s="1"/>
  <c r="O86" i="4" a="1"/>
  <c r="O86" i="4" s="1"/>
  <c r="N86" i="4" a="1"/>
  <c r="N86" i="4" s="1"/>
  <c r="M86" i="4" a="1"/>
  <c r="M86" i="4" s="1"/>
  <c r="L86" i="4" a="1"/>
  <c r="L86" i="4" s="1"/>
  <c r="K86" i="4" a="1"/>
  <c r="K86" i="4" s="1"/>
  <c r="J86" i="4" a="1"/>
  <c r="J86" i="4" s="1"/>
  <c r="I86" i="4" a="1"/>
  <c r="I86" i="4" s="1"/>
  <c r="H86" i="4" a="1"/>
  <c r="H86" i="4" s="1"/>
  <c r="G86" i="4" a="1"/>
  <c r="G86" i="4" s="1"/>
  <c r="F86" i="4" a="1"/>
  <c r="F86" i="4" s="1"/>
  <c r="P85" i="4" a="1"/>
  <c r="P85" i="4" s="1"/>
  <c r="P85" i="2" s="1"/>
  <c r="AN476" i="14" s="1"/>
  <c r="O85" i="4" a="1"/>
  <c r="O85" i="4" s="1"/>
  <c r="N85" i="4" a="1"/>
  <c r="N85" i="4" s="1"/>
  <c r="M85" i="4" a="1"/>
  <c r="M85" i="4" s="1"/>
  <c r="L85" i="4" a="1"/>
  <c r="L85" i="4" s="1"/>
  <c r="K85" i="4" a="1"/>
  <c r="K85" i="4" s="1"/>
  <c r="J85" i="4" a="1"/>
  <c r="J85" i="4" s="1"/>
  <c r="I85" i="4" a="1"/>
  <c r="I85" i="4" s="1"/>
  <c r="H85" i="4" a="1"/>
  <c r="H85" i="4" s="1"/>
  <c r="G85" i="4" a="1"/>
  <c r="G85" i="4" s="1"/>
  <c r="F85" i="4" a="1"/>
  <c r="F85" i="4" s="1"/>
  <c r="P84" i="4" a="1"/>
  <c r="P84" i="4" s="1"/>
  <c r="P84" i="2" s="1"/>
  <c r="AN475" i="14" s="1"/>
  <c r="O84" i="4" a="1"/>
  <c r="O84" i="4" s="1"/>
  <c r="N84" i="4" a="1"/>
  <c r="N84" i="4" s="1"/>
  <c r="M84" i="4" a="1"/>
  <c r="M84" i="4" s="1"/>
  <c r="L84" i="4" a="1"/>
  <c r="L84" i="4" s="1"/>
  <c r="K84" i="4" a="1"/>
  <c r="K84" i="4" s="1"/>
  <c r="J84" i="4" a="1"/>
  <c r="J84" i="4" s="1"/>
  <c r="I84" i="4" a="1"/>
  <c r="I84" i="4" s="1"/>
  <c r="H84" i="4" a="1"/>
  <c r="H84" i="4" s="1"/>
  <c r="G84" i="4" a="1"/>
  <c r="G84" i="4" s="1"/>
  <c r="F84" i="4" a="1"/>
  <c r="F84" i="4" s="1"/>
  <c r="P83" i="4" a="1"/>
  <c r="P83" i="4" s="1"/>
  <c r="P83" i="2" s="1"/>
  <c r="AN474" i="14" s="1"/>
  <c r="O83" i="4" a="1"/>
  <c r="O83" i="4" s="1"/>
  <c r="N83" i="4" a="1"/>
  <c r="N83" i="4" s="1"/>
  <c r="M83" i="4" a="1"/>
  <c r="M83" i="4" s="1"/>
  <c r="L83" i="4" a="1"/>
  <c r="L83" i="4" s="1"/>
  <c r="K83" i="4" a="1"/>
  <c r="K83" i="4" s="1"/>
  <c r="J83" i="4" a="1"/>
  <c r="J83" i="4" s="1"/>
  <c r="I83" i="4" a="1"/>
  <c r="I83" i="4" s="1"/>
  <c r="H83" i="4" a="1"/>
  <c r="H83" i="4" s="1"/>
  <c r="G83" i="4" a="1"/>
  <c r="G83" i="4" s="1"/>
  <c r="F83" i="4" a="1"/>
  <c r="F83" i="4" s="1"/>
  <c r="P82" i="4" a="1"/>
  <c r="P82" i="4" s="1"/>
  <c r="Q82" i="2" s="1"/>
  <c r="AO473" i="14" s="1"/>
  <c r="O82" i="4" a="1"/>
  <c r="O82" i="4" s="1"/>
  <c r="N82" i="4" a="1"/>
  <c r="N82" i="4" s="1"/>
  <c r="M82" i="4" a="1"/>
  <c r="M82" i="4" s="1"/>
  <c r="L82" i="4" a="1"/>
  <c r="L82" i="4" s="1"/>
  <c r="K82" i="4" a="1"/>
  <c r="K82" i="4" s="1"/>
  <c r="J82" i="4" a="1"/>
  <c r="J82" i="4" s="1"/>
  <c r="I82" i="4" a="1"/>
  <c r="I82" i="4" s="1"/>
  <c r="H82" i="4" a="1"/>
  <c r="H82" i="4" s="1"/>
  <c r="G82" i="4" a="1"/>
  <c r="G82" i="4" s="1"/>
  <c r="F82" i="4" a="1"/>
  <c r="F82" i="4" s="1"/>
  <c r="P81" i="4" a="1"/>
  <c r="P81" i="4" s="1"/>
  <c r="Q81" i="2" s="1"/>
  <c r="AO472" i="14" s="1"/>
  <c r="O81" i="4" a="1"/>
  <c r="O81" i="4" s="1"/>
  <c r="N81" i="4" a="1"/>
  <c r="N81" i="4" s="1"/>
  <c r="M81" i="4" a="1"/>
  <c r="M81" i="4" s="1"/>
  <c r="L81" i="4" a="1"/>
  <c r="L81" i="4" s="1"/>
  <c r="K81" i="4" a="1"/>
  <c r="K81" i="4" s="1"/>
  <c r="J81" i="4" a="1"/>
  <c r="J81" i="4" s="1"/>
  <c r="I81" i="4" a="1"/>
  <c r="I81" i="4" s="1"/>
  <c r="H81" i="4" a="1"/>
  <c r="H81" i="4" s="1"/>
  <c r="G81" i="4" a="1"/>
  <c r="G81" i="4" s="1"/>
  <c r="F81" i="4" a="1"/>
  <c r="F81" i="4" s="1"/>
  <c r="P80" i="4" a="1"/>
  <c r="P80" i="4" s="1"/>
  <c r="Q80" i="2" s="1"/>
  <c r="AO471" i="14" s="1"/>
  <c r="O80" i="4" a="1"/>
  <c r="O80" i="4" s="1"/>
  <c r="N80" i="4" a="1"/>
  <c r="N80" i="4" s="1"/>
  <c r="M80" i="4" a="1"/>
  <c r="M80" i="4" s="1"/>
  <c r="L80" i="4" a="1"/>
  <c r="L80" i="4" s="1"/>
  <c r="K80" i="4" a="1"/>
  <c r="K80" i="4" s="1"/>
  <c r="J80" i="4" a="1"/>
  <c r="J80" i="4" s="1"/>
  <c r="I80" i="4" a="1"/>
  <c r="I80" i="4" s="1"/>
  <c r="H80" i="4" a="1"/>
  <c r="H80" i="4" s="1"/>
  <c r="G80" i="4" a="1"/>
  <c r="G80" i="4" s="1"/>
  <c r="F80" i="4" a="1"/>
  <c r="F80" i="4" s="1"/>
  <c r="P79" i="4" a="1"/>
  <c r="P79" i="4" s="1"/>
  <c r="P79" i="2" s="1"/>
  <c r="AN470" i="14" s="1"/>
  <c r="O79" i="4" a="1"/>
  <c r="O79" i="4" s="1"/>
  <c r="N79" i="4" a="1"/>
  <c r="N79" i="4" s="1"/>
  <c r="M79" i="4" a="1"/>
  <c r="M79" i="4" s="1"/>
  <c r="L79" i="4" a="1"/>
  <c r="L79" i="4" s="1"/>
  <c r="K79" i="4" a="1"/>
  <c r="K79" i="4" s="1"/>
  <c r="J79" i="4" a="1"/>
  <c r="J79" i="4" s="1"/>
  <c r="I79" i="4" a="1"/>
  <c r="I79" i="4" s="1"/>
  <c r="H79" i="4" a="1"/>
  <c r="H79" i="4" s="1"/>
  <c r="G79" i="4" a="1"/>
  <c r="G79" i="4" s="1"/>
  <c r="F79" i="4" a="1"/>
  <c r="F79" i="4" s="1"/>
  <c r="P78" i="4" a="1"/>
  <c r="P78" i="4" s="1"/>
  <c r="Q78" i="2" s="1"/>
  <c r="AO469" i="14" s="1"/>
  <c r="O78" i="4" a="1"/>
  <c r="O78" i="4" s="1"/>
  <c r="N78" i="4" a="1"/>
  <c r="N78" i="4" s="1"/>
  <c r="M78" i="4" a="1"/>
  <c r="M78" i="4" s="1"/>
  <c r="L78" i="4" a="1"/>
  <c r="L78" i="4" s="1"/>
  <c r="K78" i="4" a="1"/>
  <c r="K78" i="4" s="1"/>
  <c r="J78" i="4" a="1"/>
  <c r="J78" i="4" s="1"/>
  <c r="I78" i="4" a="1"/>
  <c r="I78" i="4" s="1"/>
  <c r="H78" i="4" a="1"/>
  <c r="H78" i="4" s="1"/>
  <c r="G78" i="4" a="1"/>
  <c r="G78" i="4" s="1"/>
  <c r="F78" i="4" a="1"/>
  <c r="F78" i="4" s="1"/>
  <c r="P77" i="4" a="1"/>
  <c r="P77" i="4" s="1"/>
  <c r="P77" i="2" s="1"/>
  <c r="AN468" i="14" s="1"/>
  <c r="O77" i="4" a="1"/>
  <c r="O77" i="4" s="1"/>
  <c r="N77" i="4" a="1"/>
  <c r="N77" i="4" s="1"/>
  <c r="M77" i="4" a="1"/>
  <c r="M77" i="4" s="1"/>
  <c r="L77" i="4" a="1"/>
  <c r="L77" i="4" s="1"/>
  <c r="K77" i="4" a="1"/>
  <c r="K77" i="4" s="1"/>
  <c r="J77" i="4" a="1"/>
  <c r="J77" i="4" s="1"/>
  <c r="I77" i="4" a="1"/>
  <c r="I77" i="4" s="1"/>
  <c r="H77" i="4" a="1"/>
  <c r="H77" i="4" s="1"/>
  <c r="G77" i="4" a="1"/>
  <c r="G77" i="4" s="1"/>
  <c r="F77" i="4" a="1"/>
  <c r="F77" i="4" s="1"/>
  <c r="P76" i="4" a="1"/>
  <c r="P76" i="4" s="1"/>
  <c r="P76" i="2" s="1"/>
  <c r="AN467" i="14" s="1"/>
  <c r="O76" i="4" a="1"/>
  <c r="O76" i="4" s="1"/>
  <c r="N76" i="4" a="1"/>
  <c r="N76" i="4" s="1"/>
  <c r="M76" i="4" a="1"/>
  <c r="M76" i="4" s="1"/>
  <c r="L76" i="4" a="1"/>
  <c r="L76" i="4" s="1"/>
  <c r="K76" i="4" a="1"/>
  <c r="K76" i="4" s="1"/>
  <c r="J76" i="4" a="1"/>
  <c r="J76" i="4" s="1"/>
  <c r="I76" i="4" a="1"/>
  <c r="I76" i="4" s="1"/>
  <c r="H76" i="4" a="1"/>
  <c r="H76" i="4" s="1"/>
  <c r="G76" i="4" a="1"/>
  <c r="G76" i="4" s="1"/>
  <c r="F76" i="4" a="1"/>
  <c r="F76" i="4" s="1"/>
  <c r="P75" i="4" a="1"/>
  <c r="P75" i="4" s="1"/>
  <c r="P75" i="2" s="1"/>
  <c r="AN466" i="14" s="1"/>
  <c r="O75" i="4" a="1"/>
  <c r="O75" i="4" s="1"/>
  <c r="N75" i="4" a="1"/>
  <c r="N75" i="4" s="1"/>
  <c r="M75" i="4" a="1"/>
  <c r="M75" i="4" s="1"/>
  <c r="L75" i="4" a="1"/>
  <c r="L75" i="4" s="1"/>
  <c r="K75" i="4" a="1"/>
  <c r="K75" i="4" s="1"/>
  <c r="J75" i="4" a="1"/>
  <c r="J75" i="4" s="1"/>
  <c r="I75" i="4" a="1"/>
  <c r="I75" i="4" s="1"/>
  <c r="H75" i="4" a="1"/>
  <c r="H75" i="4" s="1"/>
  <c r="G75" i="4" a="1"/>
  <c r="G75" i="4" s="1"/>
  <c r="F75" i="4" a="1"/>
  <c r="F75" i="4" s="1"/>
  <c r="P74" i="4" a="1"/>
  <c r="P74" i="4" s="1"/>
  <c r="Q74" i="2" s="1"/>
  <c r="AO465" i="14" s="1"/>
  <c r="O74" i="4" a="1"/>
  <c r="O74" i="4" s="1"/>
  <c r="N74" i="4" a="1"/>
  <c r="N74" i="4" s="1"/>
  <c r="M74" i="4" a="1"/>
  <c r="M74" i="4" s="1"/>
  <c r="L74" i="4" a="1"/>
  <c r="L74" i="4" s="1"/>
  <c r="K74" i="4" a="1"/>
  <c r="K74" i="4" s="1"/>
  <c r="J74" i="4" a="1"/>
  <c r="J74" i="4" s="1"/>
  <c r="I74" i="4" a="1"/>
  <c r="I74" i="4" s="1"/>
  <c r="H74" i="4" a="1"/>
  <c r="H74" i="4" s="1"/>
  <c r="G74" i="4" a="1"/>
  <c r="G74" i="4" s="1"/>
  <c r="F74" i="4" a="1"/>
  <c r="F74" i="4" s="1"/>
  <c r="P73" i="4" a="1"/>
  <c r="P73" i="4" s="1"/>
  <c r="Q73" i="2" s="1"/>
  <c r="AO464" i="14" s="1"/>
  <c r="O73" i="4" a="1"/>
  <c r="O73" i="4" s="1"/>
  <c r="N73" i="4" a="1"/>
  <c r="N73" i="4" s="1"/>
  <c r="M73" i="4" a="1"/>
  <c r="M73" i="4" s="1"/>
  <c r="L73" i="4" a="1"/>
  <c r="L73" i="4" s="1"/>
  <c r="K73" i="4" a="1"/>
  <c r="K73" i="4" s="1"/>
  <c r="J73" i="4" a="1"/>
  <c r="J73" i="4" s="1"/>
  <c r="I73" i="4" a="1"/>
  <c r="I73" i="4" s="1"/>
  <c r="H73" i="4" a="1"/>
  <c r="H73" i="4" s="1"/>
  <c r="G73" i="4" a="1"/>
  <c r="G73" i="4" s="1"/>
  <c r="F73" i="4" a="1"/>
  <c r="F73" i="4" s="1"/>
  <c r="P72" i="4" a="1"/>
  <c r="P72" i="4" s="1"/>
  <c r="Q72" i="2" s="1"/>
  <c r="AO463" i="14" s="1"/>
  <c r="O72" i="4" a="1"/>
  <c r="O72" i="4" s="1"/>
  <c r="N72" i="4" a="1"/>
  <c r="N72" i="4" s="1"/>
  <c r="M72" i="4" a="1"/>
  <c r="M72" i="4" s="1"/>
  <c r="L72" i="4" a="1"/>
  <c r="L72" i="4" s="1"/>
  <c r="K72" i="4" a="1"/>
  <c r="K72" i="4" s="1"/>
  <c r="J72" i="4" a="1"/>
  <c r="J72" i="4" s="1"/>
  <c r="I72" i="4" a="1"/>
  <c r="I72" i="4" s="1"/>
  <c r="H72" i="4" a="1"/>
  <c r="H72" i="4" s="1"/>
  <c r="G72" i="4" a="1"/>
  <c r="G72" i="4" s="1"/>
  <c r="F72" i="4" a="1"/>
  <c r="F72" i="4" s="1"/>
  <c r="P71" i="4" a="1"/>
  <c r="P71" i="4" s="1"/>
  <c r="P71" i="2" s="1"/>
  <c r="AN462" i="14" s="1"/>
  <c r="O71" i="4" a="1"/>
  <c r="O71" i="4" s="1"/>
  <c r="N71" i="4" a="1"/>
  <c r="N71" i="4" s="1"/>
  <c r="M71" i="4" a="1"/>
  <c r="M71" i="4" s="1"/>
  <c r="L71" i="4" a="1"/>
  <c r="L71" i="4" s="1"/>
  <c r="K71" i="4" a="1"/>
  <c r="K71" i="4" s="1"/>
  <c r="J71" i="4" a="1"/>
  <c r="J71" i="4" s="1"/>
  <c r="I71" i="4" a="1"/>
  <c r="I71" i="4" s="1"/>
  <c r="H71" i="4" a="1"/>
  <c r="H71" i="4" s="1"/>
  <c r="G71" i="4" a="1"/>
  <c r="G71" i="4" s="1"/>
  <c r="F71" i="4" a="1"/>
  <c r="F71" i="4" s="1"/>
  <c r="P70" i="4" a="1"/>
  <c r="P70" i="4" s="1"/>
  <c r="Q70" i="2" s="1"/>
  <c r="AO461" i="14" s="1"/>
  <c r="O70" i="4" a="1"/>
  <c r="O70" i="4" s="1"/>
  <c r="N70" i="4" a="1"/>
  <c r="N70" i="4" s="1"/>
  <c r="M70" i="4" a="1"/>
  <c r="M70" i="4" s="1"/>
  <c r="L70" i="4" a="1"/>
  <c r="L70" i="4" s="1"/>
  <c r="K70" i="4" a="1"/>
  <c r="K70" i="4" s="1"/>
  <c r="J70" i="4" a="1"/>
  <c r="J70" i="4" s="1"/>
  <c r="I70" i="4" a="1"/>
  <c r="I70" i="4" s="1"/>
  <c r="H70" i="4" a="1"/>
  <c r="H70" i="4" s="1"/>
  <c r="G70" i="4" a="1"/>
  <c r="G70" i="4" s="1"/>
  <c r="F70" i="4" a="1"/>
  <c r="F70" i="4" s="1"/>
  <c r="P69" i="4" a="1"/>
  <c r="P69" i="4" s="1"/>
  <c r="P69" i="2" s="1"/>
  <c r="AN460" i="14" s="1"/>
  <c r="O69" i="4" a="1"/>
  <c r="O69" i="4" s="1"/>
  <c r="N69" i="4" a="1"/>
  <c r="N69" i="4" s="1"/>
  <c r="M69" i="4" a="1"/>
  <c r="M69" i="4" s="1"/>
  <c r="L69" i="4" a="1"/>
  <c r="L69" i="4" s="1"/>
  <c r="K69" i="4" a="1"/>
  <c r="K69" i="4" s="1"/>
  <c r="J69" i="4" a="1"/>
  <c r="J69" i="4" s="1"/>
  <c r="I69" i="4" a="1"/>
  <c r="I69" i="4" s="1"/>
  <c r="H69" i="4" a="1"/>
  <c r="H69" i="4" s="1"/>
  <c r="G69" i="4" a="1"/>
  <c r="G69" i="4" s="1"/>
  <c r="F69" i="4" a="1"/>
  <c r="F69" i="4" s="1"/>
  <c r="P68" i="4" a="1"/>
  <c r="P68" i="4" s="1"/>
  <c r="P68" i="2" s="1"/>
  <c r="AN459" i="14" s="1"/>
  <c r="O68" i="4" a="1"/>
  <c r="O68" i="4" s="1"/>
  <c r="N68" i="4" a="1"/>
  <c r="N68" i="4" s="1"/>
  <c r="M68" i="4" a="1"/>
  <c r="M68" i="4" s="1"/>
  <c r="L68" i="4" a="1"/>
  <c r="L68" i="4" s="1"/>
  <c r="K68" i="4" a="1"/>
  <c r="K68" i="4" s="1"/>
  <c r="J68" i="4" a="1"/>
  <c r="J68" i="4" s="1"/>
  <c r="I68" i="4" a="1"/>
  <c r="I68" i="4" s="1"/>
  <c r="H68" i="4" a="1"/>
  <c r="H68" i="4" s="1"/>
  <c r="G68" i="4" a="1"/>
  <c r="G68" i="4" s="1"/>
  <c r="F68" i="4" a="1"/>
  <c r="F68" i="4" s="1"/>
  <c r="P67" i="4" a="1"/>
  <c r="P67" i="4" s="1"/>
  <c r="P67" i="2" s="1"/>
  <c r="AN458" i="14" s="1"/>
  <c r="O67" i="4" a="1"/>
  <c r="O67" i="4" s="1"/>
  <c r="N67" i="4" a="1"/>
  <c r="N67" i="4" s="1"/>
  <c r="M67" i="4" a="1"/>
  <c r="M67" i="4" s="1"/>
  <c r="L67" i="4" a="1"/>
  <c r="L67" i="4" s="1"/>
  <c r="K67" i="4" a="1"/>
  <c r="K67" i="4" s="1"/>
  <c r="J67" i="4" a="1"/>
  <c r="J67" i="4" s="1"/>
  <c r="I67" i="4" a="1"/>
  <c r="I67" i="4" s="1"/>
  <c r="H67" i="4" a="1"/>
  <c r="H67" i="4" s="1"/>
  <c r="G67" i="4" a="1"/>
  <c r="G67" i="4" s="1"/>
  <c r="F67" i="4" a="1"/>
  <c r="F67" i="4" s="1"/>
  <c r="P66" i="4" a="1"/>
  <c r="P66" i="4" s="1"/>
  <c r="Q66" i="2" s="1"/>
  <c r="AO457" i="14" s="1"/>
  <c r="O66" i="4" a="1"/>
  <c r="O66" i="4" s="1"/>
  <c r="N66" i="4" a="1"/>
  <c r="N66" i="4" s="1"/>
  <c r="M66" i="4" a="1"/>
  <c r="M66" i="4" s="1"/>
  <c r="L66" i="4" a="1"/>
  <c r="L66" i="4" s="1"/>
  <c r="K66" i="4" a="1"/>
  <c r="K66" i="4" s="1"/>
  <c r="J66" i="4" a="1"/>
  <c r="J66" i="4" s="1"/>
  <c r="I66" i="4" a="1"/>
  <c r="I66" i="4" s="1"/>
  <c r="H66" i="4" a="1"/>
  <c r="H66" i="4" s="1"/>
  <c r="G66" i="4" a="1"/>
  <c r="G66" i="4" s="1"/>
  <c r="F66" i="4" a="1"/>
  <c r="F66" i="4" s="1"/>
  <c r="P65" i="4" a="1"/>
  <c r="P65" i="4" s="1"/>
  <c r="Q65" i="2" s="1"/>
  <c r="AO456" i="14" s="1"/>
  <c r="O65" i="4" a="1"/>
  <c r="O65" i="4" s="1"/>
  <c r="N65" i="4" a="1"/>
  <c r="N65" i="4" s="1"/>
  <c r="M65" i="4" a="1"/>
  <c r="M65" i="4" s="1"/>
  <c r="L65" i="4" a="1"/>
  <c r="L65" i="4" s="1"/>
  <c r="K65" i="4" a="1"/>
  <c r="K65" i="4" s="1"/>
  <c r="J65" i="4" a="1"/>
  <c r="J65" i="4" s="1"/>
  <c r="I65" i="4" a="1"/>
  <c r="I65" i="4" s="1"/>
  <c r="H65" i="4" a="1"/>
  <c r="H65" i="4" s="1"/>
  <c r="G65" i="4" a="1"/>
  <c r="G65" i="4" s="1"/>
  <c r="F65" i="4" a="1"/>
  <c r="F65" i="4" s="1"/>
  <c r="P64" i="4" a="1"/>
  <c r="P64" i="4" s="1"/>
  <c r="Q64" i="2" s="1"/>
  <c r="AO455" i="14" s="1"/>
  <c r="O64" i="4" a="1"/>
  <c r="O64" i="4" s="1"/>
  <c r="N64" i="4" a="1"/>
  <c r="N64" i="4" s="1"/>
  <c r="M64" i="4" a="1"/>
  <c r="M64" i="4" s="1"/>
  <c r="L64" i="4" a="1"/>
  <c r="L64" i="4" s="1"/>
  <c r="K64" i="4" a="1"/>
  <c r="K64" i="4" s="1"/>
  <c r="J64" i="4" a="1"/>
  <c r="J64" i="4" s="1"/>
  <c r="I64" i="4" a="1"/>
  <c r="I64" i="4" s="1"/>
  <c r="H64" i="4" a="1"/>
  <c r="H64" i="4" s="1"/>
  <c r="G64" i="4" a="1"/>
  <c r="G64" i="4" s="1"/>
  <c r="F64" i="4" a="1"/>
  <c r="F64" i="4" s="1"/>
  <c r="P63" i="4" a="1"/>
  <c r="P63" i="4" s="1"/>
  <c r="P63" i="2" s="1"/>
  <c r="AN454" i="14" s="1"/>
  <c r="O63" i="4" a="1"/>
  <c r="O63" i="4" s="1"/>
  <c r="N63" i="4" a="1"/>
  <c r="N63" i="4" s="1"/>
  <c r="M63" i="4" a="1"/>
  <c r="M63" i="4" s="1"/>
  <c r="L63" i="4" a="1"/>
  <c r="L63" i="4" s="1"/>
  <c r="K63" i="4" a="1"/>
  <c r="K63" i="4" s="1"/>
  <c r="J63" i="4" a="1"/>
  <c r="J63" i="4" s="1"/>
  <c r="I63" i="4" a="1"/>
  <c r="I63" i="4" s="1"/>
  <c r="H63" i="4" a="1"/>
  <c r="H63" i="4" s="1"/>
  <c r="G63" i="4" a="1"/>
  <c r="G63" i="4" s="1"/>
  <c r="F63" i="4" a="1"/>
  <c r="F63" i="4" s="1"/>
  <c r="P62" i="4" a="1"/>
  <c r="P62" i="4" s="1"/>
  <c r="Q62" i="2" s="1"/>
  <c r="AO453" i="14" s="1"/>
  <c r="O62" i="4" a="1"/>
  <c r="O62" i="4" s="1"/>
  <c r="N62" i="4" a="1"/>
  <c r="N62" i="4" s="1"/>
  <c r="M62" i="4" a="1"/>
  <c r="M62" i="4" s="1"/>
  <c r="L62" i="4" a="1"/>
  <c r="L62" i="4" s="1"/>
  <c r="K62" i="4" a="1"/>
  <c r="K62" i="4" s="1"/>
  <c r="J62" i="4" a="1"/>
  <c r="J62" i="4" s="1"/>
  <c r="I62" i="4" a="1"/>
  <c r="I62" i="4" s="1"/>
  <c r="H62" i="4" a="1"/>
  <c r="H62" i="4" s="1"/>
  <c r="G62" i="4" a="1"/>
  <c r="G62" i="4" s="1"/>
  <c r="F62" i="4" a="1"/>
  <c r="F62" i="4" s="1"/>
  <c r="P61" i="4" a="1"/>
  <c r="P61" i="4" s="1"/>
  <c r="P61" i="2" s="1"/>
  <c r="AN452" i="14" s="1"/>
  <c r="O61" i="4" a="1"/>
  <c r="O61" i="4" s="1"/>
  <c r="N61" i="4" a="1"/>
  <c r="N61" i="4" s="1"/>
  <c r="M61" i="4" a="1"/>
  <c r="M61" i="4" s="1"/>
  <c r="L61" i="4" a="1"/>
  <c r="L61" i="4" s="1"/>
  <c r="K61" i="4" a="1"/>
  <c r="K61" i="4" s="1"/>
  <c r="J61" i="4" a="1"/>
  <c r="J61" i="4" s="1"/>
  <c r="I61" i="4" a="1"/>
  <c r="I61" i="4" s="1"/>
  <c r="H61" i="4" a="1"/>
  <c r="H61" i="4" s="1"/>
  <c r="G61" i="4" a="1"/>
  <c r="G61" i="4" s="1"/>
  <c r="F61" i="4" a="1"/>
  <c r="F61" i="4" s="1"/>
  <c r="P60" i="4" a="1"/>
  <c r="P60" i="4" s="1"/>
  <c r="P60" i="2" s="1"/>
  <c r="AN451" i="14" s="1"/>
  <c r="O60" i="4" a="1"/>
  <c r="O60" i="4" s="1"/>
  <c r="N60" i="4" a="1"/>
  <c r="N60" i="4" s="1"/>
  <c r="M60" i="4" a="1"/>
  <c r="M60" i="4" s="1"/>
  <c r="L60" i="4" a="1"/>
  <c r="L60" i="4" s="1"/>
  <c r="K60" i="4" a="1"/>
  <c r="K60" i="4" s="1"/>
  <c r="J60" i="4" a="1"/>
  <c r="J60" i="4" s="1"/>
  <c r="I60" i="4" a="1"/>
  <c r="I60" i="4" s="1"/>
  <c r="H60" i="4" a="1"/>
  <c r="H60" i="4" s="1"/>
  <c r="G60" i="4" a="1"/>
  <c r="G60" i="4" s="1"/>
  <c r="F60" i="4" a="1"/>
  <c r="F60" i="4" s="1"/>
  <c r="P59" i="4" a="1"/>
  <c r="P59" i="4" s="1"/>
  <c r="Q59" i="2" s="1"/>
  <c r="AO450" i="14" s="1"/>
  <c r="O59" i="4" a="1"/>
  <c r="O59" i="4" s="1"/>
  <c r="N59" i="4" a="1"/>
  <c r="N59" i="4" s="1"/>
  <c r="M59" i="4" a="1"/>
  <c r="M59" i="4" s="1"/>
  <c r="L59" i="4" a="1"/>
  <c r="L59" i="4" s="1"/>
  <c r="K59" i="4" a="1"/>
  <c r="K59" i="4" s="1"/>
  <c r="J59" i="4" a="1"/>
  <c r="J59" i="4" s="1"/>
  <c r="I59" i="4" a="1"/>
  <c r="I59" i="4" s="1"/>
  <c r="H59" i="4" a="1"/>
  <c r="H59" i="4" s="1"/>
  <c r="G59" i="4" a="1"/>
  <c r="G59" i="4" s="1"/>
  <c r="F59" i="4" a="1"/>
  <c r="F59" i="4" s="1"/>
  <c r="P58" i="4" a="1"/>
  <c r="P58" i="4" s="1"/>
  <c r="P58" i="2" s="1"/>
  <c r="AN449" i="14" s="1"/>
  <c r="O58" i="4" a="1"/>
  <c r="O58" i="4" s="1"/>
  <c r="N58" i="4" a="1"/>
  <c r="N58" i="4" s="1"/>
  <c r="M58" i="4" a="1"/>
  <c r="M58" i="4" s="1"/>
  <c r="L58" i="4" a="1"/>
  <c r="L58" i="4" s="1"/>
  <c r="K58" i="4" a="1"/>
  <c r="K58" i="4" s="1"/>
  <c r="J58" i="4" a="1"/>
  <c r="J58" i="4" s="1"/>
  <c r="I58" i="4" a="1"/>
  <c r="I58" i="4" s="1"/>
  <c r="H58" i="4" a="1"/>
  <c r="H58" i="4" s="1"/>
  <c r="G58" i="4" a="1"/>
  <c r="G58" i="4" s="1"/>
  <c r="F58" i="4" a="1"/>
  <c r="F58" i="4" s="1"/>
  <c r="P57" i="4" a="1"/>
  <c r="P57" i="4" s="1"/>
  <c r="Q57" i="2" s="1"/>
  <c r="AO448" i="14" s="1"/>
  <c r="O57" i="4" a="1"/>
  <c r="O57" i="4" s="1"/>
  <c r="N57" i="4" a="1"/>
  <c r="N57" i="4" s="1"/>
  <c r="M57" i="4" a="1"/>
  <c r="M57" i="4" s="1"/>
  <c r="L57" i="4" a="1"/>
  <c r="L57" i="4" s="1"/>
  <c r="K57" i="4" a="1"/>
  <c r="K57" i="4" s="1"/>
  <c r="J57" i="4" a="1"/>
  <c r="J57" i="4" s="1"/>
  <c r="I57" i="4" a="1"/>
  <c r="I57" i="4" s="1"/>
  <c r="H57" i="4" a="1"/>
  <c r="H57" i="4" s="1"/>
  <c r="G57" i="4" a="1"/>
  <c r="G57" i="4" s="1"/>
  <c r="F57" i="4" a="1"/>
  <c r="F57" i="4" s="1"/>
  <c r="P56" i="4" a="1"/>
  <c r="P56" i="4" s="1"/>
  <c r="Q56" i="2" s="1"/>
  <c r="AO447" i="14" s="1"/>
  <c r="O56" i="4" a="1"/>
  <c r="O56" i="4" s="1"/>
  <c r="N56" i="4" a="1"/>
  <c r="N56" i="4" s="1"/>
  <c r="M56" i="4" a="1"/>
  <c r="M56" i="4" s="1"/>
  <c r="L56" i="4" a="1"/>
  <c r="L56" i="4" s="1"/>
  <c r="K56" i="4" a="1"/>
  <c r="K56" i="4" s="1"/>
  <c r="J56" i="4" a="1"/>
  <c r="J56" i="4" s="1"/>
  <c r="I56" i="4" a="1"/>
  <c r="I56" i="4" s="1"/>
  <c r="H56" i="4" a="1"/>
  <c r="H56" i="4" s="1"/>
  <c r="G56" i="4" a="1"/>
  <c r="G56" i="4" s="1"/>
  <c r="F56" i="4" a="1"/>
  <c r="F56" i="4" s="1"/>
  <c r="P55" i="4" a="1"/>
  <c r="P55" i="4" s="1"/>
  <c r="Q55" i="2" s="1"/>
  <c r="AO446" i="14" s="1"/>
  <c r="O55" i="4" a="1"/>
  <c r="O55" i="4" s="1"/>
  <c r="N55" i="4" a="1"/>
  <c r="N55" i="4" s="1"/>
  <c r="M55" i="4" a="1"/>
  <c r="M55" i="4" s="1"/>
  <c r="L55" i="4" a="1"/>
  <c r="L55" i="4" s="1"/>
  <c r="K55" i="4" a="1"/>
  <c r="K55" i="4" s="1"/>
  <c r="J55" i="4" a="1"/>
  <c r="J55" i="4" s="1"/>
  <c r="I55" i="4" a="1"/>
  <c r="I55" i="4" s="1"/>
  <c r="H55" i="4" a="1"/>
  <c r="H55" i="4" s="1"/>
  <c r="G55" i="4" a="1"/>
  <c r="G55" i="4" s="1"/>
  <c r="F55" i="4" a="1"/>
  <c r="F55" i="4" s="1"/>
  <c r="P54" i="4" a="1"/>
  <c r="P54" i="4" s="1"/>
  <c r="P54" i="2" s="1"/>
  <c r="AN445" i="14" s="1"/>
  <c r="O54" i="4" a="1"/>
  <c r="O54" i="4" s="1"/>
  <c r="N54" i="4" a="1"/>
  <c r="N54" i="4" s="1"/>
  <c r="M54" i="4" a="1"/>
  <c r="M54" i="4" s="1"/>
  <c r="L54" i="4" a="1"/>
  <c r="L54" i="4" s="1"/>
  <c r="K54" i="4" a="1"/>
  <c r="K54" i="4" s="1"/>
  <c r="J54" i="4" a="1"/>
  <c r="J54" i="4" s="1"/>
  <c r="I54" i="4" a="1"/>
  <c r="I54" i="4" s="1"/>
  <c r="H54" i="4" a="1"/>
  <c r="H54" i="4" s="1"/>
  <c r="G54" i="4" a="1"/>
  <c r="G54" i="4" s="1"/>
  <c r="F54" i="4" a="1"/>
  <c r="F54" i="4" s="1"/>
  <c r="P53" i="4" a="1"/>
  <c r="P53" i="4" s="1"/>
  <c r="Q53" i="2" s="1"/>
  <c r="AO444" i="14" s="1"/>
  <c r="O53" i="4" a="1"/>
  <c r="O53" i="4" s="1"/>
  <c r="N53" i="4" a="1"/>
  <c r="N53" i="4" s="1"/>
  <c r="M53" i="4" a="1"/>
  <c r="M53" i="4" s="1"/>
  <c r="L53" i="4" a="1"/>
  <c r="L53" i="4" s="1"/>
  <c r="K53" i="4" a="1"/>
  <c r="K53" i="4" s="1"/>
  <c r="J53" i="4" a="1"/>
  <c r="J53" i="4" s="1"/>
  <c r="I53" i="4" a="1"/>
  <c r="I53" i="4" s="1"/>
  <c r="H53" i="4" a="1"/>
  <c r="H53" i="4" s="1"/>
  <c r="G53" i="4" a="1"/>
  <c r="G53" i="4" s="1"/>
  <c r="F53" i="4" a="1"/>
  <c r="F53" i="4" s="1"/>
  <c r="P52" i="4" a="1"/>
  <c r="P52" i="4" s="1"/>
  <c r="Q52" i="2" s="1"/>
  <c r="AO443" i="14" s="1"/>
  <c r="O52" i="4" a="1"/>
  <c r="O52" i="4" s="1"/>
  <c r="N52" i="4" a="1"/>
  <c r="N52" i="4" s="1"/>
  <c r="M52" i="4" a="1"/>
  <c r="M52" i="4" s="1"/>
  <c r="L52" i="4" a="1"/>
  <c r="L52" i="4" s="1"/>
  <c r="K52" i="4" a="1"/>
  <c r="K52" i="4" s="1"/>
  <c r="J52" i="4" a="1"/>
  <c r="J52" i="4" s="1"/>
  <c r="I52" i="4" a="1"/>
  <c r="I52" i="4" s="1"/>
  <c r="H52" i="4" a="1"/>
  <c r="H52" i="4" s="1"/>
  <c r="G52" i="4" a="1"/>
  <c r="G52" i="4" s="1"/>
  <c r="F52" i="4" a="1"/>
  <c r="F52" i="4" s="1"/>
  <c r="P51" i="4" a="1"/>
  <c r="P51" i="4" s="1"/>
  <c r="P51" i="2" s="1"/>
  <c r="AN442" i="14" s="1"/>
  <c r="O51" i="4" a="1"/>
  <c r="O51" i="4" s="1"/>
  <c r="N51" i="4" a="1"/>
  <c r="N51" i="4" s="1"/>
  <c r="M51" i="4" a="1"/>
  <c r="M51" i="4" s="1"/>
  <c r="L51" i="4" a="1"/>
  <c r="L51" i="4" s="1"/>
  <c r="K51" i="4" a="1"/>
  <c r="K51" i="4" s="1"/>
  <c r="J51" i="4" a="1"/>
  <c r="J51" i="4" s="1"/>
  <c r="I51" i="4" a="1"/>
  <c r="I51" i="4" s="1"/>
  <c r="H51" i="4" a="1"/>
  <c r="H51" i="4" s="1"/>
  <c r="G51" i="4" a="1"/>
  <c r="G51" i="4" s="1"/>
  <c r="F51" i="4" a="1"/>
  <c r="F51" i="4" s="1"/>
  <c r="P50" i="4" a="1"/>
  <c r="P50" i="4" s="1"/>
  <c r="P50" i="2" s="1"/>
  <c r="AN441" i="14" s="1"/>
  <c r="O50" i="4" a="1"/>
  <c r="O50" i="4" s="1"/>
  <c r="N50" i="4" a="1"/>
  <c r="N50" i="4" s="1"/>
  <c r="M50" i="4" a="1"/>
  <c r="M50" i="4" s="1"/>
  <c r="L50" i="4" a="1"/>
  <c r="L50" i="4" s="1"/>
  <c r="K50" i="4" a="1"/>
  <c r="K50" i="4" s="1"/>
  <c r="J50" i="4" a="1"/>
  <c r="J50" i="4" s="1"/>
  <c r="I50" i="4" a="1"/>
  <c r="I50" i="4" s="1"/>
  <c r="H50" i="4" a="1"/>
  <c r="H50" i="4" s="1"/>
  <c r="G50" i="4" a="1"/>
  <c r="G50" i="4" s="1"/>
  <c r="F50" i="4" a="1"/>
  <c r="F50" i="4" s="1"/>
  <c r="P49" i="4" a="1"/>
  <c r="P49" i="4" s="1"/>
  <c r="P49" i="2" s="1"/>
  <c r="AN440" i="14" s="1"/>
  <c r="O49" i="4" a="1"/>
  <c r="O49" i="4" s="1"/>
  <c r="N49" i="4" a="1"/>
  <c r="N49" i="4" s="1"/>
  <c r="M49" i="4" a="1"/>
  <c r="M49" i="4" s="1"/>
  <c r="L49" i="4" a="1"/>
  <c r="L49" i="4" s="1"/>
  <c r="K49" i="4" a="1"/>
  <c r="K49" i="4" s="1"/>
  <c r="J49" i="4" a="1"/>
  <c r="J49" i="4" s="1"/>
  <c r="I49" i="4" a="1"/>
  <c r="I49" i="4" s="1"/>
  <c r="H49" i="4" a="1"/>
  <c r="H49" i="4" s="1"/>
  <c r="G49" i="4" a="1"/>
  <c r="G49" i="4" s="1"/>
  <c r="F49" i="4" a="1"/>
  <c r="F49" i="4" s="1"/>
  <c r="P48" i="4" a="1"/>
  <c r="P48" i="4" s="1"/>
  <c r="P48" i="2" s="1"/>
  <c r="AN439" i="14" s="1"/>
  <c r="O48" i="4" a="1"/>
  <c r="O48" i="4" s="1"/>
  <c r="N48" i="4" a="1"/>
  <c r="N48" i="4" s="1"/>
  <c r="M48" i="4" a="1"/>
  <c r="M48" i="4" s="1"/>
  <c r="L48" i="4" a="1"/>
  <c r="L48" i="4" s="1"/>
  <c r="K48" i="4" a="1"/>
  <c r="K48" i="4" s="1"/>
  <c r="J48" i="4" a="1"/>
  <c r="J48" i="4" s="1"/>
  <c r="I48" i="4" a="1"/>
  <c r="I48" i="4" s="1"/>
  <c r="H48" i="4" a="1"/>
  <c r="H48" i="4" s="1"/>
  <c r="G48" i="4" a="1"/>
  <c r="G48" i="4" s="1"/>
  <c r="F48" i="4" a="1"/>
  <c r="F48" i="4" s="1"/>
  <c r="P47" i="4" a="1"/>
  <c r="P47" i="4" s="1"/>
  <c r="Q47" i="2" s="1"/>
  <c r="AO438" i="14" s="1"/>
  <c r="O47" i="4" a="1"/>
  <c r="O47" i="4" s="1"/>
  <c r="N47" i="4" a="1"/>
  <c r="N47" i="4" s="1"/>
  <c r="M47" i="4" a="1"/>
  <c r="M47" i="4" s="1"/>
  <c r="L47" i="4" a="1"/>
  <c r="L47" i="4" s="1"/>
  <c r="K47" i="4" a="1"/>
  <c r="K47" i="4" s="1"/>
  <c r="J47" i="4" a="1"/>
  <c r="J47" i="4" s="1"/>
  <c r="I47" i="4" a="1"/>
  <c r="I47" i="4" s="1"/>
  <c r="H47" i="4" a="1"/>
  <c r="H47" i="4" s="1"/>
  <c r="G47" i="4" a="1"/>
  <c r="G47" i="4" s="1"/>
  <c r="F47" i="4" a="1"/>
  <c r="F47" i="4" s="1"/>
  <c r="P46" i="4" a="1"/>
  <c r="P46" i="4" s="1"/>
  <c r="Q46" i="2" s="1"/>
  <c r="AO437" i="14" s="1"/>
  <c r="O46" i="4" a="1"/>
  <c r="O46" i="4" s="1"/>
  <c r="N46" i="4" a="1"/>
  <c r="N46" i="4" s="1"/>
  <c r="M46" i="4" a="1"/>
  <c r="M46" i="4" s="1"/>
  <c r="L46" i="4" a="1"/>
  <c r="L46" i="4" s="1"/>
  <c r="K46" i="4" a="1"/>
  <c r="K46" i="4" s="1"/>
  <c r="J46" i="4" a="1"/>
  <c r="J46" i="4" s="1"/>
  <c r="I46" i="4" a="1"/>
  <c r="I46" i="4" s="1"/>
  <c r="H46" i="4" a="1"/>
  <c r="H46" i="4" s="1"/>
  <c r="G46" i="4" a="1"/>
  <c r="G46" i="4" s="1"/>
  <c r="F46" i="4" a="1"/>
  <c r="F46" i="4" s="1"/>
  <c r="P45" i="4" a="1"/>
  <c r="P45" i="4" s="1"/>
  <c r="P45" i="2" s="1"/>
  <c r="AN436" i="14" s="1"/>
  <c r="O45" i="4" a="1"/>
  <c r="O45" i="4" s="1"/>
  <c r="N45" i="4" a="1"/>
  <c r="N45" i="4" s="1"/>
  <c r="M45" i="4" a="1"/>
  <c r="M45" i="4" s="1"/>
  <c r="L45" i="4" a="1"/>
  <c r="L45" i="4" s="1"/>
  <c r="K45" i="4" a="1"/>
  <c r="K45" i="4" s="1"/>
  <c r="J45" i="4" a="1"/>
  <c r="J45" i="4" s="1"/>
  <c r="I45" i="4" a="1"/>
  <c r="I45" i="4" s="1"/>
  <c r="H45" i="4" a="1"/>
  <c r="H45" i="4" s="1"/>
  <c r="G45" i="4" a="1"/>
  <c r="G45" i="4" s="1"/>
  <c r="F45" i="4" a="1"/>
  <c r="F45" i="4" s="1"/>
  <c r="P44" i="4" a="1"/>
  <c r="P44" i="4" s="1"/>
  <c r="Q44" i="2" s="1"/>
  <c r="AO435" i="14" s="1"/>
  <c r="O44" i="4" a="1"/>
  <c r="O44" i="4" s="1"/>
  <c r="N44" i="4" a="1"/>
  <c r="N44" i="4" s="1"/>
  <c r="M44" i="4" a="1"/>
  <c r="M44" i="4" s="1"/>
  <c r="L44" i="4" a="1"/>
  <c r="L44" i="4" s="1"/>
  <c r="K44" i="4" a="1"/>
  <c r="K44" i="4" s="1"/>
  <c r="J44" i="4" a="1"/>
  <c r="J44" i="4" s="1"/>
  <c r="I44" i="4" a="1"/>
  <c r="I44" i="4" s="1"/>
  <c r="H44" i="4" a="1"/>
  <c r="H44" i="4" s="1"/>
  <c r="G44" i="4" a="1"/>
  <c r="G44" i="4" s="1"/>
  <c r="F44" i="4" a="1"/>
  <c r="F44" i="4" s="1"/>
  <c r="P43" i="4" a="1"/>
  <c r="P43" i="4" s="1"/>
  <c r="P43" i="2" s="1"/>
  <c r="AN434" i="14" s="1"/>
  <c r="O43" i="4" a="1"/>
  <c r="O43" i="4" s="1"/>
  <c r="N43" i="4" a="1"/>
  <c r="N43" i="4" s="1"/>
  <c r="M43" i="4" a="1"/>
  <c r="M43" i="4" s="1"/>
  <c r="L43" i="4" a="1"/>
  <c r="L43" i="4" s="1"/>
  <c r="K43" i="4" a="1"/>
  <c r="K43" i="4" s="1"/>
  <c r="J43" i="4" a="1"/>
  <c r="J43" i="4" s="1"/>
  <c r="I43" i="4" a="1"/>
  <c r="I43" i="4" s="1"/>
  <c r="H43" i="4" a="1"/>
  <c r="H43" i="4" s="1"/>
  <c r="G43" i="4" a="1"/>
  <c r="G43" i="4" s="1"/>
  <c r="F43" i="4" a="1"/>
  <c r="F43" i="4" s="1"/>
  <c r="P42" i="4" a="1"/>
  <c r="P42" i="4" s="1"/>
  <c r="Q42" i="2" s="1"/>
  <c r="AO433" i="14" s="1"/>
  <c r="O42" i="4" a="1"/>
  <c r="O42" i="4" s="1"/>
  <c r="N42" i="4" a="1"/>
  <c r="N42" i="4" s="1"/>
  <c r="M42" i="4" a="1"/>
  <c r="M42" i="4" s="1"/>
  <c r="L42" i="4" a="1"/>
  <c r="L42" i="4" s="1"/>
  <c r="K42" i="4" a="1"/>
  <c r="K42" i="4" s="1"/>
  <c r="J42" i="4" a="1"/>
  <c r="J42" i="4" s="1"/>
  <c r="I42" i="4" a="1"/>
  <c r="I42" i="4" s="1"/>
  <c r="H42" i="4" a="1"/>
  <c r="H42" i="4" s="1"/>
  <c r="G42" i="4" a="1"/>
  <c r="G42" i="4" s="1"/>
  <c r="F42" i="4" a="1"/>
  <c r="F42" i="4" s="1"/>
  <c r="P41" i="4" a="1"/>
  <c r="P41" i="4" s="1"/>
  <c r="P41" i="2" s="1"/>
  <c r="AN432" i="14" s="1"/>
  <c r="O41" i="4" a="1"/>
  <c r="O41" i="4" s="1"/>
  <c r="N41" i="4" a="1"/>
  <c r="N41" i="4" s="1"/>
  <c r="M41" i="4" a="1"/>
  <c r="M41" i="4" s="1"/>
  <c r="L41" i="4" a="1"/>
  <c r="L41" i="4" s="1"/>
  <c r="K41" i="4" a="1"/>
  <c r="K41" i="4" s="1"/>
  <c r="J41" i="4" a="1"/>
  <c r="J41" i="4" s="1"/>
  <c r="I41" i="4" a="1"/>
  <c r="I41" i="4" s="1"/>
  <c r="H41" i="4" a="1"/>
  <c r="H41" i="4" s="1"/>
  <c r="G41" i="4" a="1"/>
  <c r="G41" i="4" s="1"/>
  <c r="F41" i="4" a="1"/>
  <c r="F41" i="4" s="1"/>
  <c r="P40" i="4" a="1"/>
  <c r="P40" i="4" s="1"/>
  <c r="Q40" i="2" s="1"/>
  <c r="AO431" i="14" s="1"/>
  <c r="O40" i="4" a="1"/>
  <c r="O40" i="4" s="1"/>
  <c r="N40" i="4" a="1"/>
  <c r="N40" i="4" s="1"/>
  <c r="M40" i="4" a="1"/>
  <c r="M40" i="4" s="1"/>
  <c r="L40" i="4" a="1"/>
  <c r="L40" i="4" s="1"/>
  <c r="K40" i="4" a="1"/>
  <c r="K40" i="4" s="1"/>
  <c r="J40" i="4" a="1"/>
  <c r="J40" i="4" s="1"/>
  <c r="I40" i="4" a="1"/>
  <c r="I40" i="4" s="1"/>
  <c r="H40" i="4" a="1"/>
  <c r="H40" i="4" s="1"/>
  <c r="G40" i="4" a="1"/>
  <c r="G40" i="4" s="1"/>
  <c r="F40" i="4" a="1"/>
  <c r="F40" i="4" s="1"/>
  <c r="P39" i="4" a="1"/>
  <c r="P39" i="4" s="1"/>
  <c r="P39" i="2" s="1"/>
  <c r="AN430" i="14" s="1"/>
  <c r="O39" i="4" a="1"/>
  <c r="O39" i="4" s="1"/>
  <c r="N39" i="4" a="1"/>
  <c r="N39" i="4" s="1"/>
  <c r="M39" i="4" a="1"/>
  <c r="M39" i="4" s="1"/>
  <c r="L39" i="4" a="1"/>
  <c r="L39" i="4" s="1"/>
  <c r="K39" i="4" a="1"/>
  <c r="K39" i="4" s="1"/>
  <c r="J39" i="4" a="1"/>
  <c r="J39" i="4" s="1"/>
  <c r="I39" i="4" a="1"/>
  <c r="I39" i="4" s="1"/>
  <c r="H39" i="4" a="1"/>
  <c r="H39" i="4" s="1"/>
  <c r="G39" i="4" a="1"/>
  <c r="G39" i="4" s="1"/>
  <c r="F39" i="4" a="1"/>
  <c r="F39" i="4" s="1"/>
  <c r="P38" i="4" a="1"/>
  <c r="P38" i="4" s="1"/>
  <c r="Q38" i="2" s="1"/>
  <c r="AO429" i="14" s="1"/>
  <c r="O38" i="4" a="1"/>
  <c r="O38" i="4" s="1"/>
  <c r="N38" i="4" a="1"/>
  <c r="N38" i="4" s="1"/>
  <c r="M38" i="4" a="1"/>
  <c r="M38" i="4" s="1"/>
  <c r="L38" i="4" a="1"/>
  <c r="L38" i="4" s="1"/>
  <c r="K38" i="4" a="1"/>
  <c r="K38" i="4" s="1"/>
  <c r="J38" i="4" a="1"/>
  <c r="J38" i="4" s="1"/>
  <c r="I38" i="4" a="1"/>
  <c r="I38" i="4" s="1"/>
  <c r="H38" i="4" a="1"/>
  <c r="H38" i="4" s="1"/>
  <c r="G38" i="4" a="1"/>
  <c r="G38" i="4" s="1"/>
  <c r="F38" i="4" a="1"/>
  <c r="F38" i="4" s="1"/>
  <c r="P37" i="4" a="1"/>
  <c r="P37" i="4" s="1"/>
  <c r="P37" i="2" s="1"/>
  <c r="AN428" i="14" s="1"/>
  <c r="O37" i="4" a="1"/>
  <c r="O37" i="4" s="1"/>
  <c r="N37" i="4" a="1"/>
  <c r="N37" i="4" s="1"/>
  <c r="M37" i="4" a="1"/>
  <c r="M37" i="4" s="1"/>
  <c r="L37" i="4" a="1"/>
  <c r="L37" i="4" s="1"/>
  <c r="K37" i="4" a="1"/>
  <c r="K37" i="4" s="1"/>
  <c r="J37" i="4" a="1"/>
  <c r="J37" i="4" s="1"/>
  <c r="I37" i="4" a="1"/>
  <c r="I37" i="4" s="1"/>
  <c r="H37" i="4" a="1"/>
  <c r="H37" i="4" s="1"/>
  <c r="G37" i="4" a="1"/>
  <c r="G37" i="4" s="1"/>
  <c r="F37" i="4" a="1"/>
  <c r="F37" i="4" s="1"/>
  <c r="P36" i="4" a="1"/>
  <c r="P36" i="4" s="1"/>
  <c r="Q36" i="2" s="1"/>
  <c r="AO427" i="14" s="1"/>
  <c r="O36" i="4" a="1"/>
  <c r="O36" i="4" s="1"/>
  <c r="N36" i="4" a="1"/>
  <c r="N36" i="4" s="1"/>
  <c r="M36" i="4" a="1"/>
  <c r="M36" i="4" s="1"/>
  <c r="L36" i="4" a="1"/>
  <c r="L36" i="4" s="1"/>
  <c r="K36" i="4" a="1"/>
  <c r="K36" i="4" s="1"/>
  <c r="J36" i="4" a="1"/>
  <c r="J36" i="4" s="1"/>
  <c r="I36" i="4" a="1"/>
  <c r="I36" i="4" s="1"/>
  <c r="H36" i="4" a="1"/>
  <c r="H36" i="4" s="1"/>
  <c r="G36" i="4" a="1"/>
  <c r="G36" i="4" s="1"/>
  <c r="F36" i="4" a="1"/>
  <c r="F36" i="4" s="1"/>
  <c r="P35" i="4" a="1"/>
  <c r="P35" i="4" s="1"/>
  <c r="P35" i="2" s="1"/>
  <c r="AN426" i="14" s="1"/>
  <c r="O35" i="4" a="1"/>
  <c r="O35" i="4" s="1"/>
  <c r="N35" i="4" a="1"/>
  <c r="N35" i="4" s="1"/>
  <c r="M35" i="4" a="1"/>
  <c r="M35" i="4" s="1"/>
  <c r="L35" i="4" a="1"/>
  <c r="L35" i="4" s="1"/>
  <c r="K35" i="4" a="1"/>
  <c r="K35" i="4" s="1"/>
  <c r="J35" i="4" a="1"/>
  <c r="J35" i="4" s="1"/>
  <c r="I35" i="4" a="1"/>
  <c r="I35" i="4" s="1"/>
  <c r="H35" i="4" a="1"/>
  <c r="H35" i="4" s="1"/>
  <c r="G35" i="4" a="1"/>
  <c r="G35" i="4" s="1"/>
  <c r="F35" i="4" a="1"/>
  <c r="F35" i="4" s="1"/>
  <c r="P34" i="4" a="1"/>
  <c r="P34" i="4" s="1"/>
  <c r="P34" i="2" s="1"/>
  <c r="AN425" i="14" s="1"/>
  <c r="O34" i="4" a="1"/>
  <c r="O34" i="4" s="1"/>
  <c r="N34" i="4" a="1"/>
  <c r="N34" i="4" s="1"/>
  <c r="M34" i="4" a="1"/>
  <c r="M34" i="4" s="1"/>
  <c r="L34" i="4" a="1"/>
  <c r="L34" i="4" s="1"/>
  <c r="K34" i="4" a="1"/>
  <c r="K34" i="4" s="1"/>
  <c r="J34" i="4" a="1"/>
  <c r="J34" i="4" s="1"/>
  <c r="I34" i="4" a="1"/>
  <c r="I34" i="4" s="1"/>
  <c r="H34" i="4" a="1"/>
  <c r="H34" i="4" s="1"/>
  <c r="G34" i="4" a="1"/>
  <c r="G34" i="4" s="1"/>
  <c r="F34" i="4" a="1"/>
  <c r="F34" i="4" s="1"/>
  <c r="P33" i="4" a="1"/>
  <c r="P33" i="4" s="1"/>
  <c r="P33" i="2" s="1"/>
  <c r="AN424" i="14" s="1"/>
  <c r="O33" i="4" a="1"/>
  <c r="O33" i="4" s="1"/>
  <c r="N33" i="4" a="1"/>
  <c r="N33" i="4" s="1"/>
  <c r="M33" i="4" a="1"/>
  <c r="M33" i="4" s="1"/>
  <c r="L33" i="4" a="1"/>
  <c r="L33" i="4" s="1"/>
  <c r="K33" i="4" a="1"/>
  <c r="K33" i="4" s="1"/>
  <c r="J33" i="4" a="1"/>
  <c r="J33" i="4" s="1"/>
  <c r="I33" i="4" a="1"/>
  <c r="I33" i="4" s="1"/>
  <c r="H33" i="4" a="1"/>
  <c r="H33" i="4" s="1"/>
  <c r="G33" i="4" a="1"/>
  <c r="G33" i="4" s="1"/>
  <c r="F33" i="4" a="1"/>
  <c r="F33" i="4" s="1"/>
  <c r="P32" i="4" a="1"/>
  <c r="P32" i="4" s="1"/>
  <c r="Q32" i="2" s="1"/>
  <c r="AO423" i="14" s="1"/>
  <c r="O32" i="4" a="1"/>
  <c r="O32" i="4" s="1"/>
  <c r="N32" i="4" a="1"/>
  <c r="N32" i="4" s="1"/>
  <c r="M32" i="4" a="1"/>
  <c r="M32" i="4" s="1"/>
  <c r="L32" i="4" a="1"/>
  <c r="L32" i="4" s="1"/>
  <c r="K32" i="4" a="1"/>
  <c r="K32" i="4" s="1"/>
  <c r="J32" i="4" a="1"/>
  <c r="J32" i="4" s="1"/>
  <c r="I32" i="4" a="1"/>
  <c r="I32" i="4" s="1"/>
  <c r="H32" i="4" a="1"/>
  <c r="H32" i="4" s="1"/>
  <c r="G32" i="4" a="1"/>
  <c r="G32" i="4" s="1"/>
  <c r="F32" i="4" a="1"/>
  <c r="F32" i="4" s="1"/>
  <c r="P31" i="4" a="1"/>
  <c r="P31" i="4" s="1"/>
  <c r="Q31" i="2" s="1"/>
  <c r="AO422" i="14" s="1"/>
  <c r="O31" i="4" a="1"/>
  <c r="O31" i="4" s="1"/>
  <c r="N31" i="4" a="1"/>
  <c r="N31" i="4" s="1"/>
  <c r="M31" i="4" a="1"/>
  <c r="M31" i="4" s="1"/>
  <c r="L31" i="4" a="1"/>
  <c r="L31" i="4" s="1"/>
  <c r="K31" i="4" a="1"/>
  <c r="K31" i="4" s="1"/>
  <c r="J31" i="4" a="1"/>
  <c r="J31" i="4" s="1"/>
  <c r="I31" i="4" a="1"/>
  <c r="I31" i="4" s="1"/>
  <c r="H31" i="4" a="1"/>
  <c r="H31" i="4" s="1"/>
  <c r="G31" i="4" a="1"/>
  <c r="G31" i="4" s="1"/>
  <c r="F31" i="4" a="1"/>
  <c r="F31" i="4" s="1"/>
  <c r="P30" i="4" a="1"/>
  <c r="P30" i="4" s="1"/>
  <c r="Q30" i="2" s="1"/>
  <c r="AO421" i="14" s="1"/>
  <c r="O30" i="4" a="1"/>
  <c r="O30" i="4" s="1"/>
  <c r="N30" i="4" a="1"/>
  <c r="N30" i="4" s="1"/>
  <c r="M30" i="4" a="1"/>
  <c r="M30" i="4" s="1"/>
  <c r="L30" i="4" a="1"/>
  <c r="L30" i="4" s="1"/>
  <c r="K30" i="4" a="1"/>
  <c r="K30" i="4" s="1"/>
  <c r="J30" i="4" a="1"/>
  <c r="J30" i="4" s="1"/>
  <c r="I30" i="4" a="1"/>
  <c r="I30" i="4" s="1"/>
  <c r="H30" i="4" a="1"/>
  <c r="H30" i="4" s="1"/>
  <c r="G30" i="4" a="1"/>
  <c r="G30" i="4" s="1"/>
  <c r="F30" i="4" a="1"/>
  <c r="F30" i="4" s="1"/>
  <c r="P29" i="4" a="1"/>
  <c r="P29" i="4" s="1"/>
  <c r="P29" i="2" s="1"/>
  <c r="AN420" i="14" s="1"/>
  <c r="O29" i="4" a="1"/>
  <c r="O29" i="4" s="1"/>
  <c r="N29" i="4" a="1"/>
  <c r="N29" i="4" s="1"/>
  <c r="M29" i="4" a="1"/>
  <c r="M29" i="4" s="1"/>
  <c r="L29" i="4" a="1"/>
  <c r="L29" i="4" s="1"/>
  <c r="K29" i="4" a="1"/>
  <c r="K29" i="4" s="1"/>
  <c r="J29" i="4" a="1"/>
  <c r="J29" i="4" s="1"/>
  <c r="I29" i="4" a="1"/>
  <c r="I29" i="4" s="1"/>
  <c r="H29" i="4" a="1"/>
  <c r="H29" i="4" s="1"/>
  <c r="G29" i="4" a="1"/>
  <c r="G29" i="4" s="1"/>
  <c r="F29" i="4" a="1"/>
  <c r="F29" i="4" s="1"/>
  <c r="P28" i="4" a="1"/>
  <c r="P28" i="4" s="1"/>
  <c r="Q28" i="2" s="1"/>
  <c r="AO419" i="14" s="1"/>
  <c r="O28" i="4" a="1"/>
  <c r="O28" i="4" s="1"/>
  <c r="N28" i="4" a="1"/>
  <c r="N28" i="4" s="1"/>
  <c r="M28" i="4" a="1"/>
  <c r="M28" i="4" s="1"/>
  <c r="L28" i="4" a="1"/>
  <c r="L28" i="4" s="1"/>
  <c r="K28" i="4" a="1"/>
  <c r="K28" i="4" s="1"/>
  <c r="J28" i="4" a="1"/>
  <c r="J28" i="4" s="1"/>
  <c r="I28" i="4" a="1"/>
  <c r="I28" i="4" s="1"/>
  <c r="H28" i="4" a="1"/>
  <c r="H28" i="4" s="1"/>
  <c r="G28" i="4" a="1"/>
  <c r="G28" i="4" s="1"/>
  <c r="F28" i="4" a="1"/>
  <c r="F28" i="4" s="1"/>
  <c r="P27" i="4" a="1"/>
  <c r="P27" i="4" s="1"/>
  <c r="P27" i="2" s="1"/>
  <c r="AN418" i="14" s="1"/>
  <c r="O27" i="4" a="1"/>
  <c r="O27" i="4" s="1"/>
  <c r="N27" i="4" a="1"/>
  <c r="N27" i="4" s="1"/>
  <c r="M27" i="4" a="1"/>
  <c r="M27" i="4" s="1"/>
  <c r="L27" i="4" a="1"/>
  <c r="L27" i="4" s="1"/>
  <c r="K27" i="4" a="1"/>
  <c r="K27" i="4" s="1"/>
  <c r="J27" i="4" a="1"/>
  <c r="J27" i="4" s="1"/>
  <c r="I27" i="4" a="1"/>
  <c r="I27" i="4" s="1"/>
  <c r="H27" i="4" a="1"/>
  <c r="H27" i="4" s="1"/>
  <c r="G27" i="4" a="1"/>
  <c r="G27" i="4" s="1"/>
  <c r="F27" i="4" a="1"/>
  <c r="F27" i="4" s="1"/>
  <c r="P26" i="4" a="1"/>
  <c r="P26" i="4" s="1"/>
  <c r="P26" i="2" s="1"/>
  <c r="AN417" i="14" s="1"/>
  <c r="O26" i="4" a="1"/>
  <c r="O26" i="4" s="1"/>
  <c r="N26" i="4" a="1"/>
  <c r="N26" i="4" s="1"/>
  <c r="M26" i="4" a="1"/>
  <c r="M26" i="4" s="1"/>
  <c r="L26" i="4" a="1"/>
  <c r="L26" i="4" s="1"/>
  <c r="K26" i="4" a="1"/>
  <c r="K26" i="4" s="1"/>
  <c r="J26" i="4" a="1"/>
  <c r="J26" i="4" s="1"/>
  <c r="I26" i="4" a="1"/>
  <c r="I26" i="4" s="1"/>
  <c r="H26" i="4" a="1"/>
  <c r="H26" i="4" s="1"/>
  <c r="G26" i="4" a="1"/>
  <c r="G26" i="4" s="1"/>
  <c r="F26" i="4" a="1"/>
  <c r="F26" i="4" s="1"/>
  <c r="P25" i="4" a="1"/>
  <c r="P25" i="4" s="1"/>
  <c r="P25" i="2" s="1"/>
  <c r="AN416" i="14" s="1"/>
  <c r="O25" i="4" a="1"/>
  <c r="O25" i="4" s="1"/>
  <c r="N25" i="4" a="1"/>
  <c r="N25" i="4" s="1"/>
  <c r="M25" i="4" a="1"/>
  <c r="M25" i="4" s="1"/>
  <c r="L25" i="4" a="1"/>
  <c r="L25" i="4" s="1"/>
  <c r="K25" i="4" a="1"/>
  <c r="K25" i="4" s="1"/>
  <c r="J25" i="4" a="1"/>
  <c r="J25" i="4" s="1"/>
  <c r="I25" i="4" a="1"/>
  <c r="I25" i="4" s="1"/>
  <c r="H25" i="4" a="1"/>
  <c r="H25" i="4" s="1"/>
  <c r="G25" i="4" a="1"/>
  <c r="G25" i="4" s="1"/>
  <c r="F25" i="4" a="1"/>
  <c r="F25" i="4" s="1"/>
  <c r="P24" i="4" a="1"/>
  <c r="P24" i="4" s="1"/>
  <c r="Q24" i="2" s="1"/>
  <c r="AO415" i="14" s="1"/>
  <c r="O24" i="4" a="1"/>
  <c r="O24" i="4" s="1"/>
  <c r="N24" i="4" a="1"/>
  <c r="N24" i="4" s="1"/>
  <c r="M24" i="4" a="1"/>
  <c r="M24" i="4" s="1"/>
  <c r="L24" i="4" a="1"/>
  <c r="L24" i="4" s="1"/>
  <c r="K24" i="4" a="1"/>
  <c r="K24" i="4" s="1"/>
  <c r="J24" i="4" a="1"/>
  <c r="J24" i="4" s="1"/>
  <c r="I24" i="4" a="1"/>
  <c r="I24" i="4" s="1"/>
  <c r="H24" i="4" a="1"/>
  <c r="H24" i="4" s="1"/>
  <c r="G24" i="4" a="1"/>
  <c r="G24" i="4" s="1"/>
  <c r="F24" i="4" a="1"/>
  <c r="F24" i="4" s="1"/>
  <c r="P23" i="4" a="1"/>
  <c r="P23" i="4" s="1"/>
  <c r="Q23" i="2" s="1"/>
  <c r="AO414" i="14" s="1"/>
  <c r="O23" i="4" a="1"/>
  <c r="O23" i="4" s="1"/>
  <c r="N23" i="4" a="1"/>
  <c r="N23" i="4" s="1"/>
  <c r="M23" i="4" a="1"/>
  <c r="M23" i="4" s="1"/>
  <c r="L23" i="4" a="1"/>
  <c r="L23" i="4" s="1"/>
  <c r="K23" i="4" a="1"/>
  <c r="K23" i="4" s="1"/>
  <c r="J23" i="4" a="1"/>
  <c r="J23" i="4" s="1"/>
  <c r="I23" i="4" a="1"/>
  <c r="I23" i="4" s="1"/>
  <c r="H23" i="4" a="1"/>
  <c r="H23" i="4" s="1"/>
  <c r="G23" i="4" a="1"/>
  <c r="G23" i="4" s="1"/>
  <c r="F23" i="4" a="1"/>
  <c r="F23" i="4" s="1"/>
  <c r="P22" i="4" a="1"/>
  <c r="P22" i="4" s="1"/>
  <c r="Q22" i="2" s="1"/>
  <c r="AO413" i="14" s="1"/>
  <c r="O22" i="4" a="1"/>
  <c r="O22" i="4" s="1"/>
  <c r="N22" i="4" a="1"/>
  <c r="N22" i="4" s="1"/>
  <c r="M22" i="4" a="1"/>
  <c r="M22" i="4" s="1"/>
  <c r="L22" i="4" a="1"/>
  <c r="L22" i="4" s="1"/>
  <c r="K22" i="4" a="1"/>
  <c r="K22" i="4" s="1"/>
  <c r="J22" i="4" a="1"/>
  <c r="J22" i="4" s="1"/>
  <c r="I22" i="4" a="1"/>
  <c r="I22" i="4" s="1"/>
  <c r="H22" i="4" a="1"/>
  <c r="H22" i="4" s="1"/>
  <c r="G22" i="4" a="1"/>
  <c r="G22" i="4" s="1"/>
  <c r="F22" i="4" a="1"/>
  <c r="F22" i="4" s="1"/>
  <c r="P21" i="4" a="1"/>
  <c r="P21" i="4" s="1"/>
  <c r="P21" i="2" s="1"/>
  <c r="AN412" i="14" s="1"/>
  <c r="O21" i="4" a="1"/>
  <c r="O21" i="4" s="1"/>
  <c r="N21" i="4" a="1"/>
  <c r="N21" i="4" s="1"/>
  <c r="M21" i="4" a="1"/>
  <c r="M21" i="4" s="1"/>
  <c r="L21" i="4" a="1"/>
  <c r="L21" i="4" s="1"/>
  <c r="K21" i="4" a="1"/>
  <c r="K21" i="4" s="1"/>
  <c r="J21" i="4" a="1"/>
  <c r="J21" i="4" s="1"/>
  <c r="I21" i="4" a="1"/>
  <c r="I21" i="4" s="1"/>
  <c r="H21" i="4" a="1"/>
  <c r="H21" i="4" s="1"/>
  <c r="G21" i="4" a="1"/>
  <c r="G21" i="4" s="1"/>
  <c r="F21" i="4" a="1"/>
  <c r="F21" i="4" s="1"/>
  <c r="P20" i="4" a="1"/>
  <c r="P20" i="4" s="1"/>
  <c r="Q20" i="2" s="1"/>
  <c r="AO411" i="14" s="1"/>
  <c r="O20" i="4" a="1"/>
  <c r="O20" i="4" s="1"/>
  <c r="N20" i="4" a="1"/>
  <c r="N20" i="4" s="1"/>
  <c r="M20" i="4" a="1"/>
  <c r="M20" i="4" s="1"/>
  <c r="L20" i="4" a="1"/>
  <c r="L20" i="4" s="1"/>
  <c r="K20" i="4" a="1"/>
  <c r="K20" i="4" s="1"/>
  <c r="J20" i="4" a="1"/>
  <c r="J20" i="4" s="1"/>
  <c r="I20" i="4" a="1"/>
  <c r="I20" i="4" s="1"/>
  <c r="H20" i="4" a="1"/>
  <c r="H20" i="4" s="1"/>
  <c r="G20" i="4" a="1"/>
  <c r="G20" i="4" s="1"/>
  <c r="F20" i="4" a="1"/>
  <c r="F20" i="4" s="1"/>
  <c r="P19" i="4" a="1"/>
  <c r="P19" i="4" s="1"/>
  <c r="P19" i="2" s="1"/>
  <c r="AN410" i="14" s="1"/>
  <c r="O19" i="4" a="1"/>
  <c r="O19" i="4" s="1"/>
  <c r="N19" i="4" a="1"/>
  <c r="N19" i="4" s="1"/>
  <c r="M19" i="4" a="1"/>
  <c r="M19" i="4" s="1"/>
  <c r="L19" i="4" a="1"/>
  <c r="L19" i="4" s="1"/>
  <c r="K19" i="4" a="1"/>
  <c r="K19" i="4" s="1"/>
  <c r="J19" i="4" a="1"/>
  <c r="J19" i="4" s="1"/>
  <c r="I19" i="4" a="1"/>
  <c r="I19" i="4" s="1"/>
  <c r="H19" i="4" a="1"/>
  <c r="H19" i="4" s="1"/>
  <c r="G19" i="4" a="1"/>
  <c r="G19" i="4" s="1"/>
  <c r="F19" i="4" a="1"/>
  <c r="F19" i="4" s="1"/>
  <c r="P18" i="4" a="1"/>
  <c r="P18" i="4" s="1"/>
  <c r="P18" i="2" s="1"/>
  <c r="AN409" i="14" s="1"/>
  <c r="O18" i="4" a="1"/>
  <c r="O18" i="4" s="1"/>
  <c r="N18" i="4" a="1"/>
  <c r="N18" i="4" s="1"/>
  <c r="M18" i="4" a="1"/>
  <c r="M18" i="4" s="1"/>
  <c r="L18" i="4" a="1"/>
  <c r="L18" i="4" s="1"/>
  <c r="K18" i="4" a="1"/>
  <c r="K18" i="4" s="1"/>
  <c r="J18" i="4" a="1"/>
  <c r="J18" i="4" s="1"/>
  <c r="I18" i="4" a="1"/>
  <c r="I18" i="4" s="1"/>
  <c r="H18" i="4" a="1"/>
  <c r="H18" i="4" s="1"/>
  <c r="G18" i="4" a="1"/>
  <c r="G18" i="4" s="1"/>
  <c r="F18" i="4" a="1"/>
  <c r="F18" i="4" s="1"/>
  <c r="P17" i="4" a="1"/>
  <c r="P17" i="4" s="1"/>
  <c r="P17" i="2" s="1"/>
  <c r="AN408" i="14" s="1"/>
  <c r="O17" i="4" a="1"/>
  <c r="O17" i="4" s="1"/>
  <c r="N17" i="4" a="1"/>
  <c r="N17" i="4" s="1"/>
  <c r="M17" i="4" a="1"/>
  <c r="M17" i="4" s="1"/>
  <c r="L17" i="4" a="1"/>
  <c r="L17" i="4" s="1"/>
  <c r="K17" i="4" a="1"/>
  <c r="K17" i="4" s="1"/>
  <c r="J17" i="4" a="1"/>
  <c r="J17" i="4" s="1"/>
  <c r="I17" i="4" a="1"/>
  <c r="I17" i="4" s="1"/>
  <c r="H17" i="4" a="1"/>
  <c r="H17" i="4" s="1"/>
  <c r="G17" i="4" a="1"/>
  <c r="G17" i="4" s="1"/>
  <c r="F17" i="4" a="1"/>
  <c r="F17" i="4" s="1"/>
  <c r="P16" i="4" a="1"/>
  <c r="P16" i="4" s="1"/>
  <c r="Q16" i="2" s="1"/>
  <c r="AO407" i="14" s="1"/>
  <c r="O16" i="4" a="1"/>
  <c r="O16" i="4" s="1"/>
  <c r="N16" i="4" a="1"/>
  <c r="N16" i="4" s="1"/>
  <c r="M16" i="4" a="1"/>
  <c r="M16" i="4" s="1"/>
  <c r="L16" i="4" a="1"/>
  <c r="L16" i="4" s="1"/>
  <c r="K16" i="4" a="1"/>
  <c r="K16" i="4" s="1"/>
  <c r="J16" i="4" a="1"/>
  <c r="J16" i="4" s="1"/>
  <c r="I16" i="4" a="1"/>
  <c r="I16" i="4" s="1"/>
  <c r="H16" i="4" a="1"/>
  <c r="H16" i="4" s="1"/>
  <c r="G16" i="4" a="1"/>
  <c r="G16" i="4" s="1"/>
  <c r="F16" i="4" a="1"/>
  <c r="F16" i="4" s="1"/>
  <c r="P15" i="4" a="1"/>
  <c r="P15" i="4" s="1"/>
  <c r="Q15" i="2" s="1"/>
  <c r="AO406" i="14" s="1"/>
  <c r="O15" i="4" a="1"/>
  <c r="O15" i="4" s="1"/>
  <c r="N15" i="4" a="1"/>
  <c r="N15" i="4" s="1"/>
  <c r="M15" i="4" a="1"/>
  <c r="M15" i="4" s="1"/>
  <c r="L15" i="4" a="1"/>
  <c r="L15" i="4" s="1"/>
  <c r="K15" i="4" a="1"/>
  <c r="K15" i="4" s="1"/>
  <c r="J15" i="4" a="1"/>
  <c r="J15" i="4" s="1"/>
  <c r="I15" i="4" a="1"/>
  <c r="I15" i="4" s="1"/>
  <c r="H15" i="4" a="1"/>
  <c r="H15" i="4" s="1"/>
  <c r="G15" i="4" a="1"/>
  <c r="G15" i="4" s="1"/>
  <c r="F15" i="4" a="1"/>
  <c r="F15" i="4" s="1"/>
  <c r="P14" i="4" a="1"/>
  <c r="P14" i="4" s="1"/>
  <c r="Q14" i="2" s="1"/>
  <c r="AO405" i="14" s="1"/>
  <c r="O14" i="4" a="1"/>
  <c r="O14" i="4" s="1"/>
  <c r="N14" i="4" a="1"/>
  <c r="N14" i="4" s="1"/>
  <c r="M14" i="4" a="1"/>
  <c r="M14" i="4" s="1"/>
  <c r="L14" i="4" a="1"/>
  <c r="L14" i="4" s="1"/>
  <c r="K14" i="4" a="1"/>
  <c r="K14" i="4" s="1"/>
  <c r="J14" i="4" a="1"/>
  <c r="J14" i="4" s="1"/>
  <c r="I14" i="4" a="1"/>
  <c r="I14" i="4" s="1"/>
  <c r="H14" i="4" a="1"/>
  <c r="H14" i="4" s="1"/>
  <c r="G14" i="4" a="1"/>
  <c r="G14" i="4" s="1"/>
  <c r="F14" i="4" a="1"/>
  <c r="F14" i="4" s="1"/>
  <c r="P13" i="4" a="1"/>
  <c r="P13" i="4" s="1"/>
  <c r="P13" i="2" s="1"/>
  <c r="AN404" i="14" s="1"/>
  <c r="O13" i="4" a="1"/>
  <c r="O13" i="4" s="1"/>
  <c r="N13" i="4" a="1"/>
  <c r="N13" i="4" s="1"/>
  <c r="M13" i="4" a="1"/>
  <c r="M13" i="4" s="1"/>
  <c r="L13" i="4" a="1"/>
  <c r="L13" i="4" s="1"/>
  <c r="K13" i="4" a="1"/>
  <c r="K13" i="4" s="1"/>
  <c r="J13" i="4" a="1"/>
  <c r="J13" i="4" s="1"/>
  <c r="I13" i="4" a="1"/>
  <c r="I13" i="4" s="1"/>
  <c r="H13" i="4" a="1"/>
  <c r="H13" i="4" s="1"/>
  <c r="G13" i="4" a="1"/>
  <c r="G13" i="4" s="1"/>
  <c r="F13" i="4" a="1"/>
  <c r="F13" i="4" s="1"/>
  <c r="P12" i="4" a="1"/>
  <c r="P12" i="4" s="1"/>
  <c r="Q12" i="2" s="1"/>
  <c r="AO403" i="14" s="1"/>
  <c r="O12" i="4" a="1"/>
  <c r="O12" i="4" s="1"/>
  <c r="N12" i="4" a="1"/>
  <c r="N12" i="4" s="1"/>
  <c r="M12" i="4" a="1"/>
  <c r="M12" i="4" s="1"/>
  <c r="L12" i="4" a="1"/>
  <c r="L12" i="4" s="1"/>
  <c r="K12" i="4" a="1"/>
  <c r="K12" i="4" s="1"/>
  <c r="J12" i="4" a="1"/>
  <c r="J12" i="4" s="1"/>
  <c r="I12" i="4" a="1"/>
  <c r="I12" i="4" s="1"/>
  <c r="H12" i="4" a="1"/>
  <c r="H12" i="4" s="1"/>
  <c r="G12" i="4" a="1"/>
  <c r="G12" i="4" s="1"/>
  <c r="F12" i="4" a="1"/>
  <c r="F12" i="4" s="1"/>
  <c r="P11" i="4" a="1"/>
  <c r="P11" i="4" s="1"/>
  <c r="P11" i="2" s="1"/>
  <c r="AN402" i="14" s="1"/>
  <c r="O11" i="4" a="1"/>
  <c r="O11" i="4" s="1"/>
  <c r="N11" i="4" a="1"/>
  <c r="N11" i="4" s="1"/>
  <c r="M11" i="4" a="1"/>
  <c r="M11" i="4" s="1"/>
  <c r="L11" i="4" a="1"/>
  <c r="L11" i="4" s="1"/>
  <c r="K11" i="4" a="1"/>
  <c r="K11" i="4" s="1"/>
  <c r="J11" i="4" a="1"/>
  <c r="J11" i="4" s="1"/>
  <c r="I11" i="4" a="1"/>
  <c r="I11" i="4" s="1"/>
  <c r="H11" i="4" a="1"/>
  <c r="H11" i="4" s="1"/>
  <c r="G11" i="4" a="1"/>
  <c r="G11" i="4" s="1"/>
  <c r="F11" i="4" a="1"/>
  <c r="F11" i="4" s="1"/>
  <c r="P10" i="4" a="1"/>
  <c r="P10" i="4" s="1"/>
  <c r="P10" i="2" s="1"/>
  <c r="AN401" i="14" s="1"/>
  <c r="O10" i="4" a="1"/>
  <c r="O10" i="4" s="1"/>
  <c r="N10" i="4" a="1"/>
  <c r="N10" i="4" s="1"/>
  <c r="M10" i="4" a="1"/>
  <c r="M10" i="4" s="1"/>
  <c r="L10" i="4" a="1"/>
  <c r="L10" i="4" s="1"/>
  <c r="K10" i="4" a="1"/>
  <c r="K10" i="4" s="1"/>
  <c r="J10" i="4" a="1"/>
  <c r="J10" i="4" s="1"/>
  <c r="I10" i="4" a="1"/>
  <c r="I10" i="4" s="1"/>
  <c r="H10" i="4" a="1"/>
  <c r="H10" i="4" s="1"/>
  <c r="G10" i="4" a="1"/>
  <c r="G10" i="4" s="1"/>
  <c r="F10" i="4" a="1"/>
  <c r="F10" i="4" s="1"/>
  <c r="P9" i="4" a="1"/>
  <c r="P9" i="4" s="1"/>
  <c r="P9" i="2" s="1"/>
  <c r="AN400" i="14" s="1"/>
  <c r="O9" i="4" a="1"/>
  <c r="O9" i="4" s="1"/>
  <c r="N9" i="4" a="1"/>
  <c r="N9" i="4" s="1"/>
  <c r="M9" i="4" a="1"/>
  <c r="M9" i="4" s="1"/>
  <c r="L9" i="4" a="1"/>
  <c r="L9" i="4" s="1"/>
  <c r="K9" i="4" a="1"/>
  <c r="K9" i="4" s="1"/>
  <c r="J9" i="4" a="1"/>
  <c r="J9" i="4" s="1"/>
  <c r="I9" i="4" a="1"/>
  <c r="I9" i="4" s="1"/>
  <c r="H9" i="4" a="1"/>
  <c r="H9" i="4" s="1"/>
  <c r="G9" i="4" a="1"/>
  <c r="G9" i="4" s="1"/>
  <c r="F9" i="4" a="1"/>
  <c r="F9" i="4" s="1"/>
  <c r="P8" i="4" a="1"/>
  <c r="P8" i="4" s="1"/>
  <c r="Q8" i="2" s="1"/>
  <c r="AO399" i="14" s="1"/>
  <c r="O8" i="4" a="1"/>
  <c r="O8" i="4" s="1"/>
  <c r="N8" i="4" a="1"/>
  <c r="N8" i="4" s="1"/>
  <c r="M8" i="4" a="1"/>
  <c r="M8" i="4" s="1"/>
  <c r="L8" i="4" a="1"/>
  <c r="L8" i="4" s="1"/>
  <c r="K8" i="4" a="1"/>
  <c r="K8" i="4" s="1"/>
  <c r="J8" i="4" a="1"/>
  <c r="J8" i="4" s="1"/>
  <c r="I8" i="4" a="1"/>
  <c r="I8" i="4" s="1"/>
  <c r="H8" i="4" a="1"/>
  <c r="H8" i="4" s="1"/>
  <c r="G8" i="4" a="1"/>
  <c r="G8" i="4" s="1"/>
  <c r="F8" i="4" a="1"/>
  <c r="F8" i="4" s="1"/>
  <c r="P7" i="4" a="1"/>
  <c r="P7" i="4" s="1"/>
  <c r="Q7" i="2" s="1"/>
  <c r="AO398" i="14" s="1"/>
  <c r="O7" i="4" a="1"/>
  <c r="O7" i="4" s="1"/>
  <c r="N7" i="4" a="1"/>
  <c r="N7" i="4" s="1"/>
  <c r="M7" i="4" a="1"/>
  <c r="M7" i="4" s="1"/>
  <c r="L7" i="4" a="1"/>
  <c r="L7" i="4" s="1"/>
  <c r="K7" i="4" a="1"/>
  <c r="K7" i="4" s="1"/>
  <c r="J7" i="4" a="1"/>
  <c r="J7" i="4" s="1"/>
  <c r="I7" i="4" a="1"/>
  <c r="I7" i="4" s="1"/>
  <c r="H7" i="4" a="1"/>
  <c r="H7" i="4" s="1"/>
  <c r="G7" i="4" a="1"/>
  <c r="G7" i="4" s="1"/>
  <c r="F7" i="4" a="1"/>
  <c r="F7" i="4" s="1"/>
  <c r="P6" i="4" a="1"/>
  <c r="P6" i="4" s="1"/>
  <c r="Q6" i="2" s="1"/>
  <c r="AO397" i="14" s="1"/>
  <c r="O6" i="4" a="1"/>
  <c r="O6" i="4" s="1"/>
  <c r="N6" i="4" a="1"/>
  <c r="N6" i="4" s="1"/>
  <c r="M6" i="4" a="1"/>
  <c r="M6" i="4" s="1"/>
  <c r="L6" i="4" a="1"/>
  <c r="L6" i="4" s="1"/>
  <c r="K6" i="4" a="1"/>
  <c r="K6" i="4" s="1"/>
  <c r="J6" i="4" a="1"/>
  <c r="J6" i="4" s="1"/>
  <c r="I6" i="4" a="1"/>
  <c r="I6" i="4" s="1"/>
  <c r="H6" i="4" a="1"/>
  <c r="H6" i="4" s="1"/>
  <c r="G6" i="4" a="1"/>
  <c r="G6" i="4" s="1"/>
  <c r="F6" i="4" a="1"/>
  <c r="F6" i="4" s="1"/>
  <c r="P5" i="4" a="1"/>
  <c r="P5" i="4" s="1"/>
  <c r="O5" i="4" a="1"/>
  <c r="O5" i="4" s="1"/>
  <c r="N5" i="4" a="1"/>
  <c r="N5" i="4" s="1"/>
  <c r="M5" i="4" a="1"/>
  <c r="M5" i="4" s="1"/>
  <c r="L5" i="4" a="1"/>
  <c r="L5" i="4" s="1"/>
  <c r="K5" i="4" a="1"/>
  <c r="K5" i="4" s="1"/>
  <c r="J5" i="4" a="1"/>
  <c r="J5" i="4" s="1"/>
  <c r="I5" i="4" a="1"/>
  <c r="I5" i="4" s="1"/>
  <c r="H5" i="4" a="1"/>
  <c r="H5" i="4" s="1"/>
  <c r="G5" i="4" a="1"/>
  <c r="G5" i="4" s="1"/>
  <c r="F5" i="4" a="1"/>
  <c r="F5" i="4" s="1"/>
  <c r="Y4" i="14" l="1"/>
  <c r="P117" i="2"/>
  <c r="AN508" i="14" s="1"/>
  <c r="Q117" i="2"/>
  <c r="AO508" i="14" s="1"/>
  <c r="Q183" i="2"/>
  <c r="AO574" i="14" s="1"/>
  <c r="Q175" i="2"/>
  <c r="AO566" i="14" s="1"/>
  <c r="Q167" i="2"/>
  <c r="AO558" i="14" s="1"/>
  <c r="Q159" i="2"/>
  <c r="AO550" i="14" s="1"/>
  <c r="Q151" i="2"/>
  <c r="AO542" i="14" s="1"/>
  <c r="Q143" i="2"/>
  <c r="AO534" i="14" s="1"/>
  <c r="Q135" i="2"/>
  <c r="AO526" i="14" s="1"/>
  <c r="Q127" i="2"/>
  <c r="AO518" i="14" s="1"/>
  <c r="Q119" i="2"/>
  <c r="AO510" i="14" s="1"/>
  <c r="Q111" i="2"/>
  <c r="AO502" i="14" s="1"/>
  <c r="Q103" i="2"/>
  <c r="AO494" i="14" s="1"/>
  <c r="Q95" i="2"/>
  <c r="AO486" i="14" s="1"/>
  <c r="Q87" i="2"/>
  <c r="AO478" i="14" s="1"/>
  <c r="Q79" i="2"/>
  <c r="AO470" i="14" s="1"/>
  <c r="Q71" i="2"/>
  <c r="AO462" i="14" s="1"/>
  <c r="Q63" i="2"/>
  <c r="AO454" i="14" s="1"/>
  <c r="Q54" i="2"/>
  <c r="AO445" i="14" s="1"/>
  <c r="Q39" i="2"/>
  <c r="AO430" i="14" s="1"/>
  <c r="P53" i="2"/>
  <c r="AN444" i="14" s="1"/>
  <c r="P62" i="2"/>
  <c r="AN453" i="14" s="1"/>
  <c r="P70" i="2"/>
  <c r="AN461" i="14" s="1"/>
  <c r="P78" i="2"/>
  <c r="AN469" i="14" s="1"/>
  <c r="P86" i="2"/>
  <c r="AN477" i="14" s="1"/>
  <c r="P94" i="2"/>
  <c r="AN485" i="14" s="1"/>
  <c r="P102" i="2"/>
  <c r="AN493" i="14" s="1"/>
  <c r="P110" i="2"/>
  <c r="AN501" i="14" s="1"/>
  <c r="P118" i="2"/>
  <c r="AN509" i="14" s="1"/>
  <c r="P126" i="2"/>
  <c r="AN517" i="14" s="1"/>
  <c r="P134" i="2"/>
  <c r="AN525" i="14" s="1"/>
  <c r="P142" i="2"/>
  <c r="AN533" i="14" s="1"/>
  <c r="P150" i="2"/>
  <c r="AN541" i="14" s="1"/>
  <c r="P158" i="2"/>
  <c r="AN549" i="14" s="1"/>
  <c r="P166" i="2"/>
  <c r="AN557" i="14" s="1"/>
  <c r="P174" i="2"/>
  <c r="AN565" i="14" s="1"/>
  <c r="P182" i="2"/>
  <c r="AN573" i="14" s="1"/>
  <c r="Q181" i="2"/>
  <c r="AO572" i="14" s="1"/>
  <c r="Q173" i="2"/>
  <c r="AO564" i="14" s="1"/>
  <c r="Q165" i="2"/>
  <c r="AO556" i="14" s="1"/>
  <c r="Q157" i="2"/>
  <c r="AO548" i="14" s="1"/>
  <c r="Q149" i="2"/>
  <c r="AO540" i="14" s="1"/>
  <c r="Q141" i="2"/>
  <c r="AO532" i="14" s="1"/>
  <c r="Q133" i="2"/>
  <c r="AO524" i="14" s="1"/>
  <c r="Q125" i="2"/>
  <c r="AO516" i="14" s="1"/>
  <c r="Q109" i="2"/>
  <c r="AO500" i="14" s="1"/>
  <c r="Q101" i="2"/>
  <c r="AO492" i="14" s="1"/>
  <c r="Q93" i="2"/>
  <c r="AO484" i="14" s="1"/>
  <c r="Q85" i="2"/>
  <c r="AO476" i="14" s="1"/>
  <c r="Q77" i="2"/>
  <c r="AO468" i="14" s="1"/>
  <c r="Q69" i="2"/>
  <c r="AO460" i="14" s="1"/>
  <c r="Q61" i="2"/>
  <c r="AO452" i="14" s="1"/>
  <c r="Q51" i="2"/>
  <c r="AO442" i="14" s="1"/>
  <c r="P42" i="2"/>
  <c r="AN433" i="14" s="1"/>
  <c r="P55" i="2"/>
  <c r="AN446" i="14" s="1"/>
  <c r="P64" i="2"/>
  <c r="AN455" i="14" s="1"/>
  <c r="P72" i="2"/>
  <c r="AN463" i="14" s="1"/>
  <c r="P80" i="2"/>
  <c r="AN471" i="14" s="1"/>
  <c r="P88" i="2"/>
  <c r="AN479" i="14" s="1"/>
  <c r="P96" i="2"/>
  <c r="AN487" i="14" s="1"/>
  <c r="P104" i="2"/>
  <c r="AN495" i="14" s="1"/>
  <c r="P112" i="2"/>
  <c r="AN503" i="14" s="1"/>
  <c r="P120" i="2"/>
  <c r="AN511" i="14" s="1"/>
  <c r="P128" i="2"/>
  <c r="AN519" i="14" s="1"/>
  <c r="P136" i="2"/>
  <c r="AN527" i="14" s="1"/>
  <c r="P144" i="2"/>
  <c r="AN535" i="14" s="1"/>
  <c r="P152" i="2"/>
  <c r="AN543" i="14" s="1"/>
  <c r="P160" i="2"/>
  <c r="AN551" i="14" s="1"/>
  <c r="P168" i="2"/>
  <c r="AN559" i="14" s="1"/>
  <c r="P176" i="2"/>
  <c r="AN567" i="14" s="1"/>
  <c r="P184" i="2"/>
  <c r="AN575" i="14" s="1"/>
  <c r="Q180" i="2"/>
  <c r="AO571" i="14" s="1"/>
  <c r="Q172" i="2"/>
  <c r="AO563" i="14" s="1"/>
  <c r="Q164" i="2"/>
  <c r="AO555" i="14" s="1"/>
  <c r="Q156" i="2"/>
  <c r="AO547" i="14" s="1"/>
  <c r="Q148" i="2"/>
  <c r="AO539" i="14" s="1"/>
  <c r="Q140" i="2"/>
  <c r="AO531" i="14" s="1"/>
  <c r="Q132" i="2"/>
  <c r="AO523" i="14" s="1"/>
  <c r="Q124" i="2"/>
  <c r="AO515" i="14" s="1"/>
  <c r="Q116" i="2"/>
  <c r="AO507" i="14" s="1"/>
  <c r="Q108" i="2"/>
  <c r="AO499" i="14" s="1"/>
  <c r="Q100" i="2"/>
  <c r="AO491" i="14" s="1"/>
  <c r="Q92" i="2"/>
  <c r="AO483" i="14" s="1"/>
  <c r="Q84" i="2"/>
  <c r="AO475" i="14" s="1"/>
  <c r="Q76" i="2"/>
  <c r="AO467" i="14" s="1"/>
  <c r="Q68" i="2"/>
  <c r="AO459" i="14" s="1"/>
  <c r="Q60" i="2"/>
  <c r="AO451" i="14" s="1"/>
  <c r="Q50" i="2"/>
  <c r="AO441" i="14" s="1"/>
  <c r="P46" i="2"/>
  <c r="AN437" i="14" s="1"/>
  <c r="P56" i="2"/>
  <c r="AN447" i="14" s="1"/>
  <c r="P65" i="2"/>
  <c r="AN456" i="14" s="1"/>
  <c r="P73" i="2"/>
  <c r="AN464" i="14" s="1"/>
  <c r="P81" i="2"/>
  <c r="AN472" i="14" s="1"/>
  <c r="P89" i="2"/>
  <c r="AN480" i="14" s="1"/>
  <c r="P97" i="2"/>
  <c r="AN488" i="14" s="1"/>
  <c r="P105" i="2"/>
  <c r="AN496" i="14" s="1"/>
  <c r="P113" i="2"/>
  <c r="AN504" i="14" s="1"/>
  <c r="P121" i="2"/>
  <c r="AN512" i="14" s="1"/>
  <c r="P129" i="2"/>
  <c r="AN520" i="14" s="1"/>
  <c r="P137" i="2"/>
  <c r="AN528" i="14" s="1"/>
  <c r="P145" i="2"/>
  <c r="AN536" i="14" s="1"/>
  <c r="P153" i="2"/>
  <c r="AN544" i="14" s="1"/>
  <c r="P161" i="2"/>
  <c r="AN552" i="14" s="1"/>
  <c r="P169" i="2"/>
  <c r="AN560" i="14" s="1"/>
  <c r="P177" i="2"/>
  <c r="AN568" i="14" s="1"/>
  <c r="P185" i="2"/>
  <c r="AN576" i="14" s="1"/>
  <c r="Q187" i="4"/>
  <c r="R187" i="2" s="1"/>
  <c r="AP578" i="14" s="1"/>
  <c r="Q188" i="2"/>
  <c r="AO579" i="14" s="1"/>
  <c r="Q179" i="2"/>
  <c r="AO570" i="14" s="1"/>
  <c r="Q171" i="2"/>
  <c r="AO562" i="14" s="1"/>
  <c r="Q163" i="2"/>
  <c r="AO554" i="14" s="1"/>
  <c r="Q155" i="2"/>
  <c r="AO546" i="14" s="1"/>
  <c r="Q147" i="2"/>
  <c r="AO538" i="14" s="1"/>
  <c r="Q139" i="2"/>
  <c r="AO530" i="14" s="1"/>
  <c r="Q131" i="2"/>
  <c r="AO522" i="14" s="1"/>
  <c r="Q123" i="2"/>
  <c r="AO514" i="14" s="1"/>
  <c r="Q115" i="2"/>
  <c r="AO506" i="14" s="1"/>
  <c r="Q107" i="2"/>
  <c r="AO498" i="14" s="1"/>
  <c r="Q99" i="2"/>
  <c r="AO490" i="14" s="1"/>
  <c r="Q91" i="2"/>
  <c r="AO482" i="14" s="1"/>
  <c r="Q83" i="2"/>
  <c r="AO474" i="14" s="1"/>
  <c r="Q75" i="2"/>
  <c r="AO466" i="14" s="1"/>
  <c r="Q67" i="2"/>
  <c r="AO458" i="14" s="1"/>
  <c r="Q58" i="2"/>
  <c r="AO449" i="14" s="1"/>
  <c r="Q48" i="2"/>
  <c r="AO439" i="14" s="1"/>
  <c r="P47" i="2"/>
  <c r="AN438" i="14" s="1"/>
  <c r="P57" i="2"/>
  <c r="AN448" i="14" s="1"/>
  <c r="P66" i="2"/>
  <c r="AN457" i="14" s="1"/>
  <c r="P74" i="2"/>
  <c r="AN465" i="14" s="1"/>
  <c r="P82" i="2"/>
  <c r="AN473" i="14" s="1"/>
  <c r="P90" i="2"/>
  <c r="AN481" i="14" s="1"/>
  <c r="P98" i="2"/>
  <c r="AN489" i="14" s="1"/>
  <c r="P106" i="2"/>
  <c r="AN497" i="14" s="1"/>
  <c r="P114" i="2"/>
  <c r="AN505" i="14" s="1"/>
  <c r="P122" i="2"/>
  <c r="AN513" i="14" s="1"/>
  <c r="P130" i="2"/>
  <c r="AN521" i="14" s="1"/>
  <c r="P138" i="2"/>
  <c r="AN529" i="14" s="1"/>
  <c r="P146" i="2"/>
  <c r="AN537" i="14" s="1"/>
  <c r="P154" i="2"/>
  <c r="AN545" i="14" s="1"/>
  <c r="P162" i="2"/>
  <c r="AN553" i="14" s="1"/>
  <c r="P170" i="2"/>
  <c r="AN561" i="14" s="1"/>
  <c r="P178" i="2"/>
  <c r="AN569" i="14" s="1"/>
  <c r="P186" i="2"/>
  <c r="AN577" i="14" s="1"/>
  <c r="E187" i="4"/>
  <c r="E4" i="4" s="1"/>
  <c r="P189" i="2"/>
  <c r="AN580" i="14" s="1"/>
  <c r="D187" i="4"/>
  <c r="D4" i="4" s="1"/>
  <c r="P5" i="2"/>
  <c r="AN396" i="14" s="1"/>
  <c r="Q5" i="2"/>
  <c r="AO396" i="14" s="1"/>
  <c r="Q43" i="2"/>
  <c r="AO434" i="14" s="1"/>
  <c r="Q35" i="2"/>
  <c r="AO426" i="14" s="1"/>
  <c r="Q27" i="2"/>
  <c r="AO418" i="14" s="1"/>
  <c r="Q19" i="2"/>
  <c r="AO410" i="14" s="1"/>
  <c r="Q11" i="2"/>
  <c r="AO402" i="14" s="1"/>
  <c r="P6" i="2"/>
  <c r="AN397" i="14" s="1"/>
  <c r="P14" i="2"/>
  <c r="AN405" i="14" s="1"/>
  <c r="P22" i="2"/>
  <c r="AN413" i="14" s="1"/>
  <c r="P30" i="2"/>
  <c r="AN421" i="14" s="1"/>
  <c r="P38" i="2"/>
  <c r="AN429" i="14" s="1"/>
  <c r="Q34" i="2"/>
  <c r="AO425" i="14" s="1"/>
  <c r="Q26" i="2"/>
  <c r="AO417" i="14" s="1"/>
  <c r="Q18" i="2"/>
  <c r="AO409" i="14" s="1"/>
  <c r="Q10" i="2"/>
  <c r="AO401" i="14" s="1"/>
  <c r="P7" i="2"/>
  <c r="AN398" i="14" s="1"/>
  <c r="P15" i="2"/>
  <c r="AN406" i="14" s="1"/>
  <c r="P23" i="2"/>
  <c r="AN414" i="14" s="1"/>
  <c r="P31" i="2"/>
  <c r="AN422" i="14" s="1"/>
  <c r="Q49" i="2"/>
  <c r="AO440" i="14" s="1"/>
  <c r="Q41" i="2"/>
  <c r="AO432" i="14" s="1"/>
  <c r="Q33" i="2"/>
  <c r="AO424" i="14" s="1"/>
  <c r="Q25" i="2"/>
  <c r="AO416" i="14" s="1"/>
  <c r="Q17" i="2"/>
  <c r="AO408" i="14" s="1"/>
  <c r="Q9" i="2"/>
  <c r="AO400" i="14" s="1"/>
  <c r="P8" i="2"/>
  <c r="AN399" i="14" s="1"/>
  <c r="P16" i="2"/>
  <c r="AN407" i="14" s="1"/>
  <c r="P24" i="2"/>
  <c r="AN415" i="14" s="1"/>
  <c r="P32" i="2"/>
  <c r="AN423" i="14" s="1"/>
  <c r="P40" i="2"/>
  <c r="AN431" i="14" s="1"/>
  <c r="Q45" i="2"/>
  <c r="AO436" i="14" s="1"/>
  <c r="Q37" i="2"/>
  <c r="AO428" i="14" s="1"/>
  <c r="Q29" i="2"/>
  <c r="AO420" i="14" s="1"/>
  <c r="Q21" i="2"/>
  <c r="AO412" i="14" s="1"/>
  <c r="Q13" i="2"/>
  <c r="AO404" i="14" s="1"/>
  <c r="P12" i="2"/>
  <c r="AN403" i="14" s="1"/>
  <c r="P20" i="2"/>
  <c r="AN411" i="14" s="1"/>
  <c r="P28" i="2"/>
  <c r="AN419" i="14" s="1"/>
  <c r="P36" i="2"/>
  <c r="AN427" i="14" s="1"/>
  <c r="P44" i="2"/>
  <c r="AN435" i="14" s="1"/>
  <c r="P52" i="2"/>
  <c r="AN443" i="14" s="1"/>
  <c r="P59" i="2"/>
  <c r="AN450" i="14" s="1"/>
  <c r="Q4" i="4"/>
  <c r="R4" i="2" s="1"/>
  <c r="AP395" i="14" s="1"/>
  <c r="E204" i="4" a="1"/>
  <c r="E204" i="4" s="1"/>
  <c r="F376" i="4" a="1"/>
  <c r="F376" i="4" s="1"/>
  <c r="E376" i="4" a="1"/>
  <c r="E376" i="4" s="1"/>
  <c r="D376" i="4" a="1"/>
  <c r="D376" i="4" s="1"/>
  <c r="C376" i="4" a="1"/>
  <c r="C376" i="4" s="1"/>
  <c r="F370" i="4" a="1"/>
  <c r="F370" i="4" s="1"/>
  <c r="E370" i="4" a="1"/>
  <c r="E370" i="4" s="1"/>
  <c r="D370" i="4" a="1"/>
  <c r="D370" i="4" s="1"/>
  <c r="C370" i="4" a="1"/>
  <c r="C370" i="4" s="1"/>
  <c r="F367" i="4" a="1"/>
  <c r="F367" i="4" s="1"/>
  <c r="E367" i="4" a="1"/>
  <c r="E367" i="4" s="1"/>
  <c r="D367" i="4" a="1"/>
  <c r="D367" i="4" s="1"/>
  <c r="C367" i="4" a="1"/>
  <c r="C367" i="4" s="1"/>
  <c r="F362" i="4" a="1"/>
  <c r="F362" i="4" s="1"/>
  <c r="E362" i="4" a="1"/>
  <c r="E362" i="4" s="1"/>
  <c r="D362" i="4" a="1"/>
  <c r="D362" i="4" s="1"/>
  <c r="C362" i="4" a="1"/>
  <c r="C362" i="4" s="1"/>
  <c r="F359" i="4" a="1"/>
  <c r="F359" i="4" s="1"/>
  <c r="E359" i="4" a="1"/>
  <c r="E359" i="4" s="1"/>
  <c r="D359" i="4" a="1"/>
  <c r="D359" i="4" s="1"/>
  <c r="C359" i="4" a="1"/>
  <c r="C359" i="4" s="1"/>
  <c r="F352" i="4" a="1"/>
  <c r="F352" i="4" s="1"/>
  <c r="E352" i="4" a="1"/>
  <c r="E352" i="4" s="1"/>
  <c r="D352" i="4" a="1"/>
  <c r="D352" i="4" s="1"/>
  <c r="C352" i="4" a="1"/>
  <c r="C352" i="4" s="1"/>
  <c r="F349" i="4" a="1"/>
  <c r="F349" i="4" s="1"/>
  <c r="E349" i="4" a="1"/>
  <c r="E349" i="4" s="1"/>
  <c r="D349" i="4" a="1"/>
  <c r="D349" i="4" s="1"/>
  <c r="C349" i="4" a="1"/>
  <c r="C349" i="4" s="1"/>
  <c r="F341" i="4" a="1"/>
  <c r="F341" i="4" s="1"/>
  <c r="E341" i="4" a="1"/>
  <c r="E341" i="4" s="1"/>
  <c r="D341" i="4" a="1"/>
  <c r="D341" i="4" s="1"/>
  <c r="C341" i="4" a="1"/>
  <c r="C341" i="4" s="1"/>
  <c r="F337" i="4" a="1"/>
  <c r="F337" i="4" s="1"/>
  <c r="E337" i="4" a="1"/>
  <c r="E337" i="4" s="1"/>
  <c r="D337" i="4" a="1"/>
  <c r="D337" i="4" s="1"/>
  <c r="C337" i="4" a="1"/>
  <c r="C337" i="4" s="1"/>
  <c r="F314" i="4" a="1"/>
  <c r="F314" i="4" s="1"/>
  <c r="E314" i="4" a="1"/>
  <c r="E314" i="4" s="1"/>
  <c r="D314" i="4" a="1"/>
  <c r="D314" i="4" s="1"/>
  <c r="C314" i="4" a="1"/>
  <c r="C314" i="4" s="1"/>
  <c r="F306" i="4" a="1"/>
  <c r="F306" i="4" s="1"/>
  <c r="E306" i="4" a="1"/>
  <c r="E306" i="4" s="1"/>
  <c r="D306" i="4" a="1"/>
  <c r="D306" i="4" s="1"/>
  <c r="C306" i="4" a="1"/>
  <c r="C306" i="4" s="1"/>
  <c r="F281" i="4" a="1"/>
  <c r="F281" i="4" s="1"/>
  <c r="E281" i="4" a="1"/>
  <c r="E281" i="4" s="1"/>
  <c r="D281" i="4" a="1"/>
  <c r="D281" i="4" s="1"/>
  <c r="C281" i="4" a="1"/>
  <c r="C281" i="4" s="1"/>
  <c r="F272" i="4" a="1"/>
  <c r="F272" i="4" s="1"/>
  <c r="E272" i="4" a="1"/>
  <c r="E272" i="4" s="1"/>
  <c r="D272" i="4" a="1"/>
  <c r="D272" i="4" s="1"/>
  <c r="C272" i="4" a="1"/>
  <c r="C272" i="4" s="1"/>
  <c r="F265" i="4" a="1"/>
  <c r="F265" i="4" s="1"/>
  <c r="E265" i="4" a="1"/>
  <c r="E265" i="4" s="1"/>
  <c r="D265" i="4" a="1"/>
  <c r="D265" i="4" s="1"/>
  <c r="C265" i="4" a="1"/>
  <c r="C265" i="4" s="1"/>
  <c r="F258" i="4" a="1"/>
  <c r="F258" i="4" s="1"/>
  <c r="E258" i="4" a="1"/>
  <c r="E258" i="4" s="1"/>
  <c r="D258" i="4" a="1"/>
  <c r="D258" i="4" s="1"/>
  <c r="C258" i="4" a="1"/>
  <c r="C258" i="4" s="1"/>
  <c r="F240" i="4" a="1"/>
  <c r="F240" i="4" s="1"/>
  <c r="E240" i="4" a="1"/>
  <c r="E240" i="4" s="1"/>
  <c r="D240" i="4" a="1"/>
  <c r="D240" i="4" s="1"/>
  <c r="C240" i="4" a="1"/>
  <c r="C240" i="4" s="1"/>
  <c r="F233" i="4" a="1"/>
  <c r="F233" i="4" s="1"/>
  <c r="E233" i="4" a="1"/>
  <c r="E233" i="4" s="1"/>
  <c r="D233" i="4" a="1"/>
  <c r="D233" i="4" s="1"/>
  <c r="C233" i="4" a="1"/>
  <c r="C233" i="4" s="1"/>
  <c r="D223" i="4" a="1"/>
  <c r="D223" i="4" s="1"/>
  <c r="E223" i="4" a="1"/>
  <c r="E223" i="4" s="1"/>
  <c r="F223" i="4" a="1"/>
  <c r="F223" i="4" s="1"/>
  <c r="C223" i="4" a="1"/>
  <c r="C223" i="4" s="1"/>
  <c r="F213" i="4" a="1"/>
  <c r="F213" i="4" s="1"/>
  <c r="D213" i="4" a="1"/>
  <c r="D213" i="4" s="1"/>
  <c r="E213" i="4" a="1"/>
  <c r="E213" i="4" s="1"/>
  <c r="C213" i="4" a="1"/>
  <c r="C213" i="4" s="1"/>
  <c r="C194" i="4" a="1"/>
  <c r="C194" i="4" s="1"/>
  <c r="C204" i="4" a="1"/>
  <c r="C204" i="4" s="1"/>
  <c r="D204" i="4" a="1"/>
  <c r="D204" i="4" s="1"/>
  <c r="F204" i="4" a="1"/>
  <c r="F204" i="4" s="1"/>
  <c r="J275" i="4" l="1"/>
  <c r="H275" i="4"/>
  <c r="I275" i="4"/>
  <c r="H333" i="4"/>
  <c r="I333" i="4"/>
  <c r="J333" i="4"/>
  <c r="H340" i="4"/>
  <c r="I340" i="4"/>
  <c r="J340" i="4"/>
  <c r="H228" i="4"/>
  <c r="I228" i="4"/>
  <c r="J228" i="4"/>
  <c r="J219" i="4"/>
  <c r="H219" i="4"/>
  <c r="I219" i="4"/>
  <c r="H360" i="4"/>
  <c r="I360" i="4"/>
  <c r="J360" i="4"/>
  <c r="H313" i="4"/>
  <c r="I313" i="4"/>
  <c r="J313" i="4"/>
  <c r="H368" i="4"/>
  <c r="I368" i="4"/>
  <c r="J368" i="4"/>
  <c r="H329" i="4"/>
  <c r="I329" i="4"/>
  <c r="J329" i="4"/>
  <c r="H327" i="4"/>
  <c r="J327" i="4"/>
  <c r="I327" i="4"/>
  <c r="H365" i="4"/>
  <c r="I365" i="4"/>
  <c r="J365" i="4"/>
  <c r="I350" i="4"/>
  <c r="J350" i="4"/>
  <c r="H350" i="4"/>
  <c r="I342" i="4"/>
  <c r="J342" i="4"/>
  <c r="H342" i="4"/>
  <c r="I322" i="4"/>
  <c r="J322" i="4"/>
  <c r="H322" i="4"/>
  <c r="H320" i="4"/>
  <c r="I320" i="4"/>
  <c r="J320" i="4"/>
  <c r="H312" i="4"/>
  <c r="I312" i="4"/>
  <c r="J312" i="4"/>
  <c r="I310" i="4"/>
  <c r="J310" i="4"/>
  <c r="H310" i="4"/>
  <c r="J291" i="4"/>
  <c r="H291" i="4"/>
  <c r="I291" i="4"/>
  <c r="I274" i="4"/>
  <c r="J274" i="4"/>
  <c r="H274" i="4"/>
  <c r="H266" i="4"/>
  <c r="I266" i="4"/>
  <c r="J266" i="4"/>
  <c r="H249" i="4"/>
  <c r="I249" i="4"/>
  <c r="J249" i="4"/>
  <c r="H247" i="4"/>
  <c r="J247" i="4"/>
  <c r="I247" i="4"/>
  <c r="H239" i="4"/>
  <c r="J239" i="4"/>
  <c r="I239" i="4"/>
  <c r="H237" i="4"/>
  <c r="I237" i="4"/>
  <c r="J237" i="4"/>
  <c r="J235" i="4"/>
  <c r="H235" i="4"/>
  <c r="I235" i="4"/>
  <c r="H232" i="4"/>
  <c r="I232" i="4"/>
  <c r="J232" i="4"/>
  <c r="H225" i="4"/>
  <c r="I225" i="4"/>
  <c r="J225" i="4"/>
  <c r="I215" i="4"/>
  <c r="H215" i="4"/>
  <c r="J215" i="4"/>
  <c r="I206" i="4"/>
  <c r="J206" i="4"/>
  <c r="H206" i="4"/>
  <c r="H223" i="4"/>
  <c r="J223" i="4"/>
  <c r="I223" i="4"/>
  <c r="H377" i="4"/>
  <c r="I377" i="4"/>
  <c r="J377" i="4"/>
  <c r="H311" i="4"/>
  <c r="J311" i="4"/>
  <c r="I311" i="4"/>
  <c r="H375" i="4"/>
  <c r="J375" i="4"/>
  <c r="I375" i="4"/>
  <c r="J355" i="4"/>
  <c r="H355" i="4"/>
  <c r="I355" i="4"/>
  <c r="J347" i="4"/>
  <c r="H347" i="4"/>
  <c r="I347" i="4"/>
  <c r="I358" i="4"/>
  <c r="J358" i="4"/>
  <c r="H358" i="4"/>
  <c r="H345" i="4"/>
  <c r="I345" i="4"/>
  <c r="J345" i="4"/>
  <c r="I338" i="4"/>
  <c r="J338" i="4"/>
  <c r="H338" i="4"/>
  <c r="H325" i="4"/>
  <c r="I325" i="4"/>
  <c r="J325" i="4"/>
  <c r="I318" i="4"/>
  <c r="J318" i="4"/>
  <c r="H318" i="4"/>
  <c r="H308" i="4"/>
  <c r="I308" i="4"/>
  <c r="J308" i="4"/>
  <c r="H305" i="4"/>
  <c r="I305" i="4"/>
  <c r="J305" i="4"/>
  <c r="I302" i="4"/>
  <c r="J302" i="4"/>
  <c r="H302" i="4"/>
  <c r="H300" i="4"/>
  <c r="I300" i="4"/>
  <c r="J300" i="4"/>
  <c r="I298" i="4"/>
  <c r="J298" i="4"/>
  <c r="H298" i="4"/>
  <c r="H296" i="4"/>
  <c r="I296" i="4"/>
  <c r="J296" i="4"/>
  <c r="I286" i="4"/>
  <c r="J286" i="4"/>
  <c r="H286" i="4"/>
  <c r="H284" i="4"/>
  <c r="I284" i="4"/>
  <c r="J284" i="4"/>
  <c r="H271" i="4"/>
  <c r="J271" i="4"/>
  <c r="I271" i="4"/>
  <c r="I263" i="4"/>
  <c r="H263" i="4"/>
  <c r="J263" i="4"/>
  <c r="H245" i="4"/>
  <c r="I245" i="4"/>
  <c r="J245" i="4"/>
  <c r="I230" i="4"/>
  <c r="J230" i="4"/>
  <c r="H230" i="4"/>
  <c r="H209" i="4"/>
  <c r="I209" i="4"/>
  <c r="J209" i="4"/>
  <c r="J203" i="4"/>
  <c r="H203" i="4"/>
  <c r="I203" i="4"/>
  <c r="I374" i="4"/>
  <c r="J374" i="4"/>
  <c r="H374" i="4"/>
  <c r="I354" i="4"/>
  <c r="J354" i="4"/>
  <c r="H354" i="4"/>
  <c r="H373" i="4"/>
  <c r="I373" i="4"/>
  <c r="J373" i="4"/>
  <c r="H344" i="4"/>
  <c r="I344" i="4"/>
  <c r="J344" i="4"/>
  <c r="H353" i="4"/>
  <c r="I353" i="4"/>
  <c r="J353" i="4"/>
  <c r="H332" i="4"/>
  <c r="I332" i="4"/>
  <c r="J332" i="4"/>
  <c r="J195" i="4"/>
  <c r="H195" i="4"/>
  <c r="J363" i="4"/>
  <c r="H363" i="4"/>
  <c r="I363" i="4"/>
  <c r="H356" i="4"/>
  <c r="I356" i="4"/>
  <c r="J356" i="4"/>
  <c r="H335" i="4"/>
  <c r="J335" i="4"/>
  <c r="I335" i="4"/>
  <c r="I330" i="4"/>
  <c r="J330" i="4"/>
  <c r="H330" i="4"/>
  <c r="I294" i="4"/>
  <c r="J294" i="4"/>
  <c r="H294" i="4"/>
  <c r="H289" i="4"/>
  <c r="I289" i="4"/>
  <c r="J289" i="4"/>
  <c r="H282" i="4"/>
  <c r="I282" i="4"/>
  <c r="J282" i="4"/>
  <c r="H279" i="4"/>
  <c r="J279" i="4"/>
  <c r="I279" i="4"/>
  <c r="H277" i="4"/>
  <c r="I277" i="4"/>
  <c r="J277" i="4"/>
  <c r="H261" i="4"/>
  <c r="I261" i="4"/>
  <c r="J261" i="4"/>
  <c r="J259" i="4"/>
  <c r="H259" i="4"/>
  <c r="I259" i="4"/>
  <c r="H256" i="4"/>
  <c r="I256" i="4"/>
  <c r="J256" i="4"/>
  <c r="I254" i="4"/>
  <c r="J254" i="4"/>
  <c r="H254" i="4"/>
  <c r="I222" i="4"/>
  <c r="J222" i="4"/>
  <c r="H222" i="4"/>
  <c r="J220" i="4"/>
  <c r="H220" i="4"/>
  <c r="I220" i="4"/>
  <c r="H212" i="4"/>
  <c r="I212" i="4"/>
  <c r="J212" i="4"/>
  <c r="H196" i="4"/>
  <c r="J196" i="4"/>
  <c r="I196" i="4"/>
  <c r="H240" i="4"/>
  <c r="I240" i="4"/>
  <c r="J240" i="4"/>
  <c r="H265" i="4"/>
  <c r="I265" i="4"/>
  <c r="J265" i="4"/>
  <c r="H281" i="4"/>
  <c r="I281" i="4"/>
  <c r="J281" i="4"/>
  <c r="I314" i="4"/>
  <c r="J314" i="4"/>
  <c r="H314" i="4"/>
  <c r="H341" i="4"/>
  <c r="I341" i="4"/>
  <c r="J341" i="4"/>
  <c r="H352" i="4"/>
  <c r="I352" i="4"/>
  <c r="J352" i="4"/>
  <c r="I362" i="4"/>
  <c r="J362" i="4"/>
  <c r="H362" i="4"/>
  <c r="I370" i="4"/>
  <c r="J370" i="4"/>
  <c r="H370" i="4"/>
  <c r="J339" i="4"/>
  <c r="H339" i="4"/>
  <c r="I339" i="4"/>
  <c r="H328" i="4"/>
  <c r="I328" i="4"/>
  <c r="J328" i="4"/>
  <c r="J323" i="4"/>
  <c r="H323" i="4"/>
  <c r="I323" i="4"/>
  <c r="H316" i="4"/>
  <c r="I316" i="4"/>
  <c r="J316" i="4"/>
  <c r="H269" i="4"/>
  <c r="I269" i="4"/>
  <c r="J269" i="4"/>
  <c r="J267" i="4"/>
  <c r="H267" i="4"/>
  <c r="I267" i="4"/>
  <c r="H252" i="4"/>
  <c r="I252" i="4"/>
  <c r="J252" i="4"/>
  <c r="J243" i="4"/>
  <c r="H243" i="4"/>
  <c r="I243" i="4"/>
  <c r="I218" i="4"/>
  <c r="J218" i="4"/>
  <c r="H218" i="4"/>
  <c r="H201" i="4"/>
  <c r="I201" i="4"/>
  <c r="J201" i="4"/>
  <c r="H199" i="4"/>
  <c r="I199" i="4"/>
  <c r="J199" i="4"/>
  <c r="H372" i="4"/>
  <c r="I372" i="4"/>
  <c r="J372" i="4"/>
  <c r="H351" i="4"/>
  <c r="J351" i="4"/>
  <c r="I351" i="4"/>
  <c r="H303" i="4"/>
  <c r="J303" i="4"/>
  <c r="I303" i="4"/>
  <c r="H273" i="4"/>
  <c r="I273" i="4"/>
  <c r="J273" i="4"/>
  <c r="H250" i="4"/>
  <c r="I250" i="4"/>
  <c r="J250" i="4"/>
  <c r="H248" i="4"/>
  <c r="I248" i="4"/>
  <c r="J248" i="4"/>
  <c r="I246" i="4"/>
  <c r="J246" i="4"/>
  <c r="H246" i="4"/>
  <c r="H241" i="4"/>
  <c r="I241" i="4"/>
  <c r="J241" i="4"/>
  <c r="I238" i="4"/>
  <c r="J238" i="4"/>
  <c r="H238" i="4"/>
  <c r="J236" i="4"/>
  <c r="H236" i="4"/>
  <c r="I236" i="4"/>
  <c r="I234" i="4"/>
  <c r="J234" i="4"/>
  <c r="H234" i="4"/>
  <c r="H226" i="4"/>
  <c r="I226" i="4"/>
  <c r="J226" i="4"/>
  <c r="H216" i="4"/>
  <c r="I216" i="4"/>
  <c r="J216" i="4"/>
  <c r="I210" i="4"/>
  <c r="J210" i="4"/>
  <c r="H210" i="4"/>
  <c r="H207" i="4"/>
  <c r="J207" i="4"/>
  <c r="I207" i="4"/>
  <c r="H197" i="4"/>
  <c r="I197" i="4"/>
  <c r="J197" i="4"/>
  <c r="H194" i="4"/>
  <c r="J194" i="4"/>
  <c r="I346" i="4"/>
  <c r="J346" i="4"/>
  <c r="H346" i="4"/>
  <c r="H336" i="4"/>
  <c r="I336" i="4"/>
  <c r="J336" i="4"/>
  <c r="J331" i="4"/>
  <c r="H331" i="4"/>
  <c r="I331" i="4"/>
  <c r="I326" i="4"/>
  <c r="J326" i="4"/>
  <c r="H326" i="4"/>
  <c r="H319" i="4"/>
  <c r="J319" i="4"/>
  <c r="I319" i="4"/>
  <c r="H309" i="4"/>
  <c r="I309" i="4"/>
  <c r="J309" i="4"/>
  <c r="J307" i="4"/>
  <c r="H307" i="4"/>
  <c r="I307" i="4"/>
  <c r="H301" i="4"/>
  <c r="I301" i="4"/>
  <c r="J301" i="4"/>
  <c r="J299" i="4"/>
  <c r="H299" i="4"/>
  <c r="I299" i="4"/>
  <c r="H297" i="4"/>
  <c r="I297" i="4"/>
  <c r="J297" i="4"/>
  <c r="H290" i="4"/>
  <c r="I290" i="4"/>
  <c r="J290" i="4"/>
  <c r="H285" i="4"/>
  <c r="I285" i="4"/>
  <c r="J285" i="4"/>
  <c r="J283" i="4"/>
  <c r="H283" i="4"/>
  <c r="I283" i="4"/>
  <c r="H264" i="4"/>
  <c r="I264" i="4"/>
  <c r="J264" i="4"/>
  <c r="I262" i="4"/>
  <c r="J262" i="4"/>
  <c r="H262" i="4"/>
  <c r="J244" i="4"/>
  <c r="H244" i="4"/>
  <c r="I244" i="4"/>
  <c r="I231" i="4"/>
  <c r="H231" i="4"/>
  <c r="J231" i="4"/>
  <c r="H229" i="4"/>
  <c r="I229" i="4"/>
  <c r="J229" i="4"/>
  <c r="H224" i="4"/>
  <c r="I224" i="4"/>
  <c r="J224" i="4"/>
  <c r="H205" i="4"/>
  <c r="I205" i="4"/>
  <c r="J205" i="4"/>
  <c r="H202" i="4"/>
  <c r="I202" i="4"/>
  <c r="J202" i="4"/>
  <c r="H321" i="4"/>
  <c r="I321" i="4"/>
  <c r="J321" i="4"/>
  <c r="H292" i="4"/>
  <c r="I292" i="4"/>
  <c r="J292" i="4"/>
  <c r="I287" i="4"/>
  <c r="H287" i="4"/>
  <c r="J287" i="4"/>
  <c r="H364" i="4"/>
  <c r="I364" i="4"/>
  <c r="J364" i="4"/>
  <c r="J378" i="4"/>
  <c r="I378" i="4"/>
  <c r="H378" i="4"/>
  <c r="H357" i="4"/>
  <c r="I357" i="4"/>
  <c r="J357" i="4"/>
  <c r="I334" i="4"/>
  <c r="J334" i="4"/>
  <c r="H334" i="4"/>
  <c r="H324" i="4"/>
  <c r="I324" i="4"/>
  <c r="J324" i="4"/>
  <c r="H317" i="4"/>
  <c r="I317" i="4"/>
  <c r="J317" i="4"/>
  <c r="H304" i="4"/>
  <c r="I304" i="4"/>
  <c r="J304" i="4"/>
  <c r="H295" i="4"/>
  <c r="J295" i="4"/>
  <c r="I295" i="4"/>
  <c r="H293" i="4"/>
  <c r="I293" i="4"/>
  <c r="J293" i="4"/>
  <c r="H288" i="4"/>
  <c r="I288" i="4"/>
  <c r="J288" i="4"/>
  <c r="H280" i="4"/>
  <c r="I280" i="4"/>
  <c r="J280" i="4"/>
  <c r="I278" i="4"/>
  <c r="J278" i="4"/>
  <c r="H278" i="4"/>
  <c r="J276" i="4"/>
  <c r="H276" i="4"/>
  <c r="I276" i="4"/>
  <c r="I270" i="4"/>
  <c r="J270" i="4"/>
  <c r="H270" i="4"/>
  <c r="H260" i="4"/>
  <c r="I260" i="4"/>
  <c r="J260" i="4"/>
  <c r="H257" i="4"/>
  <c r="I257" i="4"/>
  <c r="J257" i="4"/>
  <c r="I255" i="4"/>
  <c r="H255" i="4"/>
  <c r="J255" i="4"/>
  <c r="H221" i="4"/>
  <c r="I221" i="4"/>
  <c r="J221" i="4"/>
  <c r="I214" i="4"/>
  <c r="J214" i="4"/>
  <c r="H214" i="4"/>
  <c r="H208" i="4"/>
  <c r="I208" i="4"/>
  <c r="J208" i="4"/>
  <c r="H213" i="4"/>
  <c r="I213" i="4"/>
  <c r="J213" i="4"/>
  <c r="H233" i="4"/>
  <c r="I233" i="4"/>
  <c r="J233" i="4"/>
  <c r="I258" i="4"/>
  <c r="J258" i="4"/>
  <c r="H258" i="4"/>
  <c r="H272" i="4"/>
  <c r="I272" i="4"/>
  <c r="J272" i="4"/>
  <c r="I306" i="4"/>
  <c r="J306" i="4"/>
  <c r="H306" i="4"/>
  <c r="H337" i="4"/>
  <c r="I337" i="4"/>
  <c r="J337" i="4"/>
  <c r="H349" i="4"/>
  <c r="I349" i="4"/>
  <c r="J349" i="4"/>
  <c r="H359" i="4"/>
  <c r="J359" i="4"/>
  <c r="I359" i="4"/>
  <c r="H367" i="4"/>
  <c r="J367" i="4"/>
  <c r="I367" i="4"/>
  <c r="H376" i="4"/>
  <c r="I376" i="4"/>
  <c r="J376" i="4"/>
  <c r="H369" i="4"/>
  <c r="I369" i="4"/>
  <c r="J369" i="4"/>
  <c r="I366" i="4"/>
  <c r="J366" i="4"/>
  <c r="H366" i="4"/>
  <c r="H343" i="4"/>
  <c r="J343" i="4"/>
  <c r="I343" i="4"/>
  <c r="H348" i="4"/>
  <c r="I348" i="4"/>
  <c r="J348" i="4"/>
  <c r="J371" i="4"/>
  <c r="H371" i="4"/>
  <c r="I371" i="4"/>
  <c r="H361" i="4"/>
  <c r="I361" i="4"/>
  <c r="J361" i="4"/>
  <c r="J315" i="4"/>
  <c r="H315" i="4"/>
  <c r="I315" i="4"/>
  <c r="H268" i="4"/>
  <c r="I268" i="4"/>
  <c r="J268" i="4"/>
  <c r="H253" i="4"/>
  <c r="I253" i="4"/>
  <c r="J253" i="4"/>
  <c r="J251" i="4"/>
  <c r="H251" i="4"/>
  <c r="I251" i="4"/>
  <c r="H242" i="4"/>
  <c r="I242" i="4"/>
  <c r="J242" i="4"/>
  <c r="J227" i="4"/>
  <c r="H227" i="4"/>
  <c r="I227" i="4"/>
  <c r="H217" i="4"/>
  <c r="I217" i="4"/>
  <c r="J217" i="4"/>
  <c r="J211" i="4"/>
  <c r="H211" i="4"/>
  <c r="I211" i="4"/>
  <c r="H200" i="4"/>
  <c r="I200" i="4"/>
  <c r="J200" i="4"/>
  <c r="I198" i="4"/>
  <c r="J198" i="4"/>
  <c r="H198" i="4"/>
  <c r="H204" i="4"/>
  <c r="I204" i="4"/>
  <c r="J204" i="4"/>
  <c r="E193" i="4"/>
  <c r="F193" i="4"/>
  <c r="J193" i="4" l="1"/>
  <c r="I195" i="4"/>
  <c r="C193" i="4"/>
  <c r="H193" i="4" s="1"/>
  <c r="D193" i="4" l="1"/>
  <c r="I193" i="4" s="1"/>
  <c r="I194" i="4"/>
  <c r="S5" i="2"/>
  <c r="AQ396" i="14" s="1"/>
  <c r="T5" i="2"/>
  <c r="AR396" i="14" s="1"/>
  <c r="S6" i="2"/>
  <c r="AQ397" i="14" s="1"/>
  <c r="S19" i="2"/>
  <c r="AQ410" i="14" s="1"/>
  <c r="T19" i="2"/>
  <c r="AR410" i="14" s="1"/>
  <c r="S26" i="2"/>
  <c r="AQ417" i="14" s="1"/>
  <c r="P187" i="4" l="1"/>
  <c r="O189" i="2"/>
  <c r="AM580" i="14" s="1"/>
  <c r="O186" i="2"/>
  <c r="AM577" i="14" s="1"/>
  <c r="O185" i="2"/>
  <c r="AM576" i="14" s="1"/>
  <c r="O184" i="2"/>
  <c r="AM575" i="14" s="1"/>
  <c r="O183" i="2"/>
  <c r="AM574" i="14" s="1"/>
  <c r="O182" i="2"/>
  <c r="AM573" i="14" s="1"/>
  <c r="O181" i="2"/>
  <c r="AM572" i="14" s="1"/>
  <c r="O180" i="2"/>
  <c r="AM571" i="14" s="1"/>
  <c r="O179" i="2"/>
  <c r="AM570" i="14" s="1"/>
  <c r="O178" i="2"/>
  <c r="AM569" i="14" s="1"/>
  <c r="O177" i="2"/>
  <c r="AM568" i="14" s="1"/>
  <c r="O176" i="2"/>
  <c r="AM567" i="14" s="1"/>
  <c r="O175" i="2"/>
  <c r="AM566" i="14" s="1"/>
  <c r="O174" i="2"/>
  <c r="AM565" i="14" s="1"/>
  <c r="O173" i="2"/>
  <c r="AM564" i="14" s="1"/>
  <c r="O172" i="2"/>
  <c r="AM563" i="14" s="1"/>
  <c r="O171" i="2"/>
  <c r="AM562" i="14" s="1"/>
  <c r="O170" i="2"/>
  <c r="AM561" i="14" s="1"/>
  <c r="O169" i="2"/>
  <c r="AM560" i="14" s="1"/>
  <c r="O168" i="2"/>
  <c r="AM559" i="14" s="1"/>
  <c r="O167" i="2"/>
  <c r="AM558" i="14" s="1"/>
  <c r="O166" i="2"/>
  <c r="AM557" i="14" s="1"/>
  <c r="O165" i="2"/>
  <c r="AM556" i="14" s="1"/>
  <c r="O164" i="2"/>
  <c r="AM555" i="14" s="1"/>
  <c r="O163" i="2"/>
  <c r="AM554" i="14" s="1"/>
  <c r="O162" i="2"/>
  <c r="AM553" i="14" s="1"/>
  <c r="O161" i="2"/>
  <c r="AM552" i="14" s="1"/>
  <c r="O160" i="2"/>
  <c r="AM551" i="14" s="1"/>
  <c r="O159" i="2"/>
  <c r="AM550" i="14" s="1"/>
  <c r="O158" i="2"/>
  <c r="AM549" i="14" s="1"/>
  <c r="O157" i="2"/>
  <c r="AM548" i="14" s="1"/>
  <c r="O156" i="2"/>
  <c r="AM547" i="14" s="1"/>
  <c r="O155" i="2"/>
  <c r="AM546" i="14" s="1"/>
  <c r="O154" i="2"/>
  <c r="AM545" i="14" s="1"/>
  <c r="O153" i="2"/>
  <c r="AM544" i="14" s="1"/>
  <c r="O152" i="2"/>
  <c r="AM543" i="14" s="1"/>
  <c r="O151" i="2"/>
  <c r="AM542" i="14" s="1"/>
  <c r="O150" i="2"/>
  <c r="AM541" i="14" s="1"/>
  <c r="O149" i="2"/>
  <c r="AM540" i="14" s="1"/>
  <c r="O148" i="2"/>
  <c r="AM539" i="14" s="1"/>
  <c r="O147" i="2"/>
  <c r="AM538" i="14" s="1"/>
  <c r="O146" i="2"/>
  <c r="AM537" i="14" s="1"/>
  <c r="O145" i="2"/>
  <c r="AM536" i="14" s="1"/>
  <c r="O144" i="2"/>
  <c r="AM535" i="14" s="1"/>
  <c r="O143" i="2"/>
  <c r="AM534" i="14" s="1"/>
  <c r="O142" i="2"/>
  <c r="AM533" i="14" s="1"/>
  <c r="O141" i="2"/>
  <c r="AM532" i="14" s="1"/>
  <c r="O140" i="2"/>
  <c r="AM531" i="14" s="1"/>
  <c r="O139" i="2"/>
  <c r="AM530" i="14" s="1"/>
  <c r="O138" i="2"/>
  <c r="AM529" i="14" s="1"/>
  <c r="O137" i="2"/>
  <c r="AM528" i="14" s="1"/>
  <c r="O136" i="2"/>
  <c r="AM527" i="14" s="1"/>
  <c r="O135" i="2"/>
  <c r="AM526" i="14" s="1"/>
  <c r="O134" i="2"/>
  <c r="AM525" i="14" s="1"/>
  <c r="O133" i="2"/>
  <c r="AM524" i="14" s="1"/>
  <c r="O132" i="2"/>
  <c r="AM523" i="14" s="1"/>
  <c r="O131" i="2"/>
  <c r="AM522" i="14" s="1"/>
  <c r="O130" i="2"/>
  <c r="AM521" i="14" s="1"/>
  <c r="O129" i="2"/>
  <c r="AM520" i="14" s="1"/>
  <c r="O128" i="2"/>
  <c r="AM519" i="14" s="1"/>
  <c r="O127" i="2"/>
  <c r="AM518" i="14" s="1"/>
  <c r="O126" i="2"/>
  <c r="AM517" i="14" s="1"/>
  <c r="O125" i="2"/>
  <c r="AM516" i="14" s="1"/>
  <c r="O124" i="2"/>
  <c r="AM515" i="14" s="1"/>
  <c r="O123" i="2"/>
  <c r="AM514" i="14" s="1"/>
  <c r="O122" i="2"/>
  <c r="AM513" i="14" s="1"/>
  <c r="O121" i="2"/>
  <c r="AM512" i="14" s="1"/>
  <c r="O120" i="2"/>
  <c r="AM511" i="14" s="1"/>
  <c r="O119" i="2"/>
  <c r="AM510" i="14" s="1"/>
  <c r="O118" i="2"/>
  <c r="AM509" i="14" s="1"/>
  <c r="O117" i="2"/>
  <c r="AM508" i="14" s="1"/>
  <c r="O116" i="2"/>
  <c r="AM507" i="14" s="1"/>
  <c r="O115" i="2"/>
  <c r="AM506" i="14" s="1"/>
  <c r="O114" i="2"/>
  <c r="AM505" i="14" s="1"/>
  <c r="O113" i="2"/>
  <c r="AM504" i="14" s="1"/>
  <c r="O112" i="2"/>
  <c r="AM503" i="14" s="1"/>
  <c r="O111" i="2"/>
  <c r="AM502" i="14" s="1"/>
  <c r="O110" i="2"/>
  <c r="AM501" i="14" s="1"/>
  <c r="O109" i="2"/>
  <c r="AM500" i="14" s="1"/>
  <c r="O108" i="2"/>
  <c r="AM499" i="14" s="1"/>
  <c r="O107" i="2"/>
  <c r="AM498" i="14" s="1"/>
  <c r="O106" i="2"/>
  <c r="AM497" i="14" s="1"/>
  <c r="O105" i="2"/>
  <c r="AM496" i="14" s="1"/>
  <c r="O104" i="2"/>
  <c r="AM495" i="14" s="1"/>
  <c r="O103" i="2"/>
  <c r="AM494" i="14" s="1"/>
  <c r="O102" i="2"/>
  <c r="AM493" i="14" s="1"/>
  <c r="O101" i="2"/>
  <c r="AM492" i="14" s="1"/>
  <c r="O100" i="2"/>
  <c r="AM491" i="14" s="1"/>
  <c r="O99" i="2"/>
  <c r="AM490" i="14" s="1"/>
  <c r="O98" i="2"/>
  <c r="AM489" i="14" s="1"/>
  <c r="O97" i="2"/>
  <c r="AM488" i="14" s="1"/>
  <c r="O96" i="2"/>
  <c r="AM487" i="14" s="1"/>
  <c r="O95" i="2"/>
  <c r="AM486" i="14" s="1"/>
  <c r="O94" i="2"/>
  <c r="AM485" i="14" s="1"/>
  <c r="O93" i="2"/>
  <c r="AM484" i="14" s="1"/>
  <c r="O92" i="2"/>
  <c r="AM483" i="14" s="1"/>
  <c r="O91" i="2"/>
  <c r="AM482" i="14" s="1"/>
  <c r="O90" i="2"/>
  <c r="AM481" i="14" s="1"/>
  <c r="O89" i="2"/>
  <c r="AM480" i="14" s="1"/>
  <c r="O88" i="2"/>
  <c r="AM479" i="14" s="1"/>
  <c r="O87" i="2"/>
  <c r="AM478" i="14" s="1"/>
  <c r="O86" i="2"/>
  <c r="AM477" i="14" s="1"/>
  <c r="O85" i="2"/>
  <c r="AM476" i="14" s="1"/>
  <c r="O84" i="2"/>
  <c r="AM475" i="14" s="1"/>
  <c r="O83" i="2"/>
  <c r="AM474" i="14" s="1"/>
  <c r="O82" i="2"/>
  <c r="AM473" i="14" s="1"/>
  <c r="O81" i="2"/>
  <c r="AM472" i="14" s="1"/>
  <c r="O80" i="2"/>
  <c r="AM471" i="14" s="1"/>
  <c r="O79" i="2"/>
  <c r="AM470" i="14" s="1"/>
  <c r="O78" i="2"/>
  <c r="AM469" i="14" s="1"/>
  <c r="O77" i="2"/>
  <c r="AM468" i="14" s="1"/>
  <c r="O76" i="2"/>
  <c r="AM467" i="14" s="1"/>
  <c r="O75" i="2"/>
  <c r="AM466" i="14" s="1"/>
  <c r="O74" i="2"/>
  <c r="AM465" i="14" s="1"/>
  <c r="O73" i="2"/>
  <c r="AM464" i="14" s="1"/>
  <c r="O72" i="2"/>
  <c r="AM463" i="14" s="1"/>
  <c r="O71" i="2"/>
  <c r="AM462" i="14" s="1"/>
  <c r="O70" i="2"/>
  <c r="AM461" i="14" s="1"/>
  <c r="O69" i="2"/>
  <c r="AM460" i="14" s="1"/>
  <c r="O68" i="2"/>
  <c r="AM459" i="14" s="1"/>
  <c r="O67" i="2"/>
  <c r="AM458" i="14" s="1"/>
  <c r="O66" i="2"/>
  <c r="AM457" i="14" s="1"/>
  <c r="O65" i="2"/>
  <c r="AM456" i="14" s="1"/>
  <c r="O64" i="2"/>
  <c r="AM455" i="14" s="1"/>
  <c r="O63" i="2"/>
  <c r="AM454" i="14" s="1"/>
  <c r="O62" i="2"/>
  <c r="AM453" i="14" s="1"/>
  <c r="O61" i="2"/>
  <c r="AM452" i="14" s="1"/>
  <c r="O60" i="2"/>
  <c r="AM451" i="14" s="1"/>
  <c r="O59" i="2"/>
  <c r="AM450" i="14" s="1"/>
  <c r="O58" i="2"/>
  <c r="AM449" i="14" s="1"/>
  <c r="O57" i="2"/>
  <c r="AM448" i="14" s="1"/>
  <c r="O56" i="2"/>
  <c r="AM447" i="14" s="1"/>
  <c r="O55" i="2"/>
  <c r="AM446" i="14" s="1"/>
  <c r="O54" i="2"/>
  <c r="AM445" i="14" s="1"/>
  <c r="O53" i="2"/>
  <c r="AM444" i="14" s="1"/>
  <c r="O52" i="2"/>
  <c r="AM443" i="14" s="1"/>
  <c r="O51" i="2"/>
  <c r="AM442" i="14" s="1"/>
  <c r="O50" i="2"/>
  <c r="AM441" i="14" s="1"/>
  <c r="O49" i="2"/>
  <c r="AM440" i="14" s="1"/>
  <c r="O48" i="2"/>
  <c r="AM439" i="14" s="1"/>
  <c r="O47" i="2"/>
  <c r="AM438" i="14" s="1"/>
  <c r="O46" i="2"/>
  <c r="AM437" i="14" s="1"/>
  <c r="O45" i="2"/>
  <c r="AM436" i="14" s="1"/>
  <c r="O44" i="2"/>
  <c r="AM435" i="14" s="1"/>
  <c r="O43" i="2"/>
  <c r="AM434" i="14" s="1"/>
  <c r="O42" i="2"/>
  <c r="AM433" i="14" s="1"/>
  <c r="O41" i="2"/>
  <c r="AM432" i="14" s="1"/>
  <c r="O40" i="2"/>
  <c r="AM431" i="14" s="1"/>
  <c r="O39" i="2"/>
  <c r="AM430" i="14" s="1"/>
  <c r="O38" i="2"/>
  <c r="AM429" i="14" s="1"/>
  <c r="O37" i="2"/>
  <c r="AM428" i="14" s="1"/>
  <c r="O36" i="2"/>
  <c r="AM427" i="14" s="1"/>
  <c r="O35" i="2"/>
  <c r="AM426" i="14" s="1"/>
  <c r="O34" i="2"/>
  <c r="AM425" i="14" s="1"/>
  <c r="O33" i="2"/>
  <c r="AM424" i="14" s="1"/>
  <c r="O32" i="2"/>
  <c r="AM423" i="14" s="1"/>
  <c r="O31" i="2"/>
  <c r="AM422" i="14" s="1"/>
  <c r="O30" i="2"/>
  <c r="AM421" i="14" s="1"/>
  <c r="O29" i="2"/>
  <c r="AM420" i="14" s="1"/>
  <c r="O28" i="2"/>
  <c r="AM419" i="14" s="1"/>
  <c r="O27" i="2"/>
  <c r="AM418" i="14" s="1"/>
  <c r="O26" i="2"/>
  <c r="AM417" i="14" s="1"/>
  <c r="O25" i="2"/>
  <c r="AM416" i="14" s="1"/>
  <c r="O24" i="2"/>
  <c r="AM415" i="14" s="1"/>
  <c r="O23" i="2"/>
  <c r="AM414" i="14" s="1"/>
  <c r="O22" i="2"/>
  <c r="AM413" i="14" s="1"/>
  <c r="O21" i="2"/>
  <c r="AM412" i="14" s="1"/>
  <c r="O20" i="2"/>
  <c r="AM411" i="14" s="1"/>
  <c r="O19" i="2"/>
  <c r="AM410" i="14" s="1"/>
  <c r="O18" i="2"/>
  <c r="AM409" i="14" s="1"/>
  <c r="O17" i="2"/>
  <c r="AM408" i="14" s="1"/>
  <c r="O16" i="2"/>
  <c r="AM407" i="14" s="1"/>
  <c r="O15" i="2"/>
  <c r="AM406" i="14" s="1"/>
  <c r="O14" i="2"/>
  <c r="AM405" i="14" s="1"/>
  <c r="O13" i="2"/>
  <c r="AM404" i="14" s="1"/>
  <c r="O12" i="2"/>
  <c r="AM403" i="14" s="1"/>
  <c r="O11" i="2"/>
  <c r="AM402" i="14" s="1"/>
  <c r="O10" i="2"/>
  <c r="AM401" i="14" s="1"/>
  <c r="O9" i="2"/>
  <c r="AM400" i="14" s="1"/>
  <c r="O8" i="2"/>
  <c r="AM399" i="14" s="1"/>
  <c r="O7" i="2"/>
  <c r="AM398" i="14" s="1"/>
  <c r="O6" i="2"/>
  <c r="AM397" i="14" s="1"/>
  <c r="O5" i="2"/>
  <c r="AM396" i="14" s="1"/>
  <c r="P187" i="2" l="1"/>
  <c r="AN578" i="14" s="1"/>
  <c r="Q187" i="2"/>
  <c r="AO578" i="14" s="1"/>
  <c r="P4" i="4"/>
  <c r="O187" i="4"/>
  <c r="O188" i="2"/>
  <c r="AM579" i="14" s="1"/>
  <c r="O4" i="4"/>
  <c r="Q4" i="2" l="1"/>
  <c r="AO395" i="14" s="1"/>
  <c r="P4" i="2"/>
  <c r="AN395" i="14" s="1"/>
  <c r="O187" i="2"/>
  <c r="AM578" i="14" s="1"/>
  <c r="O4" i="2"/>
  <c r="AM395" i="14" s="1"/>
  <c r="N189" i="2"/>
  <c r="AL580" i="14" s="1"/>
  <c r="N186" i="2"/>
  <c r="AL577" i="14" s="1"/>
  <c r="N185" i="2"/>
  <c r="AL576" i="14" s="1"/>
  <c r="N184" i="2"/>
  <c r="AL575" i="14" s="1"/>
  <c r="N183" i="2"/>
  <c r="AL574" i="14" s="1"/>
  <c r="N182" i="2"/>
  <c r="AL573" i="14" s="1"/>
  <c r="N181" i="2"/>
  <c r="AL572" i="14" s="1"/>
  <c r="N180" i="2"/>
  <c r="AL571" i="14" s="1"/>
  <c r="N179" i="2"/>
  <c r="AL570" i="14" s="1"/>
  <c r="N178" i="2"/>
  <c r="AL569" i="14" s="1"/>
  <c r="N177" i="2"/>
  <c r="AL568" i="14" s="1"/>
  <c r="N176" i="2"/>
  <c r="AL567" i="14" s="1"/>
  <c r="N175" i="2"/>
  <c r="AL566" i="14" s="1"/>
  <c r="N174" i="2"/>
  <c r="AL565" i="14" s="1"/>
  <c r="N173" i="2"/>
  <c r="AL564" i="14" s="1"/>
  <c r="N172" i="2"/>
  <c r="AL563" i="14" s="1"/>
  <c r="N171" i="2"/>
  <c r="AL562" i="14" s="1"/>
  <c r="N170" i="2"/>
  <c r="AL561" i="14" s="1"/>
  <c r="N169" i="2"/>
  <c r="AL560" i="14" s="1"/>
  <c r="N168" i="2"/>
  <c r="AL559" i="14" s="1"/>
  <c r="N167" i="2"/>
  <c r="AL558" i="14" s="1"/>
  <c r="N166" i="2"/>
  <c r="AL557" i="14" s="1"/>
  <c r="N165" i="2"/>
  <c r="AL556" i="14" s="1"/>
  <c r="N164" i="2"/>
  <c r="AL555" i="14" s="1"/>
  <c r="N163" i="2"/>
  <c r="AL554" i="14" s="1"/>
  <c r="N162" i="2"/>
  <c r="AL553" i="14" s="1"/>
  <c r="N161" i="2"/>
  <c r="AL552" i="14" s="1"/>
  <c r="N160" i="2"/>
  <c r="AL551" i="14" s="1"/>
  <c r="N159" i="2"/>
  <c r="AL550" i="14" s="1"/>
  <c r="N158" i="2"/>
  <c r="AL549" i="14" s="1"/>
  <c r="N157" i="2"/>
  <c r="AL548" i="14" s="1"/>
  <c r="N156" i="2"/>
  <c r="AL547" i="14" s="1"/>
  <c r="N155" i="2"/>
  <c r="AL546" i="14" s="1"/>
  <c r="N154" i="2"/>
  <c r="AL545" i="14" s="1"/>
  <c r="N153" i="2"/>
  <c r="AL544" i="14" s="1"/>
  <c r="N152" i="2"/>
  <c r="AL543" i="14" s="1"/>
  <c r="N151" i="2"/>
  <c r="AL542" i="14" s="1"/>
  <c r="N150" i="2"/>
  <c r="AL541" i="14" s="1"/>
  <c r="N149" i="2"/>
  <c r="AL540" i="14" s="1"/>
  <c r="N148" i="2"/>
  <c r="AL539" i="14" s="1"/>
  <c r="N147" i="2"/>
  <c r="AL538" i="14" s="1"/>
  <c r="N146" i="2"/>
  <c r="AL537" i="14" s="1"/>
  <c r="N145" i="2"/>
  <c r="AL536" i="14" s="1"/>
  <c r="N144" i="2"/>
  <c r="AL535" i="14" s="1"/>
  <c r="N143" i="2"/>
  <c r="AL534" i="14" s="1"/>
  <c r="N142" i="2"/>
  <c r="AL533" i="14" s="1"/>
  <c r="N141" i="2"/>
  <c r="AL532" i="14" s="1"/>
  <c r="N140" i="2"/>
  <c r="AL531" i="14" s="1"/>
  <c r="N139" i="2"/>
  <c r="AL530" i="14" s="1"/>
  <c r="N138" i="2"/>
  <c r="AL529" i="14" s="1"/>
  <c r="N137" i="2"/>
  <c r="AL528" i="14" s="1"/>
  <c r="N136" i="2"/>
  <c r="AL527" i="14" s="1"/>
  <c r="N135" i="2"/>
  <c r="AL526" i="14" s="1"/>
  <c r="N134" i="2"/>
  <c r="AL525" i="14" s="1"/>
  <c r="N133" i="2"/>
  <c r="AL524" i="14" s="1"/>
  <c r="N132" i="2"/>
  <c r="AL523" i="14" s="1"/>
  <c r="N131" i="2"/>
  <c r="AL522" i="14" s="1"/>
  <c r="N130" i="2"/>
  <c r="AL521" i="14" s="1"/>
  <c r="N129" i="2"/>
  <c r="AL520" i="14" s="1"/>
  <c r="N128" i="2"/>
  <c r="AL519" i="14" s="1"/>
  <c r="N127" i="2"/>
  <c r="AL518" i="14" s="1"/>
  <c r="N126" i="2"/>
  <c r="AL517" i="14" s="1"/>
  <c r="N125" i="2"/>
  <c r="AL516" i="14" s="1"/>
  <c r="N124" i="2"/>
  <c r="AL515" i="14" s="1"/>
  <c r="N123" i="2"/>
  <c r="AL514" i="14" s="1"/>
  <c r="N122" i="2"/>
  <c r="AL513" i="14" s="1"/>
  <c r="N121" i="2"/>
  <c r="AL512" i="14" s="1"/>
  <c r="N120" i="2"/>
  <c r="AL511" i="14" s="1"/>
  <c r="N119" i="2"/>
  <c r="AL510" i="14" s="1"/>
  <c r="N118" i="2"/>
  <c r="AL509" i="14" s="1"/>
  <c r="N117" i="2"/>
  <c r="AL508" i="14" s="1"/>
  <c r="N116" i="2"/>
  <c r="AL507" i="14" s="1"/>
  <c r="N115" i="2"/>
  <c r="AL506" i="14" s="1"/>
  <c r="N114" i="2"/>
  <c r="AL505" i="14" s="1"/>
  <c r="N113" i="2"/>
  <c r="AL504" i="14" s="1"/>
  <c r="N112" i="2"/>
  <c r="AL503" i="14" s="1"/>
  <c r="N111" i="2"/>
  <c r="AL502" i="14" s="1"/>
  <c r="N110" i="2"/>
  <c r="AL501" i="14" s="1"/>
  <c r="N109" i="2"/>
  <c r="AL500" i="14" s="1"/>
  <c r="N108" i="2"/>
  <c r="AL499" i="14" s="1"/>
  <c r="N107" i="2"/>
  <c r="AL498" i="14" s="1"/>
  <c r="N106" i="2"/>
  <c r="AL497" i="14" s="1"/>
  <c r="N105" i="2"/>
  <c r="AL496" i="14" s="1"/>
  <c r="N104" i="2"/>
  <c r="AL495" i="14" s="1"/>
  <c r="N103" i="2"/>
  <c r="AL494" i="14" s="1"/>
  <c r="N102" i="2"/>
  <c r="AL493" i="14" s="1"/>
  <c r="N101" i="2"/>
  <c r="AL492" i="14" s="1"/>
  <c r="N100" i="2"/>
  <c r="AL491" i="14" s="1"/>
  <c r="N99" i="2"/>
  <c r="AL490" i="14" s="1"/>
  <c r="N98" i="2"/>
  <c r="AL489" i="14" s="1"/>
  <c r="N97" i="2"/>
  <c r="AL488" i="14" s="1"/>
  <c r="N96" i="2"/>
  <c r="AL487" i="14" s="1"/>
  <c r="N95" i="2"/>
  <c r="AL486" i="14" s="1"/>
  <c r="N94" i="2"/>
  <c r="AL485" i="14" s="1"/>
  <c r="N93" i="2"/>
  <c r="AL484" i="14" s="1"/>
  <c r="N92" i="2"/>
  <c r="AL483" i="14" s="1"/>
  <c r="N91" i="2"/>
  <c r="AL482" i="14" s="1"/>
  <c r="N90" i="2"/>
  <c r="AL481" i="14" s="1"/>
  <c r="N89" i="2"/>
  <c r="AL480" i="14" s="1"/>
  <c r="N88" i="2"/>
  <c r="AL479" i="14" s="1"/>
  <c r="N87" i="2"/>
  <c r="AL478" i="14" s="1"/>
  <c r="N86" i="2"/>
  <c r="AL477" i="14" s="1"/>
  <c r="N85" i="2"/>
  <c r="AL476" i="14" s="1"/>
  <c r="N84" i="2"/>
  <c r="AL475" i="14" s="1"/>
  <c r="N83" i="2"/>
  <c r="AL474" i="14" s="1"/>
  <c r="N82" i="2"/>
  <c r="AL473" i="14" s="1"/>
  <c r="N81" i="2"/>
  <c r="AL472" i="14" s="1"/>
  <c r="N80" i="2"/>
  <c r="AL471" i="14" s="1"/>
  <c r="N79" i="2"/>
  <c r="AL470" i="14" s="1"/>
  <c r="N78" i="2"/>
  <c r="AL469" i="14" s="1"/>
  <c r="N77" i="2"/>
  <c r="AL468" i="14" s="1"/>
  <c r="N76" i="2"/>
  <c r="AL467" i="14" s="1"/>
  <c r="N75" i="2"/>
  <c r="AL466" i="14" s="1"/>
  <c r="N74" i="2"/>
  <c r="AL465" i="14" s="1"/>
  <c r="N73" i="2"/>
  <c r="AL464" i="14" s="1"/>
  <c r="N72" i="2"/>
  <c r="AL463" i="14" s="1"/>
  <c r="N71" i="2"/>
  <c r="AL462" i="14" s="1"/>
  <c r="N70" i="2"/>
  <c r="AL461" i="14" s="1"/>
  <c r="N69" i="2"/>
  <c r="AL460" i="14" s="1"/>
  <c r="N68" i="2"/>
  <c r="AL459" i="14" s="1"/>
  <c r="N67" i="2"/>
  <c r="AL458" i="14" s="1"/>
  <c r="N66" i="2"/>
  <c r="AL457" i="14" s="1"/>
  <c r="N65" i="2"/>
  <c r="AL456" i="14" s="1"/>
  <c r="N64" i="2"/>
  <c r="AL455" i="14" s="1"/>
  <c r="N63" i="2"/>
  <c r="AL454" i="14" s="1"/>
  <c r="N62" i="2"/>
  <c r="AL453" i="14" s="1"/>
  <c r="N61" i="2"/>
  <c r="AL452" i="14" s="1"/>
  <c r="N60" i="2"/>
  <c r="AL451" i="14" s="1"/>
  <c r="N59" i="2"/>
  <c r="AL450" i="14" s="1"/>
  <c r="N58" i="2"/>
  <c r="AL449" i="14" s="1"/>
  <c r="N57" i="2"/>
  <c r="AL448" i="14" s="1"/>
  <c r="N56" i="2"/>
  <c r="AL447" i="14" s="1"/>
  <c r="N55" i="2"/>
  <c r="AL446" i="14" s="1"/>
  <c r="N54" i="2"/>
  <c r="AL445" i="14" s="1"/>
  <c r="N53" i="2"/>
  <c r="AL444" i="14" s="1"/>
  <c r="N52" i="2"/>
  <c r="AL443" i="14" s="1"/>
  <c r="N51" i="2"/>
  <c r="AL442" i="14" s="1"/>
  <c r="N50" i="2"/>
  <c r="AL441" i="14" s="1"/>
  <c r="N49" i="2"/>
  <c r="AL440" i="14" s="1"/>
  <c r="N48" i="2"/>
  <c r="AL439" i="14" s="1"/>
  <c r="N47" i="2"/>
  <c r="AL438" i="14" s="1"/>
  <c r="N46" i="2"/>
  <c r="AL437" i="14" s="1"/>
  <c r="N45" i="2"/>
  <c r="AL436" i="14" s="1"/>
  <c r="N44" i="2"/>
  <c r="AL435" i="14" s="1"/>
  <c r="N43" i="2"/>
  <c r="AL434" i="14" s="1"/>
  <c r="N42" i="2"/>
  <c r="AL433" i="14" s="1"/>
  <c r="N41" i="2"/>
  <c r="AL432" i="14" s="1"/>
  <c r="N40" i="2"/>
  <c r="AL431" i="14" s="1"/>
  <c r="N39" i="2"/>
  <c r="AL430" i="14" s="1"/>
  <c r="N38" i="2"/>
  <c r="AL429" i="14" s="1"/>
  <c r="N37" i="2"/>
  <c r="AL428" i="14" s="1"/>
  <c r="N36" i="2"/>
  <c r="AL427" i="14" s="1"/>
  <c r="N35" i="2"/>
  <c r="AL426" i="14" s="1"/>
  <c r="N34" i="2"/>
  <c r="AL425" i="14" s="1"/>
  <c r="N33" i="2"/>
  <c r="AL424" i="14" s="1"/>
  <c r="N32" i="2"/>
  <c r="AL423" i="14" s="1"/>
  <c r="N31" i="2"/>
  <c r="AL422" i="14" s="1"/>
  <c r="N30" i="2"/>
  <c r="AL421" i="14" s="1"/>
  <c r="N29" i="2"/>
  <c r="AL420" i="14" s="1"/>
  <c r="N28" i="2"/>
  <c r="AL419" i="14" s="1"/>
  <c r="N27" i="2"/>
  <c r="AL418" i="14" s="1"/>
  <c r="N26" i="2"/>
  <c r="AL417" i="14" s="1"/>
  <c r="N25" i="2"/>
  <c r="AL416" i="14" s="1"/>
  <c r="N24" i="2"/>
  <c r="AL415" i="14" s="1"/>
  <c r="N23" i="2"/>
  <c r="AL414" i="14" s="1"/>
  <c r="N22" i="2"/>
  <c r="AL413" i="14" s="1"/>
  <c r="N21" i="2"/>
  <c r="AL412" i="14" s="1"/>
  <c r="N20" i="2"/>
  <c r="AL411" i="14" s="1"/>
  <c r="N19" i="2"/>
  <c r="AL410" i="14" s="1"/>
  <c r="N18" i="2"/>
  <c r="AL409" i="14" s="1"/>
  <c r="N17" i="2"/>
  <c r="AL408" i="14" s="1"/>
  <c r="N16" i="2"/>
  <c r="AL407" i="14" s="1"/>
  <c r="N15" i="2"/>
  <c r="AL406" i="14" s="1"/>
  <c r="N14" i="2"/>
  <c r="AL405" i="14" s="1"/>
  <c r="N13" i="2"/>
  <c r="AL404" i="14" s="1"/>
  <c r="N12" i="2"/>
  <c r="AL403" i="14" s="1"/>
  <c r="N11" i="2"/>
  <c r="AL402" i="14" s="1"/>
  <c r="N10" i="2"/>
  <c r="AL401" i="14" s="1"/>
  <c r="N9" i="2"/>
  <c r="AL400" i="14" s="1"/>
  <c r="N8" i="2"/>
  <c r="AL399" i="14" s="1"/>
  <c r="N7" i="2"/>
  <c r="AL398" i="14" s="1"/>
  <c r="N6" i="2"/>
  <c r="AL397" i="14" s="1"/>
  <c r="N5" i="2"/>
  <c r="AL396" i="14" s="1"/>
  <c r="N187" i="4" l="1"/>
  <c r="N187" i="2" s="1"/>
  <c r="AL578" i="14" s="1"/>
  <c r="N188" i="2"/>
  <c r="AL579" i="14" s="1"/>
  <c r="T189" i="2"/>
  <c r="AR580" i="14" s="1"/>
  <c r="S189" i="2"/>
  <c r="AQ580" i="14" s="1"/>
  <c r="T188" i="2"/>
  <c r="AR579" i="14" s="1"/>
  <c r="S188" i="2"/>
  <c r="AQ579" i="14" s="1"/>
  <c r="T186" i="2"/>
  <c r="AR577" i="14" s="1"/>
  <c r="S186" i="2"/>
  <c r="AQ577" i="14" s="1"/>
  <c r="T185" i="2"/>
  <c r="AR576" i="14" s="1"/>
  <c r="S185" i="2"/>
  <c r="AQ576" i="14" s="1"/>
  <c r="T184" i="2"/>
  <c r="AR575" i="14" s="1"/>
  <c r="S184" i="2"/>
  <c r="AQ575" i="14" s="1"/>
  <c r="T183" i="2"/>
  <c r="AR574" i="14" s="1"/>
  <c r="S183" i="2"/>
  <c r="AQ574" i="14" s="1"/>
  <c r="T182" i="2"/>
  <c r="AR573" i="14" s="1"/>
  <c r="S182" i="2"/>
  <c r="AQ573" i="14" s="1"/>
  <c r="T181" i="2"/>
  <c r="AR572" i="14" s="1"/>
  <c r="S181" i="2"/>
  <c r="AQ572" i="14" s="1"/>
  <c r="T180" i="2"/>
  <c r="AR571" i="14" s="1"/>
  <c r="S180" i="2"/>
  <c r="AQ571" i="14" s="1"/>
  <c r="T179" i="2"/>
  <c r="AR570" i="14" s="1"/>
  <c r="S179" i="2"/>
  <c r="AQ570" i="14" s="1"/>
  <c r="T178" i="2"/>
  <c r="AR569" i="14" s="1"/>
  <c r="S178" i="2"/>
  <c r="AQ569" i="14" s="1"/>
  <c r="T177" i="2"/>
  <c r="AR568" i="14" s="1"/>
  <c r="S177" i="2"/>
  <c r="AQ568" i="14" s="1"/>
  <c r="T176" i="2"/>
  <c r="AR567" i="14" s="1"/>
  <c r="S176" i="2"/>
  <c r="AQ567" i="14" s="1"/>
  <c r="T175" i="2"/>
  <c r="AR566" i="14" s="1"/>
  <c r="S175" i="2"/>
  <c r="AQ566" i="14" s="1"/>
  <c r="T174" i="2"/>
  <c r="AR565" i="14" s="1"/>
  <c r="S174" i="2"/>
  <c r="AQ565" i="14" s="1"/>
  <c r="T173" i="2"/>
  <c r="AR564" i="14" s="1"/>
  <c r="S173" i="2"/>
  <c r="AQ564" i="14" s="1"/>
  <c r="T172" i="2"/>
  <c r="AR563" i="14" s="1"/>
  <c r="S172" i="2"/>
  <c r="AQ563" i="14" s="1"/>
  <c r="T171" i="2"/>
  <c r="AR562" i="14" s="1"/>
  <c r="S171" i="2"/>
  <c r="AQ562" i="14" s="1"/>
  <c r="T170" i="2"/>
  <c r="AR561" i="14" s="1"/>
  <c r="S170" i="2"/>
  <c r="AQ561" i="14" s="1"/>
  <c r="T169" i="2"/>
  <c r="AR560" i="14" s="1"/>
  <c r="S169" i="2"/>
  <c r="AQ560" i="14" s="1"/>
  <c r="T168" i="2"/>
  <c r="AR559" i="14" s="1"/>
  <c r="S168" i="2"/>
  <c r="AQ559" i="14" s="1"/>
  <c r="T167" i="2"/>
  <c r="AR558" i="14" s="1"/>
  <c r="S167" i="2"/>
  <c r="AQ558" i="14" s="1"/>
  <c r="T166" i="2"/>
  <c r="AR557" i="14" s="1"/>
  <c r="S166" i="2"/>
  <c r="AQ557" i="14" s="1"/>
  <c r="T165" i="2"/>
  <c r="AR556" i="14" s="1"/>
  <c r="S165" i="2"/>
  <c r="AQ556" i="14" s="1"/>
  <c r="T164" i="2"/>
  <c r="AR555" i="14" s="1"/>
  <c r="S164" i="2"/>
  <c r="AQ555" i="14" s="1"/>
  <c r="T163" i="2"/>
  <c r="AR554" i="14" s="1"/>
  <c r="S163" i="2"/>
  <c r="AQ554" i="14" s="1"/>
  <c r="T162" i="2"/>
  <c r="AR553" i="14" s="1"/>
  <c r="S162" i="2"/>
  <c r="AQ553" i="14" s="1"/>
  <c r="T161" i="2"/>
  <c r="AR552" i="14" s="1"/>
  <c r="S161" i="2"/>
  <c r="AQ552" i="14" s="1"/>
  <c r="T160" i="2"/>
  <c r="AR551" i="14" s="1"/>
  <c r="S160" i="2"/>
  <c r="AQ551" i="14" s="1"/>
  <c r="T159" i="2"/>
  <c r="AR550" i="14" s="1"/>
  <c r="S159" i="2"/>
  <c r="AQ550" i="14" s="1"/>
  <c r="T158" i="2"/>
  <c r="AR549" i="14" s="1"/>
  <c r="S158" i="2"/>
  <c r="AQ549" i="14" s="1"/>
  <c r="T157" i="2"/>
  <c r="AR548" i="14" s="1"/>
  <c r="S157" i="2"/>
  <c r="AQ548" i="14" s="1"/>
  <c r="T156" i="2"/>
  <c r="AR547" i="14" s="1"/>
  <c r="S156" i="2"/>
  <c r="AQ547" i="14" s="1"/>
  <c r="T155" i="2"/>
  <c r="AR546" i="14" s="1"/>
  <c r="S155" i="2"/>
  <c r="AQ546" i="14" s="1"/>
  <c r="T154" i="2"/>
  <c r="AR545" i="14" s="1"/>
  <c r="S154" i="2"/>
  <c r="AQ545" i="14" s="1"/>
  <c r="T153" i="2"/>
  <c r="AR544" i="14" s="1"/>
  <c r="S153" i="2"/>
  <c r="AQ544" i="14" s="1"/>
  <c r="T152" i="2"/>
  <c r="AR543" i="14" s="1"/>
  <c r="S152" i="2"/>
  <c r="AQ543" i="14" s="1"/>
  <c r="T151" i="2"/>
  <c r="AR542" i="14" s="1"/>
  <c r="S151" i="2"/>
  <c r="AQ542" i="14" s="1"/>
  <c r="T150" i="2"/>
  <c r="AR541" i="14" s="1"/>
  <c r="S150" i="2"/>
  <c r="AQ541" i="14" s="1"/>
  <c r="T149" i="2"/>
  <c r="AR540" i="14" s="1"/>
  <c r="S149" i="2"/>
  <c r="AQ540" i="14" s="1"/>
  <c r="T148" i="2"/>
  <c r="AR539" i="14" s="1"/>
  <c r="S148" i="2"/>
  <c r="AQ539" i="14" s="1"/>
  <c r="T147" i="2"/>
  <c r="AR538" i="14" s="1"/>
  <c r="S147" i="2"/>
  <c r="AQ538" i="14" s="1"/>
  <c r="T146" i="2"/>
  <c r="AR537" i="14" s="1"/>
  <c r="S146" i="2"/>
  <c r="AQ537" i="14" s="1"/>
  <c r="T145" i="2"/>
  <c r="AR536" i="14" s="1"/>
  <c r="S145" i="2"/>
  <c r="AQ536" i="14" s="1"/>
  <c r="T144" i="2"/>
  <c r="AR535" i="14" s="1"/>
  <c r="S144" i="2"/>
  <c r="AQ535" i="14" s="1"/>
  <c r="T143" i="2"/>
  <c r="AR534" i="14" s="1"/>
  <c r="S143" i="2"/>
  <c r="AQ534" i="14" s="1"/>
  <c r="T142" i="2"/>
  <c r="AR533" i="14" s="1"/>
  <c r="S142" i="2"/>
  <c r="AQ533" i="14" s="1"/>
  <c r="T141" i="2"/>
  <c r="AR532" i="14" s="1"/>
  <c r="S141" i="2"/>
  <c r="AQ532" i="14" s="1"/>
  <c r="T140" i="2"/>
  <c r="AR531" i="14" s="1"/>
  <c r="S140" i="2"/>
  <c r="AQ531" i="14" s="1"/>
  <c r="T139" i="2"/>
  <c r="AR530" i="14" s="1"/>
  <c r="S139" i="2"/>
  <c r="AQ530" i="14" s="1"/>
  <c r="T138" i="2"/>
  <c r="AR529" i="14" s="1"/>
  <c r="S138" i="2"/>
  <c r="AQ529" i="14" s="1"/>
  <c r="T137" i="2"/>
  <c r="AR528" i="14" s="1"/>
  <c r="S137" i="2"/>
  <c r="AQ528" i="14" s="1"/>
  <c r="T136" i="2"/>
  <c r="AR527" i="14" s="1"/>
  <c r="S136" i="2"/>
  <c r="AQ527" i="14" s="1"/>
  <c r="T135" i="2"/>
  <c r="AR526" i="14" s="1"/>
  <c r="S135" i="2"/>
  <c r="AQ526" i="14" s="1"/>
  <c r="T134" i="2"/>
  <c r="AR525" i="14" s="1"/>
  <c r="S134" i="2"/>
  <c r="AQ525" i="14" s="1"/>
  <c r="T133" i="2"/>
  <c r="AR524" i="14" s="1"/>
  <c r="S133" i="2"/>
  <c r="AQ524" i="14" s="1"/>
  <c r="T132" i="2"/>
  <c r="AR523" i="14" s="1"/>
  <c r="S132" i="2"/>
  <c r="AQ523" i="14" s="1"/>
  <c r="T131" i="2"/>
  <c r="AR522" i="14" s="1"/>
  <c r="S131" i="2"/>
  <c r="AQ522" i="14" s="1"/>
  <c r="T130" i="2"/>
  <c r="AR521" i="14" s="1"/>
  <c r="S130" i="2"/>
  <c r="AQ521" i="14" s="1"/>
  <c r="T129" i="2"/>
  <c r="AR520" i="14" s="1"/>
  <c r="S129" i="2"/>
  <c r="AQ520" i="14" s="1"/>
  <c r="T128" i="2"/>
  <c r="AR519" i="14" s="1"/>
  <c r="S128" i="2"/>
  <c r="AQ519" i="14" s="1"/>
  <c r="T127" i="2"/>
  <c r="AR518" i="14" s="1"/>
  <c r="S127" i="2"/>
  <c r="AQ518" i="14" s="1"/>
  <c r="T126" i="2"/>
  <c r="AR517" i="14" s="1"/>
  <c r="S126" i="2"/>
  <c r="AQ517" i="14" s="1"/>
  <c r="T125" i="2"/>
  <c r="AR516" i="14" s="1"/>
  <c r="S125" i="2"/>
  <c r="AQ516" i="14" s="1"/>
  <c r="T124" i="2"/>
  <c r="AR515" i="14" s="1"/>
  <c r="S124" i="2"/>
  <c r="AQ515" i="14" s="1"/>
  <c r="T123" i="2"/>
  <c r="AR514" i="14" s="1"/>
  <c r="S123" i="2"/>
  <c r="AQ514" i="14" s="1"/>
  <c r="T122" i="2"/>
  <c r="AR513" i="14" s="1"/>
  <c r="S122" i="2"/>
  <c r="AQ513" i="14" s="1"/>
  <c r="T121" i="2"/>
  <c r="AR512" i="14" s="1"/>
  <c r="S121" i="2"/>
  <c r="AQ512" i="14" s="1"/>
  <c r="T120" i="2"/>
  <c r="AR511" i="14" s="1"/>
  <c r="S120" i="2"/>
  <c r="AQ511" i="14" s="1"/>
  <c r="T119" i="2"/>
  <c r="AR510" i="14" s="1"/>
  <c r="S119" i="2"/>
  <c r="AQ510" i="14" s="1"/>
  <c r="T118" i="2"/>
  <c r="AR509" i="14" s="1"/>
  <c r="S118" i="2"/>
  <c r="AQ509" i="14" s="1"/>
  <c r="T117" i="2"/>
  <c r="AR508" i="14" s="1"/>
  <c r="S117" i="2"/>
  <c r="AQ508" i="14" s="1"/>
  <c r="T116" i="2"/>
  <c r="AR507" i="14" s="1"/>
  <c r="S116" i="2"/>
  <c r="AQ507" i="14" s="1"/>
  <c r="T115" i="2"/>
  <c r="AR506" i="14" s="1"/>
  <c r="S115" i="2"/>
  <c r="AQ506" i="14" s="1"/>
  <c r="T114" i="2"/>
  <c r="AR505" i="14" s="1"/>
  <c r="S114" i="2"/>
  <c r="AQ505" i="14" s="1"/>
  <c r="T113" i="2"/>
  <c r="AR504" i="14" s="1"/>
  <c r="S113" i="2"/>
  <c r="AQ504" i="14" s="1"/>
  <c r="T112" i="2"/>
  <c r="AR503" i="14" s="1"/>
  <c r="S112" i="2"/>
  <c r="AQ503" i="14" s="1"/>
  <c r="T111" i="2"/>
  <c r="AR502" i="14" s="1"/>
  <c r="S111" i="2"/>
  <c r="AQ502" i="14" s="1"/>
  <c r="T110" i="2"/>
  <c r="AR501" i="14" s="1"/>
  <c r="S110" i="2"/>
  <c r="AQ501" i="14" s="1"/>
  <c r="T109" i="2"/>
  <c r="AR500" i="14" s="1"/>
  <c r="S109" i="2"/>
  <c r="AQ500" i="14" s="1"/>
  <c r="T108" i="2"/>
  <c r="AR499" i="14" s="1"/>
  <c r="S108" i="2"/>
  <c r="AQ499" i="14" s="1"/>
  <c r="T107" i="2"/>
  <c r="AR498" i="14" s="1"/>
  <c r="S107" i="2"/>
  <c r="AQ498" i="14" s="1"/>
  <c r="T106" i="2"/>
  <c r="AR497" i="14" s="1"/>
  <c r="S106" i="2"/>
  <c r="AQ497" i="14" s="1"/>
  <c r="T105" i="2"/>
  <c r="AR496" i="14" s="1"/>
  <c r="S105" i="2"/>
  <c r="AQ496" i="14" s="1"/>
  <c r="T104" i="2"/>
  <c r="AR495" i="14" s="1"/>
  <c r="S104" i="2"/>
  <c r="AQ495" i="14" s="1"/>
  <c r="T103" i="2"/>
  <c r="AR494" i="14" s="1"/>
  <c r="S103" i="2"/>
  <c r="AQ494" i="14" s="1"/>
  <c r="T102" i="2"/>
  <c r="AR493" i="14" s="1"/>
  <c r="S102" i="2"/>
  <c r="AQ493" i="14" s="1"/>
  <c r="T101" i="2"/>
  <c r="AR492" i="14" s="1"/>
  <c r="S101" i="2"/>
  <c r="AQ492" i="14" s="1"/>
  <c r="T100" i="2"/>
  <c r="AR491" i="14" s="1"/>
  <c r="S100" i="2"/>
  <c r="AQ491" i="14" s="1"/>
  <c r="T99" i="2"/>
  <c r="AR490" i="14" s="1"/>
  <c r="S99" i="2"/>
  <c r="AQ490" i="14" s="1"/>
  <c r="T98" i="2"/>
  <c r="AR489" i="14" s="1"/>
  <c r="S98" i="2"/>
  <c r="AQ489" i="14" s="1"/>
  <c r="T97" i="2"/>
  <c r="AR488" i="14" s="1"/>
  <c r="S97" i="2"/>
  <c r="AQ488" i="14" s="1"/>
  <c r="T96" i="2"/>
  <c r="AR487" i="14" s="1"/>
  <c r="S96" i="2"/>
  <c r="AQ487" i="14" s="1"/>
  <c r="T95" i="2"/>
  <c r="AR486" i="14" s="1"/>
  <c r="S95" i="2"/>
  <c r="AQ486" i="14" s="1"/>
  <c r="T94" i="2"/>
  <c r="AR485" i="14" s="1"/>
  <c r="S94" i="2"/>
  <c r="AQ485" i="14" s="1"/>
  <c r="T93" i="2"/>
  <c r="AR484" i="14" s="1"/>
  <c r="S93" i="2"/>
  <c r="AQ484" i="14" s="1"/>
  <c r="T92" i="2"/>
  <c r="AR483" i="14" s="1"/>
  <c r="S92" i="2"/>
  <c r="AQ483" i="14" s="1"/>
  <c r="T91" i="2"/>
  <c r="AR482" i="14" s="1"/>
  <c r="S91" i="2"/>
  <c r="AQ482" i="14" s="1"/>
  <c r="T90" i="2"/>
  <c r="AR481" i="14" s="1"/>
  <c r="S90" i="2"/>
  <c r="AQ481" i="14" s="1"/>
  <c r="T89" i="2"/>
  <c r="AR480" i="14" s="1"/>
  <c r="S89" i="2"/>
  <c r="AQ480" i="14" s="1"/>
  <c r="T88" i="2"/>
  <c r="AR479" i="14" s="1"/>
  <c r="S88" i="2"/>
  <c r="AQ479" i="14" s="1"/>
  <c r="T87" i="2"/>
  <c r="AR478" i="14" s="1"/>
  <c r="S87" i="2"/>
  <c r="AQ478" i="14" s="1"/>
  <c r="T86" i="2"/>
  <c r="AR477" i="14" s="1"/>
  <c r="S86" i="2"/>
  <c r="AQ477" i="14" s="1"/>
  <c r="T85" i="2"/>
  <c r="AR476" i="14" s="1"/>
  <c r="S85" i="2"/>
  <c r="AQ476" i="14" s="1"/>
  <c r="T84" i="2"/>
  <c r="AR475" i="14" s="1"/>
  <c r="S84" i="2"/>
  <c r="AQ475" i="14" s="1"/>
  <c r="T83" i="2"/>
  <c r="AR474" i="14" s="1"/>
  <c r="S83" i="2"/>
  <c r="AQ474" i="14" s="1"/>
  <c r="T82" i="2"/>
  <c r="AR473" i="14" s="1"/>
  <c r="S82" i="2"/>
  <c r="AQ473" i="14" s="1"/>
  <c r="T81" i="2"/>
  <c r="AR472" i="14" s="1"/>
  <c r="S81" i="2"/>
  <c r="AQ472" i="14" s="1"/>
  <c r="T80" i="2"/>
  <c r="AR471" i="14" s="1"/>
  <c r="S80" i="2"/>
  <c r="AQ471" i="14" s="1"/>
  <c r="T79" i="2"/>
  <c r="AR470" i="14" s="1"/>
  <c r="S79" i="2"/>
  <c r="AQ470" i="14" s="1"/>
  <c r="T78" i="2"/>
  <c r="AR469" i="14" s="1"/>
  <c r="S78" i="2"/>
  <c r="AQ469" i="14" s="1"/>
  <c r="T77" i="2"/>
  <c r="AR468" i="14" s="1"/>
  <c r="S77" i="2"/>
  <c r="AQ468" i="14" s="1"/>
  <c r="T76" i="2"/>
  <c r="AR467" i="14" s="1"/>
  <c r="S76" i="2"/>
  <c r="AQ467" i="14" s="1"/>
  <c r="T75" i="2"/>
  <c r="AR466" i="14" s="1"/>
  <c r="S75" i="2"/>
  <c r="AQ466" i="14" s="1"/>
  <c r="T74" i="2"/>
  <c r="AR465" i="14" s="1"/>
  <c r="S74" i="2"/>
  <c r="AQ465" i="14" s="1"/>
  <c r="T73" i="2"/>
  <c r="AR464" i="14" s="1"/>
  <c r="S73" i="2"/>
  <c r="AQ464" i="14" s="1"/>
  <c r="T72" i="2"/>
  <c r="AR463" i="14" s="1"/>
  <c r="S72" i="2"/>
  <c r="AQ463" i="14" s="1"/>
  <c r="T71" i="2"/>
  <c r="AR462" i="14" s="1"/>
  <c r="S71" i="2"/>
  <c r="AQ462" i="14" s="1"/>
  <c r="T70" i="2"/>
  <c r="AR461" i="14" s="1"/>
  <c r="S70" i="2"/>
  <c r="AQ461" i="14" s="1"/>
  <c r="T69" i="2"/>
  <c r="AR460" i="14" s="1"/>
  <c r="S69" i="2"/>
  <c r="AQ460" i="14" s="1"/>
  <c r="T68" i="2"/>
  <c r="AR459" i="14" s="1"/>
  <c r="S68" i="2"/>
  <c r="AQ459" i="14" s="1"/>
  <c r="T67" i="2"/>
  <c r="AR458" i="14" s="1"/>
  <c r="S67" i="2"/>
  <c r="AQ458" i="14" s="1"/>
  <c r="T66" i="2"/>
  <c r="AR457" i="14" s="1"/>
  <c r="S66" i="2"/>
  <c r="AQ457" i="14" s="1"/>
  <c r="T65" i="2"/>
  <c r="AR456" i="14" s="1"/>
  <c r="S65" i="2"/>
  <c r="AQ456" i="14" s="1"/>
  <c r="T64" i="2"/>
  <c r="AR455" i="14" s="1"/>
  <c r="S64" i="2"/>
  <c r="AQ455" i="14" s="1"/>
  <c r="T63" i="2"/>
  <c r="AR454" i="14" s="1"/>
  <c r="S63" i="2"/>
  <c r="AQ454" i="14" s="1"/>
  <c r="T62" i="2"/>
  <c r="AR453" i="14" s="1"/>
  <c r="S62" i="2"/>
  <c r="AQ453" i="14" s="1"/>
  <c r="T61" i="2"/>
  <c r="AR452" i="14" s="1"/>
  <c r="S61" i="2"/>
  <c r="AQ452" i="14" s="1"/>
  <c r="T60" i="2"/>
  <c r="AR451" i="14" s="1"/>
  <c r="S60" i="2"/>
  <c r="AQ451" i="14" s="1"/>
  <c r="T59" i="2"/>
  <c r="AR450" i="14" s="1"/>
  <c r="S59" i="2"/>
  <c r="AQ450" i="14" s="1"/>
  <c r="T58" i="2"/>
  <c r="AR449" i="14" s="1"/>
  <c r="S58" i="2"/>
  <c r="AQ449" i="14" s="1"/>
  <c r="T57" i="2"/>
  <c r="AR448" i="14" s="1"/>
  <c r="S57" i="2"/>
  <c r="AQ448" i="14" s="1"/>
  <c r="T56" i="2"/>
  <c r="AR447" i="14" s="1"/>
  <c r="S56" i="2"/>
  <c r="AQ447" i="14" s="1"/>
  <c r="T55" i="2"/>
  <c r="AR446" i="14" s="1"/>
  <c r="S55" i="2"/>
  <c r="AQ446" i="14" s="1"/>
  <c r="T54" i="2"/>
  <c r="AR445" i="14" s="1"/>
  <c r="S54" i="2"/>
  <c r="AQ445" i="14" s="1"/>
  <c r="T53" i="2"/>
  <c r="AR444" i="14" s="1"/>
  <c r="S53" i="2"/>
  <c r="AQ444" i="14" s="1"/>
  <c r="T52" i="2"/>
  <c r="AR443" i="14" s="1"/>
  <c r="S52" i="2"/>
  <c r="AQ443" i="14" s="1"/>
  <c r="T51" i="2"/>
  <c r="AR442" i="14" s="1"/>
  <c r="S51" i="2"/>
  <c r="AQ442" i="14" s="1"/>
  <c r="T50" i="2"/>
  <c r="AR441" i="14" s="1"/>
  <c r="S50" i="2"/>
  <c r="AQ441" i="14" s="1"/>
  <c r="T49" i="2"/>
  <c r="AR440" i="14" s="1"/>
  <c r="S49" i="2"/>
  <c r="AQ440" i="14" s="1"/>
  <c r="T48" i="2"/>
  <c r="AR439" i="14" s="1"/>
  <c r="S48" i="2"/>
  <c r="AQ439" i="14" s="1"/>
  <c r="T47" i="2"/>
  <c r="AR438" i="14" s="1"/>
  <c r="S47" i="2"/>
  <c r="AQ438" i="14" s="1"/>
  <c r="T46" i="2"/>
  <c r="AR437" i="14" s="1"/>
  <c r="S46" i="2"/>
  <c r="AQ437" i="14" s="1"/>
  <c r="T45" i="2"/>
  <c r="AR436" i="14" s="1"/>
  <c r="S45" i="2"/>
  <c r="AQ436" i="14" s="1"/>
  <c r="T44" i="2"/>
  <c r="AR435" i="14" s="1"/>
  <c r="S44" i="2"/>
  <c r="AQ435" i="14" s="1"/>
  <c r="T43" i="2"/>
  <c r="AR434" i="14" s="1"/>
  <c r="S43" i="2"/>
  <c r="AQ434" i="14" s="1"/>
  <c r="T42" i="2"/>
  <c r="AR433" i="14" s="1"/>
  <c r="S42" i="2"/>
  <c r="AQ433" i="14" s="1"/>
  <c r="T41" i="2"/>
  <c r="AR432" i="14" s="1"/>
  <c r="S41" i="2"/>
  <c r="AQ432" i="14" s="1"/>
  <c r="T40" i="2"/>
  <c r="AR431" i="14" s="1"/>
  <c r="S40" i="2"/>
  <c r="AQ431" i="14" s="1"/>
  <c r="T39" i="2"/>
  <c r="AR430" i="14" s="1"/>
  <c r="S39" i="2"/>
  <c r="AQ430" i="14" s="1"/>
  <c r="T38" i="2"/>
  <c r="AR429" i="14" s="1"/>
  <c r="S38" i="2"/>
  <c r="AQ429" i="14" s="1"/>
  <c r="T37" i="2"/>
  <c r="AR428" i="14" s="1"/>
  <c r="S37" i="2"/>
  <c r="AQ428" i="14" s="1"/>
  <c r="T36" i="2"/>
  <c r="AR427" i="14" s="1"/>
  <c r="S36" i="2"/>
  <c r="AQ427" i="14" s="1"/>
  <c r="T35" i="2"/>
  <c r="AR426" i="14" s="1"/>
  <c r="S35" i="2"/>
  <c r="AQ426" i="14" s="1"/>
  <c r="T34" i="2"/>
  <c r="AR425" i="14" s="1"/>
  <c r="S34" i="2"/>
  <c r="AQ425" i="14" s="1"/>
  <c r="T33" i="2"/>
  <c r="AR424" i="14" s="1"/>
  <c r="S33" i="2"/>
  <c r="AQ424" i="14" s="1"/>
  <c r="T32" i="2"/>
  <c r="AR423" i="14" s="1"/>
  <c r="S32" i="2"/>
  <c r="AQ423" i="14" s="1"/>
  <c r="T31" i="2"/>
  <c r="AR422" i="14" s="1"/>
  <c r="S31" i="2"/>
  <c r="AQ422" i="14" s="1"/>
  <c r="T30" i="2"/>
  <c r="AR421" i="14" s="1"/>
  <c r="S30" i="2"/>
  <c r="AQ421" i="14" s="1"/>
  <c r="T29" i="2"/>
  <c r="AR420" i="14" s="1"/>
  <c r="S29" i="2"/>
  <c r="AQ420" i="14" s="1"/>
  <c r="T28" i="2"/>
  <c r="AR419" i="14" s="1"/>
  <c r="S28" i="2"/>
  <c r="AQ419" i="14" s="1"/>
  <c r="T27" i="2"/>
  <c r="AR418" i="14" s="1"/>
  <c r="S27" i="2"/>
  <c r="AQ418" i="14" s="1"/>
  <c r="T26" i="2"/>
  <c r="AR417" i="14" s="1"/>
  <c r="T25" i="2"/>
  <c r="AR416" i="14" s="1"/>
  <c r="S25" i="2"/>
  <c r="AQ416" i="14" s="1"/>
  <c r="T24" i="2"/>
  <c r="AR415" i="14" s="1"/>
  <c r="S24" i="2"/>
  <c r="AQ415" i="14" s="1"/>
  <c r="T23" i="2"/>
  <c r="AR414" i="14" s="1"/>
  <c r="S23" i="2"/>
  <c r="AQ414" i="14" s="1"/>
  <c r="T22" i="2"/>
  <c r="AR413" i="14" s="1"/>
  <c r="S22" i="2"/>
  <c r="AQ413" i="14" s="1"/>
  <c r="T21" i="2"/>
  <c r="AR412" i="14" s="1"/>
  <c r="S21" i="2"/>
  <c r="AQ412" i="14" s="1"/>
  <c r="T20" i="2"/>
  <c r="AR411" i="14" s="1"/>
  <c r="S20" i="2"/>
  <c r="AQ411" i="14" s="1"/>
  <c r="T18" i="2"/>
  <c r="AR409" i="14" s="1"/>
  <c r="S18" i="2"/>
  <c r="AQ409" i="14" s="1"/>
  <c r="T17" i="2"/>
  <c r="AR408" i="14" s="1"/>
  <c r="S17" i="2"/>
  <c r="AQ408" i="14" s="1"/>
  <c r="T16" i="2"/>
  <c r="AR407" i="14" s="1"/>
  <c r="S16" i="2"/>
  <c r="AQ407" i="14" s="1"/>
  <c r="S15" i="2"/>
  <c r="AQ406" i="14" s="1"/>
  <c r="T14" i="2"/>
  <c r="AR405" i="14" s="1"/>
  <c r="S14" i="2"/>
  <c r="AQ405" i="14" s="1"/>
  <c r="T13" i="2"/>
  <c r="AR404" i="14" s="1"/>
  <c r="S13" i="2"/>
  <c r="AQ404" i="14" s="1"/>
  <c r="T12" i="2"/>
  <c r="AR403" i="14" s="1"/>
  <c r="S12" i="2"/>
  <c r="AQ403" i="14" s="1"/>
  <c r="T11" i="2"/>
  <c r="AR402" i="14" s="1"/>
  <c r="S11" i="2"/>
  <c r="AQ402" i="14" s="1"/>
  <c r="T10" i="2"/>
  <c r="AR401" i="14" s="1"/>
  <c r="S10" i="2"/>
  <c r="AQ401" i="14" s="1"/>
  <c r="T9" i="2"/>
  <c r="AR400" i="14" s="1"/>
  <c r="S9" i="2"/>
  <c r="AQ400" i="14" s="1"/>
  <c r="T8" i="2"/>
  <c r="AR399" i="14" s="1"/>
  <c r="S8" i="2"/>
  <c r="AQ399" i="14" s="1"/>
  <c r="S7" i="2"/>
  <c r="AQ398" i="14" s="1"/>
  <c r="T6" i="2"/>
  <c r="AR397" i="14" s="1"/>
  <c r="N4" i="4" l="1"/>
  <c r="N4" i="2" s="1"/>
  <c r="AL395" i="14" s="1"/>
  <c r="U7" i="4"/>
  <c r="T7" i="2"/>
  <c r="AR398" i="14" s="1"/>
  <c r="T15" i="2"/>
  <c r="AR406" i="14" s="1"/>
  <c r="M5" i="2"/>
  <c r="AK396" i="14" s="1"/>
  <c r="M6" i="2"/>
  <c r="AK397" i="14" s="1"/>
  <c r="M7" i="2"/>
  <c r="AK398" i="14" s="1"/>
  <c r="M8" i="2"/>
  <c r="AK399" i="14" s="1"/>
  <c r="M9" i="2"/>
  <c r="AK400" i="14" s="1"/>
  <c r="M10" i="2"/>
  <c r="AK401" i="14" s="1"/>
  <c r="M11" i="2"/>
  <c r="AK402" i="14" s="1"/>
  <c r="M12" i="2"/>
  <c r="AK403" i="14" s="1"/>
  <c r="M13" i="2"/>
  <c r="AK404" i="14" s="1"/>
  <c r="M14" i="2"/>
  <c r="AK405" i="14" s="1"/>
  <c r="M15" i="2"/>
  <c r="AK406" i="14" s="1"/>
  <c r="M16" i="2"/>
  <c r="AK407" i="14" s="1"/>
  <c r="M17" i="2"/>
  <c r="AK408" i="14" s="1"/>
  <c r="M18" i="2"/>
  <c r="AK409" i="14" s="1"/>
  <c r="M19" i="2"/>
  <c r="AK410" i="14" s="1"/>
  <c r="M20" i="2"/>
  <c r="AK411" i="14" s="1"/>
  <c r="M21" i="2"/>
  <c r="AK412" i="14" s="1"/>
  <c r="M22" i="2"/>
  <c r="AK413" i="14" s="1"/>
  <c r="M23" i="2"/>
  <c r="AK414" i="14" s="1"/>
  <c r="M24" i="2"/>
  <c r="AK415" i="14" s="1"/>
  <c r="M25" i="2"/>
  <c r="AK416" i="14" s="1"/>
  <c r="M26" i="2"/>
  <c r="AK417" i="14" s="1"/>
  <c r="M27" i="2"/>
  <c r="AK418" i="14" s="1"/>
  <c r="M28" i="2"/>
  <c r="AK419" i="14" s="1"/>
  <c r="M29" i="2"/>
  <c r="AK420" i="14" s="1"/>
  <c r="M30" i="2"/>
  <c r="AK421" i="14" s="1"/>
  <c r="M31" i="2"/>
  <c r="AK422" i="14" s="1"/>
  <c r="M32" i="2"/>
  <c r="AK423" i="14" s="1"/>
  <c r="M33" i="2"/>
  <c r="AK424" i="14" s="1"/>
  <c r="M34" i="2"/>
  <c r="AK425" i="14" s="1"/>
  <c r="M35" i="2"/>
  <c r="AK426" i="14" s="1"/>
  <c r="M36" i="2"/>
  <c r="AK427" i="14" s="1"/>
  <c r="M37" i="2"/>
  <c r="AK428" i="14" s="1"/>
  <c r="M38" i="2"/>
  <c r="AK429" i="14" s="1"/>
  <c r="M39" i="2"/>
  <c r="AK430" i="14" s="1"/>
  <c r="M40" i="2"/>
  <c r="AK431" i="14" s="1"/>
  <c r="M41" i="2"/>
  <c r="AK432" i="14" s="1"/>
  <c r="M42" i="2"/>
  <c r="AK433" i="14" s="1"/>
  <c r="M43" i="2"/>
  <c r="AK434" i="14" s="1"/>
  <c r="M44" i="2"/>
  <c r="AK435" i="14" s="1"/>
  <c r="M45" i="2"/>
  <c r="AK436" i="14" s="1"/>
  <c r="M46" i="2"/>
  <c r="AK437" i="14" s="1"/>
  <c r="M47" i="2"/>
  <c r="AK438" i="14" s="1"/>
  <c r="M48" i="2"/>
  <c r="AK439" i="14" s="1"/>
  <c r="M49" i="2"/>
  <c r="AK440" i="14" s="1"/>
  <c r="M50" i="2"/>
  <c r="AK441" i="14" s="1"/>
  <c r="M51" i="2"/>
  <c r="AK442" i="14" s="1"/>
  <c r="M52" i="2"/>
  <c r="AK443" i="14" s="1"/>
  <c r="M53" i="2"/>
  <c r="AK444" i="14" s="1"/>
  <c r="M54" i="2"/>
  <c r="AK445" i="14" s="1"/>
  <c r="M55" i="2"/>
  <c r="AK446" i="14" s="1"/>
  <c r="M56" i="2"/>
  <c r="AK447" i="14" s="1"/>
  <c r="M57" i="2"/>
  <c r="AK448" i="14" s="1"/>
  <c r="M58" i="2"/>
  <c r="AK449" i="14" s="1"/>
  <c r="M59" i="2"/>
  <c r="AK450" i="14" s="1"/>
  <c r="M60" i="2"/>
  <c r="AK451" i="14" s="1"/>
  <c r="M61" i="2"/>
  <c r="AK452" i="14" s="1"/>
  <c r="M62" i="2"/>
  <c r="AK453" i="14" s="1"/>
  <c r="M63" i="2"/>
  <c r="AK454" i="14" s="1"/>
  <c r="M64" i="2"/>
  <c r="AK455" i="14" s="1"/>
  <c r="M65" i="2"/>
  <c r="AK456" i="14" s="1"/>
  <c r="M66" i="2"/>
  <c r="AK457" i="14" s="1"/>
  <c r="M67" i="2"/>
  <c r="AK458" i="14" s="1"/>
  <c r="M68" i="2"/>
  <c r="AK459" i="14" s="1"/>
  <c r="M69" i="2"/>
  <c r="AK460" i="14" s="1"/>
  <c r="M70" i="2"/>
  <c r="AK461" i="14" s="1"/>
  <c r="M71" i="2"/>
  <c r="AK462" i="14" s="1"/>
  <c r="M72" i="2"/>
  <c r="AK463" i="14" s="1"/>
  <c r="M73" i="2"/>
  <c r="AK464" i="14" s="1"/>
  <c r="M74" i="2"/>
  <c r="AK465" i="14" s="1"/>
  <c r="M75" i="2"/>
  <c r="AK466" i="14" s="1"/>
  <c r="M76" i="2"/>
  <c r="AK467" i="14" s="1"/>
  <c r="M77" i="2"/>
  <c r="AK468" i="14" s="1"/>
  <c r="M78" i="2"/>
  <c r="AK469" i="14" s="1"/>
  <c r="M79" i="2"/>
  <c r="AK470" i="14" s="1"/>
  <c r="M80" i="2"/>
  <c r="AK471" i="14" s="1"/>
  <c r="M81" i="2"/>
  <c r="AK472" i="14" s="1"/>
  <c r="M82" i="2"/>
  <c r="AK473" i="14" s="1"/>
  <c r="M83" i="2"/>
  <c r="AK474" i="14" s="1"/>
  <c r="M84" i="2"/>
  <c r="AK475" i="14" s="1"/>
  <c r="M85" i="2"/>
  <c r="AK476" i="14" s="1"/>
  <c r="M86" i="2"/>
  <c r="AK477" i="14" s="1"/>
  <c r="M87" i="2"/>
  <c r="AK478" i="14" s="1"/>
  <c r="M88" i="2"/>
  <c r="AK479" i="14" s="1"/>
  <c r="M89" i="2"/>
  <c r="AK480" i="14" s="1"/>
  <c r="M90" i="2"/>
  <c r="AK481" i="14" s="1"/>
  <c r="M91" i="2"/>
  <c r="AK482" i="14" s="1"/>
  <c r="M92" i="2"/>
  <c r="AK483" i="14" s="1"/>
  <c r="M93" i="2"/>
  <c r="AK484" i="14" s="1"/>
  <c r="M94" i="2"/>
  <c r="AK485" i="14" s="1"/>
  <c r="M95" i="2"/>
  <c r="AK486" i="14" s="1"/>
  <c r="M96" i="2"/>
  <c r="AK487" i="14" s="1"/>
  <c r="M97" i="2"/>
  <c r="AK488" i="14" s="1"/>
  <c r="M98" i="2"/>
  <c r="AK489" i="14" s="1"/>
  <c r="M99" i="2"/>
  <c r="AK490" i="14" s="1"/>
  <c r="M100" i="2"/>
  <c r="AK491" i="14" s="1"/>
  <c r="M101" i="2"/>
  <c r="AK492" i="14" s="1"/>
  <c r="M102" i="2"/>
  <c r="AK493" i="14" s="1"/>
  <c r="M103" i="2"/>
  <c r="AK494" i="14" s="1"/>
  <c r="M104" i="2"/>
  <c r="AK495" i="14" s="1"/>
  <c r="M105" i="2"/>
  <c r="AK496" i="14" s="1"/>
  <c r="M106" i="2"/>
  <c r="AK497" i="14" s="1"/>
  <c r="M107" i="2"/>
  <c r="AK498" i="14" s="1"/>
  <c r="M108" i="2"/>
  <c r="AK499" i="14" s="1"/>
  <c r="M109" i="2"/>
  <c r="AK500" i="14" s="1"/>
  <c r="M110" i="2"/>
  <c r="AK501" i="14" s="1"/>
  <c r="M111" i="2"/>
  <c r="AK502" i="14" s="1"/>
  <c r="M112" i="2"/>
  <c r="AK503" i="14" s="1"/>
  <c r="M113" i="2"/>
  <c r="AK504" i="14" s="1"/>
  <c r="M114" i="2"/>
  <c r="AK505" i="14" s="1"/>
  <c r="M115" i="2"/>
  <c r="AK506" i="14" s="1"/>
  <c r="M116" i="2"/>
  <c r="AK507" i="14" s="1"/>
  <c r="M117" i="2"/>
  <c r="AK508" i="14" s="1"/>
  <c r="M118" i="2"/>
  <c r="AK509" i="14" s="1"/>
  <c r="M119" i="2"/>
  <c r="AK510" i="14" s="1"/>
  <c r="M120" i="2"/>
  <c r="AK511" i="14" s="1"/>
  <c r="M121" i="2"/>
  <c r="AK512" i="14" s="1"/>
  <c r="M122" i="2"/>
  <c r="AK513" i="14" s="1"/>
  <c r="M123" i="2"/>
  <c r="AK514" i="14" s="1"/>
  <c r="M124" i="2"/>
  <c r="AK515" i="14" s="1"/>
  <c r="M125" i="2"/>
  <c r="AK516" i="14" s="1"/>
  <c r="M126" i="2"/>
  <c r="AK517" i="14" s="1"/>
  <c r="M127" i="2"/>
  <c r="AK518" i="14" s="1"/>
  <c r="M128" i="2"/>
  <c r="AK519" i="14" s="1"/>
  <c r="M129" i="2"/>
  <c r="AK520" i="14" s="1"/>
  <c r="M130" i="2"/>
  <c r="AK521" i="14" s="1"/>
  <c r="M131" i="2"/>
  <c r="AK522" i="14" s="1"/>
  <c r="M132" i="2"/>
  <c r="AK523" i="14" s="1"/>
  <c r="M133" i="2"/>
  <c r="AK524" i="14" s="1"/>
  <c r="M134" i="2"/>
  <c r="AK525" i="14" s="1"/>
  <c r="M135" i="2"/>
  <c r="AK526" i="14" s="1"/>
  <c r="M136" i="2"/>
  <c r="AK527" i="14" s="1"/>
  <c r="M137" i="2"/>
  <c r="AK528" i="14" s="1"/>
  <c r="M138" i="2"/>
  <c r="AK529" i="14" s="1"/>
  <c r="M139" i="2"/>
  <c r="AK530" i="14" s="1"/>
  <c r="M140" i="2"/>
  <c r="AK531" i="14" s="1"/>
  <c r="M141" i="2"/>
  <c r="AK532" i="14" s="1"/>
  <c r="M142" i="2"/>
  <c r="AK533" i="14" s="1"/>
  <c r="M143" i="2"/>
  <c r="AK534" i="14" s="1"/>
  <c r="M144" i="2"/>
  <c r="AK535" i="14" s="1"/>
  <c r="M145" i="2"/>
  <c r="AK536" i="14" s="1"/>
  <c r="M146" i="2"/>
  <c r="AK537" i="14" s="1"/>
  <c r="M147" i="2"/>
  <c r="AK538" i="14" s="1"/>
  <c r="M148" i="2"/>
  <c r="AK539" i="14" s="1"/>
  <c r="M149" i="2"/>
  <c r="AK540" i="14" s="1"/>
  <c r="M150" i="2"/>
  <c r="AK541" i="14" s="1"/>
  <c r="M151" i="2"/>
  <c r="AK542" i="14" s="1"/>
  <c r="M152" i="2"/>
  <c r="AK543" i="14" s="1"/>
  <c r="M153" i="2"/>
  <c r="AK544" i="14" s="1"/>
  <c r="M154" i="2"/>
  <c r="AK545" i="14" s="1"/>
  <c r="M155" i="2"/>
  <c r="AK546" i="14" s="1"/>
  <c r="M156" i="2"/>
  <c r="AK547" i="14" s="1"/>
  <c r="M157" i="2"/>
  <c r="AK548" i="14" s="1"/>
  <c r="M158" i="2"/>
  <c r="AK549" i="14" s="1"/>
  <c r="M159" i="2"/>
  <c r="AK550" i="14" s="1"/>
  <c r="M160" i="2"/>
  <c r="AK551" i="14" s="1"/>
  <c r="M161" i="2"/>
  <c r="AK552" i="14" s="1"/>
  <c r="M162" i="2"/>
  <c r="AK553" i="14" s="1"/>
  <c r="M163" i="2"/>
  <c r="AK554" i="14" s="1"/>
  <c r="M164" i="2"/>
  <c r="AK555" i="14" s="1"/>
  <c r="M165" i="2"/>
  <c r="AK556" i="14" s="1"/>
  <c r="M166" i="2"/>
  <c r="AK557" i="14" s="1"/>
  <c r="M167" i="2"/>
  <c r="AK558" i="14" s="1"/>
  <c r="M168" i="2"/>
  <c r="AK559" i="14" s="1"/>
  <c r="M169" i="2"/>
  <c r="AK560" i="14" s="1"/>
  <c r="M170" i="2"/>
  <c r="AK561" i="14" s="1"/>
  <c r="M171" i="2"/>
  <c r="AK562" i="14" s="1"/>
  <c r="M172" i="2"/>
  <c r="AK563" i="14" s="1"/>
  <c r="M173" i="2"/>
  <c r="AK564" i="14" s="1"/>
  <c r="M174" i="2"/>
  <c r="AK565" i="14" s="1"/>
  <c r="M175" i="2"/>
  <c r="AK566" i="14" s="1"/>
  <c r="M176" i="2"/>
  <c r="AK567" i="14" s="1"/>
  <c r="M177" i="2"/>
  <c r="AK568" i="14" s="1"/>
  <c r="M178" i="2"/>
  <c r="AK569" i="14" s="1"/>
  <c r="M179" i="2"/>
  <c r="AK570" i="14" s="1"/>
  <c r="M180" i="2"/>
  <c r="AK571" i="14" s="1"/>
  <c r="M181" i="2"/>
  <c r="AK572" i="14" s="1"/>
  <c r="M182" i="2"/>
  <c r="AK573" i="14" s="1"/>
  <c r="M183" i="2"/>
  <c r="AK574" i="14" s="1"/>
  <c r="M184" i="2"/>
  <c r="AK575" i="14" s="1"/>
  <c r="M185" i="2"/>
  <c r="AK576" i="14" s="1"/>
  <c r="M186" i="2"/>
  <c r="AK577" i="14" s="1"/>
  <c r="M187" i="4"/>
  <c r="M187" i="2" s="1"/>
  <c r="AK578" i="14" s="1"/>
  <c r="M189" i="2"/>
  <c r="AK580" i="14" s="1"/>
  <c r="M188" i="2" l="1"/>
  <c r="AK579" i="14" s="1"/>
  <c r="M4" i="4"/>
  <c r="C6" i="4"/>
  <c r="C189" i="4"/>
  <c r="T187" i="4"/>
  <c r="S187" i="4"/>
  <c r="S187" i="2" s="1"/>
  <c r="AQ578" i="14" s="1"/>
  <c r="L187" i="4"/>
  <c r="K187" i="4"/>
  <c r="J187" i="4"/>
  <c r="I187" i="4"/>
  <c r="H187" i="4"/>
  <c r="G187" i="4"/>
  <c r="F187" i="4"/>
  <c r="C186" i="4"/>
  <c r="C185" i="4"/>
  <c r="C184" i="4"/>
  <c r="C183" i="4"/>
  <c r="C182" i="4"/>
  <c r="C180" i="4"/>
  <c r="C179" i="4"/>
  <c r="C177" i="4"/>
  <c r="C176" i="4"/>
  <c r="C174" i="4"/>
  <c r="C172" i="4"/>
  <c r="C171" i="4"/>
  <c r="C169" i="4"/>
  <c r="C168" i="4"/>
  <c r="C167" i="4"/>
  <c r="C166" i="4"/>
  <c r="C165" i="4"/>
  <c r="C164" i="4"/>
  <c r="C162" i="4"/>
  <c r="C161" i="4"/>
  <c r="C159" i="4"/>
  <c r="C158" i="4"/>
  <c r="C157" i="4"/>
  <c r="C156" i="4"/>
  <c r="C155" i="4"/>
  <c r="C154" i="4"/>
  <c r="C153" i="4"/>
  <c r="C151" i="4"/>
  <c r="C150" i="4"/>
  <c r="C149" i="4"/>
  <c r="C147" i="4"/>
  <c r="C146" i="4"/>
  <c r="C145" i="4"/>
  <c r="C144" i="4"/>
  <c r="C143" i="4"/>
  <c r="C142" i="4"/>
  <c r="C141" i="4"/>
  <c r="C140" i="4"/>
  <c r="C139" i="4"/>
  <c r="C138" i="4"/>
  <c r="C137" i="4"/>
  <c r="C136" i="4"/>
  <c r="C135" i="4"/>
  <c r="C134" i="4"/>
  <c r="C133" i="4"/>
  <c r="C132" i="4"/>
  <c r="C131" i="4"/>
  <c r="C130" i="4"/>
  <c r="C129" i="4"/>
  <c r="C128" i="4"/>
  <c r="C127" i="4"/>
  <c r="C126" i="4"/>
  <c r="C123" i="4"/>
  <c r="C121" i="4"/>
  <c r="C120" i="4"/>
  <c r="C119" i="4"/>
  <c r="C118" i="4"/>
  <c r="C114" i="4"/>
  <c r="C105" i="4"/>
  <c r="C104" i="4"/>
  <c r="C103" i="4"/>
  <c r="C102" i="4"/>
  <c r="C101" i="4"/>
  <c r="C100" i="4"/>
  <c r="C99" i="4"/>
  <c r="C98" i="4"/>
  <c r="C97" i="4"/>
  <c r="C96" i="4"/>
  <c r="C95" i="4"/>
  <c r="C94" i="4"/>
  <c r="C93" i="4"/>
  <c r="C91" i="4"/>
  <c r="C90" i="4"/>
  <c r="C89" i="4"/>
  <c r="C88" i="4"/>
  <c r="C87" i="4"/>
  <c r="C86" i="4"/>
  <c r="C85" i="4"/>
  <c r="C84" i="4"/>
  <c r="C81" i="4"/>
  <c r="C80" i="4"/>
  <c r="C79" i="4"/>
  <c r="C78" i="4"/>
  <c r="C77" i="4"/>
  <c r="C74" i="4"/>
  <c r="C73" i="4"/>
  <c r="C72" i="4"/>
  <c r="C71" i="4"/>
  <c r="C70" i="4"/>
  <c r="C68" i="4"/>
  <c r="C67" i="4"/>
  <c r="C66" i="4"/>
  <c r="C65" i="4"/>
  <c r="C61" i="4"/>
  <c r="C60" i="4"/>
  <c r="C59" i="4"/>
  <c r="C58" i="4"/>
  <c r="C57" i="4"/>
  <c r="C56" i="4"/>
  <c r="C55" i="4"/>
  <c r="C54" i="4"/>
  <c r="C53" i="4"/>
  <c r="C52" i="4"/>
  <c r="C50" i="4"/>
  <c r="C49" i="4"/>
  <c r="C48" i="4"/>
  <c r="C46" i="4"/>
  <c r="C45" i="4"/>
  <c r="C32" i="4"/>
  <c r="C31" i="4"/>
  <c r="C30" i="4"/>
  <c r="C29" i="4"/>
  <c r="C28" i="4"/>
  <c r="C27" i="4"/>
  <c r="C26" i="4"/>
  <c r="C25" i="4"/>
  <c r="C23" i="4"/>
  <c r="C22" i="4"/>
  <c r="C21" i="4"/>
  <c r="C18" i="4"/>
  <c r="C17" i="4"/>
  <c r="C16" i="4"/>
  <c r="C14" i="4"/>
  <c r="C13" i="4"/>
  <c r="C12" i="4"/>
  <c r="C10" i="4"/>
  <c r="C8" i="4"/>
  <c r="T187" i="2" l="1"/>
  <c r="AR578" i="14" s="1"/>
  <c r="T4" i="4"/>
  <c r="T4" i="2" s="1"/>
  <c r="AR395" i="14" s="1"/>
  <c r="AG4" i="4"/>
  <c r="M4" i="2"/>
  <c r="AK395" i="14" s="1"/>
  <c r="L189" i="2"/>
  <c r="AJ580" i="14" s="1"/>
  <c r="C187" i="4"/>
  <c r="L188" i="2"/>
  <c r="AJ579" i="14" s="1"/>
  <c r="L182" i="2"/>
  <c r="AJ573" i="14" s="1"/>
  <c r="L127" i="2"/>
  <c r="AJ518" i="14" s="1"/>
  <c r="L77" i="2"/>
  <c r="AJ468" i="14" s="1"/>
  <c r="L65" i="2"/>
  <c r="AJ456" i="14" s="1"/>
  <c r="L25" i="2"/>
  <c r="AJ416" i="14" s="1"/>
  <c r="L14" i="2"/>
  <c r="AJ405" i="14" s="1"/>
  <c r="L13" i="2"/>
  <c r="AJ404" i="14" s="1"/>
  <c r="L12" i="2"/>
  <c r="AJ403" i="14" s="1"/>
  <c r="L11" i="2"/>
  <c r="AJ402" i="14" s="1"/>
  <c r="L10" i="2"/>
  <c r="AJ401" i="14" s="1"/>
  <c r="L8" i="2"/>
  <c r="AJ399" i="14" s="1"/>
  <c r="L7" i="2"/>
  <c r="AJ398" i="14" s="1"/>
  <c r="L6" i="2"/>
  <c r="AJ397" i="14" s="1"/>
  <c r="L149" i="2"/>
  <c r="AJ540" i="14" s="1"/>
  <c r="L137" i="2"/>
  <c r="AJ528" i="14" s="1"/>
  <c r="L133" i="2"/>
  <c r="AJ524" i="14" s="1"/>
  <c r="L129" i="2"/>
  <c r="AJ520" i="14" s="1"/>
  <c r="L125" i="2"/>
  <c r="AJ516" i="14" s="1"/>
  <c r="L109" i="2"/>
  <c r="AJ500" i="14" s="1"/>
  <c r="L105" i="2"/>
  <c r="AJ496" i="14" s="1"/>
  <c r="L101" i="2"/>
  <c r="AJ492" i="14" s="1"/>
  <c r="L97" i="2"/>
  <c r="AJ488" i="14" s="1"/>
  <c r="L93" i="2"/>
  <c r="AJ484" i="14" s="1"/>
  <c r="L89" i="2"/>
  <c r="AJ480" i="14" s="1"/>
  <c r="L85" i="2"/>
  <c r="AJ476" i="14" s="1"/>
  <c r="L81" i="2"/>
  <c r="AJ472" i="14" s="1"/>
  <c r="L68" i="2"/>
  <c r="AJ459" i="14" s="1"/>
  <c r="L67" i="2"/>
  <c r="AJ458" i="14" s="1"/>
  <c r="L64" i="2"/>
  <c r="AJ455" i="14" s="1"/>
  <c r="L61" i="2"/>
  <c r="AJ452" i="14" s="1"/>
  <c r="L57" i="2"/>
  <c r="AJ448" i="14" s="1"/>
  <c r="L53" i="2"/>
  <c r="AJ444" i="14" s="1"/>
  <c r="L45" i="2"/>
  <c r="AJ436" i="14" s="1"/>
  <c r="L41" i="2"/>
  <c r="AJ432" i="14" s="1"/>
  <c r="L40" i="2"/>
  <c r="AJ431" i="14" s="1"/>
  <c r="L37" i="2"/>
  <c r="AJ428" i="14" s="1"/>
  <c r="L36" i="2"/>
  <c r="AJ427" i="14" s="1"/>
  <c r="L33" i="2"/>
  <c r="AJ424" i="14" s="1"/>
  <c r="L32" i="2"/>
  <c r="AJ423" i="14" s="1"/>
  <c r="L31" i="2"/>
  <c r="AJ422" i="14" s="1"/>
  <c r="L29" i="2"/>
  <c r="AJ420" i="14" s="1"/>
  <c r="L28" i="2"/>
  <c r="AJ419" i="14" s="1"/>
  <c r="L27" i="2"/>
  <c r="AJ418" i="14" s="1"/>
  <c r="L24" i="2"/>
  <c r="AJ415" i="14" s="1"/>
  <c r="L21" i="2"/>
  <c r="AJ412" i="14" s="1"/>
  <c r="L20" i="2"/>
  <c r="AJ411" i="14" s="1"/>
  <c r="L17" i="2"/>
  <c r="AJ408" i="14" s="1"/>
  <c r="L16" i="2"/>
  <c r="AJ407" i="14" s="1"/>
  <c r="L15" i="2"/>
  <c r="AJ406" i="14" s="1"/>
  <c r="L9" i="2"/>
  <c r="AJ400" i="14" s="1"/>
  <c r="L5" i="2"/>
  <c r="AJ396" i="14" s="1"/>
  <c r="L183" i="2"/>
  <c r="AJ574" i="14" s="1"/>
  <c r="L184" i="2"/>
  <c r="AJ575" i="14" s="1"/>
  <c r="L185" i="2"/>
  <c r="AJ576" i="14" s="1"/>
  <c r="L186" i="2"/>
  <c r="AJ577" i="14" s="1"/>
  <c r="L181" i="2"/>
  <c r="AJ572" i="14" s="1"/>
  <c r="L180" i="2"/>
  <c r="AJ571" i="14" s="1"/>
  <c r="L179" i="2"/>
  <c r="AJ570" i="14" s="1"/>
  <c r="L178" i="2"/>
  <c r="AJ569" i="14" s="1"/>
  <c r="L177" i="2"/>
  <c r="AJ568" i="14" s="1"/>
  <c r="L176" i="2"/>
  <c r="AJ567" i="14" s="1"/>
  <c r="L175" i="2"/>
  <c r="AJ566" i="14" s="1"/>
  <c r="L174" i="2"/>
  <c r="AJ565" i="14" s="1"/>
  <c r="L173" i="2"/>
  <c r="AJ564" i="14" s="1"/>
  <c r="L172" i="2"/>
  <c r="AJ563" i="14" s="1"/>
  <c r="L171" i="2"/>
  <c r="AJ562" i="14" s="1"/>
  <c r="L170" i="2"/>
  <c r="AJ561" i="14" s="1"/>
  <c r="L169" i="2"/>
  <c r="AJ560" i="14" s="1"/>
  <c r="L168" i="2"/>
  <c r="AJ559" i="14" s="1"/>
  <c r="L167" i="2"/>
  <c r="AJ558" i="14" s="1"/>
  <c r="L166" i="2"/>
  <c r="AJ557" i="14" s="1"/>
  <c r="L165" i="2"/>
  <c r="AJ556" i="14" s="1"/>
  <c r="L164" i="2"/>
  <c r="AJ555" i="14" s="1"/>
  <c r="L163" i="2"/>
  <c r="AJ554" i="14" s="1"/>
  <c r="L162" i="2"/>
  <c r="AJ553" i="14" s="1"/>
  <c r="L161" i="2"/>
  <c r="AJ552" i="14" s="1"/>
  <c r="L160" i="2"/>
  <c r="AJ551" i="14" s="1"/>
  <c r="L159" i="2"/>
  <c r="AJ550" i="14" s="1"/>
  <c r="L158" i="2"/>
  <c r="AJ549" i="14" s="1"/>
  <c r="L157" i="2"/>
  <c r="AJ548" i="14" s="1"/>
  <c r="L156" i="2"/>
  <c r="AJ547" i="14" s="1"/>
  <c r="L155" i="2"/>
  <c r="AJ546" i="14" s="1"/>
  <c r="L154" i="2"/>
  <c r="AJ545" i="14" s="1"/>
  <c r="L153" i="2"/>
  <c r="AJ544" i="14" s="1"/>
  <c r="L152" i="2"/>
  <c r="AJ543" i="14" s="1"/>
  <c r="L151" i="2"/>
  <c r="AJ542" i="14" s="1"/>
  <c r="L150" i="2"/>
  <c r="AJ541" i="14" s="1"/>
  <c r="L148" i="2"/>
  <c r="AJ539" i="14" s="1"/>
  <c r="L147" i="2"/>
  <c r="AJ538" i="14" s="1"/>
  <c r="L146" i="2"/>
  <c r="AJ537" i="14" s="1"/>
  <c r="L145" i="2"/>
  <c r="AJ536" i="14" s="1"/>
  <c r="L144" i="2"/>
  <c r="AJ535" i="14" s="1"/>
  <c r="L143" i="2"/>
  <c r="AJ534" i="14" s="1"/>
  <c r="L142" i="2"/>
  <c r="AJ533" i="14" s="1"/>
  <c r="L141" i="2"/>
  <c r="AJ532" i="14" s="1"/>
  <c r="L140" i="2"/>
  <c r="AJ531" i="14" s="1"/>
  <c r="L139" i="2"/>
  <c r="AJ530" i="14" s="1"/>
  <c r="L138" i="2"/>
  <c r="AJ529" i="14" s="1"/>
  <c r="L136" i="2"/>
  <c r="AJ527" i="14" s="1"/>
  <c r="L135" i="2"/>
  <c r="AJ526" i="14" s="1"/>
  <c r="L134" i="2"/>
  <c r="AJ525" i="14" s="1"/>
  <c r="L132" i="2"/>
  <c r="AJ523" i="14" s="1"/>
  <c r="L131" i="2"/>
  <c r="AJ522" i="14" s="1"/>
  <c r="L130" i="2"/>
  <c r="AJ521" i="14" s="1"/>
  <c r="L128" i="2"/>
  <c r="AJ519" i="14" s="1"/>
  <c r="L126" i="2"/>
  <c r="AJ517" i="14" s="1"/>
  <c r="L124" i="2"/>
  <c r="AJ515" i="14" s="1"/>
  <c r="L123" i="2"/>
  <c r="AJ514" i="14" s="1"/>
  <c r="L122" i="2"/>
  <c r="AJ513" i="14" s="1"/>
  <c r="L121" i="2"/>
  <c r="AJ512" i="14" s="1"/>
  <c r="L120" i="2"/>
  <c r="AJ511" i="14" s="1"/>
  <c r="L119" i="2"/>
  <c r="AJ510" i="14" s="1"/>
  <c r="L118" i="2"/>
  <c r="AJ509" i="14" s="1"/>
  <c r="L117" i="2"/>
  <c r="AJ508" i="14" s="1"/>
  <c r="L116" i="2"/>
  <c r="AJ507" i="14" s="1"/>
  <c r="L115" i="2"/>
  <c r="AJ506" i="14" s="1"/>
  <c r="L114" i="2"/>
  <c r="AJ505" i="14" s="1"/>
  <c r="L113" i="2"/>
  <c r="AJ504" i="14" s="1"/>
  <c r="L112" i="2"/>
  <c r="AJ503" i="14" s="1"/>
  <c r="L111" i="2"/>
  <c r="AJ502" i="14" s="1"/>
  <c r="L110" i="2"/>
  <c r="AJ501" i="14" s="1"/>
  <c r="L108" i="2"/>
  <c r="AJ499" i="14" s="1"/>
  <c r="L107" i="2"/>
  <c r="AJ498" i="14" s="1"/>
  <c r="L106" i="2"/>
  <c r="AJ497" i="14" s="1"/>
  <c r="L104" i="2"/>
  <c r="AJ495" i="14" s="1"/>
  <c r="L103" i="2"/>
  <c r="AJ494" i="14" s="1"/>
  <c r="L102" i="2"/>
  <c r="AJ493" i="14" s="1"/>
  <c r="L100" i="2"/>
  <c r="AJ491" i="14" s="1"/>
  <c r="L99" i="2"/>
  <c r="AJ490" i="14" s="1"/>
  <c r="L98" i="2"/>
  <c r="AJ489" i="14" s="1"/>
  <c r="L96" i="2"/>
  <c r="AJ487" i="14" s="1"/>
  <c r="L95" i="2"/>
  <c r="AJ486" i="14" s="1"/>
  <c r="L94" i="2"/>
  <c r="AJ485" i="14" s="1"/>
  <c r="L92" i="2"/>
  <c r="AJ483" i="14" s="1"/>
  <c r="L91" i="2"/>
  <c r="AJ482" i="14" s="1"/>
  <c r="L90" i="2"/>
  <c r="AJ481" i="14" s="1"/>
  <c r="L88" i="2"/>
  <c r="AJ479" i="14" s="1"/>
  <c r="L87" i="2"/>
  <c r="AJ478" i="14" s="1"/>
  <c r="L86" i="2"/>
  <c r="AJ477" i="14" s="1"/>
  <c r="L84" i="2"/>
  <c r="AJ475" i="14" s="1"/>
  <c r="L83" i="2"/>
  <c r="AJ474" i="14" s="1"/>
  <c r="L82" i="2"/>
  <c r="AJ473" i="14" s="1"/>
  <c r="L80" i="2"/>
  <c r="AJ471" i="14" s="1"/>
  <c r="L79" i="2"/>
  <c r="AJ470" i="14" s="1"/>
  <c r="L78" i="2"/>
  <c r="AJ469" i="14" s="1"/>
  <c r="L76" i="2"/>
  <c r="AJ467" i="14" s="1"/>
  <c r="L75" i="2"/>
  <c r="AJ466" i="14" s="1"/>
  <c r="L74" i="2"/>
  <c r="AJ465" i="14" s="1"/>
  <c r="L73" i="2"/>
  <c r="AJ464" i="14" s="1"/>
  <c r="L72" i="2"/>
  <c r="AJ463" i="14" s="1"/>
  <c r="L71" i="2"/>
  <c r="AJ462" i="14" s="1"/>
  <c r="L70" i="2"/>
  <c r="AJ461" i="14" s="1"/>
  <c r="L69" i="2"/>
  <c r="AJ460" i="14" s="1"/>
  <c r="L66" i="2"/>
  <c r="AJ457" i="14" s="1"/>
  <c r="L63" i="2"/>
  <c r="AJ454" i="14" s="1"/>
  <c r="L62" i="2"/>
  <c r="AJ453" i="14" s="1"/>
  <c r="L60" i="2"/>
  <c r="AJ451" i="14" s="1"/>
  <c r="L59" i="2"/>
  <c r="AJ450" i="14" s="1"/>
  <c r="L58" i="2"/>
  <c r="AJ449" i="14" s="1"/>
  <c r="L56" i="2"/>
  <c r="AJ447" i="14" s="1"/>
  <c r="L55" i="2"/>
  <c r="AJ446" i="14" s="1"/>
  <c r="L54" i="2"/>
  <c r="AJ445" i="14" s="1"/>
  <c r="L52" i="2"/>
  <c r="AJ443" i="14" s="1"/>
  <c r="L51" i="2"/>
  <c r="AJ442" i="14" s="1"/>
  <c r="L50" i="2"/>
  <c r="AJ441" i="14" s="1"/>
  <c r="L49" i="2"/>
  <c r="AJ440" i="14" s="1"/>
  <c r="L48" i="2"/>
  <c r="AJ439" i="14" s="1"/>
  <c r="L47" i="2"/>
  <c r="AJ438" i="14" s="1"/>
  <c r="L46" i="2"/>
  <c r="AJ437" i="14" s="1"/>
  <c r="L44" i="2"/>
  <c r="AJ435" i="14" s="1"/>
  <c r="L43" i="2"/>
  <c r="AJ434" i="14" s="1"/>
  <c r="L42" i="2"/>
  <c r="AJ433" i="14" s="1"/>
  <c r="L39" i="2"/>
  <c r="AJ430" i="14" s="1"/>
  <c r="L38" i="2"/>
  <c r="AJ429" i="14" s="1"/>
  <c r="L35" i="2"/>
  <c r="AJ426" i="14" s="1"/>
  <c r="L34" i="2"/>
  <c r="AJ425" i="14" s="1"/>
  <c r="L30" i="2"/>
  <c r="AJ421" i="14" s="1"/>
  <c r="L26" i="2"/>
  <c r="AJ417" i="14" s="1"/>
  <c r="L23" i="2"/>
  <c r="AJ414" i="14" s="1"/>
  <c r="L22" i="2"/>
  <c r="AJ413" i="14" s="1"/>
  <c r="L19" i="2"/>
  <c r="AJ410" i="14" s="1"/>
  <c r="L18" i="2"/>
  <c r="AJ409" i="14" s="1"/>
  <c r="L187" i="2" l="1"/>
  <c r="AJ578" i="14" s="1"/>
  <c r="S4" i="4"/>
  <c r="S4" i="2" s="1"/>
  <c r="AQ395" i="14" s="1"/>
  <c r="L4" i="4"/>
  <c r="AF4" i="4" s="1"/>
  <c r="L4" i="2" l="1"/>
  <c r="AJ395" i="14" s="1"/>
  <c r="D188" i="2"/>
  <c r="AB579" i="14" s="1"/>
  <c r="C188" i="2"/>
  <c r="D175" i="2"/>
  <c r="AB566" i="14" s="1"/>
  <c r="C175" i="2"/>
  <c r="D124" i="2"/>
  <c r="AB515" i="14" s="1"/>
  <c r="C124" i="2"/>
  <c r="D122" i="2"/>
  <c r="AB513" i="14" s="1"/>
  <c r="C122" i="2"/>
  <c r="D116" i="2"/>
  <c r="AB507" i="14" s="1"/>
  <c r="C116" i="2"/>
  <c r="D115" i="2"/>
  <c r="AB506" i="14" s="1"/>
  <c r="C115" i="2"/>
  <c r="D113" i="2"/>
  <c r="AB504" i="14" s="1"/>
  <c r="C113" i="2"/>
  <c r="D112" i="2"/>
  <c r="AB503" i="14" s="1"/>
  <c r="C112" i="2"/>
  <c r="D111" i="2"/>
  <c r="AB502" i="14" s="1"/>
  <c r="C111" i="2"/>
  <c r="D110" i="2"/>
  <c r="AB501" i="14" s="1"/>
  <c r="C110" i="2"/>
  <c r="D109" i="2"/>
  <c r="AB500" i="14" s="1"/>
  <c r="C109" i="2"/>
  <c r="D108" i="2"/>
  <c r="AB499" i="14" s="1"/>
  <c r="C108" i="2"/>
  <c r="D107" i="2"/>
  <c r="AB498" i="14" s="1"/>
  <c r="C107" i="2"/>
  <c r="D106" i="2"/>
  <c r="AB497" i="14" s="1"/>
  <c r="C106" i="2"/>
  <c r="D82" i="2"/>
  <c r="AB473" i="14" s="1"/>
  <c r="C82" i="2"/>
  <c r="D75" i="2"/>
  <c r="AB466" i="14" s="1"/>
  <c r="C75" i="2"/>
  <c r="D64" i="2"/>
  <c r="AB455" i="14" s="1"/>
  <c r="C64" i="2"/>
  <c r="D63" i="2"/>
  <c r="AB454" i="14" s="1"/>
  <c r="C63" i="2"/>
  <c r="D62" i="2"/>
  <c r="AB453" i="14" s="1"/>
  <c r="C62" i="2"/>
  <c r="D47" i="2"/>
  <c r="AB438" i="14" s="1"/>
  <c r="C47" i="2"/>
  <c r="D43" i="2"/>
  <c r="AB434" i="14" s="1"/>
  <c r="C43" i="2"/>
  <c r="D42" i="2"/>
  <c r="AB433" i="14" s="1"/>
  <c r="C42" i="2"/>
  <c r="D41" i="2"/>
  <c r="AB432" i="14" s="1"/>
  <c r="C41" i="2"/>
  <c r="D40" i="2"/>
  <c r="AB431" i="14" s="1"/>
  <c r="C40" i="2"/>
  <c r="D39" i="2"/>
  <c r="AB430" i="14" s="1"/>
  <c r="C39" i="2"/>
  <c r="D38" i="2"/>
  <c r="AB429" i="14" s="1"/>
  <c r="C38" i="2"/>
  <c r="D37" i="2"/>
  <c r="AB428" i="14" s="1"/>
  <c r="C37" i="2"/>
  <c r="D36" i="2"/>
  <c r="AB427" i="14" s="1"/>
  <c r="C36" i="2"/>
  <c r="D35" i="2"/>
  <c r="AB426" i="14" s="1"/>
  <c r="C35" i="2"/>
  <c r="D34" i="2"/>
  <c r="AB425" i="14" s="1"/>
  <c r="C34" i="2"/>
  <c r="D33" i="2"/>
  <c r="AB424" i="14" s="1"/>
  <c r="C33" i="2"/>
  <c r="D20" i="2"/>
  <c r="AB411" i="14" s="1"/>
  <c r="C20" i="2"/>
  <c r="D19" i="2"/>
  <c r="AB410" i="14" s="1"/>
  <c r="C19" i="2"/>
  <c r="D11" i="2"/>
  <c r="AB402" i="14" s="1"/>
  <c r="C11" i="2"/>
  <c r="D9" i="2"/>
  <c r="AB400" i="14" s="1"/>
  <c r="C9" i="2"/>
  <c r="D7" i="2"/>
  <c r="AB398" i="14" s="1"/>
  <c r="C7" i="2"/>
  <c r="K187" i="2"/>
  <c r="AI578" i="14" s="1"/>
  <c r="J187" i="2"/>
  <c r="AH578" i="14" s="1"/>
  <c r="I187" i="2"/>
  <c r="AG578" i="14" s="1"/>
  <c r="H187" i="2"/>
  <c r="AF578" i="14" s="1"/>
  <c r="G187" i="2"/>
  <c r="AE578" i="14" s="1"/>
  <c r="F187" i="2"/>
  <c r="AD578" i="14" s="1"/>
  <c r="E187" i="2"/>
  <c r="AC578" i="14" s="1"/>
  <c r="D187" i="2"/>
  <c r="AB578" i="14" s="1"/>
  <c r="K186" i="2"/>
  <c r="AI577" i="14" s="1"/>
  <c r="J186" i="2"/>
  <c r="AH577" i="14" s="1"/>
  <c r="I186" i="2"/>
  <c r="AG577" i="14" s="1"/>
  <c r="H186" i="2"/>
  <c r="AF577" i="14" s="1"/>
  <c r="G186" i="2"/>
  <c r="AE577" i="14" s="1"/>
  <c r="F186" i="2"/>
  <c r="AD577" i="14" s="1"/>
  <c r="E186" i="2"/>
  <c r="AC577" i="14" s="1"/>
  <c r="D186" i="2"/>
  <c r="AB577" i="14" s="1"/>
  <c r="K189" i="2"/>
  <c r="AI580" i="14" s="1"/>
  <c r="J189" i="2"/>
  <c r="AH580" i="14" s="1"/>
  <c r="I189" i="2"/>
  <c r="AG580" i="14" s="1"/>
  <c r="H189" i="2"/>
  <c r="AF580" i="14" s="1"/>
  <c r="G189" i="2"/>
  <c r="AE580" i="14" s="1"/>
  <c r="F189" i="2"/>
  <c r="AD580" i="14" s="1"/>
  <c r="E189" i="2"/>
  <c r="AC580" i="14" s="1"/>
  <c r="D189" i="2"/>
  <c r="AB580" i="14" s="1"/>
  <c r="C189" i="2"/>
  <c r="K188" i="2"/>
  <c r="AI579" i="14" s="1"/>
  <c r="J188" i="2"/>
  <c r="AH579" i="14" s="1"/>
  <c r="I188" i="2"/>
  <c r="AG579" i="14" s="1"/>
  <c r="H188" i="2"/>
  <c r="AF579" i="14" s="1"/>
  <c r="G188" i="2"/>
  <c r="AE579" i="14" s="1"/>
  <c r="F188" i="2"/>
  <c r="AD579" i="14" s="1"/>
  <c r="E188" i="2"/>
  <c r="AC579" i="14" s="1"/>
  <c r="C186" i="2"/>
  <c r="K185" i="2"/>
  <c r="AI576" i="14" s="1"/>
  <c r="J185" i="2"/>
  <c r="AH576" i="14" s="1"/>
  <c r="I185" i="2"/>
  <c r="AG576" i="14" s="1"/>
  <c r="H185" i="2"/>
  <c r="AF576" i="14" s="1"/>
  <c r="G185" i="2"/>
  <c r="AE576" i="14" s="1"/>
  <c r="F185" i="2"/>
  <c r="AD576" i="14" s="1"/>
  <c r="E185" i="2"/>
  <c r="AC576" i="14" s="1"/>
  <c r="D185" i="2"/>
  <c r="AB576" i="14" s="1"/>
  <c r="K181" i="2"/>
  <c r="AI572" i="14" s="1"/>
  <c r="J181" i="2"/>
  <c r="AH572" i="14" s="1"/>
  <c r="I181" i="2"/>
  <c r="AG572" i="14" s="1"/>
  <c r="H181" i="2"/>
  <c r="AF572" i="14" s="1"/>
  <c r="G181" i="2"/>
  <c r="AE572" i="14" s="1"/>
  <c r="F181" i="2"/>
  <c r="AD572" i="14" s="1"/>
  <c r="E181" i="2"/>
  <c r="AC572" i="14" s="1"/>
  <c r="D181" i="2"/>
  <c r="AB572" i="14" s="1"/>
  <c r="K178" i="2"/>
  <c r="AI569" i="14" s="1"/>
  <c r="J178" i="2"/>
  <c r="AH569" i="14" s="1"/>
  <c r="I178" i="2"/>
  <c r="AG569" i="14" s="1"/>
  <c r="H178" i="2"/>
  <c r="AF569" i="14" s="1"/>
  <c r="G178" i="2"/>
  <c r="AE569" i="14" s="1"/>
  <c r="F178" i="2"/>
  <c r="AD569" i="14" s="1"/>
  <c r="E178" i="2"/>
  <c r="AC569" i="14" s="1"/>
  <c r="D178" i="2"/>
  <c r="AB569" i="14" s="1"/>
  <c r="K173" i="2"/>
  <c r="AI564" i="14" s="1"/>
  <c r="J173" i="2"/>
  <c r="AH564" i="14" s="1"/>
  <c r="I173" i="2"/>
  <c r="AG564" i="14" s="1"/>
  <c r="H173" i="2"/>
  <c r="AF564" i="14" s="1"/>
  <c r="G173" i="2"/>
  <c r="AE564" i="14" s="1"/>
  <c r="F173" i="2"/>
  <c r="AD564" i="14" s="1"/>
  <c r="E173" i="2"/>
  <c r="AC564" i="14" s="1"/>
  <c r="D173" i="2"/>
  <c r="AB564" i="14" s="1"/>
  <c r="K170" i="2"/>
  <c r="AI561" i="14" s="1"/>
  <c r="J170" i="2"/>
  <c r="AH561" i="14" s="1"/>
  <c r="I170" i="2"/>
  <c r="AG561" i="14" s="1"/>
  <c r="H170" i="2"/>
  <c r="AF561" i="14" s="1"/>
  <c r="G170" i="2"/>
  <c r="AE561" i="14" s="1"/>
  <c r="F170" i="2"/>
  <c r="AD561" i="14" s="1"/>
  <c r="E170" i="2"/>
  <c r="AC561" i="14" s="1"/>
  <c r="D170" i="2"/>
  <c r="AB561" i="14" s="1"/>
  <c r="K163" i="2"/>
  <c r="AI554" i="14" s="1"/>
  <c r="J163" i="2"/>
  <c r="AH554" i="14" s="1"/>
  <c r="I163" i="2"/>
  <c r="AG554" i="14" s="1"/>
  <c r="H163" i="2"/>
  <c r="AF554" i="14" s="1"/>
  <c r="G163" i="2"/>
  <c r="AE554" i="14" s="1"/>
  <c r="F163" i="2"/>
  <c r="AD554" i="14" s="1"/>
  <c r="E163" i="2"/>
  <c r="AC554" i="14" s="1"/>
  <c r="D163" i="2"/>
  <c r="AB554" i="14" s="1"/>
  <c r="K160" i="2"/>
  <c r="AI551" i="14" s="1"/>
  <c r="J160" i="2"/>
  <c r="AH551" i="14" s="1"/>
  <c r="I160" i="2"/>
  <c r="AG551" i="14" s="1"/>
  <c r="H160" i="2"/>
  <c r="AF551" i="14" s="1"/>
  <c r="G160" i="2"/>
  <c r="AE551" i="14" s="1"/>
  <c r="F160" i="2"/>
  <c r="AD551" i="14" s="1"/>
  <c r="E160" i="2"/>
  <c r="AC551" i="14" s="1"/>
  <c r="D160" i="2"/>
  <c r="AB551" i="14" s="1"/>
  <c r="K152" i="2"/>
  <c r="AI543" i="14" s="1"/>
  <c r="J152" i="2"/>
  <c r="AH543" i="14" s="1"/>
  <c r="I152" i="2"/>
  <c r="AG543" i="14" s="1"/>
  <c r="H152" i="2"/>
  <c r="AF543" i="14" s="1"/>
  <c r="G152" i="2"/>
  <c r="AE543" i="14" s="1"/>
  <c r="F152" i="2"/>
  <c r="AD543" i="14" s="1"/>
  <c r="E152" i="2"/>
  <c r="AC543" i="14" s="1"/>
  <c r="D152" i="2"/>
  <c r="AB543" i="14" s="1"/>
  <c r="K148" i="2"/>
  <c r="AI539" i="14" s="1"/>
  <c r="J148" i="2"/>
  <c r="AH539" i="14" s="1"/>
  <c r="I148" i="2"/>
  <c r="AG539" i="14" s="1"/>
  <c r="H148" i="2"/>
  <c r="AF539" i="14" s="1"/>
  <c r="G148" i="2"/>
  <c r="AE539" i="14" s="1"/>
  <c r="F148" i="2"/>
  <c r="AD539" i="14" s="1"/>
  <c r="E148" i="2"/>
  <c r="AC539" i="14" s="1"/>
  <c r="D148" i="2"/>
  <c r="AB539" i="14" s="1"/>
  <c r="K125" i="2"/>
  <c r="AI516" i="14" s="1"/>
  <c r="J125" i="2"/>
  <c r="AH516" i="14" s="1"/>
  <c r="I125" i="2"/>
  <c r="AG516" i="14" s="1"/>
  <c r="H125" i="2"/>
  <c r="AF516" i="14" s="1"/>
  <c r="G125" i="2"/>
  <c r="AE516" i="14" s="1"/>
  <c r="F125" i="2"/>
  <c r="AD516" i="14" s="1"/>
  <c r="E125" i="2"/>
  <c r="AC516" i="14" s="1"/>
  <c r="D125" i="2"/>
  <c r="AB516" i="14" s="1"/>
  <c r="K117" i="2"/>
  <c r="AI508" i="14" s="1"/>
  <c r="J117" i="2"/>
  <c r="AH508" i="14" s="1"/>
  <c r="I117" i="2"/>
  <c r="AG508" i="14" s="1"/>
  <c r="H117" i="2"/>
  <c r="AF508" i="14" s="1"/>
  <c r="G117" i="2"/>
  <c r="AE508" i="14" s="1"/>
  <c r="F117" i="2"/>
  <c r="AD508" i="14" s="1"/>
  <c r="E117" i="2"/>
  <c r="AC508" i="14" s="1"/>
  <c r="D117" i="2"/>
  <c r="AB508" i="14" s="1"/>
  <c r="K92" i="2"/>
  <c r="AI483" i="14" s="1"/>
  <c r="J92" i="2"/>
  <c r="AH483" i="14" s="1"/>
  <c r="I92" i="2"/>
  <c r="AG483" i="14" s="1"/>
  <c r="H92" i="2"/>
  <c r="AF483" i="14" s="1"/>
  <c r="G92" i="2"/>
  <c r="AE483" i="14" s="1"/>
  <c r="F92" i="2"/>
  <c r="AD483" i="14" s="1"/>
  <c r="E92" i="2"/>
  <c r="AC483" i="14" s="1"/>
  <c r="D92" i="2"/>
  <c r="AB483" i="14" s="1"/>
  <c r="K83" i="2"/>
  <c r="AI474" i="14" s="1"/>
  <c r="J83" i="2"/>
  <c r="AH474" i="14" s="1"/>
  <c r="I83" i="2"/>
  <c r="AG474" i="14" s="1"/>
  <c r="H83" i="2"/>
  <c r="AF474" i="14" s="1"/>
  <c r="G83" i="2"/>
  <c r="AE474" i="14" s="1"/>
  <c r="F83" i="2"/>
  <c r="AD474" i="14" s="1"/>
  <c r="E83" i="2"/>
  <c r="AC474" i="14" s="1"/>
  <c r="D83" i="2"/>
  <c r="AB474" i="14" s="1"/>
  <c r="K76" i="2"/>
  <c r="AI467" i="14" s="1"/>
  <c r="J76" i="2"/>
  <c r="AH467" i="14" s="1"/>
  <c r="I76" i="2"/>
  <c r="AG467" i="14" s="1"/>
  <c r="H76" i="2"/>
  <c r="AF467" i="14" s="1"/>
  <c r="G76" i="2"/>
  <c r="AE467" i="14" s="1"/>
  <c r="F76" i="2"/>
  <c r="AD467" i="14" s="1"/>
  <c r="E76" i="2"/>
  <c r="AC467" i="14" s="1"/>
  <c r="D76" i="2"/>
  <c r="AB467" i="14" s="1"/>
  <c r="K69" i="2"/>
  <c r="AI460" i="14" s="1"/>
  <c r="J69" i="2"/>
  <c r="AH460" i="14" s="1"/>
  <c r="I69" i="2"/>
  <c r="AG460" i="14" s="1"/>
  <c r="H69" i="2"/>
  <c r="AF460" i="14" s="1"/>
  <c r="G69" i="2"/>
  <c r="AE460" i="14" s="1"/>
  <c r="F69" i="2"/>
  <c r="AD460" i="14" s="1"/>
  <c r="E69" i="2"/>
  <c r="AC460" i="14" s="1"/>
  <c r="D69" i="2"/>
  <c r="AB460" i="14" s="1"/>
  <c r="K51" i="2"/>
  <c r="AI442" i="14" s="1"/>
  <c r="J51" i="2"/>
  <c r="AH442" i="14" s="1"/>
  <c r="I51" i="2"/>
  <c r="AG442" i="14" s="1"/>
  <c r="H51" i="2"/>
  <c r="AF442" i="14" s="1"/>
  <c r="G51" i="2"/>
  <c r="AE442" i="14" s="1"/>
  <c r="F51" i="2"/>
  <c r="AD442" i="14" s="1"/>
  <c r="E51" i="2"/>
  <c r="AC442" i="14" s="1"/>
  <c r="D51" i="2"/>
  <c r="AB442" i="14" s="1"/>
  <c r="K44" i="2"/>
  <c r="AI435" i="14" s="1"/>
  <c r="J44" i="2"/>
  <c r="AH435" i="14" s="1"/>
  <c r="I44" i="2"/>
  <c r="AG435" i="14" s="1"/>
  <c r="H44" i="2"/>
  <c r="AF435" i="14" s="1"/>
  <c r="G44" i="2"/>
  <c r="AE435" i="14" s="1"/>
  <c r="F44" i="2"/>
  <c r="AD435" i="14" s="1"/>
  <c r="E44" i="2"/>
  <c r="AC435" i="14" s="1"/>
  <c r="D44" i="2"/>
  <c r="AB435" i="14" s="1"/>
  <c r="K34" i="2"/>
  <c r="AI425" i="14" s="1"/>
  <c r="J34" i="2"/>
  <c r="AH425" i="14" s="1"/>
  <c r="I34" i="2"/>
  <c r="AG425" i="14" s="1"/>
  <c r="H34" i="2"/>
  <c r="AF425" i="14" s="1"/>
  <c r="G34" i="2"/>
  <c r="AE425" i="14" s="1"/>
  <c r="F34" i="2"/>
  <c r="AD425" i="14" s="1"/>
  <c r="E34" i="2"/>
  <c r="AC425" i="14" s="1"/>
  <c r="K24" i="2"/>
  <c r="AI415" i="14" s="1"/>
  <c r="J24" i="2"/>
  <c r="AH415" i="14" s="1"/>
  <c r="I24" i="2"/>
  <c r="AG415" i="14" s="1"/>
  <c r="H24" i="2"/>
  <c r="AF415" i="14" s="1"/>
  <c r="G24" i="2"/>
  <c r="AE415" i="14" s="1"/>
  <c r="F24" i="2"/>
  <c r="AD415" i="14" s="1"/>
  <c r="E24" i="2"/>
  <c r="AC415" i="14" s="1"/>
  <c r="D24" i="2"/>
  <c r="AB415" i="14" s="1"/>
  <c r="K15" i="2"/>
  <c r="AI406" i="14" s="1"/>
  <c r="J15" i="2"/>
  <c r="AH406" i="14" s="1"/>
  <c r="I15" i="2"/>
  <c r="AG406" i="14" s="1"/>
  <c r="H15" i="2"/>
  <c r="AF406" i="14" s="1"/>
  <c r="G15" i="2"/>
  <c r="AE406" i="14" s="1"/>
  <c r="F15" i="2"/>
  <c r="AD406" i="14" s="1"/>
  <c r="E15" i="2"/>
  <c r="AC406" i="14" s="1"/>
  <c r="D15" i="2"/>
  <c r="AB406" i="14" s="1"/>
  <c r="K5" i="2"/>
  <c r="AI396" i="14" s="1"/>
  <c r="J5" i="2"/>
  <c r="AH396" i="14" s="1"/>
  <c r="I5" i="2"/>
  <c r="AG396" i="14" s="1"/>
  <c r="H5" i="2"/>
  <c r="AF396" i="14" s="1"/>
  <c r="G5" i="2"/>
  <c r="AE396" i="14" s="1"/>
  <c r="F5" i="2"/>
  <c r="AD396" i="14" s="1"/>
  <c r="E5" i="2"/>
  <c r="AC396" i="14" s="1"/>
  <c r="X4" i="4"/>
  <c r="U189" i="4"/>
  <c r="C185" i="2"/>
  <c r="K184" i="2"/>
  <c r="AI575" i="14" s="1"/>
  <c r="J184" i="2"/>
  <c r="AH575" i="14" s="1"/>
  <c r="I184" i="2"/>
  <c r="AG575" i="14" s="1"/>
  <c r="H184" i="2"/>
  <c r="AF575" i="14" s="1"/>
  <c r="G184" i="2"/>
  <c r="AE575" i="14" s="1"/>
  <c r="F184" i="2"/>
  <c r="AD575" i="14" s="1"/>
  <c r="E184" i="2"/>
  <c r="AC575" i="14" s="1"/>
  <c r="D184" i="2"/>
  <c r="AB575" i="14" s="1"/>
  <c r="C184" i="2"/>
  <c r="K183" i="2"/>
  <c r="AI574" i="14" s="1"/>
  <c r="J183" i="2"/>
  <c r="AH574" i="14" s="1"/>
  <c r="I183" i="2"/>
  <c r="AG574" i="14" s="1"/>
  <c r="H183" i="2"/>
  <c r="AF574" i="14" s="1"/>
  <c r="G183" i="2"/>
  <c r="AE574" i="14" s="1"/>
  <c r="F183" i="2"/>
  <c r="AD574" i="14" s="1"/>
  <c r="E183" i="2"/>
  <c r="AC574" i="14" s="1"/>
  <c r="D183" i="2"/>
  <c r="AB574" i="14" s="1"/>
  <c r="C183" i="2"/>
  <c r="K182" i="2"/>
  <c r="AI573" i="14" s="1"/>
  <c r="J182" i="2"/>
  <c r="AH573" i="14" s="1"/>
  <c r="I182" i="2"/>
  <c r="AG573" i="14" s="1"/>
  <c r="H182" i="2"/>
  <c r="AF573" i="14" s="1"/>
  <c r="G182" i="2"/>
  <c r="AE573" i="14" s="1"/>
  <c r="F182" i="2"/>
  <c r="AD573" i="14" s="1"/>
  <c r="E182" i="2"/>
  <c r="AC573" i="14" s="1"/>
  <c r="D182" i="2"/>
  <c r="AB573" i="14" s="1"/>
  <c r="C182" i="2"/>
  <c r="K180" i="2"/>
  <c r="AI571" i="14" s="1"/>
  <c r="J180" i="2"/>
  <c r="AH571" i="14" s="1"/>
  <c r="I180" i="2"/>
  <c r="AG571" i="14" s="1"/>
  <c r="H180" i="2"/>
  <c r="AF571" i="14" s="1"/>
  <c r="G180" i="2"/>
  <c r="AE571" i="14" s="1"/>
  <c r="F180" i="2"/>
  <c r="AD571" i="14" s="1"/>
  <c r="E180" i="2"/>
  <c r="AC571" i="14" s="1"/>
  <c r="D180" i="2"/>
  <c r="AB571" i="14" s="1"/>
  <c r="C180" i="2"/>
  <c r="K179" i="2"/>
  <c r="AI570" i="14" s="1"/>
  <c r="J179" i="2"/>
  <c r="AH570" i="14" s="1"/>
  <c r="I179" i="2"/>
  <c r="AG570" i="14" s="1"/>
  <c r="H179" i="2"/>
  <c r="AF570" i="14" s="1"/>
  <c r="G179" i="2"/>
  <c r="AE570" i="14" s="1"/>
  <c r="F179" i="2"/>
  <c r="AD570" i="14" s="1"/>
  <c r="E179" i="2"/>
  <c r="AC570" i="14" s="1"/>
  <c r="D179" i="2"/>
  <c r="AB570" i="14" s="1"/>
  <c r="C179" i="2"/>
  <c r="K177" i="2"/>
  <c r="AI568" i="14" s="1"/>
  <c r="J177" i="2"/>
  <c r="AH568" i="14" s="1"/>
  <c r="I177" i="2"/>
  <c r="AG568" i="14" s="1"/>
  <c r="H177" i="2"/>
  <c r="AF568" i="14" s="1"/>
  <c r="G177" i="2"/>
  <c r="AE568" i="14" s="1"/>
  <c r="F177" i="2"/>
  <c r="AD568" i="14" s="1"/>
  <c r="E177" i="2"/>
  <c r="AC568" i="14" s="1"/>
  <c r="D177" i="2"/>
  <c r="AB568" i="14" s="1"/>
  <c r="C177" i="2"/>
  <c r="K176" i="2"/>
  <c r="AI567" i="14" s="1"/>
  <c r="J176" i="2"/>
  <c r="AH567" i="14" s="1"/>
  <c r="I176" i="2"/>
  <c r="AG567" i="14" s="1"/>
  <c r="H176" i="2"/>
  <c r="AF567" i="14" s="1"/>
  <c r="G176" i="2"/>
  <c r="AE567" i="14" s="1"/>
  <c r="F176" i="2"/>
  <c r="AD567" i="14" s="1"/>
  <c r="E176" i="2"/>
  <c r="AC567" i="14" s="1"/>
  <c r="D176" i="2"/>
  <c r="AB567" i="14" s="1"/>
  <c r="C176" i="2"/>
  <c r="K175" i="2"/>
  <c r="AI566" i="14" s="1"/>
  <c r="J175" i="2"/>
  <c r="AH566" i="14" s="1"/>
  <c r="I175" i="2"/>
  <c r="AG566" i="14" s="1"/>
  <c r="H175" i="2"/>
  <c r="AF566" i="14" s="1"/>
  <c r="G175" i="2"/>
  <c r="AE566" i="14" s="1"/>
  <c r="F175" i="2"/>
  <c r="AD566" i="14" s="1"/>
  <c r="E175" i="2"/>
  <c r="AC566" i="14" s="1"/>
  <c r="K174" i="2"/>
  <c r="AI565" i="14" s="1"/>
  <c r="J174" i="2"/>
  <c r="AH565" i="14" s="1"/>
  <c r="I174" i="2"/>
  <c r="AG565" i="14" s="1"/>
  <c r="H174" i="2"/>
  <c r="AF565" i="14" s="1"/>
  <c r="G174" i="2"/>
  <c r="AE565" i="14" s="1"/>
  <c r="F174" i="2"/>
  <c r="AD565" i="14" s="1"/>
  <c r="E174" i="2"/>
  <c r="AC565" i="14" s="1"/>
  <c r="D174" i="2"/>
  <c r="AB565" i="14" s="1"/>
  <c r="C174" i="2"/>
  <c r="K172" i="2"/>
  <c r="AI563" i="14" s="1"/>
  <c r="J172" i="2"/>
  <c r="AH563" i="14" s="1"/>
  <c r="I172" i="2"/>
  <c r="AG563" i="14" s="1"/>
  <c r="H172" i="2"/>
  <c r="AF563" i="14" s="1"/>
  <c r="G172" i="2"/>
  <c r="AE563" i="14" s="1"/>
  <c r="F172" i="2"/>
  <c r="AD563" i="14" s="1"/>
  <c r="E172" i="2"/>
  <c r="AC563" i="14" s="1"/>
  <c r="D172" i="2"/>
  <c r="AB563" i="14" s="1"/>
  <c r="C172" i="2"/>
  <c r="K171" i="2"/>
  <c r="AI562" i="14" s="1"/>
  <c r="J171" i="2"/>
  <c r="AH562" i="14" s="1"/>
  <c r="I171" i="2"/>
  <c r="AG562" i="14" s="1"/>
  <c r="H171" i="2"/>
  <c r="AF562" i="14" s="1"/>
  <c r="G171" i="2"/>
  <c r="AE562" i="14" s="1"/>
  <c r="F171" i="2"/>
  <c r="AD562" i="14" s="1"/>
  <c r="E171" i="2"/>
  <c r="AC562" i="14" s="1"/>
  <c r="D171" i="2"/>
  <c r="AB562" i="14" s="1"/>
  <c r="C171" i="2"/>
  <c r="K169" i="2"/>
  <c r="AI560" i="14" s="1"/>
  <c r="J169" i="2"/>
  <c r="AH560" i="14" s="1"/>
  <c r="I169" i="2"/>
  <c r="AG560" i="14" s="1"/>
  <c r="H169" i="2"/>
  <c r="AF560" i="14" s="1"/>
  <c r="G169" i="2"/>
  <c r="AE560" i="14" s="1"/>
  <c r="F169" i="2"/>
  <c r="AD560" i="14" s="1"/>
  <c r="E169" i="2"/>
  <c r="AC560" i="14" s="1"/>
  <c r="D169" i="2"/>
  <c r="AB560" i="14" s="1"/>
  <c r="C169" i="2"/>
  <c r="K168" i="2"/>
  <c r="AI559" i="14" s="1"/>
  <c r="J168" i="2"/>
  <c r="AH559" i="14" s="1"/>
  <c r="I168" i="2"/>
  <c r="AG559" i="14" s="1"/>
  <c r="H168" i="2"/>
  <c r="AF559" i="14" s="1"/>
  <c r="G168" i="2"/>
  <c r="AE559" i="14" s="1"/>
  <c r="F168" i="2"/>
  <c r="AD559" i="14" s="1"/>
  <c r="E168" i="2"/>
  <c r="AC559" i="14" s="1"/>
  <c r="D168" i="2"/>
  <c r="AB559" i="14" s="1"/>
  <c r="C168" i="2"/>
  <c r="K167" i="2"/>
  <c r="AI558" i="14" s="1"/>
  <c r="J167" i="2"/>
  <c r="AH558" i="14" s="1"/>
  <c r="I167" i="2"/>
  <c r="AG558" i="14" s="1"/>
  <c r="H167" i="2"/>
  <c r="AF558" i="14" s="1"/>
  <c r="G167" i="2"/>
  <c r="AE558" i="14" s="1"/>
  <c r="F167" i="2"/>
  <c r="AD558" i="14" s="1"/>
  <c r="E167" i="2"/>
  <c r="AC558" i="14" s="1"/>
  <c r="D167" i="2"/>
  <c r="AB558" i="14" s="1"/>
  <c r="C167" i="2"/>
  <c r="K166" i="2"/>
  <c r="AI557" i="14" s="1"/>
  <c r="J166" i="2"/>
  <c r="AH557" i="14" s="1"/>
  <c r="I166" i="2"/>
  <c r="AG557" i="14" s="1"/>
  <c r="H166" i="2"/>
  <c r="AF557" i="14" s="1"/>
  <c r="G166" i="2"/>
  <c r="AE557" i="14" s="1"/>
  <c r="F166" i="2"/>
  <c r="AD557" i="14" s="1"/>
  <c r="E166" i="2"/>
  <c r="AC557" i="14" s="1"/>
  <c r="D166" i="2"/>
  <c r="AB557" i="14" s="1"/>
  <c r="C166" i="2"/>
  <c r="K165" i="2"/>
  <c r="AI556" i="14" s="1"/>
  <c r="J165" i="2"/>
  <c r="AH556" i="14" s="1"/>
  <c r="I165" i="2"/>
  <c r="AG556" i="14" s="1"/>
  <c r="H165" i="2"/>
  <c r="AF556" i="14" s="1"/>
  <c r="G165" i="2"/>
  <c r="AE556" i="14" s="1"/>
  <c r="F165" i="2"/>
  <c r="AD556" i="14" s="1"/>
  <c r="E165" i="2"/>
  <c r="AC556" i="14" s="1"/>
  <c r="D165" i="2"/>
  <c r="AB556" i="14" s="1"/>
  <c r="C165" i="2"/>
  <c r="K164" i="2"/>
  <c r="AI555" i="14" s="1"/>
  <c r="J164" i="2"/>
  <c r="AH555" i="14" s="1"/>
  <c r="I164" i="2"/>
  <c r="AG555" i="14" s="1"/>
  <c r="H164" i="2"/>
  <c r="AF555" i="14" s="1"/>
  <c r="G164" i="2"/>
  <c r="AE555" i="14" s="1"/>
  <c r="F164" i="2"/>
  <c r="AD555" i="14" s="1"/>
  <c r="E164" i="2"/>
  <c r="AC555" i="14" s="1"/>
  <c r="D164" i="2"/>
  <c r="AB555" i="14" s="1"/>
  <c r="C164" i="2"/>
  <c r="K162" i="2"/>
  <c r="AI553" i="14" s="1"/>
  <c r="J162" i="2"/>
  <c r="AH553" i="14" s="1"/>
  <c r="I162" i="2"/>
  <c r="AG553" i="14" s="1"/>
  <c r="H162" i="2"/>
  <c r="AF553" i="14" s="1"/>
  <c r="G162" i="2"/>
  <c r="AE553" i="14" s="1"/>
  <c r="F162" i="2"/>
  <c r="AD553" i="14" s="1"/>
  <c r="E162" i="2"/>
  <c r="AC553" i="14" s="1"/>
  <c r="D162" i="2"/>
  <c r="AB553" i="14" s="1"/>
  <c r="C162" i="2"/>
  <c r="K161" i="2"/>
  <c r="AI552" i="14" s="1"/>
  <c r="J161" i="2"/>
  <c r="AH552" i="14" s="1"/>
  <c r="I161" i="2"/>
  <c r="AG552" i="14" s="1"/>
  <c r="H161" i="2"/>
  <c r="AF552" i="14" s="1"/>
  <c r="G161" i="2"/>
  <c r="AE552" i="14" s="1"/>
  <c r="F161" i="2"/>
  <c r="AD552" i="14" s="1"/>
  <c r="E161" i="2"/>
  <c r="AC552" i="14" s="1"/>
  <c r="D161" i="2"/>
  <c r="AB552" i="14" s="1"/>
  <c r="C161" i="2"/>
  <c r="K159" i="2"/>
  <c r="AI550" i="14" s="1"/>
  <c r="J159" i="2"/>
  <c r="AH550" i="14" s="1"/>
  <c r="I159" i="2"/>
  <c r="AG550" i="14" s="1"/>
  <c r="H159" i="2"/>
  <c r="AF550" i="14" s="1"/>
  <c r="G159" i="2"/>
  <c r="AE550" i="14" s="1"/>
  <c r="F159" i="2"/>
  <c r="AD550" i="14" s="1"/>
  <c r="E159" i="2"/>
  <c r="AC550" i="14" s="1"/>
  <c r="D159" i="2"/>
  <c r="AB550" i="14" s="1"/>
  <c r="C159" i="2"/>
  <c r="K158" i="2"/>
  <c r="AI549" i="14" s="1"/>
  <c r="J158" i="2"/>
  <c r="AH549" i="14" s="1"/>
  <c r="I158" i="2"/>
  <c r="AG549" i="14" s="1"/>
  <c r="H158" i="2"/>
  <c r="AF549" i="14" s="1"/>
  <c r="G158" i="2"/>
  <c r="AE549" i="14" s="1"/>
  <c r="F158" i="2"/>
  <c r="AD549" i="14" s="1"/>
  <c r="E158" i="2"/>
  <c r="AC549" i="14" s="1"/>
  <c r="D158" i="2"/>
  <c r="AB549" i="14" s="1"/>
  <c r="C158" i="2"/>
  <c r="K157" i="2"/>
  <c r="AI548" i="14" s="1"/>
  <c r="J157" i="2"/>
  <c r="AH548" i="14" s="1"/>
  <c r="I157" i="2"/>
  <c r="AG548" i="14" s="1"/>
  <c r="H157" i="2"/>
  <c r="AF548" i="14" s="1"/>
  <c r="G157" i="2"/>
  <c r="AE548" i="14" s="1"/>
  <c r="F157" i="2"/>
  <c r="AD548" i="14" s="1"/>
  <c r="E157" i="2"/>
  <c r="AC548" i="14" s="1"/>
  <c r="D157" i="2"/>
  <c r="AB548" i="14" s="1"/>
  <c r="C157" i="2"/>
  <c r="K156" i="2"/>
  <c r="AI547" i="14" s="1"/>
  <c r="J156" i="2"/>
  <c r="AH547" i="14" s="1"/>
  <c r="I156" i="2"/>
  <c r="AG547" i="14" s="1"/>
  <c r="H156" i="2"/>
  <c r="AF547" i="14" s="1"/>
  <c r="G156" i="2"/>
  <c r="AE547" i="14" s="1"/>
  <c r="F156" i="2"/>
  <c r="AD547" i="14" s="1"/>
  <c r="E156" i="2"/>
  <c r="AC547" i="14" s="1"/>
  <c r="D156" i="2"/>
  <c r="AB547" i="14" s="1"/>
  <c r="C156" i="2"/>
  <c r="K155" i="2"/>
  <c r="AI546" i="14" s="1"/>
  <c r="J155" i="2"/>
  <c r="AH546" i="14" s="1"/>
  <c r="I155" i="2"/>
  <c r="AG546" i="14" s="1"/>
  <c r="H155" i="2"/>
  <c r="AF546" i="14" s="1"/>
  <c r="G155" i="2"/>
  <c r="AE546" i="14" s="1"/>
  <c r="F155" i="2"/>
  <c r="AD546" i="14" s="1"/>
  <c r="E155" i="2"/>
  <c r="AC546" i="14" s="1"/>
  <c r="D155" i="2"/>
  <c r="AB546" i="14" s="1"/>
  <c r="C155" i="2"/>
  <c r="K154" i="2"/>
  <c r="AI545" i="14" s="1"/>
  <c r="J154" i="2"/>
  <c r="AH545" i="14" s="1"/>
  <c r="I154" i="2"/>
  <c r="AG545" i="14" s="1"/>
  <c r="H154" i="2"/>
  <c r="AF545" i="14" s="1"/>
  <c r="G154" i="2"/>
  <c r="AE545" i="14" s="1"/>
  <c r="F154" i="2"/>
  <c r="AD545" i="14" s="1"/>
  <c r="E154" i="2"/>
  <c r="AC545" i="14" s="1"/>
  <c r="D154" i="2"/>
  <c r="AB545" i="14" s="1"/>
  <c r="C154" i="2"/>
  <c r="K153" i="2"/>
  <c r="AI544" i="14" s="1"/>
  <c r="J153" i="2"/>
  <c r="AH544" i="14" s="1"/>
  <c r="I153" i="2"/>
  <c r="AG544" i="14" s="1"/>
  <c r="H153" i="2"/>
  <c r="AF544" i="14" s="1"/>
  <c r="G153" i="2"/>
  <c r="AE544" i="14" s="1"/>
  <c r="F153" i="2"/>
  <c r="AD544" i="14" s="1"/>
  <c r="E153" i="2"/>
  <c r="AC544" i="14" s="1"/>
  <c r="D153" i="2"/>
  <c r="AB544" i="14" s="1"/>
  <c r="C153" i="2"/>
  <c r="K151" i="2"/>
  <c r="AI542" i="14" s="1"/>
  <c r="J151" i="2"/>
  <c r="AH542" i="14" s="1"/>
  <c r="I151" i="2"/>
  <c r="AG542" i="14" s="1"/>
  <c r="H151" i="2"/>
  <c r="AF542" i="14" s="1"/>
  <c r="G151" i="2"/>
  <c r="AE542" i="14" s="1"/>
  <c r="F151" i="2"/>
  <c r="AD542" i="14" s="1"/>
  <c r="E151" i="2"/>
  <c r="AC542" i="14" s="1"/>
  <c r="D151" i="2"/>
  <c r="AB542" i="14" s="1"/>
  <c r="C151" i="2"/>
  <c r="K150" i="2"/>
  <c r="AI541" i="14" s="1"/>
  <c r="J150" i="2"/>
  <c r="AH541" i="14" s="1"/>
  <c r="I150" i="2"/>
  <c r="AG541" i="14" s="1"/>
  <c r="H150" i="2"/>
  <c r="AF541" i="14" s="1"/>
  <c r="G150" i="2"/>
  <c r="AE541" i="14" s="1"/>
  <c r="F150" i="2"/>
  <c r="AD541" i="14" s="1"/>
  <c r="E150" i="2"/>
  <c r="AC541" i="14" s="1"/>
  <c r="D150" i="2"/>
  <c r="AB541" i="14" s="1"/>
  <c r="C150" i="2"/>
  <c r="K149" i="2"/>
  <c r="AI540" i="14" s="1"/>
  <c r="J149" i="2"/>
  <c r="AH540" i="14" s="1"/>
  <c r="I149" i="2"/>
  <c r="AG540" i="14" s="1"/>
  <c r="H149" i="2"/>
  <c r="AF540" i="14" s="1"/>
  <c r="G149" i="2"/>
  <c r="AE540" i="14" s="1"/>
  <c r="F149" i="2"/>
  <c r="AD540" i="14" s="1"/>
  <c r="E149" i="2"/>
  <c r="AC540" i="14" s="1"/>
  <c r="D149" i="2"/>
  <c r="AB540" i="14" s="1"/>
  <c r="C149" i="2"/>
  <c r="K147" i="2"/>
  <c r="AI538" i="14" s="1"/>
  <c r="J147" i="2"/>
  <c r="AH538" i="14" s="1"/>
  <c r="I147" i="2"/>
  <c r="AG538" i="14" s="1"/>
  <c r="H147" i="2"/>
  <c r="AF538" i="14" s="1"/>
  <c r="G147" i="2"/>
  <c r="AE538" i="14" s="1"/>
  <c r="F147" i="2"/>
  <c r="AD538" i="14" s="1"/>
  <c r="E147" i="2"/>
  <c r="AC538" i="14" s="1"/>
  <c r="D147" i="2"/>
  <c r="AB538" i="14" s="1"/>
  <c r="C147" i="2"/>
  <c r="K146" i="2"/>
  <c r="AI537" i="14" s="1"/>
  <c r="J146" i="2"/>
  <c r="AH537" i="14" s="1"/>
  <c r="I146" i="2"/>
  <c r="AG537" i="14" s="1"/>
  <c r="H146" i="2"/>
  <c r="AF537" i="14" s="1"/>
  <c r="G146" i="2"/>
  <c r="AE537" i="14" s="1"/>
  <c r="F146" i="2"/>
  <c r="AD537" i="14" s="1"/>
  <c r="E146" i="2"/>
  <c r="AC537" i="14" s="1"/>
  <c r="D146" i="2"/>
  <c r="AB537" i="14" s="1"/>
  <c r="C146" i="2"/>
  <c r="K145" i="2"/>
  <c r="AI536" i="14" s="1"/>
  <c r="J145" i="2"/>
  <c r="AH536" i="14" s="1"/>
  <c r="I145" i="2"/>
  <c r="AG536" i="14" s="1"/>
  <c r="H145" i="2"/>
  <c r="AF536" i="14" s="1"/>
  <c r="G145" i="2"/>
  <c r="AE536" i="14" s="1"/>
  <c r="F145" i="2"/>
  <c r="AD536" i="14" s="1"/>
  <c r="E145" i="2"/>
  <c r="AC536" i="14" s="1"/>
  <c r="D145" i="2"/>
  <c r="AB536" i="14" s="1"/>
  <c r="C145" i="2"/>
  <c r="K144" i="2"/>
  <c r="AI535" i="14" s="1"/>
  <c r="J144" i="2"/>
  <c r="AH535" i="14" s="1"/>
  <c r="I144" i="2"/>
  <c r="AG535" i="14" s="1"/>
  <c r="H144" i="2"/>
  <c r="AF535" i="14" s="1"/>
  <c r="G144" i="2"/>
  <c r="AE535" i="14" s="1"/>
  <c r="F144" i="2"/>
  <c r="AD535" i="14" s="1"/>
  <c r="E144" i="2"/>
  <c r="AC535" i="14" s="1"/>
  <c r="D144" i="2"/>
  <c r="AB535" i="14" s="1"/>
  <c r="C144" i="2"/>
  <c r="K143" i="2"/>
  <c r="AI534" i="14" s="1"/>
  <c r="J143" i="2"/>
  <c r="AH534" i="14" s="1"/>
  <c r="I143" i="2"/>
  <c r="AG534" i="14" s="1"/>
  <c r="H143" i="2"/>
  <c r="AF534" i="14" s="1"/>
  <c r="G143" i="2"/>
  <c r="AE534" i="14" s="1"/>
  <c r="F143" i="2"/>
  <c r="AD534" i="14" s="1"/>
  <c r="E143" i="2"/>
  <c r="AC534" i="14" s="1"/>
  <c r="D143" i="2"/>
  <c r="AB534" i="14" s="1"/>
  <c r="C143" i="2"/>
  <c r="K142" i="2"/>
  <c r="AI533" i="14" s="1"/>
  <c r="J142" i="2"/>
  <c r="AH533" i="14" s="1"/>
  <c r="I142" i="2"/>
  <c r="AG533" i="14" s="1"/>
  <c r="H142" i="2"/>
  <c r="AF533" i="14" s="1"/>
  <c r="G142" i="2"/>
  <c r="AE533" i="14" s="1"/>
  <c r="F142" i="2"/>
  <c r="AD533" i="14" s="1"/>
  <c r="E142" i="2"/>
  <c r="AC533" i="14" s="1"/>
  <c r="D142" i="2"/>
  <c r="AB533" i="14" s="1"/>
  <c r="C142" i="2"/>
  <c r="K141" i="2"/>
  <c r="AI532" i="14" s="1"/>
  <c r="J141" i="2"/>
  <c r="AH532" i="14" s="1"/>
  <c r="I141" i="2"/>
  <c r="AG532" i="14" s="1"/>
  <c r="H141" i="2"/>
  <c r="AF532" i="14" s="1"/>
  <c r="G141" i="2"/>
  <c r="AE532" i="14" s="1"/>
  <c r="F141" i="2"/>
  <c r="AD532" i="14" s="1"/>
  <c r="E141" i="2"/>
  <c r="AC532" i="14" s="1"/>
  <c r="D141" i="2"/>
  <c r="AB532" i="14" s="1"/>
  <c r="C141" i="2"/>
  <c r="K140" i="2"/>
  <c r="AI531" i="14" s="1"/>
  <c r="J140" i="2"/>
  <c r="AH531" i="14" s="1"/>
  <c r="I140" i="2"/>
  <c r="AG531" i="14" s="1"/>
  <c r="H140" i="2"/>
  <c r="AF531" i="14" s="1"/>
  <c r="G140" i="2"/>
  <c r="AE531" i="14" s="1"/>
  <c r="F140" i="2"/>
  <c r="AD531" i="14" s="1"/>
  <c r="E140" i="2"/>
  <c r="AC531" i="14" s="1"/>
  <c r="D140" i="2"/>
  <c r="AB531" i="14" s="1"/>
  <c r="C140" i="2"/>
  <c r="K139" i="2"/>
  <c r="AI530" i="14" s="1"/>
  <c r="J139" i="2"/>
  <c r="AH530" i="14" s="1"/>
  <c r="I139" i="2"/>
  <c r="AG530" i="14" s="1"/>
  <c r="H139" i="2"/>
  <c r="AF530" i="14" s="1"/>
  <c r="G139" i="2"/>
  <c r="AE530" i="14" s="1"/>
  <c r="F139" i="2"/>
  <c r="AD530" i="14" s="1"/>
  <c r="E139" i="2"/>
  <c r="AC530" i="14" s="1"/>
  <c r="D139" i="2"/>
  <c r="AB530" i="14" s="1"/>
  <c r="C139" i="2"/>
  <c r="K138" i="2"/>
  <c r="AI529" i="14" s="1"/>
  <c r="J138" i="2"/>
  <c r="AH529" i="14" s="1"/>
  <c r="I138" i="2"/>
  <c r="AG529" i="14" s="1"/>
  <c r="H138" i="2"/>
  <c r="AF529" i="14" s="1"/>
  <c r="G138" i="2"/>
  <c r="AE529" i="14" s="1"/>
  <c r="F138" i="2"/>
  <c r="AD529" i="14" s="1"/>
  <c r="E138" i="2"/>
  <c r="AC529" i="14" s="1"/>
  <c r="D138" i="2"/>
  <c r="AB529" i="14" s="1"/>
  <c r="C138" i="2"/>
  <c r="K137" i="2"/>
  <c r="AI528" i="14" s="1"/>
  <c r="J137" i="2"/>
  <c r="AH528" i="14" s="1"/>
  <c r="I137" i="2"/>
  <c r="AG528" i="14" s="1"/>
  <c r="H137" i="2"/>
  <c r="AF528" i="14" s="1"/>
  <c r="G137" i="2"/>
  <c r="AE528" i="14" s="1"/>
  <c r="F137" i="2"/>
  <c r="AD528" i="14" s="1"/>
  <c r="E137" i="2"/>
  <c r="AC528" i="14" s="1"/>
  <c r="D137" i="2"/>
  <c r="AB528" i="14" s="1"/>
  <c r="C137" i="2"/>
  <c r="K136" i="2"/>
  <c r="AI527" i="14" s="1"/>
  <c r="J136" i="2"/>
  <c r="AH527" i="14" s="1"/>
  <c r="I136" i="2"/>
  <c r="AG527" i="14" s="1"/>
  <c r="H136" i="2"/>
  <c r="AF527" i="14" s="1"/>
  <c r="G136" i="2"/>
  <c r="AE527" i="14" s="1"/>
  <c r="F136" i="2"/>
  <c r="AD527" i="14" s="1"/>
  <c r="E136" i="2"/>
  <c r="AC527" i="14" s="1"/>
  <c r="D136" i="2"/>
  <c r="AB527" i="14" s="1"/>
  <c r="C136" i="2"/>
  <c r="K135" i="2"/>
  <c r="AI526" i="14" s="1"/>
  <c r="J135" i="2"/>
  <c r="AH526" i="14" s="1"/>
  <c r="I135" i="2"/>
  <c r="AG526" i="14" s="1"/>
  <c r="H135" i="2"/>
  <c r="AF526" i="14" s="1"/>
  <c r="G135" i="2"/>
  <c r="AE526" i="14" s="1"/>
  <c r="F135" i="2"/>
  <c r="AD526" i="14" s="1"/>
  <c r="E135" i="2"/>
  <c r="AC526" i="14" s="1"/>
  <c r="D135" i="2"/>
  <c r="AB526" i="14" s="1"/>
  <c r="C135" i="2"/>
  <c r="K134" i="2"/>
  <c r="AI525" i="14" s="1"/>
  <c r="J134" i="2"/>
  <c r="AH525" i="14" s="1"/>
  <c r="I134" i="2"/>
  <c r="AG525" i="14" s="1"/>
  <c r="H134" i="2"/>
  <c r="AF525" i="14" s="1"/>
  <c r="G134" i="2"/>
  <c r="AE525" i="14" s="1"/>
  <c r="F134" i="2"/>
  <c r="AD525" i="14" s="1"/>
  <c r="E134" i="2"/>
  <c r="AC525" i="14" s="1"/>
  <c r="D134" i="2"/>
  <c r="AB525" i="14" s="1"/>
  <c r="C134" i="2"/>
  <c r="K133" i="2"/>
  <c r="AI524" i="14" s="1"/>
  <c r="J133" i="2"/>
  <c r="AH524" i="14" s="1"/>
  <c r="I133" i="2"/>
  <c r="AG524" i="14" s="1"/>
  <c r="H133" i="2"/>
  <c r="AF524" i="14" s="1"/>
  <c r="G133" i="2"/>
  <c r="AE524" i="14" s="1"/>
  <c r="F133" i="2"/>
  <c r="AD524" i="14" s="1"/>
  <c r="E133" i="2"/>
  <c r="AC524" i="14" s="1"/>
  <c r="D133" i="2"/>
  <c r="AB524" i="14" s="1"/>
  <c r="C133" i="2"/>
  <c r="K132" i="2"/>
  <c r="AI523" i="14" s="1"/>
  <c r="J132" i="2"/>
  <c r="AH523" i="14" s="1"/>
  <c r="I132" i="2"/>
  <c r="AG523" i="14" s="1"/>
  <c r="H132" i="2"/>
  <c r="AF523" i="14" s="1"/>
  <c r="G132" i="2"/>
  <c r="AE523" i="14" s="1"/>
  <c r="F132" i="2"/>
  <c r="AD523" i="14" s="1"/>
  <c r="E132" i="2"/>
  <c r="AC523" i="14" s="1"/>
  <c r="D132" i="2"/>
  <c r="AB523" i="14" s="1"/>
  <c r="C132" i="2"/>
  <c r="K131" i="2"/>
  <c r="AI522" i="14" s="1"/>
  <c r="J131" i="2"/>
  <c r="AH522" i="14" s="1"/>
  <c r="I131" i="2"/>
  <c r="AG522" i="14" s="1"/>
  <c r="H131" i="2"/>
  <c r="AF522" i="14" s="1"/>
  <c r="G131" i="2"/>
  <c r="AE522" i="14" s="1"/>
  <c r="F131" i="2"/>
  <c r="AD522" i="14" s="1"/>
  <c r="E131" i="2"/>
  <c r="AC522" i="14" s="1"/>
  <c r="D131" i="2"/>
  <c r="AB522" i="14" s="1"/>
  <c r="C131" i="2"/>
  <c r="K130" i="2"/>
  <c r="AI521" i="14" s="1"/>
  <c r="J130" i="2"/>
  <c r="AH521" i="14" s="1"/>
  <c r="I130" i="2"/>
  <c r="AG521" i="14" s="1"/>
  <c r="H130" i="2"/>
  <c r="AF521" i="14" s="1"/>
  <c r="G130" i="2"/>
  <c r="AE521" i="14" s="1"/>
  <c r="F130" i="2"/>
  <c r="AD521" i="14" s="1"/>
  <c r="E130" i="2"/>
  <c r="AC521" i="14" s="1"/>
  <c r="D130" i="2"/>
  <c r="AB521" i="14" s="1"/>
  <c r="C130" i="2"/>
  <c r="K129" i="2"/>
  <c r="AI520" i="14" s="1"/>
  <c r="J129" i="2"/>
  <c r="AH520" i="14" s="1"/>
  <c r="I129" i="2"/>
  <c r="AG520" i="14" s="1"/>
  <c r="H129" i="2"/>
  <c r="AF520" i="14" s="1"/>
  <c r="G129" i="2"/>
  <c r="AE520" i="14" s="1"/>
  <c r="F129" i="2"/>
  <c r="AD520" i="14" s="1"/>
  <c r="E129" i="2"/>
  <c r="AC520" i="14" s="1"/>
  <c r="D129" i="2"/>
  <c r="AB520" i="14" s="1"/>
  <c r="C129" i="2"/>
  <c r="K128" i="2"/>
  <c r="AI519" i="14" s="1"/>
  <c r="J128" i="2"/>
  <c r="AH519" i="14" s="1"/>
  <c r="I128" i="2"/>
  <c r="AG519" i="14" s="1"/>
  <c r="H128" i="2"/>
  <c r="AF519" i="14" s="1"/>
  <c r="G128" i="2"/>
  <c r="AE519" i="14" s="1"/>
  <c r="F128" i="2"/>
  <c r="AD519" i="14" s="1"/>
  <c r="E128" i="2"/>
  <c r="AC519" i="14" s="1"/>
  <c r="D128" i="2"/>
  <c r="AB519" i="14" s="1"/>
  <c r="C128" i="2"/>
  <c r="K127" i="2"/>
  <c r="AI518" i="14" s="1"/>
  <c r="J127" i="2"/>
  <c r="AH518" i="14" s="1"/>
  <c r="I127" i="2"/>
  <c r="AG518" i="14" s="1"/>
  <c r="H127" i="2"/>
  <c r="AF518" i="14" s="1"/>
  <c r="G127" i="2"/>
  <c r="AE518" i="14" s="1"/>
  <c r="F127" i="2"/>
  <c r="AD518" i="14" s="1"/>
  <c r="E127" i="2"/>
  <c r="AC518" i="14" s="1"/>
  <c r="D127" i="2"/>
  <c r="AB518" i="14" s="1"/>
  <c r="C127" i="2"/>
  <c r="K126" i="2"/>
  <c r="AI517" i="14" s="1"/>
  <c r="J126" i="2"/>
  <c r="AH517" i="14" s="1"/>
  <c r="I126" i="2"/>
  <c r="AG517" i="14" s="1"/>
  <c r="H126" i="2"/>
  <c r="AF517" i="14" s="1"/>
  <c r="G126" i="2"/>
  <c r="AE517" i="14" s="1"/>
  <c r="F126" i="2"/>
  <c r="AD517" i="14" s="1"/>
  <c r="E126" i="2"/>
  <c r="AC517" i="14" s="1"/>
  <c r="D126" i="2"/>
  <c r="AB517" i="14" s="1"/>
  <c r="C126" i="2"/>
  <c r="K124" i="2"/>
  <c r="AI515" i="14" s="1"/>
  <c r="J124" i="2"/>
  <c r="AH515" i="14" s="1"/>
  <c r="I124" i="2"/>
  <c r="AG515" i="14" s="1"/>
  <c r="H124" i="2"/>
  <c r="AF515" i="14" s="1"/>
  <c r="G124" i="2"/>
  <c r="AE515" i="14" s="1"/>
  <c r="F124" i="2"/>
  <c r="AD515" i="14" s="1"/>
  <c r="E124" i="2"/>
  <c r="AC515" i="14" s="1"/>
  <c r="K123" i="2"/>
  <c r="AI514" i="14" s="1"/>
  <c r="J123" i="2"/>
  <c r="AH514" i="14" s="1"/>
  <c r="I123" i="2"/>
  <c r="AG514" i="14" s="1"/>
  <c r="H123" i="2"/>
  <c r="AF514" i="14" s="1"/>
  <c r="G123" i="2"/>
  <c r="AE514" i="14" s="1"/>
  <c r="F123" i="2"/>
  <c r="AD514" i="14" s="1"/>
  <c r="E123" i="2"/>
  <c r="AC514" i="14" s="1"/>
  <c r="D123" i="2"/>
  <c r="AB514" i="14" s="1"/>
  <c r="C123" i="2"/>
  <c r="K122" i="2"/>
  <c r="AI513" i="14" s="1"/>
  <c r="J122" i="2"/>
  <c r="AH513" i="14" s="1"/>
  <c r="I122" i="2"/>
  <c r="AG513" i="14" s="1"/>
  <c r="H122" i="2"/>
  <c r="AF513" i="14" s="1"/>
  <c r="G122" i="2"/>
  <c r="AE513" i="14" s="1"/>
  <c r="F122" i="2"/>
  <c r="AD513" i="14" s="1"/>
  <c r="E122" i="2"/>
  <c r="AC513" i="14" s="1"/>
  <c r="K121" i="2"/>
  <c r="AI512" i="14" s="1"/>
  <c r="J121" i="2"/>
  <c r="AH512" i="14" s="1"/>
  <c r="I121" i="2"/>
  <c r="AG512" i="14" s="1"/>
  <c r="H121" i="2"/>
  <c r="AF512" i="14" s="1"/>
  <c r="G121" i="2"/>
  <c r="AE512" i="14" s="1"/>
  <c r="F121" i="2"/>
  <c r="AD512" i="14" s="1"/>
  <c r="E121" i="2"/>
  <c r="AC512" i="14" s="1"/>
  <c r="D121" i="2"/>
  <c r="AB512" i="14" s="1"/>
  <c r="C121" i="2"/>
  <c r="K120" i="2"/>
  <c r="AI511" i="14" s="1"/>
  <c r="J120" i="2"/>
  <c r="AH511" i="14" s="1"/>
  <c r="I120" i="2"/>
  <c r="AG511" i="14" s="1"/>
  <c r="H120" i="2"/>
  <c r="AF511" i="14" s="1"/>
  <c r="G120" i="2"/>
  <c r="AE511" i="14" s="1"/>
  <c r="F120" i="2"/>
  <c r="AD511" i="14" s="1"/>
  <c r="E120" i="2"/>
  <c r="AC511" i="14" s="1"/>
  <c r="D120" i="2"/>
  <c r="AB511" i="14" s="1"/>
  <c r="C120" i="2"/>
  <c r="K119" i="2"/>
  <c r="AI510" i="14" s="1"/>
  <c r="J119" i="2"/>
  <c r="AH510" i="14" s="1"/>
  <c r="I119" i="2"/>
  <c r="AG510" i="14" s="1"/>
  <c r="H119" i="2"/>
  <c r="AF510" i="14" s="1"/>
  <c r="G119" i="2"/>
  <c r="AE510" i="14" s="1"/>
  <c r="F119" i="2"/>
  <c r="AD510" i="14" s="1"/>
  <c r="E119" i="2"/>
  <c r="AC510" i="14" s="1"/>
  <c r="D119" i="2"/>
  <c r="AB510" i="14" s="1"/>
  <c r="C119" i="2"/>
  <c r="K118" i="2"/>
  <c r="AI509" i="14" s="1"/>
  <c r="J118" i="2"/>
  <c r="AH509" i="14" s="1"/>
  <c r="I118" i="2"/>
  <c r="AG509" i="14" s="1"/>
  <c r="H118" i="2"/>
  <c r="AF509" i="14" s="1"/>
  <c r="G118" i="2"/>
  <c r="AE509" i="14" s="1"/>
  <c r="F118" i="2"/>
  <c r="AD509" i="14" s="1"/>
  <c r="E118" i="2"/>
  <c r="AC509" i="14" s="1"/>
  <c r="D118" i="2"/>
  <c r="AB509" i="14" s="1"/>
  <c r="C118" i="2"/>
  <c r="K116" i="2"/>
  <c r="AI507" i="14" s="1"/>
  <c r="J116" i="2"/>
  <c r="AH507" i="14" s="1"/>
  <c r="I116" i="2"/>
  <c r="AG507" i="14" s="1"/>
  <c r="H116" i="2"/>
  <c r="AF507" i="14" s="1"/>
  <c r="G116" i="2"/>
  <c r="AE507" i="14" s="1"/>
  <c r="F116" i="2"/>
  <c r="AD507" i="14" s="1"/>
  <c r="E116" i="2"/>
  <c r="AC507" i="14" s="1"/>
  <c r="K115" i="2"/>
  <c r="AI506" i="14" s="1"/>
  <c r="J115" i="2"/>
  <c r="AH506" i="14" s="1"/>
  <c r="I115" i="2"/>
  <c r="AG506" i="14" s="1"/>
  <c r="H115" i="2"/>
  <c r="AF506" i="14" s="1"/>
  <c r="G115" i="2"/>
  <c r="AE506" i="14" s="1"/>
  <c r="F115" i="2"/>
  <c r="AD506" i="14" s="1"/>
  <c r="E115" i="2"/>
  <c r="AC506" i="14" s="1"/>
  <c r="K114" i="2"/>
  <c r="AI505" i="14" s="1"/>
  <c r="J114" i="2"/>
  <c r="AH505" i="14" s="1"/>
  <c r="I114" i="2"/>
  <c r="AG505" i="14" s="1"/>
  <c r="H114" i="2"/>
  <c r="AF505" i="14" s="1"/>
  <c r="G114" i="2"/>
  <c r="AE505" i="14" s="1"/>
  <c r="F114" i="2"/>
  <c r="AD505" i="14" s="1"/>
  <c r="E114" i="2"/>
  <c r="AC505" i="14" s="1"/>
  <c r="D114" i="2"/>
  <c r="AB505" i="14" s="1"/>
  <c r="C114" i="2"/>
  <c r="K113" i="2"/>
  <c r="AI504" i="14" s="1"/>
  <c r="J113" i="2"/>
  <c r="AH504" i="14" s="1"/>
  <c r="I113" i="2"/>
  <c r="AG504" i="14" s="1"/>
  <c r="H113" i="2"/>
  <c r="AF504" i="14" s="1"/>
  <c r="G113" i="2"/>
  <c r="AE504" i="14" s="1"/>
  <c r="F113" i="2"/>
  <c r="AD504" i="14" s="1"/>
  <c r="E113" i="2"/>
  <c r="AC504" i="14" s="1"/>
  <c r="K112" i="2"/>
  <c r="AI503" i="14" s="1"/>
  <c r="J112" i="2"/>
  <c r="AH503" i="14" s="1"/>
  <c r="I112" i="2"/>
  <c r="AG503" i="14" s="1"/>
  <c r="H112" i="2"/>
  <c r="AF503" i="14" s="1"/>
  <c r="G112" i="2"/>
  <c r="AE503" i="14" s="1"/>
  <c r="F112" i="2"/>
  <c r="AD503" i="14" s="1"/>
  <c r="E112" i="2"/>
  <c r="AC503" i="14" s="1"/>
  <c r="K111" i="2"/>
  <c r="AI502" i="14" s="1"/>
  <c r="J111" i="2"/>
  <c r="AH502" i="14" s="1"/>
  <c r="I111" i="2"/>
  <c r="AG502" i="14" s="1"/>
  <c r="H111" i="2"/>
  <c r="AF502" i="14" s="1"/>
  <c r="G111" i="2"/>
  <c r="AE502" i="14" s="1"/>
  <c r="F111" i="2"/>
  <c r="AD502" i="14" s="1"/>
  <c r="E111" i="2"/>
  <c r="AC502" i="14" s="1"/>
  <c r="K110" i="2"/>
  <c r="AI501" i="14" s="1"/>
  <c r="J110" i="2"/>
  <c r="AH501" i="14" s="1"/>
  <c r="I110" i="2"/>
  <c r="AG501" i="14" s="1"/>
  <c r="H110" i="2"/>
  <c r="AF501" i="14" s="1"/>
  <c r="G110" i="2"/>
  <c r="AE501" i="14" s="1"/>
  <c r="F110" i="2"/>
  <c r="AD501" i="14" s="1"/>
  <c r="E110" i="2"/>
  <c r="AC501" i="14" s="1"/>
  <c r="K109" i="2"/>
  <c r="AI500" i="14" s="1"/>
  <c r="J109" i="2"/>
  <c r="AH500" i="14" s="1"/>
  <c r="I109" i="2"/>
  <c r="AG500" i="14" s="1"/>
  <c r="H109" i="2"/>
  <c r="AF500" i="14" s="1"/>
  <c r="G109" i="2"/>
  <c r="AE500" i="14" s="1"/>
  <c r="F109" i="2"/>
  <c r="AD500" i="14" s="1"/>
  <c r="E109" i="2"/>
  <c r="AC500" i="14" s="1"/>
  <c r="K108" i="2"/>
  <c r="AI499" i="14" s="1"/>
  <c r="J108" i="2"/>
  <c r="AH499" i="14" s="1"/>
  <c r="I108" i="2"/>
  <c r="AG499" i="14" s="1"/>
  <c r="H108" i="2"/>
  <c r="AF499" i="14" s="1"/>
  <c r="G108" i="2"/>
  <c r="AE499" i="14" s="1"/>
  <c r="F108" i="2"/>
  <c r="AD499" i="14" s="1"/>
  <c r="E108" i="2"/>
  <c r="AC499" i="14" s="1"/>
  <c r="K107" i="2"/>
  <c r="AI498" i="14" s="1"/>
  <c r="J107" i="2"/>
  <c r="AH498" i="14" s="1"/>
  <c r="I107" i="2"/>
  <c r="AG498" i="14" s="1"/>
  <c r="H107" i="2"/>
  <c r="AF498" i="14" s="1"/>
  <c r="G107" i="2"/>
  <c r="AE498" i="14" s="1"/>
  <c r="F107" i="2"/>
  <c r="AD498" i="14" s="1"/>
  <c r="E107" i="2"/>
  <c r="AC498" i="14" s="1"/>
  <c r="K106" i="2"/>
  <c r="AI497" i="14" s="1"/>
  <c r="J106" i="2"/>
  <c r="AH497" i="14" s="1"/>
  <c r="I106" i="2"/>
  <c r="AG497" i="14" s="1"/>
  <c r="H106" i="2"/>
  <c r="AF497" i="14" s="1"/>
  <c r="G106" i="2"/>
  <c r="AE497" i="14" s="1"/>
  <c r="F106" i="2"/>
  <c r="AD497" i="14" s="1"/>
  <c r="E106" i="2"/>
  <c r="AC497" i="14" s="1"/>
  <c r="K105" i="2"/>
  <c r="AI496" i="14" s="1"/>
  <c r="J105" i="2"/>
  <c r="AH496" i="14" s="1"/>
  <c r="I105" i="2"/>
  <c r="AG496" i="14" s="1"/>
  <c r="H105" i="2"/>
  <c r="AF496" i="14" s="1"/>
  <c r="G105" i="2"/>
  <c r="AE496" i="14" s="1"/>
  <c r="F105" i="2"/>
  <c r="AD496" i="14" s="1"/>
  <c r="E105" i="2"/>
  <c r="AC496" i="14" s="1"/>
  <c r="D105" i="2"/>
  <c r="AB496" i="14" s="1"/>
  <c r="C105" i="2"/>
  <c r="K104" i="2"/>
  <c r="AI495" i="14" s="1"/>
  <c r="J104" i="2"/>
  <c r="AH495" i="14" s="1"/>
  <c r="I104" i="2"/>
  <c r="AG495" i="14" s="1"/>
  <c r="H104" i="2"/>
  <c r="AF495" i="14" s="1"/>
  <c r="G104" i="2"/>
  <c r="AE495" i="14" s="1"/>
  <c r="F104" i="2"/>
  <c r="AD495" i="14" s="1"/>
  <c r="E104" i="2"/>
  <c r="AC495" i="14" s="1"/>
  <c r="D104" i="2"/>
  <c r="AB495" i="14" s="1"/>
  <c r="C104" i="2"/>
  <c r="K103" i="2"/>
  <c r="AI494" i="14" s="1"/>
  <c r="J103" i="2"/>
  <c r="AH494" i="14" s="1"/>
  <c r="I103" i="2"/>
  <c r="AG494" i="14" s="1"/>
  <c r="H103" i="2"/>
  <c r="AF494" i="14" s="1"/>
  <c r="G103" i="2"/>
  <c r="AE494" i="14" s="1"/>
  <c r="F103" i="2"/>
  <c r="AD494" i="14" s="1"/>
  <c r="E103" i="2"/>
  <c r="AC494" i="14" s="1"/>
  <c r="D103" i="2"/>
  <c r="AB494" i="14" s="1"/>
  <c r="C103" i="2"/>
  <c r="K102" i="2"/>
  <c r="AI493" i="14" s="1"/>
  <c r="J102" i="2"/>
  <c r="AH493" i="14" s="1"/>
  <c r="I102" i="2"/>
  <c r="AG493" i="14" s="1"/>
  <c r="H102" i="2"/>
  <c r="AF493" i="14" s="1"/>
  <c r="G102" i="2"/>
  <c r="AE493" i="14" s="1"/>
  <c r="F102" i="2"/>
  <c r="AD493" i="14" s="1"/>
  <c r="E102" i="2"/>
  <c r="AC493" i="14" s="1"/>
  <c r="D102" i="2"/>
  <c r="AB493" i="14" s="1"/>
  <c r="C102" i="2"/>
  <c r="K101" i="2"/>
  <c r="AI492" i="14" s="1"/>
  <c r="J101" i="2"/>
  <c r="AH492" i="14" s="1"/>
  <c r="I101" i="2"/>
  <c r="AG492" i="14" s="1"/>
  <c r="H101" i="2"/>
  <c r="AF492" i="14" s="1"/>
  <c r="G101" i="2"/>
  <c r="AE492" i="14" s="1"/>
  <c r="F101" i="2"/>
  <c r="AD492" i="14" s="1"/>
  <c r="E101" i="2"/>
  <c r="AC492" i="14" s="1"/>
  <c r="D101" i="2"/>
  <c r="AB492" i="14" s="1"/>
  <c r="C101" i="2"/>
  <c r="K100" i="2"/>
  <c r="AI491" i="14" s="1"/>
  <c r="J100" i="2"/>
  <c r="AH491" i="14" s="1"/>
  <c r="I100" i="2"/>
  <c r="AG491" i="14" s="1"/>
  <c r="H100" i="2"/>
  <c r="AF491" i="14" s="1"/>
  <c r="G100" i="2"/>
  <c r="AE491" i="14" s="1"/>
  <c r="F100" i="2"/>
  <c r="AD491" i="14" s="1"/>
  <c r="E100" i="2"/>
  <c r="AC491" i="14" s="1"/>
  <c r="D100" i="2"/>
  <c r="AB491" i="14" s="1"/>
  <c r="C100" i="2"/>
  <c r="K99" i="2"/>
  <c r="AI490" i="14" s="1"/>
  <c r="J99" i="2"/>
  <c r="AH490" i="14" s="1"/>
  <c r="I99" i="2"/>
  <c r="AG490" i="14" s="1"/>
  <c r="H99" i="2"/>
  <c r="AF490" i="14" s="1"/>
  <c r="G99" i="2"/>
  <c r="AE490" i="14" s="1"/>
  <c r="F99" i="2"/>
  <c r="AD490" i="14" s="1"/>
  <c r="E99" i="2"/>
  <c r="AC490" i="14" s="1"/>
  <c r="D99" i="2"/>
  <c r="AB490" i="14" s="1"/>
  <c r="C99" i="2"/>
  <c r="K98" i="2"/>
  <c r="AI489" i="14" s="1"/>
  <c r="J98" i="2"/>
  <c r="AH489" i="14" s="1"/>
  <c r="I98" i="2"/>
  <c r="AG489" i="14" s="1"/>
  <c r="H98" i="2"/>
  <c r="AF489" i="14" s="1"/>
  <c r="G98" i="2"/>
  <c r="AE489" i="14" s="1"/>
  <c r="F98" i="2"/>
  <c r="AD489" i="14" s="1"/>
  <c r="E98" i="2"/>
  <c r="AC489" i="14" s="1"/>
  <c r="D98" i="2"/>
  <c r="AB489" i="14" s="1"/>
  <c r="C98" i="2"/>
  <c r="K97" i="2"/>
  <c r="AI488" i="14" s="1"/>
  <c r="J97" i="2"/>
  <c r="AH488" i="14" s="1"/>
  <c r="I97" i="2"/>
  <c r="AG488" i="14" s="1"/>
  <c r="H97" i="2"/>
  <c r="AF488" i="14" s="1"/>
  <c r="G97" i="2"/>
  <c r="AE488" i="14" s="1"/>
  <c r="F97" i="2"/>
  <c r="AD488" i="14" s="1"/>
  <c r="E97" i="2"/>
  <c r="AC488" i="14" s="1"/>
  <c r="D97" i="2"/>
  <c r="AB488" i="14" s="1"/>
  <c r="C97" i="2"/>
  <c r="K96" i="2"/>
  <c r="AI487" i="14" s="1"/>
  <c r="J96" i="2"/>
  <c r="AH487" i="14" s="1"/>
  <c r="I96" i="2"/>
  <c r="AG487" i="14" s="1"/>
  <c r="H96" i="2"/>
  <c r="AF487" i="14" s="1"/>
  <c r="G96" i="2"/>
  <c r="AE487" i="14" s="1"/>
  <c r="F96" i="2"/>
  <c r="AD487" i="14" s="1"/>
  <c r="E96" i="2"/>
  <c r="AC487" i="14" s="1"/>
  <c r="D96" i="2"/>
  <c r="AB487" i="14" s="1"/>
  <c r="C96" i="2"/>
  <c r="K95" i="2"/>
  <c r="AI486" i="14" s="1"/>
  <c r="J95" i="2"/>
  <c r="AH486" i="14" s="1"/>
  <c r="I95" i="2"/>
  <c r="AG486" i="14" s="1"/>
  <c r="H95" i="2"/>
  <c r="AF486" i="14" s="1"/>
  <c r="G95" i="2"/>
  <c r="AE486" i="14" s="1"/>
  <c r="F95" i="2"/>
  <c r="AD486" i="14" s="1"/>
  <c r="E95" i="2"/>
  <c r="AC486" i="14" s="1"/>
  <c r="D95" i="2"/>
  <c r="AB486" i="14" s="1"/>
  <c r="C95" i="2"/>
  <c r="K94" i="2"/>
  <c r="AI485" i="14" s="1"/>
  <c r="J94" i="2"/>
  <c r="AH485" i="14" s="1"/>
  <c r="I94" i="2"/>
  <c r="AG485" i="14" s="1"/>
  <c r="H94" i="2"/>
  <c r="AF485" i="14" s="1"/>
  <c r="G94" i="2"/>
  <c r="AE485" i="14" s="1"/>
  <c r="F94" i="2"/>
  <c r="AD485" i="14" s="1"/>
  <c r="E94" i="2"/>
  <c r="AC485" i="14" s="1"/>
  <c r="D94" i="2"/>
  <c r="AB485" i="14" s="1"/>
  <c r="C94" i="2"/>
  <c r="K93" i="2"/>
  <c r="AI484" i="14" s="1"/>
  <c r="J93" i="2"/>
  <c r="AH484" i="14" s="1"/>
  <c r="I93" i="2"/>
  <c r="AG484" i="14" s="1"/>
  <c r="H93" i="2"/>
  <c r="AF484" i="14" s="1"/>
  <c r="G93" i="2"/>
  <c r="AE484" i="14" s="1"/>
  <c r="F93" i="2"/>
  <c r="AD484" i="14" s="1"/>
  <c r="E93" i="2"/>
  <c r="AC484" i="14" s="1"/>
  <c r="D93" i="2"/>
  <c r="AB484" i="14" s="1"/>
  <c r="C93" i="2"/>
  <c r="K91" i="2"/>
  <c r="AI482" i="14" s="1"/>
  <c r="J91" i="2"/>
  <c r="AH482" i="14" s="1"/>
  <c r="I91" i="2"/>
  <c r="AG482" i="14" s="1"/>
  <c r="H91" i="2"/>
  <c r="AF482" i="14" s="1"/>
  <c r="G91" i="2"/>
  <c r="AE482" i="14" s="1"/>
  <c r="F91" i="2"/>
  <c r="AD482" i="14" s="1"/>
  <c r="E91" i="2"/>
  <c r="AC482" i="14" s="1"/>
  <c r="D91" i="2"/>
  <c r="AB482" i="14" s="1"/>
  <c r="C91" i="2"/>
  <c r="K90" i="2"/>
  <c r="AI481" i="14" s="1"/>
  <c r="J90" i="2"/>
  <c r="AH481" i="14" s="1"/>
  <c r="I90" i="2"/>
  <c r="AG481" i="14" s="1"/>
  <c r="H90" i="2"/>
  <c r="AF481" i="14" s="1"/>
  <c r="G90" i="2"/>
  <c r="AE481" i="14" s="1"/>
  <c r="F90" i="2"/>
  <c r="AD481" i="14" s="1"/>
  <c r="E90" i="2"/>
  <c r="AC481" i="14" s="1"/>
  <c r="D90" i="2"/>
  <c r="AB481" i="14" s="1"/>
  <c r="C90" i="2"/>
  <c r="K89" i="2"/>
  <c r="AI480" i="14" s="1"/>
  <c r="J89" i="2"/>
  <c r="AH480" i="14" s="1"/>
  <c r="I89" i="2"/>
  <c r="AG480" i="14" s="1"/>
  <c r="H89" i="2"/>
  <c r="AF480" i="14" s="1"/>
  <c r="G89" i="2"/>
  <c r="AE480" i="14" s="1"/>
  <c r="F89" i="2"/>
  <c r="AD480" i="14" s="1"/>
  <c r="E89" i="2"/>
  <c r="AC480" i="14" s="1"/>
  <c r="D89" i="2"/>
  <c r="AB480" i="14" s="1"/>
  <c r="C89" i="2"/>
  <c r="K88" i="2"/>
  <c r="AI479" i="14" s="1"/>
  <c r="J88" i="2"/>
  <c r="AH479" i="14" s="1"/>
  <c r="I88" i="2"/>
  <c r="AG479" i="14" s="1"/>
  <c r="H88" i="2"/>
  <c r="AF479" i="14" s="1"/>
  <c r="G88" i="2"/>
  <c r="AE479" i="14" s="1"/>
  <c r="F88" i="2"/>
  <c r="AD479" i="14" s="1"/>
  <c r="E88" i="2"/>
  <c r="AC479" i="14" s="1"/>
  <c r="D88" i="2"/>
  <c r="AB479" i="14" s="1"/>
  <c r="C88" i="2"/>
  <c r="K87" i="2"/>
  <c r="AI478" i="14" s="1"/>
  <c r="J87" i="2"/>
  <c r="AH478" i="14" s="1"/>
  <c r="I87" i="2"/>
  <c r="AG478" i="14" s="1"/>
  <c r="H87" i="2"/>
  <c r="AF478" i="14" s="1"/>
  <c r="G87" i="2"/>
  <c r="AE478" i="14" s="1"/>
  <c r="F87" i="2"/>
  <c r="AD478" i="14" s="1"/>
  <c r="E87" i="2"/>
  <c r="AC478" i="14" s="1"/>
  <c r="D87" i="2"/>
  <c r="AB478" i="14" s="1"/>
  <c r="C87" i="2"/>
  <c r="K86" i="2"/>
  <c r="AI477" i="14" s="1"/>
  <c r="J86" i="2"/>
  <c r="AH477" i="14" s="1"/>
  <c r="I86" i="2"/>
  <c r="AG477" i="14" s="1"/>
  <c r="H86" i="2"/>
  <c r="AF477" i="14" s="1"/>
  <c r="G86" i="2"/>
  <c r="AE477" i="14" s="1"/>
  <c r="F86" i="2"/>
  <c r="AD477" i="14" s="1"/>
  <c r="E86" i="2"/>
  <c r="AC477" i="14" s="1"/>
  <c r="D86" i="2"/>
  <c r="AB477" i="14" s="1"/>
  <c r="C86" i="2"/>
  <c r="K85" i="2"/>
  <c r="AI476" i="14" s="1"/>
  <c r="J85" i="2"/>
  <c r="AH476" i="14" s="1"/>
  <c r="I85" i="2"/>
  <c r="AG476" i="14" s="1"/>
  <c r="H85" i="2"/>
  <c r="AF476" i="14" s="1"/>
  <c r="G85" i="2"/>
  <c r="AE476" i="14" s="1"/>
  <c r="F85" i="2"/>
  <c r="AD476" i="14" s="1"/>
  <c r="E85" i="2"/>
  <c r="AC476" i="14" s="1"/>
  <c r="D85" i="2"/>
  <c r="AB476" i="14" s="1"/>
  <c r="C85" i="2"/>
  <c r="K84" i="2"/>
  <c r="AI475" i="14" s="1"/>
  <c r="J84" i="2"/>
  <c r="AH475" i="14" s="1"/>
  <c r="I84" i="2"/>
  <c r="AG475" i="14" s="1"/>
  <c r="H84" i="2"/>
  <c r="AF475" i="14" s="1"/>
  <c r="G84" i="2"/>
  <c r="AE475" i="14" s="1"/>
  <c r="F84" i="2"/>
  <c r="AD475" i="14" s="1"/>
  <c r="E84" i="2"/>
  <c r="AC475" i="14" s="1"/>
  <c r="D84" i="2"/>
  <c r="AB475" i="14" s="1"/>
  <c r="C84" i="2"/>
  <c r="K82" i="2"/>
  <c r="AI473" i="14" s="1"/>
  <c r="J82" i="2"/>
  <c r="AH473" i="14" s="1"/>
  <c r="I82" i="2"/>
  <c r="AG473" i="14" s="1"/>
  <c r="H82" i="2"/>
  <c r="AF473" i="14" s="1"/>
  <c r="G82" i="2"/>
  <c r="AE473" i="14" s="1"/>
  <c r="F82" i="2"/>
  <c r="AD473" i="14" s="1"/>
  <c r="E82" i="2"/>
  <c r="AC473" i="14" s="1"/>
  <c r="K81" i="2"/>
  <c r="AI472" i="14" s="1"/>
  <c r="J81" i="2"/>
  <c r="AH472" i="14" s="1"/>
  <c r="I81" i="2"/>
  <c r="AG472" i="14" s="1"/>
  <c r="H81" i="2"/>
  <c r="AF472" i="14" s="1"/>
  <c r="G81" i="2"/>
  <c r="AE472" i="14" s="1"/>
  <c r="F81" i="2"/>
  <c r="AD472" i="14" s="1"/>
  <c r="E81" i="2"/>
  <c r="AC472" i="14" s="1"/>
  <c r="D81" i="2"/>
  <c r="AB472" i="14" s="1"/>
  <c r="C81" i="2"/>
  <c r="K80" i="2"/>
  <c r="AI471" i="14" s="1"/>
  <c r="J80" i="2"/>
  <c r="AH471" i="14" s="1"/>
  <c r="I80" i="2"/>
  <c r="AG471" i="14" s="1"/>
  <c r="H80" i="2"/>
  <c r="AF471" i="14" s="1"/>
  <c r="G80" i="2"/>
  <c r="AE471" i="14" s="1"/>
  <c r="F80" i="2"/>
  <c r="AD471" i="14" s="1"/>
  <c r="E80" i="2"/>
  <c r="AC471" i="14" s="1"/>
  <c r="D80" i="2"/>
  <c r="AB471" i="14" s="1"/>
  <c r="C80" i="2"/>
  <c r="K79" i="2"/>
  <c r="AI470" i="14" s="1"/>
  <c r="J79" i="2"/>
  <c r="AH470" i="14" s="1"/>
  <c r="I79" i="2"/>
  <c r="AG470" i="14" s="1"/>
  <c r="H79" i="2"/>
  <c r="AF470" i="14" s="1"/>
  <c r="G79" i="2"/>
  <c r="AE470" i="14" s="1"/>
  <c r="F79" i="2"/>
  <c r="AD470" i="14" s="1"/>
  <c r="E79" i="2"/>
  <c r="AC470" i="14" s="1"/>
  <c r="D79" i="2"/>
  <c r="AB470" i="14" s="1"/>
  <c r="C79" i="2"/>
  <c r="K78" i="2"/>
  <c r="AI469" i="14" s="1"/>
  <c r="J78" i="2"/>
  <c r="AH469" i="14" s="1"/>
  <c r="I78" i="2"/>
  <c r="AG469" i="14" s="1"/>
  <c r="H78" i="2"/>
  <c r="AF469" i="14" s="1"/>
  <c r="G78" i="2"/>
  <c r="AE469" i="14" s="1"/>
  <c r="F78" i="2"/>
  <c r="AD469" i="14" s="1"/>
  <c r="E78" i="2"/>
  <c r="AC469" i="14" s="1"/>
  <c r="D78" i="2"/>
  <c r="AB469" i="14" s="1"/>
  <c r="C78" i="2"/>
  <c r="K77" i="2"/>
  <c r="AI468" i="14" s="1"/>
  <c r="J77" i="2"/>
  <c r="AH468" i="14" s="1"/>
  <c r="I77" i="2"/>
  <c r="AG468" i="14" s="1"/>
  <c r="H77" i="2"/>
  <c r="AF468" i="14" s="1"/>
  <c r="G77" i="2"/>
  <c r="AE468" i="14" s="1"/>
  <c r="F77" i="2"/>
  <c r="AD468" i="14" s="1"/>
  <c r="E77" i="2"/>
  <c r="AC468" i="14" s="1"/>
  <c r="D77" i="2"/>
  <c r="AB468" i="14" s="1"/>
  <c r="C77" i="2"/>
  <c r="K75" i="2"/>
  <c r="AI466" i="14" s="1"/>
  <c r="J75" i="2"/>
  <c r="AH466" i="14" s="1"/>
  <c r="I75" i="2"/>
  <c r="AG466" i="14" s="1"/>
  <c r="H75" i="2"/>
  <c r="AF466" i="14" s="1"/>
  <c r="G75" i="2"/>
  <c r="AE466" i="14" s="1"/>
  <c r="F75" i="2"/>
  <c r="AD466" i="14" s="1"/>
  <c r="E75" i="2"/>
  <c r="AC466" i="14" s="1"/>
  <c r="K74" i="2"/>
  <c r="AI465" i="14" s="1"/>
  <c r="J74" i="2"/>
  <c r="AH465" i="14" s="1"/>
  <c r="I74" i="2"/>
  <c r="AG465" i="14" s="1"/>
  <c r="H74" i="2"/>
  <c r="AF465" i="14" s="1"/>
  <c r="G74" i="2"/>
  <c r="AE465" i="14" s="1"/>
  <c r="F74" i="2"/>
  <c r="AD465" i="14" s="1"/>
  <c r="E74" i="2"/>
  <c r="AC465" i="14" s="1"/>
  <c r="D74" i="2"/>
  <c r="AB465" i="14" s="1"/>
  <c r="C74" i="2"/>
  <c r="K73" i="2"/>
  <c r="AI464" i="14" s="1"/>
  <c r="J73" i="2"/>
  <c r="AH464" i="14" s="1"/>
  <c r="I73" i="2"/>
  <c r="AG464" i="14" s="1"/>
  <c r="H73" i="2"/>
  <c r="AF464" i="14" s="1"/>
  <c r="G73" i="2"/>
  <c r="AE464" i="14" s="1"/>
  <c r="F73" i="2"/>
  <c r="AD464" i="14" s="1"/>
  <c r="E73" i="2"/>
  <c r="AC464" i="14" s="1"/>
  <c r="D73" i="2"/>
  <c r="AB464" i="14" s="1"/>
  <c r="C73" i="2"/>
  <c r="K72" i="2"/>
  <c r="AI463" i="14" s="1"/>
  <c r="J72" i="2"/>
  <c r="AH463" i="14" s="1"/>
  <c r="I72" i="2"/>
  <c r="AG463" i="14" s="1"/>
  <c r="H72" i="2"/>
  <c r="AF463" i="14" s="1"/>
  <c r="G72" i="2"/>
  <c r="AE463" i="14" s="1"/>
  <c r="F72" i="2"/>
  <c r="AD463" i="14" s="1"/>
  <c r="E72" i="2"/>
  <c r="AC463" i="14" s="1"/>
  <c r="D72" i="2"/>
  <c r="AB463" i="14" s="1"/>
  <c r="C72" i="2"/>
  <c r="K71" i="2"/>
  <c r="AI462" i="14" s="1"/>
  <c r="J71" i="2"/>
  <c r="AH462" i="14" s="1"/>
  <c r="I71" i="2"/>
  <c r="AG462" i="14" s="1"/>
  <c r="H71" i="2"/>
  <c r="AF462" i="14" s="1"/>
  <c r="G71" i="2"/>
  <c r="AE462" i="14" s="1"/>
  <c r="F71" i="2"/>
  <c r="AD462" i="14" s="1"/>
  <c r="E71" i="2"/>
  <c r="AC462" i="14" s="1"/>
  <c r="D71" i="2"/>
  <c r="AB462" i="14" s="1"/>
  <c r="C71" i="2"/>
  <c r="K70" i="2"/>
  <c r="AI461" i="14" s="1"/>
  <c r="J70" i="2"/>
  <c r="AH461" i="14" s="1"/>
  <c r="I70" i="2"/>
  <c r="AG461" i="14" s="1"/>
  <c r="H70" i="2"/>
  <c r="AF461" i="14" s="1"/>
  <c r="G70" i="2"/>
  <c r="AE461" i="14" s="1"/>
  <c r="F70" i="2"/>
  <c r="AD461" i="14" s="1"/>
  <c r="E70" i="2"/>
  <c r="AC461" i="14" s="1"/>
  <c r="D70" i="2"/>
  <c r="AB461" i="14" s="1"/>
  <c r="C70" i="2"/>
  <c r="K68" i="2"/>
  <c r="AI459" i="14" s="1"/>
  <c r="J68" i="2"/>
  <c r="AH459" i="14" s="1"/>
  <c r="I68" i="2"/>
  <c r="AG459" i="14" s="1"/>
  <c r="H68" i="2"/>
  <c r="AF459" i="14" s="1"/>
  <c r="G68" i="2"/>
  <c r="AE459" i="14" s="1"/>
  <c r="F68" i="2"/>
  <c r="AD459" i="14" s="1"/>
  <c r="E68" i="2"/>
  <c r="AC459" i="14" s="1"/>
  <c r="D68" i="2"/>
  <c r="AB459" i="14" s="1"/>
  <c r="C68" i="2"/>
  <c r="K67" i="2"/>
  <c r="AI458" i="14" s="1"/>
  <c r="J67" i="2"/>
  <c r="AH458" i="14" s="1"/>
  <c r="I67" i="2"/>
  <c r="AG458" i="14" s="1"/>
  <c r="H67" i="2"/>
  <c r="AF458" i="14" s="1"/>
  <c r="G67" i="2"/>
  <c r="AE458" i="14" s="1"/>
  <c r="F67" i="2"/>
  <c r="AD458" i="14" s="1"/>
  <c r="E67" i="2"/>
  <c r="AC458" i="14" s="1"/>
  <c r="D67" i="2"/>
  <c r="AB458" i="14" s="1"/>
  <c r="C67" i="2"/>
  <c r="K66" i="2"/>
  <c r="AI457" i="14" s="1"/>
  <c r="J66" i="2"/>
  <c r="AH457" i="14" s="1"/>
  <c r="I66" i="2"/>
  <c r="AG457" i="14" s="1"/>
  <c r="H66" i="2"/>
  <c r="AF457" i="14" s="1"/>
  <c r="G66" i="2"/>
  <c r="AE457" i="14" s="1"/>
  <c r="F66" i="2"/>
  <c r="AD457" i="14" s="1"/>
  <c r="E66" i="2"/>
  <c r="AC457" i="14" s="1"/>
  <c r="D66" i="2"/>
  <c r="AB457" i="14" s="1"/>
  <c r="C66" i="2"/>
  <c r="K65" i="2"/>
  <c r="AI456" i="14" s="1"/>
  <c r="J65" i="2"/>
  <c r="AH456" i="14" s="1"/>
  <c r="I65" i="2"/>
  <c r="AG456" i="14" s="1"/>
  <c r="H65" i="2"/>
  <c r="AF456" i="14" s="1"/>
  <c r="G65" i="2"/>
  <c r="AE456" i="14" s="1"/>
  <c r="F65" i="2"/>
  <c r="AD456" i="14" s="1"/>
  <c r="E65" i="2"/>
  <c r="AC456" i="14" s="1"/>
  <c r="D65" i="2"/>
  <c r="AB456" i="14" s="1"/>
  <c r="C65" i="2"/>
  <c r="K64" i="2"/>
  <c r="AI455" i="14" s="1"/>
  <c r="J64" i="2"/>
  <c r="AH455" i="14" s="1"/>
  <c r="I64" i="2"/>
  <c r="AG455" i="14" s="1"/>
  <c r="H64" i="2"/>
  <c r="AF455" i="14" s="1"/>
  <c r="G64" i="2"/>
  <c r="AE455" i="14" s="1"/>
  <c r="F64" i="2"/>
  <c r="AD455" i="14" s="1"/>
  <c r="E64" i="2"/>
  <c r="AC455" i="14" s="1"/>
  <c r="K63" i="2"/>
  <c r="AI454" i="14" s="1"/>
  <c r="J63" i="2"/>
  <c r="AH454" i="14" s="1"/>
  <c r="I63" i="2"/>
  <c r="AG454" i="14" s="1"/>
  <c r="H63" i="2"/>
  <c r="AF454" i="14" s="1"/>
  <c r="G63" i="2"/>
  <c r="AE454" i="14" s="1"/>
  <c r="F63" i="2"/>
  <c r="AD454" i="14" s="1"/>
  <c r="E63" i="2"/>
  <c r="AC454" i="14" s="1"/>
  <c r="K62" i="2"/>
  <c r="AI453" i="14" s="1"/>
  <c r="J62" i="2"/>
  <c r="AH453" i="14" s="1"/>
  <c r="I62" i="2"/>
  <c r="AG453" i="14" s="1"/>
  <c r="H62" i="2"/>
  <c r="AF453" i="14" s="1"/>
  <c r="G62" i="2"/>
  <c r="AE453" i="14" s="1"/>
  <c r="F62" i="2"/>
  <c r="AD453" i="14" s="1"/>
  <c r="E62" i="2"/>
  <c r="AC453" i="14" s="1"/>
  <c r="K61" i="2"/>
  <c r="AI452" i="14" s="1"/>
  <c r="J61" i="2"/>
  <c r="AH452" i="14" s="1"/>
  <c r="I61" i="2"/>
  <c r="AG452" i="14" s="1"/>
  <c r="H61" i="2"/>
  <c r="AF452" i="14" s="1"/>
  <c r="G61" i="2"/>
  <c r="AE452" i="14" s="1"/>
  <c r="F61" i="2"/>
  <c r="AD452" i="14" s="1"/>
  <c r="E61" i="2"/>
  <c r="AC452" i="14" s="1"/>
  <c r="D61" i="2"/>
  <c r="AB452" i="14" s="1"/>
  <c r="C61" i="2"/>
  <c r="K60" i="2"/>
  <c r="AI451" i="14" s="1"/>
  <c r="J60" i="2"/>
  <c r="AH451" i="14" s="1"/>
  <c r="I60" i="2"/>
  <c r="AG451" i="14" s="1"/>
  <c r="H60" i="2"/>
  <c r="AF451" i="14" s="1"/>
  <c r="G60" i="2"/>
  <c r="AE451" i="14" s="1"/>
  <c r="F60" i="2"/>
  <c r="AD451" i="14" s="1"/>
  <c r="E60" i="2"/>
  <c r="AC451" i="14" s="1"/>
  <c r="D60" i="2"/>
  <c r="AB451" i="14" s="1"/>
  <c r="C60" i="2"/>
  <c r="K59" i="2"/>
  <c r="AI450" i="14" s="1"/>
  <c r="J59" i="2"/>
  <c r="AH450" i="14" s="1"/>
  <c r="I59" i="2"/>
  <c r="AG450" i="14" s="1"/>
  <c r="H59" i="2"/>
  <c r="AF450" i="14" s="1"/>
  <c r="G59" i="2"/>
  <c r="AE450" i="14" s="1"/>
  <c r="F59" i="2"/>
  <c r="AD450" i="14" s="1"/>
  <c r="E59" i="2"/>
  <c r="AC450" i="14" s="1"/>
  <c r="D59" i="2"/>
  <c r="AB450" i="14" s="1"/>
  <c r="C59" i="2"/>
  <c r="K58" i="2"/>
  <c r="AI449" i="14" s="1"/>
  <c r="J58" i="2"/>
  <c r="AH449" i="14" s="1"/>
  <c r="I58" i="2"/>
  <c r="AG449" i="14" s="1"/>
  <c r="H58" i="2"/>
  <c r="AF449" i="14" s="1"/>
  <c r="G58" i="2"/>
  <c r="AE449" i="14" s="1"/>
  <c r="F58" i="2"/>
  <c r="AD449" i="14" s="1"/>
  <c r="E58" i="2"/>
  <c r="AC449" i="14" s="1"/>
  <c r="D58" i="2"/>
  <c r="AB449" i="14" s="1"/>
  <c r="C58" i="2"/>
  <c r="K57" i="2"/>
  <c r="AI448" i="14" s="1"/>
  <c r="J57" i="2"/>
  <c r="AH448" i="14" s="1"/>
  <c r="I57" i="2"/>
  <c r="AG448" i="14" s="1"/>
  <c r="H57" i="2"/>
  <c r="AF448" i="14" s="1"/>
  <c r="G57" i="2"/>
  <c r="AE448" i="14" s="1"/>
  <c r="F57" i="2"/>
  <c r="AD448" i="14" s="1"/>
  <c r="E57" i="2"/>
  <c r="AC448" i="14" s="1"/>
  <c r="D57" i="2"/>
  <c r="AB448" i="14" s="1"/>
  <c r="C57" i="2"/>
  <c r="K56" i="2"/>
  <c r="AI447" i="14" s="1"/>
  <c r="J56" i="2"/>
  <c r="AH447" i="14" s="1"/>
  <c r="I56" i="2"/>
  <c r="AG447" i="14" s="1"/>
  <c r="H56" i="2"/>
  <c r="AF447" i="14" s="1"/>
  <c r="G56" i="2"/>
  <c r="AE447" i="14" s="1"/>
  <c r="F56" i="2"/>
  <c r="AD447" i="14" s="1"/>
  <c r="E56" i="2"/>
  <c r="AC447" i="14" s="1"/>
  <c r="D56" i="2"/>
  <c r="AB447" i="14" s="1"/>
  <c r="C56" i="2"/>
  <c r="K55" i="2"/>
  <c r="AI446" i="14" s="1"/>
  <c r="J55" i="2"/>
  <c r="AH446" i="14" s="1"/>
  <c r="I55" i="2"/>
  <c r="AG446" i="14" s="1"/>
  <c r="H55" i="2"/>
  <c r="AF446" i="14" s="1"/>
  <c r="G55" i="2"/>
  <c r="AE446" i="14" s="1"/>
  <c r="F55" i="2"/>
  <c r="AD446" i="14" s="1"/>
  <c r="E55" i="2"/>
  <c r="AC446" i="14" s="1"/>
  <c r="D55" i="2"/>
  <c r="AB446" i="14" s="1"/>
  <c r="C55" i="2"/>
  <c r="K54" i="2"/>
  <c r="AI445" i="14" s="1"/>
  <c r="J54" i="2"/>
  <c r="AH445" i="14" s="1"/>
  <c r="I54" i="2"/>
  <c r="AG445" i="14" s="1"/>
  <c r="H54" i="2"/>
  <c r="AF445" i="14" s="1"/>
  <c r="G54" i="2"/>
  <c r="AE445" i="14" s="1"/>
  <c r="F54" i="2"/>
  <c r="AD445" i="14" s="1"/>
  <c r="E54" i="2"/>
  <c r="AC445" i="14" s="1"/>
  <c r="D54" i="2"/>
  <c r="AB445" i="14" s="1"/>
  <c r="C54" i="2"/>
  <c r="K53" i="2"/>
  <c r="AI444" i="14" s="1"/>
  <c r="J53" i="2"/>
  <c r="AH444" i="14" s="1"/>
  <c r="I53" i="2"/>
  <c r="AG444" i="14" s="1"/>
  <c r="H53" i="2"/>
  <c r="AF444" i="14" s="1"/>
  <c r="G53" i="2"/>
  <c r="AE444" i="14" s="1"/>
  <c r="F53" i="2"/>
  <c r="AD444" i="14" s="1"/>
  <c r="E53" i="2"/>
  <c r="AC444" i="14" s="1"/>
  <c r="D53" i="2"/>
  <c r="AB444" i="14" s="1"/>
  <c r="C53" i="2"/>
  <c r="K52" i="2"/>
  <c r="AI443" i="14" s="1"/>
  <c r="J52" i="2"/>
  <c r="AH443" i="14" s="1"/>
  <c r="I52" i="2"/>
  <c r="AG443" i="14" s="1"/>
  <c r="H52" i="2"/>
  <c r="AF443" i="14" s="1"/>
  <c r="G52" i="2"/>
  <c r="AE443" i="14" s="1"/>
  <c r="F52" i="2"/>
  <c r="AD443" i="14" s="1"/>
  <c r="E52" i="2"/>
  <c r="AC443" i="14" s="1"/>
  <c r="D52" i="2"/>
  <c r="AB443" i="14" s="1"/>
  <c r="C52" i="2"/>
  <c r="K50" i="2"/>
  <c r="AI441" i="14" s="1"/>
  <c r="J50" i="2"/>
  <c r="AH441" i="14" s="1"/>
  <c r="I50" i="2"/>
  <c r="AG441" i="14" s="1"/>
  <c r="H50" i="2"/>
  <c r="AF441" i="14" s="1"/>
  <c r="G50" i="2"/>
  <c r="AE441" i="14" s="1"/>
  <c r="F50" i="2"/>
  <c r="AD441" i="14" s="1"/>
  <c r="E50" i="2"/>
  <c r="AC441" i="14" s="1"/>
  <c r="D50" i="2"/>
  <c r="AB441" i="14" s="1"/>
  <c r="C50" i="2"/>
  <c r="K49" i="2"/>
  <c r="AI440" i="14" s="1"/>
  <c r="J49" i="2"/>
  <c r="AH440" i="14" s="1"/>
  <c r="I49" i="2"/>
  <c r="AG440" i="14" s="1"/>
  <c r="H49" i="2"/>
  <c r="AF440" i="14" s="1"/>
  <c r="G49" i="2"/>
  <c r="AE440" i="14" s="1"/>
  <c r="F49" i="2"/>
  <c r="AD440" i="14" s="1"/>
  <c r="E49" i="2"/>
  <c r="AC440" i="14" s="1"/>
  <c r="D49" i="2"/>
  <c r="AB440" i="14" s="1"/>
  <c r="C49" i="2"/>
  <c r="K48" i="2"/>
  <c r="AI439" i="14" s="1"/>
  <c r="J48" i="2"/>
  <c r="AH439" i="14" s="1"/>
  <c r="I48" i="2"/>
  <c r="AG439" i="14" s="1"/>
  <c r="H48" i="2"/>
  <c r="AF439" i="14" s="1"/>
  <c r="G48" i="2"/>
  <c r="AE439" i="14" s="1"/>
  <c r="F48" i="2"/>
  <c r="AD439" i="14" s="1"/>
  <c r="E48" i="2"/>
  <c r="AC439" i="14" s="1"/>
  <c r="D48" i="2"/>
  <c r="AB439" i="14" s="1"/>
  <c r="C48" i="2"/>
  <c r="K47" i="2"/>
  <c r="AI438" i="14" s="1"/>
  <c r="J47" i="2"/>
  <c r="AH438" i="14" s="1"/>
  <c r="I47" i="2"/>
  <c r="AG438" i="14" s="1"/>
  <c r="H47" i="2"/>
  <c r="AF438" i="14" s="1"/>
  <c r="G47" i="2"/>
  <c r="AE438" i="14" s="1"/>
  <c r="F47" i="2"/>
  <c r="AD438" i="14" s="1"/>
  <c r="E47" i="2"/>
  <c r="AC438" i="14" s="1"/>
  <c r="K46" i="2"/>
  <c r="AI437" i="14" s="1"/>
  <c r="J46" i="2"/>
  <c r="AH437" i="14" s="1"/>
  <c r="I46" i="2"/>
  <c r="AG437" i="14" s="1"/>
  <c r="H46" i="2"/>
  <c r="AF437" i="14" s="1"/>
  <c r="G46" i="2"/>
  <c r="AE437" i="14" s="1"/>
  <c r="F46" i="2"/>
  <c r="AD437" i="14" s="1"/>
  <c r="E46" i="2"/>
  <c r="AC437" i="14" s="1"/>
  <c r="D46" i="2"/>
  <c r="AB437" i="14" s="1"/>
  <c r="C46" i="2"/>
  <c r="K45" i="2"/>
  <c r="AI436" i="14" s="1"/>
  <c r="J45" i="2"/>
  <c r="AH436" i="14" s="1"/>
  <c r="I45" i="2"/>
  <c r="AG436" i="14" s="1"/>
  <c r="H45" i="2"/>
  <c r="AF436" i="14" s="1"/>
  <c r="G45" i="2"/>
  <c r="AE436" i="14" s="1"/>
  <c r="F45" i="2"/>
  <c r="AD436" i="14" s="1"/>
  <c r="E45" i="2"/>
  <c r="AC436" i="14" s="1"/>
  <c r="D45" i="2"/>
  <c r="AB436" i="14" s="1"/>
  <c r="C45" i="2"/>
  <c r="K43" i="2"/>
  <c r="AI434" i="14" s="1"/>
  <c r="J43" i="2"/>
  <c r="AH434" i="14" s="1"/>
  <c r="I43" i="2"/>
  <c r="AG434" i="14" s="1"/>
  <c r="H43" i="2"/>
  <c r="AF434" i="14" s="1"/>
  <c r="G43" i="2"/>
  <c r="AE434" i="14" s="1"/>
  <c r="F43" i="2"/>
  <c r="AD434" i="14" s="1"/>
  <c r="E43" i="2"/>
  <c r="AC434" i="14" s="1"/>
  <c r="K42" i="2"/>
  <c r="AI433" i="14" s="1"/>
  <c r="J42" i="2"/>
  <c r="AH433" i="14" s="1"/>
  <c r="I42" i="2"/>
  <c r="AG433" i="14" s="1"/>
  <c r="H42" i="2"/>
  <c r="AF433" i="14" s="1"/>
  <c r="G42" i="2"/>
  <c r="AE433" i="14" s="1"/>
  <c r="F42" i="2"/>
  <c r="AD433" i="14" s="1"/>
  <c r="E42" i="2"/>
  <c r="AC433" i="14" s="1"/>
  <c r="K41" i="2"/>
  <c r="AI432" i="14" s="1"/>
  <c r="J41" i="2"/>
  <c r="AH432" i="14" s="1"/>
  <c r="I41" i="2"/>
  <c r="AG432" i="14" s="1"/>
  <c r="H41" i="2"/>
  <c r="AF432" i="14" s="1"/>
  <c r="G41" i="2"/>
  <c r="AE432" i="14" s="1"/>
  <c r="F41" i="2"/>
  <c r="AD432" i="14" s="1"/>
  <c r="E41" i="2"/>
  <c r="AC432" i="14" s="1"/>
  <c r="K40" i="2"/>
  <c r="AI431" i="14" s="1"/>
  <c r="J40" i="2"/>
  <c r="AH431" i="14" s="1"/>
  <c r="I40" i="2"/>
  <c r="AG431" i="14" s="1"/>
  <c r="H40" i="2"/>
  <c r="AF431" i="14" s="1"/>
  <c r="G40" i="2"/>
  <c r="AE431" i="14" s="1"/>
  <c r="F40" i="2"/>
  <c r="AD431" i="14" s="1"/>
  <c r="E40" i="2"/>
  <c r="AC431" i="14" s="1"/>
  <c r="K39" i="2"/>
  <c r="AI430" i="14" s="1"/>
  <c r="J39" i="2"/>
  <c r="AH430" i="14" s="1"/>
  <c r="I39" i="2"/>
  <c r="AG430" i="14" s="1"/>
  <c r="H39" i="2"/>
  <c r="AF430" i="14" s="1"/>
  <c r="G39" i="2"/>
  <c r="AE430" i="14" s="1"/>
  <c r="F39" i="2"/>
  <c r="AD430" i="14" s="1"/>
  <c r="E39" i="2"/>
  <c r="AC430" i="14" s="1"/>
  <c r="K38" i="2"/>
  <c r="AI429" i="14" s="1"/>
  <c r="J38" i="2"/>
  <c r="AH429" i="14" s="1"/>
  <c r="I38" i="2"/>
  <c r="AG429" i="14" s="1"/>
  <c r="H38" i="2"/>
  <c r="AF429" i="14" s="1"/>
  <c r="G38" i="2"/>
  <c r="AE429" i="14" s="1"/>
  <c r="F38" i="2"/>
  <c r="AD429" i="14" s="1"/>
  <c r="E38" i="2"/>
  <c r="AC429" i="14" s="1"/>
  <c r="K37" i="2"/>
  <c r="AI428" i="14" s="1"/>
  <c r="J37" i="2"/>
  <c r="AH428" i="14" s="1"/>
  <c r="I37" i="2"/>
  <c r="AG428" i="14" s="1"/>
  <c r="H37" i="2"/>
  <c r="AF428" i="14" s="1"/>
  <c r="G37" i="2"/>
  <c r="AE428" i="14" s="1"/>
  <c r="F37" i="2"/>
  <c r="AD428" i="14" s="1"/>
  <c r="E37" i="2"/>
  <c r="AC428" i="14" s="1"/>
  <c r="K36" i="2"/>
  <c r="AI427" i="14" s="1"/>
  <c r="J36" i="2"/>
  <c r="AH427" i="14" s="1"/>
  <c r="I36" i="2"/>
  <c r="AG427" i="14" s="1"/>
  <c r="H36" i="2"/>
  <c r="AF427" i="14" s="1"/>
  <c r="G36" i="2"/>
  <c r="AE427" i="14" s="1"/>
  <c r="F36" i="2"/>
  <c r="AD427" i="14" s="1"/>
  <c r="E36" i="2"/>
  <c r="AC427" i="14" s="1"/>
  <c r="K35" i="2"/>
  <c r="AI426" i="14" s="1"/>
  <c r="J35" i="2"/>
  <c r="AH426" i="14" s="1"/>
  <c r="I35" i="2"/>
  <c r="AG426" i="14" s="1"/>
  <c r="H35" i="2"/>
  <c r="AF426" i="14" s="1"/>
  <c r="G35" i="2"/>
  <c r="AE426" i="14" s="1"/>
  <c r="F35" i="2"/>
  <c r="AD426" i="14" s="1"/>
  <c r="E35" i="2"/>
  <c r="AC426" i="14" s="1"/>
  <c r="K33" i="2"/>
  <c r="AI424" i="14" s="1"/>
  <c r="J33" i="2"/>
  <c r="AH424" i="14" s="1"/>
  <c r="I33" i="2"/>
  <c r="AG424" i="14" s="1"/>
  <c r="H33" i="2"/>
  <c r="AF424" i="14" s="1"/>
  <c r="G33" i="2"/>
  <c r="AE424" i="14" s="1"/>
  <c r="F33" i="2"/>
  <c r="AD424" i="14" s="1"/>
  <c r="E33" i="2"/>
  <c r="AC424" i="14" s="1"/>
  <c r="K32" i="2"/>
  <c r="AI423" i="14" s="1"/>
  <c r="J32" i="2"/>
  <c r="AH423" i="14" s="1"/>
  <c r="I32" i="2"/>
  <c r="AG423" i="14" s="1"/>
  <c r="H32" i="2"/>
  <c r="AF423" i="14" s="1"/>
  <c r="G32" i="2"/>
  <c r="AE423" i="14" s="1"/>
  <c r="F32" i="2"/>
  <c r="AD423" i="14" s="1"/>
  <c r="E32" i="2"/>
  <c r="AC423" i="14" s="1"/>
  <c r="D32" i="2"/>
  <c r="AB423" i="14" s="1"/>
  <c r="C32" i="2"/>
  <c r="K31" i="2"/>
  <c r="AI422" i="14" s="1"/>
  <c r="J31" i="2"/>
  <c r="AH422" i="14" s="1"/>
  <c r="I31" i="2"/>
  <c r="AG422" i="14" s="1"/>
  <c r="H31" i="2"/>
  <c r="AF422" i="14" s="1"/>
  <c r="G31" i="2"/>
  <c r="AE422" i="14" s="1"/>
  <c r="F31" i="2"/>
  <c r="AD422" i="14" s="1"/>
  <c r="E31" i="2"/>
  <c r="AC422" i="14" s="1"/>
  <c r="D31" i="2"/>
  <c r="AB422" i="14" s="1"/>
  <c r="C31" i="2"/>
  <c r="K30" i="2"/>
  <c r="AI421" i="14" s="1"/>
  <c r="J30" i="2"/>
  <c r="AH421" i="14" s="1"/>
  <c r="I30" i="2"/>
  <c r="AG421" i="14" s="1"/>
  <c r="H30" i="2"/>
  <c r="AF421" i="14" s="1"/>
  <c r="G30" i="2"/>
  <c r="AE421" i="14" s="1"/>
  <c r="F30" i="2"/>
  <c r="AD421" i="14" s="1"/>
  <c r="E30" i="2"/>
  <c r="AC421" i="14" s="1"/>
  <c r="D30" i="2"/>
  <c r="AB421" i="14" s="1"/>
  <c r="C30" i="2"/>
  <c r="K29" i="2"/>
  <c r="AI420" i="14" s="1"/>
  <c r="J29" i="2"/>
  <c r="AH420" i="14" s="1"/>
  <c r="I29" i="2"/>
  <c r="AG420" i="14" s="1"/>
  <c r="H29" i="2"/>
  <c r="AF420" i="14" s="1"/>
  <c r="G29" i="2"/>
  <c r="AE420" i="14" s="1"/>
  <c r="F29" i="2"/>
  <c r="AD420" i="14" s="1"/>
  <c r="E29" i="2"/>
  <c r="AC420" i="14" s="1"/>
  <c r="D29" i="2"/>
  <c r="AB420" i="14" s="1"/>
  <c r="C29" i="2"/>
  <c r="K28" i="2"/>
  <c r="AI419" i="14" s="1"/>
  <c r="J28" i="2"/>
  <c r="AH419" i="14" s="1"/>
  <c r="I28" i="2"/>
  <c r="AG419" i="14" s="1"/>
  <c r="H28" i="2"/>
  <c r="AF419" i="14" s="1"/>
  <c r="G28" i="2"/>
  <c r="AE419" i="14" s="1"/>
  <c r="F28" i="2"/>
  <c r="AD419" i="14" s="1"/>
  <c r="E28" i="2"/>
  <c r="AC419" i="14" s="1"/>
  <c r="D28" i="2"/>
  <c r="AB419" i="14" s="1"/>
  <c r="C28" i="2"/>
  <c r="K27" i="2"/>
  <c r="AI418" i="14" s="1"/>
  <c r="J27" i="2"/>
  <c r="AH418" i="14" s="1"/>
  <c r="I27" i="2"/>
  <c r="AG418" i="14" s="1"/>
  <c r="H27" i="2"/>
  <c r="AF418" i="14" s="1"/>
  <c r="G27" i="2"/>
  <c r="AE418" i="14" s="1"/>
  <c r="F27" i="2"/>
  <c r="AD418" i="14" s="1"/>
  <c r="E27" i="2"/>
  <c r="AC418" i="14" s="1"/>
  <c r="D27" i="2"/>
  <c r="AB418" i="14" s="1"/>
  <c r="C27" i="2"/>
  <c r="K26" i="2"/>
  <c r="AI417" i="14" s="1"/>
  <c r="J26" i="2"/>
  <c r="AH417" i="14" s="1"/>
  <c r="I26" i="2"/>
  <c r="AG417" i="14" s="1"/>
  <c r="H26" i="2"/>
  <c r="AF417" i="14" s="1"/>
  <c r="G26" i="2"/>
  <c r="AE417" i="14" s="1"/>
  <c r="F26" i="2"/>
  <c r="AD417" i="14" s="1"/>
  <c r="E26" i="2"/>
  <c r="AC417" i="14" s="1"/>
  <c r="D26" i="2"/>
  <c r="AB417" i="14" s="1"/>
  <c r="C26" i="2"/>
  <c r="K25" i="2"/>
  <c r="AI416" i="14" s="1"/>
  <c r="J25" i="2"/>
  <c r="AH416" i="14" s="1"/>
  <c r="I25" i="2"/>
  <c r="AG416" i="14" s="1"/>
  <c r="H25" i="2"/>
  <c r="AF416" i="14" s="1"/>
  <c r="G25" i="2"/>
  <c r="AE416" i="14" s="1"/>
  <c r="F25" i="2"/>
  <c r="AD416" i="14" s="1"/>
  <c r="E25" i="2"/>
  <c r="AC416" i="14" s="1"/>
  <c r="D25" i="2"/>
  <c r="AB416" i="14" s="1"/>
  <c r="C25" i="2"/>
  <c r="K23" i="2"/>
  <c r="AI414" i="14" s="1"/>
  <c r="J23" i="2"/>
  <c r="AH414" i="14" s="1"/>
  <c r="I23" i="2"/>
  <c r="AG414" i="14" s="1"/>
  <c r="H23" i="2"/>
  <c r="AF414" i="14" s="1"/>
  <c r="G23" i="2"/>
  <c r="AE414" i="14" s="1"/>
  <c r="F23" i="2"/>
  <c r="AD414" i="14" s="1"/>
  <c r="E23" i="2"/>
  <c r="AC414" i="14" s="1"/>
  <c r="D23" i="2"/>
  <c r="AB414" i="14" s="1"/>
  <c r="C23" i="2"/>
  <c r="K22" i="2"/>
  <c r="AI413" i="14" s="1"/>
  <c r="J22" i="2"/>
  <c r="AH413" i="14" s="1"/>
  <c r="I22" i="2"/>
  <c r="AG413" i="14" s="1"/>
  <c r="H22" i="2"/>
  <c r="AF413" i="14" s="1"/>
  <c r="G22" i="2"/>
  <c r="AE413" i="14" s="1"/>
  <c r="F22" i="2"/>
  <c r="AD413" i="14" s="1"/>
  <c r="E22" i="2"/>
  <c r="AC413" i="14" s="1"/>
  <c r="D22" i="2"/>
  <c r="AB413" i="14" s="1"/>
  <c r="C22" i="2"/>
  <c r="K21" i="2"/>
  <c r="AI412" i="14" s="1"/>
  <c r="J21" i="2"/>
  <c r="AH412" i="14" s="1"/>
  <c r="I21" i="2"/>
  <c r="AG412" i="14" s="1"/>
  <c r="H21" i="2"/>
  <c r="AF412" i="14" s="1"/>
  <c r="G21" i="2"/>
  <c r="AE412" i="14" s="1"/>
  <c r="F21" i="2"/>
  <c r="AD412" i="14" s="1"/>
  <c r="E21" i="2"/>
  <c r="AC412" i="14" s="1"/>
  <c r="D21" i="2"/>
  <c r="AB412" i="14" s="1"/>
  <c r="C21" i="2"/>
  <c r="K20" i="2"/>
  <c r="AI411" i="14" s="1"/>
  <c r="J20" i="2"/>
  <c r="AH411" i="14" s="1"/>
  <c r="I20" i="2"/>
  <c r="AG411" i="14" s="1"/>
  <c r="H20" i="2"/>
  <c r="AF411" i="14" s="1"/>
  <c r="G20" i="2"/>
  <c r="AE411" i="14" s="1"/>
  <c r="F20" i="2"/>
  <c r="AD411" i="14" s="1"/>
  <c r="E20" i="2"/>
  <c r="AC411" i="14" s="1"/>
  <c r="K19" i="2"/>
  <c r="AI410" i="14" s="1"/>
  <c r="J19" i="2"/>
  <c r="AH410" i="14" s="1"/>
  <c r="I19" i="2"/>
  <c r="AG410" i="14" s="1"/>
  <c r="H19" i="2"/>
  <c r="AF410" i="14" s="1"/>
  <c r="G19" i="2"/>
  <c r="AE410" i="14" s="1"/>
  <c r="F19" i="2"/>
  <c r="AD410" i="14" s="1"/>
  <c r="E19" i="2"/>
  <c r="AC410" i="14" s="1"/>
  <c r="K18" i="2"/>
  <c r="AI409" i="14" s="1"/>
  <c r="J18" i="2"/>
  <c r="AH409" i="14" s="1"/>
  <c r="I18" i="2"/>
  <c r="AG409" i="14" s="1"/>
  <c r="H18" i="2"/>
  <c r="AF409" i="14" s="1"/>
  <c r="G18" i="2"/>
  <c r="AE409" i="14" s="1"/>
  <c r="F18" i="2"/>
  <c r="AD409" i="14" s="1"/>
  <c r="E18" i="2"/>
  <c r="AC409" i="14" s="1"/>
  <c r="D18" i="2"/>
  <c r="AB409" i="14" s="1"/>
  <c r="C18" i="2"/>
  <c r="K17" i="2"/>
  <c r="AI408" i="14" s="1"/>
  <c r="J17" i="2"/>
  <c r="AH408" i="14" s="1"/>
  <c r="I17" i="2"/>
  <c r="AG408" i="14" s="1"/>
  <c r="H17" i="2"/>
  <c r="AF408" i="14" s="1"/>
  <c r="G17" i="2"/>
  <c r="AE408" i="14" s="1"/>
  <c r="F17" i="2"/>
  <c r="AD408" i="14" s="1"/>
  <c r="E17" i="2"/>
  <c r="AC408" i="14" s="1"/>
  <c r="D17" i="2"/>
  <c r="AB408" i="14" s="1"/>
  <c r="C17" i="2"/>
  <c r="K16" i="2"/>
  <c r="AI407" i="14" s="1"/>
  <c r="J16" i="2"/>
  <c r="AH407" i="14" s="1"/>
  <c r="I16" i="2"/>
  <c r="AG407" i="14" s="1"/>
  <c r="H16" i="2"/>
  <c r="AF407" i="14" s="1"/>
  <c r="G16" i="2"/>
  <c r="AE407" i="14" s="1"/>
  <c r="F16" i="2"/>
  <c r="AD407" i="14" s="1"/>
  <c r="E16" i="2"/>
  <c r="AC407" i="14" s="1"/>
  <c r="D16" i="2"/>
  <c r="AB407" i="14" s="1"/>
  <c r="C16" i="2"/>
  <c r="K14" i="2"/>
  <c r="AI405" i="14" s="1"/>
  <c r="J14" i="2"/>
  <c r="AH405" i="14" s="1"/>
  <c r="I14" i="2"/>
  <c r="AG405" i="14" s="1"/>
  <c r="H14" i="2"/>
  <c r="AF405" i="14" s="1"/>
  <c r="G14" i="2"/>
  <c r="AE405" i="14" s="1"/>
  <c r="F14" i="2"/>
  <c r="AD405" i="14" s="1"/>
  <c r="E14" i="2"/>
  <c r="AC405" i="14" s="1"/>
  <c r="D14" i="2"/>
  <c r="AB405" i="14" s="1"/>
  <c r="C14" i="2"/>
  <c r="K13" i="2"/>
  <c r="AI404" i="14" s="1"/>
  <c r="J13" i="2"/>
  <c r="AH404" i="14" s="1"/>
  <c r="I13" i="2"/>
  <c r="AG404" i="14" s="1"/>
  <c r="H13" i="2"/>
  <c r="AF404" i="14" s="1"/>
  <c r="G13" i="2"/>
  <c r="AE404" i="14" s="1"/>
  <c r="F13" i="2"/>
  <c r="AD404" i="14" s="1"/>
  <c r="E13" i="2"/>
  <c r="AC404" i="14" s="1"/>
  <c r="D13" i="2"/>
  <c r="AB404" i="14" s="1"/>
  <c r="C13" i="2"/>
  <c r="K12" i="2"/>
  <c r="AI403" i="14" s="1"/>
  <c r="J12" i="2"/>
  <c r="AH403" i="14" s="1"/>
  <c r="I12" i="2"/>
  <c r="AG403" i="14" s="1"/>
  <c r="H12" i="2"/>
  <c r="AF403" i="14" s="1"/>
  <c r="G12" i="2"/>
  <c r="AE403" i="14" s="1"/>
  <c r="F12" i="2"/>
  <c r="AD403" i="14" s="1"/>
  <c r="E12" i="2"/>
  <c r="AC403" i="14" s="1"/>
  <c r="D12" i="2"/>
  <c r="AB403" i="14" s="1"/>
  <c r="C12" i="2"/>
  <c r="K11" i="2"/>
  <c r="AI402" i="14" s="1"/>
  <c r="J11" i="2"/>
  <c r="AH402" i="14" s="1"/>
  <c r="I11" i="2"/>
  <c r="AG402" i="14" s="1"/>
  <c r="H11" i="2"/>
  <c r="AF402" i="14" s="1"/>
  <c r="G11" i="2"/>
  <c r="AE402" i="14" s="1"/>
  <c r="F11" i="2"/>
  <c r="AD402" i="14" s="1"/>
  <c r="E11" i="2"/>
  <c r="AC402" i="14" s="1"/>
  <c r="K10" i="2"/>
  <c r="AI401" i="14" s="1"/>
  <c r="J10" i="2"/>
  <c r="AH401" i="14" s="1"/>
  <c r="I10" i="2"/>
  <c r="AG401" i="14" s="1"/>
  <c r="H10" i="2"/>
  <c r="AF401" i="14" s="1"/>
  <c r="G10" i="2"/>
  <c r="AE401" i="14" s="1"/>
  <c r="F10" i="2"/>
  <c r="AD401" i="14" s="1"/>
  <c r="E10" i="2"/>
  <c r="AC401" i="14" s="1"/>
  <c r="D10" i="2"/>
  <c r="AB401" i="14" s="1"/>
  <c r="C10" i="2"/>
  <c r="K9" i="2"/>
  <c r="AI400" i="14" s="1"/>
  <c r="J9" i="2"/>
  <c r="AH400" i="14" s="1"/>
  <c r="I9" i="2"/>
  <c r="AG400" i="14" s="1"/>
  <c r="H9" i="2"/>
  <c r="AF400" i="14" s="1"/>
  <c r="G9" i="2"/>
  <c r="AE400" i="14" s="1"/>
  <c r="F9" i="2"/>
  <c r="AD400" i="14" s="1"/>
  <c r="E9" i="2"/>
  <c r="AC400" i="14" s="1"/>
  <c r="K8" i="2"/>
  <c r="AI399" i="14" s="1"/>
  <c r="J8" i="2"/>
  <c r="AH399" i="14" s="1"/>
  <c r="I8" i="2"/>
  <c r="AG399" i="14" s="1"/>
  <c r="H8" i="2"/>
  <c r="AF399" i="14" s="1"/>
  <c r="G8" i="2"/>
  <c r="AE399" i="14" s="1"/>
  <c r="F8" i="2"/>
  <c r="AD399" i="14" s="1"/>
  <c r="E8" i="2"/>
  <c r="AC399" i="14" s="1"/>
  <c r="D8" i="2"/>
  <c r="AB399" i="14" s="1"/>
  <c r="C8" i="2"/>
  <c r="K7" i="2"/>
  <c r="AI398" i="14" s="1"/>
  <c r="J7" i="2"/>
  <c r="AH398" i="14" s="1"/>
  <c r="I7" i="2"/>
  <c r="AG398" i="14" s="1"/>
  <c r="H7" i="2"/>
  <c r="AF398" i="14" s="1"/>
  <c r="G7" i="2"/>
  <c r="AE398" i="14" s="1"/>
  <c r="F7" i="2"/>
  <c r="AD398" i="14" s="1"/>
  <c r="E7" i="2"/>
  <c r="AC398" i="14" s="1"/>
  <c r="K6" i="2"/>
  <c r="AI397" i="14" s="1"/>
  <c r="J6" i="2"/>
  <c r="AH397" i="14" s="1"/>
  <c r="I6" i="2"/>
  <c r="AG397" i="14" s="1"/>
  <c r="H6" i="2"/>
  <c r="AF397" i="14" s="1"/>
  <c r="G6" i="2"/>
  <c r="AE397" i="14" s="1"/>
  <c r="F6" i="2"/>
  <c r="AD397" i="14" s="1"/>
  <c r="E6" i="2"/>
  <c r="AC397" i="14" s="1"/>
  <c r="D6" i="2"/>
  <c r="AB397" i="14" s="1"/>
  <c r="C6" i="2"/>
  <c r="C187" i="2"/>
  <c r="U185" i="4"/>
  <c r="U182" i="4"/>
  <c r="C181" i="4"/>
  <c r="U179" i="4"/>
  <c r="C178" i="4"/>
  <c r="U178" i="4"/>
  <c r="U176" i="4"/>
  <c r="U174" i="4"/>
  <c r="C173" i="4"/>
  <c r="U173" i="4"/>
  <c r="U172" i="4"/>
  <c r="C170" i="4"/>
  <c r="U169" i="4"/>
  <c r="U168" i="4"/>
  <c r="U167" i="4"/>
  <c r="U166" i="4"/>
  <c r="U165" i="4"/>
  <c r="C163" i="4"/>
  <c r="U161" i="4"/>
  <c r="U160" i="4"/>
  <c r="C160" i="4"/>
  <c r="U157" i="4"/>
  <c r="U156" i="4"/>
  <c r="U155" i="4"/>
  <c r="U153" i="4"/>
  <c r="C152" i="4"/>
  <c r="U151" i="4"/>
  <c r="U150" i="4"/>
  <c r="U149" i="4"/>
  <c r="C148" i="4"/>
  <c r="U147" i="4"/>
  <c r="U146" i="4"/>
  <c r="U143" i="4"/>
  <c r="U142" i="4"/>
  <c r="U141" i="4"/>
  <c r="U139" i="4"/>
  <c r="U138" i="4"/>
  <c r="U135" i="4"/>
  <c r="U134" i="4"/>
  <c r="U133" i="4"/>
  <c r="U131" i="4"/>
  <c r="U127" i="4"/>
  <c r="U126" i="4"/>
  <c r="C125" i="4"/>
  <c r="U124" i="4"/>
  <c r="U122" i="4"/>
  <c r="U119" i="4"/>
  <c r="U118" i="4"/>
  <c r="C117" i="4"/>
  <c r="U116" i="4"/>
  <c r="U115" i="4"/>
  <c r="U113" i="4"/>
  <c r="U110" i="4"/>
  <c r="U109" i="4"/>
  <c r="U108" i="4"/>
  <c r="U107" i="4"/>
  <c r="U105" i="4"/>
  <c r="U103" i="4"/>
  <c r="U101" i="4"/>
  <c r="U100" i="4"/>
  <c r="U96" i="4"/>
  <c r="U95" i="4"/>
  <c r="C92" i="4"/>
  <c r="U90" i="4"/>
  <c r="U87" i="4"/>
  <c r="U85" i="4"/>
  <c r="U84" i="4"/>
  <c r="C83" i="4"/>
  <c r="U83" i="4"/>
  <c r="U81" i="4"/>
  <c r="U78" i="4"/>
  <c r="C76" i="4"/>
  <c r="U74" i="4"/>
  <c r="U72" i="4"/>
  <c r="U63" i="4"/>
  <c r="U62" i="4"/>
  <c r="U59" i="4"/>
  <c r="U54" i="4"/>
  <c r="C76" i="2" l="1"/>
  <c r="C170" i="2"/>
  <c r="C92" i="2"/>
  <c r="C181" i="2"/>
  <c r="C125" i="2"/>
  <c r="C148" i="2"/>
  <c r="C152" i="2"/>
  <c r="C163" i="2"/>
  <c r="C83" i="2"/>
  <c r="C117" i="2"/>
  <c r="C160" i="2"/>
  <c r="C173" i="2"/>
  <c r="C178" i="2"/>
  <c r="U86" i="4"/>
  <c r="U40" i="4"/>
  <c r="D4" i="2"/>
  <c r="AB395" i="14" s="1"/>
  <c r="D5" i="2"/>
  <c r="AB396" i="14" s="1"/>
  <c r="U26" i="4"/>
  <c r="U61" i="4"/>
  <c r="U93" i="4"/>
  <c r="U163" i="4"/>
  <c r="U64" i="4"/>
  <c r="U104" i="4"/>
  <c r="U48" i="4"/>
  <c r="U76" i="4"/>
  <c r="U125" i="4"/>
  <c r="U175" i="4"/>
  <c r="U170" i="4"/>
  <c r="U51" i="4"/>
  <c r="U21" i="4"/>
  <c r="U188" i="4"/>
  <c r="U186" i="4"/>
  <c r="U177" i="4"/>
  <c r="U180" i="4"/>
  <c r="U183" i="4"/>
  <c r="U5" i="4"/>
  <c r="U9" i="4"/>
  <c r="U18" i="4"/>
  <c r="U22" i="4"/>
  <c r="U25" i="4"/>
  <c r="U42" i="4"/>
  <c r="U43" i="4"/>
  <c r="U46" i="4"/>
  <c r="U55" i="4"/>
  <c r="U65" i="4"/>
  <c r="U77" i="4"/>
  <c r="U94" i="4"/>
  <c r="U97" i="4"/>
  <c r="U102" i="4"/>
  <c r="U117" i="4"/>
  <c r="U120" i="4"/>
  <c r="U123" i="4"/>
  <c r="U132" i="4"/>
  <c r="U140" i="4"/>
  <c r="U154" i="4"/>
  <c r="U171" i="4"/>
  <c r="U181" i="4"/>
  <c r="U29" i="4"/>
  <c r="U19" i="4"/>
  <c r="U28" i="4"/>
  <c r="U36" i="4"/>
  <c r="U47" i="4"/>
  <c r="U58" i="4"/>
  <c r="U68" i="4"/>
  <c r="U71" i="4"/>
  <c r="U80" i="4"/>
  <c r="U89" i="4"/>
  <c r="U92" i="4"/>
  <c r="U106" i="4"/>
  <c r="U130" i="4"/>
  <c r="U152" i="4"/>
  <c r="U184" i="4"/>
  <c r="U6" i="4"/>
  <c r="U10" i="4"/>
  <c r="U56" i="4"/>
  <c r="U66" i="4"/>
  <c r="U69" i="4"/>
  <c r="U75" i="4"/>
  <c r="U98" i="4"/>
  <c r="U114" i="4"/>
  <c r="U136" i="4"/>
  <c r="U144" i="4"/>
  <c r="U158" i="4"/>
  <c r="U164" i="4"/>
  <c r="U12" i="4"/>
  <c r="C69" i="4"/>
  <c r="U35" i="4"/>
  <c r="U13" i="4"/>
  <c r="U20" i="4"/>
  <c r="C15" i="4"/>
  <c r="U31" i="4"/>
  <c r="U37" i="4"/>
  <c r="U44" i="4"/>
  <c r="U50" i="4"/>
  <c r="U53" i="4"/>
  <c r="U121" i="4"/>
  <c r="U128" i="4"/>
  <c r="U14" i="4"/>
  <c r="U24" i="4"/>
  <c r="U32" i="4"/>
  <c r="U45" i="4"/>
  <c r="C44" i="4"/>
  <c r="U82" i="4"/>
  <c r="K4" i="4"/>
  <c r="AE4" i="4" s="1"/>
  <c r="U8" i="4"/>
  <c r="U15" i="4"/>
  <c r="U30" i="4"/>
  <c r="U34" i="4"/>
  <c r="U49" i="4"/>
  <c r="U52" i="4"/>
  <c r="U60" i="4"/>
  <c r="U70" i="4"/>
  <c r="U73" i="4"/>
  <c r="U91" i="4"/>
  <c r="U112" i="4"/>
  <c r="J4" i="4"/>
  <c r="AD4" i="4" s="1"/>
  <c r="C24" i="4"/>
  <c r="G4" i="4"/>
  <c r="AA4" i="4" s="1"/>
  <c r="U16" i="4"/>
  <c r="H4" i="4"/>
  <c r="AB4" i="4" s="1"/>
  <c r="C5" i="4"/>
  <c r="U17" i="4"/>
  <c r="C51" i="4"/>
  <c r="U187" i="4"/>
  <c r="U11" i="4"/>
  <c r="U39" i="4"/>
  <c r="U27" i="4"/>
  <c r="U33" i="4"/>
  <c r="U41" i="4"/>
  <c r="U57" i="4"/>
  <c r="U67" i="4"/>
  <c r="U79" i="4"/>
  <c r="U88" i="4"/>
  <c r="U99" i="4"/>
  <c r="U111" i="4"/>
  <c r="U129" i="4"/>
  <c r="U137" i="4"/>
  <c r="U145" i="4"/>
  <c r="U148" i="4"/>
  <c r="U159" i="4"/>
  <c r="U162" i="4"/>
  <c r="U23" i="4"/>
  <c r="U38" i="4"/>
  <c r="F4" i="4"/>
  <c r="Z4" i="4" s="1"/>
  <c r="I4" i="4"/>
  <c r="AC4" i="4" s="1"/>
  <c r="Y4" i="4"/>
  <c r="K4" i="2" l="1"/>
  <c r="AI395" i="14" s="1"/>
  <c r="E4" i="2"/>
  <c r="AC395" i="14" s="1"/>
  <c r="B4" i="14" s="1"/>
  <c r="B1" i="14" s="1"/>
  <c r="C51" i="2"/>
  <c r="J4" i="2"/>
  <c r="AH395" i="14" s="1"/>
  <c r="I4" i="2"/>
  <c r="AG395" i="14" s="1"/>
  <c r="C69" i="2"/>
  <c r="H4" i="2"/>
  <c r="AF395" i="14" s="1"/>
  <c r="G4" i="2"/>
  <c r="AE395" i="14" s="1"/>
  <c r="C44" i="2"/>
  <c r="F4" i="2"/>
  <c r="AD395" i="14" s="1"/>
  <c r="C5" i="2"/>
  <c r="C24" i="2"/>
  <c r="C15" i="2"/>
  <c r="U4" i="4"/>
  <c r="C4" i="4"/>
  <c r="W4" i="4" s="1"/>
  <c r="AG3" i="4" s="1"/>
  <c r="Y3" i="4" l="1"/>
  <c r="C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<sst xmlns="http://schemas.openxmlformats.org/spreadsheetml/2006/main" count="48779" uniqueCount="364">
  <si>
    <t>Cornwall and Notts had co-responding for 2010/11. As this is not possible these have been manually changed to first responder. I've left the type of action as blank as I can't say for sure whether they perfectly switch. For example I don't know if all the Lift person under co-responding should be changed to Lift person under first responder as some of the type of actions don't quite match.  I think this has arisen from the new ETL process changing these from first responder to co-responding.</t>
  </si>
  <si>
    <t>Year</t>
  </si>
  <si>
    <t>Type of action</t>
  </si>
  <si>
    <t>2009/10</t>
  </si>
  <si>
    <t>2010/11</t>
  </si>
  <si>
    <t>2011/12</t>
  </si>
  <si>
    <t>2012/13</t>
  </si>
  <si>
    <t>2013/14</t>
  </si>
  <si>
    <t>2014/15</t>
  </si>
  <si>
    <t>2015/16</t>
  </si>
  <si>
    <t>2016/17</t>
  </si>
  <si>
    <t>2017/18</t>
  </si>
  <si>
    <t>Total</t>
  </si>
  <si>
    <t>Road Traffic Collision (RTC)</t>
  </si>
  <si>
    <t>Extrication of person(s)</t>
  </si>
  <si>
    <t>Release of person(s)</t>
  </si>
  <si>
    <t>..</t>
  </si>
  <si>
    <t>Make vehicle safe</t>
  </si>
  <si>
    <t>Make scene safe</t>
  </si>
  <si>
    <t>Wash down road</t>
  </si>
  <si>
    <t>Medical assistance only</t>
  </si>
  <si>
    <t>Advice only</t>
  </si>
  <si>
    <t>Stand by - no action</t>
  </si>
  <si>
    <t>Other</t>
  </si>
  <si>
    <t>Other Transport incident</t>
  </si>
  <si>
    <t>Medical Incident - First responder</t>
  </si>
  <si>
    <t>Lift person</t>
  </si>
  <si>
    <t>Breathing difficulties / Impairment / Respiratory arrest</t>
  </si>
  <si>
    <t>Chest Pain / Cardiac Arrest / Heart condition</t>
  </si>
  <si>
    <t>Unconscious, fitting or unresponsive</t>
  </si>
  <si>
    <t>Choking</t>
  </si>
  <si>
    <t>Collapse</t>
  </si>
  <si>
    <t>Shock / Anaphylactic shock</t>
  </si>
  <si>
    <t>No action required</t>
  </si>
  <si>
    <t>Medical Incident - Co-responder</t>
  </si>
  <si>
    <t>Flooding</t>
  </si>
  <si>
    <t>Evacuation</t>
  </si>
  <si>
    <t>Pumping out</t>
  </si>
  <si>
    <t>Make safe</t>
  </si>
  <si>
    <t>Rescue or evacuation from water</t>
  </si>
  <si>
    <t>Person in river, canal, loch (open to the sea), sea or estuary or other waterway (moving water)</t>
  </si>
  <si>
    <t>Person in pond, lake, loch (fully enclosed by land), or reservoir (still water)</t>
  </si>
  <si>
    <t>Person fallen through ice or at risk of doing so</t>
  </si>
  <si>
    <t>Person in indoor or outdoor pool</t>
  </si>
  <si>
    <t>Person stranded on beach or cliff with rising or full tide, river side/ravine or other waterway embankment where could fall into waterway</t>
  </si>
  <si>
    <t xml:space="preserve">Person in sinking or otherwise unsound vessel </t>
  </si>
  <si>
    <t>Person in industrial or other manmade water feature</t>
  </si>
  <si>
    <t>Person in or on top of vehicle that is surrounded by moving or rising water greater than (2) foot deep</t>
  </si>
  <si>
    <t>Person in or on top of building that is surrounded by moving or rising water that will exceed head height or cause structural collapse</t>
  </si>
  <si>
    <t>Person assisted from mobile home surrounded by moving or rising water greater than (2) foot deep</t>
  </si>
  <si>
    <t>River structure, bridge or island, stranded on an island, tree in water.</t>
  </si>
  <si>
    <t>Bank side, partly in or out of water.</t>
  </si>
  <si>
    <t>From widespread flooding</t>
  </si>
  <si>
    <t>Person in water or at immediate risk of entering water - Other</t>
  </si>
  <si>
    <t>Person assisted from dwelling surrounded by water</t>
  </si>
  <si>
    <t>Person assisted through or across public highway covered by water</t>
  </si>
  <si>
    <t>Person not in water or at imminent risk of entering water - Other</t>
  </si>
  <si>
    <t>Effecting entry / exit</t>
  </si>
  <si>
    <t xml:space="preserve">Effecting entry / exit </t>
  </si>
  <si>
    <t>For child</t>
  </si>
  <si>
    <t>For medical case</t>
  </si>
  <si>
    <t>For person in distress</t>
  </si>
  <si>
    <t>For able bodied person not in distress</t>
  </si>
  <si>
    <t>No persons involved</t>
  </si>
  <si>
    <t>Lift Release</t>
  </si>
  <si>
    <t>Other rescue / release of persons</t>
  </si>
  <si>
    <t>Trapped in or under machinery or other object</t>
  </si>
  <si>
    <t>Trapped in collapsed structure</t>
  </si>
  <si>
    <t>From mud</t>
  </si>
  <si>
    <t>Confined space with a noxious, toxic or oxygen deficient atmosphere</t>
  </si>
  <si>
    <t>Confined space - atmosphere not noxious</t>
  </si>
  <si>
    <t>From height</t>
  </si>
  <si>
    <t>From below ground</t>
  </si>
  <si>
    <t>Animal assistance incidents</t>
  </si>
  <si>
    <t>Rescue from height - Livestock</t>
  </si>
  <si>
    <t>Rescue from height - Domestic</t>
  </si>
  <si>
    <t>Rescue from height - Bird</t>
  </si>
  <si>
    <t>Rescue from height - Wild</t>
  </si>
  <si>
    <t>Rescue from below ground - Livestock</t>
  </si>
  <si>
    <t>Rescue from below ground - Domestic</t>
  </si>
  <si>
    <t>Rescue from below ground - Bird</t>
  </si>
  <si>
    <t>Rescue from below ground - Wild</t>
  </si>
  <si>
    <t>Rescue from water/mud etc - Livestock</t>
  </si>
  <si>
    <t>Rescue from water/mud etc - Domestic</t>
  </si>
  <si>
    <t>Rescue from water/mud etc - Bird</t>
  </si>
  <si>
    <t>Rescue from water/mud etc - Wild</t>
  </si>
  <si>
    <t>Lift heavy animal - Livestock</t>
  </si>
  <si>
    <t>Lift heavy animal - Domestic</t>
  </si>
  <si>
    <t>Lift heavy animal - Wild</t>
  </si>
  <si>
    <t>Trapped Animal - Livestock</t>
  </si>
  <si>
    <t>Trapped Animal - Domestic</t>
  </si>
  <si>
    <t>Trapped Animal - Wild</t>
  </si>
  <si>
    <t>Animal harm - Livestock</t>
  </si>
  <si>
    <t>Animal harm - Domestic</t>
  </si>
  <si>
    <t>Animal harm - Wild</t>
  </si>
  <si>
    <t>Other - Livestock</t>
  </si>
  <si>
    <t>Other - Domestic</t>
  </si>
  <si>
    <t>Other - Wild</t>
  </si>
  <si>
    <t>Removal of objects from people</t>
  </si>
  <si>
    <t>Ring removal</t>
  </si>
  <si>
    <t>Handcuffs</t>
  </si>
  <si>
    <t>Other objects</t>
  </si>
  <si>
    <t>Impaled</t>
  </si>
  <si>
    <t>Trapped limb</t>
  </si>
  <si>
    <t>Other, involving injury</t>
  </si>
  <si>
    <t>Hazardous Materials incident</t>
  </si>
  <si>
    <t>Class 1: Explosives - Environmental containment</t>
  </si>
  <si>
    <t>Class 1: Explosives - No containment required</t>
  </si>
  <si>
    <t>Class 2: Gases - Environmental containment</t>
  </si>
  <si>
    <t>Class 2: Gases - No containment required</t>
  </si>
  <si>
    <t>Class 3: Flammable Liquids - Environmental containment</t>
  </si>
  <si>
    <t>Class 3: Flammable Liquids - No containment required</t>
  </si>
  <si>
    <t>Class 4: Flammable Materials - Environmental containment</t>
  </si>
  <si>
    <t>Class 4: Flammable Materials - No containment required</t>
  </si>
  <si>
    <t>Class 5: Oxidizing Materials - Environmental containment</t>
  </si>
  <si>
    <t>Class 5: Oxidizing Materials - No containment required</t>
  </si>
  <si>
    <t>Class 6: Toxic Materials - Environmental containment</t>
  </si>
  <si>
    <t>Class 6: Toxic Materials - No containment required</t>
  </si>
  <si>
    <t>Class 7: Radioactive Materials  - Environmental containment</t>
  </si>
  <si>
    <t>Class 7: Radioactive Materials  - No containment required</t>
  </si>
  <si>
    <t>Class 8: Corrosive Materials - Environmental containment</t>
  </si>
  <si>
    <t>Class 8: Corrosive Materials - No containment required</t>
  </si>
  <si>
    <t>Class 9: Miscellaneous Dangerous Goods - Environmental containment</t>
  </si>
  <si>
    <t>Class 9: Miscellaneous Dangerous Goods - No containment required</t>
  </si>
  <si>
    <t>Combination of substances - Environmental containment</t>
  </si>
  <si>
    <t>Combination of substances - No containment required</t>
  </si>
  <si>
    <t>Unknown - Environmental containment</t>
  </si>
  <si>
    <t>Unknown - No containment required</t>
  </si>
  <si>
    <t>Spills and Leaks (not RTC)</t>
  </si>
  <si>
    <t>Swill away non-hazardous substances</t>
  </si>
  <si>
    <t>Vehicle leaking fuel</t>
  </si>
  <si>
    <t>Making Safe (not RTC)</t>
  </si>
  <si>
    <t>Stabilise or otherwise make safe unsafe structure</t>
  </si>
  <si>
    <t>Cordon off hole</t>
  </si>
  <si>
    <t>Remove object / obstruction from pedestrian area</t>
  </si>
  <si>
    <t>Remove object / obstruction from highway</t>
  </si>
  <si>
    <t>Removal/retrieval of dead body</t>
  </si>
  <si>
    <t>Removal/retrieval of other object</t>
  </si>
  <si>
    <t>Suicide / attempts</t>
  </si>
  <si>
    <t>Threat of / Attempted suicide</t>
  </si>
  <si>
    <t>Suicide</t>
  </si>
  <si>
    <t>Evacuation (no fire)</t>
  </si>
  <si>
    <t>Gas Leak</t>
  </si>
  <si>
    <t>Unexploded bomb (not terrorist)</t>
  </si>
  <si>
    <t>Terrorist threat</t>
  </si>
  <si>
    <t>Explosion (no fire)</t>
  </si>
  <si>
    <t>Acetylene cylinders</t>
  </si>
  <si>
    <t>Other reasons</t>
  </si>
  <si>
    <t>Water provision</t>
  </si>
  <si>
    <t>Filling pool</t>
  </si>
  <si>
    <t>Assist other agencies</t>
  </si>
  <si>
    <t>Civil Disturbance</t>
  </si>
  <si>
    <t>Other assistance to police/ambulance - Bariatric person</t>
  </si>
  <si>
    <t>Other assistance to police/ambulance - Other</t>
  </si>
  <si>
    <t>Assistance to other agencies</t>
  </si>
  <si>
    <t>Advice Only</t>
  </si>
  <si>
    <t>Fire safety advice</t>
  </si>
  <si>
    <t>Other advice</t>
  </si>
  <si>
    <t>Stand By</t>
  </si>
  <si>
    <t>At known fire</t>
  </si>
  <si>
    <t>Aircraft landing</t>
  </si>
  <si>
    <t>Other stand by</t>
  </si>
  <si>
    <t>No action (not false alarm)</t>
  </si>
  <si>
    <t>Service not required</t>
  </si>
  <si>
    <t>Malicious False Alarm</t>
  </si>
  <si>
    <t>Good Intent False Alarm</t>
  </si>
  <si>
    <t>Reported incident/location not found</t>
  </si>
  <si>
    <t>FINANCIAL_YEAR</t>
  </si>
  <si>
    <t>YEAR_QUARTER</t>
  </si>
  <si>
    <t>Person in river, canal or other waterway</t>
  </si>
  <si>
    <t>Person in lake, sea or estuary</t>
  </si>
  <si>
    <t>Person assisted from mobile home (e.g. caravan) surrounded by moving or rising water greater than (2) foot deep</t>
  </si>
  <si>
    <t>Bankside, partly in or out of water.</t>
  </si>
  <si>
    <t>River structure; bridge or island, stranded on an island, tree in water.</t>
  </si>
  <si>
    <t>From widespread flooding, e.g flooded street or field.</t>
  </si>
  <si>
    <t>2018/19</t>
  </si>
  <si>
    <t>Non-fire incidents</t>
  </si>
  <si>
    <t>1 Non-fire incidents are also known as special services incidents attended by fire and rescue services.</t>
  </si>
  <si>
    <t>General note:</t>
  </si>
  <si>
    <t>The full set of fire statistics releases, tables and guidance can be found on our landing page, here-</t>
  </si>
  <si>
    <t>https://www.gov.uk/government/collections/fire-statistics</t>
  </si>
  <si>
    <t>Footnotes</t>
  </si>
  <si>
    <t>Contact: FireStatistics@homeoffice.gov.uk</t>
  </si>
  <si>
    <t>Notes on 2010/11:</t>
  </si>
  <si>
    <t>Note on Hampshire FRA:</t>
  </si>
  <si>
    <t>For 2010/11 some breakdowns for types of action do not sum to the total because of missing data in some sub-categories.</t>
  </si>
  <si>
    <t>NON_FIRE_INC_FA_CATEGORIES</t>
  </si>
  <si>
    <t>NON_FIRE_INC_FA_LOWER_CATEGORIES</t>
  </si>
  <si>
    <t>2019/20</t>
  </si>
  <si>
    <t>Person in sinking or otherwise unsound vessel</t>
  </si>
  <si>
    <t>YE_DECEMBER</t>
  </si>
  <si>
    <t>Contents</t>
  </si>
  <si>
    <t>Fire and rescue incident statistics</t>
  </si>
  <si>
    <t>Yes</t>
  </si>
  <si>
    <t>Period covered</t>
  </si>
  <si>
    <t>Title</t>
  </si>
  <si>
    <t>Sheet</t>
  </si>
  <si>
    <t>Cover sheet</t>
  </si>
  <si>
    <t xml:space="preserve">To access data tables, select the table number or tabs. </t>
  </si>
  <si>
    <t>Table 0902</t>
  </si>
  <si>
    <t>Non-fire incidents attended by detailed type of action, England</t>
  </si>
  <si>
    <t>YE_QUARTER</t>
  </si>
  <si>
    <t>QUARTER</t>
  </si>
  <si>
    <t>CHECKS</t>
  </si>
  <si>
    <t>&lt;&lt;SHOULD BE ZERO        SHOULD BE 253&gt;&gt;</t>
  </si>
  <si>
    <t>Malicious Non-fire False Alarm</t>
  </si>
  <si>
    <t>Good Intent Non-fire False Alarm</t>
  </si>
  <si>
    <t>We’re always looking to improve the accessibility of our documents.</t>
  </si>
  <si>
    <t>If you find any problems, or have any feedback, relating to accessibility</t>
  </si>
  <si>
    <t xml:space="preserve">Prior to 2011/12, no distinction was made between First responder and Co-responder medical incidents. From 2011/12, these could be recorded separately for the first time. </t>
  </si>
  <si>
    <t>As such care should be taken when assessing the categorisation of medical incidents during 2011/12 as services became accustomed to recording Co-responder incidents separately.</t>
  </si>
  <si>
    <t xml:space="preserve">Before 2017/18, Hampshire FRS did not record medical co-responding incidents in the IRS. They are currently undertaking a project to upload this data for 2017/18 to 2019/20. </t>
  </si>
  <si>
    <t xml:space="preserve">Fire data are collected by the Incident Recording System (IRS) which collects information on all incidents attended by fire and rescue services. For a variety of reasons some records take longer </t>
  </si>
  <si>
    <t xml:space="preserve"> than others for fire services to upload to the IRS and therefore totals are constantly being amended (by relatively small numbers).</t>
  </si>
  <si>
    <t>end of table</t>
  </si>
  <si>
    <t>.. denotes data not available.</t>
  </si>
  <si>
    <t>Detail</t>
  </si>
  <si>
    <t>Shows the number of non-fire incidents attended, by detailed type of action in England.</t>
  </si>
  <si>
    <t>2020/21</t>
  </si>
  <si>
    <t>FIRE0902</t>
  </si>
  <si>
    <t>Person in industrial or other manmade water feature, eg sewage plant, industrial effluent pool</t>
  </si>
  <si>
    <t>2021/22</t>
  </si>
  <si>
    <t>2022/23</t>
  </si>
  <si>
    <t>10 years</t>
  </si>
  <si>
    <t>5 years</t>
  </si>
  <si>
    <t>Previous Year</t>
  </si>
  <si>
    <t>Accredited Official Statistics?</t>
  </si>
  <si>
    <t>The statistics in this table are Accredited Official Statistics.</t>
  </si>
  <si>
    <t>Year ending March 2014</t>
  </si>
  <si>
    <t>Year ending March 2019</t>
  </si>
  <si>
    <t>Year ending March 2023</t>
  </si>
  <si>
    <t>2023/24</t>
  </si>
  <si>
    <t>Year ending March 2024</t>
  </si>
  <si>
    <t>Pubdate</t>
  </si>
  <si>
    <t>Upcoming date</t>
  </si>
  <si>
    <t>Datacut date</t>
  </si>
  <si>
    <t>Responsible statistician</t>
  </si>
  <si>
    <t>year ending month</t>
  </si>
  <si>
    <t xml:space="preserve">year    </t>
  </si>
  <si>
    <t>Data</t>
  </si>
  <si>
    <t>Raw data for non-fire incidents for the main data tables</t>
  </si>
  <si>
    <t>Provides the raw data from 2010/11 for the main data table.</t>
  </si>
  <si>
    <t>Lift release</t>
  </si>
  <si>
    <t>Other transport incident</t>
  </si>
  <si>
    <t>Stand by</t>
  </si>
  <si>
    <t>2024/25</t>
  </si>
  <si>
    <t>copyright year</t>
  </si>
  <si>
    <t>Source: MHCLG Incident Recording System</t>
  </si>
  <si>
    <t>QA</t>
  </si>
  <si>
    <t>Check total fires numbers - annual</t>
  </si>
  <si>
    <t>Check total fires numbers - annual quarter</t>
  </si>
  <si>
    <t>Column Labels</t>
  </si>
  <si>
    <t>Row Labels</t>
  </si>
  <si>
    <t>Grand Total</t>
  </si>
  <si>
    <t>Collaboration incidents</t>
  </si>
  <si>
    <t>Medical incidents</t>
  </si>
  <si>
    <t>RTC</t>
  </si>
  <si>
    <t>Flooding and rescue or 
evacuation from water incidents</t>
  </si>
  <si>
    <t>Non-fire false alarms</t>
  </si>
  <si>
    <t>Malicious non-fire False Alarm</t>
  </si>
  <si>
    <t>Good Intent non-fire False Alarm</t>
  </si>
  <si>
    <t>No action/ advice</t>
  </si>
  <si>
    <t>Remaining non-fire incidents</t>
  </si>
  <si>
    <t>Spills and leaks (not RTC)</t>
  </si>
  <si>
    <t>Other transport incidents</t>
  </si>
  <si>
    <t>Press enquiries: NewsDesk@communities.gov.uk</t>
  </si>
  <si>
    <t>Please email us at firestatistics@communities.gov.uk</t>
  </si>
  <si>
    <t>N/A</t>
  </si>
  <si>
    <t>fire0901_category_d</t>
  </si>
  <si>
    <t>fire0902_category_detailed_d</t>
  </si>
  <si>
    <t>Year ending March 2011</t>
  </si>
  <si>
    <t>2010/11 Q1 Apr, May, Jun</t>
  </si>
  <si>
    <t>Good intent non-fire false alarm</t>
  </si>
  <si>
    <t>Making safe (not RTC)</t>
  </si>
  <si>
    <t>Malicious non-fire false alarm</t>
  </si>
  <si>
    <t>Medical incident - First responder</t>
  </si>
  <si>
    <t>Breathing difficulties / impairment / Respiratory arrest</t>
  </si>
  <si>
    <t>from below ground</t>
  </si>
  <si>
    <t>from height</t>
  </si>
  <si>
    <t>from mud</t>
  </si>
  <si>
    <t>trapped in collapsed structure</t>
  </si>
  <si>
    <t xml:space="preserve"> Person in industrial or other manmade water feature, eg sewage plant, industrial effluent pool</t>
  </si>
  <si>
    <t>2010/11 Q2 Jul, Aug, Sep</t>
  </si>
  <si>
    <t>2010/11 Q3 Oct, Nov, Dec</t>
  </si>
  <si>
    <t>2010/11 Q4 Jan, Feb, Mar</t>
  </si>
  <si>
    <t>Year ending March 2012</t>
  </si>
  <si>
    <t>2011/12 Q1 Apr, May, Jun</t>
  </si>
  <si>
    <t>2011/12 Q2 Jul, Aug, Sep</t>
  </si>
  <si>
    <t>2011/12 Q3 Oct, Nov, Dec</t>
  </si>
  <si>
    <t>2011/12 Q4 Jan, Feb, Mar</t>
  </si>
  <si>
    <t>Year ending March 2013</t>
  </si>
  <si>
    <t>2012/13 Q1 Apr, May, Jun</t>
  </si>
  <si>
    <t>2012/13 Q2 Jul, Aug, Sep</t>
  </si>
  <si>
    <t>2012/13 Q3 Oct, Nov, Dec</t>
  </si>
  <si>
    <t>2012/13 Q4 Jan, Feb, Mar</t>
  </si>
  <si>
    <t>2013/14 Q1 Apr, May, Jun</t>
  </si>
  <si>
    <t>2013/14 Q2 Jul, Aug, Sep</t>
  </si>
  <si>
    <t>2013/14 Q3 Oct, Nov, Dec</t>
  </si>
  <si>
    <t>2013/14 Q4 Jan, Feb, Mar</t>
  </si>
  <si>
    <t>Year ending March 2015</t>
  </si>
  <si>
    <t>2014/15 Q1 Apr, May, Jun</t>
  </si>
  <si>
    <t>2014/15 Q2 Jul, Aug, Sep</t>
  </si>
  <si>
    <t>2014/15 Q3 Oct, Nov, Dec</t>
  </si>
  <si>
    <t>2014/15 Q4 Jan, Feb, Mar</t>
  </si>
  <si>
    <t>Year ending March 2016</t>
  </si>
  <si>
    <t>2015/16 Q1 Apr, May, Jun</t>
  </si>
  <si>
    <t>2015/16 Q2 Jul, Aug, Sep</t>
  </si>
  <si>
    <t>2015/16 Q3 Oct, Nov, Dec</t>
  </si>
  <si>
    <t>2015/16 Q4 Jan, Feb, Mar</t>
  </si>
  <si>
    <t>Year ending March 2017</t>
  </si>
  <si>
    <t>2016/17 Q1 Apr, May, Jun</t>
  </si>
  <si>
    <t>2016/17 Q2 Jul, Aug, Sep</t>
  </si>
  <si>
    <t>2016/17 Q3 Oct, Nov, Dec</t>
  </si>
  <si>
    <t>2016/17 Q4 Jan, Feb, Mar</t>
  </si>
  <si>
    <t>Year ending March 2018</t>
  </si>
  <si>
    <t>2017/18 Q1 Apr, May, Jun</t>
  </si>
  <si>
    <t>2017/18 Q2 Jul, Aug, Sep</t>
  </si>
  <si>
    <t>2017/18 Q3 Oct, Nov, Dec</t>
  </si>
  <si>
    <t>2017/18 Q4 Jan, Feb, Mar</t>
  </si>
  <si>
    <t>2018/19 Q1 Apr, May, Jun</t>
  </si>
  <si>
    <t>2018/19 Q2 Jul, Aug, Sep</t>
  </si>
  <si>
    <t>2018/19 Q3 Oct, Nov, Dec</t>
  </si>
  <si>
    <t>2018/19 Q4 Jan, Feb, Mar</t>
  </si>
  <si>
    <t>Year ending March 2020</t>
  </si>
  <si>
    <t>2019/20 Q1 Apr, May, Jun</t>
  </si>
  <si>
    <t>2019/20 Q2 Jul, Aug, Sep</t>
  </si>
  <si>
    <t>2019/20 Q3 Oct, Nov, Dec</t>
  </si>
  <si>
    <t>2019/20 Q4 Jan, Feb, Mar</t>
  </si>
  <si>
    <t>Year ending March 2021</t>
  </si>
  <si>
    <t>2020/21 Q1 Apr, May, Jun</t>
  </si>
  <si>
    <t>2020/21 Q2 Jul, Aug, Sep</t>
  </si>
  <si>
    <t>2020/21 Q3 Oct, Nov, Dec</t>
  </si>
  <si>
    <t>2020/21 Q4 Jan, Feb, Mar</t>
  </si>
  <si>
    <t>Year ending March 2022</t>
  </si>
  <si>
    <t>2021/22 Q1 Apr, May, Jun</t>
  </si>
  <si>
    <t>2021/22 Q2 Jul, Aug, Sep</t>
  </si>
  <si>
    <t>2021/22 Q3 Oct, Nov, Dec</t>
  </si>
  <si>
    <t>2021/22 Q4 Jan, Feb, Mar</t>
  </si>
  <si>
    <t>2022/23 Q1 Apr, May, Jun</t>
  </si>
  <si>
    <t>2022/23 Q2 Jul, Aug, Sep</t>
  </si>
  <si>
    <t>2022/23 Q3 Oct, Nov, Dec</t>
  </si>
  <si>
    <t>2022/23 Q4 Jan, Feb, Mar</t>
  </si>
  <si>
    <t>2023/24 Q1 Apr, May, Jun</t>
  </si>
  <si>
    <t>2023/24 Q2 Jul, Aug, Sep</t>
  </si>
  <si>
    <t>2023/24 Q3 Oct, Nov, Dec</t>
  </si>
  <si>
    <t>2023/24 Q4 Jan, Feb, Mar</t>
  </si>
  <si>
    <t>Year ending March 2025</t>
  </si>
  <si>
    <t>2024/25 Q1 Apr, May, Jun</t>
  </si>
  <si>
    <t>2024/25 Q2 Jul, Aug, Sep</t>
  </si>
  <si>
    <t>2024/25 Q3 Oct, Nov, Dec</t>
  </si>
  <si>
    <t>2024/25 Q4 Jan, Feb, Mar</t>
  </si>
  <si>
    <t>10 July 2025</t>
  </si>
  <si>
    <t>1 May 2025</t>
  </si>
  <si>
    <t>Paul Gaught-Allen</t>
  </si>
  <si>
    <t>March</t>
  </si>
  <si>
    <t>Sum of Non-fire incidents</t>
  </si>
  <si>
    <t>(blank)</t>
  </si>
  <si>
    <t>2025/26</t>
  </si>
  <si>
    <t>2026/27</t>
  </si>
  <si>
    <t>2027/28</t>
  </si>
  <si>
    <t>2028/29</t>
  </si>
  <si>
    <t>2029/30</t>
  </si>
  <si>
    <t>Email: firestatistics@communities.gov.uk</t>
  </si>
  <si>
    <r>
      <t>FIRE STATISTICS TABLE 0902: Non-fire</t>
    </r>
    <r>
      <rPr>
        <b/>
        <vertAlign val="superscript"/>
        <sz val="12"/>
        <color rgb="FF000000"/>
        <rFont val="Arial"/>
        <family val="2"/>
      </rPr>
      <t>1</t>
    </r>
    <r>
      <rPr>
        <b/>
        <sz val="12"/>
        <color rgb="FF000000"/>
        <rFont val="Arial"/>
        <family val="2"/>
      </rPr>
      <t xml:space="preserve"> incidents attended by detailed type of action, England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</si>
</sst>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 #,##0_-;_-* &quot;-&quot;??_-;_-@_-"/>
  </numFmts>
  <fonts count="25" x14ac:knownFonts="1">
    <font>
      <sz val="11"/>
      <color theme="1"/>
      <name val="Calibri"/>
      <family val="2"/>
      <scheme val="minor"/>
    </font>
    <font>
      <sz val="11"/>
      <color theme="1"/>
      <name val="Calibri"/>
      <family val="2"/>
      <scheme val="minor"/>
    </font>
    <font>
      <u/>
      <sz val="12"/>
      <color theme="10"/>
      <name val="Arial"/>
      <family val="2"/>
    </font>
    <font>
      <u/>
      <sz val="11"/>
      <color theme="10"/>
      <name val="Calibri"/>
      <family val="2"/>
      <scheme val="minor"/>
    </font>
    <font>
      <sz val="10"/>
      <color theme="1"/>
      <name val="Calibri"/>
      <family val="2"/>
      <scheme val="minor"/>
    </font>
    <font>
      <sz val="11"/>
      <color indexed="8"/>
      <name val="Calibri"/>
      <family val="2"/>
    </font>
    <font>
      <sz val="10"/>
      <name val="Arial"/>
      <family val="2"/>
    </font>
    <font>
      <sz val="12"/>
      <color theme="1"/>
      <name val="Arial"/>
      <family val="2"/>
    </font>
    <font>
      <sz val="12"/>
      <color rgb="FF000000"/>
      <name val="Arial"/>
      <family val="2"/>
    </font>
    <font>
      <sz val="10"/>
      <color rgb="FF000000"/>
      <name val="Arial"/>
      <family val="2"/>
    </font>
    <font>
      <u/>
      <sz val="12"/>
      <color rgb="FF0000FF"/>
      <name val="Arial"/>
      <family val="2"/>
    </font>
    <font>
      <sz val="11"/>
      <color rgb="FF000000"/>
      <name val="Calibri"/>
      <family val="2"/>
    </font>
    <font>
      <u/>
      <sz val="10"/>
      <color rgb="FF0000FF"/>
      <name val="Arial"/>
      <family val="2"/>
    </font>
    <font>
      <b/>
      <sz val="12"/>
      <color rgb="FF000000"/>
      <name val="Arial"/>
      <family val="2"/>
    </font>
    <font>
      <sz val="10"/>
      <color rgb="FF0000FF"/>
      <name val="Arial"/>
      <family val="2"/>
    </font>
    <font>
      <b/>
      <sz val="18"/>
      <color rgb="FF0000FF"/>
      <name val="Arial"/>
      <family val="2"/>
    </font>
    <font>
      <sz val="14"/>
      <color rgb="FF000000"/>
      <name val="Arial"/>
      <family val="2"/>
    </font>
    <font>
      <sz val="18"/>
      <color rgb="FF0000FF"/>
      <name val="Arial"/>
      <family val="2"/>
    </font>
    <font>
      <sz val="22"/>
      <color rgb="FF0000FF"/>
      <name val="Arial"/>
      <family val="2"/>
    </font>
    <font>
      <u/>
      <sz val="10"/>
      <color indexed="12"/>
      <name val="Arial"/>
      <family val="2"/>
    </font>
    <font>
      <sz val="8"/>
      <name val="Calibri"/>
      <family val="2"/>
      <scheme val="minor"/>
    </font>
    <font>
      <sz val="12"/>
      <name val="Arial"/>
      <family val="2"/>
    </font>
    <font>
      <u/>
      <sz val="12"/>
      <color rgb="FF000000"/>
      <name val="Arial"/>
      <family val="2"/>
    </font>
    <font>
      <b/>
      <vertAlign val="superscript"/>
      <sz val="12"/>
      <color rgb="FF000000"/>
      <name val="Arial"/>
      <family val="2"/>
    </font>
    <font>
      <sz val="12"/>
      <color theme="0"/>
      <name val="Arial"/>
      <family val="2"/>
    </font>
  </fonts>
  <fills count="8">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14">
    <border>
      <left/>
      <right/>
      <top/>
      <bottom/>
      <diagonal/>
    </border>
    <border>
      <left/>
      <right/>
      <top/>
      <bottom style="medium">
        <color rgb="FFFF0000"/>
      </bottom>
      <diagonal/>
    </border>
    <border>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thin">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indexed="64"/>
      </right>
      <top/>
      <bottom/>
      <diagonal/>
    </border>
  </borders>
  <cellStyleXfs count="20">
    <xf numFmtId="0" fontId="0" fillId="0" borderId="0"/>
    <xf numFmtId="9" fontId="1" fillId="0" borderId="0" applyFont="0" applyFill="0" applyBorder="0" applyAlignment="0" applyProtection="0"/>
    <xf numFmtId="0" fontId="1" fillId="0" borderId="0"/>
    <xf numFmtId="0" fontId="2" fillId="0" borderId="0" applyNumberFormat="0" applyFill="0" applyBorder="0" applyAlignment="0" applyProtection="0"/>
    <xf numFmtId="164" fontId="4" fillId="0" borderId="0" applyFont="0" applyFill="0" applyBorder="0" applyAlignment="0" applyProtection="0"/>
    <xf numFmtId="164" fontId="1" fillId="0" borderId="0" applyFont="0" applyFill="0" applyBorder="0" applyAlignment="0" applyProtection="0"/>
    <xf numFmtId="0" fontId="5" fillId="0" borderId="0"/>
    <xf numFmtId="0" fontId="6" fillId="0" borderId="0"/>
    <xf numFmtId="0" fontId="7" fillId="0" borderId="0"/>
    <xf numFmtId="0" fontId="3" fillId="0" borderId="0" applyNumberFormat="0" applyFill="0" applyBorder="0" applyAlignment="0" applyProtection="0"/>
    <xf numFmtId="0" fontId="8" fillId="0" borderId="0" applyNumberFormat="0" applyBorder="0" applyProtection="0"/>
    <xf numFmtId="0" fontId="10" fillId="0" borderId="0" applyNumberFormat="0" applyFill="0" applyBorder="0" applyAlignment="0" applyProtection="0"/>
    <xf numFmtId="0" fontId="11" fillId="0" borderId="0" applyNumberFormat="0" applyFont="0" applyBorder="0" applyProtection="0"/>
    <xf numFmtId="0" fontId="12" fillId="0" borderId="0" applyNumberFormat="0" applyFill="0" applyBorder="0" applyAlignment="0" applyProtection="0"/>
    <xf numFmtId="0" fontId="9" fillId="0" borderId="0" applyNumberFormat="0" applyBorder="0" applyProtection="0"/>
    <xf numFmtId="0" fontId="11" fillId="0" borderId="0"/>
    <xf numFmtId="0" fontId="11" fillId="0" borderId="0" applyNumberFormat="0" applyFont="0" applyBorder="0" applyProtection="0"/>
    <xf numFmtId="0" fontId="9" fillId="0" borderId="0" applyNumberFormat="0" applyBorder="0" applyProtection="0"/>
    <xf numFmtId="0" fontId="19" fillId="0" borderId="0" applyNumberFormat="0" applyFill="0" applyBorder="0" applyAlignment="0" applyProtection="0">
      <alignment vertical="top"/>
      <protection locked="0"/>
    </xf>
    <xf numFmtId="164" fontId="1" fillId="0" borderId="0" applyFont="0" applyFill="0" applyBorder="0" applyAlignment="0" applyProtection="0"/>
  </cellStyleXfs>
  <cellXfs count="118">
    <xf numFmtId="0" fontId="0" fillId="0" borderId="0" xfId="0"/>
    <xf numFmtId="0" fontId="9" fillId="4" borderId="0" xfId="10" applyFont="1" applyFill="1" applyAlignment="1"/>
    <xf numFmtId="0" fontId="8" fillId="4" borderId="0" xfId="10" applyFont="1" applyFill="1" applyAlignment="1"/>
    <xf numFmtId="0" fontId="8" fillId="4" borderId="0" xfId="12" applyFont="1" applyFill="1" applyAlignment="1"/>
    <xf numFmtId="0" fontId="10" fillId="4" borderId="0" xfId="13" applyFont="1" applyFill="1" applyAlignment="1"/>
    <xf numFmtId="0" fontId="14" fillId="0" borderId="0" xfId="10" applyFont="1" applyFill="1" applyAlignment="1"/>
    <xf numFmtId="0" fontId="15" fillId="0" borderId="0" xfId="14" applyFont="1" applyFill="1" applyAlignment="1">
      <alignment vertical="center"/>
    </xf>
    <xf numFmtId="0" fontId="10" fillId="5" borderId="0" xfId="11" applyFill="1" applyAlignment="1"/>
    <xf numFmtId="0" fontId="2" fillId="5" borderId="0" xfId="9" applyFont="1" applyFill="1" applyAlignment="1"/>
    <xf numFmtId="0" fontId="16" fillId="5" borderId="0" xfId="10" applyFont="1" applyFill="1"/>
    <xf numFmtId="0" fontId="8" fillId="5" borderId="0" xfId="10" applyFill="1"/>
    <xf numFmtId="0" fontId="18" fillId="5" borderId="0" xfId="10" applyFont="1" applyFill="1"/>
    <xf numFmtId="0" fontId="17" fillId="5" borderId="0" xfId="14" applyFont="1" applyFill="1" applyAlignment="1">
      <alignment vertical="center"/>
    </xf>
    <xf numFmtId="0" fontId="2" fillId="5" borderId="0" xfId="9" applyFont="1" applyFill="1"/>
    <xf numFmtId="0" fontId="21" fillId="4" borderId="0" xfId="10" applyFont="1" applyFill="1"/>
    <xf numFmtId="0" fontId="2" fillId="4" borderId="0" xfId="9" applyFont="1" applyFill="1" applyAlignment="1" applyProtection="1"/>
    <xf numFmtId="0" fontId="9" fillId="5" borderId="0" xfId="10" applyFont="1" applyFill="1"/>
    <xf numFmtId="3" fontId="13" fillId="0" borderId="0" xfId="0" applyNumberFormat="1" applyFont="1"/>
    <xf numFmtId="3" fontId="8" fillId="0" borderId="0" xfId="0" applyNumberFormat="1" applyFont="1"/>
    <xf numFmtId="3" fontId="13" fillId="4" borderId="0" xfId="17" applyNumberFormat="1" applyFont="1" applyFill="1" applyAlignment="1"/>
    <xf numFmtId="3" fontId="8" fillId="4" borderId="0" xfId="17" applyNumberFormat="1" applyFont="1" applyFill="1" applyAlignment="1"/>
    <xf numFmtId="3" fontId="8" fillId="4" borderId="0" xfId="17" applyNumberFormat="1" applyFont="1" applyFill="1" applyAlignment="1">
      <alignment horizontal="left"/>
    </xf>
    <xf numFmtId="3" fontId="13" fillId="5" borderId="0" xfId="14" applyNumberFormat="1" applyFont="1" applyFill="1"/>
    <xf numFmtId="3" fontId="8" fillId="5" borderId="0" xfId="17" applyNumberFormat="1" applyFont="1" applyFill="1" applyAlignment="1"/>
    <xf numFmtId="3" fontId="8" fillId="4" borderId="0" xfId="14" applyNumberFormat="1" applyFont="1" applyFill="1" applyAlignment="1"/>
    <xf numFmtId="3" fontId="8" fillId="4" borderId="0" xfId="14" applyNumberFormat="1" applyFont="1" applyFill="1" applyAlignment="1">
      <alignment horizontal="left"/>
    </xf>
    <xf numFmtId="3" fontId="22" fillId="4" borderId="0" xfId="9" applyNumberFormat="1" applyFont="1" applyFill="1" applyAlignment="1"/>
    <xf numFmtId="3" fontId="8" fillId="5" borderId="0" xfId="14" applyNumberFormat="1" applyFont="1" applyFill="1" applyAlignment="1">
      <alignment horizontal="left"/>
    </xf>
    <xf numFmtId="3" fontId="13" fillId="4" borderId="0" xfId="17" applyNumberFormat="1" applyFont="1" applyFill="1" applyAlignment="1">
      <alignment wrapText="1"/>
    </xf>
    <xf numFmtId="3" fontId="13" fillId="5" borderId="0" xfId="17" applyNumberFormat="1" applyFont="1" applyFill="1" applyAlignment="1">
      <alignment wrapText="1"/>
    </xf>
    <xf numFmtId="3" fontId="13" fillId="4" borderId="0" xfId="17" applyNumberFormat="1" applyFont="1" applyFill="1" applyAlignment="1">
      <alignment horizontal="left" wrapText="1"/>
    </xf>
    <xf numFmtId="3" fontId="8" fillId="4" borderId="0" xfId="15" applyNumberFormat="1" applyFont="1" applyFill="1"/>
    <xf numFmtId="3" fontId="22" fillId="4" borderId="0" xfId="3" applyNumberFormat="1" applyFont="1" applyFill="1" applyAlignment="1">
      <alignment wrapText="1"/>
    </xf>
    <xf numFmtId="3" fontId="8" fillId="4" borderId="0" xfId="16" applyNumberFormat="1" applyFont="1" applyFill="1" applyAlignment="1">
      <alignment horizontal="left" vertical="center" wrapText="1"/>
    </xf>
    <xf numFmtId="3" fontId="8" fillId="5" borderId="0" xfId="16" applyNumberFormat="1" applyFont="1" applyFill="1" applyAlignment="1">
      <alignment horizontal="left" vertical="center"/>
    </xf>
    <xf numFmtId="3" fontId="8" fillId="4" borderId="0" xfId="16" applyNumberFormat="1" applyFont="1" applyFill="1" applyAlignment="1">
      <alignment horizontal="left" vertical="center"/>
    </xf>
    <xf numFmtId="3" fontId="22" fillId="4" borderId="0" xfId="3" applyNumberFormat="1" applyFont="1" applyFill="1" applyAlignment="1">
      <alignment horizontal="left"/>
    </xf>
    <xf numFmtId="3" fontId="8" fillId="4" borderId="0" xfId="16" applyNumberFormat="1" applyFont="1" applyFill="1" applyAlignment="1">
      <alignment horizontal="left" wrapText="1"/>
    </xf>
    <xf numFmtId="3" fontId="8" fillId="4" borderId="0" xfId="15" applyNumberFormat="1" applyFont="1" applyFill="1" applyAlignment="1"/>
    <xf numFmtId="3" fontId="8" fillId="4" borderId="0" xfId="15" applyNumberFormat="1" applyFont="1" applyFill="1" applyAlignment="1">
      <alignment wrapText="1"/>
    </xf>
    <xf numFmtId="3" fontId="8" fillId="5" borderId="0" xfId="15" applyNumberFormat="1" applyFont="1" applyFill="1" applyAlignment="1">
      <alignment horizontal="left"/>
    </xf>
    <xf numFmtId="3" fontId="8" fillId="4" borderId="0" xfId="15" applyNumberFormat="1" applyFont="1" applyFill="1" applyAlignment="1">
      <alignment horizontal="left"/>
    </xf>
    <xf numFmtId="3" fontId="8" fillId="0" borderId="0" xfId="2" applyNumberFormat="1" applyFont="1" applyFill="1" applyBorder="1" applyAlignment="1">
      <alignment horizontal="left" vertical="top"/>
    </xf>
    <xf numFmtId="3" fontId="13" fillId="0" borderId="0" xfId="19" applyNumberFormat="1" applyFont="1"/>
    <xf numFmtId="3" fontId="8" fillId="0" borderId="0" xfId="19" applyNumberFormat="1" applyFont="1"/>
    <xf numFmtId="3" fontId="13" fillId="7" borderId="0" xfId="0" applyNumberFormat="1" applyFont="1" applyFill="1" applyBorder="1" applyAlignment="1">
      <alignment horizontal="right" vertical="center" wrapText="1"/>
    </xf>
    <xf numFmtId="3" fontId="13" fillId="7" borderId="13" xfId="0" applyNumberFormat="1" applyFont="1" applyFill="1" applyBorder="1" applyAlignment="1">
      <alignment horizontal="right" vertical="center" wrapText="1"/>
    </xf>
    <xf numFmtId="3" fontId="8" fillId="7" borderId="0" xfId="0" applyNumberFormat="1" applyFont="1" applyFill="1"/>
    <xf numFmtId="3" fontId="8" fillId="7" borderId="0" xfId="0" applyNumberFormat="1" applyFont="1" applyFill="1" applyBorder="1" applyAlignment="1">
      <alignment horizontal="right" vertical="center" wrapText="1"/>
    </xf>
    <xf numFmtId="3" fontId="8" fillId="7" borderId="13" xfId="0" applyNumberFormat="1" applyFont="1" applyFill="1" applyBorder="1" applyAlignment="1">
      <alignment horizontal="right" vertical="center" wrapText="1"/>
    </xf>
    <xf numFmtId="3" fontId="13" fillId="7" borderId="0" xfId="0" applyNumberFormat="1" applyFont="1" applyFill="1" applyBorder="1" applyAlignment="1">
      <alignment horizontal="left"/>
    </xf>
    <xf numFmtId="3" fontId="13" fillId="7" borderId="0" xfId="0" applyNumberFormat="1" applyFont="1" applyFill="1" applyBorder="1" applyAlignment="1"/>
    <xf numFmtId="3" fontId="8" fillId="7" borderId="0" xfId="0" applyNumberFormat="1" applyFont="1" applyFill="1" applyBorder="1"/>
    <xf numFmtId="3" fontId="8" fillId="0" borderId="0" xfId="0" applyNumberFormat="1" applyFont="1" applyFill="1" applyBorder="1"/>
    <xf numFmtId="3" fontId="13" fillId="7" borderId="0" xfId="0" applyNumberFormat="1" applyFont="1" applyFill="1" applyBorder="1"/>
    <xf numFmtId="3" fontId="8" fillId="7" borderId="0" xfId="0" applyNumberFormat="1" applyFont="1" applyFill="1" applyBorder="1" applyAlignment="1">
      <alignment horizontal="left" vertical="center" wrapText="1"/>
    </xf>
    <xf numFmtId="3" fontId="13" fillId="7" borderId="0" xfId="0" applyNumberFormat="1" applyFont="1" applyFill="1" applyBorder="1" applyAlignment="1">
      <alignment horizontal="left" vertical="center"/>
    </xf>
    <xf numFmtId="3" fontId="13" fillId="7" borderId="0" xfId="0" applyNumberFormat="1" applyFont="1" applyFill="1" applyBorder="1" applyAlignment="1">
      <alignment horizontal="center" vertical="center"/>
    </xf>
    <xf numFmtId="3" fontId="13" fillId="7" borderId="0" xfId="1" applyNumberFormat="1" applyFont="1" applyFill="1" applyBorder="1" applyAlignment="1">
      <alignment horizontal="right" vertical="center" wrapText="1"/>
    </xf>
    <xf numFmtId="3" fontId="13" fillId="7" borderId="0" xfId="2" applyNumberFormat="1" applyFont="1" applyFill="1" applyBorder="1" applyAlignment="1">
      <alignment horizontal="left" vertical="top"/>
    </xf>
    <xf numFmtId="3" fontId="13" fillId="0" borderId="0" xfId="0" applyNumberFormat="1" applyFont="1" applyFill="1" applyBorder="1"/>
    <xf numFmtId="3" fontId="8" fillId="7" borderId="0" xfId="2" applyNumberFormat="1" applyFont="1" applyFill="1" applyBorder="1" applyAlignment="1">
      <alignment horizontal="left" vertical="top"/>
    </xf>
    <xf numFmtId="3" fontId="8" fillId="7" borderId="0" xfId="0" applyNumberFormat="1" applyFont="1" applyFill="1" applyBorder="1" applyAlignment="1">
      <alignment horizontal="left"/>
    </xf>
    <xf numFmtId="3" fontId="8" fillId="7" borderId="0" xfId="1" applyNumberFormat="1" applyFont="1" applyFill="1" applyBorder="1"/>
    <xf numFmtId="3" fontId="8" fillId="7" borderId="0" xfId="0" applyNumberFormat="1" applyFont="1" applyFill="1" applyAlignment="1">
      <alignment wrapText="1"/>
    </xf>
    <xf numFmtId="3" fontId="8" fillId="7" borderId="0" xfId="0" applyNumberFormat="1" applyFont="1" applyFill="1" applyAlignment="1">
      <alignment horizontal="right"/>
    </xf>
    <xf numFmtId="3" fontId="8" fillId="7" borderId="0" xfId="0" applyNumberFormat="1" applyFont="1" applyFill="1" applyBorder="1" applyAlignment="1">
      <alignment wrapText="1"/>
    </xf>
    <xf numFmtId="3" fontId="8" fillId="0" borderId="0" xfId="0" applyNumberFormat="1" applyFont="1" applyFill="1" applyBorder="1" applyAlignment="1">
      <alignment wrapText="1"/>
    </xf>
    <xf numFmtId="3" fontId="13" fillId="7" borderId="0" xfId="0" applyNumberFormat="1" applyFont="1" applyFill="1"/>
    <xf numFmtId="3" fontId="13" fillId="7" borderId="0" xfId="1" applyNumberFormat="1" applyFont="1" applyFill="1"/>
    <xf numFmtId="3" fontId="8" fillId="2" borderId="0" xfId="0" applyNumberFormat="1" applyFont="1" applyFill="1"/>
    <xf numFmtId="3" fontId="13" fillId="7" borderId="7" xfId="0" applyNumberFormat="1" applyFont="1" applyFill="1" applyBorder="1" applyAlignment="1">
      <alignment horizontal="right" vertical="center" wrapText="1"/>
    </xf>
    <xf numFmtId="3" fontId="13" fillId="7" borderId="9" xfId="0" applyNumberFormat="1" applyFont="1" applyFill="1" applyBorder="1" applyAlignment="1">
      <alignment horizontal="right" vertical="center" wrapText="1"/>
    </xf>
    <xf numFmtId="3" fontId="13" fillId="7" borderId="8" xfId="0" applyNumberFormat="1" applyFont="1" applyFill="1" applyBorder="1" applyAlignment="1">
      <alignment horizontal="right" vertical="center" wrapText="1"/>
    </xf>
    <xf numFmtId="3" fontId="8" fillId="7" borderId="9" xfId="0" applyNumberFormat="1" applyFont="1" applyFill="1" applyBorder="1" applyAlignment="1">
      <alignment horizontal="right" vertical="center" wrapText="1"/>
    </xf>
    <xf numFmtId="3" fontId="8" fillId="7" borderId="8" xfId="0" applyNumberFormat="1" applyFont="1" applyFill="1" applyBorder="1" applyAlignment="1">
      <alignment horizontal="right" vertical="center" wrapText="1"/>
    </xf>
    <xf numFmtId="3" fontId="8" fillId="7" borderId="2" xfId="0" applyNumberFormat="1" applyFont="1" applyFill="1" applyBorder="1" applyAlignment="1">
      <alignment horizontal="right" vertical="center" wrapText="1"/>
    </xf>
    <xf numFmtId="3" fontId="8" fillId="7" borderId="12" xfId="0" applyNumberFormat="1" applyFont="1" applyFill="1" applyBorder="1" applyAlignment="1">
      <alignment horizontal="right" vertical="center" wrapText="1"/>
    </xf>
    <xf numFmtId="3" fontId="8" fillId="7" borderId="11" xfId="0" applyNumberFormat="1" applyFont="1" applyFill="1" applyBorder="1" applyAlignment="1">
      <alignment horizontal="right" vertical="center" wrapText="1"/>
    </xf>
    <xf numFmtId="3" fontId="8" fillId="7" borderId="10" xfId="0" applyNumberFormat="1" applyFont="1" applyFill="1" applyBorder="1"/>
    <xf numFmtId="3" fontId="8" fillId="7" borderId="0" xfId="0" applyNumberFormat="1" applyFont="1" applyFill="1" applyAlignment="1"/>
    <xf numFmtId="3" fontId="13" fillId="7" borderId="0" xfId="0" applyNumberFormat="1" applyFont="1" applyFill="1" applyAlignment="1">
      <alignment vertical="center"/>
    </xf>
    <xf numFmtId="3" fontId="8" fillId="7" borderId="0" xfId="0" applyNumberFormat="1" applyFont="1" applyFill="1" applyAlignment="1">
      <alignment vertical="center"/>
    </xf>
    <xf numFmtId="3" fontId="8" fillId="7" borderId="0" xfId="0" applyNumberFormat="1" applyFont="1" applyFill="1" applyBorder="1" applyAlignment="1"/>
    <xf numFmtId="3" fontId="8" fillId="7" borderId="0" xfId="0" applyNumberFormat="1" applyFont="1" applyFill="1" applyBorder="1" applyAlignment="1">
      <alignment horizontal="center"/>
    </xf>
    <xf numFmtId="3" fontId="8" fillId="7" borderId="2" xfId="0" applyNumberFormat="1" applyFont="1" applyFill="1" applyBorder="1" applyAlignment="1"/>
    <xf numFmtId="3" fontId="13" fillId="7" borderId="3" xfId="0" applyNumberFormat="1" applyFont="1" applyFill="1" applyBorder="1" applyAlignment="1">
      <alignment horizontal="left" vertical="center" wrapText="1"/>
    </xf>
    <xf numFmtId="3" fontId="13" fillId="7" borderId="4" xfId="0" applyNumberFormat="1" applyFont="1" applyFill="1" applyBorder="1" applyAlignment="1">
      <alignment horizontal="left" vertical="center" wrapText="1"/>
    </xf>
    <xf numFmtId="3" fontId="13" fillId="7" borderId="4" xfId="0" applyNumberFormat="1" applyFont="1" applyFill="1" applyBorder="1" applyAlignment="1">
      <alignment horizontal="right" vertical="center" wrapText="1"/>
    </xf>
    <xf numFmtId="3" fontId="13" fillId="7" borderId="5" xfId="0" applyNumberFormat="1" applyFont="1" applyFill="1" applyBorder="1" applyAlignment="1">
      <alignment horizontal="right" vertical="center" wrapText="1"/>
    </xf>
    <xf numFmtId="3" fontId="13" fillId="7" borderId="3" xfId="0" applyNumberFormat="1" applyFont="1" applyFill="1" applyBorder="1" applyAlignment="1">
      <alignment horizontal="right" vertical="center" wrapText="1"/>
    </xf>
    <xf numFmtId="3" fontId="13" fillId="2" borderId="0" xfId="0" applyNumberFormat="1" applyFont="1" applyFill="1"/>
    <xf numFmtId="3" fontId="13" fillId="7" borderId="6" xfId="0" applyNumberFormat="1" applyFont="1" applyFill="1" applyBorder="1"/>
    <xf numFmtId="3" fontId="13" fillId="7" borderId="7" xfId="0" applyNumberFormat="1" applyFont="1" applyFill="1" applyBorder="1"/>
    <xf numFmtId="3" fontId="13" fillId="7" borderId="8" xfId="2" applyNumberFormat="1" applyFont="1" applyFill="1" applyBorder="1" applyAlignment="1">
      <alignment horizontal="left" vertical="top"/>
    </xf>
    <xf numFmtId="3" fontId="8" fillId="7" borderId="8" xfId="2" applyNumberFormat="1" applyFont="1" applyFill="1" applyBorder="1" applyAlignment="1">
      <alignment horizontal="left" vertical="top"/>
    </xf>
    <xf numFmtId="3" fontId="8" fillId="7" borderId="11" xfId="2" applyNumberFormat="1" applyFont="1" applyFill="1" applyBorder="1" applyAlignment="1">
      <alignment horizontal="left" vertical="top"/>
    </xf>
    <xf numFmtId="3" fontId="8" fillId="7" borderId="2" xfId="2" applyNumberFormat="1" applyFont="1" applyFill="1" applyBorder="1" applyAlignment="1">
      <alignment horizontal="left" vertical="top"/>
    </xf>
    <xf numFmtId="3" fontId="8" fillId="7" borderId="0" xfId="0" applyNumberFormat="1" applyFont="1" applyFill="1" applyAlignment="1">
      <alignment vertical="top"/>
    </xf>
    <xf numFmtId="3" fontId="8" fillId="7" borderId="0" xfId="0" applyNumberFormat="1" applyFont="1" applyFill="1" applyAlignment="1">
      <alignment vertical="top" wrapText="1"/>
    </xf>
    <xf numFmtId="3" fontId="8" fillId="7" borderId="0" xfId="1" applyNumberFormat="1" applyFont="1" applyFill="1"/>
    <xf numFmtId="3" fontId="22" fillId="7" borderId="0" xfId="9" applyNumberFormat="1" applyFont="1" applyFill="1" applyAlignment="1"/>
    <xf numFmtId="3" fontId="22" fillId="7" borderId="0" xfId="3" applyNumberFormat="1" applyFont="1" applyFill="1" applyAlignment="1"/>
    <xf numFmtId="3" fontId="22" fillId="7" borderId="0" xfId="3" applyNumberFormat="1" applyFont="1" applyFill="1" applyAlignment="1">
      <alignment horizontal="right"/>
    </xf>
    <xf numFmtId="3" fontId="22" fillId="7" borderId="0" xfId="9" applyNumberFormat="1" applyFont="1" applyFill="1" applyAlignment="1">
      <alignment horizontal="right"/>
    </xf>
    <xf numFmtId="3" fontId="13" fillId="6" borderId="0" xfId="0" applyNumberFormat="1" applyFont="1" applyFill="1" applyAlignment="1">
      <alignment horizontal="center" vertical="center"/>
    </xf>
    <xf numFmtId="3" fontId="13" fillId="0" borderId="0" xfId="0" applyNumberFormat="1" applyFont="1" applyAlignment="1">
      <alignment horizontal="center" vertical="center"/>
    </xf>
    <xf numFmtId="3" fontId="13" fillId="3" borderId="0" xfId="0" applyNumberFormat="1" applyFont="1" applyFill="1" applyAlignment="1">
      <alignment horizontal="left" vertical="center" wrapText="1"/>
    </xf>
    <xf numFmtId="3" fontId="8" fillId="0" borderId="0" xfId="0" pivotButton="1" applyNumberFormat="1" applyFont="1"/>
    <xf numFmtId="3" fontId="8" fillId="0" borderId="0" xfId="0" applyNumberFormat="1" applyFont="1" applyAlignment="1">
      <alignment horizontal="left"/>
    </xf>
    <xf numFmtId="3" fontId="8" fillId="0" borderId="0" xfId="0" applyNumberFormat="1" applyFont="1" applyAlignment="1">
      <alignment horizontal="left" indent="1"/>
    </xf>
    <xf numFmtId="3" fontId="13" fillId="2" borderId="0" xfId="2" applyNumberFormat="1" applyFont="1" applyFill="1" applyAlignment="1">
      <alignment horizontal="left" vertical="top"/>
    </xf>
    <xf numFmtId="3" fontId="8" fillId="2" borderId="0" xfId="2" applyNumberFormat="1" applyFont="1" applyFill="1" applyAlignment="1">
      <alignment horizontal="left" vertical="top"/>
    </xf>
    <xf numFmtId="3" fontId="13" fillId="2" borderId="0" xfId="2" applyNumberFormat="1" applyFont="1" applyFill="1" applyAlignment="1">
      <alignment horizontal="left" vertical="top" wrapText="1"/>
    </xf>
    <xf numFmtId="3" fontId="8" fillId="2" borderId="0" xfId="0" applyNumberFormat="1" applyFont="1" applyFill="1" applyAlignment="1">
      <alignment wrapText="1"/>
    </xf>
    <xf numFmtId="3" fontId="8" fillId="2" borderId="1" xfId="2" applyNumberFormat="1" applyFont="1" applyFill="1" applyBorder="1" applyAlignment="1">
      <alignment horizontal="left" vertical="top"/>
    </xf>
    <xf numFmtId="3" fontId="24" fillId="7" borderId="0" xfId="0" applyNumberFormat="1" applyFont="1" applyFill="1"/>
    <xf numFmtId="3" fontId="8" fillId="0" borderId="0" xfId="0" applyNumberFormat="1" applyFont="1" applyAlignment="1">
      <alignment horizontal="center"/>
    </xf>
  </cellXfs>
  <cellStyles count="20">
    <cellStyle name="Comma" xfId="19" builtinId="3"/>
    <cellStyle name="Comma 2" xfId="4" xr:uid="{00000000-0005-0000-0000-000000000000}"/>
    <cellStyle name="Comma 3" xfId="5" xr:uid="{00000000-0005-0000-0000-000001000000}"/>
    <cellStyle name="Hyperlink" xfId="3" builtinId="8"/>
    <cellStyle name="Hyperlink 2" xfId="9" xr:uid="{00000000-0005-0000-0000-000003000000}"/>
    <cellStyle name="Hyperlink 2 2 2" xfId="13" xr:uid="{02EC383F-515E-4B9B-89D0-790866801CA1}"/>
    <cellStyle name="Hyperlink 3" xfId="18" xr:uid="{1D822F08-F820-4925-8492-86FF14575A7E}"/>
    <cellStyle name="Hyperlink 6" xfId="11" xr:uid="{268A1184-AF0B-4B87-83A0-65995C8CC9BC}"/>
    <cellStyle name="Normal" xfId="0" builtinId="0"/>
    <cellStyle name="Normal 2" xfId="6" xr:uid="{00000000-0005-0000-0000-000005000000}"/>
    <cellStyle name="Normal 2 2 2 2" xfId="14" xr:uid="{0429E93A-CBD6-4C89-8A25-651FB6999BF8}"/>
    <cellStyle name="Normal 2 3" xfId="17" xr:uid="{52965C23-6712-4438-96E0-285138C5E0A5}"/>
    <cellStyle name="Normal 2 4" xfId="16" xr:uid="{389A3013-E18B-4383-BF66-33AC80071A5C}"/>
    <cellStyle name="Normal 3" xfId="2" xr:uid="{00000000-0005-0000-0000-000006000000}"/>
    <cellStyle name="Normal 4" xfId="7" xr:uid="{00000000-0005-0000-0000-000007000000}"/>
    <cellStyle name="Normal 5" xfId="8" xr:uid="{00000000-0005-0000-0000-000008000000}"/>
    <cellStyle name="Normal 5 2 2" xfId="15" xr:uid="{6EF2BCB3-306D-474A-9147-99C1D844679B}"/>
    <cellStyle name="Normal 6 2" xfId="10" xr:uid="{943AE05B-C6E4-451D-92D7-E408441274F6}"/>
    <cellStyle name="Normal 7 2" xfId="12" xr:uid="{CF174909-D382-42A7-A233-F3D4571D4D84}"/>
    <cellStyle name="Percent" xfId="1" builtinId="5"/>
  </cellStyles>
  <dxfs count="187">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fif"/><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64138</xdr:rowOff>
    </xdr:from>
    <xdr:ext cx="1781654" cy="926461"/>
    <xdr:pic>
      <xdr:nvPicPr>
        <xdr:cNvPr id="2" name="Picture 1" descr="Ministry of Housing, Communities and Local Government logo">
          <a:extLst>
            <a:ext uri="{FF2B5EF4-FFF2-40B4-BE49-F238E27FC236}">
              <a16:creationId xmlns:a16="http://schemas.microsoft.com/office/drawing/2014/main" id="{FF202014-6697-4DB6-B79D-4A088B8EACF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64138"/>
          <a:ext cx="1781654" cy="926461"/>
        </a:xfrm>
        <a:prstGeom prst="rect">
          <a:avLst/>
        </a:prstGeom>
        <a:noFill/>
        <a:ln cap="flat">
          <a:noFill/>
        </a:ln>
      </xdr:spPr>
    </xdr:pic>
    <xdr:clientData/>
  </xdr:oneCellAnchor>
  <xdr:oneCellAnchor>
    <xdr:from>
      <xdr:col>0</xdr:col>
      <xdr:colOff>3990978</xdr:colOff>
      <xdr:row>0</xdr:row>
      <xdr:rowOff>17775</xdr:rowOff>
    </xdr:from>
    <xdr:ext cx="996311" cy="969648"/>
    <xdr:pic>
      <xdr:nvPicPr>
        <xdr:cNvPr id="3" name="Picture 5">
          <a:extLst>
            <a:ext uri="{FF2B5EF4-FFF2-40B4-BE49-F238E27FC236}">
              <a16:creationId xmlns:a16="http://schemas.microsoft.com/office/drawing/2014/main" id="{620023A4-654B-4DB1-B3D3-40CB6CC6687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srcRect t="2588" b="8519"/>
        <a:stretch>
          <a:fillRect/>
        </a:stretch>
      </xdr:blipFill>
      <xdr:spPr>
        <a:xfrm>
          <a:off x="3990978" y="17775"/>
          <a:ext cx="996311" cy="969648"/>
        </a:xfrm>
        <a:prstGeom prst="rect">
          <a:avLst/>
        </a:prstGeom>
        <a:noFill/>
        <a:ln cap="flat">
          <a:noFill/>
        </a:ln>
      </xdr:spPr>
    </xdr:pic>
    <xdr:clientData/>
  </xdr:oneCellAnchor>
  <xdr:twoCellAnchor editAs="oneCell">
    <xdr:from>
      <xdr:col>0</xdr:col>
      <xdr:colOff>3981450</xdr:colOff>
      <xdr:row>0</xdr:row>
      <xdr:rowOff>114300</xdr:rowOff>
    </xdr:from>
    <xdr:to>
      <xdr:col>1</xdr:col>
      <xdr:colOff>0</xdr:colOff>
      <xdr:row>1</xdr:row>
      <xdr:rowOff>0</xdr:rowOff>
    </xdr:to>
    <xdr:pic>
      <xdr:nvPicPr>
        <xdr:cNvPr id="5" name="Graphic 4" descr="Accredited Official Statistics logo">
          <a:extLst>
            <a:ext uri="{FF2B5EF4-FFF2-40B4-BE49-F238E27FC236}">
              <a16:creationId xmlns:a16="http://schemas.microsoft.com/office/drawing/2014/main" id="{D4665BD9-B570-67AD-1E47-140EE4E9C99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981450" y="114300"/>
          <a:ext cx="952500" cy="952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2262686</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987DF8F4-B171-4FA8-889C-34BDB9D8C5F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1463836" y="0"/>
          <a:ext cx="917390" cy="906051"/>
        </a:xfrm>
        <a:prstGeom prst="rect">
          <a:avLst/>
        </a:prstGeom>
        <a:noFill/>
        <a:ln cap="flat">
          <a:noFill/>
        </a:ln>
      </xdr:spPr>
    </xdr:pic>
    <xdr:clientData/>
  </xdr:oneCellAnchor>
  <xdr:oneCellAnchor>
    <xdr:from>
      <xdr:col>4</xdr:col>
      <xdr:colOff>684766</xdr:colOff>
      <xdr:row>0</xdr:row>
      <xdr:rowOff>190496</xdr:rowOff>
    </xdr:from>
    <xdr:ext cx="1100426" cy="572222"/>
    <xdr:pic>
      <xdr:nvPicPr>
        <xdr:cNvPr id="3" name="Picture 4" descr="Ministry of Housing, Communities and Local Government logo">
          <a:extLst>
            <a:ext uri="{FF2B5EF4-FFF2-40B4-BE49-F238E27FC236}">
              <a16:creationId xmlns:a16="http://schemas.microsoft.com/office/drawing/2014/main" id="{83E429A4-83B3-4967-AD8C-80173EBBF5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1838541" y="190496"/>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89.703679745369" createdVersion="8" refreshedVersion="8" minRefreshableVersion="3" recordCount="9215" xr:uid="{DF2008F2-0B2B-4C30-8A65-EBB33A4B993B}">
  <cacheSource type="worksheet">
    <worksheetSource ref="A1:F1048576" sheet="Data"/>
  </cacheSource>
  <cacheFields count="6">
    <cacheField name="FINANCIAL_YEAR" numFmtId="0">
      <sharedItems containsBlank="1" count="16">
        <s v="2010/11"/>
        <s v="2011/12"/>
        <s v="2012/13"/>
        <s v="2013/14"/>
        <s v="2014/15"/>
        <s v="2015/16"/>
        <s v="2016/17"/>
        <s v="2017/18"/>
        <s v="2018/19"/>
        <s v="2019/20"/>
        <s v="2020/21"/>
        <s v="2021/22"/>
        <s v="2022/23"/>
        <s v="2023/24"/>
        <s v="2024/25"/>
        <m/>
      </sharedItems>
    </cacheField>
    <cacheField name="YE_QUARTER" numFmtId="0">
      <sharedItems containsBlank="1" count="16">
        <s v="Year ending March 2011"/>
        <s v="Year ending March 2012"/>
        <s v="Year ending March 2013"/>
        <s v="Year ending March 2014"/>
        <s v="Year ending March 2015"/>
        <s v="Year ending March 2016"/>
        <s v="Year ending March 2017"/>
        <s v="Year ending March 2018"/>
        <s v="Year ending March 2019"/>
        <s v="Year ending March 2020"/>
        <s v="Year ending March 2021"/>
        <s v="Year ending March 2022"/>
        <s v="Year ending March 2023"/>
        <s v="Year ending March 2024"/>
        <s v="Year ending March 2025"/>
        <m/>
      </sharedItems>
    </cacheField>
    <cacheField name="QUARTER" numFmtId="0">
      <sharedItems containsBlank="1"/>
    </cacheField>
    <cacheField name="fire0901_category_d" numFmtId="0">
      <sharedItems containsBlank="1" count="24">
        <s v="Advice only"/>
        <s v="Animal assistance incidents"/>
        <s v="Assist other agencies"/>
        <s v="Effecting entry / exit"/>
        <s v="Evacuation (no fire)"/>
        <s v="Flooding"/>
        <s v="Good intent non-fire false alarm"/>
        <s v="Hazardous Materials incident"/>
        <s v="Lift release"/>
        <s v="Making safe (not RTC)"/>
        <s v="Malicious non-fire false alarm"/>
        <s v="Medical incident - First responder"/>
        <s v="No action (not false alarm)"/>
        <s v="Other rescue / release of persons"/>
        <s v="Other transport incident"/>
        <s v="Removal of objects from people"/>
        <s v="Rescue or evacuation from water"/>
        <s v="Road Traffic Collision (RTC)"/>
        <s v="Spills and Leaks (not RTC)"/>
        <s v="Stand by"/>
        <s v="Suicide / attempts"/>
        <s v="Water provision"/>
        <s v="Medical Incident - Co-responder"/>
        <m/>
      </sharedItems>
    </cacheField>
    <cacheField name="fire0902_category_detailed_d" numFmtId="0">
      <sharedItems containsBlank="1" count="129">
        <s v="Fire safety advice"/>
        <s v="Other advice"/>
        <s v="Lift heavy animal - Domestic"/>
        <s v="Lift heavy animal - Livestock"/>
        <s v="Other - Livestock"/>
        <s v="Rescue from below ground - Bird"/>
        <s v="Rescue from below ground - Domestic"/>
        <s v="Rescue from below ground - Livestock"/>
        <s v="Rescue from below ground - Wild"/>
        <s v="Rescue from height - Bird"/>
        <s v="Rescue from height - Domestic"/>
        <s v="Rescue from height - Livestock"/>
        <s v="Rescue from height - Wild"/>
        <s v="Rescue from water/mud etc - Bird"/>
        <s v="Rescue from water/mud etc - Domestic"/>
        <s v="Rescue from water/mud etc - Livestock"/>
        <s v="Rescue from water/mud etc - Wild"/>
        <s v="Trapped Animal - Domestic"/>
        <s v="Trapped Animal - Livestock"/>
        <s v="Trapped Animal - Wild"/>
        <s v="Assistance to other agencies"/>
        <s v="Civil Disturbance"/>
        <s v="Other assistance to police/ambulance - Bariatric person"/>
        <s v="Other assistance to police/ambulance - Other"/>
        <s v="For able bodied person not in distress"/>
        <s v="For child"/>
        <s v="For medical case"/>
        <s v="For person in distress"/>
        <s v="No persons involved"/>
        <s v="Acetylene cylinders"/>
        <s v="Explosion (no fire)"/>
        <s v="Gas Leak"/>
        <s v="Other reasons"/>
        <s v="Terrorist threat"/>
        <s v="Unexploded bomb (not terrorist)"/>
        <s v="Advice only"/>
        <s v="Evacuation"/>
        <s v="Make safe"/>
        <s v="Other"/>
        <s v="Pumping out"/>
        <s v="Stand by - no action"/>
        <s v="Service not required"/>
        <s v="Class 1: Explosives - Environmental containment"/>
        <s v="Class 1: Explosives - No containment required"/>
        <s v="Class 2: Gases - Environmental containment"/>
        <s v="Class 2: Gases - No containment required"/>
        <s v="Class 3: Flammable Liquids - Environmental containment"/>
        <s v="Class 3: Flammable Liquids - No containment required"/>
        <s v="Class 4: Flammable Materials - Environmental containment"/>
        <s v="Class 4: Flammable Materials - No containment required"/>
        <s v="Class 5: Oxidizing Materials - Environmental containment"/>
        <s v="Class 5: Oxidizing Materials - No containment required"/>
        <s v="Class 6: Toxic Materials - Environmental containment"/>
        <s v="Class 6: Toxic Materials - No containment required"/>
        <s v="Class 8: Corrosive Materials - Environmental containment"/>
        <s v="Class 8: Corrosive Materials - No containment required"/>
        <s v="Class 9: Miscellaneous Dangerous Goods - Environmental containment"/>
        <s v="Class 9: Miscellaneous Dangerous Goods - No containment required"/>
        <s v="Combination of substances - Environmental containment"/>
        <s v="Combination of substances - No containment required"/>
        <s v="Unknown - Environmental containment"/>
        <s v="Unknown - No containment required"/>
        <s v="Cordon off hole"/>
        <s v="Removal/retrieval of dead body"/>
        <s v="Removal/retrieval of other object"/>
        <s v="Remove object / obstruction from highway"/>
        <s v="Remove object / obstruction from pedestrian area"/>
        <s v="Stabilise or otherwise make safe unsafe structure"/>
        <s v="Breathing difficulties / impairment / Respiratory arrest"/>
        <s v="Chest Pain / Cardiac Arrest / Heart condition"/>
        <s v="Choking"/>
        <s v="Collapse"/>
        <s v="Lift person"/>
        <s v="Shock / Anaphylactic shock"/>
        <s v="Unconscious, fitting or unresponsive"/>
        <s v="Confined space - atmosphere not noxious"/>
        <s v="Confined space with a noxious, toxic or oxygen deficient atmosphere"/>
        <s v="from below ground"/>
        <s v="from height"/>
        <s v="from mud"/>
        <s v="trapped in collapsed structure"/>
        <s v="Trapped in or under machinery or other object"/>
        <s v="Extrication of person(s)"/>
        <s v="Make vehicle safe"/>
        <s v="Release of person(s)"/>
        <s v="Handcuffs"/>
        <s v="Impaled"/>
        <s v="Other objects"/>
        <s v="Other, involving injury"/>
        <s v="Ring removal"/>
        <s v="Trapped limb"/>
        <s v=" Person in industrial or other manmade water feature, eg sewage plant, industrial effluent pool"/>
        <s v="Person assisted from dwelling surrounded by water"/>
        <s v="Person assisted through or across public highway covered by water"/>
        <s v="Person in indoor or outdoor pool"/>
        <s v="Person in lake, sea or estuary"/>
        <s v="Person in or on top of vehicle that is surrounded by moving or rising water greater than (2) foot deep"/>
        <s v="Person in river, canal or other waterway"/>
        <s v="Person in sinking or otherwise unsound vessel"/>
        <s v="Person not in water or at imminent risk of entering water - Other"/>
        <s v="Person stranded on beach or cliff with rising or full tide, river side/ravine or other waterway embankment where could fall into waterway"/>
        <s v="Make scene safe"/>
        <s v="Wash down road"/>
        <s v="Swill away non-hazardous substances"/>
        <s v="Vehicle leaking fuel"/>
        <s v="Aircraft landing"/>
        <s v="At known fire"/>
        <s v="Other stand by"/>
        <s v="Suicide"/>
        <s v="Threat of / Attempted suicide"/>
        <s v="Filling pool"/>
        <s v="Other - Domestic"/>
        <s v="Class 7: Radioactive Materials  - No containment required"/>
        <s v="Medical assistance only"/>
        <s v="Person fallen through ice or at risk of doing so"/>
        <s v="Reported incident/location not found"/>
        <s v="No action required"/>
        <s v="River structure; bridge or island, stranded on an island, tree in water."/>
        <s v="Bankside, partly in or out of water."/>
        <s v="Animal harm - Domestic"/>
        <s v="Animal harm - Livestock"/>
        <s v="Animal harm - Wild"/>
        <s v="Lift heavy animal - Wild"/>
        <s v="Other - Wild"/>
        <s v="From widespread flooding, e.g flooded street or field."/>
        <s v="Person in or on top of building that is surrounded by moving or rising water that will exceed head height or cause structural collapse"/>
        <s v="Class 7: Radioactive Materials  - Environmental containment"/>
        <s v="Person assisted from mobile home (e.g. caravan) surrounded by moving or rising water greater than (2) foot deep"/>
        <m/>
      </sharedItems>
    </cacheField>
    <cacheField name="Non-fire incidents" numFmtId="165">
      <sharedItems containsString="0" containsBlank="1" containsNumber="1" containsInteger="1" minValue="1" maxValue="481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215">
  <r>
    <x v="0"/>
    <x v="0"/>
    <s v="2010/11 Q1 Apr, May, Jun"/>
    <x v="0"/>
    <x v="0"/>
    <n v="130"/>
  </r>
  <r>
    <x v="0"/>
    <x v="0"/>
    <s v="2010/11 Q1 Apr, May, Jun"/>
    <x v="0"/>
    <x v="1"/>
    <n v="283"/>
  </r>
  <r>
    <x v="0"/>
    <x v="0"/>
    <s v="2010/11 Q1 Apr, May, Jun"/>
    <x v="1"/>
    <x v="2"/>
    <n v="1"/>
  </r>
  <r>
    <x v="0"/>
    <x v="0"/>
    <s v="2010/11 Q1 Apr, May, Jun"/>
    <x v="1"/>
    <x v="3"/>
    <n v="118"/>
  </r>
  <r>
    <x v="0"/>
    <x v="0"/>
    <s v="2010/11 Q1 Apr, May, Jun"/>
    <x v="1"/>
    <x v="4"/>
    <n v="527"/>
  </r>
  <r>
    <x v="0"/>
    <x v="0"/>
    <s v="2010/11 Q1 Apr, May, Jun"/>
    <x v="1"/>
    <x v="5"/>
    <n v="25"/>
  </r>
  <r>
    <x v="0"/>
    <x v="0"/>
    <s v="2010/11 Q1 Apr, May, Jun"/>
    <x v="1"/>
    <x v="6"/>
    <n v="136"/>
  </r>
  <r>
    <x v="0"/>
    <x v="0"/>
    <s v="2010/11 Q1 Apr, May, Jun"/>
    <x v="1"/>
    <x v="7"/>
    <n v="23"/>
  </r>
  <r>
    <x v="0"/>
    <x v="0"/>
    <s v="2010/11 Q1 Apr, May, Jun"/>
    <x v="1"/>
    <x v="8"/>
    <n v="17"/>
  </r>
  <r>
    <x v="0"/>
    <x v="0"/>
    <s v="2010/11 Q1 Apr, May, Jun"/>
    <x v="1"/>
    <x v="9"/>
    <n v="291"/>
  </r>
  <r>
    <x v="0"/>
    <x v="0"/>
    <s v="2010/11 Q1 Apr, May, Jun"/>
    <x v="1"/>
    <x v="10"/>
    <n v="348"/>
  </r>
  <r>
    <x v="0"/>
    <x v="0"/>
    <s v="2010/11 Q1 Apr, May, Jun"/>
    <x v="1"/>
    <x v="11"/>
    <n v="5"/>
  </r>
  <r>
    <x v="0"/>
    <x v="0"/>
    <s v="2010/11 Q1 Apr, May, Jun"/>
    <x v="1"/>
    <x v="12"/>
    <n v="16"/>
  </r>
  <r>
    <x v="0"/>
    <x v="0"/>
    <s v="2010/11 Q1 Apr, May, Jun"/>
    <x v="1"/>
    <x v="13"/>
    <n v="24"/>
  </r>
  <r>
    <x v="0"/>
    <x v="0"/>
    <s v="2010/11 Q1 Apr, May, Jun"/>
    <x v="1"/>
    <x v="14"/>
    <n v="34"/>
  </r>
  <r>
    <x v="0"/>
    <x v="0"/>
    <s v="2010/11 Q1 Apr, May, Jun"/>
    <x v="1"/>
    <x v="15"/>
    <n v="115"/>
  </r>
  <r>
    <x v="0"/>
    <x v="0"/>
    <s v="2010/11 Q1 Apr, May, Jun"/>
    <x v="1"/>
    <x v="16"/>
    <n v="28"/>
  </r>
  <r>
    <x v="0"/>
    <x v="0"/>
    <s v="2010/11 Q1 Apr, May, Jun"/>
    <x v="1"/>
    <x v="17"/>
    <n v="2"/>
  </r>
  <r>
    <x v="0"/>
    <x v="0"/>
    <s v="2010/11 Q1 Apr, May, Jun"/>
    <x v="1"/>
    <x v="18"/>
    <n v="1"/>
  </r>
  <r>
    <x v="0"/>
    <x v="0"/>
    <s v="2010/11 Q1 Apr, May, Jun"/>
    <x v="1"/>
    <x v="19"/>
    <n v="1"/>
  </r>
  <r>
    <x v="0"/>
    <x v="0"/>
    <s v="2010/11 Q1 Apr, May, Jun"/>
    <x v="2"/>
    <x v="20"/>
    <n v="285"/>
  </r>
  <r>
    <x v="0"/>
    <x v="0"/>
    <s v="2010/11 Q1 Apr, May, Jun"/>
    <x v="2"/>
    <x v="21"/>
    <n v="5"/>
  </r>
  <r>
    <x v="0"/>
    <x v="0"/>
    <s v="2010/11 Q1 Apr, May, Jun"/>
    <x v="2"/>
    <x v="22"/>
    <n v="3"/>
  </r>
  <r>
    <x v="0"/>
    <x v="0"/>
    <s v="2010/11 Q1 Apr, May, Jun"/>
    <x v="2"/>
    <x v="23"/>
    <n v="953"/>
  </r>
  <r>
    <x v="0"/>
    <x v="0"/>
    <s v="2010/11 Q1 Apr, May, Jun"/>
    <x v="3"/>
    <x v="24"/>
    <n v="1639"/>
  </r>
  <r>
    <x v="0"/>
    <x v="0"/>
    <s v="2010/11 Q1 Apr, May, Jun"/>
    <x v="3"/>
    <x v="25"/>
    <n v="1127"/>
  </r>
  <r>
    <x v="0"/>
    <x v="0"/>
    <s v="2010/11 Q1 Apr, May, Jun"/>
    <x v="3"/>
    <x v="26"/>
    <n v="263"/>
  </r>
  <r>
    <x v="0"/>
    <x v="0"/>
    <s v="2010/11 Q1 Apr, May, Jun"/>
    <x v="3"/>
    <x v="27"/>
    <n v="775"/>
  </r>
  <r>
    <x v="0"/>
    <x v="0"/>
    <s v="2010/11 Q1 Apr, May, Jun"/>
    <x v="3"/>
    <x v="28"/>
    <n v="416"/>
  </r>
  <r>
    <x v="0"/>
    <x v="0"/>
    <s v="2010/11 Q1 Apr, May, Jun"/>
    <x v="4"/>
    <x v="29"/>
    <n v="1"/>
  </r>
  <r>
    <x v="0"/>
    <x v="0"/>
    <s v="2010/11 Q1 Apr, May, Jun"/>
    <x v="4"/>
    <x v="30"/>
    <n v="8"/>
  </r>
  <r>
    <x v="0"/>
    <x v="0"/>
    <s v="2010/11 Q1 Apr, May, Jun"/>
    <x v="4"/>
    <x v="31"/>
    <n v="130"/>
  </r>
  <r>
    <x v="0"/>
    <x v="0"/>
    <s v="2010/11 Q1 Apr, May, Jun"/>
    <x v="4"/>
    <x v="32"/>
    <n v="14"/>
  </r>
  <r>
    <x v="0"/>
    <x v="0"/>
    <s v="2010/11 Q1 Apr, May, Jun"/>
    <x v="4"/>
    <x v="33"/>
    <n v="3"/>
  </r>
  <r>
    <x v="0"/>
    <x v="0"/>
    <s v="2010/11 Q1 Apr, May, Jun"/>
    <x v="4"/>
    <x v="34"/>
    <n v="6"/>
  </r>
  <r>
    <x v="0"/>
    <x v="0"/>
    <s v="2010/11 Q1 Apr, May, Jun"/>
    <x v="5"/>
    <x v="35"/>
    <n v="1151"/>
  </r>
  <r>
    <x v="0"/>
    <x v="0"/>
    <s v="2010/11 Q1 Apr, May, Jun"/>
    <x v="5"/>
    <x v="36"/>
    <n v="25"/>
  </r>
  <r>
    <x v="0"/>
    <x v="0"/>
    <s v="2010/11 Q1 Apr, May, Jun"/>
    <x v="5"/>
    <x v="37"/>
    <n v="2"/>
  </r>
  <r>
    <x v="0"/>
    <x v="0"/>
    <s v="2010/11 Q1 Apr, May, Jun"/>
    <x v="5"/>
    <x v="38"/>
    <n v="1072"/>
  </r>
  <r>
    <x v="0"/>
    <x v="0"/>
    <s v="2010/11 Q1 Apr, May, Jun"/>
    <x v="5"/>
    <x v="39"/>
    <n v="190"/>
  </r>
  <r>
    <x v="0"/>
    <x v="0"/>
    <s v="2010/11 Q1 Apr, May, Jun"/>
    <x v="5"/>
    <x v="40"/>
    <n v="168"/>
  </r>
  <r>
    <x v="0"/>
    <x v="0"/>
    <s v="2010/11 Q1 Apr, May, Jun"/>
    <x v="6"/>
    <x v="41"/>
    <n v="3058"/>
  </r>
  <r>
    <x v="0"/>
    <x v="0"/>
    <s v="2010/11 Q1 Apr, May, Jun"/>
    <x v="7"/>
    <x v="42"/>
    <n v="3"/>
  </r>
  <r>
    <x v="0"/>
    <x v="0"/>
    <s v="2010/11 Q1 Apr, May, Jun"/>
    <x v="7"/>
    <x v="43"/>
    <n v="9"/>
  </r>
  <r>
    <x v="0"/>
    <x v="0"/>
    <s v="2010/11 Q1 Apr, May, Jun"/>
    <x v="7"/>
    <x v="44"/>
    <n v="17"/>
  </r>
  <r>
    <x v="0"/>
    <x v="0"/>
    <s v="2010/11 Q1 Apr, May, Jun"/>
    <x v="7"/>
    <x v="45"/>
    <n v="118"/>
  </r>
  <r>
    <x v="0"/>
    <x v="0"/>
    <s v="2010/11 Q1 Apr, May, Jun"/>
    <x v="7"/>
    <x v="46"/>
    <n v="25"/>
  </r>
  <r>
    <x v="0"/>
    <x v="0"/>
    <s v="2010/11 Q1 Apr, May, Jun"/>
    <x v="7"/>
    <x v="47"/>
    <n v="51"/>
  </r>
  <r>
    <x v="0"/>
    <x v="0"/>
    <s v="2010/11 Q1 Apr, May, Jun"/>
    <x v="7"/>
    <x v="48"/>
    <n v="3"/>
  </r>
  <r>
    <x v="0"/>
    <x v="0"/>
    <s v="2010/11 Q1 Apr, May, Jun"/>
    <x v="7"/>
    <x v="49"/>
    <n v="24"/>
  </r>
  <r>
    <x v="0"/>
    <x v="0"/>
    <s v="2010/11 Q1 Apr, May, Jun"/>
    <x v="7"/>
    <x v="50"/>
    <n v="3"/>
  </r>
  <r>
    <x v="0"/>
    <x v="0"/>
    <s v="2010/11 Q1 Apr, May, Jun"/>
    <x v="7"/>
    <x v="51"/>
    <n v="7"/>
  </r>
  <r>
    <x v="0"/>
    <x v="0"/>
    <s v="2010/11 Q1 Apr, May, Jun"/>
    <x v="7"/>
    <x v="52"/>
    <n v="22"/>
  </r>
  <r>
    <x v="0"/>
    <x v="0"/>
    <s v="2010/11 Q1 Apr, May, Jun"/>
    <x v="7"/>
    <x v="53"/>
    <n v="28"/>
  </r>
  <r>
    <x v="0"/>
    <x v="0"/>
    <s v="2010/11 Q1 Apr, May, Jun"/>
    <x v="7"/>
    <x v="54"/>
    <n v="16"/>
  </r>
  <r>
    <x v="0"/>
    <x v="0"/>
    <s v="2010/11 Q1 Apr, May, Jun"/>
    <x v="7"/>
    <x v="55"/>
    <n v="19"/>
  </r>
  <r>
    <x v="0"/>
    <x v="0"/>
    <s v="2010/11 Q1 Apr, May, Jun"/>
    <x v="7"/>
    <x v="56"/>
    <n v="6"/>
  </r>
  <r>
    <x v="0"/>
    <x v="0"/>
    <s v="2010/11 Q1 Apr, May, Jun"/>
    <x v="7"/>
    <x v="57"/>
    <n v="5"/>
  </r>
  <r>
    <x v="0"/>
    <x v="0"/>
    <s v="2010/11 Q1 Apr, May, Jun"/>
    <x v="7"/>
    <x v="58"/>
    <n v="13"/>
  </r>
  <r>
    <x v="0"/>
    <x v="0"/>
    <s v="2010/11 Q1 Apr, May, Jun"/>
    <x v="7"/>
    <x v="59"/>
    <n v="13"/>
  </r>
  <r>
    <x v="0"/>
    <x v="0"/>
    <s v="2010/11 Q1 Apr, May, Jun"/>
    <x v="7"/>
    <x v="60"/>
    <n v="13"/>
  </r>
  <r>
    <x v="0"/>
    <x v="0"/>
    <s v="2010/11 Q1 Apr, May, Jun"/>
    <x v="7"/>
    <x v="61"/>
    <n v="39"/>
  </r>
  <r>
    <x v="0"/>
    <x v="0"/>
    <s v="2010/11 Q1 Apr, May, Jun"/>
    <x v="8"/>
    <x v="24"/>
    <n v="3134"/>
  </r>
  <r>
    <x v="0"/>
    <x v="0"/>
    <s v="2010/11 Q1 Apr, May, Jun"/>
    <x v="8"/>
    <x v="25"/>
    <n v="130"/>
  </r>
  <r>
    <x v="0"/>
    <x v="0"/>
    <s v="2010/11 Q1 Apr, May, Jun"/>
    <x v="8"/>
    <x v="26"/>
    <n v="56"/>
  </r>
  <r>
    <x v="0"/>
    <x v="0"/>
    <s v="2010/11 Q1 Apr, May, Jun"/>
    <x v="8"/>
    <x v="27"/>
    <n v="579"/>
  </r>
  <r>
    <x v="0"/>
    <x v="0"/>
    <s v="2010/11 Q1 Apr, May, Jun"/>
    <x v="8"/>
    <x v="28"/>
    <n v="481"/>
  </r>
  <r>
    <x v="0"/>
    <x v="0"/>
    <s v="2010/11 Q1 Apr, May, Jun"/>
    <x v="9"/>
    <x v="62"/>
    <n v="23"/>
  </r>
  <r>
    <x v="0"/>
    <x v="0"/>
    <s v="2010/11 Q1 Apr, May, Jun"/>
    <x v="9"/>
    <x v="38"/>
    <n v="224"/>
  </r>
  <r>
    <x v="0"/>
    <x v="0"/>
    <s v="2010/11 Q1 Apr, May, Jun"/>
    <x v="9"/>
    <x v="63"/>
    <n v="5"/>
  </r>
  <r>
    <x v="0"/>
    <x v="0"/>
    <s v="2010/11 Q1 Apr, May, Jun"/>
    <x v="9"/>
    <x v="64"/>
    <n v="27"/>
  </r>
  <r>
    <x v="0"/>
    <x v="0"/>
    <s v="2010/11 Q1 Apr, May, Jun"/>
    <x v="9"/>
    <x v="65"/>
    <n v="33"/>
  </r>
  <r>
    <x v="0"/>
    <x v="0"/>
    <s v="2010/11 Q1 Apr, May, Jun"/>
    <x v="9"/>
    <x v="66"/>
    <n v="23"/>
  </r>
  <r>
    <x v="0"/>
    <x v="0"/>
    <s v="2010/11 Q1 Apr, May, Jun"/>
    <x v="9"/>
    <x v="67"/>
    <n v="196"/>
  </r>
  <r>
    <x v="0"/>
    <x v="0"/>
    <s v="2010/11 Q1 Apr, May, Jun"/>
    <x v="10"/>
    <x v="41"/>
    <n v="177"/>
  </r>
  <r>
    <x v="0"/>
    <x v="0"/>
    <s v="2010/11 Q1 Apr, May, Jun"/>
    <x v="11"/>
    <x v="68"/>
    <n v="699"/>
  </r>
  <r>
    <x v="0"/>
    <x v="0"/>
    <s v="2010/11 Q1 Apr, May, Jun"/>
    <x v="11"/>
    <x v="69"/>
    <n v="730"/>
  </r>
  <r>
    <x v="0"/>
    <x v="0"/>
    <s v="2010/11 Q1 Apr, May, Jun"/>
    <x v="11"/>
    <x v="70"/>
    <n v="7"/>
  </r>
  <r>
    <x v="0"/>
    <x v="0"/>
    <s v="2010/11 Q1 Apr, May, Jun"/>
    <x v="11"/>
    <x v="71"/>
    <n v="234"/>
  </r>
  <r>
    <x v="0"/>
    <x v="0"/>
    <s v="2010/11 Q1 Apr, May, Jun"/>
    <x v="11"/>
    <x v="72"/>
    <n v="104"/>
  </r>
  <r>
    <x v="0"/>
    <x v="0"/>
    <s v="2010/11 Q1 Apr, May, Jun"/>
    <x v="11"/>
    <x v="38"/>
    <n v="415"/>
  </r>
  <r>
    <x v="0"/>
    <x v="0"/>
    <s v="2010/11 Q1 Apr, May, Jun"/>
    <x v="11"/>
    <x v="73"/>
    <n v="16"/>
  </r>
  <r>
    <x v="0"/>
    <x v="0"/>
    <s v="2010/11 Q1 Apr, May, Jun"/>
    <x v="11"/>
    <x v="74"/>
    <n v="400"/>
  </r>
  <r>
    <x v="0"/>
    <x v="0"/>
    <s v="2010/11 Q1 Apr, May, Jun"/>
    <x v="12"/>
    <x v="41"/>
    <n v="1908"/>
  </r>
  <r>
    <x v="0"/>
    <x v="0"/>
    <s v="2010/11 Q1 Apr, May, Jun"/>
    <x v="13"/>
    <x v="75"/>
    <n v="69"/>
  </r>
  <r>
    <x v="0"/>
    <x v="0"/>
    <s v="2010/11 Q1 Apr, May, Jun"/>
    <x v="13"/>
    <x v="76"/>
    <n v="10"/>
  </r>
  <r>
    <x v="0"/>
    <x v="0"/>
    <s v="2010/11 Q1 Apr, May, Jun"/>
    <x v="13"/>
    <x v="77"/>
    <n v="21"/>
  </r>
  <r>
    <x v="0"/>
    <x v="0"/>
    <s v="2010/11 Q1 Apr, May, Jun"/>
    <x v="13"/>
    <x v="78"/>
    <n v="454"/>
  </r>
  <r>
    <x v="0"/>
    <x v="0"/>
    <s v="2010/11 Q1 Apr, May, Jun"/>
    <x v="13"/>
    <x v="79"/>
    <n v="28"/>
  </r>
  <r>
    <x v="0"/>
    <x v="0"/>
    <s v="2010/11 Q1 Apr, May, Jun"/>
    <x v="13"/>
    <x v="38"/>
    <n v="535"/>
  </r>
  <r>
    <x v="0"/>
    <x v="0"/>
    <s v="2010/11 Q1 Apr, May, Jun"/>
    <x v="13"/>
    <x v="80"/>
    <n v="11"/>
  </r>
  <r>
    <x v="0"/>
    <x v="0"/>
    <s v="2010/11 Q1 Apr, May, Jun"/>
    <x v="13"/>
    <x v="81"/>
    <n v="390"/>
  </r>
  <r>
    <x v="0"/>
    <x v="0"/>
    <s v="2010/11 Q1 Apr, May, Jun"/>
    <x v="14"/>
    <x v="35"/>
    <n v="35"/>
  </r>
  <r>
    <x v="0"/>
    <x v="0"/>
    <s v="2010/11 Q1 Apr, May, Jun"/>
    <x v="14"/>
    <x v="82"/>
    <n v="21"/>
  </r>
  <r>
    <x v="0"/>
    <x v="0"/>
    <s v="2010/11 Q1 Apr, May, Jun"/>
    <x v="14"/>
    <x v="83"/>
    <n v="96"/>
  </r>
  <r>
    <x v="0"/>
    <x v="0"/>
    <s v="2010/11 Q1 Apr, May, Jun"/>
    <x v="14"/>
    <x v="38"/>
    <n v="47"/>
  </r>
  <r>
    <x v="0"/>
    <x v="0"/>
    <s v="2010/11 Q1 Apr, May, Jun"/>
    <x v="14"/>
    <x v="84"/>
    <n v="94"/>
  </r>
  <r>
    <x v="0"/>
    <x v="0"/>
    <s v="2010/11 Q1 Apr, May, Jun"/>
    <x v="14"/>
    <x v="40"/>
    <n v="58"/>
  </r>
  <r>
    <x v="0"/>
    <x v="0"/>
    <s v="2010/11 Q1 Apr, May, Jun"/>
    <x v="15"/>
    <x v="85"/>
    <n v="69"/>
  </r>
  <r>
    <x v="0"/>
    <x v="0"/>
    <s v="2010/11 Q1 Apr, May, Jun"/>
    <x v="15"/>
    <x v="86"/>
    <n v="23"/>
  </r>
  <r>
    <x v="0"/>
    <x v="0"/>
    <s v="2010/11 Q1 Apr, May, Jun"/>
    <x v="15"/>
    <x v="38"/>
    <n v="2"/>
  </r>
  <r>
    <x v="0"/>
    <x v="0"/>
    <s v="2010/11 Q1 Apr, May, Jun"/>
    <x v="15"/>
    <x v="87"/>
    <n v="135"/>
  </r>
  <r>
    <x v="0"/>
    <x v="0"/>
    <s v="2010/11 Q1 Apr, May, Jun"/>
    <x v="15"/>
    <x v="88"/>
    <n v="32"/>
  </r>
  <r>
    <x v="0"/>
    <x v="0"/>
    <s v="2010/11 Q1 Apr, May, Jun"/>
    <x v="15"/>
    <x v="89"/>
    <n v="782"/>
  </r>
  <r>
    <x v="0"/>
    <x v="0"/>
    <s v="2010/11 Q1 Apr, May, Jun"/>
    <x v="15"/>
    <x v="90"/>
    <n v="3"/>
  </r>
  <r>
    <x v="0"/>
    <x v="0"/>
    <s v="2010/11 Q1 Apr, May, Jun"/>
    <x v="16"/>
    <x v="91"/>
    <n v="1"/>
  </r>
  <r>
    <x v="0"/>
    <x v="0"/>
    <s v="2010/11 Q1 Apr, May, Jun"/>
    <x v="16"/>
    <x v="38"/>
    <n v="13"/>
  </r>
  <r>
    <x v="0"/>
    <x v="0"/>
    <s v="2010/11 Q1 Apr, May, Jun"/>
    <x v="16"/>
    <x v="92"/>
    <n v="1"/>
  </r>
  <r>
    <x v="0"/>
    <x v="0"/>
    <s v="2010/11 Q1 Apr, May, Jun"/>
    <x v="16"/>
    <x v="93"/>
    <n v="1"/>
  </r>
  <r>
    <x v="0"/>
    <x v="0"/>
    <s v="2010/11 Q1 Apr, May, Jun"/>
    <x v="16"/>
    <x v="94"/>
    <n v="1"/>
  </r>
  <r>
    <x v="0"/>
    <x v="0"/>
    <s v="2010/11 Q1 Apr, May, Jun"/>
    <x v="16"/>
    <x v="95"/>
    <n v="17"/>
  </r>
  <r>
    <x v="0"/>
    <x v="0"/>
    <s v="2010/11 Q1 Apr, May, Jun"/>
    <x v="16"/>
    <x v="96"/>
    <n v="3"/>
  </r>
  <r>
    <x v="0"/>
    <x v="0"/>
    <s v="2010/11 Q1 Apr, May, Jun"/>
    <x v="16"/>
    <x v="97"/>
    <n v="103"/>
  </r>
  <r>
    <x v="0"/>
    <x v="0"/>
    <s v="2010/11 Q1 Apr, May, Jun"/>
    <x v="16"/>
    <x v="98"/>
    <n v="7"/>
  </r>
  <r>
    <x v="0"/>
    <x v="0"/>
    <s v="2010/11 Q1 Apr, May, Jun"/>
    <x v="16"/>
    <x v="99"/>
    <n v="16"/>
  </r>
  <r>
    <x v="0"/>
    <x v="0"/>
    <s v="2010/11 Q1 Apr, May, Jun"/>
    <x v="16"/>
    <x v="100"/>
    <n v="4"/>
  </r>
  <r>
    <x v="0"/>
    <x v="0"/>
    <s v="2010/11 Q1 Apr, May, Jun"/>
    <x v="17"/>
    <x v="35"/>
    <n v="176"/>
  </r>
  <r>
    <x v="0"/>
    <x v="0"/>
    <s v="2010/11 Q1 Apr, May, Jun"/>
    <x v="17"/>
    <x v="82"/>
    <n v="1822"/>
  </r>
  <r>
    <x v="0"/>
    <x v="0"/>
    <s v="2010/11 Q1 Apr, May, Jun"/>
    <x v="17"/>
    <x v="101"/>
    <n v="2"/>
  </r>
  <r>
    <x v="0"/>
    <x v="0"/>
    <s v="2010/11 Q1 Apr, May, Jun"/>
    <x v="17"/>
    <x v="83"/>
    <n v="3672"/>
  </r>
  <r>
    <x v="0"/>
    <x v="0"/>
    <s v="2010/11 Q1 Apr, May, Jun"/>
    <x v="17"/>
    <x v="38"/>
    <n v="415"/>
  </r>
  <r>
    <x v="0"/>
    <x v="0"/>
    <s v="2010/11 Q1 Apr, May, Jun"/>
    <x v="17"/>
    <x v="84"/>
    <n v="1"/>
  </r>
  <r>
    <x v="0"/>
    <x v="0"/>
    <s v="2010/11 Q1 Apr, May, Jun"/>
    <x v="17"/>
    <x v="40"/>
    <n v="684"/>
  </r>
  <r>
    <x v="0"/>
    <x v="0"/>
    <s v="2010/11 Q1 Apr, May, Jun"/>
    <x v="17"/>
    <x v="102"/>
    <n v="481"/>
  </r>
  <r>
    <x v="0"/>
    <x v="0"/>
    <s v="2010/11 Q1 Apr, May, Jun"/>
    <x v="18"/>
    <x v="38"/>
    <n v="433"/>
  </r>
  <r>
    <x v="0"/>
    <x v="0"/>
    <s v="2010/11 Q1 Apr, May, Jun"/>
    <x v="18"/>
    <x v="103"/>
    <n v="182"/>
  </r>
  <r>
    <x v="0"/>
    <x v="0"/>
    <s v="2010/11 Q1 Apr, May, Jun"/>
    <x v="18"/>
    <x v="104"/>
    <n v="1038"/>
  </r>
  <r>
    <x v="0"/>
    <x v="0"/>
    <s v="2010/11 Q1 Apr, May, Jun"/>
    <x v="19"/>
    <x v="105"/>
    <n v="76"/>
  </r>
  <r>
    <x v="0"/>
    <x v="0"/>
    <s v="2010/11 Q1 Apr, May, Jun"/>
    <x v="19"/>
    <x v="106"/>
    <n v="1"/>
  </r>
  <r>
    <x v="0"/>
    <x v="0"/>
    <s v="2010/11 Q1 Apr, May, Jun"/>
    <x v="19"/>
    <x v="107"/>
    <n v="93"/>
  </r>
  <r>
    <x v="0"/>
    <x v="0"/>
    <s v="2010/11 Q1 Apr, May, Jun"/>
    <x v="20"/>
    <x v="108"/>
    <n v="37"/>
  </r>
  <r>
    <x v="0"/>
    <x v="0"/>
    <s v="2010/11 Q1 Apr, May, Jun"/>
    <x v="20"/>
    <x v="109"/>
    <n v="248"/>
  </r>
  <r>
    <x v="0"/>
    <x v="0"/>
    <s v="2010/11 Q1 Apr, May, Jun"/>
    <x v="21"/>
    <x v="110"/>
    <n v="3"/>
  </r>
  <r>
    <x v="0"/>
    <x v="0"/>
    <s v="2010/11 Q1 Apr, May, Jun"/>
    <x v="21"/>
    <x v="38"/>
    <n v="18"/>
  </r>
  <r>
    <x v="0"/>
    <x v="0"/>
    <s v="2010/11 Q2 Jul, Aug, Sep"/>
    <x v="0"/>
    <x v="0"/>
    <n v="119"/>
  </r>
  <r>
    <x v="0"/>
    <x v="0"/>
    <s v="2010/11 Q2 Jul, Aug, Sep"/>
    <x v="0"/>
    <x v="1"/>
    <n v="314"/>
  </r>
  <r>
    <x v="0"/>
    <x v="0"/>
    <s v="2010/11 Q2 Jul, Aug, Sep"/>
    <x v="1"/>
    <x v="3"/>
    <n v="128"/>
  </r>
  <r>
    <x v="0"/>
    <x v="0"/>
    <s v="2010/11 Q2 Jul, Aug, Sep"/>
    <x v="1"/>
    <x v="111"/>
    <n v="3"/>
  </r>
  <r>
    <x v="0"/>
    <x v="0"/>
    <s v="2010/11 Q2 Jul, Aug, Sep"/>
    <x v="1"/>
    <x v="4"/>
    <n v="460"/>
  </r>
  <r>
    <x v="0"/>
    <x v="0"/>
    <s v="2010/11 Q2 Jul, Aug, Sep"/>
    <x v="1"/>
    <x v="5"/>
    <n v="10"/>
  </r>
  <r>
    <x v="0"/>
    <x v="0"/>
    <s v="2010/11 Q2 Jul, Aug, Sep"/>
    <x v="1"/>
    <x v="6"/>
    <n v="104"/>
  </r>
  <r>
    <x v="0"/>
    <x v="0"/>
    <s v="2010/11 Q2 Jul, Aug, Sep"/>
    <x v="1"/>
    <x v="7"/>
    <n v="25"/>
  </r>
  <r>
    <x v="0"/>
    <x v="0"/>
    <s v="2010/11 Q2 Jul, Aug, Sep"/>
    <x v="1"/>
    <x v="8"/>
    <n v="13"/>
  </r>
  <r>
    <x v="0"/>
    <x v="0"/>
    <s v="2010/11 Q2 Jul, Aug, Sep"/>
    <x v="1"/>
    <x v="9"/>
    <n v="234"/>
  </r>
  <r>
    <x v="0"/>
    <x v="0"/>
    <s v="2010/11 Q2 Jul, Aug, Sep"/>
    <x v="1"/>
    <x v="10"/>
    <n v="281"/>
  </r>
  <r>
    <x v="0"/>
    <x v="0"/>
    <s v="2010/11 Q2 Jul, Aug, Sep"/>
    <x v="1"/>
    <x v="11"/>
    <n v="1"/>
  </r>
  <r>
    <x v="0"/>
    <x v="0"/>
    <s v="2010/11 Q2 Jul, Aug, Sep"/>
    <x v="1"/>
    <x v="12"/>
    <n v="13"/>
  </r>
  <r>
    <x v="0"/>
    <x v="0"/>
    <s v="2010/11 Q2 Jul, Aug, Sep"/>
    <x v="1"/>
    <x v="13"/>
    <n v="20"/>
  </r>
  <r>
    <x v="0"/>
    <x v="0"/>
    <s v="2010/11 Q2 Jul, Aug, Sep"/>
    <x v="1"/>
    <x v="14"/>
    <n v="47"/>
  </r>
  <r>
    <x v="0"/>
    <x v="0"/>
    <s v="2010/11 Q2 Jul, Aug, Sep"/>
    <x v="1"/>
    <x v="15"/>
    <n v="169"/>
  </r>
  <r>
    <x v="0"/>
    <x v="0"/>
    <s v="2010/11 Q2 Jul, Aug, Sep"/>
    <x v="1"/>
    <x v="16"/>
    <n v="6"/>
  </r>
  <r>
    <x v="0"/>
    <x v="0"/>
    <s v="2010/11 Q2 Jul, Aug, Sep"/>
    <x v="1"/>
    <x v="17"/>
    <n v="1"/>
  </r>
  <r>
    <x v="0"/>
    <x v="0"/>
    <s v="2010/11 Q2 Jul, Aug, Sep"/>
    <x v="2"/>
    <x v="20"/>
    <n v="292"/>
  </r>
  <r>
    <x v="0"/>
    <x v="0"/>
    <s v="2010/11 Q2 Jul, Aug, Sep"/>
    <x v="2"/>
    <x v="21"/>
    <n v="5"/>
  </r>
  <r>
    <x v="0"/>
    <x v="0"/>
    <s v="2010/11 Q2 Jul, Aug, Sep"/>
    <x v="2"/>
    <x v="22"/>
    <n v="6"/>
  </r>
  <r>
    <x v="0"/>
    <x v="0"/>
    <s v="2010/11 Q2 Jul, Aug, Sep"/>
    <x v="2"/>
    <x v="23"/>
    <n v="880"/>
  </r>
  <r>
    <x v="0"/>
    <x v="0"/>
    <s v="2010/11 Q2 Jul, Aug, Sep"/>
    <x v="3"/>
    <x v="24"/>
    <n v="1648"/>
  </r>
  <r>
    <x v="0"/>
    <x v="0"/>
    <s v="2010/11 Q2 Jul, Aug, Sep"/>
    <x v="3"/>
    <x v="25"/>
    <n v="1090"/>
  </r>
  <r>
    <x v="0"/>
    <x v="0"/>
    <s v="2010/11 Q2 Jul, Aug, Sep"/>
    <x v="3"/>
    <x v="26"/>
    <n v="290"/>
  </r>
  <r>
    <x v="0"/>
    <x v="0"/>
    <s v="2010/11 Q2 Jul, Aug, Sep"/>
    <x v="3"/>
    <x v="27"/>
    <n v="797"/>
  </r>
  <r>
    <x v="0"/>
    <x v="0"/>
    <s v="2010/11 Q2 Jul, Aug, Sep"/>
    <x v="3"/>
    <x v="28"/>
    <n v="383"/>
  </r>
  <r>
    <x v="0"/>
    <x v="0"/>
    <s v="2010/11 Q2 Jul, Aug, Sep"/>
    <x v="4"/>
    <x v="30"/>
    <n v="6"/>
  </r>
  <r>
    <x v="0"/>
    <x v="0"/>
    <s v="2010/11 Q2 Jul, Aug, Sep"/>
    <x v="4"/>
    <x v="31"/>
    <n v="135"/>
  </r>
  <r>
    <x v="0"/>
    <x v="0"/>
    <s v="2010/11 Q2 Jul, Aug, Sep"/>
    <x v="4"/>
    <x v="32"/>
    <n v="18"/>
  </r>
  <r>
    <x v="0"/>
    <x v="0"/>
    <s v="2010/11 Q2 Jul, Aug, Sep"/>
    <x v="4"/>
    <x v="33"/>
    <n v="3"/>
  </r>
  <r>
    <x v="0"/>
    <x v="0"/>
    <s v="2010/11 Q2 Jul, Aug, Sep"/>
    <x v="4"/>
    <x v="34"/>
    <n v="5"/>
  </r>
  <r>
    <x v="0"/>
    <x v="0"/>
    <s v="2010/11 Q2 Jul, Aug, Sep"/>
    <x v="5"/>
    <x v="35"/>
    <n v="1438"/>
  </r>
  <r>
    <x v="0"/>
    <x v="0"/>
    <s v="2010/11 Q2 Jul, Aug, Sep"/>
    <x v="5"/>
    <x v="36"/>
    <n v="31"/>
  </r>
  <r>
    <x v="0"/>
    <x v="0"/>
    <s v="2010/11 Q2 Jul, Aug, Sep"/>
    <x v="5"/>
    <x v="37"/>
    <n v="6"/>
  </r>
  <r>
    <x v="0"/>
    <x v="0"/>
    <s v="2010/11 Q2 Jul, Aug, Sep"/>
    <x v="5"/>
    <x v="38"/>
    <n v="1150"/>
  </r>
  <r>
    <x v="0"/>
    <x v="0"/>
    <s v="2010/11 Q2 Jul, Aug, Sep"/>
    <x v="5"/>
    <x v="39"/>
    <n v="363"/>
  </r>
  <r>
    <x v="0"/>
    <x v="0"/>
    <s v="2010/11 Q2 Jul, Aug, Sep"/>
    <x v="5"/>
    <x v="40"/>
    <n v="183"/>
  </r>
  <r>
    <x v="0"/>
    <x v="0"/>
    <s v="2010/11 Q2 Jul, Aug, Sep"/>
    <x v="6"/>
    <x v="41"/>
    <n v="3044"/>
  </r>
  <r>
    <x v="0"/>
    <x v="0"/>
    <s v="2010/11 Q2 Jul, Aug, Sep"/>
    <x v="7"/>
    <x v="43"/>
    <n v="5"/>
  </r>
  <r>
    <x v="0"/>
    <x v="0"/>
    <s v="2010/11 Q2 Jul, Aug, Sep"/>
    <x v="7"/>
    <x v="44"/>
    <n v="6"/>
  </r>
  <r>
    <x v="0"/>
    <x v="0"/>
    <s v="2010/11 Q2 Jul, Aug, Sep"/>
    <x v="7"/>
    <x v="45"/>
    <n v="137"/>
  </r>
  <r>
    <x v="0"/>
    <x v="0"/>
    <s v="2010/11 Q2 Jul, Aug, Sep"/>
    <x v="7"/>
    <x v="46"/>
    <n v="24"/>
  </r>
  <r>
    <x v="0"/>
    <x v="0"/>
    <s v="2010/11 Q2 Jul, Aug, Sep"/>
    <x v="7"/>
    <x v="47"/>
    <n v="50"/>
  </r>
  <r>
    <x v="0"/>
    <x v="0"/>
    <s v="2010/11 Q2 Jul, Aug, Sep"/>
    <x v="7"/>
    <x v="48"/>
    <n v="1"/>
  </r>
  <r>
    <x v="0"/>
    <x v="0"/>
    <s v="2010/11 Q2 Jul, Aug, Sep"/>
    <x v="7"/>
    <x v="49"/>
    <n v="22"/>
  </r>
  <r>
    <x v="0"/>
    <x v="0"/>
    <s v="2010/11 Q2 Jul, Aug, Sep"/>
    <x v="7"/>
    <x v="50"/>
    <n v="1"/>
  </r>
  <r>
    <x v="0"/>
    <x v="0"/>
    <s v="2010/11 Q2 Jul, Aug, Sep"/>
    <x v="7"/>
    <x v="51"/>
    <n v="2"/>
  </r>
  <r>
    <x v="0"/>
    <x v="0"/>
    <s v="2010/11 Q2 Jul, Aug, Sep"/>
    <x v="7"/>
    <x v="52"/>
    <n v="19"/>
  </r>
  <r>
    <x v="0"/>
    <x v="0"/>
    <s v="2010/11 Q2 Jul, Aug, Sep"/>
    <x v="7"/>
    <x v="53"/>
    <n v="27"/>
  </r>
  <r>
    <x v="0"/>
    <x v="0"/>
    <s v="2010/11 Q2 Jul, Aug, Sep"/>
    <x v="7"/>
    <x v="112"/>
    <n v="2"/>
  </r>
  <r>
    <x v="0"/>
    <x v="0"/>
    <s v="2010/11 Q2 Jul, Aug, Sep"/>
    <x v="7"/>
    <x v="54"/>
    <n v="14"/>
  </r>
  <r>
    <x v="0"/>
    <x v="0"/>
    <s v="2010/11 Q2 Jul, Aug, Sep"/>
    <x v="7"/>
    <x v="55"/>
    <n v="22"/>
  </r>
  <r>
    <x v="0"/>
    <x v="0"/>
    <s v="2010/11 Q2 Jul, Aug, Sep"/>
    <x v="7"/>
    <x v="56"/>
    <n v="5"/>
  </r>
  <r>
    <x v="0"/>
    <x v="0"/>
    <s v="2010/11 Q2 Jul, Aug, Sep"/>
    <x v="7"/>
    <x v="57"/>
    <n v="6"/>
  </r>
  <r>
    <x v="0"/>
    <x v="0"/>
    <s v="2010/11 Q2 Jul, Aug, Sep"/>
    <x v="7"/>
    <x v="58"/>
    <n v="6"/>
  </r>
  <r>
    <x v="0"/>
    <x v="0"/>
    <s v="2010/11 Q2 Jul, Aug, Sep"/>
    <x v="7"/>
    <x v="59"/>
    <n v="25"/>
  </r>
  <r>
    <x v="0"/>
    <x v="0"/>
    <s v="2010/11 Q2 Jul, Aug, Sep"/>
    <x v="7"/>
    <x v="60"/>
    <n v="15"/>
  </r>
  <r>
    <x v="0"/>
    <x v="0"/>
    <s v="2010/11 Q2 Jul, Aug, Sep"/>
    <x v="7"/>
    <x v="61"/>
    <n v="49"/>
  </r>
  <r>
    <x v="0"/>
    <x v="0"/>
    <s v="2010/11 Q2 Jul, Aug, Sep"/>
    <x v="8"/>
    <x v="24"/>
    <n v="2964"/>
  </r>
  <r>
    <x v="0"/>
    <x v="0"/>
    <s v="2010/11 Q2 Jul, Aug, Sep"/>
    <x v="8"/>
    <x v="25"/>
    <n v="125"/>
  </r>
  <r>
    <x v="0"/>
    <x v="0"/>
    <s v="2010/11 Q2 Jul, Aug, Sep"/>
    <x v="8"/>
    <x v="26"/>
    <n v="64"/>
  </r>
  <r>
    <x v="0"/>
    <x v="0"/>
    <s v="2010/11 Q2 Jul, Aug, Sep"/>
    <x v="8"/>
    <x v="27"/>
    <n v="599"/>
  </r>
  <r>
    <x v="0"/>
    <x v="0"/>
    <s v="2010/11 Q2 Jul, Aug, Sep"/>
    <x v="8"/>
    <x v="28"/>
    <n v="441"/>
  </r>
  <r>
    <x v="0"/>
    <x v="0"/>
    <s v="2010/11 Q2 Jul, Aug, Sep"/>
    <x v="9"/>
    <x v="62"/>
    <n v="26"/>
  </r>
  <r>
    <x v="0"/>
    <x v="0"/>
    <s v="2010/11 Q2 Jul, Aug, Sep"/>
    <x v="9"/>
    <x v="38"/>
    <n v="256"/>
  </r>
  <r>
    <x v="0"/>
    <x v="0"/>
    <s v="2010/11 Q2 Jul, Aug, Sep"/>
    <x v="9"/>
    <x v="63"/>
    <n v="7"/>
  </r>
  <r>
    <x v="0"/>
    <x v="0"/>
    <s v="2010/11 Q2 Jul, Aug, Sep"/>
    <x v="9"/>
    <x v="64"/>
    <n v="64"/>
  </r>
  <r>
    <x v="0"/>
    <x v="0"/>
    <s v="2010/11 Q2 Jul, Aug, Sep"/>
    <x v="9"/>
    <x v="65"/>
    <n v="74"/>
  </r>
  <r>
    <x v="0"/>
    <x v="0"/>
    <s v="2010/11 Q2 Jul, Aug, Sep"/>
    <x v="9"/>
    <x v="66"/>
    <n v="43"/>
  </r>
  <r>
    <x v="0"/>
    <x v="0"/>
    <s v="2010/11 Q2 Jul, Aug, Sep"/>
    <x v="9"/>
    <x v="67"/>
    <n v="322"/>
  </r>
  <r>
    <x v="0"/>
    <x v="0"/>
    <s v="2010/11 Q2 Jul, Aug, Sep"/>
    <x v="10"/>
    <x v="41"/>
    <n v="180"/>
  </r>
  <r>
    <x v="0"/>
    <x v="0"/>
    <s v="2010/11 Q2 Jul, Aug, Sep"/>
    <x v="11"/>
    <x v="68"/>
    <n v="628"/>
  </r>
  <r>
    <x v="0"/>
    <x v="0"/>
    <s v="2010/11 Q2 Jul, Aug, Sep"/>
    <x v="11"/>
    <x v="69"/>
    <n v="745"/>
  </r>
  <r>
    <x v="0"/>
    <x v="0"/>
    <s v="2010/11 Q2 Jul, Aug, Sep"/>
    <x v="11"/>
    <x v="70"/>
    <n v="13"/>
  </r>
  <r>
    <x v="0"/>
    <x v="0"/>
    <s v="2010/11 Q2 Jul, Aug, Sep"/>
    <x v="11"/>
    <x v="71"/>
    <n v="290"/>
  </r>
  <r>
    <x v="0"/>
    <x v="0"/>
    <s v="2010/11 Q2 Jul, Aug, Sep"/>
    <x v="11"/>
    <x v="72"/>
    <n v="97"/>
  </r>
  <r>
    <x v="0"/>
    <x v="0"/>
    <s v="2010/11 Q2 Jul, Aug, Sep"/>
    <x v="11"/>
    <x v="38"/>
    <n v="464"/>
  </r>
  <r>
    <x v="0"/>
    <x v="0"/>
    <s v="2010/11 Q2 Jul, Aug, Sep"/>
    <x v="11"/>
    <x v="73"/>
    <n v="32"/>
  </r>
  <r>
    <x v="0"/>
    <x v="0"/>
    <s v="2010/11 Q2 Jul, Aug, Sep"/>
    <x v="11"/>
    <x v="74"/>
    <n v="444"/>
  </r>
  <r>
    <x v="0"/>
    <x v="0"/>
    <s v="2010/11 Q2 Jul, Aug, Sep"/>
    <x v="12"/>
    <x v="41"/>
    <n v="2064"/>
  </r>
  <r>
    <x v="0"/>
    <x v="0"/>
    <s v="2010/11 Q2 Jul, Aug, Sep"/>
    <x v="13"/>
    <x v="75"/>
    <n v="82"/>
  </r>
  <r>
    <x v="0"/>
    <x v="0"/>
    <s v="2010/11 Q2 Jul, Aug, Sep"/>
    <x v="13"/>
    <x v="76"/>
    <n v="7"/>
  </r>
  <r>
    <x v="0"/>
    <x v="0"/>
    <s v="2010/11 Q2 Jul, Aug, Sep"/>
    <x v="13"/>
    <x v="77"/>
    <n v="31"/>
  </r>
  <r>
    <x v="0"/>
    <x v="0"/>
    <s v="2010/11 Q2 Jul, Aug, Sep"/>
    <x v="13"/>
    <x v="78"/>
    <n v="428"/>
  </r>
  <r>
    <x v="0"/>
    <x v="0"/>
    <s v="2010/11 Q2 Jul, Aug, Sep"/>
    <x v="13"/>
    <x v="79"/>
    <n v="20"/>
  </r>
  <r>
    <x v="0"/>
    <x v="0"/>
    <s v="2010/11 Q2 Jul, Aug, Sep"/>
    <x v="13"/>
    <x v="38"/>
    <n v="514"/>
  </r>
  <r>
    <x v="0"/>
    <x v="0"/>
    <s v="2010/11 Q2 Jul, Aug, Sep"/>
    <x v="13"/>
    <x v="80"/>
    <n v="11"/>
  </r>
  <r>
    <x v="0"/>
    <x v="0"/>
    <s v="2010/11 Q2 Jul, Aug, Sep"/>
    <x v="13"/>
    <x v="81"/>
    <n v="413"/>
  </r>
  <r>
    <x v="0"/>
    <x v="0"/>
    <s v="2010/11 Q2 Jul, Aug, Sep"/>
    <x v="14"/>
    <x v="35"/>
    <n v="23"/>
  </r>
  <r>
    <x v="0"/>
    <x v="0"/>
    <s v="2010/11 Q2 Jul, Aug, Sep"/>
    <x v="14"/>
    <x v="82"/>
    <n v="20"/>
  </r>
  <r>
    <x v="0"/>
    <x v="0"/>
    <s v="2010/11 Q2 Jul, Aug, Sep"/>
    <x v="14"/>
    <x v="83"/>
    <n v="95"/>
  </r>
  <r>
    <x v="0"/>
    <x v="0"/>
    <s v="2010/11 Q2 Jul, Aug, Sep"/>
    <x v="14"/>
    <x v="38"/>
    <n v="48"/>
  </r>
  <r>
    <x v="0"/>
    <x v="0"/>
    <s v="2010/11 Q2 Jul, Aug, Sep"/>
    <x v="14"/>
    <x v="84"/>
    <n v="115"/>
  </r>
  <r>
    <x v="0"/>
    <x v="0"/>
    <s v="2010/11 Q2 Jul, Aug, Sep"/>
    <x v="14"/>
    <x v="40"/>
    <n v="58"/>
  </r>
  <r>
    <x v="0"/>
    <x v="0"/>
    <s v="2010/11 Q2 Jul, Aug, Sep"/>
    <x v="15"/>
    <x v="85"/>
    <n v="72"/>
  </r>
  <r>
    <x v="0"/>
    <x v="0"/>
    <s v="2010/11 Q2 Jul, Aug, Sep"/>
    <x v="15"/>
    <x v="86"/>
    <n v="28"/>
  </r>
  <r>
    <x v="0"/>
    <x v="0"/>
    <s v="2010/11 Q2 Jul, Aug, Sep"/>
    <x v="15"/>
    <x v="38"/>
    <n v="3"/>
  </r>
  <r>
    <x v="0"/>
    <x v="0"/>
    <s v="2010/11 Q2 Jul, Aug, Sep"/>
    <x v="15"/>
    <x v="87"/>
    <n v="143"/>
  </r>
  <r>
    <x v="0"/>
    <x v="0"/>
    <s v="2010/11 Q2 Jul, Aug, Sep"/>
    <x v="15"/>
    <x v="88"/>
    <n v="18"/>
  </r>
  <r>
    <x v="0"/>
    <x v="0"/>
    <s v="2010/11 Q2 Jul, Aug, Sep"/>
    <x v="15"/>
    <x v="89"/>
    <n v="824"/>
  </r>
  <r>
    <x v="0"/>
    <x v="0"/>
    <s v="2010/11 Q2 Jul, Aug, Sep"/>
    <x v="15"/>
    <x v="90"/>
    <n v="5"/>
  </r>
  <r>
    <x v="0"/>
    <x v="0"/>
    <s v="2010/11 Q2 Jul, Aug, Sep"/>
    <x v="16"/>
    <x v="91"/>
    <n v="1"/>
  </r>
  <r>
    <x v="0"/>
    <x v="0"/>
    <s v="2010/11 Q2 Jul, Aug, Sep"/>
    <x v="16"/>
    <x v="38"/>
    <n v="9"/>
  </r>
  <r>
    <x v="0"/>
    <x v="0"/>
    <s v="2010/11 Q2 Jul, Aug, Sep"/>
    <x v="16"/>
    <x v="92"/>
    <n v="1"/>
  </r>
  <r>
    <x v="0"/>
    <x v="0"/>
    <s v="2010/11 Q2 Jul, Aug, Sep"/>
    <x v="16"/>
    <x v="93"/>
    <n v="4"/>
  </r>
  <r>
    <x v="0"/>
    <x v="0"/>
    <s v="2010/11 Q2 Jul, Aug, Sep"/>
    <x v="16"/>
    <x v="95"/>
    <n v="11"/>
  </r>
  <r>
    <x v="0"/>
    <x v="0"/>
    <s v="2010/11 Q2 Jul, Aug, Sep"/>
    <x v="16"/>
    <x v="96"/>
    <n v="6"/>
  </r>
  <r>
    <x v="0"/>
    <x v="0"/>
    <s v="2010/11 Q2 Jul, Aug, Sep"/>
    <x v="16"/>
    <x v="97"/>
    <n v="91"/>
  </r>
  <r>
    <x v="0"/>
    <x v="0"/>
    <s v="2010/11 Q2 Jul, Aug, Sep"/>
    <x v="16"/>
    <x v="98"/>
    <n v="3"/>
  </r>
  <r>
    <x v="0"/>
    <x v="0"/>
    <s v="2010/11 Q2 Jul, Aug, Sep"/>
    <x v="16"/>
    <x v="99"/>
    <n v="16"/>
  </r>
  <r>
    <x v="0"/>
    <x v="0"/>
    <s v="2010/11 Q2 Jul, Aug, Sep"/>
    <x v="16"/>
    <x v="100"/>
    <n v="10"/>
  </r>
  <r>
    <x v="0"/>
    <x v="0"/>
    <s v="2010/11 Q2 Jul, Aug, Sep"/>
    <x v="17"/>
    <x v="35"/>
    <n v="191"/>
  </r>
  <r>
    <x v="0"/>
    <x v="0"/>
    <s v="2010/11 Q2 Jul, Aug, Sep"/>
    <x v="17"/>
    <x v="82"/>
    <n v="1890"/>
  </r>
  <r>
    <x v="0"/>
    <x v="0"/>
    <s v="2010/11 Q2 Jul, Aug, Sep"/>
    <x v="17"/>
    <x v="101"/>
    <n v="2"/>
  </r>
  <r>
    <x v="0"/>
    <x v="0"/>
    <s v="2010/11 Q2 Jul, Aug, Sep"/>
    <x v="17"/>
    <x v="83"/>
    <n v="3786"/>
  </r>
  <r>
    <x v="0"/>
    <x v="0"/>
    <s v="2010/11 Q2 Jul, Aug, Sep"/>
    <x v="17"/>
    <x v="113"/>
    <n v="1"/>
  </r>
  <r>
    <x v="0"/>
    <x v="0"/>
    <s v="2010/11 Q2 Jul, Aug, Sep"/>
    <x v="17"/>
    <x v="38"/>
    <n v="450"/>
  </r>
  <r>
    <x v="0"/>
    <x v="0"/>
    <s v="2010/11 Q2 Jul, Aug, Sep"/>
    <x v="17"/>
    <x v="40"/>
    <n v="787"/>
  </r>
  <r>
    <x v="0"/>
    <x v="0"/>
    <s v="2010/11 Q2 Jul, Aug, Sep"/>
    <x v="17"/>
    <x v="102"/>
    <n v="558"/>
  </r>
  <r>
    <x v="0"/>
    <x v="0"/>
    <s v="2010/11 Q2 Jul, Aug, Sep"/>
    <x v="18"/>
    <x v="38"/>
    <n v="440"/>
  </r>
  <r>
    <x v="0"/>
    <x v="0"/>
    <s v="2010/11 Q2 Jul, Aug, Sep"/>
    <x v="18"/>
    <x v="103"/>
    <n v="156"/>
  </r>
  <r>
    <x v="0"/>
    <x v="0"/>
    <s v="2010/11 Q2 Jul, Aug, Sep"/>
    <x v="18"/>
    <x v="104"/>
    <n v="968"/>
  </r>
  <r>
    <x v="0"/>
    <x v="0"/>
    <s v="2010/11 Q2 Jul, Aug, Sep"/>
    <x v="19"/>
    <x v="105"/>
    <n v="103"/>
  </r>
  <r>
    <x v="0"/>
    <x v="0"/>
    <s v="2010/11 Q2 Jul, Aug, Sep"/>
    <x v="19"/>
    <x v="106"/>
    <n v="3"/>
  </r>
  <r>
    <x v="0"/>
    <x v="0"/>
    <s v="2010/11 Q2 Jul, Aug, Sep"/>
    <x v="19"/>
    <x v="107"/>
    <n v="90"/>
  </r>
  <r>
    <x v="0"/>
    <x v="0"/>
    <s v="2010/11 Q2 Jul, Aug, Sep"/>
    <x v="20"/>
    <x v="108"/>
    <n v="57"/>
  </r>
  <r>
    <x v="0"/>
    <x v="0"/>
    <s v="2010/11 Q2 Jul, Aug, Sep"/>
    <x v="20"/>
    <x v="109"/>
    <n v="291"/>
  </r>
  <r>
    <x v="0"/>
    <x v="0"/>
    <s v="2010/11 Q2 Jul, Aug, Sep"/>
    <x v="21"/>
    <x v="110"/>
    <n v="5"/>
  </r>
  <r>
    <x v="0"/>
    <x v="0"/>
    <s v="2010/11 Q2 Jul, Aug, Sep"/>
    <x v="21"/>
    <x v="38"/>
    <n v="28"/>
  </r>
  <r>
    <x v="0"/>
    <x v="0"/>
    <s v="2010/11 Q3 Oct, Nov, Dec"/>
    <x v="0"/>
    <x v="0"/>
    <n v="135"/>
  </r>
  <r>
    <x v="0"/>
    <x v="0"/>
    <s v="2010/11 Q3 Oct, Nov, Dec"/>
    <x v="0"/>
    <x v="1"/>
    <n v="417"/>
  </r>
  <r>
    <x v="0"/>
    <x v="0"/>
    <s v="2010/11 Q3 Oct, Nov, Dec"/>
    <x v="1"/>
    <x v="3"/>
    <n v="129"/>
  </r>
  <r>
    <x v="0"/>
    <x v="0"/>
    <s v="2010/11 Q3 Oct, Nov, Dec"/>
    <x v="1"/>
    <x v="111"/>
    <n v="1"/>
  </r>
  <r>
    <x v="0"/>
    <x v="0"/>
    <s v="2010/11 Q3 Oct, Nov, Dec"/>
    <x v="1"/>
    <x v="4"/>
    <n v="373"/>
  </r>
  <r>
    <x v="0"/>
    <x v="0"/>
    <s v="2010/11 Q3 Oct, Nov, Dec"/>
    <x v="1"/>
    <x v="5"/>
    <n v="2"/>
  </r>
  <r>
    <x v="0"/>
    <x v="0"/>
    <s v="2010/11 Q3 Oct, Nov, Dec"/>
    <x v="1"/>
    <x v="6"/>
    <n v="90"/>
  </r>
  <r>
    <x v="0"/>
    <x v="0"/>
    <s v="2010/11 Q3 Oct, Nov, Dec"/>
    <x v="1"/>
    <x v="7"/>
    <n v="15"/>
  </r>
  <r>
    <x v="0"/>
    <x v="0"/>
    <s v="2010/11 Q3 Oct, Nov, Dec"/>
    <x v="1"/>
    <x v="8"/>
    <n v="4"/>
  </r>
  <r>
    <x v="0"/>
    <x v="0"/>
    <s v="2010/11 Q3 Oct, Nov, Dec"/>
    <x v="1"/>
    <x v="9"/>
    <n v="82"/>
  </r>
  <r>
    <x v="0"/>
    <x v="0"/>
    <s v="2010/11 Q3 Oct, Nov, Dec"/>
    <x v="1"/>
    <x v="10"/>
    <n v="202"/>
  </r>
  <r>
    <x v="0"/>
    <x v="0"/>
    <s v="2010/11 Q3 Oct, Nov, Dec"/>
    <x v="1"/>
    <x v="11"/>
    <n v="5"/>
  </r>
  <r>
    <x v="0"/>
    <x v="0"/>
    <s v="2010/11 Q3 Oct, Nov, Dec"/>
    <x v="1"/>
    <x v="12"/>
    <n v="4"/>
  </r>
  <r>
    <x v="0"/>
    <x v="0"/>
    <s v="2010/11 Q3 Oct, Nov, Dec"/>
    <x v="1"/>
    <x v="13"/>
    <n v="25"/>
  </r>
  <r>
    <x v="0"/>
    <x v="0"/>
    <s v="2010/11 Q3 Oct, Nov, Dec"/>
    <x v="1"/>
    <x v="14"/>
    <n v="137"/>
  </r>
  <r>
    <x v="0"/>
    <x v="0"/>
    <s v="2010/11 Q3 Oct, Nov, Dec"/>
    <x v="1"/>
    <x v="15"/>
    <n v="116"/>
  </r>
  <r>
    <x v="0"/>
    <x v="0"/>
    <s v="2010/11 Q3 Oct, Nov, Dec"/>
    <x v="1"/>
    <x v="16"/>
    <n v="18"/>
  </r>
  <r>
    <x v="0"/>
    <x v="0"/>
    <s v="2010/11 Q3 Oct, Nov, Dec"/>
    <x v="1"/>
    <x v="17"/>
    <n v="4"/>
  </r>
  <r>
    <x v="0"/>
    <x v="0"/>
    <s v="2010/11 Q3 Oct, Nov, Dec"/>
    <x v="1"/>
    <x v="18"/>
    <n v="1"/>
  </r>
  <r>
    <x v="0"/>
    <x v="0"/>
    <s v="2010/11 Q3 Oct, Nov, Dec"/>
    <x v="2"/>
    <x v="20"/>
    <n v="300"/>
  </r>
  <r>
    <x v="0"/>
    <x v="0"/>
    <s v="2010/11 Q3 Oct, Nov, Dec"/>
    <x v="2"/>
    <x v="21"/>
    <n v="4"/>
  </r>
  <r>
    <x v="0"/>
    <x v="0"/>
    <s v="2010/11 Q3 Oct, Nov, Dec"/>
    <x v="2"/>
    <x v="22"/>
    <n v="5"/>
  </r>
  <r>
    <x v="0"/>
    <x v="0"/>
    <s v="2010/11 Q3 Oct, Nov, Dec"/>
    <x v="2"/>
    <x v="23"/>
    <n v="928"/>
  </r>
  <r>
    <x v="0"/>
    <x v="0"/>
    <s v="2010/11 Q3 Oct, Nov, Dec"/>
    <x v="3"/>
    <x v="24"/>
    <n v="1495"/>
  </r>
  <r>
    <x v="0"/>
    <x v="0"/>
    <s v="2010/11 Q3 Oct, Nov, Dec"/>
    <x v="3"/>
    <x v="25"/>
    <n v="1032"/>
  </r>
  <r>
    <x v="0"/>
    <x v="0"/>
    <s v="2010/11 Q3 Oct, Nov, Dec"/>
    <x v="3"/>
    <x v="26"/>
    <n v="281"/>
  </r>
  <r>
    <x v="0"/>
    <x v="0"/>
    <s v="2010/11 Q3 Oct, Nov, Dec"/>
    <x v="3"/>
    <x v="27"/>
    <n v="797"/>
  </r>
  <r>
    <x v="0"/>
    <x v="0"/>
    <s v="2010/11 Q3 Oct, Nov, Dec"/>
    <x v="3"/>
    <x v="28"/>
    <n v="363"/>
  </r>
  <r>
    <x v="0"/>
    <x v="0"/>
    <s v="2010/11 Q3 Oct, Nov, Dec"/>
    <x v="4"/>
    <x v="30"/>
    <n v="11"/>
  </r>
  <r>
    <x v="0"/>
    <x v="0"/>
    <s v="2010/11 Q3 Oct, Nov, Dec"/>
    <x v="4"/>
    <x v="31"/>
    <n v="212"/>
  </r>
  <r>
    <x v="0"/>
    <x v="0"/>
    <s v="2010/11 Q3 Oct, Nov, Dec"/>
    <x v="4"/>
    <x v="32"/>
    <n v="31"/>
  </r>
  <r>
    <x v="0"/>
    <x v="0"/>
    <s v="2010/11 Q3 Oct, Nov, Dec"/>
    <x v="4"/>
    <x v="33"/>
    <n v="7"/>
  </r>
  <r>
    <x v="0"/>
    <x v="0"/>
    <s v="2010/11 Q3 Oct, Nov, Dec"/>
    <x v="4"/>
    <x v="34"/>
    <n v="3"/>
  </r>
  <r>
    <x v="0"/>
    <x v="0"/>
    <s v="2010/11 Q3 Oct, Nov, Dec"/>
    <x v="5"/>
    <x v="35"/>
    <n v="2819"/>
  </r>
  <r>
    <x v="0"/>
    <x v="0"/>
    <s v="2010/11 Q3 Oct, Nov, Dec"/>
    <x v="5"/>
    <x v="36"/>
    <n v="126"/>
  </r>
  <r>
    <x v="0"/>
    <x v="0"/>
    <s v="2010/11 Q3 Oct, Nov, Dec"/>
    <x v="5"/>
    <x v="37"/>
    <n v="8"/>
  </r>
  <r>
    <x v="0"/>
    <x v="0"/>
    <s v="2010/11 Q3 Oct, Nov, Dec"/>
    <x v="5"/>
    <x v="38"/>
    <n v="4014"/>
  </r>
  <r>
    <x v="0"/>
    <x v="0"/>
    <s v="2010/11 Q3 Oct, Nov, Dec"/>
    <x v="5"/>
    <x v="39"/>
    <n v="785"/>
  </r>
  <r>
    <x v="0"/>
    <x v="0"/>
    <s v="2010/11 Q3 Oct, Nov, Dec"/>
    <x v="5"/>
    <x v="40"/>
    <n v="375"/>
  </r>
  <r>
    <x v="0"/>
    <x v="0"/>
    <s v="2010/11 Q3 Oct, Nov, Dec"/>
    <x v="6"/>
    <x v="41"/>
    <n v="2971"/>
  </r>
  <r>
    <x v="0"/>
    <x v="0"/>
    <s v="2010/11 Q3 Oct, Nov, Dec"/>
    <x v="7"/>
    <x v="42"/>
    <n v="4"/>
  </r>
  <r>
    <x v="0"/>
    <x v="0"/>
    <s v="2010/11 Q3 Oct, Nov, Dec"/>
    <x v="7"/>
    <x v="43"/>
    <n v="5"/>
  </r>
  <r>
    <x v="0"/>
    <x v="0"/>
    <s v="2010/11 Q3 Oct, Nov, Dec"/>
    <x v="7"/>
    <x v="44"/>
    <n v="14"/>
  </r>
  <r>
    <x v="0"/>
    <x v="0"/>
    <s v="2010/11 Q3 Oct, Nov, Dec"/>
    <x v="7"/>
    <x v="45"/>
    <n v="163"/>
  </r>
  <r>
    <x v="0"/>
    <x v="0"/>
    <s v="2010/11 Q3 Oct, Nov, Dec"/>
    <x v="7"/>
    <x v="46"/>
    <n v="36"/>
  </r>
  <r>
    <x v="0"/>
    <x v="0"/>
    <s v="2010/11 Q3 Oct, Nov, Dec"/>
    <x v="7"/>
    <x v="47"/>
    <n v="53"/>
  </r>
  <r>
    <x v="0"/>
    <x v="0"/>
    <s v="2010/11 Q3 Oct, Nov, Dec"/>
    <x v="7"/>
    <x v="48"/>
    <n v="4"/>
  </r>
  <r>
    <x v="0"/>
    <x v="0"/>
    <s v="2010/11 Q3 Oct, Nov, Dec"/>
    <x v="7"/>
    <x v="49"/>
    <n v="32"/>
  </r>
  <r>
    <x v="0"/>
    <x v="0"/>
    <s v="2010/11 Q3 Oct, Nov, Dec"/>
    <x v="7"/>
    <x v="50"/>
    <n v="1"/>
  </r>
  <r>
    <x v="0"/>
    <x v="0"/>
    <s v="2010/11 Q3 Oct, Nov, Dec"/>
    <x v="7"/>
    <x v="51"/>
    <n v="4"/>
  </r>
  <r>
    <x v="0"/>
    <x v="0"/>
    <s v="2010/11 Q3 Oct, Nov, Dec"/>
    <x v="7"/>
    <x v="52"/>
    <n v="15"/>
  </r>
  <r>
    <x v="0"/>
    <x v="0"/>
    <s v="2010/11 Q3 Oct, Nov, Dec"/>
    <x v="7"/>
    <x v="53"/>
    <n v="42"/>
  </r>
  <r>
    <x v="0"/>
    <x v="0"/>
    <s v="2010/11 Q3 Oct, Nov, Dec"/>
    <x v="7"/>
    <x v="112"/>
    <n v="1"/>
  </r>
  <r>
    <x v="0"/>
    <x v="0"/>
    <s v="2010/11 Q3 Oct, Nov, Dec"/>
    <x v="7"/>
    <x v="54"/>
    <n v="15"/>
  </r>
  <r>
    <x v="0"/>
    <x v="0"/>
    <s v="2010/11 Q3 Oct, Nov, Dec"/>
    <x v="7"/>
    <x v="55"/>
    <n v="17"/>
  </r>
  <r>
    <x v="0"/>
    <x v="0"/>
    <s v="2010/11 Q3 Oct, Nov, Dec"/>
    <x v="7"/>
    <x v="56"/>
    <n v="5"/>
  </r>
  <r>
    <x v="0"/>
    <x v="0"/>
    <s v="2010/11 Q3 Oct, Nov, Dec"/>
    <x v="7"/>
    <x v="57"/>
    <n v="9"/>
  </r>
  <r>
    <x v="0"/>
    <x v="0"/>
    <s v="2010/11 Q3 Oct, Nov, Dec"/>
    <x v="7"/>
    <x v="58"/>
    <n v="6"/>
  </r>
  <r>
    <x v="0"/>
    <x v="0"/>
    <s v="2010/11 Q3 Oct, Nov, Dec"/>
    <x v="7"/>
    <x v="59"/>
    <n v="19"/>
  </r>
  <r>
    <x v="0"/>
    <x v="0"/>
    <s v="2010/11 Q3 Oct, Nov, Dec"/>
    <x v="7"/>
    <x v="60"/>
    <n v="5"/>
  </r>
  <r>
    <x v="0"/>
    <x v="0"/>
    <s v="2010/11 Q3 Oct, Nov, Dec"/>
    <x v="7"/>
    <x v="61"/>
    <n v="57"/>
  </r>
  <r>
    <x v="0"/>
    <x v="0"/>
    <s v="2010/11 Q3 Oct, Nov, Dec"/>
    <x v="8"/>
    <x v="24"/>
    <n v="3320"/>
  </r>
  <r>
    <x v="0"/>
    <x v="0"/>
    <s v="2010/11 Q3 Oct, Nov, Dec"/>
    <x v="8"/>
    <x v="25"/>
    <n v="98"/>
  </r>
  <r>
    <x v="0"/>
    <x v="0"/>
    <s v="2010/11 Q3 Oct, Nov, Dec"/>
    <x v="8"/>
    <x v="26"/>
    <n v="59"/>
  </r>
  <r>
    <x v="0"/>
    <x v="0"/>
    <s v="2010/11 Q3 Oct, Nov, Dec"/>
    <x v="8"/>
    <x v="27"/>
    <n v="602"/>
  </r>
  <r>
    <x v="0"/>
    <x v="0"/>
    <s v="2010/11 Q3 Oct, Nov, Dec"/>
    <x v="8"/>
    <x v="28"/>
    <n v="437"/>
  </r>
  <r>
    <x v="0"/>
    <x v="0"/>
    <s v="2010/11 Q3 Oct, Nov, Dec"/>
    <x v="9"/>
    <x v="62"/>
    <n v="35"/>
  </r>
  <r>
    <x v="0"/>
    <x v="0"/>
    <s v="2010/11 Q3 Oct, Nov, Dec"/>
    <x v="9"/>
    <x v="38"/>
    <n v="506"/>
  </r>
  <r>
    <x v="0"/>
    <x v="0"/>
    <s v="2010/11 Q3 Oct, Nov, Dec"/>
    <x v="9"/>
    <x v="63"/>
    <n v="18"/>
  </r>
  <r>
    <x v="0"/>
    <x v="0"/>
    <s v="2010/11 Q3 Oct, Nov, Dec"/>
    <x v="9"/>
    <x v="64"/>
    <n v="59"/>
  </r>
  <r>
    <x v="0"/>
    <x v="0"/>
    <s v="2010/11 Q3 Oct, Nov, Dec"/>
    <x v="9"/>
    <x v="65"/>
    <n v="73"/>
  </r>
  <r>
    <x v="0"/>
    <x v="0"/>
    <s v="2010/11 Q3 Oct, Nov, Dec"/>
    <x v="9"/>
    <x v="66"/>
    <n v="106"/>
  </r>
  <r>
    <x v="0"/>
    <x v="0"/>
    <s v="2010/11 Q3 Oct, Nov, Dec"/>
    <x v="9"/>
    <x v="67"/>
    <n v="446"/>
  </r>
  <r>
    <x v="0"/>
    <x v="0"/>
    <s v="2010/11 Q3 Oct, Nov, Dec"/>
    <x v="10"/>
    <x v="41"/>
    <n v="188"/>
  </r>
  <r>
    <x v="0"/>
    <x v="0"/>
    <s v="2010/11 Q3 Oct, Nov, Dec"/>
    <x v="11"/>
    <x v="68"/>
    <n v="865"/>
  </r>
  <r>
    <x v="0"/>
    <x v="0"/>
    <s v="2010/11 Q3 Oct, Nov, Dec"/>
    <x v="11"/>
    <x v="69"/>
    <n v="884"/>
  </r>
  <r>
    <x v="0"/>
    <x v="0"/>
    <s v="2010/11 Q3 Oct, Nov, Dec"/>
    <x v="11"/>
    <x v="70"/>
    <n v="12"/>
  </r>
  <r>
    <x v="0"/>
    <x v="0"/>
    <s v="2010/11 Q3 Oct, Nov, Dec"/>
    <x v="11"/>
    <x v="71"/>
    <n v="251"/>
  </r>
  <r>
    <x v="0"/>
    <x v="0"/>
    <s v="2010/11 Q3 Oct, Nov, Dec"/>
    <x v="11"/>
    <x v="72"/>
    <n v="128"/>
  </r>
  <r>
    <x v="0"/>
    <x v="0"/>
    <s v="2010/11 Q3 Oct, Nov, Dec"/>
    <x v="11"/>
    <x v="38"/>
    <n v="513"/>
  </r>
  <r>
    <x v="0"/>
    <x v="0"/>
    <s v="2010/11 Q3 Oct, Nov, Dec"/>
    <x v="11"/>
    <x v="73"/>
    <n v="17"/>
  </r>
  <r>
    <x v="0"/>
    <x v="0"/>
    <s v="2010/11 Q3 Oct, Nov, Dec"/>
    <x v="11"/>
    <x v="74"/>
    <n v="418"/>
  </r>
  <r>
    <x v="0"/>
    <x v="0"/>
    <s v="2010/11 Q3 Oct, Nov, Dec"/>
    <x v="12"/>
    <x v="41"/>
    <n v="2216"/>
  </r>
  <r>
    <x v="0"/>
    <x v="0"/>
    <s v="2010/11 Q3 Oct, Nov, Dec"/>
    <x v="13"/>
    <x v="75"/>
    <n v="61"/>
  </r>
  <r>
    <x v="0"/>
    <x v="0"/>
    <s v="2010/11 Q3 Oct, Nov, Dec"/>
    <x v="13"/>
    <x v="76"/>
    <n v="8"/>
  </r>
  <r>
    <x v="0"/>
    <x v="0"/>
    <s v="2010/11 Q3 Oct, Nov, Dec"/>
    <x v="13"/>
    <x v="77"/>
    <n v="24"/>
  </r>
  <r>
    <x v="0"/>
    <x v="0"/>
    <s v="2010/11 Q3 Oct, Nov, Dec"/>
    <x v="13"/>
    <x v="78"/>
    <n v="250"/>
  </r>
  <r>
    <x v="0"/>
    <x v="0"/>
    <s v="2010/11 Q3 Oct, Nov, Dec"/>
    <x v="13"/>
    <x v="79"/>
    <n v="19"/>
  </r>
  <r>
    <x v="0"/>
    <x v="0"/>
    <s v="2010/11 Q3 Oct, Nov, Dec"/>
    <x v="13"/>
    <x v="38"/>
    <n v="428"/>
  </r>
  <r>
    <x v="0"/>
    <x v="0"/>
    <s v="2010/11 Q3 Oct, Nov, Dec"/>
    <x v="13"/>
    <x v="80"/>
    <n v="14"/>
  </r>
  <r>
    <x v="0"/>
    <x v="0"/>
    <s v="2010/11 Q3 Oct, Nov, Dec"/>
    <x v="13"/>
    <x v="81"/>
    <n v="258"/>
  </r>
  <r>
    <x v="0"/>
    <x v="0"/>
    <s v="2010/11 Q3 Oct, Nov, Dec"/>
    <x v="14"/>
    <x v="35"/>
    <n v="10"/>
  </r>
  <r>
    <x v="0"/>
    <x v="0"/>
    <s v="2010/11 Q3 Oct, Nov, Dec"/>
    <x v="14"/>
    <x v="82"/>
    <n v="10"/>
  </r>
  <r>
    <x v="0"/>
    <x v="0"/>
    <s v="2010/11 Q3 Oct, Nov, Dec"/>
    <x v="14"/>
    <x v="83"/>
    <n v="84"/>
  </r>
  <r>
    <x v="0"/>
    <x v="0"/>
    <s v="2010/11 Q3 Oct, Nov, Dec"/>
    <x v="14"/>
    <x v="38"/>
    <n v="44"/>
  </r>
  <r>
    <x v="0"/>
    <x v="0"/>
    <s v="2010/11 Q3 Oct, Nov, Dec"/>
    <x v="14"/>
    <x v="84"/>
    <n v="91"/>
  </r>
  <r>
    <x v="0"/>
    <x v="0"/>
    <s v="2010/11 Q3 Oct, Nov, Dec"/>
    <x v="14"/>
    <x v="40"/>
    <n v="55"/>
  </r>
  <r>
    <x v="0"/>
    <x v="0"/>
    <s v="2010/11 Q3 Oct, Nov, Dec"/>
    <x v="15"/>
    <x v="85"/>
    <n v="63"/>
  </r>
  <r>
    <x v="0"/>
    <x v="0"/>
    <s v="2010/11 Q3 Oct, Nov, Dec"/>
    <x v="15"/>
    <x v="86"/>
    <n v="14"/>
  </r>
  <r>
    <x v="0"/>
    <x v="0"/>
    <s v="2010/11 Q3 Oct, Nov, Dec"/>
    <x v="15"/>
    <x v="38"/>
    <n v="1"/>
  </r>
  <r>
    <x v="0"/>
    <x v="0"/>
    <s v="2010/11 Q3 Oct, Nov, Dec"/>
    <x v="15"/>
    <x v="87"/>
    <n v="87"/>
  </r>
  <r>
    <x v="0"/>
    <x v="0"/>
    <s v="2010/11 Q3 Oct, Nov, Dec"/>
    <x v="15"/>
    <x v="88"/>
    <n v="20"/>
  </r>
  <r>
    <x v="0"/>
    <x v="0"/>
    <s v="2010/11 Q3 Oct, Nov, Dec"/>
    <x v="15"/>
    <x v="89"/>
    <n v="634"/>
  </r>
  <r>
    <x v="0"/>
    <x v="0"/>
    <s v="2010/11 Q3 Oct, Nov, Dec"/>
    <x v="15"/>
    <x v="90"/>
    <n v="2"/>
  </r>
  <r>
    <x v="0"/>
    <x v="0"/>
    <s v="2010/11 Q3 Oct, Nov, Dec"/>
    <x v="16"/>
    <x v="38"/>
    <n v="11"/>
  </r>
  <r>
    <x v="0"/>
    <x v="0"/>
    <s v="2010/11 Q3 Oct, Nov, Dec"/>
    <x v="16"/>
    <x v="92"/>
    <n v="3"/>
  </r>
  <r>
    <x v="0"/>
    <x v="0"/>
    <s v="2010/11 Q3 Oct, Nov, Dec"/>
    <x v="16"/>
    <x v="93"/>
    <n v="4"/>
  </r>
  <r>
    <x v="0"/>
    <x v="0"/>
    <s v="2010/11 Q3 Oct, Nov, Dec"/>
    <x v="16"/>
    <x v="114"/>
    <n v="28"/>
  </r>
  <r>
    <x v="0"/>
    <x v="0"/>
    <s v="2010/11 Q3 Oct, Nov, Dec"/>
    <x v="16"/>
    <x v="94"/>
    <n v="2"/>
  </r>
  <r>
    <x v="0"/>
    <x v="0"/>
    <s v="2010/11 Q3 Oct, Nov, Dec"/>
    <x v="16"/>
    <x v="95"/>
    <n v="8"/>
  </r>
  <r>
    <x v="0"/>
    <x v="0"/>
    <s v="2010/11 Q3 Oct, Nov, Dec"/>
    <x v="16"/>
    <x v="96"/>
    <n v="21"/>
  </r>
  <r>
    <x v="0"/>
    <x v="0"/>
    <s v="2010/11 Q3 Oct, Nov, Dec"/>
    <x v="16"/>
    <x v="97"/>
    <n v="95"/>
  </r>
  <r>
    <x v="0"/>
    <x v="0"/>
    <s v="2010/11 Q3 Oct, Nov, Dec"/>
    <x v="16"/>
    <x v="99"/>
    <n v="16"/>
  </r>
  <r>
    <x v="0"/>
    <x v="0"/>
    <s v="2010/11 Q3 Oct, Nov, Dec"/>
    <x v="16"/>
    <x v="100"/>
    <n v="6"/>
  </r>
  <r>
    <x v="0"/>
    <x v="0"/>
    <s v="2010/11 Q3 Oct, Nov, Dec"/>
    <x v="17"/>
    <x v="35"/>
    <n v="263"/>
  </r>
  <r>
    <x v="0"/>
    <x v="0"/>
    <s v="2010/11 Q3 Oct, Nov, Dec"/>
    <x v="17"/>
    <x v="82"/>
    <n v="2271"/>
  </r>
  <r>
    <x v="0"/>
    <x v="0"/>
    <s v="2010/11 Q3 Oct, Nov, Dec"/>
    <x v="17"/>
    <x v="101"/>
    <n v="4"/>
  </r>
  <r>
    <x v="0"/>
    <x v="0"/>
    <s v="2010/11 Q3 Oct, Nov, Dec"/>
    <x v="17"/>
    <x v="83"/>
    <n v="3925"/>
  </r>
  <r>
    <x v="0"/>
    <x v="0"/>
    <s v="2010/11 Q3 Oct, Nov, Dec"/>
    <x v="17"/>
    <x v="113"/>
    <n v="2"/>
  </r>
  <r>
    <x v="0"/>
    <x v="0"/>
    <s v="2010/11 Q3 Oct, Nov, Dec"/>
    <x v="17"/>
    <x v="38"/>
    <n v="500"/>
  </r>
  <r>
    <x v="0"/>
    <x v="0"/>
    <s v="2010/11 Q3 Oct, Nov, Dec"/>
    <x v="17"/>
    <x v="84"/>
    <n v="4"/>
  </r>
  <r>
    <x v="0"/>
    <x v="0"/>
    <s v="2010/11 Q3 Oct, Nov, Dec"/>
    <x v="17"/>
    <x v="40"/>
    <n v="897"/>
  </r>
  <r>
    <x v="0"/>
    <x v="0"/>
    <s v="2010/11 Q3 Oct, Nov, Dec"/>
    <x v="17"/>
    <x v="102"/>
    <n v="451"/>
  </r>
  <r>
    <x v="0"/>
    <x v="0"/>
    <s v="2010/11 Q3 Oct, Nov, Dec"/>
    <x v="18"/>
    <x v="38"/>
    <n v="573"/>
  </r>
  <r>
    <x v="0"/>
    <x v="0"/>
    <s v="2010/11 Q3 Oct, Nov, Dec"/>
    <x v="18"/>
    <x v="103"/>
    <n v="109"/>
  </r>
  <r>
    <x v="0"/>
    <x v="0"/>
    <s v="2010/11 Q3 Oct, Nov, Dec"/>
    <x v="18"/>
    <x v="104"/>
    <n v="645"/>
  </r>
  <r>
    <x v="0"/>
    <x v="0"/>
    <s v="2010/11 Q3 Oct, Nov, Dec"/>
    <x v="19"/>
    <x v="105"/>
    <n v="74"/>
  </r>
  <r>
    <x v="0"/>
    <x v="0"/>
    <s v="2010/11 Q3 Oct, Nov, Dec"/>
    <x v="19"/>
    <x v="106"/>
    <n v="2"/>
  </r>
  <r>
    <x v="0"/>
    <x v="0"/>
    <s v="2010/11 Q3 Oct, Nov, Dec"/>
    <x v="19"/>
    <x v="107"/>
    <n v="108"/>
  </r>
  <r>
    <x v="0"/>
    <x v="0"/>
    <s v="2010/11 Q3 Oct, Nov, Dec"/>
    <x v="20"/>
    <x v="108"/>
    <n v="53"/>
  </r>
  <r>
    <x v="0"/>
    <x v="0"/>
    <s v="2010/11 Q3 Oct, Nov, Dec"/>
    <x v="20"/>
    <x v="109"/>
    <n v="217"/>
  </r>
  <r>
    <x v="0"/>
    <x v="0"/>
    <s v="2010/11 Q3 Oct, Nov, Dec"/>
    <x v="21"/>
    <x v="110"/>
    <n v="1"/>
  </r>
  <r>
    <x v="0"/>
    <x v="0"/>
    <s v="2010/11 Q3 Oct, Nov, Dec"/>
    <x v="21"/>
    <x v="38"/>
    <n v="48"/>
  </r>
  <r>
    <x v="0"/>
    <x v="0"/>
    <s v="2010/11 Q4 Jan, Feb, Mar"/>
    <x v="0"/>
    <x v="0"/>
    <n v="129"/>
  </r>
  <r>
    <x v="0"/>
    <x v="0"/>
    <s v="2010/11 Q4 Jan, Feb, Mar"/>
    <x v="0"/>
    <x v="1"/>
    <n v="337"/>
  </r>
  <r>
    <x v="0"/>
    <x v="0"/>
    <s v="2010/11 Q4 Jan, Feb, Mar"/>
    <x v="1"/>
    <x v="3"/>
    <n v="111"/>
  </r>
  <r>
    <x v="0"/>
    <x v="0"/>
    <s v="2010/11 Q4 Jan, Feb, Mar"/>
    <x v="1"/>
    <x v="111"/>
    <n v="1"/>
  </r>
  <r>
    <x v="0"/>
    <x v="0"/>
    <s v="2010/11 Q4 Jan, Feb, Mar"/>
    <x v="1"/>
    <x v="4"/>
    <n v="276"/>
  </r>
  <r>
    <x v="0"/>
    <x v="0"/>
    <s v="2010/11 Q4 Jan, Feb, Mar"/>
    <x v="1"/>
    <x v="5"/>
    <n v="1"/>
  </r>
  <r>
    <x v="0"/>
    <x v="0"/>
    <s v="2010/11 Q4 Jan, Feb, Mar"/>
    <x v="1"/>
    <x v="6"/>
    <n v="79"/>
  </r>
  <r>
    <x v="0"/>
    <x v="0"/>
    <s v="2010/11 Q4 Jan, Feb, Mar"/>
    <x v="1"/>
    <x v="7"/>
    <n v="12"/>
  </r>
  <r>
    <x v="0"/>
    <x v="0"/>
    <s v="2010/11 Q4 Jan, Feb, Mar"/>
    <x v="1"/>
    <x v="8"/>
    <n v="4"/>
  </r>
  <r>
    <x v="0"/>
    <x v="0"/>
    <s v="2010/11 Q4 Jan, Feb, Mar"/>
    <x v="1"/>
    <x v="9"/>
    <n v="120"/>
  </r>
  <r>
    <x v="0"/>
    <x v="0"/>
    <s v="2010/11 Q4 Jan, Feb, Mar"/>
    <x v="1"/>
    <x v="10"/>
    <n v="230"/>
  </r>
  <r>
    <x v="0"/>
    <x v="0"/>
    <s v="2010/11 Q4 Jan, Feb, Mar"/>
    <x v="1"/>
    <x v="11"/>
    <n v="3"/>
  </r>
  <r>
    <x v="0"/>
    <x v="0"/>
    <s v="2010/11 Q4 Jan, Feb, Mar"/>
    <x v="1"/>
    <x v="12"/>
    <n v="5"/>
  </r>
  <r>
    <x v="0"/>
    <x v="0"/>
    <s v="2010/11 Q4 Jan, Feb, Mar"/>
    <x v="1"/>
    <x v="13"/>
    <n v="15"/>
  </r>
  <r>
    <x v="0"/>
    <x v="0"/>
    <s v="2010/11 Q4 Jan, Feb, Mar"/>
    <x v="1"/>
    <x v="14"/>
    <n v="67"/>
  </r>
  <r>
    <x v="0"/>
    <x v="0"/>
    <s v="2010/11 Q4 Jan, Feb, Mar"/>
    <x v="1"/>
    <x v="15"/>
    <n v="54"/>
  </r>
  <r>
    <x v="0"/>
    <x v="0"/>
    <s v="2010/11 Q4 Jan, Feb, Mar"/>
    <x v="1"/>
    <x v="16"/>
    <n v="2"/>
  </r>
  <r>
    <x v="0"/>
    <x v="0"/>
    <s v="2010/11 Q4 Jan, Feb, Mar"/>
    <x v="1"/>
    <x v="18"/>
    <n v="4"/>
  </r>
  <r>
    <x v="0"/>
    <x v="0"/>
    <s v="2010/11 Q4 Jan, Feb, Mar"/>
    <x v="2"/>
    <x v="20"/>
    <n v="260"/>
  </r>
  <r>
    <x v="0"/>
    <x v="0"/>
    <s v="2010/11 Q4 Jan, Feb, Mar"/>
    <x v="2"/>
    <x v="21"/>
    <n v="3"/>
  </r>
  <r>
    <x v="0"/>
    <x v="0"/>
    <s v="2010/11 Q4 Jan, Feb, Mar"/>
    <x v="2"/>
    <x v="22"/>
    <n v="4"/>
  </r>
  <r>
    <x v="0"/>
    <x v="0"/>
    <s v="2010/11 Q4 Jan, Feb, Mar"/>
    <x v="2"/>
    <x v="23"/>
    <n v="720"/>
  </r>
  <r>
    <x v="0"/>
    <x v="0"/>
    <s v="2010/11 Q4 Jan, Feb, Mar"/>
    <x v="3"/>
    <x v="24"/>
    <n v="1219"/>
  </r>
  <r>
    <x v="0"/>
    <x v="0"/>
    <s v="2010/11 Q4 Jan, Feb, Mar"/>
    <x v="3"/>
    <x v="25"/>
    <n v="890"/>
  </r>
  <r>
    <x v="0"/>
    <x v="0"/>
    <s v="2010/11 Q4 Jan, Feb, Mar"/>
    <x v="3"/>
    <x v="26"/>
    <n v="239"/>
  </r>
  <r>
    <x v="0"/>
    <x v="0"/>
    <s v="2010/11 Q4 Jan, Feb, Mar"/>
    <x v="3"/>
    <x v="27"/>
    <n v="655"/>
  </r>
  <r>
    <x v="0"/>
    <x v="0"/>
    <s v="2010/11 Q4 Jan, Feb, Mar"/>
    <x v="3"/>
    <x v="28"/>
    <n v="325"/>
  </r>
  <r>
    <x v="0"/>
    <x v="0"/>
    <s v="2010/11 Q4 Jan, Feb, Mar"/>
    <x v="4"/>
    <x v="30"/>
    <n v="7"/>
  </r>
  <r>
    <x v="0"/>
    <x v="0"/>
    <s v="2010/11 Q4 Jan, Feb, Mar"/>
    <x v="4"/>
    <x v="31"/>
    <n v="148"/>
  </r>
  <r>
    <x v="0"/>
    <x v="0"/>
    <s v="2010/11 Q4 Jan, Feb, Mar"/>
    <x v="4"/>
    <x v="32"/>
    <n v="21"/>
  </r>
  <r>
    <x v="0"/>
    <x v="0"/>
    <s v="2010/11 Q4 Jan, Feb, Mar"/>
    <x v="4"/>
    <x v="33"/>
    <n v="4"/>
  </r>
  <r>
    <x v="0"/>
    <x v="0"/>
    <s v="2010/11 Q4 Jan, Feb, Mar"/>
    <x v="5"/>
    <x v="35"/>
    <n v="1284"/>
  </r>
  <r>
    <x v="0"/>
    <x v="0"/>
    <s v="2010/11 Q4 Jan, Feb, Mar"/>
    <x v="5"/>
    <x v="36"/>
    <n v="32"/>
  </r>
  <r>
    <x v="0"/>
    <x v="0"/>
    <s v="2010/11 Q4 Jan, Feb, Mar"/>
    <x v="5"/>
    <x v="37"/>
    <n v="2"/>
  </r>
  <r>
    <x v="0"/>
    <x v="0"/>
    <s v="2010/11 Q4 Jan, Feb, Mar"/>
    <x v="5"/>
    <x v="38"/>
    <n v="1159"/>
  </r>
  <r>
    <x v="0"/>
    <x v="0"/>
    <s v="2010/11 Q4 Jan, Feb, Mar"/>
    <x v="5"/>
    <x v="39"/>
    <n v="244"/>
  </r>
  <r>
    <x v="0"/>
    <x v="0"/>
    <s v="2010/11 Q4 Jan, Feb, Mar"/>
    <x v="5"/>
    <x v="40"/>
    <n v="157"/>
  </r>
  <r>
    <x v="0"/>
    <x v="0"/>
    <s v="2010/11 Q4 Jan, Feb, Mar"/>
    <x v="6"/>
    <x v="41"/>
    <n v="2324"/>
  </r>
  <r>
    <x v="0"/>
    <x v="0"/>
    <s v="2010/11 Q4 Jan, Feb, Mar"/>
    <x v="7"/>
    <x v="42"/>
    <n v="1"/>
  </r>
  <r>
    <x v="0"/>
    <x v="0"/>
    <s v="2010/11 Q4 Jan, Feb, Mar"/>
    <x v="7"/>
    <x v="43"/>
    <n v="7"/>
  </r>
  <r>
    <x v="0"/>
    <x v="0"/>
    <s v="2010/11 Q4 Jan, Feb, Mar"/>
    <x v="7"/>
    <x v="44"/>
    <n v="11"/>
  </r>
  <r>
    <x v="0"/>
    <x v="0"/>
    <s v="2010/11 Q4 Jan, Feb, Mar"/>
    <x v="7"/>
    <x v="45"/>
    <n v="94"/>
  </r>
  <r>
    <x v="0"/>
    <x v="0"/>
    <s v="2010/11 Q4 Jan, Feb, Mar"/>
    <x v="7"/>
    <x v="46"/>
    <n v="24"/>
  </r>
  <r>
    <x v="0"/>
    <x v="0"/>
    <s v="2010/11 Q4 Jan, Feb, Mar"/>
    <x v="7"/>
    <x v="47"/>
    <n v="44"/>
  </r>
  <r>
    <x v="0"/>
    <x v="0"/>
    <s v="2010/11 Q4 Jan, Feb, Mar"/>
    <x v="7"/>
    <x v="48"/>
    <n v="6"/>
  </r>
  <r>
    <x v="0"/>
    <x v="0"/>
    <s v="2010/11 Q4 Jan, Feb, Mar"/>
    <x v="7"/>
    <x v="49"/>
    <n v="16"/>
  </r>
  <r>
    <x v="0"/>
    <x v="0"/>
    <s v="2010/11 Q4 Jan, Feb, Mar"/>
    <x v="7"/>
    <x v="50"/>
    <n v="2"/>
  </r>
  <r>
    <x v="0"/>
    <x v="0"/>
    <s v="2010/11 Q4 Jan, Feb, Mar"/>
    <x v="7"/>
    <x v="51"/>
    <n v="3"/>
  </r>
  <r>
    <x v="0"/>
    <x v="0"/>
    <s v="2010/11 Q4 Jan, Feb, Mar"/>
    <x v="7"/>
    <x v="52"/>
    <n v="16"/>
  </r>
  <r>
    <x v="0"/>
    <x v="0"/>
    <s v="2010/11 Q4 Jan, Feb, Mar"/>
    <x v="7"/>
    <x v="53"/>
    <n v="35"/>
  </r>
  <r>
    <x v="0"/>
    <x v="0"/>
    <s v="2010/11 Q4 Jan, Feb, Mar"/>
    <x v="7"/>
    <x v="54"/>
    <n v="10"/>
  </r>
  <r>
    <x v="0"/>
    <x v="0"/>
    <s v="2010/11 Q4 Jan, Feb, Mar"/>
    <x v="7"/>
    <x v="55"/>
    <n v="17"/>
  </r>
  <r>
    <x v="0"/>
    <x v="0"/>
    <s v="2010/11 Q4 Jan, Feb, Mar"/>
    <x v="7"/>
    <x v="56"/>
    <n v="2"/>
  </r>
  <r>
    <x v="0"/>
    <x v="0"/>
    <s v="2010/11 Q4 Jan, Feb, Mar"/>
    <x v="7"/>
    <x v="57"/>
    <n v="3"/>
  </r>
  <r>
    <x v="0"/>
    <x v="0"/>
    <s v="2010/11 Q4 Jan, Feb, Mar"/>
    <x v="7"/>
    <x v="58"/>
    <n v="9"/>
  </r>
  <r>
    <x v="0"/>
    <x v="0"/>
    <s v="2010/11 Q4 Jan, Feb, Mar"/>
    <x v="7"/>
    <x v="59"/>
    <n v="20"/>
  </r>
  <r>
    <x v="0"/>
    <x v="0"/>
    <s v="2010/11 Q4 Jan, Feb, Mar"/>
    <x v="7"/>
    <x v="60"/>
    <n v="15"/>
  </r>
  <r>
    <x v="0"/>
    <x v="0"/>
    <s v="2010/11 Q4 Jan, Feb, Mar"/>
    <x v="7"/>
    <x v="61"/>
    <n v="41"/>
  </r>
  <r>
    <x v="0"/>
    <x v="0"/>
    <s v="2010/11 Q4 Jan, Feb, Mar"/>
    <x v="8"/>
    <x v="24"/>
    <n v="2589"/>
  </r>
  <r>
    <x v="0"/>
    <x v="0"/>
    <s v="2010/11 Q4 Jan, Feb, Mar"/>
    <x v="8"/>
    <x v="25"/>
    <n v="92"/>
  </r>
  <r>
    <x v="0"/>
    <x v="0"/>
    <s v="2010/11 Q4 Jan, Feb, Mar"/>
    <x v="8"/>
    <x v="26"/>
    <n v="32"/>
  </r>
  <r>
    <x v="0"/>
    <x v="0"/>
    <s v="2010/11 Q4 Jan, Feb, Mar"/>
    <x v="8"/>
    <x v="27"/>
    <n v="476"/>
  </r>
  <r>
    <x v="0"/>
    <x v="0"/>
    <s v="2010/11 Q4 Jan, Feb, Mar"/>
    <x v="8"/>
    <x v="28"/>
    <n v="314"/>
  </r>
  <r>
    <x v="0"/>
    <x v="0"/>
    <s v="2010/11 Q4 Jan, Feb, Mar"/>
    <x v="9"/>
    <x v="62"/>
    <n v="23"/>
  </r>
  <r>
    <x v="0"/>
    <x v="0"/>
    <s v="2010/11 Q4 Jan, Feb, Mar"/>
    <x v="9"/>
    <x v="38"/>
    <n v="239"/>
  </r>
  <r>
    <x v="0"/>
    <x v="0"/>
    <s v="2010/11 Q4 Jan, Feb, Mar"/>
    <x v="9"/>
    <x v="63"/>
    <n v="12"/>
  </r>
  <r>
    <x v="0"/>
    <x v="0"/>
    <s v="2010/11 Q4 Jan, Feb, Mar"/>
    <x v="9"/>
    <x v="64"/>
    <n v="46"/>
  </r>
  <r>
    <x v="0"/>
    <x v="0"/>
    <s v="2010/11 Q4 Jan, Feb, Mar"/>
    <x v="9"/>
    <x v="65"/>
    <n v="40"/>
  </r>
  <r>
    <x v="0"/>
    <x v="0"/>
    <s v="2010/11 Q4 Jan, Feb, Mar"/>
    <x v="9"/>
    <x v="66"/>
    <n v="33"/>
  </r>
  <r>
    <x v="0"/>
    <x v="0"/>
    <s v="2010/11 Q4 Jan, Feb, Mar"/>
    <x v="9"/>
    <x v="67"/>
    <n v="358"/>
  </r>
  <r>
    <x v="0"/>
    <x v="0"/>
    <s v="2010/11 Q4 Jan, Feb, Mar"/>
    <x v="10"/>
    <x v="41"/>
    <n v="159"/>
  </r>
  <r>
    <x v="0"/>
    <x v="0"/>
    <s v="2010/11 Q4 Jan, Feb, Mar"/>
    <x v="11"/>
    <x v="68"/>
    <n v="845"/>
  </r>
  <r>
    <x v="0"/>
    <x v="0"/>
    <s v="2010/11 Q4 Jan, Feb, Mar"/>
    <x v="11"/>
    <x v="69"/>
    <n v="906"/>
  </r>
  <r>
    <x v="0"/>
    <x v="0"/>
    <s v="2010/11 Q4 Jan, Feb, Mar"/>
    <x v="11"/>
    <x v="70"/>
    <n v="6"/>
  </r>
  <r>
    <x v="0"/>
    <x v="0"/>
    <s v="2010/11 Q4 Jan, Feb, Mar"/>
    <x v="11"/>
    <x v="71"/>
    <n v="225"/>
  </r>
  <r>
    <x v="0"/>
    <x v="0"/>
    <s v="2010/11 Q4 Jan, Feb, Mar"/>
    <x v="11"/>
    <x v="72"/>
    <n v="91"/>
  </r>
  <r>
    <x v="0"/>
    <x v="0"/>
    <s v="2010/11 Q4 Jan, Feb, Mar"/>
    <x v="11"/>
    <x v="38"/>
    <n v="382"/>
  </r>
  <r>
    <x v="0"/>
    <x v="0"/>
    <s v="2010/11 Q4 Jan, Feb, Mar"/>
    <x v="11"/>
    <x v="73"/>
    <n v="15"/>
  </r>
  <r>
    <x v="0"/>
    <x v="0"/>
    <s v="2010/11 Q4 Jan, Feb, Mar"/>
    <x v="11"/>
    <x v="74"/>
    <n v="400"/>
  </r>
  <r>
    <x v="0"/>
    <x v="0"/>
    <s v="2010/11 Q4 Jan, Feb, Mar"/>
    <x v="12"/>
    <x v="41"/>
    <n v="1622"/>
  </r>
  <r>
    <x v="0"/>
    <x v="0"/>
    <s v="2010/11 Q4 Jan, Feb, Mar"/>
    <x v="13"/>
    <x v="75"/>
    <n v="62"/>
  </r>
  <r>
    <x v="0"/>
    <x v="0"/>
    <s v="2010/11 Q4 Jan, Feb, Mar"/>
    <x v="13"/>
    <x v="76"/>
    <n v="9"/>
  </r>
  <r>
    <x v="0"/>
    <x v="0"/>
    <s v="2010/11 Q4 Jan, Feb, Mar"/>
    <x v="13"/>
    <x v="77"/>
    <n v="14"/>
  </r>
  <r>
    <x v="0"/>
    <x v="0"/>
    <s v="2010/11 Q4 Jan, Feb, Mar"/>
    <x v="13"/>
    <x v="78"/>
    <n v="233"/>
  </r>
  <r>
    <x v="0"/>
    <x v="0"/>
    <s v="2010/11 Q4 Jan, Feb, Mar"/>
    <x v="13"/>
    <x v="79"/>
    <n v="24"/>
  </r>
  <r>
    <x v="0"/>
    <x v="0"/>
    <s v="2010/11 Q4 Jan, Feb, Mar"/>
    <x v="13"/>
    <x v="38"/>
    <n v="373"/>
  </r>
  <r>
    <x v="0"/>
    <x v="0"/>
    <s v="2010/11 Q4 Jan, Feb, Mar"/>
    <x v="13"/>
    <x v="80"/>
    <n v="10"/>
  </r>
  <r>
    <x v="0"/>
    <x v="0"/>
    <s v="2010/11 Q4 Jan, Feb, Mar"/>
    <x v="13"/>
    <x v="81"/>
    <n v="298"/>
  </r>
  <r>
    <x v="0"/>
    <x v="0"/>
    <s v="2010/11 Q4 Jan, Feb, Mar"/>
    <x v="14"/>
    <x v="35"/>
    <n v="12"/>
  </r>
  <r>
    <x v="0"/>
    <x v="0"/>
    <s v="2010/11 Q4 Jan, Feb, Mar"/>
    <x v="14"/>
    <x v="82"/>
    <n v="12"/>
  </r>
  <r>
    <x v="0"/>
    <x v="0"/>
    <s v="2010/11 Q4 Jan, Feb, Mar"/>
    <x v="14"/>
    <x v="83"/>
    <n v="76"/>
  </r>
  <r>
    <x v="0"/>
    <x v="0"/>
    <s v="2010/11 Q4 Jan, Feb, Mar"/>
    <x v="14"/>
    <x v="38"/>
    <n v="36"/>
  </r>
  <r>
    <x v="0"/>
    <x v="0"/>
    <s v="2010/11 Q4 Jan, Feb, Mar"/>
    <x v="14"/>
    <x v="84"/>
    <n v="77"/>
  </r>
  <r>
    <x v="0"/>
    <x v="0"/>
    <s v="2010/11 Q4 Jan, Feb, Mar"/>
    <x v="14"/>
    <x v="40"/>
    <n v="36"/>
  </r>
  <r>
    <x v="0"/>
    <x v="0"/>
    <s v="2010/11 Q4 Jan, Feb, Mar"/>
    <x v="15"/>
    <x v="85"/>
    <n v="54"/>
  </r>
  <r>
    <x v="0"/>
    <x v="0"/>
    <s v="2010/11 Q4 Jan, Feb, Mar"/>
    <x v="15"/>
    <x v="86"/>
    <n v="16"/>
  </r>
  <r>
    <x v="0"/>
    <x v="0"/>
    <s v="2010/11 Q4 Jan, Feb, Mar"/>
    <x v="15"/>
    <x v="38"/>
    <n v="2"/>
  </r>
  <r>
    <x v="0"/>
    <x v="0"/>
    <s v="2010/11 Q4 Jan, Feb, Mar"/>
    <x v="15"/>
    <x v="87"/>
    <n v="106"/>
  </r>
  <r>
    <x v="0"/>
    <x v="0"/>
    <s v="2010/11 Q4 Jan, Feb, Mar"/>
    <x v="15"/>
    <x v="88"/>
    <n v="18"/>
  </r>
  <r>
    <x v="0"/>
    <x v="0"/>
    <s v="2010/11 Q4 Jan, Feb, Mar"/>
    <x v="15"/>
    <x v="89"/>
    <n v="711"/>
  </r>
  <r>
    <x v="0"/>
    <x v="0"/>
    <s v="2010/11 Q4 Jan, Feb, Mar"/>
    <x v="15"/>
    <x v="90"/>
    <n v="1"/>
  </r>
  <r>
    <x v="0"/>
    <x v="0"/>
    <s v="2010/11 Q4 Jan, Feb, Mar"/>
    <x v="16"/>
    <x v="38"/>
    <n v="10"/>
  </r>
  <r>
    <x v="0"/>
    <x v="0"/>
    <s v="2010/11 Q4 Jan, Feb, Mar"/>
    <x v="16"/>
    <x v="93"/>
    <n v="11"/>
  </r>
  <r>
    <x v="0"/>
    <x v="0"/>
    <s v="2010/11 Q4 Jan, Feb, Mar"/>
    <x v="16"/>
    <x v="94"/>
    <n v="1"/>
  </r>
  <r>
    <x v="0"/>
    <x v="0"/>
    <s v="2010/11 Q4 Jan, Feb, Mar"/>
    <x v="16"/>
    <x v="95"/>
    <n v="8"/>
  </r>
  <r>
    <x v="0"/>
    <x v="0"/>
    <s v="2010/11 Q4 Jan, Feb, Mar"/>
    <x v="16"/>
    <x v="96"/>
    <n v="40"/>
  </r>
  <r>
    <x v="0"/>
    <x v="0"/>
    <s v="2010/11 Q4 Jan, Feb, Mar"/>
    <x v="16"/>
    <x v="97"/>
    <n v="85"/>
  </r>
  <r>
    <x v="0"/>
    <x v="0"/>
    <s v="2010/11 Q4 Jan, Feb, Mar"/>
    <x v="16"/>
    <x v="98"/>
    <n v="4"/>
  </r>
  <r>
    <x v="0"/>
    <x v="0"/>
    <s v="2010/11 Q4 Jan, Feb, Mar"/>
    <x v="16"/>
    <x v="99"/>
    <n v="10"/>
  </r>
  <r>
    <x v="0"/>
    <x v="0"/>
    <s v="2010/11 Q4 Jan, Feb, Mar"/>
    <x v="16"/>
    <x v="100"/>
    <n v="8"/>
  </r>
  <r>
    <x v="0"/>
    <x v="0"/>
    <s v="2010/11 Q4 Jan, Feb, Mar"/>
    <x v="17"/>
    <x v="35"/>
    <n v="166"/>
  </r>
  <r>
    <x v="0"/>
    <x v="0"/>
    <s v="2010/11 Q4 Jan, Feb, Mar"/>
    <x v="17"/>
    <x v="82"/>
    <n v="2056"/>
  </r>
  <r>
    <x v="0"/>
    <x v="0"/>
    <s v="2010/11 Q4 Jan, Feb, Mar"/>
    <x v="17"/>
    <x v="101"/>
    <n v="2"/>
  </r>
  <r>
    <x v="0"/>
    <x v="0"/>
    <s v="2010/11 Q4 Jan, Feb, Mar"/>
    <x v="17"/>
    <x v="83"/>
    <n v="3202"/>
  </r>
  <r>
    <x v="0"/>
    <x v="0"/>
    <s v="2010/11 Q4 Jan, Feb, Mar"/>
    <x v="17"/>
    <x v="38"/>
    <n v="400"/>
  </r>
  <r>
    <x v="0"/>
    <x v="0"/>
    <s v="2010/11 Q4 Jan, Feb, Mar"/>
    <x v="17"/>
    <x v="84"/>
    <n v="2"/>
  </r>
  <r>
    <x v="0"/>
    <x v="0"/>
    <s v="2010/11 Q4 Jan, Feb, Mar"/>
    <x v="17"/>
    <x v="40"/>
    <n v="688"/>
  </r>
  <r>
    <x v="0"/>
    <x v="0"/>
    <s v="2010/11 Q4 Jan, Feb, Mar"/>
    <x v="17"/>
    <x v="102"/>
    <n v="352"/>
  </r>
  <r>
    <x v="0"/>
    <x v="0"/>
    <s v="2010/11 Q4 Jan, Feb, Mar"/>
    <x v="18"/>
    <x v="38"/>
    <n v="419"/>
  </r>
  <r>
    <x v="0"/>
    <x v="0"/>
    <s v="2010/11 Q4 Jan, Feb, Mar"/>
    <x v="18"/>
    <x v="103"/>
    <n v="79"/>
  </r>
  <r>
    <x v="0"/>
    <x v="0"/>
    <s v="2010/11 Q4 Jan, Feb, Mar"/>
    <x v="18"/>
    <x v="104"/>
    <n v="648"/>
  </r>
  <r>
    <x v="0"/>
    <x v="0"/>
    <s v="2010/11 Q4 Jan, Feb, Mar"/>
    <x v="19"/>
    <x v="105"/>
    <n v="57"/>
  </r>
  <r>
    <x v="0"/>
    <x v="0"/>
    <s v="2010/11 Q4 Jan, Feb, Mar"/>
    <x v="19"/>
    <x v="106"/>
    <n v="2"/>
  </r>
  <r>
    <x v="0"/>
    <x v="0"/>
    <s v="2010/11 Q4 Jan, Feb, Mar"/>
    <x v="19"/>
    <x v="107"/>
    <n v="88"/>
  </r>
  <r>
    <x v="0"/>
    <x v="0"/>
    <s v="2010/11 Q4 Jan, Feb, Mar"/>
    <x v="20"/>
    <x v="108"/>
    <n v="34"/>
  </r>
  <r>
    <x v="0"/>
    <x v="0"/>
    <s v="2010/11 Q4 Jan, Feb, Mar"/>
    <x v="20"/>
    <x v="109"/>
    <n v="235"/>
  </r>
  <r>
    <x v="0"/>
    <x v="0"/>
    <s v="2010/11 Q4 Jan, Feb, Mar"/>
    <x v="21"/>
    <x v="110"/>
    <n v="1"/>
  </r>
  <r>
    <x v="0"/>
    <x v="0"/>
    <s v="2010/11 Q4 Jan, Feb, Mar"/>
    <x v="21"/>
    <x v="38"/>
    <n v="16"/>
  </r>
  <r>
    <x v="1"/>
    <x v="1"/>
    <s v="2011/12 Q1 Apr, May, Jun"/>
    <x v="0"/>
    <x v="0"/>
    <n v="160"/>
  </r>
  <r>
    <x v="1"/>
    <x v="1"/>
    <s v="2011/12 Q1 Apr, May, Jun"/>
    <x v="0"/>
    <x v="1"/>
    <n v="304"/>
  </r>
  <r>
    <x v="1"/>
    <x v="1"/>
    <s v="2011/12 Q1 Apr, May, Jun"/>
    <x v="1"/>
    <x v="3"/>
    <n v="144"/>
  </r>
  <r>
    <x v="1"/>
    <x v="1"/>
    <s v="2011/12 Q1 Apr, May, Jun"/>
    <x v="1"/>
    <x v="111"/>
    <n v="1"/>
  </r>
  <r>
    <x v="1"/>
    <x v="1"/>
    <s v="2011/12 Q1 Apr, May, Jun"/>
    <x v="1"/>
    <x v="4"/>
    <n v="471"/>
  </r>
  <r>
    <x v="1"/>
    <x v="1"/>
    <s v="2011/12 Q1 Apr, May, Jun"/>
    <x v="1"/>
    <x v="5"/>
    <n v="37"/>
  </r>
  <r>
    <x v="1"/>
    <x v="1"/>
    <s v="2011/12 Q1 Apr, May, Jun"/>
    <x v="1"/>
    <x v="6"/>
    <n v="90"/>
  </r>
  <r>
    <x v="1"/>
    <x v="1"/>
    <s v="2011/12 Q1 Apr, May, Jun"/>
    <x v="1"/>
    <x v="7"/>
    <n v="19"/>
  </r>
  <r>
    <x v="1"/>
    <x v="1"/>
    <s v="2011/12 Q1 Apr, May, Jun"/>
    <x v="1"/>
    <x v="8"/>
    <n v="26"/>
  </r>
  <r>
    <x v="1"/>
    <x v="1"/>
    <s v="2011/12 Q1 Apr, May, Jun"/>
    <x v="1"/>
    <x v="9"/>
    <n v="270"/>
  </r>
  <r>
    <x v="1"/>
    <x v="1"/>
    <s v="2011/12 Q1 Apr, May, Jun"/>
    <x v="1"/>
    <x v="10"/>
    <n v="309"/>
  </r>
  <r>
    <x v="1"/>
    <x v="1"/>
    <s v="2011/12 Q1 Apr, May, Jun"/>
    <x v="1"/>
    <x v="11"/>
    <n v="6"/>
  </r>
  <r>
    <x v="1"/>
    <x v="1"/>
    <s v="2011/12 Q1 Apr, May, Jun"/>
    <x v="1"/>
    <x v="12"/>
    <n v="10"/>
  </r>
  <r>
    <x v="1"/>
    <x v="1"/>
    <s v="2011/12 Q1 Apr, May, Jun"/>
    <x v="1"/>
    <x v="13"/>
    <n v="26"/>
  </r>
  <r>
    <x v="1"/>
    <x v="1"/>
    <s v="2011/12 Q1 Apr, May, Jun"/>
    <x v="1"/>
    <x v="14"/>
    <n v="43"/>
  </r>
  <r>
    <x v="1"/>
    <x v="1"/>
    <s v="2011/12 Q1 Apr, May, Jun"/>
    <x v="1"/>
    <x v="15"/>
    <n v="113"/>
  </r>
  <r>
    <x v="1"/>
    <x v="1"/>
    <s v="2011/12 Q1 Apr, May, Jun"/>
    <x v="1"/>
    <x v="16"/>
    <n v="17"/>
  </r>
  <r>
    <x v="1"/>
    <x v="1"/>
    <s v="2011/12 Q1 Apr, May, Jun"/>
    <x v="1"/>
    <x v="17"/>
    <n v="2"/>
  </r>
  <r>
    <x v="1"/>
    <x v="1"/>
    <s v="2011/12 Q1 Apr, May, Jun"/>
    <x v="2"/>
    <x v="20"/>
    <n v="273"/>
  </r>
  <r>
    <x v="1"/>
    <x v="1"/>
    <s v="2011/12 Q1 Apr, May, Jun"/>
    <x v="2"/>
    <x v="21"/>
    <n v="5"/>
  </r>
  <r>
    <x v="1"/>
    <x v="1"/>
    <s v="2011/12 Q1 Apr, May, Jun"/>
    <x v="2"/>
    <x v="22"/>
    <n v="6"/>
  </r>
  <r>
    <x v="1"/>
    <x v="1"/>
    <s v="2011/12 Q1 Apr, May, Jun"/>
    <x v="2"/>
    <x v="23"/>
    <n v="800"/>
  </r>
  <r>
    <x v="1"/>
    <x v="1"/>
    <s v="2011/12 Q1 Apr, May, Jun"/>
    <x v="3"/>
    <x v="24"/>
    <n v="1525"/>
  </r>
  <r>
    <x v="1"/>
    <x v="1"/>
    <s v="2011/12 Q1 Apr, May, Jun"/>
    <x v="3"/>
    <x v="25"/>
    <n v="1056"/>
  </r>
  <r>
    <x v="1"/>
    <x v="1"/>
    <s v="2011/12 Q1 Apr, May, Jun"/>
    <x v="3"/>
    <x v="26"/>
    <n v="276"/>
  </r>
  <r>
    <x v="1"/>
    <x v="1"/>
    <s v="2011/12 Q1 Apr, May, Jun"/>
    <x v="3"/>
    <x v="27"/>
    <n v="729"/>
  </r>
  <r>
    <x v="1"/>
    <x v="1"/>
    <s v="2011/12 Q1 Apr, May, Jun"/>
    <x v="3"/>
    <x v="28"/>
    <n v="342"/>
  </r>
  <r>
    <x v="1"/>
    <x v="1"/>
    <s v="2011/12 Q1 Apr, May, Jun"/>
    <x v="4"/>
    <x v="30"/>
    <n v="5"/>
  </r>
  <r>
    <x v="1"/>
    <x v="1"/>
    <s v="2011/12 Q1 Apr, May, Jun"/>
    <x v="4"/>
    <x v="31"/>
    <n v="140"/>
  </r>
  <r>
    <x v="1"/>
    <x v="1"/>
    <s v="2011/12 Q1 Apr, May, Jun"/>
    <x v="4"/>
    <x v="32"/>
    <n v="18"/>
  </r>
  <r>
    <x v="1"/>
    <x v="1"/>
    <s v="2011/12 Q1 Apr, May, Jun"/>
    <x v="4"/>
    <x v="33"/>
    <n v="4"/>
  </r>
  <r>
    <x v="1"/>
    <x v="1"/>
    <s v="2011/12 Q1 Apr, May, Jun"/>
    <x v="4"/>
    <x v="34"/>
    <n v="4"/>
  </r>
  <r>
    <x v="1"/>
    <x v="1"/>
    <s v="2011/12 Q1 Apr, May, Jun"/>
    <x v="5"/>
    <x v="35"/>
    <n v="1195"/>
  </r>
  <r>
    <x v="1"/>
    <x v="1"/>
    <s v="2011/12 Q1 Apr, May, Jun"/>
    <x v="5"/>
    <x v="36"/>
    <n v="31"/>
  </r>
  <r>
    <x v="1"/>
    <x v="1"/>
    <s v="2011/12 Q1 Apr, May, Jun"/>
    <x v="5"/>
    <x v="38"/>
    <n v="922"/>
  </r>
  <r>
    <x v="1"/>
    <x v="1"/>
    <s v="2011/12 Q1 Apr, May, Jun"/>
    <x v="5"/>
    <x v="39"/>
    <n v="164"/>
  </r>
  <r>
    <x v="1"/>
    <x v="1"/>
    <s v="2011/12 Q1 Apr, May, Jun"/>
    <x v="5"/>
    <x v="40"/>
    <n v="152"/>
  </r>
  <r>
    <x v="1"/>
    <x v="1"/>
    <s v="2011/12 Q1 Apr, May, Jun"/>
    <x v="6"/>
    <x v="115"/>
    <n v="1"/>
  </r>
  <r>
    <x v="1"/>
    <x v="1"/>
    <s v="2011/12 Q1 Apr, May, Jun"/>
    <x v="6"/>
    <x v="41"/>
    <n v="2367"/>
  </r>
  <r>
    <x v="1"/>
    <x v="1"/>
    <s v="2011/12 Q1 Apr, May, Jun"/>
    <x v="7"/>
    <x v="43"/>
    <n v="7"/>
  </r>
  <r>
    <x v="1"/>
    <x v="1"/>
    <s v="2011/12 Q1 Apr, May, Jun"/>
    <x v="7"/>
    <x v="44"/>
    <n v="12"/>
  </r>
  <r>
    <x v="1"/>
    <x v="1"/>
    <s v="2011/12 Q1 Apr, May, Jun"/>
    <x v="7"/>
    <x v="45"/>
    <n v="121"/>
  </r>
  <r>
    <x v="1"/>
    <x v="1"/>
    <s v="2011/12 Q1 Apr, May, Jun"/>
    <x v="7"/>
    <x v="46"/>
    <n v="30"/>
  </r>
  <r>
    <x v="1"/>
    <x v="1"/>
    <s v="2011/12 Q1 Apr, May, Jun"/>
    <x v="7"/>
    <x v="47"/>
    <n v="23"/>
  </r>
  <r>
    <x v="1"/>
    <x v="1"/>
    <s v="2011/12 Q1 Apr, May, Jun"/>
    <x v="7"/>
    <x v="48"/>
    <n v="3"/>
  </r>
  <r>
    <x v="1"/>
    <x v="1"/>
    <s v="2011/12 Q1 Apr, May, Jun"/>
    <x v="7"/>
    <x v="49"/>
    <n v="17"/>
  </r>
  <r>
    <x v="1"/>
    <x v="1"/>
    <s v="2011/12 Q1 Apr, May, Jun"/>
    <x v="7"/>
    <x v="50"/>
    <n v="1"/>
  </r>
  <r>
    <x v="1"/>
    <x v="1"/>
    <s v="2011/12 Q1 Apr, May, Jun"/>
    <x v="7"/>
    <x v="51"/>
    <n v="2"/>
  </r>
  <r>
    <x v="1"/>
    <x v="1"/>
    <s v="2011/12 Q1 Apr, May, Jun"/>
    <x v="7"/>
    <x v="52"/>
    <n v="13"/>
  </r>
  <r>
    <x v="1"/>
    <x v="1"/>
    <s v="2011/12 Q1 Apr, May, Jun"/>
    <x v="7"/>
    <x v="53"/>
    <n v="30"/>
  </r>
  <r>
    <x v="1"/>
    <x v="1"/>
    <s v="2011/12 Q1 Apr, May, Jun"/>
    <x v="7"/>
    <x v="54"/>
    <n v="13"/>
  </r>
  <r>
    <x v="1"/>
    <x v="1"/>
    <s v="2011/12 Q1 Apr, May, Jun"/>
    <x v="7"/>
    <x v="55"/>
    <n v="19"/>
  </r>
  <r>
    <x v="1"/>
    <x v="1"/>
    <s v="2011/12 Q1 Apr, May, Jun"/>
    <x v="7"/>
    <x v="56"/>
    <n v="6"/>
  </r>
  <r>
    <x v="1"/>
    <x v="1"/>
    <s v="2011/12 Q1 Apr, May, Jun"/>
    <x v="7"/>
    <x v="57"/>
    <n v="8"/>
  </r>
  <r>
    <x v="1"/>
    <x v="1"/>
    <s v="2011/12 Q1 Apr, May, Jun"/>
    <x v="7"/>
    <x v="58"/>
    <n v="4"/>
  </r>
  <r>
    <x v="1"/>
    <x v="1"/>
    <s v="2011/12 Q1 Apr, May, Jun"/>
    <x v="7"/>
    <x v="59"/>
    <n v="15"/>
  </r>
  <r>
    <x v="1"/>
    <x v="1"/>
    <s v="2011/12 Q1 Apr, May, Jun"/>
    <x v="7"/>
    <x v="60"/>
    <n v="5"/>
  </r>
  <r>
    <x v="1"/>
    <x v="1"/>
    <s v="2011/12 Q1 Apr, May, Jun"/>
    <x v="7"/>
    <x v="61"/>
    <n v="37"/>
  </r>
  <r>
    <x v="1"/>
    <x v="1"/>
    <s v="2011/12 Q1 Apr, May, Jun"/>
    <x v="8"/>
    <x v="24"/>
    <n v="2661"/>
  </r>
  <r>
    <x v="1"/>
    <x v="1"/>
    <s v="2011/12 Q1 Apr, May, Jun"/>
    <x v="8"/>
    <x v="25"/>
    <n v="120"/>
  </r>
  <r>
    <x v="1"/>
    <x v="1"/>
    <s v="2011/12 Q1 Apr, May, Jun"/>
    <x v="8"/>
    <x v="26"/>
    <n v="52"/>
  </r>
  <r>
    <x v="1"/>
    <x v="1"/>
    <s v="2011/12 Q1 Apr, May, Jun"/>
    <x v="8"/>
    <x v="27"/>
    <n v="549"/>
  </r>
  <r>
    <x v="1"/>
    <x v="1"/>
    <s v="2011/12 Q1 Apr, May, Jun"/>
    <x v="8"/>
    <x v="28"/>
    <n v="340"/>
  </r>
  <r>
    <x v="1"/>
    <x v="1"/>
    <s v="2011/12 Q1 Apr, May, Jun"/>
    <x v="9"/>
    <x v="62"/>
    <n v="31"/>
  </r>
  <r>
    <x v="1"/>
    <x v="1"/>
    <s v="2011/12 Q1 Apr, May, Jun"/>
    <x v="9"/>
    <x v="38"/>
    <n v="250"/>
  </r>
  <r>
    <x v="1"/>
    <x v="1"/>
    <s v="2011/12 Q1 Apr, May, Jun"/>
    <x v="9"/>
    <x v="63"/>
    <n v="17"/>
  </r>
  <r>
    <x v="1"/>
    <x v="1"/>
    <s v="2011/12 Q1 Apr, May, Jun"/>
    <x v="9"/>
    <x v="64"/>
    <n v="44"/>
  </r>
  <r>
    <x v="1"/>
    <x v="1"/>
    <s v="2011/12 Q1 Apr, May, Jun"/>
    <x v="9"/>
    <x v="65"/>
    <n v="50"/>
  </r>
  <r>
    <x v="1"/>
    <x v="1"/>
    <s v="2011/12 Q1 Apr, May, Jun"/>
    <x v="9"/>
    <x v="66"/>
    <n v="43"/>
  </r>
  <r>
    <x v="1"/>
    <x v="1"/>
    <s v="2011/12 Q1 Apr, May, Jun"/>
    <x v="9"/>
    <x v="67"/>
    <n v="300"/>
  </r>
  <r>
    <x v="1"/>
    <x v="1"/>
    <s v="2011/12 Q1 Apr, May, Jun"/>
    <x v="10"/>
    <x v="41"/>
    <n v="155"/>
  </r>
  <r>
    <x v="1"/>
    <x v="1"/>
    <s v="2011/12 Q1 Apr, May, Jun"/>
    <x v="22"/>
    <x v="68"/>
    <n v="34"/>
  </r>
  <r>
    <x v="1"/>
    <x v="1"/>
    <s v="2011/12 Q1 Apr, May, Jun"/>
    <x v="22"/>
    <x v="69"/>
    <n v="42"/>
  </r>
  <r>
    <x v="1"/>
    <x v="1"/>
    <s v="2011/12 Q1 Apr, May, Jun"/>
    <x v="22"/>
    <x v="71"/>
    <n v="10"/>
  </r>
  <r>
    <x v="1"/>
    <x v="1"/>
    <s v="2011/12 Q1 Apr, May, Jun"/>
    <x v="22"/>
    <x v="72"/>
    <n v="1"/>
  </r>
  <r>
    <x v="1"/>
    <x v="1"/>
    <s v="2011/12 Q1 Apr, May, Jun"/>
    <x v="22"/>
    <x v="116"/>
    <n v="1"/>
  </r>
  <r>
    <x v="1"/>
    <x v="1"/>
    <s v="2011/12 Q1 Apr, May, Jun"/>
    <x v="22"/>
    <x v="38"/>
    <n v="26"/>
  </r>
  <r>
    <x v="1"/>
    <x v="1"/>
    <s v="2011/12 Q1 Apr, May, Jun"/>
    <x v="22"/>
    <x v="74"/>
    <n v="29"/>
  </r>
  <r>
    <x v="1"/>
    <x v="1"/>
    <s v="2011/12 Q1 Apr, May, Jun"/>
    <x v="11"/>
    <x v="68"/>
    <n v="694"/>
  </r>
  <r>
    <x v="1"/>
    <x v="1"/>
    <s v="2011/12 Q1 Apr, May, Jun"/>
    <x v="11"/>
    <x v="69"/>
    <n v="819"/>
  </r>
  <r>
    <x v="1"/>
    <x v="1"/>
    <s v="2011/12 Q1 Apr, May, Jun"/>
    <x v="11"/>
    <x v="70"/>
    <n v="4"/>
  </r>
  <r>
    <x v="1"/>
    <x v="1"/>
    <s v="2011/12 Q1 Apr, May, Jun"/>
    <x v="11"/>
    <x v="71"/>
    <n v="226"/>
  </r>
  <r>
    <x v="1"/>
    <x v="1"/>
    <s v="2011/12 Q1 Apr, May, Jun"/>
    <x v="11"/>
    <x v="72"/>
    <n v="127"/>
  </r>
  <r>
    <x v="1"/>
    <x v="1"/>
    <s v="2011/12 Q1 Apr, May, Jun"/>
    <x v="11"/>
    <x v="38"/>
    <n v="390"/>
  </r>
  <r>
    <x v="1"/>
    <x v="1"/>
    <s v="2011/12 Q1 Apr, May, Jun"/>
    <x v="11"/>
    <x v="73"/>
    <n v="16"/>
  </r>
  <r>
    <x v="1"/>
    <x v="1"/>
    <s v="2011/12 Q1 Apr, May, Jun"/>
    <x v="11"/>
    <x v="74"/>
    <n v="489"/>
  </r>
  <r>
    <x v="1"/>
    <x v="1"/>
    <s v="2011/12 Q1 Apr, May, Jun"/>
    <x v="12"/>
    <x v="41"/>
    <n v="1849"/>
  </r>
  <r>
    <x v="1"/>
    <x v="1"/>
    <s v="2011/12 Q1 Apr, May, Jun"/>
    <x v="13"/>
    <x v="75"/>
    <n v="78"/>
  </r>
  <r>
    <x v="1"/>
    <x v="1"/>
    <s v="2011/12 Q1 Apr, May, Jun"/>
    <x v="13"/>
    <x v="76"/>
    <n v="6"/>
  </r>
  <r>
    <x v="1"/>
    <x v="1"/>
    <s v="2011/12 Q1 Apr, May, Jun"/>
    <x v="13"/>
    <x v="77"/>
    <n v="19"/>
  </r>
  <r>
    <x v="1"/>
    <x v="1"/>
    <s v="2011/12 Q1 Apr, May, Jun"/>
    <x v="13"/>
    <x v="78"/>
    <n v="450"/>
  </r>
  <r>
    <x v="1"/>
    <x v="1"/>
    <s v="2011/12 Q1 Apr, May, Jun"/>
    <x v="13"/>
    <x v="79"/>
    <n v="31"/>
  </r>
  <r>
    <x v="1"/>
    <x v="1"/>
    <s v="2011/12 Q1 Apr, May, Jun"/>
    <x v="13"/>
    <x v="38"/>
    <n v="491"/>
  </r>
  <r>
    <x v="1"/>
    <x v="1"/>
    <s v="2011/12 Q1 Apr, May, Jun"/>
    <x v="13"/>
    <x v="80"/>
    <n v="11"/>
  </r>
  <r>
    <x v="1"/>
    <x v="1"/>
    <s v="2011/12 Q1 Apr, May, Jun"/>
    <x v="13"/>
    <x v="81"/>
    <n v="400"/>
  </r>
  <r>
    <x v="1"/>
    <x v="1"/>
    <s v="2011/12 Q1 Apr, May, Jun"/>
    <x v="14"/>
    <x v="35"/>
    <n v="18"/>
  </r>
  <r>
    <x v="1"/>
    <x v="1"/>
    <s v="2011/12 Q1 Apr, May, Jun"/>
    <x v="14"/>
    <x v="82"/>
    <n v="20"/>
  </r>
  <r>
    <x v="1"/>
    <x v="1"/>
    <s v="2011/12 Q1 Apr, May, Jun"/>
    <x v="14"/>
    <x v="83"/>
    <n v="90"/>
  </r>
  <r>
    <x v="1"/>
    <x v="1"/>
    <s v="2011/12 Q1 Apr, May, Jun"/>
    <x v="14"/>
    <x v="38"/>
    <n v="40"/>
  </r>
  <r>
    <x v="1"/>
    <x v="1"/>
    <s v="2011/12 Q1 Apr, May, Jun"/>
    <x v="14"/>
    <x v="84"/>
    <n v="87"/>
  </r>
  <r>
    <x v="1"/>
    <x v="1"/>
    <s v="2011/12 Q1 Apr, May, Jun"/>
    <x v="14"/>
    <x v="40"/>
    <n v="46"/>
  </r>
  <r>
    <x v="1"/>
    <x v="1"/>
    <s v="2011/12 Q1 Apr, May, Jun"/>
    <x v="15"/>
    <x v="85"/>
    <n v="55"/>
  </r>
  <r>
    <x v="1"/>
    <x v="1"/>
    <s v="2011/12 Q1 Apr, May, Jun"/>
    <x v="15"/>
    <x v="86"/>
    <n v="29"/>
  </r>
  <r>
    <x v="1"/>
    <x v="1"/>
    <s v="2011/12 Q1 Apr, May, Jun"/>
    <x v="15"/>
    <x v="38"/>
    <n v="2"/>
  </r>
  <r>
    <x v="1"/>
    <x v="1"/>
    <s v="2011/12 Q1 Apr, May, Jun"/>
    <x v="15"/>
    <x v="87"/>
    <n v="157"/>
  </r>
  <r>
    <x v="1"/>
    <x v="1"/>
    <s v="2011/12 Q1 Apr, May, Jun"/>
    <x v="15"/>
    <x v="88"/>
    <n v="45"/>
  </r>
  <r>
    <x v="1"/>
    <x v="1"/>
    <s v="2011/12 Q1 Apr, May, Jun"/>
    <x v="15"/>
    <x v="89"/>
    <n v="732"/>
  </r>
  <r>
    <x v="1"/>
    <x v="1"/>
    <s v="2011/12 Q1 Apr, May, Jun"/>
    <x v="15"/>
    <x v="90"/>
    <n v="5"/>
  </r>
  <r>
    <x v="1"/>
    <x v="1"/>
    <s v="2011/12 Q1 Apr, May, Jun"/>
    <x v="16"/>
    <x v="91"/>
    <n v="2"/>
  </r>
  <r>
    <x v="1"/>
    <x v="1"/>
    <s v="2011/12 Q1 Apr, May, Jun"/>
    <x v="16"/>
    <x v="38"/>
    <n v="11"/>
  </r>
  <r>
    <x v="1"/>
    <x v="1"/>
    <s v="2011/12 Q1 Apr, May, Jun"/>
    <x v="16"/>
    <x v="92"/>
    <n v="2"/>
  </r>
  <r>
    <x v="1"/>
    <x v="1"/>
    <s v="2011/12 Q1 Apr, May, Jun"/>
    <x v="16"/>
    <x v="93"/>
    <n v="3"/>
  </r>
  <r>
    <x v="1"/>
    <x v="1"/>
    <s v="2011/12 Q1 Apr, May, Jun"/>
    <x v="16"/>
    <x v="94"/>
    <n v="1"/>
  </r>
  <r>
    <x v="1"/>
    <x v="1"/>
    <s v="2011/12 Q1 Apr, May, Jun"/>
    <x v="16"/>
    <x v="95"/>
    <n v="23"/>
  </r>
  <r>
    <x v="1"/>
    <x v="1"/>
    <s v="2011/12 Q1 Apr, May, Jun"/>
    <x v="16"/>
    <x v="96"/>
    <n v="4"/>
  </r>
  <r>
    <x v="1"/>
    <x v="1"/>
    <s v="2011/12 Q1 Apr, May, Jun"/>
    <x v="16"/>
    <x v="97"/>
    <n v="97"/>
  </r>
  <r>
    <x v="1"/>
    <x v="1"/>
    <s v="2011/12 Q1 Apr, May, Jun"/>
    <x v="16"/>
    <x v="98"/>
    <n v="4"/>
  </r>
  <r>
    <x v="1"/>
    <x v="1"/>
    <s v="2011/12 Q1 Apr, May, Jun"/>
    <x v="16"/>
    <x v="99"/>
    <n v="12"/>
  </r>
  <r>
    <x v="1"/>
    <x v="1"/>
    <s v="2011/12 Q1 Apr, May, Jun"/>
    <x v="16"/>
    <x v="100"/>
    <n v="9"/>
  </r>
  <r>
    <x v="1"/>
    <x v="1"/>
    <s v="2011/12 Q1 Apr, May, Jun"/>
    <x v="17"/>
    <x v="35"/>
    <n v="146"/>
  </r>
  <r>
    <x v="1"/>
    <x v="1"/>
    <s v="2011/12 Q1 Apr, May, Jun"/>
    <x v="17"/>
    <x v="82"/>
    <n v="1917"/>
  </r>
  <r>
    <x v="1"/>
    <x v="1"/>
    <s v="2011/12 Q1 Apr, May, Jun"/>
    <x v="17"/>
    <x v="83"/>
    <n v="3354"/>
  </r>
  <r>
    <x v="1"/>
    <x v="1"/>
    <s v="2011/12 Q1 Apr, May, Jun"/>
    <x v="17"/>
    <x v="113"/>
    <n v="2"/>
  </r>
  <r>
    <x v="1"/>
    <x v="1"/>
    <s v="2011/12 Q1 Apr, May, Jun"/>
    <x v="17"/>
    <x v="38"/>
    <n v="436"/>
  </r>
  <r>
    <x v="1"/>
    <x v="1"/>
    <s v="2011/12 Q1 Apr, May, Jun"/>
    <x v="17"/>
    <x v="84"/>
    <n v="1"/>
  </r>
  <r>
    <x v="1"/>
    <x v="1"/>
    <s v="2011/12 Q1 Apr, May, Jun"/>
    <x v="17"/>
    <x v="40"/>
    <n v="643"/>
  </r>
  <r>
    <x v="1"/>
    <x v="1"/>
    <s v="2011/12 Q1 Apr, May, Jun"/>
    <x v="17"/>
    <x v="102"/>
    <n v="443"/>
  </r>
  <r>
    <x v="1"/>
    <x v="1"/>
    <s v="2011/12 Q1 Apr, May, Jun"/>
    <x v="18"/>
    <x v="38"/>
    <n v="402"/>
  </r>
  <r>
    <x v="1"/>
    <x v="1"/>
    <s v="2011/12 Q1 Apr, May, Jun"/>
    <x v="18"/>
    <x v="103"/>
    <n v="128"/>
  </r>
  <r>
    <x v="1"/>
    <x v="1"/>
    <s v="2011/12 Q1 Apr, May, Jun"/>
    <x v="18"/>
    <x v="104"/>
    <n v="813"/>
  </r>
  <r>
    <x v="1"/>
    <x v="1"/>
    <s v="2011/12 Q1 Apr, May, Jun"/>
    <x v="19"/>
    <x v="105"/>
    <n v="88"/>
  </r>
  <r>
    <x v="1"/>
    <x v="1"/>
    <s v="2011/12 Q1 Apr, May, Jun"/>
    <x v="19"/>
    <x v="106"/>
    <n v="2"/>
  </r>
  <r>
    <x v="1"/>
    <x v="1"/>
    <s v="2011/12 Q1 Apr, May, Jun"/>
    <x v="19"/>
    <x v="107"/>
    <n v="84"/>
  </r>
  <r>
    <x v="1"/>
    <x v="1"/>
    <s v="2011/12 Q1 Apr, May, Jun"/>
    <x v="20"/>
    <x v="108"/>
    <n v="52"/>
  </r>
  <r>
    <x v="1"/>
    <x v="1"/>
    <s v="2011/12 Q1 Apr, May, Jun"/>
    <x v="20"/>
    <x v="109"/>
    <n v="268"/>
  </r>
  <r>
    <x v="1"/>
    <x v="1"/>
    <s v="2011/12 Q1 Apr, May, Jun"/>
    <x v="21"/>
    <x v="110"/>
    <n v="3"/>
  </r>
  <r>
    <x v="1"/>
    <x v="1"/>
    <s v="2011/12 Q1 Apr, May, Jun"/>
    <x v="21"/>
    <x v="38"/>
    <n v="16"/>
  </r>
  <r>
    <x v="1"/>
    <x v="1"/>
    <s v="2011/12 Q2 Jul, Aug, Sep"/>
    <x v="0"/>
    <x v="0"/>
    <n v="145"/>
  </r>
  <r>
    <x v="1"/>
    <x v="1"/>
    <s v="2011/12 Q2 Jul, Aug, Sep"/>
    <x v="0"/>
    <x v="1"/>
    <n v="319"/>
  </r>
  <r>
    <x v="1"/>
    <x v="1"/>
    <s v="2011/12 Q2 Jul, Aug, Sep"/>
    <x v="1"/>
    <x v="3"/>
    <n v="154"/>
  </r>
  <r>
    <x v="1"/>
    <x v="1"/>
    <s v="2011/12 Q2 Jul, Aug, Sep"/>
    <x v="1"/>
    <x v="111"/>
    <n v="2"/>
  </r>
  <r>
    <x v="1"/>
    <x v="1"/>
    <s v="2011/12 Q2 Jul, Aug, Sep"/>
    <x v="1"/>
    <x v="4"/>
    <n v="482"/>
  </r>
  <r>
    <x v="1"/>
    <x v="1"/>
    <s v="2011/12 Q2 Jul, Aug, Sep"/>
    <x v="1"/>
    <x v="5"/>
    <n v="7"/>
  </r>
  <r>
    <x v="1"/>
    <x v="1"/>
    <s v="2011/12 Q2 Jul, Aug, Sep"/>
    <x v="1"/>
    <x v="6"/>
    <n v="95"/>
  </r>
  <r>
    <x v="1"/>
    <x v="1"/>
    <s v="2011/12 Q2 Jul, Aug, Sep"/>
    <x v="1"/>
    <x v="7"/>
    <n v="18"/>
  </r>
  <r>
    <x v="1"/>
    <x v="1"/>
    <s v="2011/12 Q2 Jul, Aug, Sep"/>
    <x v="1"/>
    <x v="8"/>
    <n v="11"/>
  </r>
  <r>
    <x v="1"/>
    <x v="1"/>
    <s v="2011/12 Q2 Jul, Aug, Sep"/>
    <x v="1"/>
    <x v="9"/>
    <n v="225"/>
  </r>
  <r>
    <x v="1"/>
    <x v="1"/>
    <s v="2011/12 Q2 Jul, Aug, Sep"/>
    <x v="1"/>
    <x v="10"/>
    <n v="252"/>
  </r>
  <r>
    <x v="1"/>
    <x v="1"/>
    <s v="2011/12 Q2 Jul, Aug, Sep"/>
    <x v="1"/>
    <x v="11"/>
    <n v="4"/>
  </r>
  <r>
    <x v="1"/>
    <x v="1"/>
    <s v="2011/12 Q2 Jul, Aug, Sep"/>
    <x v="1"/>
    <x v="12"/>
    <n v="9"/>
  </r>
  <r>
    <x v="1"/>
    <x v="1"/>
    <s v="2011/12 Q2 Jul, Aug, Sep"/>
    <x v="1"/>
    <x v="13"/>
    <n v="21"/>
  </r>
  <r>
    <x v="1"/>
    <x v="1"/>
    <s v="2011/12 Q2 Jul, Aug, Sep"/>
    <x v="1"/>
    <x v="14"/>
    <n v="53"/>
  </r>
  <r>
    <x v="1"/>
    <x v="1"/>
    <s v="2011/12 Q2 Jul, Aug, Sep"/>
    <x v="1"/>
    <x v="15"/>
    <n v="156"/>
  </r>
  <r>
    <x v="1"/>
    <x v="1"/>
    <s v="2011/12 Q2 Jul, Aug, Sep"/>
    <x v="1"/>
    <x v="16"/>
    <n v="13"/>
  </r>
  <r>
    <x v="1"/>
    <x v="1"/>
    <s v="2011/12 Q2 Jul, Aug, Sep"/>
    <x v="1"/>
    <x v="17"/>
    <n v="4"/>
  </r>
  <r>
    <x v="1"/>
    <x v="1"/>
    <s v="2011/12 Q2 Jul, Aug, Sep"/>
    <x v="1"/>
    <x v="18"/>
    <n v="2"/>
  </r>
  <r>
    <x v="1"/>
    <x v="1"/>
    <s v="2011/12 Q2 Jul, Aug, Sep"/>
    <x v="2"/>
    <x v="20"/>
    <n v="271"/>
  </r>
  <r>
    <x v="1"/>
    <x v="1"/>
    <s v="2011/12 Q2 Jul, Aug, Sep"/>
    <x v="2"/>
    <x v="21"/>
    <n v="6"/>
  </r>
  <r>
    <x v="1"/>
    <x v="1"/>
    <s v="2011/12 Q2 Jul, Aug, Sep"/>
    <x v="2"/>
    <x v="22"/>
    <n v="5"/>
  </r>
  <r>
    <x v="1"/>
    <x v="1"/>
    <s v="2011/12 Q2 Jul, Aug, Sep"/>
    <x v="2"/>
    <x v="23"/>
    <n v="841"/>
  </r>
  <r>
    <x v="1"/>
    <x v="1"/>
    <s v="2011/12 Q2 Jul, Aug, Sep"/>
    <x v="3"/>
    <x v="24"/>
    <n v="1562"/>
  </r>
  <r>
    <x v="1"/>
    <x v="1"/>
    <s v="2011/12 Q2 Jul, Aug, Sep"/>
    <x v="3"/>
    <x v="25"/>
    <n v="1073"/>
  </r>
  <r>
    <x v="1"/>
    <x v="1"/>
    <s v="2011/12 Q2 Jul, Aug, Sep"/>
    <x v="3"/>
    <x v="26"/>
    <n v="303"/>
  </r>
  <r>
    <x v="1"/>
    <x v="1"/>
    <s v="2011/12 Q2 Jul, Aug, Sep"/>
    <x v="3"/>
    <x v="27"/>
    <n v="737"/>
  </r>
  <r>
    <x v="1"/>
    <x v="1"/>
    <s v="2011/12 Q2 Jul, Aug, Sep"/>
    <x v="3"/>
    <x v="28"/>
    <n v="340"/>
  </r>
  <r>
    <x v="1"/>
    <x v="1"/>
    <s v="2011/12 Q2 Jul, Aug, Sep"/>
    <x v="4"/>
    <x v="30"/>
    <n v="2"/>
  </r>
  <r>
    <x v="1"/>
    <x v="1"/>
    <s v="2011/12 Q2 Jul, Aug, Sep"/>
    <x v="4"/>
    <x v="31"/>
    <n v="144"/>
  </r>
  <r>
    <x v="1"/>
    <x v="1"/>
    <s v="2011/12 Q2 Jul, Aug, Sep"/>
    <x v="4"/>
    <x v="32"/>
    <n v="10"/>
  </r>
  <r>
    <x v="1"/>
    <x v="1"/>
    <s v="2011/12 Q2 Jul, Aug, Sep"/>
    <x v="4"/>
    <x v="33"/>
    <n v="1"/>
  </r>
  <r>
    <x v="1"/>
    <x v="1"/>
    <s v="2011/12 Q2 Jul, Aug, Sep"/>
    <x v="4"/>
    <x v="34"/>
    <n v="1"/>
  </r>
  <r>
    <x v="1"/>
    <x v="1"/>
    <s v="2011/12 Q2 Jul, Aug, Sep"/>
    <x v="5"/>
    <x v="35"/>
    <n v="1318"/>
  </r>
  <r>
    <x v="1"/>
    <x v="1"/>
    <s v="2011/12 Q2 Jul, Aug, Sep"/>
    <x v="5"/>
    <x v="36"/>
    <n v="24"/>
  </r>
  <r>
    <x v="1"/>
    <x v="1"/>
    <s v="2011/12 Q2 Jul, Aug, Sep"/>
    <x v="5"/>
    <x v="37"/>
    <n v="4"/>
  </r>
  <r>
    <x v="1"/>
    <x v="1"/>
    <s v="2011/12 Q2 Jul, Aug, Sep"/>
    <x v="5"/>
    <x v="38"/>
    <n v="1025"/>
  </r>
  <r>
    <x v="1"/>
    <x v="1"/>
    <s v="2011/12 Q2 Jul, Aug, Sep"/>
    <x v="5"/>
    <x v="39"/>
    <n v="267"/>
  </r>
  <r>
    <x v="1"/>
    <x v="1"/>
    <s v="2011/12 Q2 Jul, Aug, Sep"/>
    <x v="5"/>
    <x v="40"/>
    <n v="167"/>
  </r>
  <r>
    <x v="1"/>
    <x v="1"/>
    <s v="2011/12 Q2 Jul, Aug, Sep"/>
    <x v="6"/>
    <x v="41"/>
    <n v="2407"/>
  </r>
  <r>
    <x v="1"/>
    <x v="1"/>
    <s v="2011/12 Q2 Jul, Aug, Sep"/>
    <x v="7"/>
    <x v="43"/>
    <n v="10"/>
  </r>
  <r>
    <x v="1"/>
    <x v="1"/>
    <s v="2011/12 Q2 Jul, Aug, Sep"/>
    <x v="7"/>
    <x v="44"/>
    <n v="7"/>
  </r>
  <r>
    <x v="1"/>
    <x v="1"/>
    <s v="2011/12 Q2 Jul, Aug, Sep"/>
    <x v="7"/>
    <x v="45"/>
    <n v="95"/>
  </r>
  <r>
    <x v="1"/>
    <x v="1"/>
    <s v="2011/12 Q2 Jul, Aug, Sep"/>
    <x v="7"/>
    <x v="46"/>
    <n v="25"/>
  </r>
  <r>
    <x v="1"/>
    <x v="1"/>
    <s v="2011/12 Q2 Jul, Aug, Sep"/>
    <x v="7"/>
    <x v="47"/>
    <n v="47"/>
  </r>
  <r>
    <x v="1"/>
    <x v="1"/>
    <s v="2011/12 Q2 Jul, Aug, Sep"/>
    <x v="7"/>
    <x v="48"/>
    <n v="1"/>
  </r>
  <r>
    <x v="1"/>
    <x v="1"/>
    <s v="2011/12 Q2 Jul, Aug, Sep"/>
    <x v="7"/>
    <x v="49"/>
    <n v="14"/>
  </r>
  <r>
    <x v="1"/>
    <x v="1"/>
    <s v="2011/12 Q2 Jul, Aug, Sep"/>
    <x v="7"/>
    <x v="50"/>
    <n v="2"/>
  </r>
  <r>
    <x v="1"/>
    <x v="1"/>
    <s v="2011/12 Q2 Jul, Aug, Sep"/>
    <x v="7"/>
    <x v="51"/>
    <n v="5"/>
  </r>
  <r>
    <x v="1"/>
    <x v="1"/>
    <s v="2011/12 Q2 Jul, Aug, Sep"/>
    <x v="7"/>
    <x v="52"/>
    <n v="21"/>
  </r>
  <r>
    <x v="1"/>
    <x v="1"/>
    <s v="2011/12 Q2 Jul, Aug, Sep"/>
    <x v="7"/>
    <x v="53"/>
    <n v="40"/>
  </r>
  <r>
    <x v="1"/>
    <x v="1"/>
    <s v="2011/12 Q2 Jul, Aug, Sep"/>
    <x v="7"/>
    <x v="54"/>
    <n v="8"/>
  </r>
  <r>
    <x v="1"/>
    <x v="1"/>
    <s v="2011/12 Q2 Jul, Aug, Sep"/>
    <x v="7"/>
    <x v="55"/>
    <n v="16"/>
  </r>
  <r>
    <x v="1"/>
    <x v="1"/>
    <s v="2011/12 Q2 Jul, Aug, Sep"/>
    <x v="7"/>
    <x v="56"/>
    <n v="2"/>
  </r>
  <r>
    <x v="1"/>
    <x v="1"/>
    <s v="2011/12 Q2 Jul, Aug, Sep"/>
    <x v="7"/>
    <x v="57"/>
    <n v="10"/>
  </r>
  <r>
    <x v="1"/>
    <x v="1"/>
    <s v="2011/12 Q2 Jul, Aug, Sep"/>
    <x v="7"/>
    <x v="58"/>
    <n v="8"/>
  </r>
  <r>
    <x v="1"/>
    <x v="1"/>
    <s v="2011/12 Q2 Jul, Aug, Sep"/>
    <x v="7"/>
    <x v="59"/>
    <n v="20"/>
  </r>
  <r>
    <x v="1"/>
    <x v="1"/>
    <s v="2011/12 Q2 Jul, Aug, Sep"/>
    <x v="7"/>
    <x v="60"/>
    <n v="10"/>
  </r>
  <r>
    <x v="1"/>
    <x v="1"/>
    <s v="2011/12 Q2 Jul, Aug, Sep"/>
    <x v="7"/>
    <x v="61"/>
    <n v="30"/>
  </r>
  <r>
    <x v="1"/>
    <x v="1"/>
    <s v="2011/12 Q2 Jul, Aug, Sep"/>
    <x v="8"/>
    <x v="24"/>
    <n v="2492"/>
  </r>
  <r>
    <x v="1"/>
    <x v="1"/>
    <s v="2011/12 Q2 Jul, Aug, Sep"/>
    <x v="8"/>
    <x v="25"/>
    <n v="119"/>
  </r>
  <r>
    <x v="1"/>
    <x v="1"/>
    <s v="2011/12 Q2 Jul, Aug, Sep"/>
    <x v="8"/>
    <x v="26"/>
    <n v="61"/>
  </r>
  <r>
    <x v="1"/>
    <x v="1"/>
    <s v="2011/12 Q2 Jul, Aug, Sep"/>
    <x v="8"/>
    <x v="27"/>
    <n v="603"/>
  </r>
  <r>
    <x v="1"/>
    <x v="1"/>
    <s v="2011/12 Q2 Jul, Aug, Sep"/>
    <x v="8"/>
    <x v="28"/>
    <n v="345"/>
  </r>
  <r>
    <x v="1"/>
    <x v="1"/>
    <s v="2011/12 Q2 Jul, Aug, Sep"/>
    <x v="9"/>
    <x v="62"/>
    <n v="22"/>
  </r>
  <r>
    <x v="1"/>
    <x v="1"/>
    <s v="2011/12 Q2 Jul, Aug, Sep"/>
    <x v="9"/>
    <x v="38"/>
    <n v="227"/>
  </r>
  <r>
    <x v="1"/>
    <x v="1"/>
    <s v="2011/12 Q2 Jul, Aug, Sep"/>
    <x v="9"/>
    <x v="63"/>
    <n v="7"/>
  </r>
  <r>
    <x v="1"/>
    <x v="1"/>
    <s v="2011/12 Q2 Jul, Aug, Sep"/>
    <x v="9"/>
    <x v="64"/>
    <n v="54"/>
  </r>
  <r>
    <x v="1"/>
    <x v="1"/>
    <s v="2011/12 Q2 Jul, Aug, Sep"/>
    <x v="9"/>
    <x v="65"/>
    <n v="53"/>
  </r>
  <r>
    <x v="1"/>
    <x v="1"/>
    <s v="2011/12 Q2 Jul, Aug, Sep"/>
    <x v="9"/>
    <x v="66"/>
    <n v="32"/>
  </r>
  <r>
    <x v="1"/>
    <x v="1"/>
    <s v="2011/12 Q2 Jul, Aug, Sep"/>
    <x v="9"/>
    <x v="67"/>
    <n v="299"/>
  </r>
  <r>
    <x v="1"/>
    <x v="1"/>
    <s v="2011/12 Q2 Jul, Aug, Sep"/>
    <x v="10"/>
    <x v="41"/>
    <n v="130"/>
  </r>
  <r>
    <x v="1"/>
    <x v="1"/>
    <s v="2011/12 Q2 Jul, Aug, Sep"/>
    <x v="22"/>
    <x v="68"/>
    <n v="32"/>
  </r>
  <r>
    <x v="1"/>
    <x v="1"/>
    <s v="2011/12 Q2 Jul, Aug, Sep"/>
    <x v="22"/>
    <x v="69"/>
    <n v="27"/>
  </r>
  <r>
    <x v="1"/>
    <x v="1"/>
    <s v="2011/12 Q2 Jul, Aug, Sep"/>
    <x v="22"/>
    <x v="70"/>
    <n v="1"/>
  </r>
  <r>
    <x v="1"/>
    <x v="1"/>
    <s v="2011/12 Q2 Jul, Aug, Sep"/>
    <x v="22"/>
    <x v="71"/>
    <n v="15"/>
  </r>
  <r>
    <x v="1"/>
    <x v="1"/>
    <s v="2011/12 Q2 Jul, Aug, Sep"/>
    <x v="22"/>
    <x v="72"/>
    <n v="6"/>
  </r>
  <r>
    <x v="1"/>
    <x v="1"/>
    <s v="2011/12 Q2 Jul, Aug, Sep"/>
    <x v="22"/>
    <x v="38"/>
    <n v="20"/>
  </r>
  <r>
    <x v="1"/>
    <x v="1"/>
    <s v="2011/12 Q2 Jul, Aug, Sep"/>
    <x v="22"/>
    <x v="73"/>
    <n v="5"/>
  </r>
  <r>
    <x v="1"/>
    <x v="1"/>
    <s v="2011/12 Q2 Jul, Aug, Sep"/>
    <x v="22"/>
    <x v="74"/>
    <n v="23"/>
  </r>
  <r>
    <x v="1"/>
    <x v="1"/>
    <s v="2011/12 Q2 Jul, Aug, Sep"/>
    <x v="11"/>
    <x v="68"/>
    <n v="618"/>
  </r>
  <r>
    <x v="1"/>
    <x v="1"/>
    <s v="2011/12 Q2 Jul, Aug, Sep"/>
    <x v="11"/>
    <x v="69"/>
    <n v="895"/>
  </r>
  <r>
    <x v="1"/>
    <x v="1"/>
    <s v="2011/12 Q2 Jul, Aug, Sep"/>
    <x v="11"/>
    <x v="70"/>
    <n v="6"/>
  </r>
  <r>
    <x v="1"/>
    <x v="1"/>
    <s v="2011/12 Q2 Jul, Aug, Sep"/>
    <x v="11"/>
    <x v="71"/>
    <n v="225"/>
  </r>
  <r>
    <x v="1"/>
    <x v="1"/>
    <s v="2011/12 Q2 Jul, Aug, Sep"/>
    <x v="11"/>
    <x v="72"/>
    <n v="91"/>
  </r>
  <r>
    <x v="1"/>
    <x v="1"/>
    <s v="2011/12 Q2 Jul, Aug, Sep"/>
    <x v="11"/>
    <x v="38"/>
    <n v="480"/>
  </r>
  <r>
    <x v="1"/>
    <x v="1"/>
    <s v="2011/12 Q2 Jul, Aug, Sep"/>
    <x v="11"/>
    <x v="73"/>
    <n v="19"/>
  </r>
  <r>
    <x v="1"/>
    <x v="1"/>
    <s v="2011/12 Q2 Jul, Aug, Sep"/>
    <x v="11"/>
    <x v="74"/>
    <n v="446"/>
  </r>
  <r>
    <x v="1"/>
    <x v="1"/>
    <s v="2011/12 Q2 Jul, Aug, Sep"/>
    <x v="12"/>
    <x v="41"/>
    <n v="1877"/>
  </r>
  <r>
    <x v="1"/>
    <x v="1"/>
    <s v="2011/12 Q2 Jul, Aug, Sep"/>
    <x v="13"/>
    <x v="75"/>
    <n v="78"/>
  </r>
  <r>
    <x v="1"/>
    <x v="1"/>
    <s v="2011/12 Q2 Jul, Aug, Sep"/>
    <x v="13"/>
    <x v="76"/>
    <n v="3"/>
  </r>
  <r>
    <x v="1"/>
    <x v="1"/>
    <s v="2011/12 Q2 Jul, Aug, Sep"/>
    <x v="13"/>
    <x v="77"/>
    <n v="27"/>
  </r>
  <r>
    <x v="1"/>
    <x v="1"/>
    <s v="2011/12 Q2 Jul, Aug, Sep"/>
    <x v="13"/>
    <x v="78"/>
    <n v="475"/>
  </r>
  <r>
    <x v="1"/>
    <x v="1"/>
    <s v="2011/12 Q2 Jul, Aug, Sep"/>
    <x v="13"/>
    <x v="79"/>
    <n v="42"/>
  </r>
  <r>
    <x v="1"/>
    <x v="1"/>
    <s v="2011/12 Q2 Jul, Aug, Sep"/>
    <x v="13"/>
    <x v="38"/>
    <n v="436"/>
  </r>
  <r>
    <x v="1"/>
    <x v="1"/>
    <s v="2011/12 Q2 Jul, Aug, Sep"/>
    <x v="13"/>
    <x v="80"/>
    <n v="9"/>
  </r>
  <r>
    <x v="1"/>
    <x v="1"/>
    <s v="2011/12 Q2 Jul, Aug, Sep"/>
    <x v="13"/>
    <x v="81"/>
    <n v="403"/>
  </r>
  <r>
    <x v="1"/>
    <x v="1"/>
    <s v="2011/12 Q2 Jul, Aug, Sep"/>
    <x v="14"/>
    <x v="35"/>
    <n v="26"/>
  </r>
  <r>
    <x v="1"/>
    <x v="1"/>
    <s v="2011/12 Q2 Jul, Aug, Sep"/>
    <x v="14"/>
    <x v="82"/>
    <n v="23"/>
  </r>
  <r>
    <x v="1"/>
    <x v="1"/>
    <s v="2011/12 Q2 Jul, Aug, Sep"/>
    <x v="14"/>
    <x v="83"/>
    <n v="90"/>
  </r>
  <r>
    <x v="1"/>
    <x v="1"/>
    <s v="2011/12 Q2 Jul, Aug, Sep"/>
    <x v="14"/>
    <x v="38"/>
    <n v="48"/>
  </r>
  <r>
    <x v="1"/>
    <x v="1"/>
    <s v="2011/12 Q2 Jul, Aug, Sep"/>
    <x v="14"/>
    <x v="84"/>
    <n v="88"/>
  </r>
  <r>
    <x v="1"/>
    <x v="1"/>
    <s v="2011/12 Q2 Jul, Aug, Sep"/>
    <x v="14"/>
    <x v="40"/>
    <n v="50"/>
  </r>
  <r>
    <x v="1"/>
    <x v="1"/>
    <s v="2011/12 Q2 Jul, Aug, Sep"/>
    <x v="15"/>
    <x v="85"/>
    <n v="67"/>
  </r>
  <r>
    <x v="1"/>
    <x v="1"/>
    <s v="2011/12 Q2 Jul, Aug, Sep"/>
    <x v="15"/>
    <x v="86"/>
    <n v="30"/>
  </r>
  <r>
    <x v="1"/>
    <x v="1"/>
    <s v="2011/12 Q2 Jul, Aug, Sep"/>
    <x v="15"/>
    <x v="38"/>
    <n v="2"/>
  </r>
  <r>
    <x v="1"/>
    <x v="1"/>
    <s v="2011/12 Q2 Jul, Aug, Sep"/>
    <x v="15"/>
    <x v="87"/>
    <n v="145"/>
  </r>
  <r>
    <x v="1"/>
    <x v="1"/>
    <s v="2011/12 Q2 Jul, Aug, Sep"/>
    <x v="15"/>
    <x v="88"/>
    <n v="30"/>
  </r>
  <r>
    <x v="1"/>
    <x v="1"/>
    <s v="2011/12 Q2 Jul, Aug, Sep"/>
    <x v="15"/>
    <x v="89"/>
    <n v="749"/>
  </r>
  <r>
    <x v="1"/>
    <x v="1"/>
    <s v="2011/12 Q2 Jul, Aug, Sep"/>
    <x v="15"/>
    <x v="90"/>
    <n v="4"/>
  </r>
  <r>
    <x v="1"/>
    <x v="1"/>
    <s v="2011/12 Q2 Jul, Aug, Sep"/>
    <x v="16"/>
    <x v="91"/>
    <n v="4"/>
  </r>
  <r>
    <x v="1"/>
    <x v="1"/>
    <s v="2011/12 Q2 Jul, Aug, Sep"/>
    <x v="16"/>
    <x v="38"/>
    <n v="19"/>
  </r>
  <r>
    <x v="1"/>
    <x v="1"/>
    <s v="2011/12 Q2 Jul, Aug, Sep"/>
    <x v="16"/>
    <x v="92"/>
    <n v="1"/>
  </r>
  <r>
    <x v="1"/>
    <x v="1"/>
    <s v="2011/12 Q2 Jul, Aug, Sep"/>
    <x v="16"/>
    <x v="93"/>
    <n v="6"/>
  </r>
  <r>
    <x v="1"/>
    <x v="1"/>
    <s v="2011/12 Q2 Jul, Aug, Sep"/>
    <x v="16"/>
    <x v="94"/>
    <n v="2"/>
  </r>
  <r>
    <x v="1"/>
    <x v="1"/>
    <s v="2011/12 Q2 Jul, Aug, Sep"/>
    <x v="16"/>
    <x v="95"/>
    <n v="18"/>
  </r>
  <r>
    <x v="1"/>
    <x v="1"/>
    <s v="2011/12 Q2 Jul, Aug, Sep"/>
    <x v="16"/>
    <x v="96"/>
    <n v="11"/>
  </r>
  <r>
    <x v="1"/>
    <x v="1"/>
    <s v="2011/12 Q2 Jul, Aug, Sep"/>
    <x v="16"/>
    <x v="97"/>
    <n v="104"/>
  </r>
  <r>
    <x v="1"/>
    <x v="1"/>
    <s v="2011/12 Q2 Jul, Aug, Sep"/>
    <x v="16"/>
    <x v="98"/>
    <n v="5"/>
  </r>
  <r>
    <x v="1"/>
    <x v="1"/>
    <s v="2011/12 Q2 Jul, Aug, Sep"/>
    <x v="16"/>
    <x v="99"/>
    <n v="17"/>
  </r>
  <r>
    <x v="1"/>
    <x v="1"/>
    <s v="2011/12 Q2 Jul, Aug, Sep"/>
    <x v="16"/>
    <x v="100"/>
    <n v="8"/>
  </r>
  <r>
    <x v="1"/>
    <x v="1"/>
    <s v="2011/12 Q2 Jul, Aug, Sep"/>
    <x v="17"/>
    <x v="35"/>
    <n v="171"/>
  </r>
  <r>
    <x v="1"/>
    <x v="1"/>
    <s v="2011/12 Q2 Jul, Aug, Sep"/>
    <x v="17"/>
    <x v="82"/>
    <n v="1936"/>
  </r>
  <r>
    <x v="1"/>
    <x v="1"/>
    <s v="2011/12 Q2 Jul, Aug, Sep"/>
    <x v="17"/>
    <x v="101"/>
    <n v="2"/>
  </r>
  <r>
    <x v="1"/>
    <x v="1"/>
    <s v="2011/12 Q2 Jul, Aug, Sep"/>
    <x v="17"/>
    <x v="83"/>
    <n v="3458"/>
  </r>
  <r>
    <x v="1"/>
    <x v="1"/>
    <s v="2011/12 Q2 Jul, Aug, Sep"/>
    <x v="17"/>
    <x v="38"/>
    <n v="453"/>
  </r>
  <r>
    <x v="1"/>
    <x v="1"/>
    <s v="2011/12 Q2 Jul, Aug, Sep"/>
    <x v="17"/>
    <x v="84"/>
    <n v="3"/>
  </r>
  <r>
    <x v="1"/>
    <x v="1"/>
    <s v="2011/12 Q2 Jul, Aug, Sep"/>
    <x v="17"/>
    <x v="40"/>
    <n v="748"/>
  </r>
  <r>
    <x v="1"/>
    <x v="1"/>
    <s v="2011/12 Q2 Jul, Aug, Sep"/>
    <x v="17"/>
    <x v="102"/>
    <n v="488"/>
  </r>
  <r>
    <x v="1"/>
    <x v="1"/>
    <s v="2011/12 Q2 Jul, Aug, Sep"/>
    <x v="18"/>
    <x v="38"/>
    <n v="428"/>
  </r>
  <r>
    <x v="1"/>
    <x v="1"/>
    <s v="2011/12 Q2 Jul, Aug, Sep"/>
    <x v="18"/>
    <x v="103"/>
    <n v="130"/>
  </r>
  <r>
    <x v="1"/>
    <x v="1"/>
    <s v="2011/12 Q2 Jul, Aug, Sep"/>
    <x v="18"/>
    <x v="104"/>
    <n v="745"/>
  </r>
  <r>
    <x v="1"/>
    <x v="1"/>
    <s v="2011/12 Q2 Jul, Aug, Sep"/>
    <x v="19"/>
    <x v="105"/>
    <n v="88"/>
  </r>
  <r>
    <x v="1"/>
    <x v="1"/>
    <s v="2011/12 Q2 Jul, Aug, Sep"/>
    <x v="19"/>
    <x v="106"/>
    <n v="4"/>
  </r>
  <r>
    <x v="1"/>
    <x v="1"/>
    <s v="2011/12 Q2 Jul, Aug, Sep"/>
    <x v="19"/>
    <x v="107"/>
    <n v="88"/>
  </r>
  <r>
    <x v="1"/>
    <x v="1"/>
    <s v="2011/12 Q2 Jul, Aug, Sep"/>
    <x v="20"/>
    <x v="108"/>
    <n v="49"/>
  </r>
  <r>
    <x v="1"/>
    <x v="1"/>
    <s v="2011/12 Q2 Jul, Aug, Sep"/>
    <x v="20"/>
    <x v="109"/>
    <n v="265"/>
  </r>
  <r>
    <x v="1"/>
    <x v="1"/>
    <s v="2011/12 Q2 Jul, Aug, Sep"/>
    <x v="21"/>
    <x v="110"/>
    <n v="6"/>
  </r>
  <r>
    <x v="1"/>
    <x v="1"/>
    <s v="2011/12 Q2 Jul, Aug, Sep"/>
    <x v="21"/>
    <x v="38"/>
    <n v="26"/>
  </r>
  <r>
    <x v="1"/>
    <x v="1"/>
    <s v="2011/12 Q3 Oct, Nov, Dec"/>
    <x v="0"/>
    <x v="0"/>
    <n v="176"/>
  </r>
  <r>
    <x v="1"/>
    <x v="1"/>
    <s v="2011/12 Q3 Oct, Nov, Dec"/>
    <x v="0"/>
    <x v="1"/>
    <n v="372"/>
  </r>
  <r>
    <x v="1"/>
    <x v="1"/>
    <s v="2011/12 Q3 Oct, Nov, Dec"/>
    <x v="1"/>
    <x v="3"/>
    <n v="124"/>
  </r>
  <r>
    <x v="1"/>
    <x v="1"/>
    <s v="2011/12 Q3 Oct, Nov, Dec"/>
    <x v="1"/>
    <x v="111"/>
    <n v="1"/>
  </r>
  <r>
    <x v="1"/>
    <x v="1"/>
    <s v="2011/12 Q3 Oct, Nov, Dec"/>
    <x v="1"/>
    <x v="4"/>
    <n v="390"/>
  </r>
  <r>
    <x v="1"/>
    <x v="1"/>
    <s v="2011/12 Q3 Oct, Nov, Dec"/>
    <x v="1"/>
    <x v="5"/>
    <n v="2"/>
  </r>
  <r>
    <x v="1"/>
    <x v="1"/>
    <s v="2011/12 Q3 Oct, Nov, Dec"/>
    <x v="1"/>
    <x v="6"/>
    <n v="90"/>
  </r>
  <r>
    <x v="1"/>
    <x v="1"/>
    <s v="2011/12 Q3 Oct, Nov, Dec"/>
    <x v="1"/>
    <x v="7"/>
    <n v="18"/>
  </r>
  <r>
    <x v="1"/>
    <x v="1"/>
    <s v="2011/12 Q3 Oct, Nov, Dec"/>
    <x v="1"/>
    <x v="8"/>
    <n v="4"/>
  </r>
  <r>
    <x v="1"/>
    <x v="1"/>
    <s v="2011/12 Q3 Oct, Nov, Dec"/>
    <x v="1"/>
    <x v="9"/>
    <n v="85"/>
  </r>
  <r>
    <x v="1"/>
    <x v="1"/>
    <s v="2011/12 Q3 Oct, Nov, Dec"/>
    <x v="1"/>
    <x v="10"/>
    <n v="225"/>
  </r>
  <r>
    <x v="1"/>
    <x v="1"/>
    <s v="2011/12 Q3 Oct, Nov, Dec"/>
    <x v="1"/>
    <x v="11"/>
    <n v="5"/>
  </r>
  <r>
    <x v="1"/>
    <x v="1"/>
    <s v="2011/12 Q3 Oct, Nov, Dec"/>
    <x v="1"/>
    <x v="12"/>
    <n v="6"/>
  </r>
  <r>
    <x v="1"/>
    <x v="1"/>
    <s v="2011/12 Q3 Oct, Nov, Dec"/>
    <x v="1"/>
    <x v="13"/>
    <n v="20"/>
  </r>
  <r>
    <x v="1"/>
    <x v="1"/>
    <s v="2011/12 Q3 Oct, Nov, Dec"/>
    <x v="1"/>
    <x v="14"/>
    <n v="45"/>
  </r>
  <r>
    <x v="1"/>
    <x v="1"/>
    <s v="2011/12 Q3 Oct, Nov, Dec"/>
    <x v="1"/>
    <x v="15"/>
    <n v="105"/>
  </r>
  <r>
    <x v="1"/>
    <x v="1"/>
    <s v="2011/12 Q3 Oct, Nov, Dec"/>
    <x v="1"/>
    <x v="16"/>
    <n v="4"/>
  </r>
  <r>
    <x v="1"/>
    <x v="1"/>
    <s v="2011/12 Q3 Oct, Nov, Dec"/>
    <x v="1"/>
    <x v="17"/>
    <n v="4"/>
  </r>
  <r>
    <x v="1"/>
    <x v="1"/>
    <s v="2011/12 Q3 Oct, Nov, Dec"/>
    <x v="2"/>
    <x v="20"/>
    <n v="238"/>
  </r>
  <r>
    <x v="1"/>
    <x v="1"/>
    <s v="2011/12 Q3 Oct, Nov, Dec"/>
    <x v="2"/>
    <x v="21"/>
    <n v="1"/>
  </r>
  <r>
    <x v="1"/>
    <x v="1"/>
    <s v="2011/12 Q3 Oct, Nov, Dec"/>
    <x v="2"/>
    <x v="22"/>
    <n v="6"/>
  </r>
  <r>
    <x v="1"/>
    <x v="1"/>
    <s v="2011/12 Q3 Oct, Nov, Dec"/>
    <x v="2"/>
    <x v="23"/>
    <n v="737"/>
  </r>
  <r>
    <x v="1"/>
    <x v="1"/>
    <s v="2011/12 Q3 Oct, Nov, Dec"/>
    <x v="3"/>
    <x v="24"/>
    <n v="1422"/>
  </r>
  <r>
    <x v="1"/>
    <x v="1"/>
    <s v="2011/12 Q3 Oct, Nov, Dec"/>
    <x v="3"/>
    <x v="25"/>
    <n v="1041"/>
  </r>
  <r>
    <x v="1"/>
    <x v="1"/>
    <s v="2011/12 Q3 Oct, Nov, Dec"/>
    <x v="3"/>
    <x v="26"/>
    <n v="327"/>
  </r>
  <r>
    <x v="1"/>
    <x v="1"/>
    <s v="2011/12 Q3 Oct, Nov, Dec"/>
    <x v="3"/>
    <x v="27"/>
    <n v="798"/>
  </r>
  <r>
    <x v="1"/>
    <x v="1"/>
    <s v="2011/12 Q3 Oct, Nov, Dec"/>
    <x v="3"/>
    <x v="28"/>
    <n v="353"/>
  </r>
  <r>
    <x v="1"/>
    <x v="1"/>
    <s v="2011/12 Q3 Oct, Nov, Dec"/>
    <x v="4"/>
    <x v="30"/>
    <n v="6"/>
  </r>
  <r>
    <x v="1"/>
    <x v="1"/>
    <s v="2011/12 Q3 Oct, Nov, Dec"/>
    <x v="4"/>
    <x v="31"/>
    <n v="175"/>
  </r>
  <r>
    <x v="1"/>
    <x v="1"/>
    <s v="2011/12 Q3 Oct, Nov, Dec"/>
    <x v="4"/>
    <x v="32"/>
    <n v="29"/>
  </r>
  <r>
    <x v="1"/>
    <x v="1"/>
    <s v="2011/12 Q3 Oct, Nov, Dec"/>
    <x v="4"/>
    <x v="34"/>
    <n v="2"/>
  </r>
  <r>
    <x v="1"/>
    <x v="1"/>
    <s v="2011/12 Q3 Oct, Nov, Dec"/>
    <x v="5"/>
    <x v="35"/>
    <n v="1290"/>
  </r>
  <r>
    <x v="1"/>
    <x v="1"/>
    <s v="2011/12 Q3 Oct, Nov, Dec"/>
    <x v="5"/>
    <x v="36"/>
    <n v="36"/>
  </r>
  <r>
    <x v="1"/>
    <x v="1"/>
    <s v="2011/12 Q3 Oct, Nov, Dec"/>
    <x v="5"/>
    <x v="37"/>
    <n v="8"/>
  </r>
  <r>
    <x v="1"/>
    <x v="1"/>
    <s v="2011/12 Q3 Oct, Nov, Dec"/>
    <x v="5"/>
    <x v="38"/>
    <n v="1092"/>
  </r>
  <r>
    <x v="1"/>
    <x v="1"/>
    <s v="2011/12 Q3 Oct, Nov, Dec"/>
    <x v="5"/>
    <x v="39"/>
    <n v="186"/>
  </r>
  <r>
    <x v="1"/>
    <x v="1"/>
    <s v="2011/12 Q3 Oct, Nov, Dec"/>
    <x v="5"/>
    <x v="40"/>
    <n v="187"/>
  </r>
  <r>
    <x v="1"/>
    <x v="1"/>
    <s v="2011/12 Q3 Oct, Nov, Dec"/>
    <x v="6"/>
    <x v="41"/>
    <n v="2342"/>
  </r>
  <r>
    <x v="1"/>
    <x v="1"/>
    <s v="2011/12 Q3 Oct, Nov, Dec"/>
    <x v="7"/>
    <x v="43"/>
    <n v="21"/>
  </r>
  <r>
    <x v="1"/>
    <x v="1"/>
    <s v="2011/12 Q3 Oct, Nov, Dec"/>
    <x v="7"/>
    <x v="44"/>
    <n v="14"/>
  </r>
  <r>
    <x v="1"/>
    <x v="1"/>
    <s v="2011/12 Q3 Oct, Nov, Dec"/>
    <x v="7"/>
    <x v="45"/>
    <n v="123"/>
  </r>
  <r>
    <x v="1"/>
    <x v="1"/>
    <s v="2011/12 Q3 Oct, Nov, Dec"/>
    <x v="7"/>
    <x v="46"/>
    <n v="39"/>
  </r>
  <r>
    <x v="1"/>
    <x v="1"/>
    <s v="2011/12 Q3 Oct, Nov, Dec"/>
    <x v="7"/>
    <x v="47"/>
    <n v="30"/>
  </r>
  <r>
    <x v="1"/>
    <x v="1"/>
    <s v="2011/12 Q3 Oct, Nov, Dec"/>
    <x v="7"/>
    <x v="48"/>
    <n v="9"/>
  </r>
  <r>
    <x v="1"/>
    <x v="1"/>
    <s v="2011/12 Q3 Oct, Nov, Dec"/>
    <x v="7"/>
    <x v="49"/>
    <n v="28"/>
  </r>
  <r>
    <x v="1"/>
    <x v="1"/>
    <s v="2011/12 Q3 Oct, Nov, Dec"/>
    <x v="7"/>
    <x v="50"/>
    <n v="2"/>
  </r>
  <r>
    <x v="1"/>
    <x v="1"/>
    <s v="2011/12 Q3 Oct, Nov, Dec"/>
    <x v="7"/>
    <x v="51"/>
    <n v="3"/>
  </r>
  <r>
    <x v="1"/>
    <x v="1"/>
    <s v="2011/12 Q3 Oct, Nov, Dec"/>
    <x v="7"/>
    <x v="52"/>
    <n v="23"/>
  </r>
  <r>
    <x v="1"/>
    <x v="1"/>
    <s v="2011/12 Q3 Oct, Nov, Dec"/>
    <x v="7"/>
    <x v="53"/>
    <n v="40"/>
  </r>
  <r>
    <x v="1"/>
    <x v="1"/>
    <s v="2011/12 Q3 Oct, Nov, Dec"/>
    <x v="7"/>
    <x v="54"/>
    <n v="8"/>
  </r>
  <r>
    <x v="1"/>
    <x v="1"/>
    <s v="2011/12 Q3 Oct, Nov, Dec"/>
    <x v="7"/>
    <x v="55"/>
    <n v="23"/>
  </r>
  <r>
    <x v="1"/>
    <x v="1"/>
    <s v="2011/12 Q3 Oct, Nov, Dec"/>
    <x v="7"/>
    <x v="56"/>
    <n v="6"/>
  </r>
  <r>
    <x v="1"/>
    <x v="1"/>
    <s v="2011/12 Q3 Oct, Nov, Dec"/>
    <x v="7"/>
    <x v="57"/>
    <n v="5"/>
  </r>
  <r>
    <x v="1"/>
    <x v="1"/>
    <s v="2011/12 Q3 Oct, Nov, Dec"/>
    <x v="7"/>
    <x v="58"/>
    <n v="4"/>
  </r>
  <r>
    <x v="1"/>
    <x v="1"/>
    <s v="2011/12 Q3 Oct, Nov, Dec"/>
    <x v="7"/>
    <x v="59"/>
    <n v="18"/>
  </r>
  <r>
    <x v="1"/>
    <x v="1"/>
    <s v="2011/12 Q3 Oct, Nov, Dec"/>
    <x v="7"/>
    <x v="60"/>
    <n v="6"/>
  </r>
  <r>
    <x v="1"/>
    <x v="1"/>
    <s v="2011/12 Q3 Oct, Nov, Dec"/>
    <x v="7"/>
    <x v="61"/>
    <n v="61"/>
  </r>
  <r>
    <x v="1"/>
    <x v="1"/>
    <s v="2011/12 Q3 Oct, Nov, Dec"/>
    <x v="8"/>
    <x v="24"/>
    <n v="2567"/>
  </r>
  <r>
    <x v="1"/>
    <x v="1"/>
    <s v="2011/12 Q3 Oct, Nov, Dec"/>
    <x v="8"/>
    <x v="25"/>
    <n v="115"/>
  </r>
  <r>
    <x v="1"/>
    <x v="1"/>
    <s v="2011/12 Q3 Oct, Nov, Dec"/>
    <x v="8"/>
    <x v="26"/>
    <n v="47"/>
  </r>
  <r>
    <x v="1"/>
    <x v="1"/>
    <s v="2011/12 Q3 Oct, Nov, Dec"/>
    <x v="8"/>
    <x v="27"/>
    <n v="577"/>
  </r>
  <r>
    <x v="1"/>
    <x v="1"/>
    <s v="2011/12 Q3 Oct, Nov, Dec"/>
    <x v="8"/>
    <x v="28"/>
    <n v="293"/>
  </r>
  <r>
    <x v="1"/>
    <x v="1"/>
    <s v="2011/12 Q3 Oct, Nov, Dec"/>
    <x v="9"/>
    <x v="62"/>
    <n v="28"/>
  </r>
  <r>
    <x v="1"/>
    <x v="1"/>
    <s v="2011/12 Q3 Oct, Nov, Dec"/>
    <x v="9"/>
    <x v="38"/>
    <n v="249"/>
  </r>
  <r>
    <x v="1"/>
    <x v="1"/>
    <s v="2011/12 Q3 Oct, Nov, Dec"/>
    <x v="9"/>
    <x v="63"/>
    <n v="12"/>
  </r>
  <r>
    <x v="1"/>
    <x v="1"/>
    <s v="2011/12 Q3 Oct, Nov, Dec"/>
    <x v="9"/>
    <x v="64"/>
    <n v="45"/>
  </r>
  <r>
    <x v="1"/>
    <x v="1"/>
    <s v="2011/12 Q3 Oct, Nov, Dec"/>
    <x v="9"/>
    <x v="65"/>
    <n v="51"/>
  </r>
  <r>
    <x v="1"/>
    <x v="1"/>
    <s v="2011/12 Q3 Oct, Nov, Dec"/>
    <x v="9"/>
    <x v="66"/>
    <n v="45"/>
  </r>
  <r>
    <x v="1"/>
    <x v="1"/>
    <s v="2011/12 Q3 Oct, Nov, Dec"/>
    <x v="9"/>
    <x v="67"/>
    <n v="354"/>
  </r>
  <r>
    <x v="1"/>
    <x v="1"/>
    <s v="2011/12 Q3 Oct, Nov, Dec"/>
    <x v="10"/>
    <x v="41"/>
    <n v="129"/>
  </r>
  <r>
    <x v="1"/>
    <x v="1"/>
    <s v="2011/12 Q3 Oct, Nov, Dec"/>
    <x v="22"/>
    <x v="68"/>
    <n v="30"/>
  </r>
  <r>
    <x v="1"/>
    <x v="1"/>
    <s v="2011/12 Q3 Oct, Nov, Dec"/>
    <x v="22"/>
    <x v="69"/>
    <n v="47"/>
  </r>
  <r>
    <x v="1"/>
    <x v="1"/>
    <s v="2011/12 Q3 Oct, Nov, Dec"/>
    <x v="22"/>
    <x v="71"/>
    <n v="2"/>
  </r>
  <r>
    <x v="1"/>
    <x v="1"/>
    <s v="2011/12 Q3 Oct, Nov, Dec"/>
    <x v="22"/>
    <x v="72"/>
    <n v="1"/>
  </r>
  <r>
    <x v="1"/>
    <x v="1"/>
    <s v="2011/12 Q3 Oct, Nov, Dec"/>
    <x v="22"/>
    <x v="116"/>
    <n v="1"/>
  </r>
  <r>
    <x v="1"/>
    <x v="1"/>
    <s v="2011/12 Q3 Oct, Nov, Dec"/>
    <x v="22"/>
    <x v="38"/>
    <n v="20"/>
  </r>
  <r>
    <x v="1"/>
    <x v="1"/>
    <s v="2011/12 Q3 Oct, Nov, Dec"/>
    <x v="22"/>
    <x v="74"/>
    <n v="39"/>
  </r>
  <r>
    <x v="1"/>
    <x v="1"/>
    <s v="2011/12 Q3 Oct, Nov, Dec"/>
    <x v="11"/>
    <x v="68"/>
    <n v="676"/>
  </r>
  <r>
    <x v="1"/>
    <x v="1"/>
    <s v="2011/12 Q3 Oct, Nov, Dec"/>
    <x v="11"/>
    <x v="69"/>
    <n v="912"/>
  </r>
  <r>
    <x v="1"/>
    <x v="1"/>
    <s v="2011/12 Q3 Oct, Nov, Dec"/>
    <x v="11"/>
    <x v="70"/>
    <n v="9"/>
  </r>
  <r>
    <x v="1"/>
    <x v="1"/>
    <s v="2011/12 Q3 Oct, Nov, Dec"/>
    <x v="11"/>
    <x v="71"/>
    <n v="242"/>
  </r>
  <r>
    <x v="1"/>
    <x v="1"/>
    <s v="2011/12 Q3 Oct, Nov, Dec"/>
    <x v="11"/>
    <x v="72"/>
    <n v="109"/>
  </r>
  <r>
    <x v="1"/>
    <x v="1"/>
    <s v="2011/12 Q3 Oct, Nov, Dec"/>
    <x v="11"/>
    <x v="38"/>
    <n v="414"/>
  </r>
  <r>
    <x v="1"/>
    <x v="1"/>
    <s v="2011/12 Q3 Oct, Nov, Dec"/>
    <x v="11"/>
    <x v="73"/>
    <n v="22"/>
  </r>
  <r>
    <x v="1"/>
    <x v="1"/>
    <s v="2011/12 Q3 Oct, Nov, Dec"/>
    <x v="11"/>
    <x v="74"/>
    <n v="439"/>
  </r>
  <r>
    <x v="1"/>
    <x v="1"/>
    <s v="2011/12 Q3 Oct, Nov, Dec"/>
    <x v="12"/>
    <x v="41"/>
    <n v="1704"/>
  </r>
  <r>
    <x v="1"/>
    <x v="1"/>
    <s v="2011/12 Q3 Oct, Nov, Dec"/>
    <x v="13"/>
    <x v="75"/>
    <n v="60"/>
  </r>
  <r>
    <x v="1"/>
    <x v="1"/>
    <s v="2011/12 Q3 Oct, Nov, Dec"/>
    <x v="13"/>
    <x v="76"/>
    <n v="6"/>
  </r>
  <r>
    <x v="1"/>
    <x v="1"/>
    <s v="2011/12 Q3 Oct, Nov, Dec"/>
    <x v="13"/>
    <x v="77"/>
    <n v="31"/>
  </r>
  <r>
    <x v="1"/>
    <x v="1"/>
    <s v="2011/12 Q3 Oct, Nov, Dec"/>
    <x v="13"/>
    <x v="78"/>
    <n v="249"/>
  </r>
  <r>
    <x v="1"/>
    <x v="1"/>
    <s v="2011/12 Q3 Oct, Nov, Dec"/>
    <x v="13"/>
    <x v="79"/>
    <n v="21"/>
  </r>
  <r>
    <x v="1"/>
    <x v="1"/>
    <s v="2011/12 Q3 Oct, Nov, Dec"/>
    <x v="13"/>
    <x v="38"/>
    <n v="376"/>
  </r>
  <r>
    <x v="1"/>
    <x v="1"/>
    <s v="2011/12 Q3 Oct, Nov, Dec"/>
    <x v="13"/>
    <x v="80"/>
    <n v="16"/>
  </r>
  <r>
    <x v="1"/>
    <x v="1"/>
    <s v="2011/12 Q3 Oct, Nov, Dec"/>
    <x v="13"/>
    <x v="81"/>
    <n v="321"/>
  </r>
  <r>
    <x v="1"/>
    <x v="1"/>
    <s v="2011/12 Q3 Oct, Nov, Dec"/>
    <x v="14"/>
    <x v="35"/>
    <n v="16"/>
  </r>
  <r>
    <x v="1"/>
    <x v="1"/>
    <s v="2011/12 Q3 Oct, Nov, Dec"/>
    <x v="14"/>
    <x v="82"/>
    <n v="19"/>
  </r>
  <r>
    <x v="1"/>
    <x v="1"/>
    <s v="2011/12 Q3 Oct, Nov, Dec"/>
    <x v="14"/>
    <x v="83"/>
    <n v="65"/>
  </r>
  <r>
    <x v="1"/>
    <x v="1"/>
    <s v="2011/12 Q3 Oct, Nov, Dec"/>
    <x v="14"/>
    <x v="38"/>
    <n v="40"/>
  </r>
  <r>
    <x v="1"/>
    <x v="1"/>
    <s v="2011/12 Q3 Oct, Nov, Dec"/>
    <x v="14"/>
    <x v="84"/>
    <n v="107"/>
  </r>
  <r>
    <x v="1"/>
    <x v="1"/>
    <s v="2011/12 Q3 Oct, Nov, Dec"/>
    <x v="14"/>
    <x v="40"/>
    <n v="37"/>
  </r>
  <r>
    <x v="1"/>
    <x v="1"/>
    <s v="2011/12 Q3 Oct, Nov, Dec"/>
    <x v="15"/>
    <x v="85"/>
    <n v="47"/>
  </r>
  <r>
    <x v="1"/>
    <x v="1"/>
    <s v="2011/12 Q3 Oct, Nov, Dec"/>
    <x v="15"/>
    <x v="86"/>
    <n v="19"/>
  </r>
  <r>
    <x v="1"/>
    <x v="1"/>
    <s v="2011/12 Q3 Oct, Nov, Dec"/>
    <x v="15"/>
    <x v="38"/>
    <n v="2"/>
  </r>
  <r>
    <x v="1"/>
    <x v="1"/>
    <s v="2011/12 Q3 Oct, Nov, Dec"/>
    <x v="15"/>
    <x v="87"/>
    <n v="123"/>
  </r>
  <r>
    <x v="1"/>
    <x v="1"/>
    <s v="2011/12 Q3 Oct, Nov, Dec"/>
    <x v="15"/>
    <x v="88"/>
    <n v="16"/>
  </r>
  <r>
    <x v="1"/>
    <x v="1"/>
    <s v="2011/12 Q3 Oct, Nov, Dec"/>
    <x v="15"/>
    <x v="89"/>
    <n v="661"/>
  </r>
  <r>
    <x v="1"/>
    <x v="1"/>
    <s v="2011/12 Q3 Oct, Nov, Dec"/>
    <x v="16"/>
    <x v="91"/>
    <n v="3"/>
  </r>
  <r>
    <x v="1"/>
    <x v="1"/>
    <s v="2011/12 Q3 Oct, Nov, Dec"/>
    <x v="16"/>
    <x v="38"/>
    <n v="17"/>
  </r>
  <r>
    <x v="1"/>
    <x v="1"/>
    <s v="2011/12 Q3 Oct, Nov, Dec"/>
    <x v="16"/>
    <x v="93"/>
    <n v="5"/>
  </r>
  <r>
    <x v="1"/>
    <x v="1"/>
    <s v="2011/12 Q3 Oct, Nov, Dec"/>
    <x v="16"/>
    <x v="95"/>
    <n v="12"/>
  </r>
  <r>
    <x v="1"/>
    <x v="1"/>
    <s v="2011/12 Q3 Oct, Nov, Dec"/>
    <x v="16"/>
    <x v="96"/>
    <n v="9"/>
  </r>
  <r>
    <x v="1"/>
    <x v="1"/>
    <s v="2011/12 Q3 Oct, Nov, Dec"/>
    <x v="16"/>
    <x v="97"/>
    <n v="75"/>
  </r>
  <r>
    <x v="1"/>
    <x v="1"/>
    <s v="2011/12 Q3 Oct, Nov, Dec"/>
    <x v="16"/>
    <x v="98"/>
    <n v="2"/>
  </r>
  <r>
    <x v="1"/>
    <x v="1"/>
    <s v="2011/12 Q3 Oct, Nov, Dec"/>
    <x v="16"/>
    <x v="99"/>
    <n v="12"/>
  </r>
  <r>
    <x v="1"/>
    <x v="1"/>
    <s v="2011/12 Q3 Oct, Nov, Dec"/>
    <x v="16"/>
    <x v="100"/>
    <n v="6"/>
  </r>
  <r>
    <x v="1"/>
    <x v="1"/>
    <s v="2011/12 Q3 Oct, Nov, Dec"/>
    <x v="16"/>
    <x v="117"/>
    <n v="1"/>
  </r>
  <r>
    <x v="1"/>
    <x v="1"/>
    <s v="2011/12 Q3 Oct, Nov, Dec"/>
    <x v="17"/>
    <x v="35"/>
    <n v="170"/>
  </r>
  <r>
    <x v="1"/>
    <x v="1"/>
    <s v="2011/12 Q3 Oct, Nov, Dec"/>
    <x v="17"/>
    <x v="82"/>
    <n v="2183"/>
  </r>
  <r>
    <x v="1"/>
    <x v="1"/>
    <s v="2011/12 Q3 Oct, Nov, Dec"/>
    <x v="17"/>
    <x v="101"/>
    <n v="1"/>
  </r>
  <r>
    <x v="1"/>
    <x v="1"/>
    <s v="2011/12 Q3 Oct, Nov, Dec"/>
    <x v="17"/>
    <x v="83"/>
    <n v="3422"/>
  </r>
  <r>
    <x v="1"/>
    <x v="1"/>
    <s v="2011/12 Q3 Oct, Nov, Dec"/>
    <x v="17"/>
    <x v="38"/>
    <n v="440"/>
  </r>
  <r>
    <x v="1"/>
    <x v="1"/>
    <s v="2011/12 Q3 Oct, Nov, Dec"/>
    <x v="17"/>
    <x v="84"/>
    <n v="4"/>
  </r>
  <r>
    <x v="1"/>
    <x v="1"/>
    <s v="2011/12 Q3 Oct, Nov, Dec"/>
    <x v="17"/>
    <x v="40"/>
    <n v="728"/>
  </r>
  <r>
    <x v="1"/>
    <x v="1"/>
    <s v="2011/12 Q3 Oct, Nov, Dec"/>
    <x v="17"/>
    <x v="102"/>
    <n v="423"/>
  </r>
  <r>
    <x v="1"/>
    <x v="1"/>
    <s v="2011/12 Q3 Oct, Nov, Dec"/>
    <x v="18"/>
    <x v="38"/>
    <n v="409"/>
  </r>
  <r>
    <x v="1"/>
    <x v="1"/>
    <s v="2011/12 Q3 Oct, Nov, Dec"/>
    <x v="18"/>
    <x v="103"/>
    <n v="91"/>
  </r>
  <r>
    <x v="1"/>
    <x v="1"/>
    <s v="2011/12 Q3 Oct, Nov, Dec"/>
    <x v="18"/>
    <x v="104"/>
    <n v="628"/>
  </r>
  <r>
    <x v="1"/>
    <x v="1"/>
    <s v="2011/12 Q3 Oct, Nov, Dec"/>
    <x v="19"/>
    <x v="105"/>
    <n v="66"/>
  </r>
  <r>
    <x v="1"/>
    <x v="1"/>
    <s v="2011/12 Q3 Oct, Nov, Dec"/>
    <x v="19"/>
    <x v="106"/>
    <n v="2"/>
  </r>
  <r>
    <x v="1"/>
    <x v="1"/>
    <s v="2011/12 Q3 Oct, Nov, Dec"/>
    <x v="19"/>
    <x v="107"/>
    <n v="89"/>
  </r>
  <r>
    <x v="1"/>
    <x v="1"/>
    <s v="2011/12 Q3 Oct, Nov, Dec"/>
    <x v="20"/>
    <x v="108"/>
    <n v="47"/>
  </r>
  <r>
    <x v="1"/>
    <x v="1"/>
    <s v="2011/12 Q3 Oct, Nov, Dec"/>
    <x v="20"/>
    <x v="109"/>
    <n v="212"/>
  </r>
  <r>
    <x v="1"/>
    <x v="1"/>
    <s v="2011/12 Q3 Oct, Nov, Dec"/>
    <x v="21"/>
    <x v="110"/>
    <n v="4"/>
  </r>
  <r>
    <x v="1"/>
    <x v="1"/>
    <s v="2011/12 Q3 Oct, Nov, Dec"/>
    <x v="21"/>
    <x v="38"/>
    <n v="14"/>
  </r>
  <r>
    <x v="1"/>
    <x v="1"/>
    <s v="2011/12 Q4 Jan, Feb, Mar"/>
    <x v="0"/>
    <x v="0"/>
    <n v="136"/>
  </r>
  <r>
    <x v="1"/>
    <x v="1"/>
    <s v="2011/12 Q4 Jan, Feb, Mar"/>
    <x v="0"/>
    <x v="1"/>
    <n v="381"/>
  </r>
  <r>
    <x v="1"/>
    <x v="1"/>
    <s v="2011/12 Q4 Jan, Feb, Mar"/>
    <x v="1"/>
    <x v="3"/>
    <n v="120"/>
  </r>
  <r>
    <x v="1"/>
    <x v="1"/>
    <s v="2011/12 Q4 Jan, Feb, Mar"/>
    <x v="1"/>
    <x v="111"/>
    <n v="2"/>
  </r>
  <r>
    <x v="1"/>
    <x v="1"/>
    <s v="2011/12 Q4 Jan, Feb, Mar"/>
    <x v="1"/>
    <x v="4"/>
    <n v="376"/>
  </r>
  <r>
    <x v="1"/>
    <x v="1"/>
    <s v="2011/12 Q4 Jan, Feb, Mar"/>
    <x v="1"/>
    <x v="5"/>
    <n v="1"/>
  </r>
  <r>
    <x v="1"/>
    <x v="1"/>
    <s v="2011/12 Q4 Jan, Feb, Mar"/>
    <x v="1"/>
    <x v="6"/>
    <n v="97"/>
  </r>
  <r>
    <x v="1"/>
    <x v="1"/>
    <s v="2011/12 Q4 Jan, Feb, Mar"/>
    <x v="1"/>
    <x v="7"/>
    <n v="5"/>
  </r>
  <r>
    <x v="1"/>
    <x v="1"/>
    <s v="2011/12 Q4 Jan, Feb, Mar"/>
    <x v="1"/>
    <x v="8"/>
    <n v="8"/>
  </r>
  <r>
    <x v="1"/>
    <x v="1"/>
    <s v="2011/12 Q4 Jan, Feb, Mar"/>
    <x v="1"/>
    <x v="9"/>
    <n v="113"/>
  </r>
  <r>
    <x v="1"/>
    <x v="1"/>
    <s v="2011/12 Q4 Jan, Feb, Mar"/>
    <x v="1"/>
    <x v="10"/>
    <n v="227"/>
  </r>
  <r>
    <x v="1"/>
    <x v="1"/>
    <s v="2011/12 Q4 Jan, Feb, Mar"/>
    <x v="1"/>
    <x v="11"/>
    <n v="4"/>
  </r>
  <r>
    <x v="1"/>
    <x v="1"/>
    <s v="2011/12 Q4 Jan, Feb, Mar"/>
    <x v="1"/>
    <x v="12"/>
    <n v="6"/>
  </r>
  <r>
    <x v="1"/>
    <x v="1"/>
    <s v="2011/12 Q4 Jan, Feb, Mar"/>
    <x v="1"/>
    <x v="13"/>
    <n v="18"/>
  </r>
  <r>
    <x v="1"/>
    <x v="1"/>
    <s v="2011/12 Q4 Jan, Feb, Mar"/>
    <x v="1"/>
    <x v="14"/>
    <n v="90"/>
  </r>
  <r>
    <x v="1"/>
    <x v="1"/>
    <s v="2011/12 Q4 Jan, Feb, Mar"/>
    <x v="1"/>
    <x v="15"/>
    <n v="56"/>
  </r>
  <r>
    <x v="1"/>
    <x v="1"/>
    <s v="2011/12 Q4 Jan, Feb, Mar"/>
    <x v="1"/>
    <x v="16"/>
    <n v="5"/>
  </r>
  <r>
    <x v="1"/>
    <x v="1"/>
    <s v="2011/12 Q4 Jan, Feb, Mar"/>
    <x v="1"/>
    <x v="17"/>
    <n v="3"/>
  </r>
  <r>
    <x v="1"/>
    <x v="1"/>
    <s v="2011/12 Q4 Jan, Feb, Mar"/>
    <x v="1"/>
    <x v="18"/>
    <n v="2"/>
  </r>
  <r>
    <x v="1"/>
    <x v="1"/>
    <s v="2011/12 Q4 Jan, Feb, Mar"/>
    <x v="2"/>
    <x v="20"/>
    <n v="234"/>
  </r>
  <r>
    <x v="1"/>
    <x v="1"/>
    <s v="2011/12 Q4 Jan, Feb, Mar"/>
    <x v="2"/>
    <x v="21"/>
    <n v="2"/>
  </r>
  <r>
    <x v="1"/>
    <x v="1"/>
    <s v="2011/12 Q4 Jan, Feb, Mar"/>
    <x v="2"/>
    <x v="22"/>
    <n v="9"/>
  </r>
  <r>
    <x v="1"/>
    <x v="1"/>
    <s v="2011/12 Q4 Jan, Feb, Mar"/>
    <x v="2"/>
    <x v="23"/>
    <n v="674"/>
  </r>
  <r>
    <x v="1"/>
    <x v="1"/>
    <s v="2011/12 Q4 Jan, Feb, Mar"/>
    <x v="3"/>
    <x v="24"/>
    <n v="1285"/>
  </r>
  <r>
    <x v="1"/>
    <x v="1"/>
    <s v="2011/12 Q4 Jan, Feb, Mar"/>
    <x v="3"/>
    <x v="25"/>
    <n v="902"/>
  </r>
  <r>
    <x v="1"/>
    <x v="1"/>
    <s v="2011/12 Q4 Jan, Feb, Mar"/>
    <x v="3"/>
    <x v="26"/>
    <n v="286"/>
  </r>
  <r>
    <x v="1"/>
    <x v="1"/>
    <s v="2011/12 Q4 Jan, Feb, Mar"/>
    <x v="3"/>
    <x v="27"/>
    <n v="631"/>
  </r>
  <r>
    <x v="1"/>
    <x v="1"/>
    <s v="2011/12 Q4 Jan, Feb, Mar"/>
    <x v="3"/>
    <x v="28"/>
    <n v="322"/>
  </r>
  <r>
    <x v="1"/>
    <x v="1"/>
    <s v="2011/12 Q4 Jan, Feb, Mar"/>
    <x v="3"/>
    <x v="38"/>
    <n v="1"/>
  </r>
  <r>
    <x v="1"/>
    <x v="1"/>
    <s v="2011/12 Q4 Jan, Feb, Mar"/>
    <x v="4"/>
    <x v="30"/>
    <n v="3"/>
  </r>
  <r>
    <x v="1"/>
    <x v="1"/>
    <s v="2011/12 Q4 Jan, Feb, Mar"/>
    <x v="4"/>
    <x v="31"/>
    <n v="157"/>
  </r>
  <r>
    <x v="1"/>
    <x v="1"/>
    <s v="2011/12 Q4 Jan, Feb, Mar"/>
    <x v="4"/>
    <x v="32"/>
    <n v="37"/>
  </r>
  <r>
    <x v="1"/>
    <x v="1"/>
    <s v="2011/12 Q4 Jan, Feb, Mar"/>
    <x v="4"/>
    <x v="33"/>
    <n v="2"/>
  </r>
  <r>
    <x v="1"/>
    <x v="1"/>
    <s v="2011/12 Q4 Jan, Feb, Mar"/>
    <x v="4"/>
    <x v="34"/>
    <n v="8"/>
  </r>
  <r>
    <x v="1"/>
    <x v="1"/>
    <s v="2011/12 Q4 Jan, Feb, Mar"/>
    <x v="5"/>
    <x v="35"/>
    <n v="1590"/>
  </r>
  <r>
    <x v="1"/>
    <x v="1"/>
    <s v="2011/12 Q4 Jan, Feb, Mar"/>
    <x v="5"/>
    <x v="36"/>
    <n v="43"/>
  </r>
  <r>
    <x v="1"/>
    <x v="1"/>
    <s v="2011/12 Q4 Jan, Feb, Mar"/>
    <x v="5"/>
    <x v="37"/>
    <n v="7"/>
  </r>
  <r>
    <x v="1"/>
    <x v="1"/>
    <s v="2011/12 Q4 Jan, Feb, Mar"/>
    <x v="5"/>
    <x v="38"/>
    <n v="1617"/>
  </r>
  <r>
    <x v="1"/>
    <x v="1"/>
    <s v="2011/12 Q4 Jan, Feb, Mar"/>
    <x v="5"/>
    <x v="39"/>
    <n v="356"/>
  </r>
  <r>
    <x v="1"/>
    <x v="1"/>
    <s v="2011/12 Q4 Jan, Feb, Mar"/>
    <x v="5"/>
    <x v="40"/>
    <n v="205"/>
  </r>
  <r>
    <x v="1"/>
    <x v="1"/>
    <s v="2011/12 Q4 Jan, Feb, Mar"/>
    <x v="6"/>
    <x v="115"/>
    <n v="4"/>
  </r>
  <r>
    <x v="1"/>
    <x v="1"/>
    <s v="2011/12 Q4 Jan, Feb, Mar"/>
    <x v="6"/>
    <x v="41"/>
    <n v="2295"/>
  </r>
  <r>
    <x v="1"/>
    <x v="1"/>
    <s v="2011/12 Q4 Jan, Feb, Mar"/>
    <x v="7"/>
    <x v="43"/>
    <n v="8"/>
  </r>
  <r>
    <x v="1"/>
    <x v="1"/>
    <s v="2011/12 Q4 Jan, Feb, Mar"/>
    <x v="7"/>
    <x v="44"/>
    <n v="12"/>
  </r>
  <r>
    <x v="1"/>
    <x v="1"/>
    <s v="2011/12 Q4 Jan, Feb, Mar"/>
    <x v="7"/>
    <x v="45"/>
    <n v="107"/>
  </r>
  <r>
    <x v="1"/>
    <x v="1"/>
    <s v="2011/12 Q4 Jan, Feb, Mar"/>
    <x v="7"/>
    <x v="46"/>
    <n v="28"/>
  </r>
  <r>
    <x v="1"/>
    <x v="1"/>
    <s v="2011/12 Q4 Jan, Feb, Mar"/>
    <x v="7"/>
    <x v="47"/>
    <n v="39"/>
  </r>
  <r>
    <x v="1"/>
    <x v="1"/>
    <s v="2011/12 Q4 Jan, Feb, Mar"/>
    <x v="7"/>
    <x v="48"/>
    <n v="1"/>
  </r>
  <r>
    <x v="1"/>
    <x v="1"/>
    <s v="2011/12 Q4 Jan, Feb, Mar"/>
    <x v="7"/>
    <x v="49"/>
    <n v="30"/>
  </r>
  <r>
    <x v="1"/>
    <x v="1"/>
    <s v="2011/12 Q4 Jan, Feb, Mar"/>
    <x v="7"/>
    <x v="50"/>
    <n v="3"/>
  </r>
  <r>
    <x v="1"/>
    <x v="1"/>
    <s v="2011/12 Q4 Jan, Feb, Mar"/>
    <x v="7"/>
    <x v="51"/>
    <n v="2"/>
  </r>
  <r>
    <x v="1"/>
    <x v="1"/>
    <s v="2011/12 Q4 Jan, Feb, Mar"/>
    <x v="7"/>
    <x v="52"/>
    <n v="8"/>
  </r>
  <r>
    <x v="1"/>
    <x v="1"/>
    <s v="2011/12 Q4 Jan, Feb, Mar"/>
    <x v="7"/>
    <x v="53"/>
    <n v="41"/>
  </r>
  <r>
    <x v="1"/>
    <x v="1"/>
    <s v="2011/12 Q4 Jan, Feb, Mar"/>
    <x v="7"/>
    <x v="112"/>
    <n v="1"/>
  </r>
  <r>
    <x v="1"/>
    <x v="1"/>
    <s v="2011/12 Q4 Jan, Feb, Mar"/>
    <x v="7"/>
    <x v="54"/>
    <n v="7"/>
  </r>
  <r>
    <x v="1"/>
    <x v="1"/>
    <s v="2011/12 Q4 Jan, Feb, Mar"/>
    <x v="7"/>
    <x v="55"/>
    <n v="17"/>
  </r>
  <r>
    <x v="1"/>
    <x v="1"/>
    <s v="2011/12 Q4 Jan, Feb, Mar"/>
    <x v="7"/>
    <x v="56"/>
    <n v="2"/>
  </r>
  <r>
    <x v="1"/>
    <x v="1"/>
    <s v="2011/12 Q4 Jan, Feb, Mar"/>
    <x v="7"/>
    <x v="57"/>
    <n v="7"/>
  </r>
  <r>
    <x v="1"/>
    <x v="1"/>
    <s v="2011/12 Q4 Jan, Feb, Mar"/>
    <x v="7"/>
    <x v="58"/>
    <n v="9"/>
  </r>
  <r>
    <x v="1"/>
    <x v="1"/>
    <s v="2011/12 Q4 Jan, Feb, Mar"/>
    <x v="7"/>
    <x v="59"/>
    <n v="14"/>
  </r>
  <r>
    <x v="1"/>
    <x v="1"/>
    <s v="2011/12 Q4 Jan, Feb, Mar"/>
    <x v="7"/>
    <x v="60"/>
    <n v="10"/>
  </r>
  <r>
    <x v="1"/>
    <x v="1"/>
    <s v="2011/12 Q4 Jan, Feb, Mar"/>
    <x v="7"/>
    <x v="61"/>
    <n v="58"/>
  </r>
  <r>
    <x v="1"/>
    <x v="1"/>
    <s v="2011/12 Q4 Jan, Feb, Mar"/>
    <x v="8"/>
    <x v="24"/>
    <n v="2315"/>
  </r>
  <r>
    <x v="1"/>
    <x v="1"/>
    <s v="2011/12 Q4 Jan, Feb, Mar"/>
    <x v="8"/>
    <x v="25"/>
    <n v="94"/>
  </r>
  <r>
    <x v="1"/>
    <x v="1"/>
    <s v="2011/12 Q4 Jan, Feb, Mar"/>
    <x v="8"/>
    <x v="26"/>
    <n v="53"/>
  </r>
  <r>
    <x v="1"/>
    <x v="1"/>
    <s v="2011/12 Q4 Jan, Feb, Mar"/>
    <x v="8"/>
    <x v="27"/>
    <n v="485"/>
  </r>
  <r>
    <x v="1"/>
    <x v="1"/>
    <s v="2011/12 Q4 Jan, Feb, Mar"/>
    <x v="8"/>
    <x v="28"/>
    <n v="288"/>
  </r>
  <r>
    <x v="1"/>
    <x v="1"/>
    <s v="2011/12 Q4 Jan, Feb, Mar"/>
    <x v="9"/>
    <x v="62"/>
    <n v="37"/>
  </r>
  <r>
    <x v="1"/>
    <x v="1"/>
    <s v="2011/12 Q4 Jan, Feb, Mar"/>
    <x v="9"/>
    <x v="38"/>
    <n v="317"/>
  </r>
  <r>
    <x v="1"/>
    <x v="1"/>
    <s v="2011/12 Q4 Jan, Feb, Mar"/>
    <x v="9"/>
    <x v="63"/>
    <n v="14"/>
  </r>
  <r>
    <x v="1"/>
    <x v="1"/>
    <s v="2011/12 Q4 Jan, Feb, Mar"/>
    <x v="9"/>
    <x v="64"/>
    <n v="61"/>
  </r>
  <r>
    <x v="1"/>
    <x v="1"/>
    <s v="2011/12 Q4 Jan, Feb, Mar"/>
    <x v="9"/>
    <x v="65"/>
    <n v="65"/>
  </r>
  <r>
    <x v="1"/>
    <x v="1"/>
    <s v="2011/12 Q4 Jan, Feb, Mar"/>
    <x v="9"/>
    <x v="66"/>
    <n v="42"/>
  </r>
  <r>
    <x v="1"/>
    <x v="1"/>
    <s v="2011/12 Q4 Jan, Feb, Mar"/>
    <x v="9"/>
    <x v="67"/>
    <n v="503"/>
  </r>
  <r>
    <x v="1"/>
    <x v="1"/>
    <s v="2011/12 Q4 Jan, Feb, Mar"/>
    <x v="10"/>
    <x v="41"/>
    <n v="117"/>
  </r>
  <r>
    <x v="1"/>
    <x v="1"/>
    <s v="2011/12 Q4 Jan, Feb, Mar"/>
    <x v="22"/>
    <x v="68"/>
    <n v="33"/>
  </r>
  <r>
    <x v="1"/>
    <x v="1"/>
    <s v="2011/12 Q4 Jan, Feb, Mar"/>
    <x v="22"/>
    <x v="69"/>
    <n v="57"/>
  </r>
  <r>
    <x v="1"/>
    <x v="1"/>
    <s v="2011/12 Q4 Jan, Feb, Mar"/>
    <x v="22"/>
    <x v="70"/>
    <n v="2"/>
  </r>
  <r>
    <x v="1"/>
    <x v="1"/>
    <s v="2011/12 Q4 Jan, Feb, Mar"/>
    <x v="22"/>
    <x v="71"/>
    <n v="9"/>
  </r>
  <r>
    <x v="1"/>
    <x v="1"/>
    <s v="2011/12 Q4 Jan, Feb, Mar"/>
    <x v="22"/>
    <x v="72"/>
    <n v="3"/>
  </r>
  <r>
    <x v="1"/>
    <x v="1"/>
    <s v="2011/12 Q4 Jan, Feb, Mar"/>
    <x v="22"/>
    <x v="116"/>
    <n v="1"/>
  </r>
  <r>
    <x v="1"/>
    <x v="1"/>
    <s v="2011/12 Q4 Jan, Feb, Mar"/>
    <x v="22"/>
    <x v="38"/>
    <n v="19"/>
  </r>
  <r>
    <x v="1"/>
    <x v="1"/>
    <s v="2011/12 Q4 Jan, Feb, Mar"/>
    <x v="22"/>
    <x v="73"/>
    <n v="3"/>
  </r>
  <r>
    <x v="1"/>
    <x v="1"/>
    <s v="2011/12 Q4 Jan, Feb, Mar"/>
    <x v="22"/>
    <x v="74"/>
    <n v="37"/>
  </r>
  <r>
    <x v="1"/>
    <x v="1"/>
    <s v="2011/12 Q4 Jan, Feb, Mar"/>
    <x v="11"/>
    <x v="68"/>
    <n v="794"/>
  </r>
  <r>
    <x v="1"/>
    <x v="1"/>
    <s v="2011/12 Q4 Jan, Feb, Mar"/>
    <x v="11"/>
    <x v="69"/>
    <n v="1073"/>
  </r>
  <r>
    <x v="1"/>
    <x v="1"/>
    <s v="2011/12 Q4 Jan, Feb, Mar"/>
    <x v="11"/>
    <x v="70"/>
    <n v="10"/>
  </r>
  <r>
    <x v="1"/>
    <x v="1"/>
    <s v="2011/12 Q4 Jan, Feb, Mar"/>
    <x v="11"/>
    <x v="71"/>
    <n v="199"/>
  </r>
  <r>
    <x v="1"/>
    <x v="1"/>
    <s v="2011/12 Q4 Jan, Feb, Mar"/>
    <x v="11"/>
    <x v="72"/>
    <n v="105"/>
  </r>
  <r>
    <x v="1"/>
    <x v="1"/>
    <s v="2011/12 Q4 Jan, Feb, Mar"/>
    <x v="11"/>
    <x v="38"/>
    <n v="412"/>
  </r>
  <r>
    <x v="1"/>
    <x v="1"/>
    <s v="2011/12 Q4 Jan, Feb, Mar"/>
    <x v="11"/>
    <x v="73"/>
    <n v="23"/>
  </r>
  <r>
    <x v="1"/>
    <x v="1"/>
    <s v="2011/12 Q4 Jan, Feb, Mar"/>
    <x v="11"/>
    <x v="74"/>
    <n v="520"/>
  </r>
  <r>
    <x v="1"/>
    <x v="1"/>
    <s v="2011/12 Q4 Jan, Feb, Mar"/>
    <x v="12"/>
    <x v="41"/>
    <n v="1687"/>
  </r>
  <r>
    <x v="1"/>
    <x v="1"/>
    <s v="2011/12 Q4 Jan, Feb, Mar"/>
    <x v="13"/>
    <x v="75"/>
    <n v="54"/>
  </r>
  <r>
    <x v="1"/>
    <x v="1"/>
    <s v="2011/12 Q4 Jan, Feb, Mar"/>
    <x v="13"/>
    <x v="76"/>
    <n v="14"/>
  </r>
  <r>
    <x v="1"/>
    <x v="1"/>
    <s v="2011/12 Q4 Jan, Feb, Mar"/>
    <x v="13"/>
    <x v="77"/>
    <n v="16"/>
  </r>
  <r>
    <x v="1"/>
    <x v="1"/>
    <s v="2011/12 Q4 Jan, Feb, Mar"/>
    <x v="13"/>
    <x v="78"/>
    <n v="207"/>
  </r>
  <r>
    <x v="1"/>
    <x v="1"/>
    <s v="2011/12 Q4 Jan, Feb, Mar"/>
    <x v="13"/>
    <x v="79"/>
    <n v="28"/>
  </r>
  <r>
    <x v="1"/>
    <x v="1"/>
    <s v="2011/12 Q4 Jan, Feb, Mar"/>
    <x v="13"/>
    <x v="38"/>
    <n v="361"/>
  </r>
  <r>
    <x v="1"/>
    <x v="1"/>
    <s v="2011/12 Q4 Jan, Feb, Mar"/>
    <x v="13"/>
    <x v="80"/>
    <n v="14"/>
  </r>
  <r>
    <x v="1"/>
    <x v="1"/>
    <s v="2011/12 Q4 Jan, Feb, Mar"/>
    <x v="13"/>
    <x v="81"/>
    <n v="301"/>
  </r>
  <r>
    <x v="1"/>
    <x v="1"/>
    <s v="2011/12 Q4 Jan, Feb, Mar"/>
    <x v="14"/>
    <x v="35"/>
    <n v="15"/>
  </r>
  <r>
    <x v="1"/>
    <x v="1"/>
    <s v="2011/12 Q4 Jan, Feb, Mar"/>
    <x v="14"/>
    <x v="82"/>
    <n v="17"/>
  </r>
  <r>
    <x v="1"/>
    <x v="1"/>
    <s v="2011/12 Q4 Jan, Feb, Mar"/>
    <x v="14"/>
    <x v="101"/>
    <n v="1"/>
  </r>
  <r>
    <x v="1"/>
    <x v="1"/>
    <s v="2011/12 Q4 Jan, Feb, Mar"/>
    <x v="14"/>
    <x v="83"/>
    <n v="79"/>
  </r>
  <r>
    <x v="1"/>
    <x v="1"/>
    <s v="2011/12 Q4 Jan, Feb, Mar"/>
    <x v="14"/>
    <x v="113"/>
    <n v="1"/>
  </r>
  <r>
    <x v="1"/>
    <x v="1"/>
    <s v="2011/12 Q4 Jan, Feb, Mar"/>
    <x v="14"/>
    <x v="38"/>
    <n v="47"/>
  </r>
  <r>
    <x v="1"/>
    <x v="1"/>
    <s v="2011/12 Q4 Jan, Feb, Mar"/>
    <x v="14"/>
    <x v="84"/>
    <n v="71"/>
  </r>
  <r>
    <x v="1"/>
    <x v="1"/>
    <s v="2011/12 Q4 Jan, Feb, Mar"/>
    <x v="14"/>
    <x v="40"/>
    <n v="40"/>
  </r>
  <r>
    <x v="1"/>
    <x v="1"/>
    <s v="2011/12 Q4 Jan, Feb, Mar"/>
    <x v="15"/>
    <x v="85"/>
    <n v="52"/>
  </r>
  <r>
    <x v="1"/>
    <x v="1"/>
    <s v="2011/12 Q4 Jan, Feb, Mar"/>
    <x v="15"/>
    <x v="86"/>
    <n v="14"/>
  </r>
  <r>
    <x v="1"/>
    <x v="1"/>
    <s v="2011/12 Q4 Jan, Feb, Mar"/>
    <x v="15"/>
    <x v="38"/>
    <n v="1"/>
  </r>
  <r>
    <x v="1"/>
    <x v="1"/>
    <s v="2011/12 Q4 Jan, Feb, Mar"/>
    <x v="15"/>
    <x v="87"/>
    <n v="116"/>
  </r>
  <r>
    <x v="1"/>
    <x v="1"/>
    <s v="2011/12 Q4 Jan, Feb, Mar"/>
    <x v="15"/>
    <x v="88"/>
    <n v="22"/>
  </r>
  <r>
    <x v="1"/>
    <x v="1"/>
    <s v="2011/12 Q4 Jan, Feb, Mar"/>
    <x v="15"/>
    <x v="89"/>
    <n v="688"/>
  </r>
  <r>
    <x v="1"/>
    <x v="1"/>
    <s v="2011/12 Q4 Jan, Feb, Mar"/>
    <x v="15"/>
    <x v="90"/>
    <n v="2"/>
  </r>
  <r>
    <x v="1"/>
    <x v="1"/>
    <s v="2011/12 Q4 Jan, Feb, Mar"/>
    <x v="16"/>
    <x v="118"/>
    <n v="1"/>
  </r>
  <r>
    <x v="1"/>
    <x v="1"/>
    <s v="2011/12 Q4 Jan, Feb, Mar"/>
    <x v="16"/>
    <x v="38"/>
    <n v="11"/>
  </r>
  <r>
    <x v="1"/>
    <x v="1"/>
    <s v="2011/12 Q4 Jan, Feb, Mar"/>
    <x v="16"/>
    <x v="92"/>
    <n v="1"/>
  </r>
  <r>
    <x v="1"/>
    <x v="1"/>
    <s v="2011/12 Q4 Jan, Feb, Mar"/>
    <x v="16"/>
    <x v="93"/>
    <n v="4"/>
  </r>
  <r>
    <x v="1"/>
    <x v="1"/>
    <s v="2011/12 Q4 Jan, Feb, Mar"/>
    <x v="16"/>
    <x v="114"/>
    <n v="15"/>
  </r>
  <r>
    <x v="1"/>
    <x v="1"/>
    <s v="2011/12 Q4 Jan, Feb, Mar"/>
    <x v="16"/>
    <x v="95"/>
    <n v="9"/>
  </r>
  <r>
    <x v="1"/>
    <x v="1"/>
    <s v="2011/12 Q4 Jan, Feb, Mar"/>
    <x v="16"/>
    <x v="96"/>
    <n v="14"/>
  </r>
  <r>
    <x v="1"/>
    <x v="1"/>
    <s v="2011/12 Q4 Jan, Feb, Mar"/>
    <x v="16"/>
    <x v="97"/>
    <n v="84"/>
  </r>
  <r>
    <x v="1"/>
    <x v="1"/>
    <s v="2011/12 Q4 Jan, Feb, Mar"/>
    <x v="16"/>
    <x v="98"/>
    <n v="4"/>
  </r>
  <r>
    <x v="1"/>
    <x v="1"/>
    <s v="2011/12 Q4 Jan, Feb, Mar"/>
    <x v="16"/>
    <x v="99"/>
    <n v="14"/>
  </r>
  <r>
    <x v="1"/>
    <x v="1"/>
    <s v="2011/12 Q4 Jan, Feb, Mar"/>
    <x v="16"/>
    <x v="100"/>
    <n v="12"/>
  </r>
  <r>
    <x v="1"/>
    <x v="1"/>
    <s v="2011/12 Q4 Jan, Feb, Mar"/>
    <x v="17"/>
    <x v="35"/>
    <n v="193"/>
  </r>
  <r>
    <x v="1"/>
    <x v="1"/>
    <s v="2011/12 Q4 Jan, Feb, Mar"/>
    <x v="17"/>
    <x v="82"/>
    <n v="1955"/>
  </r>
  <r>
    <x v="1"/>
    <x v="1"/>
    <s v="2011/12 Q4 Jan, Feb, Mar"/>
    <x v="17"/>
    <x v="101"/>
    <n v="9"/>
  </r>
  <r>
    <x v="1"/>
    <x v="1"/>
    <s v="2011/12 Q4 Jan, Feb, Mar"/>
    <x v="17"/>
    <x v="83"/>
    <n v="3162"/>
  </r>
  <r>
    <x v="1"/>
    <x v="1"/>
    <s v="2011/12 Q4 Jan, Feb, Mar"/>
    <x v="17"/>
    <x v="113"/>
    <n v="2"/>
  </r>
  <r>
    <x v="1"/>
    <x v="1"/>
    <s v="2011/12 Q4 Jan, Feb, Mar"/>
    <x v="17"/>
    <x v="38"/>
    <n v="406"/>
  </r>
  <r>
    <x v="1"/>
    <x v="1"/>
    <s v="2011/12 Q4 Jan, Feb, Mar"/>
    <x v="17"/>
    <x v="84"/>
    <n v="5"/>
  </r>
  <r>
    <x v="1"/>
    <x v="1"/>
    <s v="2011/12 Q4 Jan, Feb, Mar"/>
    <x v="17"/>
    <x v="40"/>
    <n v="653"/>
  </r>
  <r>
    <x v="1"/>
    <x v="1"/>
    <s v="2011/12 Q4 Jan, Feb, Mar"/>
    <x v="17"/>
    <x v="102"/>
    <n v="386"/>
  </r>
  <r>
    <x v="1"/>
    <x v="1"/>
    <s v="2011/12 Q4 Jan, Feb, Mar"/>
    <x v="18"/>
    <x v="38"/>
    <n v="443"/>
  </r>
  <r>
    <x v="1"/>
    <x v="1"/>
    <s v="2011/12 Q4 Jan, Feb, Mar"/>
    <x v="18"/>
    <x v="103"/>
    <n v="99"/>
  </r>
  <r>
    <x v="1"/>
    <x v="1"/>
    <s v="2011/12 Q4 Jan, Feb, Mar"/>
    <x v="18"/>
    <x v="104"/>
    <n v="652"/>
  </r>
  <r>
    <x v="1"/>
    <x v="1"/>
    <s v="2011/12 Q4 Jan, Feb, Mar"/>
    <x v="19"/>
    <x v="105"/>
    <n v="68"/>
  </r>
  <r>
    <x v="1"/>
    <x v="1"/>
    <s v="2011/12 Q4 Jan, Feb, Mar"/>
    <x v="19"/>
    <x v="107"/>
    <n v="107"/>
  </r>
  <r>
    <x v="1"/>
    <x v="1"/>
    <s v="2011/12 Q4 Jan, Feb, Mar"/>
    <x v="20"/>
    <x v="108"/>
    <n v="52"/>
  </r>
  <r>
    <x v="1"/>
    <x v="1"/>
    <s v="2011/12 Q4 Jan, Feb, Mar"/>
    <x v="20"/>
    <x v="109"/>
    <n v="224"/>
  </r>
  <r>
    <x v="1"/>
    <x v="1"/>
    <s v="2011/12 Q4 Jan, Feb, Mar"/>
    <x v="21"/>
    <x v="110"/>
    <n v="1"/>
  </r>
  <r>
    <x v="1"/>
    <x v="1"/>
    <s v="2011/12 Q4 Jan, Feb, Mar"/>
    <x v="21"/>
    <x v="38"/>
    <n v="5"/>
  </r>
  <r>
    <x v="2"/>
    <x v="2"/>
    <s v="2012/13 Q1 Apr, May, Jun"/>
    <x v="0"/>
    <x v="0"/>
    <n v="96"/>
  </r>
  <r>
    <x v="2"/>
    <x v="2"/>
    <s v="2012/13 Q1 Apr, May, Jun"/>
    <x v="0"/>
    <x v="1"/>
    <n v="359"/>
  </r>
  <r>
    <x v="2"/>
    <x v="2"/>
    <s v="2012/13 Q1 Apr, May, Jun"/>
    <x v="1"/>
    <x v="119"/>
    <n v="38"/>
  </r>
  <r>
    <x v="2"/>
    <x v="2"/>
    <s v="2012/13 Q1 Apr, May, Jun"/>
    <x v="1"/>
    <x v="120"/>
    <n v="9"/>
  </r>
  <r>
    <x v="2"/>
    <x v="2"/>
    <s v="2012/13 Q1 Apr, May, Jun"/>
    <x v="1"/>
    <x v="121"/>
    <n v="21"/>
  </r>
  <r>
    <x v="2"/>
    <x v="2"/>
    <s v="2012/13 Q1 Apr, May, Jun"/>
    <x v="1"/>
    <x v="2"/>
    <n v="5"/>
  </r>
  <r>
    <x v="2"/>
    <x v="2"/>
    <s v="2012/13 Q1 Apr, May, Jun"/>
    <x v="1"/>
    <x v="3"/>
    <n v="51"/>
  </r>
  <r>
    <x v="2"/>
    <x v="2"/>
    <s v="2012/13 Q1 Apr, May, Jun"/>
    <x v="1"/>
    <x v="122"/>
    <n v="3"/>
  </r>
  <r>
    <x v="2"/>
    <x v="2"/>
    <s v="2012/13 Q1 Apr, May, Jun"/>
    <x v="1"/>
    <x v="111"/>
    <n v="31"/>
  </r>
  <r>
    <x v="2"/>
    <x v="2"/>
    <s v="2012/13 Q1 Apr, May, Jun"/>
    <x v="1"/>
    <x v="4"/>
    <n v="120"/>
  </r>
  <r>
    <x v="2"/>
    <x v="2"/>
    <s v="2012/13 Q1 Apr, May, Jun"/>
    <x v="1"/>
    <x v="123"/>
    <n v="6"/>
  </r>
  <r>
    <x v="2"/>
    <x v="2"/>
    <s v="2012/13 Q1 Apr, May, Jun"/>
    <x v="1"/>
    <x v="5"/>
    <n v="12"/>
  </r>
  <r>
    <x v="2"/>
    <x v="2"/>
    <s v="2012/13 Q1 Apr, May, Jun"/>
    <x v="1"/>
    <x v="6"/>
    <n v="66"/>
  </r>
  <r>
    <x v="2"/>
    <x v="2"/>
    <s v="2012/13 Q1 Apr, May, Jun"/>
    <x v="1"/>
    <x v="7"/>
    <n v="3"/>
  </r>
  <r>
    <x v="2"/>
    <x v="2"/>
    <s v="2012/13 Q1 Apr, May, Jun"/>
    <x v="1"/>
    <x v="8"/>
    <n v="15"/>
  </r>
  <r>
    <x v="2"/>
    <x v="2"/>
    <s v="2012/13 Q1 Apr, May, Jun"/>
    <x v="1"/>
    <x v="9"/>
    <n v="92"/>
  </r>
  <r>
    <x v="2"/>
    <x v="2"/>
    <s v="2012/13 Q1 Apr, May, Jun"/>
    <x v="1"/>
    <x v="10"/>
    <n v="287"/>
  </r>
  <r>
    <x v="2"/>
    <x v="2"/>
    <s v="2012/13 Q1 Apr, May, Jun"/>
    <x v="1"/>
    <x v="11"/>
    <n v="4"/>
  </r>
  <r>
    <x v="2"/>
    <x v="2"/>
    <s v="2012/13 Q1 Apr, May, Jun"/>
    <x v="1"/>
    <x v="12"/>
    <n v="60"/>
  </r>
  <r>
    <x v="2"/>
    <x v="2"/>
    <s v="2012/13 Q1 Apr, May, Jun"/>
    <x v="1"/>
    <x v="13"/>
    <n v="4"/>
  </r>
  <r>
    <x v="2"/>
    <x v="2"/>
    <s v="2012/13 Q1 Apr, May, Jun"/>
    <x v="1"/>
    <x v="14"/>
    <n v="58"/>
  </r>
  <r>
    <x v="2"/>
    <x v="2"/>
    <s v="2012/13 Q1 Apr, May, Jun"/>
    <x v="1"/>
    <x v="15"/>
    <n v="118"/>
  </r>
  <r>
    <x v="2"/>
    <x v="2"/>
    <s v="2012/13 Q1 Apr, May, Jun"/>
    <x v="1"/>
    <x v="16"/>
    <n v="19"/>
  </r>
  <r>
    <x v="2"/>
    <x v="2"/>
    <s v="2012/13 Q1 Apr, May, Jun"/>
    <x v="1"/>
    <x v="17"/>
    <n v="220"/>
  </r>
  <r>
    <x v="2"/>
    <x v="2"/>
    <s v="2012/13 Q1 Apr, May, Jun"/>
    <x v="1"/>
    <x v="18"/>
    <n v="47"/>
  </r>
  <r>
    <x v="2"/>
    <x v="2"/>
    <s v="2012/13 Q1 Apr, May, Jun"/>
    <x v="1"/>
    <x v="19"/>
    <n v="94"/>
  </r>
  <r>
    <x v="2"/>
    <x v="2"/>
    <s v="2012/13 Q1 Apr, May, Jun"/>
    <x v="2"/>
    <x v="20"/>
    <n v="460"/>
  </r>
  <r>
    <x v="2"/>
    <x v="2"/>
    <s v="2012/13 Q1 Apr, May, Jun"/>
    <x v="2"/>
    <x v="21"/>
    <n v="2"/>
  </r>
  <r>
    <x v="2"/>
    <x v="2"/>
    <s v="2012/13 Q1 Apr, May, Jun"/>
    <x v="2"/>
    <x v="22"/>
    <n v="76"/>
  </r>
  <r>
    <x v="2"/>
    <x v="2"/>
    <s v="2012/13 Q1 Apr, May, Jun"/>
    <x v="2"/>
    <x v="23"/>
    <n v="489"/>
  </r>
  <r>
    <x v="2"/>
    <x v="2"/>
    <s v="2012/13 Q1 Apr, May, Jun"/>
    <x v="3"/>
    <x v="24"/>
    <n v="1497"/>
  </r>
  <r>
    <x v="2"/>
    <x v="2"/>
    <s v="2012/13 Q1 Apr, May, Jun"/>
    <x v="3"/>
    <x v="25"/>
    <n v="1020"/>
  </r>
  <r>
    <x v="2"/>
    <x v="2"/>
    <s v="2012/13 Q1 Apr, May, Jun"/>
    <x v="3"/>
    <x v="26"/>
    <n v="297"/>
  </r>
  <r>
    <x v="2"/>
    <x v="2"/>
    <s v="2012/13 Q1 Apr, May, Jun"/>
    <x v="3"/>
    <x v="27"/>
    <n v="670"/>
  </r>
  <r>
    <x v="2"/>
    <x v="2"/>
    <s v="2012/13 Q1 Apr, May, Jun"/>
    <x v="3"/>
    <x v="28"/>
    <n v="213"/>
  </r>
  <r>
    <x v="2"/>
    <x v="2"/>
    <s v="2012/13 Q1 Apr, May, Jun"/>
    <x v="3"/>
    <x v="38"/>
    <n v="144"/>
  </r>
  <r>
    <x v="2"/>
    <x v="2"/>
    <s v="2012/13 Q1 Apr, May, Jun"/>
    <x v="4"/>
    <x v="30"/>
    <n v="5"/>
  </r>
  <r>
    <x v="2"/>
    <x v="2"/>
    <s v="2012/13 Q1 Apr, May, Jun"/>
    <x v="4"/>
    <x v="31"/>
    <n v="126"/>
  </r>
  <r>
    <x v="2"/>
    <x v="2"/>
    <s v="2012/13 Q1 Apr, May, Jun"/>
    <x v="4"/>
    <x v="32"/>
    <n v="16"/>
  </r>
  <r>
    <x v="2"/>
    <x v="2"/>
    <s v="2012/13 Q1 Apr, May, Jun"/>
    <x v="4"/>
    <x v="34"/>
    <n v="5"/>
  </r>
  <r>
    <x v="2"/>
    <x v="2"/>
    <s v="2012/13 Q1 Apr, May, Jun"/>
    <x v="5"/>
    <x v="35"/>
    <n v="1708"/>
  </r>
  <r>
    <x v="2"/>
    <x v="2"/>
    <s v="2012/13 Q1 Apr, May, Jun"/>
    <x v="5"/>
    <x v="36"/>
    <n v="77"/>
  </r>
  <r>
    <x v="2"/>
    <x v="2"/>
    <s v="2012/13 Q1 Apr, May, Jun"/>
    <x v="5"/>
    <x v="37"/>
    <n v="955"/>
  </r>
  <r>
    <x v="2"/>
    <x v="2"/>
    <s v="2012/13 Q1 Apr, May, Jun"/>
    <x v="5"/>
    <x v="38"/>
    <n v="669"/>
  </r>
  <r>
    <x v="2"/>
    <x v="2"/>
    <s v="2012/13 Q1 Apr, May, Jun"/>
    <x v="5"/>
    <x v="39"/>
    <n v="728"/>
  </r>
  <r>
    <x v="2"/>
    <x v="2"/>
    <s v="2012/13 Q1 Apr, May, Jun"/>
    <x v="5"/>
    <x v="40"/>
    <n v="269"/>
  </r>
  <r>
    <x v="2"/>
    <x v="2"/>
    <s v="2012/13 Q1 Apr, May, Jun"/>
    <x v="6"/>
    <x v="115"/>
    <n v="173"/>
  </r>
  <r>
    <x v="2"/>
    <x v="2"/>
    <s v="2012/13 Q1 Apr, May, Jun"/>
    <x v="6"/>
    <x v="41"/>
    <n v="1454"/>
  </r>
  <r>
    <x v="2"/>
    <x v="2"/>
    <s v="2012/13 Q1 Apr, May, Jun"/>
    <x v="7"/>
    <x v="42"/>
    <n v="2"/>
  </r>
  <r>
    <x v="2"/>
    <x v="2"/>
    <s v="2012/13 Q1 Apr, May, Jun"/>
    <x v="7"/>
    <x v="43"/>
    <n v="7"/>
  </r>
  <r>
    <x v="2"/>
    <x v="2"/>
    <s v="2012/13 Q1 Apr, May, Jun"/>
    <x v="7"/>
    <x v="44"/>
    <n v="14"/>
  </r>
  <r>
    <x v="2"/>
    <x v="2"/>
    <s v="2012/13 Q1 Apr, May, Jun"/>
    <x v="7"/>
    <x v="45"/>
    <n v="199"/>
  </r>
  <r>
    <x v="2"/>
    <x v="2"/>
    <s v="2012/13 Q1 Apr, May, Jun"/>
    <x v="7"/>
    <x v="46"/>
    <n v="35"/>
  </r>
  <r>
    <x v="2"/>
    <x v="2"/>
    <s v="2012/13 Q1 Apr, May, Jun"/>
    <x v="7"/>
    <x v="47"/>
    <n v="47"/>
  </r>
  <r>
    <x v="2"/>
    <x v="2"/>
    <s v="2012/13 Q1 Apr, May, Jun"/>
    <x v="7"/>
    <x v="49"/>
    <n v="13"/>
  </r>
  <r>
    <x v="2"/>
    <x v="2"/>
    <s v="2012/13 Q1 Apr, May, Jun"/>
    <x v="7"/>
    <x v="50"/>
    <n v="2"/>
  </r>
  <r>
    <x v="2"/>
    <x v="2"/>
    <s v="2012/13 Q1 Apr, May, Jun"/>
    <x v="7"/>
    <x v="51"/>
    <n v="7"/>
  </r>
  <r>
    <x v="2"/>
    <x v="2"/>
    <s v="2012/13 Q1 Apr, May, Jun"/>
    <x v="7"/>
    <x v="52"/>
    <n v="18"/>
  </r>
  <r>
    <x v="2"/>
    <x v="2"/>
    <s v="2012/13 Q1 Apr, May, Jun"/>
    <x v="7"/>
    <x v="53"/>
    <n v="29"/>
  </r>
  <r>
    <x v="2"/>
    <x v="2"/>
    <s v="2012/13 Q1 Apr, May, Jun"/>
    <x v="7"/>
    <x v="54"/>
    <n v="9"/>
  </r>
  <r>
    <x v="2"/>
    <x v="2"/>
    <s v="2012/13 Q1 Apr, May, Jun"/>
    <x v="7"/>
    <x v="55"/>
    <n v="18"/>
  </r>
  <r>
    <x v="2"/>
    <x v="2"/>
    <s v="2012/13 Q1 Apr, May, Jun"/>
    <x v="7"/>
    <x v="56"/>
    <n v="1"/>
  </r>
  <r>
    <x v="2"/>
    <x v="2"/>
    <s v="2012/13 Q1 Apr, May, Jun"/>
    <x v="7"/>
    <x v="57"/>
    <n v="4"/>
  </r>
  <r>
    <x v="2"/>
    <x v="2"/>
    <s v="2012/13 Q1 Apr, May, Jun"/>
    <x v="7"/>
    <x v="58"/>
    <n v="5"/>
  </r>
  <r>
    <x v="2"/>
    <x v="2"/>
    <s v="2012/13 Q1 Apr, May, Jun"/>
    <x v="7"/>
    <x v="59"/>
    <n v="19"/>
  </r>
  <r>
    <x v="2"/>
    <x v="2"/>
    <s v="2012/13 Q1 Apr, May, Jun"/>
    <x v="7"/>
    <x v="60"/>
    <n v="8"/>
  </r>
  <r>
    <x v="2"/>
    <x v="2"/>
    <s v="2012/13 Q1 Apr, May, Jun"/>
    <x v="7"/>
    <x v="61"/>
    <n v="32"/>
  </r>
  <r>
    <x v="2"/>
    <x v="2"/>
    <s v="2012/13 Q1 Apr, May, Jun"/>
    <x v="8"/>
    <x v="24"/>
    <n v="2320"/>
  </r>
  <r>
    <x v="2"/>
    <x v="2"/>
    <s v="2012/13 Q1 Apr, May, Jun"/>
    <x v="8"/>
    <x v="25"/>
    <n v="84"/>
  </r>
  <r>
    <x v="2"/>
    <x v="2"/>
    <s v="2012/13 Q1 Apr, May, Jun"/>
    <x v="8"/>
    <x v="26"/>
    <n v="55"/>
  </r>
  <r>
    <x v="2"/>
    <x v="2"/>
    <s v="2012/13 Q1 Apr, May, Jun"/>
    <x v="8"/>
    <x v="27"/>
    <n v="418"/>
  </r>
  <r>
    <x v="2"/>
    <x v="2"/>
    <s v="2012/13 Q1 Apr, May, Jun"/>
    <x v="8"/>
    <x v="28"/>
    <n v="272"/>
  </r>
  <r>
    <x v="2"/>
    <x v="2"/>
    <s v="2012/13 Q1 Apr, May, Jun"/>
    <x v="8"/>
    <x v="38"/>
    <n v="57"/>
  </r>
  <r>
    <x v="2"/>
    <x v="2"/>
    <s v="2012/13 Q1 Apr, May, Jun"/>
    <x v="9"/>
    <x v="62"/>
    <n v="41"/>
  </r>
  <r>
    <x v="2"/>
    <x v="2"/>
    <s v="2012/13 Q1 Apr, May, Jun"/>
    <x v="9"/>
    <x v="38"/>
    <n v="297"/>
  </r>
  <r>
    <x v="2"/>
    <x v="2"/>
    <s v="2012/13 Q1 Apr, May, Jun"/>
    <x v="9"/>
    <x v="63"/>
    <n v="13"/>
  </r>
  <r>
    <x v="2"/>
    <x v="2"/>
    <s v="2012/13 Q1 Apr, May, Jun"/>
    <x v="9"/>
    <x v="64"/>
    <n v="69"/>
  </r>
  <r>
    <x v="2"/>
    <x v="2"/>
    <s v="2012/13 Q1 Apr, May, Jun"/>
    <x v="9"/>
    <x v="65"/>
    <n v="74"/>
  </r>
  <r>
    <x v="2"/>
    <x v="2"/>
    <s v="2012/13 Q1 Apr, May, Jun"/>
    <x v="9"/>
    <x v="66"/>
    <n v="53"/>
  </r>
  <r>
    <x v="2"/>
    <x v="2"/>
    <s v="2012/13 Q1 Apr, May, Jun"/>
    <x v="9"/>
    <x v="67"/>
    <n v="425"/>
  </r>
  <r>
    <x v="2"/>
    <x v="2"/>
    <s v="2012/13 Q1 Apr, May, Jun"/>
    <x v="10"/>
    <x v="41"/>
    <n v="68"/>
  </r>
  <r>
    <x v="2"/>
    <x v="2"/>
    <s v="2012/13 Q1 Apr, May, Jun"/>
    <x v="22"/>
    <x v="68"/>
    <n v="594"/>
  </r>
  <r>
    <x v="2"/>
    <x v="2"/>
    <s v="2012/13 Q1 Apr, May, Jun"/>
    <x v="22"/>
    <x v="69"/>
    <n v="833"/>
  </r>
  <r>
    <x v="2"/>
    <x v="2"/>
    <s v="2012/13 Q1 Apr, May, Jun"/>
    <x v="22"/>
    <x v="70"/>
    <n v="15"/>
  </r>
  <r>
    <x v="2"/>
    <x v="2"/>
    <s v="2012/13 Q1 Apr, May, Jun"/>
    <x v="22"/>
    <x v="71"/>
    <n v="127"/>
  </r>
  <r>
    <x v="2"/>
    <x v="2"/>
    <s v="2012/13 Q1 Apr, May, Jun"/>
    <x v="22"/>
    <x v="72"/>
    <n v="42"/>
  </r>
  <r>
    <x v="2"/>
    <x v="2"/>
    <s v="2012/13 Q1 Apr, May, Jun"/>
    <x v="22"/>
    <x v="116"/>
    <n v="145"/>
  </r>
  <r>
    <x v="2"/>
    <x v="2"/>
    <s v="2012/13 Q1 Apr, May, Jun"/>
    <x v="22"/>
    <x v="38"/>
    <n v="245"/>
  </r>
  <r>
    <x v="2"/>
    <x v="2"/>
    <s v="2012/13 Q1 Apr, May, Jun"/>
    <x v="22"/>
    <x v="73"/>
    <n v="14"/>
  </r>
  <r>
    <x v="2"/>
    <x v="2"/>
    <s v="2012/13 Q1 Apr, May, Jun"/>
    <x v="22"/>
    <x v="74"/>
    <n v="378"/>
  </r>
  <r>
    <x v="2"/>
    <x v="2"/>
    <s v="2012/13 Q1 Apr, May, Jun"/>
    <x v="11"/>
    <x v="68"/>
    <n v="263"/>
  </r>
  <r>
    <x v="2"/>
    <x v="2"/>
    <s v="2012/13 Q1 Apr, May, Jun"/>
    <x v="11"/>
    <x v="69"/>
    <n v="304"/>
  </r>
  <r>
    <x v="2"/>
    <x v="2"/>
    <s v="2012/13 Q1 Apr, May, Jun"/>
    <x v="11"/>
    <x v="70"/>
    <n v="6"/>
  </r>
  <r>
    <x v="2"/>
    <x v="2"/>
    <s v="2012/13 Q1 Apr, May, Jun"/>
    <x v="11"/>
    <x v="71"/>
    <n v="155"/>
  </r>
  <r>
    <x v="2"/>
    <x v="2"/>
    <s v="2012/13 Q1 Apr, May, Jun"/>
    <x v="11"/>
    <x v="72"/>
    <n v="72"/>
  </r>
  <r>
    <x v="2"/>
    <x v="2"/>
    <s v="2012/13 Q1 Apr, May, Jun"/>
    <x v="11"/>
    <x v="116"/>
    <n v="93"/>
  </r>
  <r>
    <x v="2"/>
    <x v="2"/>
    <s v="2012/13 Q1 Apr, May, Jun"/>
    <x v="11"/>
    <x v="38"/>
    <n v="206"/>
  </r>
  <r>
    <x v="2"/>
    <x v="2"/>
    <s v="2012/13 Q1 Apr, May, Jun"/>
    <x v="11"/>
    <x v="73"/>
    <n v="13"/>
  </r>
  <r>
    <x v="2"/>
    <x v="2"/>
    <s v="2012/13 Q1 Apr, May, Jun"/>
    <x v="11"/>
    <x v="74"/>
    <n v="150"/>
  </r>
  <r>
    <x v="2"/>
    <x v="2"/>
    <s v="2012/13 Q1 Apr, May, Jun"/>
    <x v="12"/>
    <x v="41"/>
    <n v="1623"/>
  </r>
  <r>
    <x v="2"/>
    <x v="2"/>
    <s v="2012/13 Q1 Apr, May, Jun"/>
    <x v="13"/>
    <x v="75"/>
    <n v="29"/>
  </r>
  <r>
    <x v="2"/>
    <x v="2"/>
    <s v="2012/13 Q1 Apr, May, Jun"/>
    <x v="13"/>
    <x v="76"/>
    <n v="9"/>
  </r>
  <r>
    <x v="2"/>
    <x v="2"/>
    <s v="2012/13 Q1 Apr, May, Jun"/>
    <x v="13"/>
    <x v="77"/>
    <n v="20"/>
  </r>
  <r>
    <x v="2"/>
    <x v="2"/>
    <s v="2012/13 Q1 Apr, May, Jun"/>
    <x v="13"/>
    <x v="78"/>
    <n v="334"/>
  </r>
  <r>
    <x v="2"/>
    <x v="2"/>
    <s v="2012/13 Q1 Apr, May, Jun"/>
    <x v="13"/>
    <x v="79"/>
    <n v="38"/>
  </r>
  <r>
    <x v="2"/>
    <x v="2"/>
    <s v="2012/13 Q1 Apr, May, Jun"/>
    <x v="13"/>
    <x v="38"/>
    <n v="487"/>
  </r>
  <r>
    <x v="2"/>
    <x v="2"/>
    <s v="2012/13 Q1 Apr, May, Jun"/>
    <x v="13"/>
    <x v="80"/>
    <n v="11"/>
  </r>
  <r>
    <x v="2"/>
    <x v="2"/>
    <s v="2012/13 Q1 Apr, May, Jun"/>
    <x v="13"/>
    <x v="81"/>
    <n v="225"/>
  </r>
  <r>
    <x v="2"/>
    <x v="2"/>
    <s v="2012/13 Q1 Apr, May, Jun"/>
    <x v="14"/>
    <x v="35"/>
    <n v="15"/>
  </r>
  <r>
    <x v="2"/>
    <x v="2"/>
    <s v="2012/13 Q1 Apr, May, Jun"/>
    <x v="14"/>
    <x v="82"/>
    <n v="20"/>
  </r>
  <r>
    <x v="2"/>
    <x v="2"/>
    <s v="2012/13 Q1 Apr, May, Jun"/>
    <x v="14"/>
    <x v="101"/>
    <n v="60"/>
  </r>
  <r>
    <x v="2"/>
    <x v="2"/>
    <s v="2012/13 Q1 Apr, May, Jun"/>
    <x v="14"/>
    <x v="83"/>
    <n v="55"/>
  </r>
  <r>
    <x v="2"/>
    <x v="2"/>
    <s v="2012/13 Q1 Apr, May, Jun"/>
    <x v="14"/>
    <x v="113"/>
    <n v="9"/>
  </r>
  <r>
    <x v="2"/>
    <x v="2"/>
    <s v="2012/13 Q1 Apr, May, Jun"/>
    <x v="14"/>
    <x v="38"/>
    <n v="28"/>
  </r>
  <r>
    <x v="2"/>
    <x v="2"/>
    <s v="2012/13 Q1 Apr, May, Jun"/>
    <x v="14"/>
    <x v="84"/>
    <n v="105"/>
  </r>
  <r>
    <x v="2"/>
    <x v="2"/>
    <s v="2012/13 Q1 Apr, May, Jun"/>
    <x v="14"/>
    <x v="40"/>
    <n v="42"/>
  </r>
  <r>
    <x v="2"/>
    <x v="2"/>
    <s v="2012/13 Q1 Apr, May, Jun"/>
    <x v="15"/>
    <x v="85"/>
    <n v="53"/>
  </r>
  <r>
    <x v="2"/>
    <x v="2"/>
    <s v="2012/13 Q1 Apr, May, Jun"/>
    <x v="15"/>
    <x v="86"/>
    <n v="29"/>
  </r>
  <r>
    <x v="2"/>
    <x v="2"/>
    <s v="2012/13 Q1 Apr, May, Jun"/>
    <x v="15"/>
    <x v="38"/>
    <n v="40"/>
  </r>
  <r>
    <x v="2"/>
    <x v="2"/>
    <s v="2012/13 Q1 Apr, May, Jun"/>
    <x v="15"/>
    <x v="87"/>
    <n v="97"/>
  </r>
  <r>
    <x v="2"/>
    <x v="2"/>
    <s v="2012/13 Q1 Apr, May, Jun"/>
    <x v="15"/>
    <x v="88"/>
    <n v="26"/>
  </r>
  <r>
    <x v="2"/>
    <x v="2"/>
    <s v="2012/13 Q1 Apr, May, Jun"/>
    <x v="15"/>
    <x v="89"/>
    <n v="734"/>
  </r>
  <r>
    <x v="2"/>
    <x v="2"/>
    <s v="2012/13 Q1 Apr, May, Jun"/>
    <x v="15"/>
    <x v="90"/>
    <n v="151"/>
  </r>
  <r>
    <x v="2"/>
    <x v="2"/>
    <s v="2012/13 Q1 Apr, May, Jun"/>
    <x v="16"/>
    <x v="118"/>
    <n v="17"/>
  </r>
  <r>
    <x v="2"/>
    <x v="2"/>
    <s v="2012/13 Q1 Apr, May, Jun"/>
    <x v="16"/>
    <x v="124"/>
    <n v="32"/>
  </r>
  <r>
    <x v="2"/>
    <x v="2"/>
    <s v="2012/13 Q1 Apr, May, Jun"/>
    <x v="16"/>
    <x v="38"/>
    <n v="22"/>
  </r>
  <r>
    <x v="2"/>
    <x v="2"/>
    <s v="2012/13 Q1 Apr, May, Jun"/>
    <x v="16"/>
    <x v="92"/>
    <n v="8"/>
  </r>
  <r>
    <x v="2"/>
    <x v="2"/>
    <s v="2012/13 Q1 Apr, May, Jun"/>
    <x v="16"/>
    <x v="93"/>
    <n v="21"/>
  </r>
  <r>
    <x v="2"/>
    <x v="2"/>
    <s v="2012/13 Q1 Apr, May, Jun"/>
    <x v="16"/>
    <x v="94"/>
    <n v="1"/>
  </r>
  <r>
    <x v="2"/>
    <x v="2"/>
    <s v="2012/13 Q1 Apr, May, Jun"/>
    <x v="16"/>
    <x v="95"/>
    <n v="19"/>
  </r>
  <r>
    <x v="2"/>
    <x v="2"/>
    <s v="2012/13 Q1 Apr, May, Jun"/>
    <x v="16"/>
    <x v="125"/>
    <n v="2"/>
  </r>
  <r>
    <x v="2"/>
    <x v="2"/>
    <s v="2012/13 Q1 Apr, May, Jun"/>
    <x v="16"/>
    <x v="96"/>
    <n v="59"/>
  </r>
  <r>
    <x v="2"/>
    <x v="2"/>
    <s v="2012/13 Q1 Apr, May, Jun"/>
    <x v="16"/>
    <x v="97"/>
    <n v="105"/>
  </r>
  <r>
    <x v="2"/>
    <x v="2"/>
    <s v="2012/13 Q1 Apr, May, Jun"/>
    <x v="16"/>
    <x v="98"/>
    <n v="7"/>
  </r>
  <r>
    <x v="2"/>
    <x v="2"/>
    <s v="2012/13 Q1 Apr, May, Jun"/>
    <x v="16"/>
    <x v="99"/>
    <n v="22"/>
  </r>
  <r>
    <x v="2"/>
    <x v="2"/>
    <s v="2012/13 Q1 Apr, May, Jun"/>
    <x v="16"/>
    <x v="100"/>
    <n v="6"/>
  </r>
  <r>
    <x v="2"/>
    <x v="2"/>
    <s v="2012/13 Q1 Apr, May, Jun"/>
    <x v="16"/>
    <x v="117"/>
    <n v="3"/>
  </r>
  <r>
    <x v="2"/>
    <x v="2"/>
    <s v="2012/13 Q1 Apr, May, Jun"/>
    <x v="17"/>
    <x v="35"/>
    <n v="160"/>
  </r>
  <r>
    <x v="2"/>
    <x v="2"/>
    <s v="2012/13 Q1 Apr, May, Jun"/>
    <x v="17"/>
    <x v="82"/>
    <n v="1679"/>
  </r>
  <r>
    <x v="2"/>
    <x v="2"/>
    <s v="2012/13 Q1 Apr, May, Jun"/>
    <x v="17"/>
    <x v="101"/>
    <n v="884"/>
  </r>
  <r>
    <x v="2"/>
    <x v="2"/>
    <s v="2012/13 Q1 Apr, May, Jun"/>
    <x v="17"/>
    <x v="83"/>
    <n v="2320"/>
  </r>
  <r>
    <x v="2"/>
    <x v="2"/>
    <s v="2012/13 Q1 Apr, May, Jun"/>
    <x v="17"/>
    <x v="113"/>
    <n v="208"/>
  </r>
  <r>
    <x v="2"/>
    <x v="2"/>
    <s v="2012/13 Q1 Apr, May, Jun"/>
    <x v="17"/>
    <x v="38"/>
    <n v="210"/>
  </r>
  <r>
    <x v="2"/>
    <x v="2"/>
    <s v="2012/13 Q1 Apr, May, Jun"/>
    <x v="17"/>
    <x v="84"/>
    <n v="303"/>
  </r>
  <r>
    <x v="2"/>
    <x v="2"/>
    <s v="2012/13 Q1 Apr, May, Jun"/>
    <x v="17"/>
    <x v="40"/>
    <n v="608"/>
  </r>
  <r>
    <x v="2"/>
    <x v="2"/>
    <s v="2012/13 Q1 Apr, May, Jun"/>
    <x v="17"/>
    <x v="102"/>
    <n v="316"/>
  </r>
  <r>
    <x v="2"/>
    <x v="2"/>
    <s v="2012/13 Q1 Apr, May, Jun"/>
    <x v="18"/>
    <x v="38"/>
    <n v="343"/>
  </r>
  <r>
    <x v="2"/>
    <x v="2"/>
    <s v="2012/13 Q1 Apr, May, Jun"/>
    <x v="18"/>
    <x v="103"/>
    <n v="109"/>
  </r>
  <r>
    <x v="2"/>
    <x v="2"/>
    <s v="2012/13 Q1 Apr, May, Jun"/>
    <x v="18"/>
    <x v="104"/>
    <n v="789"/>
  </r>
  <r>
    <x v="2"/>
    <x v="2"/>
    <s v="2012/13 Q1 Apr, May, Jun"/>
    <x v="19"/>
    <x v="105"/>
    <n v="66"/>
  </r>
  <r>
    <x v="2"/>
    <x v="2"/>
    <s v="2012/13 Q1 Apr, May, Jun"/>
    <x v="19"/>
    <x v="106"/>
    <n v="3"/>
  </r>
  <r>
    <x v="2"/>
    <x v="2"/>
    <s v="2012/13 Q1 Apr, May, Jun"/>
    <x v="19"/>
    <x v="107"/>
    <n v="89"/>
  </r>
  <r>
    <x v="2"/>
    <x v="2"/>
    <s v="2012/13 Q1 Apr, May, Jun"/>
    <x v="20"/>
    <x v="108"/>
    <n v="45"/>
  </r>
  <r>
    <x v="2"/>
    <x v="2"/>
    <s v="2012/13 Q1 Apr, May, Jun"/>
    <x v="20"/>
    <x v="109"/>
    <n v="235"/>
  </r>
  <r>
    <x v="2"/>
    <x v="2"/>
    <s v="2012/13 Q1 Apr, May, Jun"/>
    <x v="21"/>
    <x v="110"/>
    <n v="3"/>
  </r>
  <r>
    <x v="2"/>
    <x v="2"/>
    <s v="2012/13 Q1 Apr, May, Jun"/>
    <x v="21"/>
    <x v="38"/>
    <n v="12"/>
  </r>
  <r>
    <x v="2"/>
    <x v="2"/>
    <s v="2012/13 Q2 Jul, Aug, Sep"/>
    <x v="0"/>
    <x v="0"/>
    <n v="118"/>
  </r>
  <r>
    <x v="2"/>
    <x v="2"/>
    <s v="2012/13 Q2 Jul, Aug, Sep"/>
    <x v="0"/>
    <x v="1"/>
    <n v="321"/>
  </r>
  <r>
    <x v="2"/>
    <x v="2"/>
    <s v="2012/13 Q2 Jul, Aug, Sep"/>
    <x v="1"/>
    <x v="119"/>
    <n v="51"/>
  </r>
  <r>
    <x v="2"/>
    <x v="2"/>
    <s v="2012/13 Q2 Jul, Aug, Sep"/>
    <x v="1"/>
    <x v="120"/>
    <n v="16"/>
  </r>
  <r>
    <x v="2"/>
    <x v="2"/>
    <s v="2012/13 Q2 Jul, Aug, Sep"/>
    <x v="1"/>
    <x v="121"/>
    <n v="12"/>
  </r>
  <r>
    <x v="2"/>
    <x v="2"/>
    <s v="2012/13 Q2 Jul, Aug, Sep"/>
    <x v="1"/>
    <x v="2"/>
    <n v="8"/>
  </r>
  <r>
    <x v="2"/>
    <x v="2"/>
    <s v="2012/13 Q2 Jul, Aug, Sep"/>
    <x v="1"/>
    <x v="3"/>
    <n v="48"/>
  </r>
  <r>
    <x v="2"/>
    <x v="2"/>
    <s v="2012/13 Q2 Jul, Aug, Sep"/>
    <x v="1"/>
    <x v="122"/>
    <n v="1"/>
  </r>
  <r>
    <x v="2"/>
    <x v="2"/>
    <s v="2012/13 Q2 Jul, Aug, Sep"/>
    <x v="1"/>
    <x v="111"/>
    <n v="26"/>
  </r>
  <r>
    <x v="2"/>
    <x v="2"/>
    <s v="2012/13 Q2 Jul, Aug, Sep"/>
    <x v="1"/>
    <x v="4"/>
    <n v="49"/>
  </r>
  <r>
    <x v="2"/>
    <x v="2"/>
    <s v="2012/13 Q2 Jul, Aug, Sep"/>
    <x v="1"/>
    <x v="123"/>
    <n v="14"/>
  </r>
  <r>
    <x v="2"/>
    <x v="2"/>
    <s v="2012/13 Q2 Jul, Aug, Sep"/>
    <x v="1"/>
    <x v="5"/>
    <n v="4"/>
  </r>
  <r>
    <x v="2"/>
    <x v="2"/>
    <s v="2012/13 Q2 Jul, Aug, Sep"/>
    <x v="1"/>
    <x v="6"/>
    <n v="45"/>
  </r>
  <r>
    <x v="2"/>
    <x v="2"/>
    <s v="2012/13 Q2 Jul, Aug, Sep"/>
    <x v="1"/>
    <x v="7"/>
    <n v="13"/>
  </r>
  <r>
    <x v="2"/>
    <x v="2"/>
    <s v="2012/13 Q2 Jul, Aug, Sep"/>
    <x v="1"/>
    <x v="8"/>
    <n v="11"/>
  </r>
  <r>
    <x v="2"/>
    <x v="2"/>
    <s v="2012/13 Q2 Jul, Aug, Sep"/>
    <x v="1"/>
    <x v="9"/>
    <n v="23"/>
  </r>
  <r>
    <x v="2"/>
    <x v="2"/>
    <s v="2012/13 Q2 Jul, Aug, Sep"/>
    <x v="1"/>
    <x v="10"/>
    <n v="236"/>
  </r>
  <r>
    <x v="2"/>
    <x v="2"/>
    <s v="2012/13 Q2 Jul, Aug, Sep"/>
    <x v="1"/>
    <x v="11"/>
    <n v="12"/>
  </r>
  <r>
    <x v="2"/>
    <x v="2"/>
    <s v="2012/13 Q2 Jul, Aug, Sep"/>
    <x v="1"/>
    <x v="12"/>
    <n v="53"/>
  </r>
  <r>
    <x v="2"/>
    <x v="2"/>
    <s v="2012/13 Q2 Jul, Aug, Sep"/>
    <x v="1"/>
    <x v="13"/>
    <n v="7"/>
  </r>
  <r>
    <x v="2"/>
    <x v="2"/>
    <s v="2012/13 Q2 Jul, Aug, Sep"/>
    <x v="1"/>
    <x v="14"/>
    <n v="75"/>
  </r>
  <r>
    <x v="2"/>
    <x v="2"/>
    <s v="2012/13 Q2 Jul, Aug, Sep"/>
    <x v="1"/>
    <x v="15"/>
    <n v="162"/>
  </r>
  <r>
    <x v="2"/>
    <x v="2"/>
    <s v="2012/13 Q2 Jul, Aug, Sep"/>
    <x v="1"/>
    <x v="16"/>
    <n v="21"/>
  </r>
  <r>
    <x v="2"/>
    <x v="2"/>
    <s v="2012/13 Q2 Jul, Aug, Sep"/>
    <x v="1"/>
    <x v="17"/>
    <n v="332"/>
  </r>
  <r>
    <x v="2"/>
    <x v="2"/>
    <s v="2012/13 Q2 Jul, Aug, Sep"/>
    <x v="1"/>
    <x v="18"/>
    <n v="89"/>
  </r>
  <r>
    <x v="2"/>
    <x v="2"/>
    <s v="2012/13 Q2 Jul, Aug, Sep"/>
    <x v="1"/>
    <x v="19"/>
    <n v="78"/>
  </r>
  <r>
    <x v="2"/>
    <x v="2"/>
    <s v="2012/13 Q2 Jul, Aug, Sep"/>
    <x v="2"/>
    <x v="20"/>
    <n v="499"/>
  </r>
  <r>
    <x v="2"/>
    <x v="2"/>
    <s v="2012/13 Q2 Jul, Aug, Sep"/>
    <x v="2"/>
    <x v="21"/>
    <n v="8"/>
  </r>
  <r>
    <x v="2"/>
    <x v="2"/>
    <s v="2012/13 Q2 Jul, Aug, Sep"/>
    <x v="2"/>
    <x v="22"/>
    <n v="115"/>
  </r>
  <r>
    <x v="2"/>
    <x v="2"/>
    <s v="2012/13 Q2 Jul, Aug, Sep"/>
    <x v="2"/>
    <x v="23"/>
    <n v="448"/>
  </r>
  <r>
    <x v="2"/>
    <x v="2"/>
    <s v="2012/13 Q2 Jul, Aug, Sep"/>
    <x v="3"/>
    <x v="24"/>
    <n v="1528"/>
  </r>
  <r>
    <x v="2"/>
    <x v="2"/>
    <s v="2012/13 Q2 Jul, Aug, Sep"/>
    <x v="3"/>
    <x v="25"/>
    <n v="1114"/>
  </r>
  <r>
    <x v="2"/>
    <x v="2"/>
    <s v="2012/13 Q2 Jul, Aug, Sep"/>
    <x v="3"/>
    <x v="26"/>
    <n v="342"/>
  </r>
  <r>
    <x v="2"/>
    <x v="2"/>
    <s v="2012/13 Q2 Jul, Aug, Sep"/>
    <x v="3"/>
    <x v="27"/>
    <n v="767"/>
  </r>
  <r>
    <x v="2"/>
    <x v="2"/>
    <s v="2012/13 Q2 Jul, Aug, Sep"/>
    <x v="3"/>
    <x v="28"/>
    <n v="216"/>
  </r>
  <r>
    <x v="2"/>
    <x v="2"/>
    <s v="2012/13 Q2 Jul, Aug, Sep"/>
    <x v="3"/>
    <x v="38"/>
    <n v="234"/>
  </r>
  <r>
    <x v="2"/>
    <x v="2"/>
    <s v="2012/13 Q2 Jul, Aug, Sep"/>
    <x v="4"/>
    <x v="29"/>
    <n v="1"/>
  </r>
  <r>
    <x v="2"/>
    <x v="2"/>
    <s v="2012/13 Q2 Jul, Aug, Sep"/>
    <x v="4"/>
    <x v="30"/>
    <n v="3"/>
  </r>
  <r>
    <x v="2"/>
    <x v="2"/>
    <s v="2012/13 Q2 Jul, Aug, Sep"/>
    <x v="4"/>
    <x v="31"/>
    <n v="133"/>
  </r>
  <r>
    <x v="2"/>
    <x v="2"/>
    <s v="2012/13 Q2 Jul, Aug, Sep"/>
    <x v="4"/>
    <x v="32"/>
    <n v="12"/>
  </r>
  <r>
    <x v="2"/>
    <x v="2"/>
    <s v="2012/13 Q2 Jul, Aug, Sep"/>
    <x v="4"/>
    <x v="33"/>
    <n v="2"/>
  </r>
  <r>
    <x v="2"/>
    <x v="2"/>
    <s v="2012/13 Q2 Jul, Aug, Sep"/>
    <x v="5"/>
    <x v="35"/>
    <n v="1495"/>
  </r>
  <r>
    <x v="2"/>
    <x v="2"/>
    <s v="2012/13 Q2 Jul, Aug, Sep"/>
    <x v="5"/>
    <x v="36"/>
    <n v="83"/>
  </r>
  <r>
    <x v="2"/>
    <x v="2"/>
    <s v="2012/13 Q2 Jul, Aug, Sep"/>
    <x v="5"/>
    <x v="37"/>
    <n v="1655"/>
  </r>
  <r>
    <x v="2"/>
    <x v="2"/>
    <s v="2012/13 Q2 Jul, Aug, Sep"/>
    <x v="5"/>
    <x v="38"/>
    <n v="320"/>
  </r>
  <r>
    <x v="2"/>
    <x v="2"/>
    <s v="2012/13 Q2 Jul, Aug, Sep"/>
    <x v="5"/>
    <x v="39"/>
    <n v="945"/>
  </r>
  <r>
    <x v="2"/>
    <x v="2"/>
    <s v="2012/13 Q2 Jul, Aug, Sep"/>
    <x v="5"/>
    <x v="40"/>
    <n v="341"/>
  </r>
  <r>
    <x v="2"/>
    <x v="2"/>
    <s v="2012/13 Q2 Jul, Aug, Sep"/>
    <x v="6"/>
    <x v="115"/>
    <n v="289"/>
  </r>
  <r>
    <x v="2"/>
    <x v="2"/>
    <s v="2012/13 Q2 Jul, Aug, Sep"/>
    <x v="6"/>
    <x v="41"/>
    <n v="1261"/>
  </r>
  <r>
    <x v="2"/>
    <x v="2"/>
    <s v="2012/13 Q2 Jul, Aug, Sep"/>
    <x v="7"/>
    <x v="43"/>
    <n v="5"/>
  </r>
  <r>
    <x v="2"/>
    <x v="2"/>
    <s v="2012/13 Q2 Jul, Aug, Sep"/>
    <x v="7"/>
    <x v="44"/>
    <n v="20"/>
  </r>
  <r>
    <x v="2"/>
    <x v="2"/>
    <s v="2012/13 Q2 Jul, Aug, Sep"/>
    <x v="7"/>
    <x v="45"/>
    <n v="203"/>
  </r>
  <r>
    <x v="2"/>
    <x v="2"/>
    <s v="2012/13 Q2 Jul, Aug, Sep"/>
    <x v="7"/>
    <x v="46"/>
    <n v="29"/>
  </r>
  <r>
    <x v="2"/>
    <x v="2"/>
    <s v="2012/13 Q2 Jul, Aug, Sep"/>
    <x v="7"/>
    <x v="47"/>
    <n v="42"/>
  </r>
  <r>
    <x v="2"/>
    <x v="2"/>
    <s v="2012/13 Q2 Jul, Aug, Sep"/>
    <x v="7"/>
    <x v="48"/>
    <n v="1"/>
  </r>
  <r>
    <x v="2"/>
    <x v="2"/>
    <s v="2012/13 Q2 Jul, Aug, Sep"/>
    <x v="7"/>
    <x v="49"/>
    <n v="6"/>
  </r>
  <r>
    <x v="2"/>
    <x v="2"/>
    <s v="2012/13 Q2 Jul, Aug, Sep"/>
    <x v="7"/>
    <x v="50"/>
    <n v="1"/>
  </r>
  <r>
    <x v="2"/>
    <x v="2"/>
    <s v="2012/13 Q2 Jul, Aug, Sep"/>
    <x v="7"/>
    <x v="51"/>
    <n v="8"/>
  </r>
  <r>
    <x v="2"/>
    <x v="2"/>
    <s v="2012/13 Q2 Jul, Aug, Sep"/>
    <x v="7"/>
    <x v="52"/>
    <n v="17"/>
  </r>
  <r>
    <x v="2"/>
    <x v="2"/>
    <s v="2012/13 Q2 Jul, Aug, Sep"/>
    <x v="7"/>
    <x v="53"/>
    <n v="31"/>
  </r>
  <r>
    <x v="2"/>
    <x v="2"/>
    <s v="2012/13 Q2 Jul, Aug, Sep"/>
    <x v="7"/>
    <x v="126"/>
    <n v="1"/>
  </r>
  <r>
    <x v="2"/>
    <x v="2"/>
    <s v="2012/13 Q2 Jul, Aug, Sep"/>
    <x v="7"/>
    <x v="112"/>
    <n v="2"/>
  </r>
  <r>
    <x v="2"/>
    <x v="2"/>
    <s v="2012/13 Q2 Jul, Aug, Sep"/>
    <x v="7"/>
    <x v="54"/>
    <n v="11"/>
  </r>
  <r>
    <x v="2"/>
    <x v="2"/>
    <s v="2012/13 Q2 Jul, Aug, Sep"/>
    <x v="7"/>
    <x v="55"/>
    <n v="21"/>
  </r>
  <r>
    <x v="2"/>
    <x v="2"/>
    <s v="2012/13 Q2 Jul, Aug, Sep"/>
    <x v="7"/>
    <x v="56"/>
    <n v="3"/>
  </r>
  <r>
    <x v="2"/>
    <x v="2"/>
    <s v="2012/13 Q2 Jul, Aug, Sep"/>
    <x v="7"/>
    <x v="57"/>
    <n v="5"/>
  </r>
  <r>
    <x v="2"/>
    <x v="2"/>
    <s v="2012/13 Q2 Jul, Aug, Sep"/>
    <x v="7"/>
    <x v="58"/>
    <n v="5"/>
  </r>
  <r>
    <x v="2"/>
    <x v="2"/>
    <s v="2012/13 Q2 Jul, Aug, Sep"/>
    <x v="7"/>
    <x v="59"/>
    <n v="22"/>
  </r>
  <r>
    <x v="2"/>
    <x v="2"/>
    <s v="2012/13 Q2 Jul, Aug, Sep"/>
    <x v="7"/>
    <x v="60"/>
    <n v="5"/>
  </r>
  <r>
    <x v="2"/>
    <x v="2"/>
    <s v="2012/13 Q2 Jul, Aug, Sep"/>
    <x v="7"/>
    <x v="61"/>
    <n v="42"/>
  </r>
  <r>
    <x v="2"/>
    <x v="2"/>
    <s v="2012/13 Q2 Jul, Aug, Sep"/>
    <x v="8"/>
    <x v="24"/>
    <n v="2256"/>
  </r>
  <r>
    <x v="2"/>
    <x v="2"/>
    <s v="2012/13 Q2 Jul, Aug, Sep"/>
    <x v="8"/>
    <x v="25"/>
    <n v="129"/>
  </r>
  <r>
    <x v="2"/>
    <x v="2"/>
    <s v="2012/13 Q2 Jul, Aug, Sep"/>
    <x v="8"/>
    <x v="26"/>
    <n v="52"/>
  </r>
  <r>
    <x v="2"/>
    <x v="2"/>
    <s v="2012/13 Q2 Jul, Aug, Sep"/>
    <x v="8"/>
    <x v="27"/>
    <n v="527"/>
  </r>
  <r>
    <x v="2"/>
    <x v="2"/>
    <s v="2012/13 Q2 Jul, Aug, Sep"/>
    <x v="8"/>
    <x v="28"/>
    <n v="253"/>
  </r>
  <r>
    <x v="2"/>
    <x v="2"/>
    <s v="2012/13 Q2 Jul, Aug, Sep"/>
    <x v="8"/>
    <x v="38"/>
    <n v="115"/>
  </r>
  <r>
    <x v="2"/>
    <x v="2"/>
    <s v="2012/13 Q2 Jul, Aug, Sep"/>
    <x v="9"/>
    <x v="62"/>
    <n v="39"/>
  </r>
  <r>
    <x v="2"/>
    <x v="2"/>
    <s v="2012/13 Q2 Jul, Aug, Sep"/>
    <x v="9"/>
    <x v="38"/>
    <n v="270"/>
  </r>
  <r>
    <x v="2"/>
    <x v="2"/>
    <s v="2012/13 Q2 Jul, Aug, Sep"/>
    <x v="9"/>
    <x v="63"/>
    <n v="14"/>
  </r>
  <r>
    <x v="2"/>
    <x v="2"/>
    <s v="2012/13 Q2 Jul, Aug, Sep"/>
    <x v="9"/>
    <x v="64"/>
    <n v="27"/>
  </r>
  <r>
    <x v="2"/>
    <x v="2"/>
    <s v="2012/13 Q2 Jul, Aug, Sep"/>
    <x v="9"/>
    <x v="65"/>
    <n v="30"/>
  </r>
  <r>
    <x v="2"/>
    <x v="2"/>
    <s v="2012/13 Q2 Jul, Aug, Sep"/>
    <x v="9"/>
    <x v="66"/>
    <n v="29"/>
  </r>
  <r>
    <x v="2"/>
    <x v="2"/>
    <s v="2012/13 Q2 Jul, Aug, Sep"/>
    <x v="9"/>
    <x v="67"/>
    <n v="228"/>
  </r>
  <r>
    <x v="2"/>
    <x v="2"/>
    <s v="2012/13 Q2 Jul, Aug, Sep"/>
    <x v="10"/>
    <x v="41"/>
    <n v="60"/>
  </r>
  <r>
    <x v="2"/>
    <x v="2"/>
    <s v="2012/13 Q2 Jul, Aug, Sep"/>
    <x v="22"/>
    <x v="68"/>
    <n v="660"/>
  </r>
  <r>
    <x v="2"/>
    <x v="2"/>
    <s v="2012/13 Q2 Jul, Aug, Sep"/>
    <x v="22"/>
    <x v="69"/>
    <n v="939"/>
  </r>
  <r>
    <x v="2"/>
    <x v="2"/>
    <s v="2012/13 Q2 Jul, Aug, Sep"/>
    <x v="22"/>
    <x v="70"/>
    <n v="6"/>
  </r>
  <r>
    <x v="2"/>
    <x v="2"/>
    <s v="2012/13 Q2 Jul, Aug, Sep"/>
    <x v="22"/>
    <x v="71"/>
    <n v="153"/>
  </r>
  <r>
    <x v="2"/>
    <x v="2"/>
    <s v="2012/13 Q2 Jul, Aug, Sep"/>
    <x v="22"/>
    <x v="72"/>
    <n v="37"/>
  </r>
  <r>
    <x v="2"/>
    <x v="2"/>
    <s v="2012/13 Q2 Jul, Aug, Sep"/>
    <x v="22"/>
    <x v="116"/>
    <n v="251"/>
  </r>
  <r>
    <x v="2"/>
    <x v="2"/>
    <s v="2012/13 Q2 Jul, Aug, Sep"/>
    <x v="22"/>
    <x v="38"/>
    <n v="350"/>
  </r>
  <r>
    <x v="2"/>
    <x v="2"/>
    <s v="2012/13 Q2 Jul, Aug, Sep"/>
    <x v="22"/>
    <x v="73"/>
    <n v="26"/>
  </r>
  <r>
    <x v="2"/>
    <x v="2"/>
    <s v="2012/13 Q2 Jul, Aug, Sep"/>
    <x v="22"/>
    <x v="74"/>
    <n v="451"/>
  </r>
  <r>
    <x v="2"/>
    <x v="2"/>
    <s v="2012/13 Q2 Jul, Aug, Sep"/>
    <x v="11"/>
    <x v="68"/>
    <n v="124"/>
  </r>
  <r>
    <x v="2"/>
    <x v="2"/>
    <s v="2012/13 Q2 Jul, Aug, Sep"/>
    <x v="11"/>
    <x v="69"/>
    <n v="191"/>
  </r>
  <r>
    <x v="2"/>
    <x v="2"/>
    <s v="2012/13 Q2 Jul, Aug, Sep"/>
    <x v="11"/>
    <x v="70"/>
    <n v="3"/>
  </r>
  <r>
    <x v="2"/>
    <x v="2"/>
    <s v="2012/13 Q2 Jul, Aug, Sep"/>
    <x v="11"/>
    <x v="71"/>
    <n v="137"/>
  </r>
  <r>
    <x v="2"/>
    <x v="2"/>
    <s v="2012/13 Q2 Jul, Aug, Sep"/>
    <x v="11"/>
    <x v="72"/>
    <n v="68"/>
  </r>
  <r>
    <x v="2"/>
    <x v="2"/>
    <s v="2012/13 Q2 Jul, Aug, Sep"/>
    <x v="11"/>
    <x v="116"/>
    <n v="113"/>
  </r>
  <r>
    <x v="2"/>
    <x v="2"/>
    <s v="2012/13 Q2 Jul, Aug, Sep"/>
    <x v="11"/>
    <x v="38"/>
    <n v="171"/>
  </r>
  <r>
    <x v="2"/>
    <x v="2"/>
    <s v="2012/13 Q2 Jul, Aug, Sep"/>
    <x v="11"/>
    <x v="73"/>
    <n v="5"/>
  </r>
  <r>
    <x v="2"/>
    <x v="2"/>
    <s v="2012/13 Q2 Jul, Aug, Sep"/>
    <x v="11"/>
    <x v="74"/>
    <n v="96"/>
  </r>
  <r>
    <x v="2"/>
    <x v="2"/>
    <s v="2012/13 Q2 Jul, Aug, Sep"/>
    <x v="12"/>
    <x v="41"/>
    <n v="1630"/>
  </r>
  <r>
    <x v="2"/>
    <x v="2"/>
    <s v="2012/13 Q2 Jul, Aug, Sep"/>
    <x v="13"/>
    <x v="75"/>
    <n v="38"/>
  </r>
  <r>
    <x v="2"/>
    <x v="2"/>
    <s v="2012/13 Q2 Jul, Aug, Sep"/>
    <x v="13"/>
    <x v="76"/>
    <n v="6"/>
  </r>
  <r>
    <x v="2"/>
    <x v="2"/>
    <s v="2012/13 Q2 Jul, Aug, Sep"/>
    <x v="13"/>
    <x v="77"/>
    <n v="25"/>
  </r>
  <r>
    <x v="2"/>
    <x v="2"/>
    <s v="2012/13 Q2 Jul, Aug, Sep"/>
    <x v="13"/>
    <x v="78"/>
    <n v="379"/>
  </r>
  <r>
    <x v="2"/>
    <x v="2"/>
    <s v="2012/13 Q2 Jul, Aug, Sep"/>
    <x v="13"/>
    <x v="79"/>
    <n v="31"/>
  </r>
  <r>
    <x v="2"/>
    <x v="2"/>
    <s v="2012/13 Q2 Jul, Aug, Sep"/>
    <x v="13"/>
    <x v="38"/>
    <n v="496"/>
  </r>
  <r>
    <x v="2"/>
    <x v="2"/>
    <s v="2012/13 Q2 Jul, Aug, Sep"/>
    <x v="13"/>
    <x v="80"/>
    <n v="10"/>
  </r>
  <r>
    <x v="2"/>
    <x v="2"/>
    <s v="2012/13 Q2 Jul, Aug, Sep"/>
    <x v="13"/>
    <x v="81"/>
    <n v="181"/>
  </r>
  <r>
    <x v="2"/>
    <x v="2"/>
    <s v="2012/13 Q2 Jul, Aug, Sep"/>
    <x v="14"/>
    <x v="35"/>
    <n v="16"/>
  </r>
  <r>
    <x v="2"/>
    <x v="2"/>
    <s v="2012/13 Q2 Jul, Aug, Sep"/>
    <x v="14"/>
    <x v="82"/>
    <n v="18"/>
  </r>
  <r>
    <x v="2"/>
    <x v="2"/>
    <s v="2012/13 Q2 Jul, Aug, Sep"/>
    <x v="14"/>
    <x v="101"/>
    <n v="97"/>
  </r>
  <r>
    <x v="2"/>
    <x v="2"/>
    <s v="2012/13 Q2 Jul, Aug, Sep"/>
    <x v="14"/>
    <x v="83"/>
    <n v="45"/>
  </r>
  <r>
    <x v="2"/>
    <x v="2"/>
    <s v="2012/13 Q2 Jul, Aug, Sep"/>
    <x v="14"/>
    <x v="113"/>
    <n v="22"/>
  </r>
  <r>
    <x v="2"/>
    <x v="2"/>
    <s v="2012/13 Q2 Jul, Aug, Sep"/>
    <x v="14"/>
    <x v="38"/>
    <n v="29"/>
  </r>
  <r>
    <x v="2"/>
    <x v="2"/>
    <s v="2012/13 Q2 Jul, Aug, Sep"/>
    <x v="14"/>
    <x v="84"/>
    <n v="118"/>
  </r>
  <r>
    <x v="2"/>
    <x v="2"/>
    <s v="2012/13 Q2 Jul, Aug, Sep"/>
    <x v="14"/>
    <x v="40"/>
    <n v="54"/>
  </r>
  <r>
    <x v="2"/>
    <x v="2"/>
    <s v="2012/13 Q2 Jul, Aug, Sep"/>
    <x v="15"/>
    <x v="85"/>
    <n v="48"/>
  </r>
  <r>
    <x v="2"/>
    <x v="2"/>
    <s v="2012/13 Q2 Jul, Aug, Sep"/>
    <x v="15"/>
    <x v="86"/>
    <n v="21"/>
  </r>
  <r>
    <x v="2"/>
    <x v="2"/>
    <s v="2012/13 Q2 Jul, Aug, Sep"/>
    <x v="15"/>
    <x v="38"/>
    <n v="70"/>
  </r>
  <r>
    <x v="2"/>
    <x v="2"/>
    <s v="2012/13 Q2 Jul, Aug, Sep"/>
    <x v="15"/>
    <x v="87"/>
    <n v="122"/>
  </r>
  <r>
    <x v="2"/>
    <x v="2"/>
    <s v="2012/13 Q2 Jul, Aug, Sep"/>
    <x v="15"/>
    <x v="88"/>
    <n v="22"/>
  </r>
  <r>
    <x v="2"/>
    <x v="2"/>
    <s v="2012/13 Q2 Jul, Aug, Sep"/>
    <x v="15"/>
    <x v="89"/>
    <n v="741"/>
  </r>
  <r>
    <x v="2"/>
    <x v="2"/>
    <s v="2012/13 Q2 Jul, Aug, Sep"/>
    <x v="15"/>
    <x v="90"/>
    <n v="227"/>
  </r>
  <r>
    <x v="2"/>
    <x v="2"/>
    <s v="2012/13 Q2 Jul, Aug, Sep"/>
    <x v="16"/>
    <x v="91"/>
    <n v="1"/>
  </r>
  <r>
    <x v="2"/>
    <x v="2"/>
    <s v="2012/13 Q2 Jul, Aug, Sep"/>
    <x v="16"/>
    <x v="118"/>
    <n v="36"/>
  </r>
  <r>
    <x v="2"/>
    <x v="2"/>
    <s v="2012/13 Q2 Jul, Aug, Sep"/>
    <x v="16"/>
    <x v="124"/>
    <n v="30"/>
  </r>
  <r>
    <x v="2"/>
    <x v="2"/>
    <s v="2012/13 Q2 Jul, Aug, Sep"/>
    <x v="16"/>
    <x v="38"/>
    <n v="18"/>
  </r>
  <r>
    <x v="2"/>
    <x v="2"/>
    <s v="2012/13 Q2 Jul, Aug, Sep"/>
    <x v="16"/>
    <x v="92"/>
    <n v="23"/>
  </r>
  <r>
    <x v="2"/>
    <x v="2"/>
    <s v="2012/13 Q2 Jul, Aug, Sep"/>
    <x v="16"/>
    <x v="127"/>
    <n v="1"/>
  </r>
  <r>
    <x v="2"/>
    <x v="2"/>
    <s v="2012/13 Q2 Jul, Aug, Sep"/>
    <x v="16"/>
    <x v="93"/>
    <n v="32"/>
  </r>
  <r>
    <x v="2"/>
    <x v="2"/>
    <s v="2012/13 Q2 Jul, Aug, Sep"/>
    <x v="16"/>
    <x v="94"/>
    <n v="1"/>
  </r>
  <r>
    <x v="2"/>
    <x v="2"/>
    <s v="2012/13 Q2 Jul, Aug, Sep"/>
    <x v="16"/>
    <x v="95"/>
    <n v="15"/>
  </r>
  <r>
    <x v="2"/>
    <x v="2"/>
    <s v="2012/13 Q2 Jul, Aug, Sep"/>
    <x v="16"/>
    <x v="125"/>
    <n v="1"/>
  </r>
  <r>
    <x v="2"/>
    <x v="2"/>
    <s v="2012/13 Q2 Jul, Aug, Sep"/>
    <x v="16"/>
    <x v="96"/>
    <n v="98"/>
  </r>
  <r>
    <x v="2"/>
    <x v="2"/>
    <s v="2012/13 Q2 Jul, Aug, Sep"/>
    <x v="16"/>
    <x v="97"/>
    <n v="101"/>
  </r>
  <r>
    <x v="2"/>
    <x v="2"/>
    <s v="2012/13 Q2 Jul, Aug, Sep"/>
    <x v="16"/>
    <x v="98"/>
    <n v="10"/>
  </r>
  <r>
    <x v="2"/>
    <x v="2"/>
    <s v="2012/13 Q2 Jul, Aug, Sep"/>
    <x v="16"/>
    <x v="99"/>
    <n v="31"/>
  </r>
  <r>
    <x v="2"/>
    <x v="2"/>
    <s v="2012/13 Q2 Jul, Aug, Sep"/>
    <x v="16"/>
    <x v="100"/>
    <n v="4"/>
  </r>
  <r>
    <x v="2"/>
    <x v="2"/>
    <s v="2012/13 Q2 Jul, Aug, Sep"/>
    <x v="16"/>
    <x v="117"/>
    <n v="6"/>
  </r>
  <r>
    <x v="2"/>
    <x v="2"/>
    <s v="2012/13 Q2 Jul, Aug, Sep"/>
    <x v="17"/>
    <x v="35"/>
    <n v="135"/>
  </r>
  <r>
    <x v="2"/>
    <x v="2"/>
    <s v="2012/13 Q2 Jul, Aug, Sep"/>
    <x v="17"/>
    <x v="82"/>
    <n v="1658"/>
  </r>
  <r>
    <x v="2"/>
    <x v="2"/>
    <s v="2012/13 Q2 Jul, Aug, Sep"/>
    <x v="17"/>
    <x v="101"/>
    <n v="1291"/>
  </r>
  <r>
    <x v="2"/>
    <x v="2"/>
    <s v="2012/13 Q2 Jul, Aug, Sep"/>
    <x v="17"/>
    <x v="83"/>
    <n v="2027"/>
  </r>
  <r>
    <x v="2"/>
    <x v="2"/>
    <s v="2012/13 Q2 Jul, Aug, Sep"/>
    <x v="17"/>
    <x v="113"/>
    <n v="322"/>
  </r>
  <r>
    <x v="2"/>
    <x v="2"/>
    <s v="2012/13 Q2 Jul, Aug, Sep"/>
    <x v="17"/>
    <x v="38"/>
    <n v="168"/>
  </r>
  <r>
    <x v="2"/>
    <x v="2"/>
    <s v="2012/13 Q2 Jul, Aug, Sep"/>
    <x v="17"/>
    <x v="84"/>
    <n v="441"/>
  </r>
  <r>
    <x v="2"/>
    <x v="2"/>
    <s v="2012/13 Q2 Jul, Aug, Sep"/>
    <x v="17"/>
    <x v="40"/>
    <n v="534"/>
  </r>
  <r>
    <x v="2"/>
    <x v="2"/>
    <s v="2012/13 Q2 Jul, Aug, Sep"/>
    <x v="17"/>
    <x v="102"/>
    <n v="271"/>
  </r>
  <r>
    <x v="2"/>
    <x v="2"/>
    <s v="2012/13 Q2 Jul, Aug, Sep"/>
    <x v="18"/>
    <x v="38"/>
    <n v="371"/>
  </r>
  <r>
    <x v="2"/>
    <x v="2"/>
    <s v="2012/13 Q2 Jul, Aug, Sep"/>
    <x v="18"/>
    <x v="103"/>
    <n v="120"/>
  </r>
  <r>
    <x v="2"/>
    <x v="2"/>
    <s v="2012/13 Q2 Jul, Aug, Sep"/>
    <x v="18"/>
    <x v="104"/>
    <n v="739"/>
  </r>
  <r>
    <x v="2"/>
    <x v="2"/>
    <s v="2012/13 Q2 Jul, Aug, Sep"/>
    <x v="19"/>
    <x v="105"/>
    <n v="99"/>
  </r>
  <r>
    <x v="2"/>
    <x v="2"/>
    <s v="2012/13 Q2 Jul, Aug, Sep"/>
    <x v="19"/>
    <x v="106"/>
    <n v="3"/>
  </r>
  <r>
    <x v="2"/>
    <x v="2"/>
    <s v="2012/13 Q2 Jul, Aug, Sep"/>
    <x v="19"/>
    <x v="107"/>
    <n v="88"/>
  </r>
  <r>
    <x v="2"/>
    <x v="2"/>
    <s v="2012/13 Q2 Jul, Aug, Sep"/>
    <x v="20"/>
    <x v="108"/>
    <n v="59"/>
  </r>
  <r>
    <x v="2"/>
    <x v="2"/>
    <s v="2012/13 Q2 Jul, Aug, Sep"/>
    <x v="20"/>
    <x v="109"/>
    <n v="264"/>
  </r>
  <r>
    <x v="2"/>
    <x v="2"/>
    <s v="2012/13 Q2 Jul, Aug, Sep"/>
    <x v="21"/>
    <x v="110"/>
    <n v="1"/>
  </r>
  <r>
    <x v="2"/>
    <x v="2"/>
    <s v="2012/13 Q2 Jul, Aug, Sep"/>
    <x v="21"/>
    <x v="38"/>
    <n v="26"/>
  </r>
  <r>
    <x v="2"/>
    <x v="2"/>
    <s v="2012/13 Q3 Oct, Nov, Dec"/>
    <x v="0"/>
    <x v="0"/>
    <n v="141"/>
  </r>
  <r>
    <x v="2"/>
    <x v="2"/>
    <s v="2012/13 Q3 Oct, Nov, Dec"/>
    <x v="0"/>
    <x v="1"/>
    <n v="375"/>
  </r>
  <r>
    <x v="2"/>
    <x v="2"/>
    <s v="2012/13 Q3 Oct, Nov, Dec"/>
    <x v="1"/>
    <x v="119"/>
    <n v="33"/>
  </r>
  <r>
    <x v="2"/>
    <x v="2"/>
    <s v="2012/13 Q3 Oct, Nov, Dec"/>
    <x v="1"/>
    <x v="120"/>
    <n v="15"/>
  </r>
  <r>
    <x v="2"/>
    <x v="2"/>
    <s v="2012/13 Q3 Oct, Nov, Dec"/>
    <x v="1"/>
    <x v="121"/>
    <n v="11"/>
  </r>
  <r>
    <x v="2"/>
    <x v="2"/>
    <s v="2012/13 Q3 Oct, Nov, Dec"/>
    <x v="1"/>
    <x v="2"/>
    <n v="13"/>
  </r>
  <r>
    <x v="2"/>
    <x v="2"/>
    <s v="2012/13 Q3 Oct, Nov, Dec"/>
    <x v="1"/>
    <x v="3"/>
    <n v="66"/>
  </r>
  <r>
    <x v="2"/>
    <x v="2"/>
    <s v="2012/13 Q3 Oct, Nov, Dec"/>
    <x v="1"/>
    <x v="122"/>
    <n v="5"/>
  </r>
  <r>
    <x v="2"/>
    <x v="2"/>
    <s v="2012/13 Q3 Oct, Nov, Dec"/>
    <x v="1"/>
    <x v="111"/>
    <n v="24"/>
  </r>
  <r>
    <x v="2"/>
    <x v="2"/>
    <s v="2012/13 Q3 Oct, Nov, Dec"/>
    <x v="1"/>
    <x v="4"/>
    <n v="45"/>
  </r>
  <r>
    <x v="2"/>
    <x v="2"/>
    <s v="2012/13 Q3 Oct, Nov, Dec"/>
    <x v="1"/>
    <x v="123"/>
    <n v="10"/>
  </r>
  <r>
    <x v="2"/>
    <x v="2"/>
    <s v="2012/13 Q3 Oct, Nov, Dec"/>
    <x v="1"/>
    <x v="6"/>
    <n v="40"/>
  </r>
  <r>
    <x v="2"/>
    <x v="2"/>
    <s v="2012/13 Q3 Oct, Nov, Dec"/>
    <x v="1"/>
    <x v="7"/>
    <n v="8"/>
  </r>
  <r>
    <x v="2"/>
    <x v="2"/>
    <s v="2012/13 Q3 Oct, Nov, Dec"/>
    <x v="1"/>
    <x v="8"/>
    <n v="4"/>
  </r>
  <r>
    <x v="2"/>
    <x v="2"/>
    <s v="2012/13 Q3 Oct, Nov, Dec"/>
    <x v="1"/>
    <x v="9"/>
    <n v="12"/>
  </r>
  <r>
    <x v="2"/>
    <x v="2"/>
    <s v="2012/13 Q3 Oct, Nov, Dec"/>
    <x v="1"/>
    <x v="10"/>
    <n v="164"/>
  </r>
  <r>
    <x v="2"/>
    <x v="2"/>
    <s v="2012/13 Q3 Oct, Nov, Dec"/>
    <x v="1"/>
    <x v="11"/>
    <n v="12"/>
  </r>
  <r>
    <x v="2"/>
    <x v="2"/>
    <s v="2012/13 Q3 Oct, Nov, Dec"/>
    <x v="1"/>
    <x v="12"/>
    <n v="20"/>
  </r>
  <r>
    <x v="2"/>
    <x v="2"/>
    <s v="2012/13 Q3 Oct, Nov, Dec"/>
    <x v="1"/>
    <x v="13"/>
    <n v="6"/>
  </r>
  <r>
    <x v="2"/>
    <x v="2"/>
    <s v="2012/13 Q3 Oct, Nov, Dec"/>
    <x v="1"/>
    <x v="14"/>
    <n v="66"/>
  </r>
  <r>
    <x v="2"/>
    <x v="2"/>
    <s v="2012/13 Q3 Oct, Nov, Dec"/>
    <x v="1"/>
    <x v="15"/>
    <n v="131"/>
  </r>
  <r>
    <x v="2"/>
    <x v="2"/>
    <s v="2012/13 Q3 Oct, Nov, Dec"/>
    <x v="1"/>
    <x v="16"/>
    <n v="10"/>
  </r>
  <r>
    <x v="2"/>
    <x v="2"/>
    <s v="2012/13 Q3 Oct, Nov, Dec"/>
    <x v="1"/>
    <x v="17"/>
    <n v="286"/>
  </r>
  <r>
    <x v="2"/>
    <x v="2"/>
    <s v="2012/13 Q3 Oct, Nov, Dec"/>
    <x v="1"/>
    <x v="18"/>
    <n v="86"/>
  </r>
  <r>
    <x v="2"/>
    <x v="2"/>
    <s v="2012/13 Q3 Oct, Nov, Dec"/>
    <x v="1"/>
    <x v="19"/>
    <n v="39"/>
  </r>
  <r>
    <x v="2"/>
    <x v="2"/>
    <s v="2012/13 Q3 Oct, Nov, Dec"/>
    <x v="2"/>
    <x v="20"/>
    <n v="503"/>
  </r>
  <r>
    <x v="2"/>
    <x v="2"/>
    <s v="2012/13 Q3 Oct, Nov, Dec"/>
    <x v="2"/>
    <x v="21"/>
    <n v="3"/>
  </r>
  <r>
    <x v="2"/>
    <x v="2"/>
    <s v="2012/13 Q3 Oct, Nov, Dec"/>
    <x v="2"/>
    <x v="22"/>
    <n v="128"/>
  </r>
  <r>
    <x v="2"/>
    <x v="2"/>
    <s v="2012/13 Q3 Oct, Nov, Dec"/>
    <x v="2"/>
    <x v="23"/>
    <n v="397"/>
  </r>
  <r>
    <x v="2"/>
    <x v="2"/>
    <s v="2012/13 Q3 Oct, Nov, Dec"/>
    <x v="3"/>
    <x v="24"/>
    <n v="1445"/>
  </r>
  <r>
    <x v="2"/>
    <x v="2"/>
    <s v="2012/13 Q3 Oct, Nov, Dec"/>
    <x v="3"/>
    <x v="25"/>
    <n v="1023"/>
  </r>
  <r>
    <x v="2"/>
    <x v="2"/>
    <s v="2012/13 Q3 Oct, Nov, Dec"/>
    <x v="3"/>
    <x v="26"/>
    <n v="307"/>
  </r>
  <r>
    <x v="2"/>
    <x v="2"/>
    <s v="2012/13 Q3 Oct, Nov, Dec"/>
    <x v="3"/>
    <x v="27"/>
    <n v="724"/>
  </r>
  <r>
    <x v="2"/>
    <x v="2"/>
    <s v="2012/13 Q3 Oct, Nov, Dec"/>
    <x v="3"/>
    <x v="28"/>
    <n v="178"/>
  </r>
  <r>
    <x v="2"/>
    <x v="2"/>
    <s v="2012/13 Q3 Oct, Nov, Dec"/>
    <x v="3"/>
    <x v="38"/>
    <n v="243"/>
  </r>
  <r>
    <x v="2"/>
    <x v="2"/>
    <s v="2012/13 Q3 Oct, Nov, Dec"/>
    <x v="4"/>
    <x v="29"/>
    <n v="1"/>
  </r>
  <r>
    <x v="2"/>
    <x v="2"/>
    <s v="2012/13 Q3 Oct, Nov, Dec"/>
    <x v="4"/>
    <x v="30"/>
    <n v="2"/>
  </r>
  <r>
    <x v="2"/>
    <x v="2"/>
    <s v="2012/13 Q3 Oct, Nov, Dec"/>
    <x v="4"/>
    <x v="31"/>
    <n v="151"/>
  </r>
  <r>
    <x v="2"/>
    <x v="2"/>
    <s v="2012/13 Q3 Oct, Nov, Dec"/>
    <x v="4"/>
    <x v="32"/>
    <n v="25"/>
  </r>
  <r>
    <x v="2"/>
    <x v="2"/>
    <s v="2012/13 Q3 Oct, Nov, Dec"/>
    <x v="4"/>
    <x v="33"/>
    <n v="2"/>
  </r>
  <r>
    <x v="2"/>
    <x v="2"/>
    <s v="2012/13 Q3 Oct, Nov, Dec"/>
    <x v="4"/>
    <x v="34"/>
    <n v="1"/>
  </r>
  <r>
    <x v="2"/>
    <x v="2"/>
    <s v="2012/13 Q3 Oct, Nov, Dec"/>
    <x v="5"/>
    <x v="35"/>
    <n v="1662"/>
  </r>
  <r>
    <x v="2"/>
    <x v="2"/>
    <s v="2012/13 Q3 Oct, Nov, Dec"/>
    <x v="5"/>
    <x v="36"/>
    <n v="119"/>
  </r>
  <r>
    <x v="2"/>
    <x v="2"/>
    <s v="2012/13 Q3 Oct, Nov, Dec"/>
    <x v="5"/>
    <x v="37"/>
    <n v="1855"/>
  </r>
  <r>
    <x v="2"/>
    <x v="2"/>
    <s v="2012/13 Q3 Oct, Nov, Dec"/>
    <x v="5"/>
    <x v="38"/>
    <n v="468"/>
  </r>
  <r>
    <x v="2"/>
    <x v="2"/>
    <s v="2012/13 Q3 Oct, Nov, Dec"/>
    <x v="5"/>
    <x v="39"/>
    <n v="1380"/>
  </r>
  <r>
    <x v="2"/>
    <x v="2"/>
    <s v="2012/13 Q3 Oct, Nov, Dec"/>
    <x v="5"/>
    <x v="40"/>
    <n v="324"/>
  </r>
  <r>
    <x v="2"/>
    <x v="2"/>
    <s v="2012/13 Q3 Oct, Nov, Dec"/>
    <x v="6"/>
    <x v="115"/>
    <n v="241"/>
  </r>
  <r>
    <x v="2"/>
    <x v="2"/>
    <s v="2012/13 Q3 Oct, Nov, Dec"/>
    <x v="6"/>
    <x v="41"/>
    <n v="1334"/>
  </r>
  <r>
    <x v="2"/>
    <x v="2"/>
    <s v="2012/13 Q3 Oct, Nov, Dec"/>
    <x v="7"/>
    <x v="42"/>
    <n v="2"/>
  </r>
  <r>
    <x v="2"/>
    <x v="2"/>
    <s v="2012/13 Q3 Oct, Nov, Dec"/>
    <x v="7"/>
    <x v="43"/>
    <n v="2"/>
  </r>
  <r>
    <x v="2"/>
    <x v="2"/>
    <s v="2012/13 Q3 Oct, Nov, Dec"/>
    <x v="7"/>
    <x v="44"/>
    <n v="20"/>
  </r>
  <r>
    <x v="2"/>
    <x v="2"/>
    <s v="2012/13 Q3 Oct, Nov, Dec"/>
    <x v="7"/>
    <x v="45"/>
    <n v="286"/>
  </r>
  <r>
    <x v="2"/>
    <x v="2"/>
    <s v="2012/13 Q3 Oct, Nov, Dec"/>
    <x v="7"/>
    <x v="46"/>
    <n v="21"/>
  </r>
  <r>
    <x v="2"/>
    <x v="2"/>
    <s v="2012/13 Q3 Oct, Nov, Dec"/>
    <x v="7"/>
    <x v="47"/>
    <n v="39"/>
  </r>
  <r>
    <x v="2"/>
    <x v="2"/>
    <s v="2012/13 Q3 Oct, Nov, Dec"/>
    <x v="7"/>
    <x v="49"/>
    <n v="12"/>
  </r>
  <r>
    <x v="2"/>
    <x v="2"/>
    <s v="2012/13 Q3 Oct, Nov, Dec"/>
    <x v="7"/>
    <x v="50"/>
    <n v="1"/>
  </r>
  <r>
    <x v="2"/>
    <x v="2"/>
    <s v="2012/13 Q3 Oct, Nov, Dec"/>
    <x v="7"/>
    <x v="51"/>
    <n v="4"/>
  </r>
  <r>
    <x v="2"/>
    <x v="2"/>
    <s v="2012/13 Q3 Oct, Nov, Dec"/>
    <x v="7"/>
    <x v="52"/>
    <n v="17"/>
  </r>
  <r>
    <x v="2"/>
    <x v="2"/>
    <s v="2012/13 Q3 Oct, Nov, Dec"/>
    <x v="7"/>
    <x v="53"/>
    <n v="39"/>
  </r>
  <r>
    <x v="2"/>
    <x v="2"/>
    <s v="2012/13 Q3 Oct, Nov, Dec"/>
    <x v="7"/>
    <x v="54"/>
    <n v="8"/>
  </r>
  <r>
    <x v="2"/>
    <x v="2"/>
    <s v="2012/13 Q3 Oct, Nov, Dec"/>
    <x v="7"/>
    <x v="55"/>
    <n v="21"/>
  </r>
  <r>
    <x v="2"/>
    <x v="2"/>
    <s v="2012/13 Q3 Oct, Nov, Dec"/>
    <x v="7"/>
    <x v="56"/>
    <n v="4"/>
  </r>
  <r>
    <x v="2"/>
    <x v="2"/>
    <s v="2012/13 Q3 Oct, Nov, Dec"/>
    <x v="7"/>
    <x v="57"/>
    <n v="2"/>
  </r>
  <r>
    <x v="2"/>
    <x v="2"/>
    <s v="2012/13 Q3 Oct, Nov, Dec"/>
    <x v="7"/>
    <x v="58"/>
    <n v="5"/>
  </r>
  <r>
    <x v="2"/>
    <x v="2"/>
    <s v="2012/13 Q3 Oct, Nov, Dec"/>
    <x v="7"/>
    <x v="59"/>
    <n v="23"/>
  </r>
  <r>
    <x v="2"/>
    <x v="2"/>
    <s v="2012/13 Q3 Oct, Nov, Dec"/>
    <x v="7"/>
    <x v="60"/>
    <n v="6"/>
  </r>
  <r>
    <x v="2"/>
    <x v="2"/>
    <s v="2012/13 Q3 Oct, Nov, Dec"/>
    <x v="7"/>
    <x v="61"/>
    <n v="52"/>
  </r>
  <r>
    <x v="2"/>
    <x v="2"/>
    <s v="2012/13 Q3 Oct, Nov, Dec"/>
    <x v="8"/>
    <x v="24"/>
    <n v="2156"/>
  </r>
  <r>
    <x v="2"/>
    <x v="2"/>
    <s v="2012/13 Q3 Oct, Nov, Dec"/>
    <x v="8"/>
    <x v="25"/>
    <n v="118"/>
  </r>
  <r>
    <x v="2"/>
    <x v="2"/>
    <s v="2012/13 Q3 Oct, Nov, Dec"/>
    <x v="8"/>
    <x v="26"/>
    <n v="37"/>
  </r>
  <r>
    <x v="2"/>
    <x v="2"/>
    <s v="2012/13 Q3 Oct, Nov, Dec"/>
    <x v="8"/>
    <x v="27"/>
    <n v="518"/>
  </r>
  <r>
    <x v="2"/>
    <x v="2"/>
    <s v="2012/13 Q3 Oct, Nov, Dec"/>
    <x v="8"/>
    <x v="28"/>
    <n v="225"/>
  </r>
  <r>
    <x v="2"/>
    <x v="2"/>
    <s v="2012/13 Q3 Oct, Nov, Dec"/>
    <x v="8"/>
    <x v="38"/>
    <n v="98"/>
  </r>
  <r>
    <x v="2"/>
    <x v="2"/>
    <s v="2012/13 Q3 Oct, Nov, Dec"/>
    <x v="9"/>
    <x v="62"/>
    <n v="51"/>
  </r>
  <r>
    <x v="2"/>
    <x v="2"/>
    <s v="2012/13 Q3 Oct, Nov, Dec"/>
    <x v="9"/>
    <x v="38"/>
    <n v="298"/>
  </r>
  <r>
    <x v="2"/>
    <x v="2"/>
    <s v="2012/13 Q3 Oct, Nov, Dec"/>
    <x v="9"/>
    <x v="63"/>
    <n v="8"/>
  </r>
  <r>
    <x v="2"/>
    <x v="2"/>
    <s v="2012/13 Q3 Oct, Nov, Dec"/>
    <x v="9"/>
    <x v="64"/>
    <n v="62"/>
  </r>
  <r>
    <x v="2"/>
    <x v="2"/>
    <s v="2012/13 Q3 Oct, Nov, Dec"/>
    <x v="9"/>
    <x v="65"/>
    <n v="37"/>
  </r>
  <r>
    <x v="2"/>
    <x v="2"/>
    <s v="2012/13 Q3 Oct, Nov, Dec"/>
    <x v="9"/>
    <x v="66"/>
    <n v="34"/>
  </r>
  <r>
    <x v="2"/>
    <x v="2"/>
    <s v="2012/13 Q3 Oct, Nov, Dec"/>
    <x v="9"/>
    <x v="67"/>
    <n v="372"/>
  </r>
  <r>
    <x v="2"/>
    <x v="2"/>
    <s v="2012/13 Q3 Oct, Nov, Dec"/>
    <x v="10"/>
    <x v="41"/>
    <n v="58"/>
  </r>
  <r>
    <x v="2"/>
    <x v="2"/>
    <s v="2012/13 Q3 Oct, Nov, Dec"/>
    <x v="22"/>
    <x v="68"/>
    <n v="800"/>
  </r>
  <r>
    <x v="2"/>
    <x v="2"/>
    <s v="2012/13 Q3 Oct, Nov, Dec"/>
    <x v="22"/>
    <x v="69"/>
    <n v="955"/>
  </r>
  <r>
    <x v="2"/>
    <x v="2"/>
    <s v="2012/13 Q3 Oct, Nov, Dec"/>
    <x v="22"/>
    <x v="70"/>
    <n v="10"/>
  </r>
  <r>
    <x v="2"/>
    <x v="2"/>
    <s v="2012/13 Q3 Oct, Nov, Dec"/>
    <x v="22"/>
    <x v="71"/>
    <n v="168"/>
  </r>
  <r>
    <x v="2"/>
    <x v="2"/>
    <s v="2012/13 Q3 Oct, Nov, Dec"/>
    <x v="22"/>
    <x v="72"/>
    <n v="25"/>
  </r>
  <r>
    <x v="2"/>
    <x v="2"/>
    <s v="2012/13 Q3 Oct, Nov, Dec"/>
    <x v="22"/>
    <x v="116"/>
    <n v="345"/>
  </r>
  <r>
    <x v="2"/>
    <x v="2"/>
    <s v="2012/13 Q3 Oct, Nov, Dec"/>
    <x v="22"/>
    <x v="38"/>
    <n v="298"/>
  </r>
  <r>
    <x v="2"/>
    <x v="2"/>
    <s v="2012/13 Q3 Oct, Nov, Dec"/>
    <x v="22"/>
    <x v="73"/>
    <n v="13"/>
  </r>
  <r>
    <x v="2"/>
    <x v="2"/>
    <s v="2012/13 Q3 Oct, Nov, Dec"/>
    <x v="22"/>
    <x v="74"/>
    <n v="515"/>
  </r>
  <r>
    <x v="2"/>
    <x v="2"/>
    <s v="2012/13 Q3 Oct, Nov, Dec"/>
    <x v="11"/>
    <x v="68"/>
    <n v="61"/>
  </r>
  <r>
    <x v="2"/>
    <x v="2"/>
    <s v="2012/13 Q3 Oct, Nov, Dec"/>
    <x v="11"/>
    <x v="69"/>
    <n v="112"/>
  </r>
  <r>
    <x v="2"/>
    <x v="2"/>
    <s v="2012/13 Q3 Oct, Nov, Dec"/>
    <x v="11"/>
    <x v="70"/>
    <n v="3"/>
  </r>
  <r>
    <x v="2"/>
    <x v="2"/>
    <s v="2012/13 Q3 Oct, Nov, Dec"/>
    <x v="11"/>
    <x v="71"/>
    <n v="111"/>
  </r>
  <r>
    <x v="2"/>
    <x v="2"/>
    <s v="2012/13 Q3 Oct, Nov, Dec"/>
    <x v="11"/>
    <x v="72"/>
    <n v="66"/>
  </r>
  <r>
    <x v="2"/>
    <x v="2"/>
    <s v="2012/13 Q3 Oct, Nov, Dec"/>
    <x v="11"/>
    <x v="116"/>
    <n v="52"/>
  </r>
  <r>
    <x v="2"/>
    <x v="2"/>
    <s v="2012/13 Q3 Oct, Nov, Dec"/>
    <x v="11"/>
    <x v="38"/>
    <n v="117"/>
  </r>
  <r>
    <x v="2"/>
    <x v="2"/>
    <s v="2012/13 Q3 Oct, Nov, Dec"/>
    <x v="11"/>
    <x v="73"/>
    <n v="5"/>
  </r>
  <r>
    <x v="2"/>
    <x v="2"/>
    <s v="2012/13 Q3 Oct, Nov, Dec"/>
    <x v="11"/>
    <x v="74"/>
    <n v="48"/>
  </r>
  <r>
    <x v="2"/>
    <x v="2"/>
    <s v="2012/13 Q3 Oct, Nov, Dec"/>
    <x v="12"/>
    <x v="41"/>
    <n v="1545"/>
  </r>
  <r>
    <x v="2"/>
    <x v="2"/>
    <s v="2012/13 Q3 Oct, Nov, Dec"/>
    <x v="13"/>
    <x v="75"/>
    <n v="26"/>
  </r>
  <r>
    <x v="2"/>
    <x v="2"/>
    <s v="2012/13 Q3 Oct, Nov, Dec"/>
    <x v="13"/>
    <x v="76"/>
    <n v="12"/>
  </r>
  <r>
    <x v="2"/>
    <x v="2"/>
    <s v="2012/13 Q3 Oct, Nov, Dec"/>
    <x v="13"/>
    <x v="77"/>
    <n v="19"/>
  </r>
  <r>
    <x v="2"/>
    <x v="2"/>
    <s v="2012/13 Q3 Oct, Nov, Dec"/>
    <x v="13"/>
    <x v="78"/>
    <n v="197"/>
  </r>
  <r>
    <x v="2"/>
    <x v="2"/>
    <s v="2012/13 Q3 Oct, Nov, Dec"/>
    <x v="13"/>
    <x v="79"/>
    <n v="28"/>
  </r>
  <r>
    <x v="2"/>
    <x v="2"/>
    <s v="2012/13 Q3 Oct, Nov, Dec"/>
    <x v="13"/>
    <x v="38"/>
    <n v="390"/>
  </r>
  <r>
    <x v="2"/>
    <x v="2"/>
    <s v="2012/13 Q3 Oct, Nov, Dec"/>
    <x v="13"/>
    <x v="80"/>
    <n v="10"/>
  </r>
  <r>
    <x v="2"/>
    <x v="2"/>
    <s v="2012/13 Q3 Oct, Nov, Dec"/>
    <x v="13"/>
    <x v="81"/>
    <n v="128"/>
  </r>
  <r>
    <x v="2"/>
    <x v="2"/>
    <s v="2012/13 Q3 Oct, Nov, Dec"/>
    <x v="14"/>
    <x v="35"/>
    <n v="19"/>
  </r>
  <r>
    <x v="2"/>
    <x v="2"/>
    <s v="2012/13 Q3 Oct, Nov, Dec"/>
    <x v="14"/>
    <x v="82"/>
    <n v="15"/>
  </r>
  <r>
    <x v="2"/>
    <x v="2"/>
    <s v="2012/13 Q3 Oct, Nov, Dec"/>
    <x v="14"/>
    <x v="101"/>
    <n v="67"/>
  </r>
  <r>
    <x v="2"/>
    <x v="2"/>
    <s v="2012/13 Q3 Oct, Nov, Dec"/>
    <x v="14"/>
    <x v="83"/>
    <n v="48"/>
  </r>
  <r>
    <x v="2"/>
    <x v="2"/>
    <s v="2012/13 Q3 Oct, Nov, Dec"/>
    <x v="14"/>
    <x v="113"/>
    <n v="8"/>
  </r>
  <r>
    <x v="2"/>
    <x v="2"/>
    <s v="2012/13 Q3 Oct, Nov, Dec"/>
    <x v="14"/>
    <x v="38"/>
    <n v="25"/>
  </r>
  <r>
    <x v="2"/>
    <x v="2"/>
    <s v="2012/13 Q3 Oct, Nov, Dec"/>
    <x v="14"/>
    <x v="84"/>
    <n v="99"/>
  </r>
  <r>
    <x v="2"/>
    <x v="2"/>
    <s v="2012/13 Q3 Oct, Nov, Dec"/>
    <x v="14"/>
    <x v="40"/>
    <n v="37"/>
  </r>
  <r>
    <x v="2"/>
    <x v="2"/>
    <s v="2012/13 Q3 Oct, Nov, Dec"/>
    <x v="15"/>
    <x v="85"/>
    <n v="43"/>
  </r>
  <r>
    <x v="2"/>
    <x v="2"/>
    <s v="2012/13 Q3 Oct, Nov, Dec"/>
    <x v="15"/>
    <x v="86"/>
    <n v="12"/>
  </r>
  <r>
    <x v="2"/>
    <x v="2"/>
    <s v="2012/13 Q3 Oct, Nov, Dec"/>
    <x v="15"/>
    <x v="38"/>
    <n v="45"/>
  </r>
  <r>
    <x v="2"/>
    <x v="2"/>
    <s v="2012/13 Q3 Oct, Nov, Dec"/>
    <x v="15"/>
    <x v="87"/>
    <n v="71"/>
  </r>
  <r>
    <x v="2"/>
    <x v="2"/>
    <s v="2012/13 Q3 Oct, Nov, Dec"/>
    <x v="15"/>
    <x v="88"/>
    <n v="3"/>
  </r>
  <r>
    <x v="2"/>
    <x v="2"/>
    <s v="2012/13 Q3 Oct, Nov, Dec"/>
    <x v="15"/>
    <x v="89"/>
    <n v="651"/>
  </r>
  <r>
    <x v="2"/>
    <x v="2"/>
    <s v="2012/13 Q3 Oct, Nov, Dec"/>
    <x v="15"/>
    <x v="90"/>
    <n v="143"/>
  </r>
  <r>
    <x v="2"/>
    <x v="2"/>
    <s v="2012/13 Q3 Oct, Nov, Dec"/>
    <x v="16"/>
    <x v="118"/>
    <n v="27"/>
  </r>
  <r>
    <x v="2"/>
    <x v="2"/>
    <s v="2012/13 Q3 Oct, Nov, Dec"/>
    <x v="16"/>
    <x v="124"/>
    <n v="90"/>
  </r>
  <r>
    <x v="2"/>
    <x v="2"/>
    <s v="2012/13 Q3 Oct, Nov, Dec"/>
    <x v="16"/>
    <x v="38"/>
    <n v="23"/>
  </r>
  <r>
    <x v="2"/>
    <x v="2"/>
    <s v="2012/13 Q3 Oct, Nov, Dec"/>
    <x v="16"/>
    <x v="92"/>
    <n v="51"/>
  </r>
  <r>
    <x v="2"/>
    <x v="2"/>
    <s v="2012/13 Q3 Oct, Nov, Dec"/>
    <x v="16"/>
    <x v="127"/>
    <n v="2"/>
  </r>
  <r>
    <x v="2"/>
    <x v="2"/>
    <s v="2012/13 Q3 Oct, Nov, Dec"/>
    <x v="16"/>
    <x v="93"/>
    <n v="111"/>
  </r>
  <r>
    <x v="2"/>
    <x v="2"/>
    <s v="2012/13 Q3 Oct, Nov, Dec"/>
    <x v="16"/>
    <x v="95"/>
    <n v="11"/>
  </r>
  <r>
    <x v="2"/>
    <x v="2"/>
    <s v="2012/13 Q3 Oct, Nov, Dec"/>
    <x v="16"/>
    <x v="125"/>
    <n v="5"/>
  </r>
  <r>
    <x v="2"/>
    <x v="2"/>
    <s v="2012/13 Q3 Oct, Nov, Dec"/>
    <x v="16"/>
    <x v="96"/>
    <n v="251"/>
  </r>
  <r>
    <x v="2"/>
    <x v="2"/>
    <s v="2012/13 Q3 Oct, Nov, Dec"/>
    <x v="16"/>
    <x v="97"/>
    <n v="88"/>
  </r>
  <r>
    <x v="2"/>
    <x v="2"/>
    <s v="2012/13 Q3 Oct, Nov, Dec"/>
    <x v="16"/>
    <x v="98"/>
    <n v="9"/>
  </r>
  <r>
    <x v="2"/>
    <x v="2"/>
    <s v="2012/13 Q3 Oct, Nov, Dec"/>
    <x v="16"/>
    <x v="99"/>
    <n v="42"/>
  </r>
  <r>
    <x v="2"/>
    <x v="2"/>
    <s v="2012/13 Q3 Oct, Nov, Dec"/>
    <x v="16"/>
    <x v="100"/>
    <n v="6"/>
  </r>
  <r>
    <x v="2"/>
    <x v="2"/>
    <s v="2012/13 Q3 Oct, Nov, Dec"/>
    <x v="16"/>
    <x v="117"/>
    <n v="7"/>
  </r>
  <r>
    <x v="2"/>
    <x v="2"/>
    <s v="2012/13 Q3 Oct, Nov, Dec"/>
    <x v="17"/>
    <x v="35"/>
    <n v="130"/>
  </r>
  <r>
    <x v="2"/>
    <x v="2"/>
    <s v="2012/13 Q3 Oct, Nov, Dec"/>
    <x v="17"/>
    <x v="82"/>
    <n v="2025"/>
  </r>
  <r>
    <x v="2"/>
    <x v="2"/>
    <s v="2012/13 Q3 Oct, Nov, Dec"/>
    <x v="17"/>
    <x v="101"/>
    <n v="1445"/>
  </r>
  <r>
    <x v="2"/>
    <x v="2"/>
    <s v="2012/13 Q3 Oct, Nov, Dec"/>
    <x v="17"/>
    <x v="83"/>
    <n v="2368"/>
  </r>
  <r>
    <x v="2"/>
    <x v="2"/>
    <s v="2012/13 Q3 Oct, Nov, Dec"/>
    <x v="17"/>
    <x v="113"/>
    <n v="326"/>
  </r>
  <r>
    <x v="2"/>
    <x v="2"/>
    <s v="2012/13 Q3 Oct, Nov, Dec"/>
    <x v="17"/>
    <x v="38"/>
    <n v="201"/>
  </r>
  <r>
    <x v="2"/>
    <x v="2"/>
    <s v="2012/13 Q3 Oct, Nov, Dec"/>
    <x v="17"/>
    <x v="84"/>
    <n v="585"/>
  </r>
  <r>
    <x v="2"/>
    <x v="2"/>
    <s v="2012/13 Q3 Oct, Nov, Dec"/>
    <x v="17"/>
    <x v="40"/>
    <n v="667"/>
  </r>
  <r>
    <x v="2"/>
    <x v="2"/>
    <s v="2012/13 Q3 Oct, Nov, Dec"/>
    <x v="17"/>
    <x v="102"/>
    <n v="229"/>
  </r>
  <r>
    <x v="2"/>
    <x v="2"/>
    <s v="2012/13 Q3 Oct, Nov, Dec"/>
    <x v="18"/>
    <x v="38"/>
    <n v="406"/>
  </r>
  <r>
    <x v="2"/>
    <x v="2"/>
    <s v="2012/13 Q3 Oct, Nov, Dec"/>
    <x v="18"/>
    <x v="103"/>
    <n v="116"/>
  </r>
  <r>
    <x v="2"/>
    <x v="2"/>
    <s v="2012/13 Q3 Oct, Nov, Dec"/>
    <x v="18"/>
    <x v="104"/>
    <n v="577"/>
  </r>
  <r>
    <x v="2"/>
    <x v="2"/>
    <s v="2012/13 Q3 Oct, Nov, Dec"/>
    <x v="19"/>
    <x v="105"/>
    <n v="61"/>
  </r>
  <r>
    <x v="2"/>
    <x v="2"/>
    <s v="2012/13 Q3 Oct, Nov, Dec"/>
    <x v="19"/>
    <x v="106"/>
    <n v="2"/>
  </r>
  <r>
    <x v="2"/>
    <x v="2"/>
    <s v="2012/13 Q3 Oct, Nov, Dec"/>
    <x v="19"/>
    <x v="107"/>
    <n v="66"/>
  </r>
  <r>
    <x v="2"/>
    <x v="2"/>
    <s v="2012/13 Q3 Oct, Nov, Dec"/>
    <x v="20"/>
    <x v="108"/>
    <n v="50"/>
  </r>
  <r>
    <x v="2"/>
    <x v="2"/>
    <s v="2012/13 Q3 Oct, Nov, Dec"/>
    <x v="20"/>
    <x v="109"/>
    <n v="160"/>
  </r>
  <r>
    <x v="2"/>
    <x v="2"/>
    <s v="2012/13 Q3 Oct, Nov, Dec"/>
    <x v="21"/>
    <x v="38"/>
    <n v="19"/>
  </r>
  <r>
    <x v="2"/>
    <x v="2"/>
    <s v="2012/13 Q4 Jan, Feb, Mar"/>
    <x v="0"/>
    <x v="0"/>
    <n v="135"/>
  </r>
  <r>
    <x v="2"/>
    <x v="2"/>
    <s v="2012/13 Q4 Jan, Feb, Mar"/>
    <x v="0"/>
    <x v="1"/>
    <n v="341"/>
  </r>
  <r>
    <x v="2"/>
    <x v="2"/>
    <s v="2012/13 Q4 Jan, Feb, Mar"/>
    <x v="1"/>
    <x v="119"/>
    <n v="20"/>
  </r>
  <r>
    <x v="2"/>
    <x v="2"/>
    <s v="2012/13 Q4 Jan, Feb, Mar"/>
    <x v="1"/>
    <x v="120"/>
    <n v="12"/>
  </r>
  <r>
    <x v="2"/>
    <x v="2"/>
    <s v="2012/13 Q4 Jan, Feb, Mar"/>
    <x v="1"/>
    <x v="121"/>
    <n v="9"/>
  </r>
  <r>
    <x v="2"/>
    <x v="2"/>
    <s v="2012/13 Q4 Jan, Feb, Mar"/>
    <x v="1"/>
    <x v="2"/>
    <n v="12"/>
  </r>
  <r>
    <x v="2"/>
    <x v="2"/>
    <s v="2012/13 Q4 Jan, Feb, Mar"/>
    <x v="1"/>
    <x v="3"/>
    <n v="57"/>
  </r>
  <r>
    <x v="2"/>
    <x v="2"/>
    <s v="2012/13 Q4 Jan, Feb, Mar"/>
    <x v="1"/>
    <x v="122"/>
    <n v="5"/>
  </r>
  <r>
    <x v="2"/>
    <x v="2"/>
    <s v="2012/13 Q4 Jan, Feb, Mar"/>
    <x v="1"/>
    <x v="111"/>
    <n v="22"/>
  </r>
  <r>
    <x v="2"/>
    <x v="2"/>
    <s v="2012/13 Q4 Jan, Feb, Mar"/>
    <x v="1"/>
    <x v="4"/>
    <n v="33"/>
  </r>
  <r>
    <x v="2"/>
    <x v="2"/>
    <s v="2012/13 Q4 Jan, Feb, Mar"/>
    <x v="1"/>
    <x v="123"/>
    <n v="6"/>
  </r>
  <r>
    <x v="2"/>
    <x v="2"/>
    <s v="2012/13 Q4 Jan, Feb, Mar"/>
    <x v="1"/>
    <x v="6"/>
    <n v="51"/>
  </r>
  <r>
    <x v="2"/>
    <x v="2"/>
    <s v="2012/13 Q4 Jan, Feb, Mar"/>
    <x v="1"/>
    <x v="7"/>
    <n v="12"/>
  </r>
  <r>
    <x v="2"/>
    <x v="2"/>
    <s v="2012/13 Q4 Jan, Feb, Mar"/>
    <x v="1"/>
    <x v="8"/>
    <n v="3"/>
  </r>
  <r>
    <x v="2"/>
    <x v="2"/>
    <s v="2012/13 Q4 Jan, Feb, Mar"/>
    <x v="1"/>
    <x v="9"/>
    <n v="14"/>
  </r>
  <r>
    <x v="2"/>
    <x v="2"/>
    <s v="2012/13 Q4 Jan, Feb, Mar"/>
    <x v="1"/>
    <x v="10"/>
    <n v="183"/>
  </r>
  <r>
    <x v="2"/>
    <x v="2"/>
    <s v="2012/13 Q4 Jan, Feb, Mar"/>
    <x v="1"/>
    <x v="11"/>
    <n v="8"/>
  </r>
  <r>
    <x v="2"/>
    <x v="2"/>
    <s v="2012/13 Q4 Jan, Feb, Mar"/>
    <x v="1"/>
    <x v="12"/>
    <n v="26"/>
  </r>
  <r>
    <x v="2"/>
    <x v="2"/>
    <s v="2012/13 Q4 Jan, Feb, Mar"/>
    <x v="1"/>
    <x v="13"/>
    <n v="2"/>
  </r>
  <r>
    <x v="2"/>
    <x v="2"/>
    <s v="2012/13 Q4 Jan, Feb, Mar"/>
    <x v="1"/>
    <x v="14"/>
    <n v="67"/>
  </r>
  <r>
    <x v="2"/>
    <x v="2"/>
    <s v="2012/13 Q4 Jan, Feb, Mar"/>
    <x v="1"/>
    <x v="15"/>
    <n v="82"/>
  </r>
  <r>
    <x v="2"/>
    <x v="2"/>
    <s v="2012/13 Q4 Jan, Feb, Mar"/>
    <x v="1"/>
    <x v="16"/>
    <n v="22"/>
  </r>
  <r>
    <x v="2"/>
    <x v="2"/>
    <s v="2012/13 Q4 Jan, Feb, Mar"/>
    <x v="1"/>
    <x v="17"/>
    <n v="227"/>
  </r>
  <r>
    <x v="2"/>
    <x v="2"/>
    <s v="2012/13 Q4 Jan, Feb, Mar"/>
    <x v="1"/>
    <x v="18"/>
    <n v="78"/>
  </r>
  <r>
    <x v="2"/>
    <x v="2"/>
    <s v="2012/13 Q4 Jan, Feb, Mar"/>
    <x v="1"/>
    <x v="19"/>
    <n v="61"/>
  </r>
  <r>
    <x v="2"/>
    <x v="2"/>
    <s v="2012/13 Q4 Jan, Feb, Mar"/>
    <x v="2"/>
    <x v="20"/>
    <n v="469"/>
  </r>
  <r>
    <x v="2"/>
    <x v="2"/>
    <s v="2012/13 Q4 Jan, Feb, Mar"/>
    <x v="2"/>
    <x v="21"/>
    <n v="1"/>
  </r>
  <r>
    <x v="2"/>
    <x v="2"/>
    <s v="2012/13 Q4 Jan, Feb, Mar"/>
    <x v="2"/>
    <x v="22"/>
    <n v="110"/>
  </r>
  <r>
    <x v="2"/>
    <x v="2"/>
    <s v="2012/13 Q4 Jan, Feb, Mar"/>
    <x v="2"/>
    <x v="23"/>
    <n v="352"/>
  </r>
  <r>
    <x v="2"/>
    <x v="2"/>
    <s v="2012/13 Q4 Jan, Feb, Mar"/>
    <x v="3"/>
    <x v="24"/>
    <n v="1236"/>
  </r>
  <r>
    <x v="2"/>
    <x v="2"/>
    <s v="2012/13 Q4 Jan, Feb, Mar"/>
    <x v="3"/>
    <x v="25"/>
    <n v="865"/>
  </r>
  <r>
    <x v="2"/>
    <x v="2"/>
    <s v="2012/13 Q4 Jan, Feb, Mar"/>
    <x v="3"/>
    <x v="26"/>
    <n v="272"/>
  </r>
  <r>
    <x v="2"/>
    <x v="2"/>
    <s v="2012/13 Q4 Jan, Feb, Mar"/>
    <x v="3"/>
    <x v="27"/>
    <n v="614"/>
  </r>
  <r>
    <x v="2"/>
    <x v="2"/>
    <s v="2012/13 Q4 Jan, Feb, Mar"/>
    <x v="3"/>
    <x v="28"/>
    <n v="135"/>
  </r>
  <r>
    <x v="2"/>
    <x v="2"/>
    <s v="2012/13 Q4 Jan, Feb, Mar"/>
    <x v="3"/>
    <x v="38"/>
    <n v="193"/>
  </r>
  <r>
    <x v="2"/>
    <x v="2"/>
    <s v="2012/13 Q4 Jan, Feb, Mar"/>
    <x v="4"/>
    <x v="30"/>
    <n v="5"/>
  </r>
  <r>
    <x v="2"/>
    <x v="2"/>
    <s v="2012/13 Q4 Jan, Feb, Mar"/>
    <x v="4"/>
    <x v="31"/>
    <n v="118"/>
  </r>
  <r>
    <x v="2"/>
    <x v="2"/>
    <s v="2012/13 Q4 Jan, Feb, Mar"/>
    <x v="4"/>
    <x v="32"/>
    <n v="26"/>
  </r>
  <r>
    <x v="2"/>
    <x v="2"/>
    <s v="2012/13 Q4 Jan, Feb, Mar"/>
    <x v="4"/>
    <x v="34"/>
    <n v="1"/>
  </r>
  <r>
    <x v="2"/>
    <x v="2"/>
    <s v="2012/13 Q4 Jan, Feb, Mar"/>
    <x v="5"/>
    <x v="35"/>
    <n v="724"/>
  </r>
  <r>
    <x v="2"/>
    <x v="2"/>
    <s v="2012/13 Q4 Jan, Feb, Mar"/>
    <x v="5"/>
    <x v="36"/>
    <n v="23"/>
  </r>
  <r>
    <x v="2"/>
    <x v="2"/>
    <s v="2012/13 Q4 Jan, Feb, Mar"/>
    <x v="5"/>
    <x v="37"/>
    <n v="1565"/>
  </r>
  <r>
    <x v="2"/>
    <x v="2"/>
    <s v="2012/13 Q4 Jan, Feb, Mar"/>
    <x v="5"/>
    <x v="38"/>
    <n v="196"/>
  </r>
  <r>
    <x v="2"/>
    <x v="2"/>
    <s v="2012/13 Q4 Jan, Feb, Mar"/>
    <x v="5"/>
    <x v="39"/>
    <n v="222"/>
  </r>
  <r>
    <x v="2"/>
    <x v="2"/>
    <s v="2012/13 Q4 Jan, Feb, Mar"/>
    <x v="5"/>
    <x v="40"/>
    <n v="125"/>
  </r>
  <r>
    <x v="2"/>
    <x v="2"/>
    <s v="2012/13 Q4 Jan, Feb, Mar"/>
    <x v="6"/>
    <x v="115"/>
    <n v="221"/>
  </r>
  <r>
    <x v="2"/>
    <x v="2"/>
    <s v="2012/13 Q4 Jan, Feb, Mar"/>
    <x v="6"/>
    <x v="41"/>
    <n v="1142"/>
  </r>
  <r>
    <x v="2"/>
    <x v="2"/>
    <s v="2012/13 Q4 Jan, Feb, Mar"/>
    <x v="7"/>
    <x v="42"/>
    <n v="1"/>
  </r>
  <r>
    <x v="2"/>
    <x v="2"/>
    <s v="2012/13 Q4 Jan, Feb, Mar"/>
    <x v="7"/>
    <x v="43"/>
    <n v="4"/>
  </r>
  <r>
    <x v="2"/>
    <x v="2"/>
    <s v="2012/13 Q4 Jan, Feb, Mar"/>
    <x v="7"/>
    <x v="44"/>
    <n v="22"/>
  </r>
  <r>
    <x v="2"/>
    <x v="2"/>
    <s v="2012/13 Q4 Jan, Feb, Mar"/>
    <x v="7"/>
    <x v="45"/>
    <n v="238"/>
  </r>
  <r>
    <x v="2"/>
    <x v="2"/>
    <s v="2012/13 Q4 Jan, Feb, Mar"/>
    <x v="7"/>
    <x v="46"/>
    <n v="20"/>
  </r>
  <r>
    <x v="2"/>
    <x v="2"/>
    <s v="2012/13 Q4 Jan, Feb, Mar"/>
    <x v="7"/>
    <x v="47"/>
    <n v="37"/>
  </r>
  <r>
    <x v="2"/>
    <x v="2"/>
    <s v="2012/13 Q4 Jan, Feb, Mar"/>
    <x v="7"/>
    <x v="48"/>
    <n v="1"/>
  </r>
  <r>
    <x v="2"/>
    <x v="2"/>
    <s v="2012/13 Q4 Jan, Feb, Mar"/>
    <x v="7"/>
    <x v="49"/>
    <n v="7"/>
  </r>
  <r>
    <x v="2"/>
    <x v="2"/>
    <s v="2012/13 Q4 Jan, Feb, Mar"/>
    <x v="7"/>
    <x v="50"/>
    <n v="3"/>
  </r>
  <r>
    <x v="2"/>
    <x v="2"/>
    <s v="2012/13 Q4 Jan, Feb, Mar"/>
    <x v="7"/>
    <x v="51"/>
    <n v="3"/>
  </r>
  <r>
    <x v="2"/>
    <x v="2"/>
    <s v="2012/13 Q4 Jan, Feb, Mar"/>
    <x v="7"/>
    <x v="52"/>
    <n v="7"/>
  </r>
  <r>
    <x v="2"/>
    <x v="2"/>
    <s v="2012/13 Q4 Jan, Feb, Mar"/>
    <x v="7"/>
    <x v="53"/>
    <n v="29"/>
  </r>
  <r>
    <x v="2"/>
    <x v="2"/>
    <s v="2012/13 Q4 Jan, Feb, Mar"/>
    <x v="7"/>
    <x v="112"/>
    <n v="1"/>
  </r>
  <r>
    <x v="2"/>
    <x v="2"/>
    <s v="2012/13 Q4 Jan, Feb, Mar"/>
    <x v="7"/>
    <x v="54"/>
    <n v="14"/>
  </r>
  <r>
    <x v="2"/>
    <x v="2"/>
    <s v="2012/13 Q4 Jan, Feb, Mar"/>
    <x v="7"/>
    <x v="55"/>
    <n v="18"/>
  </r>
  <r>
    <x v="2"/>
    <x v="2"/>
    <s v="2012/13 Q4 Jan, Feb, Mar"/>
    <x v="7"/>
    <x v="56"/>
    <n v="1"/>
  </r>
  <r>
    <x v="2"/>
    <x v="2"/>
    <s v="2012/13 Q4 Jan, Feb, Mar"/>
    <x v="7"/>
    <x v="57"/>
    <n v="3"/>
  </r>
  <r>
    <x v="2"/>
    <x v="2"/>
    <s v="2012/13 Q4 Jan, Feb, Mar"/>
    <x v="7"/>
    <x v="58"/>
    <n v="9"/>
  </r>
  <r>
    <x v="2"/>
    <x v="2"/>
    <s v="2012/13 Q4 Jan, Feb, Mar"/>
    <x v="7"/>
    <x v="59"/>
    <n v="19"/>
  </r>
  <r>
    <x v="2"/>
    <x v="2"/>
    <s v="2012/13 Q4 Jan, Feb, Mar"/>
    <x v="7"/>
    <x v="60"/>
    <n v="7"/>
  </r>
  <r>
    <x v="2"/>
    <x v="2"/>
    <s v="2012/13 Q4 Jan, Feb, Mar"/>
    <x v="7"/>
    <x v="61"/>
    <n v="43"/>
  </r>
  <r>
    <x v="2"/>
    <x v="2"/>
    <s v="2012/13 Q4 Jan, Feb, Mar"/>
    <x v="8"/>
    <x v="24"/>
    <n v="2029"/>
  </r>
  <r>
    <x v="2"/>
    <x v="2"/>
    <s v="2012/13 Q4 Jan, Feb, Mar"/>
    <x v="8"/>
    <x v="25"/>
    <n v="87"/>
  </r>
  <r>
    <x v="2"/>
    <x v="2"/>
    <s v="2012/13 Q4 Jan, Feb, Mar"/>
    <x v="8"/>
    <x v="26"/>
    <n v="57"/>
  </r>
  <r>
    <x v="2"/>
    <x v="2"/>
    <s v="2012/13 Q4 Jan, Feb, Mar"/>
    <x v="8"/>
    <x v="27"/>
    <n v="477"/>
  </r>
  <r>
    <x v="2"/>
    <x v="2"/>
    <s v="2012/13 Q4 Jan, Feb, Mar"/>
    <x v="8"/>
    <x v="28"/>
    <n v="218"/>
  </r>
  <r>
    <x v="2"/>
    <x v="2"/>
    <s v="2012/13 Q4 Jan, Feb, Mar"/>
    <x v="8"/>
    <x v="38"/>
    <n v="90"/>
  </r>
  <r>
    <x v="2"/>
    <x v="2"/>
    <s v="2012/13 Q4 Jan, Feb, Mar"/>
    <x v="9"/>
    <x v="62"/>
    <n v="42"/>
  </r>
  <r>
    <x v="2"/>
    <x v="2"/>
    <s v="2012/13 Q4 Jan, Feb, Mar"/>
    <x v="9"/>
    <x v="38"/>
    <n v="295"/>
  </r>
  <r>
    <x v="2"/>
    <x v="2"/>
    <s v="2012/13 Q4 Jan, Feb, Mar"/>
    <x v="9"/>
    <x v="63"/>
    <n v="18"/>
  </r>
  <r>
    <x v="2"/>
    <x v="2"/>
    <s v="2012/13 Q4 Jan, Feb, Mar"/>
    <x v="9"/>
    <x v="64"/>
    <n v="43"/>
  </r>
  <r>
    <x v="2"/>
    <x v="2"/>
    <s v="2012/13 Q4 Jan, Feb, Mar"/>
    <x v="9"/>
    <x v="65"/>
    <n v="43"/>
  </r>
  <r>
    <x v="2"/>
    <x v="2"/>
    <s v="2012/13 Q4 Jan, Feb, Mar"/>
    <x v="9"/>
    <x v="66"/>
    <n v="27"/>
  </r>
  <r>
    <x v="2"/>
    <x v="2"/>
    <s v="2012/13 Q4 Jan, Feb, Mar"/>
    <x v="9"/>
    <x v="67"/>
    <n v="346"/>
  </r>
  <r>
    <x v="2"/>
    <x v="2"/>
    <s v="2012/13 Q4 Jan, Feb, Mar"/>
    <x v="10"/>
    <x v="41"/>
    <n v="39"/>
  </r>
  <r>
    <x v="2"/>
    <x v="2"/>
    <s v="2012/13 Q4 Jan, Feb, Mar"/>
    <x v="22"/>
    <x v="68"/>
    <n v="866"/>
  </r>
  <r>
    <x v="2"/>
    <x v="2"/>
    <s v="2012/13 Q4 Jan, Feb, Mar"/>
    <x v="22"/>
    <x v="69"/>
    <n v="1053"/>
  </r>
  <r>
    <x v="2"/>
    <x v="2"/>
    <s v="2012/13 Q4 Jan, Feb, Mar"/>
    <x v="22"/>
    <x v="70"/>
    <n v="7"/>
  </r>
  <r>
    <x v="2"/>
    <x v="2"/>
    <s v="2012/13 Q4 Jan, Feb, Mar"/>
    <x v="22"/>
    <x v="71"/>
    <n v="126"/>
  </r>
  <r>
    <x v="2"/>
    <x v="2"/>
    <s v="2012/13 Q4 Jan, Feb, Mar"/>
    <x v="22"/>
    <x v="72"/>
    <n v="16"/>
  </r>
  <r>
    <x v="2"/>
    <x v="2"/>
    <s v="2012/13 Q4 Jan, Feb, Mar"/>
    <x v="22"/>
    <x v="116"/>
    <n v="303"/>
  </r>
  <r>
    <x v="2"/>
    <x v="2"/>
    <s v="2012/13 Q4 Jan, Feb, Mar"/>
    <x v="22"/>
    <x v="38"/>
    <n v="302"/>
  </r>
  <r>
    <x v="2"/>
    <x v="2"/>
    <s v="2012/13 Q4 Jan, Feb, Mar"/>
    <x v="22"/>
    <x v="73"/>
    <n v="17"/>
  </r>
  <r>
    <x v="2"/>
    <x v="2"/>
    <s v="2012/13 Q4 Jan, Feb, Mar"/>
    <x v="22"/>
    <x v="74"/>
    <n v="504"/>
  </r>
  <r>
    <x v="2"/>
    <x v="2"/>
    <s v="2012/13 Q4 Jan, Feb, Mar"/>
    <x v="11"/>
    <x v="68"/>
    <n v="32"/>
  </r>
  <r>
    <x v="2"/>
    <x v="2"/>
    <s v="2012/13 Q4 Jan, Feb, Mar"/>
    <x v="11"/>
    <x v="69"/>
    <n v="28"/>
  </r>
  <r>
    <x v="2"/>
    <x v="2"/>
    <s v="2012/13 Q4 Jan, Feb, Mar"/>
    <x v="11"/>
    <x v="71"/>
    <n v="91"/>
  </r>
  <r>
    <x v="2"/>
    <x v="2"/>
    <s v="2012/13 Q4 Jan, Feb, Mar"/>
    <x v="11"/>
    <x v="72"/>
    <n v="42"/>
  </r>
  <r>
    <x v="2"/>
    <x v="2"/>
    <s v="2012/13 Q4 Jan, Feb, Mar"/>
    <x v="11"/>
    <x v="116"/>
    <n v="50"/>
  </r>
  <r>
    <x v="2"/>
    <x v="2"/>
    <s v="2012/13 Q4 Jan, Feb, Mar"/>
    <x v="11"/>
    <x v="38"/>
    <n v="92"/>
  </r>
  <r>
    <x v="2"/>
    <x v="2"/>
    <s v="2012/13 Q4 Jan, Feb, Mar"/>
    <x v="11"/>
    <x v="73"/>
    <n v="1"/>
  </r>
  <r>
    <x v="2"/>
    <x v="2"/>
    <s v="2012/13 Q4 Jan, Feb, Mar"/>
    <x v="11"/>
    <x v="74"/>
    <n v="19"/>
  </r>
  <r>
    <x v="2"/>
    <x v="2"/>
    <s v="2012/13 Q4 Jan, Feb, Mar"/>
    <x v="12"/>
    <x v="41"/>
    <n v="1320"/>
  </r>
  <r>
    <x v="2"/>
    <x v="2"/>
    <s v="2012/13 Q4 Jan, Feb, Mar"/>
    <x v="13"/>
    <x v="75"/>
    <n v="25"/>
  </r>
  <r>
    <x v="2"/>
    <x v="2"/>
    <s v="2012/13 Q4 Jan, Feb, Mar"/>
    <x v="13"/>
    <x v="76"/>
    <n v="20"/>
  </r>
  <r>
    <x v="2"/>
    <x v="2"/>
    <s v="2012/13 Q4 Jan, Feb, Mar"/>
    <x v="13"/>
    <x v="77"/>
    <n v="15"/>
  </r>
  <r>
    <x v="2"/>
    <x v="2"/>
    <s v="2012/13 Q4 Jan, Feb, Mar"/>
    <x v="13"/>
    <x v="78"/>
    <n v="162"/>
  </r>
  <r>
    <x v="2"/>
    <x v="2"/>
    <s v="2012/13 Q4 Jan, Feb, Mar"/>
    <x v="13"/>
    <x v="79"/>
    <n v="44"/>
  </r>
  <r>
    <x v="2"/>
    <x v="2"/>
    <s v="2012/13 Q4 Jan, Feb, Mar"/>
    <x v="13"/>
    <x v="38"/>
    <n v="324"/>
  </r>
  <r>
    <x v="2"/>
    <x v="2"/>
    <s v="2012/13 Q4 Jan, Feb, Mar"/>
    <x v="13"/>
    <x v="80"/>
    <n v="9"/>
  </r>
  <r>
    <x v="2"/>
    <x v="2"/>
    <s v="2012/13 Q4 Jan, Feb, Mar"/>
    <x v="13"/>
    <x v="81"/>
    <n v="116"/>
  </r>
  <r>
    <x v="2"/>
    <x v="2"/>
    <s v="2012/13 Q4 Jan, Feb, Mar"/>
    <x v="14"/>
    <x v="35"/>
    <n v="10"/>
  </r>
  <r>
    <x v="2"/>
    <x v="2"/>
    <s v="2012/13 Q4 Jan, Feb, Mar"/>
    <x v="14"/>
    <x v="82"/>
    <n v="13"/>
  </r>
  <r>
    <x v="2"/>
    <x v="2"/>
    <s v="2012/13 Q4 Jan, Feb, Mar"/>
    <x v="14"/>
    <x v="101"/>
    <n v="50"/>
  </r>
  <r>
    <x v="2"/>
    <x v="2"/>
    <s v="2012/13 Q4 Jan, Feb, Mar"/>
    <x v="14"/>
    <x v="83"/>
    <n v="40"/>
  </r>
  <r>
    <x v="2"/>
    <x v="2"/>
    <s v="2012/13 Q4 Jan, Feb, Mar"/>
    <x v="14"/>
    <x v="113"/>
    <n v="6"/>
  </r>
  <r>
    <x v="2"/>
    <x v="2"/>
    <s v="2012/13 Q4 Jan, Feb, Mar"/>
    <x v="14"/>
    <x v="38"/>
    <n v="27"/>
  </r>
  <r>
    <x v="2"/>
    <x v="2"/>
    <s v="2012/13 Q4 Jan, Feb, Mar"/>
    <x v="14"/>
    <x v="84"/>
    <n v="80"/>
  </r>
  <r>
    <x v="2"/>
    <x v="2"/>
    <s v="2012/13 Q4 Jan, Feb, Mar"/>
    <x v="14"/>
    <x v="40"/>
    <n v="33"/>
  </r>
  <r>
    <x v="2"/>
    <x v="2"/>
    <s v="2012/13 Q4 Jan, Feb, Mar"/>
    <x v="15"/>
    <x v="85"/>
    <n v="32"/>
  </r>
  <r>
    <x v="2"/>
    <x v="2"/>
    <s v="2012/13 Q4 Jan, Feb, Mar"/>
    <x v="15"/>
    <x v="86"/>
    <n v="12"/>
  </r>
  <r>
    <x v="2"/>
    <x v="2"/>
    <s v="2012/13 Q4 Jan, Feb, Mar"/>
    <x v="15"/>
    <x v="38"/>
    <n v="56"/>
  </r>
  <r>
    <x v="2"/>
    <x v="2"/>
    <s v="2012/13 Q4 Jan, Feb, Mar"/>
    <x v="15"/>
    <x v="87"/>
    <n v="62"/>
  </r>
  <r>
    <x v="2"/>
    <x v="2"/>
    <s v="2012/13 Q4 Jan, Feb, Mar"/>
    <x v="15"/>
    <x v="88"/>
    <n v="7"/>
  </r>
  <r>
    <x v="2"/>
    <x v="2"/>
    <s v="2012/13 Q4 Jan, Feb, Mar"/>
    <x v="15"/>
    <x v="89"/>
    <n v="620"/>
  </r>
  <r>
    <x v="2"/>
    <x v="2"/>
    <s v="2012/13 Q4 Jan, Feb, Mar"/>
    <x v="15"/>
    <x v="90"/>
    <n v="133"/>
  </r>
  <r>
    <x v="2"/>
    <x v="2"/>
    <s v="2012/13 Q4 Jan, Feb, Mar"/>
    <x v="16"/>
    <x v="91"/>
    <n v="1"/>
  </r>
  <r>
    <x v="2"/>
    <x v="2"/>
    <s v="2012/13 Q4 Jan, Feb, Mar"/>
    <x v="16"/>
    <x v="118"/>
    <n v="22"/>
  </r>
  <r>
    <x v="2"/>
    <x v="2"/>
    <s v="2012/13 Q4 Jan, Feb, Mar"/>
    <x v="16"/>
    <x v="124"/>
    <n v="12"/>
  </r>
  <r>
    <x v="2"/>
    <x v="2"/>
    <s v="2012/13 Q4 Jan, Feb, Mar"/>
    <x v="16"/>
    <x v="38"/>
    <n v="10"/>
  </r>
  <r>
    <x v="2"/>
    <x v="2"/>
    <s v="2012/13 Q4 Jan, Feb, Mar"/>
    <x v="16"/>
    <x v="92"/>
    <n v="7"/>
  </r>
  <r>
    <x v="2"/>
    <x v="2"/>
    <s v="2012/13 Q4 Jan, Feb, Mar"/>
    <x v="16"/>
    <x v="93"/>
    <n v="22"/>
  </r>
  <r>
    <x v="2"/>
    <x v="2"/>
    <s v="2012/13 Q4 Jan, Feb, Mar"/>
    <x v="16"/>
    <x v="114"/>
    <n v="2"/>
  </r>
  <r>
    <x v="2"/>
    <x v="2"/>
    <s v="2012/13 Q4 Jan, Feb, Mar"/>
    <x v="16"/>
    <x v="94"/>
    <n v="1"/>
  </r>
  <r>
    <x v="2"/>
    <x v="2"/>
    <s v="2012/13 Q4 Jan, Feb, Mar"/>
    <x v="16"/>
    <x v="95"/>
    <n v="11"/>
  </r>
  <r>
    <x v="2"/>
    <x v="2"/>
    <s v="2012/13 Q4 Jan, Feb, Mar"/>
    <x v="16"/>
    <x v="96"/>
    <n v="52"/>
  </r>
  <r>
    <x v="2"/>
    <x v="2"/>
    <s v="2012/13 Q4 Jan, Feb, Mar"/>
    <x v="16"/>
    <x v="97"/>
    <n v="72"/>
  </r>
  <r>
    <x v="2"/>
    <x v="2"/>
    <s v="2012/13 Q4 Jan, Feb, Mar"/>
    <x v="16"/>
    <x v="98"/>
    <n v="2"/>
  </r>
  <r>
    <x v="2"/>
    <x v="2"/>
    <s v="2012/13 Q4 Jan, Feb, Mar"/>
    <x v="16"/>
    <x v="99"/>
    <n v="21"/>
  </r>
  <r>
    <x v="2"/>
    <x v="2"/>
    <s v="2012/13 Q4 Jan, Feb, Mar"/>
    <x v="16"/>
    <x v="100"/>
    <n v="5"/>
  </r>
  <r>
    <x v="2"/>
    <x v="2"/>
    <s v="2012/13 Q4 Jan, Feb, Mar"/>
    <x v="16"/>
    <x v="117"/>
    <n v="3"/>
  </r>
  <r>
    <x v="2"/>
    <x v="2"/>
    <s v="2012/13 Q4 Jan, Feb, Mar"/>
    <x v="17"/>
    <x v="35"/>
    <n v="120"/>
  </r>
  <r>
    <x v="2"/>
    <x v="2"/>
    <s v="2012/13 Q4 Jan, Feb, Mar"/>
    <x v="17"/>
    <x v="82"/>
    <n v="1582"/>
  </r>
  <r>
    <x v="2"/>
    <x v="2"/>
    <s v="2012/13 Q4 Jan, Feb, Mar"/>
    <x v="17"/>
    <x v="101"/>
    <n v="1235"/>
  </r>
  <r>
    <x v="2"/>
    <x v="2"/>
    <s v="2012/13 Q4 Jan, Feb, Mar"/>
    <x v="17"/>
    <x v="83"/>
    <n v="1872"/>
  </r>
  <r>
    <x v="2"/>
    <x v="2"/>
    <s v="2012/13 Q4 Jan, Feb, Mar"/>
    <x v="17"/>
    <x v="113"/>
    <n v="245"/>
  </r>
  <r>
    <x v="2"/>
    <x v="2"/>
    <s v="2012/13 Q4 Jan, Feb, Mar"/>
    <x v="17"/>
    <x v="38"/>
    <n v="129"/>
  </r>
  <r>
    <x v="2"/>
    <x v="2"/>
    <s v="2012/13 Q4 Jan, Feb, Mar"/>
    <x v="17"/>
    <x v="84"/>
    <n v="488"/>
  </r>
  <r>
    <x v="2"/>
    <x v="2"/>
    <s v="2012/13 Q4 Jan, Feb, Mar"/>
    <x v="17"/>
    <x v="40"/>
    <n v="532"/>
  </r>
  <r>
    <x v="2"/>
    <x v="2"/>
    <s v="2012/13 Q4 Jan, Feb, Mar"/>
    <x v="17"/>
    <x v="102"/>
    <n v="214"/>
  </r>
  <r>
    <x v="2"/>
    <x v="2"/>
    <s v="2012/13 Q4 Jan, Feb, Mar"/>
    <x v="18"/>
    <x v="38"/>
    <n v="398"/>
  </r>
  <r>
    <x v="2"/>
    <x v="2"/>
    <s v="2012/13 Q4 Jan, Feb, Mar"/>
    <x v="18"/>
    <x v="103"/>
    <n v="86"/>
  </r>
  <r>
    <x v="2"/>
    <x v="2"/>
    <s v="2012/13 Q4 Jan, Feb, Mar"/>
    <x v="18"/>
    <x v="104"/>
    <n v="491"/>
  </r>
  <r>
    <x v="2"/>
    <x v="2"/>
    <s v="2012/13 Q4 Jan, Feb, Mar"/>
    <x v="19"/>
    <x v="105"/>
    <n v="57"/>
  </r>
  <r>
    <x v="2"/>
    <x v="2"/>
    <s v="2012/13 Q4 Jan, Feb, Mar"/>
    <x v="19"/>
    <x v="106"/>
    <n v="1"/>
  </r>
  <r>
    <x v="2"/>
    <x v="2"/>
    <s v="2012/13 Q4 Jan, Feb, Mar"/>
    <x v="19"/>
    <x v="107"/>
    <n v="81"/>
  </r>
  <r>
    <x v="2"/>
    <x v="2"/>
    <s v="2012/13 Q4 Jan, Feb, Mar"/>
    <x v="20"/>
    <x v="108"/>
    <n v="73"/>
  </r>
  <r>
    <x v="2"/>
    <x v="2"/>
    <s v="2012/13 Q4 Jan, Feb, Mar"/>
    <x v="20"/>
    <x v="109"/>
    <n v="185"/>
  </r>
  <r>
    <x v="2"/>
    <x v="2"/>
    <s v="2012/13 Q4 Jan, Feb, Mar"/>
    <x v="21"/>
    <x v="38"/>
    <n v="4"/>
  </r>
  <r>
    <x v="3"/>
    <x v="3"/>
    <s v="2013/14 Q1 Apr, May, Jun"/>
    <x v="0"/>
    <x v="0"/>
    <n v="139"/>
  </r>
  <r>
    <x v="3"/>
    <x v="3"/>
    <s v="2013/14 Q1 Apr, May, Jun"/>
    <x v="0"/>
    <x v="1"/>
    <n v="309"/>
  </r>
  <r>
    <x v="3"/>
    <x v="3"/>
    <s v="2013/14 Q1 Apr, May, Jun"/>
    <x v="1"/>
    <x v="119"/>
    <n v="29"/>
  </r>
  <r>
    <x v="3"/>
    <x v="3"/>
    <s v="2013/14 Q1 Apr, May, Jun"/>
    <x v="1"/>
    <x v="120"/>
    <n v="25"/>
  </r>
  <r>
    <x v="3"/>
    <x v="3"/>
    <s v="2013/14 Q1 Apr, May, Jun"/>
    <x v="1"/>
    <x v="121"/>
    <n v="22"/>
  </r>
  <r>
    <x v="3"/>
    <x v="3"/>
    <s v="2013/14 Q1 Apr, May, Jun"/>
    <x v="1"/>
    <x v="2"/>
    <n v="6"/>
  </r>
  <r>
    <x v="3"/>
    <x v="3"/>
    <s v="2013/14 Q1 Apr, May, Jun"/>
    <x v="1"/>
    <x v="3"/>
    <n v="50"/>
  </r>
  <r>
    <x v="3"/>
    <x v="3"/>
    <s v="2013/14 Q1 Apr, May, Jun"/>
    <x v="1"/>
    <x v="122"/>
    <n v="4"/>
  </r>
  <r>
    <x v="3"/>
    <x v="3"/>
    <s v="2013/14 Q1 Apr, May, Jun"/>
    <x v="1"/>
    <x v="111"/>
    <n v="39"/>
  </r>
  <r>
    <x v="3"/>
    <x v="3"/>
    <s v="2013/14 Q1 Apr, May, Jun"/>
    <x v="1"/>
    <x v="4"/>
    <n v="49"/>
  </r>
  <r>
    <x v="3"/>
    <x v="3"/>
    <s v="2013/14 Q1 Apr, May, Jun"/>
    <x v="1"/>
    <x v="123"/>
    <n v="14"/>
  </r>
  <r>
    <x v="3"/>
    <x v="3"/>
    <s v="2013/14 Q1 Apr, May, Jun"/>
    <x v="1"/>
    <x v="5"/>
    <n v="3"/>
  </r>
  <r>
    <x v="3"/>
    <x v="3"/>
    <s v="2013/14 Q1 Apr, May, Jun"/>
    <x v="1"/>
    <x v="6"/>
    <n v="55"/>
  </r>
  <r>
    <x v="3"/>
    <x v="3"/>
    <s v="2013/14 Q1 Apr, May, Jun"/>
    <x v="1"/>
    <x v="7"/>
    <n v="7"/>
  </r>
  <r>
    <x v="3"/>
    <x v="3"/>
    <s v="2013/14 Q1 Apr, May, Jun"/>
    <x v="1"/>
    <x v="8"/>
    <n v="17"/>
  </r>
  <r>
    <x v="3"/>
    <x v="3"/>
    <s v="2013/14 Q1 Apr, May, Jun"/>
    <x v="1"/>
    <x v="9"/>
    <n v="32"/>
  </r>
  <r>
    <x v="3"/>
    <x v="3"/>
    <s v="2013/14 Q1 Apr, May, Jun"/>
    <x v="1"/>
    <x v="10"/>
    <n v="264"/>
  </r>
  <r>
    <x v="3"/>
    <x v="3"/>
    <s v="2013/14 Q1 Apr, May, Jun"/>
    <x v="1"/>
    <x v="11"/>
    <n v="16"/>
  </r>
  <r>
    <x v="3"/>
    <x v="3"/>
    <s v="2013/14 Q1 Apr, May, Jun"/>
    <x v="1"/>
    <x v="12"/>
    <n v="86"/>
  </r>
  <r>
    <x v="3"/>
    <x v="3"/>
    <s v="2013/14 Q1 Apr, May, Jun"/>
    <x v="1"/>
    <x v="14"/>
    <n v="43"/>
  </r>
  <r>
    <x v="3"/>
    <x v="3"/>
    <s v="2013/14 Q1 Apr, May, Jun"/>
    <x v="1"/>
    <x v="15"/>
    <n v="157"/>
  </r>
  <r>
    <x v="3"/>
    <x v="3"/>
    <s v="2013/14 Q1 Apr, May, Jun"/>
    <x v="1"/>
    <x v="16"/>
    <n v="25"/>
  </r>
  <r>
    <x v="3"/>
    <x v="3"/>
    <s v="2013/14 Q1 Apr, May, Jun"/>
    <x v="1"/>
    <x v="17"/>
    <n v="296"/>
  </r>
  <r>
    <x v="3"/>
    <x v="3"/>
    <s v="2013/14 Q1 Apr, May, Jun"/>
    <x v="1"/>
    <x v="18"/>
    <n v="100"/>
  </r>
  <r>
    <x v="3"/>
    <x v="3"/>
    <s v="2013/14 Q1 Apr, May, Jun"/>
    <x v="1"/>
    <x v="19"/>
    <n v="139"/>
  </r>
  <r>
    <x v="3"/>
    <x v="3"/>
    <s v="2013/14 Q1 Apr, May, Jun"/>
    <x v="2"/>
    <x v="20"/>
    <n v="540"/>
  </r>
  <r>
    <x v="3"/>
    <x v="3"/>
    <s v="2013/14 Q1 Apr, May, Jun"/>
    <x v="2"/>
    <x v="21"/>
    <n v="8"/>
  </r>
  <r>
    <x v="3"/>
    <x v="3"/>
    <s v="2013/14 Q1 Apr, May, Jun"/>
    <x v="2"/>
    <x v="22"/>
    <n v="117"/>
  </r>
  <r>
    <x v="3"/>
    <x v="3"/>
    <s v="2013/14 Q1 Apr, May, Jun"/>
    <x v="2"/>
    <x v="23"/>
    <n v="399"/>
  </r>
  <r>
    <x v="3"/>
    <x v="3"/>
    <s v="2013/14 Q1 Apr, May, Jun"/>
    <x v="3"/>
    <x v="24"/>
    <n v="1498"/>
  </r>
  <r>
    <x v="3"/>
    <x v="3"/>
    <s v="2013/14 Q1 Apr, May, Jun"/>
    <x v="3"/>
    <x v="25"/>
    <n v="1042"/>
  </r>
  <r>
    <x v="3"/>
    <x v="3"/>
    <s v="2013/14 Q1 Apr, May, Jun"/>
    <x v="3"/>
    <x v="26"/>
    <n v="328"/>
  </r>
  <r>
    <x v="3"/>
    <x v="3"/>
    <s v="2013/14 Q1 Apr, May, Jun"/>
    <x v="3"/>
    <x v="27"/>
    <n v="513"/>
  </r>
  <r>
    <x v="3"/>
    <x v="3"/>
    <s v="2013/14 Q1 Apr, May, Jun"/>
    <x v="3"/>
    <x v="28"/>
    <n v="199"/>
  </r>
  <r>
    <x v="3"/>
    <x v="3"/>
    <s v="2013/14 Q1 Apr, May, Jun"/>
    <x v="3"/>
    <x v="38"/>
    <n v="272"/>
  </r>
  <r>
    <x v="3"/>
    <x v="3"/>
    <s v="2013/14 Q1 Apr, May, Jun"/>
    <x v="4"/>
    <x v="30"/>
    <n v="1"/>
  </r>
  <r>
    <x v="3"/>
    <x v="3"/>
    <s v="2013/14 Q1 Apr, May, Jun"/>
    <x v="4"/>
    <x v="31"/>
    <n v="100"/>
  </r>
  <r>
    <x v="3"/>
    <x v="3"/>
    <s v="2013/14 Q1 Apr, May, Jun"/>
    <x v="4"/>
    <x v="32"/>
    <n v="13"/>
  </r>
  <r>
    <x v="3"/>
    <x v="3"/>
    <s v="2013/14 Q1 Apr, May, Jun"/>
    <x v="4"/>
    <x v="33"/>
    <n v="1"/>
  </r>
  <r>
    <x v="3"/>
    <x v="3"/>
    <s v="2013/14 Q1 Apr, May, Jun"/>
    <x v="4"/>
    <x v="34"/>
    <n v="5"/>
  </r>
  <r>
    <x v="3"/>
    <x v="3"/>
    <s v="2013/14 Q1 Apr, May, Jun"/>
    <x v="5"/>
    <x v="35"/>
    <n v="604"/>
  </r>
  <r>
    <x v="3"/>
    <x v="3"/>
    <s v="2013/14 Q1 Apr, May, Jun"/>
    <x v="5"/>
    <x v="36"/>
    <n v="14"/>
  </r>
  <r>
    <x v="3"/>
    <x v="3"/>
    <s v="2013/14 Q1 Apr, May, Jun"/>
    <x v="5"/>
    <x v="37"/>
    <n v="1356"/>
  </r>
  <r>
    <x v="3"/>
    <x v="3"/>
    <s v="2013/14 Q1 Apr, May, Jun"/>
    <x v="5"/>
    <x v="38"/>
    <n v="153"/>
  </r>
  <r>
    <x v="3"/>
    <x v="3"/>
    <s v="2013/14 Q1 Apr, May, Jun"/>
    <x v="5"/>
    <x v="39"/>
    <n v="152"/>
  </r>
  <r>
    <x v="3"/>
    <x v="3"/>
    <s v="2013/14 Q1 Apr, May, Jun"/>
    <x v="5"/>
    <x v="40"/>
    <n v="112"/>
  </r>
  <r>
    <x v="3"/>
    <x v="3"/>
    <s v="2013/14 Q1 Apr, May, Jun"/>
    <x v="6"/>
    <x v="115"/>
    <n v="235"/>
  </r>
  <r>
    <x v="3"/>
    <x v="3"/>
    <s v="2013/14 Q1 Apr, May, Jun"/>
    <x v="6"/>
    <x v="41"/>
    <n v="1076"/>
  </r>
  <r>
    <x v="3"/>
    <x v="3"/>
    <s v="2013/14 Q1 Apr, May, Jun"/>
    <x v="7"/>
    <x v="43"/>
    <n v="4"/>
  </r>
  <r>
    <x v="3"/>
    <x v="3"/>
    <s v="2013/14 Q1 Apr, May, Jun"/>
    <x v="7"/>
    <x v="44"/>
    <n v="28"/>
  </r>
  <r>
    <x v="3"/>
    <x v="3"/>
    <s v="2013/14 Q1 Apr, May, Jun"/>
    <x v="7"/>
    <x v="45"/>
    <n v="200"/>
  </r>
  <r>
    <x v="3"/>
    <x v="3"/>
    <s v="2013/14 Q1 Apr, May, Jun"/>
    <x v="7"/>
    <x v="46"/>
    <n v="36"/>
  </r>
  <r>
    <x v="3"/>
    <x v="3"/>
    <s v="2013/14 Q1 Apr, May, Jun"/>
    <x v="7"/>
    <x v="47"/>
    <n v="43"/>
  </r>
  <r>
    <x v="3"/>
    <x v="3"/>
    <s v="2013/14 Q1 Apr, May, Jun"/>
    <x v="7"/>
    <x v="48"/>
    <n v="1"/>
  </r>
  <r>
    <x v="3"/>
    <x v="3"/>
    <s v="2013/14 Q1 Apr, May, Jun"/>
    <x v="7"/>
    <x v="49"/>
    <n v="4"/>
  </r>
  <r>
    <x v="3"/>
    <x v="3"/>
    <s v="2013/14 Q1 Apr, May, Jun"/>
    <x v="7"/>
    <x v="50"/>
    <n v="2"/>
  </r>
  <r>
    <x v="3"/>
    <x v="3"/>
    <s v="2013/14 Q1 Apr, May, Jun"/>
    <x v="7"/>
    <x v="51"/>
    <n v="1"/>
  </r>
  <r>
    <x v="3"/>
    <x v="3"/>
    <s v="2013/14 Q1 Apr, May, Jun"/>
    <x v="7"/>
    <x v="52"/>
    <n v="14"/>
  </r>
  <r>
    <x v="3"/>
    <x v="3"/>
    <s v="2013/14 Q1 Apr, May, Jun"/>
    <x v="7"/>
    <x v="53"/>
    <n v="28"/>
  </r>
  <r>
    <x v="3"/>
    <x v="3"/>
    <s v="2013/14 Q1 Apr, May, Jun"/>
    <x v="7"/>
    <x v="54"/>
    <n v="10"/>
  </r>
  <r>
    <x v="3"/>
    <x v="3"/>
    <s v="2013/14 Q1 Apr, May, Jun"/>
    <x v="7"/>
    <x v="55"/>
    <n v="11"/>
  </r>
  <r>
    <x v="3"/>
    <x v="3"/>
    <s v="2013/14 Q1 Apr, May, Jun"/>
    <x v="7"/>
    <x v="56"/>
    <n v="2"/>
  </r>
  <r>
    <x v="3"/>
    <x v="3"/>
    <s v="2013/14 Q1 Apr, May, Jun"/>
    <x v="7"/>
    <x v="57"/>
    <n v="5"/>
  </r>
  <r>
    <x v="3"/>
    <x v="3"/>
    <s v="2013/14 Q1 Apr, May, Jun"/>
    <x v="7"/>
    <x v="58"/>
    <n v="13"/>
  </r>
  <r>
    <x v="3"/>
    <x v="3"/>
    <s v="2013/14 Q1 Apr, May, Jun"/>
    <x v="7"/>
    <x v="59"/>
    <n v="14"/>
  </r>
  <r>
    <x v="3"/>
    <x v="3"/>
    <s v="2013/14 Q1 Apr, May, Jun"/>
    <x v="7"/>
    <x v="60"/>
    <n v="8"/>
  </r>
  <r>
    <x v="3"/>
    <x v="3"/>
    <s v="2013/14 Q1 Apr, May, Jun"/>
    <x v="7"/>
    <x v="61"/>
    <n v="55"/>
  </r>
  <r>
    <x v="3"/>
    <x v="3"/>
    <s v="2013/14 Q1 Apr, May, Jun"/>
    <x v="8"/>
    <x v="24"/>
    <n v="1918"/>
  </r>
  <r>
    <x v="3"/>
    <x v="3"/>
    <s v="2013/14 Q1 Apr, May, Jun"/>
    <x v="8"/>
    <x v="25"/>
    <n v="100"/>
  </r>
  <r>
    <x v="3"/>
    <x v="3"/>
    <s v="2013/14 Q1 Apr, May, Jun"/>
    <x v="8"/>
    <x v="26"/>
    <n v="56"/>
  </r>
  <r>
    <x v="3"/>
    <x v="3"/>
    <s v="2013/14 Q1 Apr, May, Jun"/>
    <x v="8"/>
    <x v="27"/>
    <n v="482"/>
  </r>
  <r>
    <x v="3"/>
    <x v="3"/>
    <s v="2013/14 Q1 Apr, May, Jun"/>
    <x v="8"/>
    <x v="28"/>
    <n v="161"/>
  </r>
  <r>
    <x v="3"/>
    <x v="3"/>
    <s v="2013/14 Q1 Apr, May, Jun"/>
    <x v="8"/>
    <x v="38"/>
    <n v="66"/>
  </r>
  <r>
    <x v="3"/>
    <x v="3"/>
    <s v="2013/14 Q1 Apr, May, Jun"/>
    <x v="9"/>
    <x v="62"/>
    <n v="34"/>
  </r>
  <r>
    <x v="3"/>
    <x v="3"/>
    <s v="2013/14 Q1 Apr, May, Jun"/>
    <x v="9"/>
    <x v="38"/>
    <n v="248"/>
  </r>
  <r>
    <x v="3"/>
    <x v="3"/>
    <s v="2013/14 Q1 Apr, May, Jun"/>
    <x v="9"/>
    <x v="63"/>
    <n v="14"/>
  </r>
  <r>
    <x v="3"/>
    <x v="3"/>
    <s v="2013/14 Q1 Apr, May, Jun"/>
    <x v="9"/>
    <x v="64"/>
    <n v="55"/>
  </r>
  <r>
    <x v="3"/>
    <x v="3"/>
    <s v="2013/14 Q1 Apr, May, Jun"/>
    <x v="9"/>
    <x v="65"/>
    <n v="42"/>
  </r>
  <r>
    <x v="3"/>
    <x v="3"/>
    <s v="2013/14 Q1 Apr, May, Jun"/>
    <x v="9"/>
    <x v="66"/>
    <n v="33"/>
  </r>
  <r>
    <x v="3"/>
    <x v="3"/>
    <s v="2013/14 Q1 Apr, May, Jun"/>
    <x v="9"/>
    <x v="67"/>
    <n v="344"/>
  </r>
  <r>
    <x v="3"/>
    <x v="3"/>
    <s v="2013/14 Q1 Apr, May, Jun"/>
    <x v="10"/>
    <x v="41"/>
    <n v="36"/>
  </r>
  <r>
    <x v="3"/>
    <x v="3"/>
    <s v="2013/14 Q1 Apr, May, Jun"/>
    <x v="22"/>
    <x v="68"/>
    <n v="716"/>
  </r>
  <r>
    <x v="3"/>
    <x v="3"/>
    <s v="2013/14 Q1 Apr, May, Jun"/>
    <x v="22"/>
    <x v="69"/>
    <n v="975"/>
  </r>
  <r>
    <x v="3"/>
    <x v="3"/>
    <s v="2013/14 Q1 Apr, May, Jun"/>
    <x v="22"/>
    <x v="70"/>
    <n v="7"/>
  </r>
  <r>
    <x v="3"/>
    <x v="3"/>
    <s v="2013/14 Q1 Apr, May, Jun"/>
    <x v="22"/>
    <x v="71"/>
    <n v="125"/>
  </r>
  <r>
    <x v="3"/>
    <x v="3"/>
    <s v="2013/14 Q1 Apr, May, Jun"/>
    <x v="22"/>
    <x v="72"/>
    <n v="20"/>
  </r>
  <r>
    <x v="3"/>
    <x v="3"/>
    <s v="2013/14 Q1 Apr, May, Jun"/>
    <x v="22"/>
    <x v="116"/>
    <n v="332"/>
  </r>
  <r>
    <x v="3"/>
    <x v="3"/>
    <s v="2013/14 Q1 Apr, May, Jun"/>
    <x v="22"/>
    <x v="38"/>
    <n v="290"/>
  </r>
  <r>
    <x v="3"/>
    <x v="3"/>
    <s v="2013/14 Q1 Apr, May, Jun"/>
    <x v="22"/>
    <x v="73"/>
    <n v="16"/>
  </r>
  <r>
    <x v="3"/>
    <x v="3"/>
    <s v="2013/14 Q1 Apr, May, Jun"/>
    <x v="22"/>
    <x v="74"/>
    <n v="470"/>
  </r>
  <r>
    <x v="3"/>
    <x v="3"/>
    <s v="2013/14 Q1 Apr, May, Jun"/>
    <x v="11"/>
    <x v="68"/>
    <n v="36"/>
  </r>
  <r>
    <x v="3"/>
    <x v="3"/>
    <s v="2013/14 Q1 Apr, May, Jun"/>
    <x v="11"/>
    <x v="69"/>
    <n v="25"/>
  </r>
  <r>
    <x v="3"/>
    <x v="3"/>
    <s v="2013/14 Q1 Apr, May, Jun"/>
    <x v="11"/>
    <x v="71"/>
    <n v="124"/>
  </r>
  <r>
    <x v="3"/>
    <x v="3"/>
    <s v="2013/14 Q1 Apr, May, Jun"/>
    <x v="11"/>
    <x v="72"/>
    <n v="49"/>
  </r>
  <r>
    <x v="3"/>
    <x v="3"/>
    <s v="2013/14 Q1 Apr, May, Jun"/>
    <x v="11"/>
    <x v="116"/>
    <n v="52"/>
  </r>
  <r>
    <x v="3"/>
    <x v="3"/>
    <s v="2013/14 Q1 Apr, May, Jun"/>
    <x v="11"/>
    <x v="38"/>
    <n v="101"/>
  </r>
  <r>
    <x v="3"/>
    <x v="3"/>
    <s v="2013/14 Q1 Apr, May, Jun"/>
    <x v="11"/>
    <x v="73"/>
    <n v="5"/>
  </r>
  <r>
    <x v="3"/>
    <x v="3"/>
    <s v="2013/14 Q1 Apr, May, Jun"/>
    <x v="11"/>
    <x v="74"/>
    <n v="21"/>
  </r>
  <r>
    <x v="3"/>
    <x v="3"/>
    <s v="2013/14 Q1 Apr, May, Jun"/>
    <x v="12"/>
    <x v="41"/>
    <n v="1367"/>
  </r>
  <r>
    <x v="3"/>
    <x v="3"/>
    <s v="2013/14 Q1 Apr, May, Jun"/>
    <x v="13"/>
    <x v="75"/>
    <n v="37"/>
  </r>
  <r>
    <x v="3"/>
    <x v="3"/>
    <s v="2013/14 Q1 Apr, May, Jun"/>
    <x v="13"/>
    <x v="76"/>
    <n v="5"/>
  </r>
  <r>
    <x v="3"/>
    <x v="3"/>
    <s v="2013/14 Q1 Apr, May, Jun"/>
    <x v="13"/>
    <x v="77"/>
    <n v="16"/>
  </r>
  <r>
    <x v="3"/>
    <x v="3"/>
    <s v="2013/14 Q1 Apr, May, Jun"/>
    <x v="13"/>
    <x v="78"/>
    <n v="297"/>
  </r>
  <r>
    <x v="3"/>
    <x v="3"/>
    <s v="2013/14 Q1 Apr, May, Jun"/>
    <x v="13"/>
    <x v="79"/>
    <n v="44"/>
  </r>
  <r>
    <x v="3"/>
    <x v="3"/>
    <s v="2013/14 Q1 Apr, May, Jun"/>
    <x v="13"/>
    <x v="38"/>
    <n v="433"/>
  </r>
  <r>
    <x v="3"/>
    <x v="3"/>
    <s v="2013/14 Q1 Apr, May, Jun"/>
    <x v="13"/>
    <x v="80"/>
    <n v="16"/>
  </r>
  <r>
    <x v="3"/>
    <x v="3"/>
    <s v="2013/14 Q1 Apr, May, Jun"/>
    <x v="13"/>
    <x v="81"/>
    <n v="161"/>
  </r>
  <r>
    <x v="3"/>
    <x v="3"/>
    <s v="2013/14 Q1 Apr, May, Jun"/>
    <x v="14"/>
    <x v="35"/>
    <n v="11"/>
  </r>
  <r>
    <x v="3"/>
    <x v="3"/>
    <s v="2013/14 Q1 Apr, May, Jun"/>
    <x v="14"/>
    <x v="82"/>
    <n v="19"/>
  </r>
  <r>
    <x v="3"/>
    <x v="3"/>
    <s v="2013/14 Q1 Apr, May, Jun"/>
    <x v="14"/>
    <x v="101"/>
    <n v="76"/>
  </r>
  <r>
    <x v="3"/>
    <x v="3"/>
    <s v="2013/14 Q1 Apr, May, Jun"/>
    <x v="14"/>
    <x v="83"/>
    <n v="34"/>
  </r>
  <r>
    <x v="3"/>
    <x v="3"/>
    <s v="2013/14 Q1 Apr, May, Jun"/>
    <x v="14"/>
    <x v="113"/>
    <n v="15"/>
  </r>
  <r>
    <x v="3"/>
    <x v="3"/>
    <s v="2013/14 Q1 Apr, May, Jun"/>
    <x v="14"/>
    <x v="38"/>
    <n v="22"/>
  </r>
  <r>
    <x v="3"/>
    <x v="3"/>
    <s v="2013/14 Q1 Apr, May, Jun"/>
    <x v="14"/>
    <x v="84"/>
    <n v="85"/>
  </r>
  <r>
    <x v="3"/>
    <x v="3"/>
    <s v="2013/14 Q1 Apr, May, Jun"/>
    <x v="14"/>
    <x v="40"/>
    <n v="37"/>
  </r>
  <r>
    <x v="3"/>
    <x v="3"/>
    <s v="2013/14 Q1 Apr, May, Jun"/>
    <x v="15"/>
    <x v="85"/>
    <n v="51"/>
  </r>
  <r>
    <x v="3"/>
    <x v="3"/>
    <s v="2013/14 Q1 Apr, May, Jun"/>
    <x v="15"/>
    <x v="86"/>
    <n v="27"/>
  </r>
  <r>
    <x v="3"/>
    <x v="3"/>
    <s v="2013/14 Q1 Apr, May, Jun"/>
    <x v="15"/>
    <x v="38"/>
    <n v="55"/>
  </r>
  <r>
    <x v="3"/>
    <x v="3"/>
    <s v="2013/14 Q1 Apr, May, Jun"/>
    <x v="15"/>
    <x v="87"/>
    <n v="78"/>
  </r>
  <r>
    <x v="3"/>
    <x v="3"/>
    <s v="2013/14 Q1 Apr, May, Jun"/>
    <x v="15"/>
    <x v="88"/>
    <n v="13"/>
  </r>
  <r>
    <x v="3"/>
    <x v="3"/>
    <s v="2013/14 Q1 Apr, May, Jun"/>
    <x v="15"/>
    <x v="89"/>
    <n v="708"/>
  </r>
  <r>
    <x v="3"/>
    <x v="3"/>
    <s v="2013/14 Q1 Apr, May, Jun"/>
    <x v="15"/>
    <x v="90"/>
    <n v="201"/>
  </r>
  <r>
    <x v="3"/>
    <x v="3"/>
    <s v="2013/14 Q1 Apr, May, Jun"/>
    <x v="16"/>
    <x v="91"/>
    <n v="2"/>
  </r>
  <r>
    <x v="3"/>
    <x v="3"/>
    <s v="2013/14 Q1 Apr, May, Jun"/>
    <x v="16"/>
    <x v="118"/>
    <n v="23"/>
  </r>
  <r>
    <x v="3"/>
    <x v="3"/>
    <s v="2013/14 Q1 Apr, May, Jun"/>
    <x v="16"/>
    <x v="124"/>
    <n v="2"/>
  </r>
  <r>
    <x v="3"/>
    <x v="3"/>
    <s v="2013/14 Q1 Apr, May, Jun"/>
    <x v="16"/>
    <x v="38"/>
    <n v="5"/>
  </r>
  <r>
    <x v="3"/>
    <x v="3"/>
    <s v="2013/14 Q1 Apr, May, Jun"/>
    <x v="16"/>
    <x v="92"/>
    <n v="2"/>
  </r>
  <r>
    <x v="3"/>
    <x v="3"/>
    <s v="2013/14 Q1 Apr, May, Jun"/>
    <x v="16"/>
    <x v="93"/>
    <n v="2"/>
  </r>
  <r>
    <x v="3"/>
    <x v="3"/>
    <s v="2013/14 Q1 Apr, May, Jun"/>
    <x v="16"/>
    <x v="95"/>
    <n v="14"/>
  </r>
  <r>
    <x v="3"/>
    <x v="3"/>
    <s v="2013/14 Q1 Apr, May, Jun"/>
    <x v="16"/>
    <x v="96"/>
    <n v="5"/>
  </r>
  <r>
    <x v="3"/>
    <x v="3"/>
    <s v="2013/14 Q1 Apr, May, Jun"/>
    <x v="16"/>
    <x v="97"/>
    <n v="66"/>
  </r>
  <r>
    <x v="3"/>
    <x v="3"/>
    <s v="2013/14 Q1 Apr, May, Jun"/>
    <x v="16"/>
    <x v="98"/>
    <n v="13"/>
  </r>
  <r>
    <x v="3"/>
    <x v="3"/>
    <s v="2013/14 Q1 Apr, May, Jun"/>
    <x v="16"/>
    <x v="99"/>
    <n v="13"/>
  </r>
  <r>
    <x v="3"/>
    <x v="3"/>
    <s v="2013/14 Q1 Apr, May, Jun"/>
    <x v="16"/>
    <x v="117"/>
    <n v="3"/>
  </r>
  <r>
    <x v="3"/>
    <x v="3"/>
    <s v="2013/14 Q1 Apr, May, Jun"/>
    <x v="17"/>
    <x v="35"/>
    <n v="105"/>
  </r>
  <r>
    <x v="3"/>
    <x v="3"/>
    <s v="2013/14 Q1 Apr, May, Jun"/>
    <x v="17"/>
    <x v="82"/>
    <n v="1563"/>
  </r>
  <r>
    <x v="3"/>
    <x v="3"/>
    <s v="2013/14 Q1 Apr, May, Jun"/>
    <x v="17"/>
    <x v="101"/>
    <n v="1249"/>
  </r>
  <r>
    <x v="3"/>
    <x v="3"/>
    <s v="2013/14 Q1 Apr, May, Jun"/>
    <x v="17"/>
    <x v="83"/>
    <n v="1747"/>
  </r>
  <r>
    <x v="3"/>
    <x v="3"/>
    <s v="2013/14 Q1 Apr, May, Jun"/>
    <x v="17"/>
    <x v="113"/>
    <n v="279"/>
  </r>
  <r>
    <x v="3"/>
    <x v="3"/>
    <s v="2013/14 Q1 Apr, May, Jun"/>
    <x v="17"/>
    <x v="38"/>
    <n v="138"/>
  </r>
  <r>
    <x v="3"/>
    <x v="3"/>
    <s v="2013/14 Q1 Apr, May, Jun"/>
    <x v="17"/>
    <x v="84"/>
    <n v="424"/>
  </r>
  <r>
    <x v="3"/>
    <x v="3"/>
    <s v="2013/14 Q1 Apr, May, Jun"/>
    <x v="17"/>
    <x v="40"/>
    <n v="424"/>
  </r>
  <r>
    <x v="3"/>
    <x v="3"/>
    <s v="2013/14 Q1 Apr, May, Jun"/>
    <x v="17"/>
    <x v="102"/>
    <n v="223"/>
  </r>
  <r>
    <x v="3"/>
    <x v="3"/>
    <s v="2013/14 Q1 Apr, May, Jun"/>
    <x v="18"/>
    <x v="38"/>
    <n v="317"/>
  </r>
  <r>
    <x v="3"/>
    <x v="3"/>
    <s v="2013/14 Q1 Apr, May, Jun"/>
    <x v="18"/>
    <x v="103"/>
    <n v="99"/>
  </r>
  <r>
    <x v="3"/>
    <x v="3"/>
    <s v="2013/14 Q1 Apr, May, Jun"/>
    <x v="18"/>
    <x v="104"/>
    <n v="677"/>
  </r>
  <r>
    <x v="3"/>
    <x v="3"/>
    <s v="2013/14 Q1 Apr, May, Jun"/>
    <x v="19"/>
    <x v="105"/>
    <n v="100"/>
  </r>
  <r>
    <x v="3"/>
    <x v="3"/>
    <s v="2013/14 Q1 Apr, May, Jun"/>
    <x v="19"/>
    <x v="107"/>
    <n v="69"/>
  </r>
  <r>
    <x v="3"/>
    <x v="3"/>
    <s v="2013/14 Q1 Apr, May, Jun"/>
    <x v="20"/>
    <x v="108"/>
    <n v="58"/>
  </r>
  <r>
    <x v="3"/>
    <x v="3"/>
    <s v="2013/14 Q1 Apr, May, Jun"/>
    <x v="20"/>
    <x v="109"/>
    <n v="199"/>
  </r>
  <r>
    <x v="3"/>
    <x v="3"/>
    <s v="2013/14 Q1 Apr, May, Jun"/>
    <x v="21"/>
    <x v="110"/>
    <n v="1"/>
  </r>
  <r>
    <x v="3"/>
    <x v="3"/>
    <s v="2013/14 Q1 Apr, May, Jun"/>
    <x v="21"/>
    <x v="38"/>
    <n v="8"/>
  </r>
  <r>
    <x v="3"/>
    <x v="3"/>
    <s v="2013/14 Q2 Jul, Aug, Sep"/>
    <x v="0"/>
    <x v="0"/>
    <n v="111"/>
  </r>
  <r>
    <x v="3"/>
    <x v="3"/>
    <s v="2013/14 Q2 Jul, Aug, Sep"/>
    <x v="0"/>
    <x v="1"/>
    <n v="308"/>
  </r>
  <r>
    <x v="3"/>
    <x v="3"/>
    <s v="2013/14 Q2 Jul, Aug, Sep"/>
    <x v="1"/>
    <x v="119"/>
    <n v="55"/>
  </r>
  <r>
    <x v="3"/>
    <x v="3"/>
    <s v="2013/14 Q2 Jul, Aug, Sep"/>
    <x v="1"/>
    <x v="120"/>
    <n v="22"/>
  </r>
  <r>
    <x v="3"/>
    <x v="3"/>
    <s v="2013/14 Q2 Jul, Aug, Sep"/>
    <x v="1"/>
    <x v="121"/>
    <n v="13"/>
  </r>
  <r>
    <x v="3"/>
    <x v="3"/>
    <s v="2013/14 Q2 Jul, Aug, Sep"/>
    <x v="1"/>
    <x v="2"/>
    <n v="6"/>
  </r>
  <r>
    <x v="3"/>
    <x v="3"/>
    <s v="2013/14 Q2 Jul, Aug, Sep"/>
    <x v="1"/>
    <x v="3"/>
    <n v="52"/>
  </r>
  <r>
    <x v="3"/>
    <x v="3"/>
    <s v="2013/14 Q2 Jul, Aug, Sep"/>
    <x v="1"/>
    <x v="122"/>
    <n v="1"/>
  </r>
  <r>
    <x v="3"/>
    <x v="3"/>
    <s v="2013/14 Q2 Jul, Aug, Sep"/>
    <x v="1"/>
    <x v="111"/>
    <n v="46"/>
  </r>
  <r>
    <x v="3"/>
    <x v="3"/>
    <s v="2013/14 Q2 Jul, Aug, Sep"/>
    <x v="1"/>
    <x v="4"/>
    <n v="42"/>
  </r>
  <r>
    <x v="3"/>
    <x v="3"/>
    <s v="2013/14 Q2 Jul, Aug, Sep"/>
    <x v="1"/>
    <x v="123"/>
    <n v="19"/>
  </r>
  <r>
    <x v="3"/>
    <x v="3"/>
    <s v="2013/14 Q2 Jul, Aug, Sep"/>
    <x v="1"/>
    <x v="5"/>
    <n v="1"/>
  </r>
  <r>
    <x v="3"/>
    <x v="3"/>
    <s v="2013/14 Q2 Jul, Aug, Sep"/>
    <x v="1"/>
    <x v="6"/>
    <n v="56"/>
  </r>
  <r>
    <x v="3"/>
    <x v="3"/>
    <s v="2013/14 Q2 Jul, Aug, Sep"/>
    <x v="1"/>
    <x v="7"/>
    <n v="11"/>
  </r>
  <r>
    <x v="3"/>
    <x v="3"/>
    <s v="2013/14 Q2 Jul, Aug, Sep"/>
    <x v="1"/>
    <x v="8"/>
    <n v="11"/>
  </r>
  <r>
    <x v="3"/>
    <x v="3"/>
    <s v="2013/14 Q2 Jul, Aug, Sep"/>
    <x v="1"/>
    <x v="9"/>
    <n v="40"/>
  </r>
  <r>
    <x v="3"/>
    <x v="3"/>
    <s v="2013/14 Q2 Jul, Aug, Sep"/>
    <x v="1"/>
    <x v="10"/>
    <n v="273"/>
  </r>
  <r>
    <x v="3"/>
    <x v="3"/>
    <s v="2013/14 Q2 Jul, Aug, Sep"/>
    <x v="1"/>
    <x v="11"/>
    <n v="11"/>
  </r>
  <r>
    <x v="3"/>
    <x v="3"/>
    <s v="2013/14 Q2 Jul, Aug, Sep"/>
    <x v="1"/>
    <x v="12"/>
    <n v="95"/>
  </r>
  <r>
    <x v="3"/>
    <x v="3"/>
    <s v="2013/14 Q2 Jul, Aug, Sep"/>
    <x v="1"/>
    <x v="13"/>
    <n v="8"/>
  </r>
  <r>
    <x v="3"/>
    <x v="3"/>
    <s v="2013/14 Q2 Jul, Aug, Sep"/>
    <x v="1"/>
    <x v="14"/>
    <n v="60"/>
  </r>
  <r>
    <x v="3"/>
    <x v="3"/>
    <s v="2013/14 Q2 Jul, Aug, Sep"/>
    <x v="1"/>
    <x v="15"/>
    <n v="181"/>
  </r>
  <r>
    <x v="3"/>
    <x v="3"/>
    <s v="2013/14 Q2 Jul, Aug, Sep"/>
    <x v="1"/>
    <x v="16"/>
    <n v="25"/>
  </r>
  <r>
    <x v="3"/>
    <x v="3"/>
    <s v="2013/14 Q2 Jul, Aug, Sep"/>
    <x v="1"/>
    <x v="17"/>
    <n v="326"/>
  </r>
  <r>
    <x v="3"/>
    <x v="3"/>
    <s v="2013/14 Q2 Jul, Aug, Sep"/>
    <x v="1"/>
    <x v="18"/>
    <n v="85"/>
  </r>
  <r>
    <x v="3"/>
    <x v="3"/>
    <s v="2013/14 Q2 Jul, Aug, Sep"/>
    <x v="1"/>
    <x v="19"/>
    <n v="109"/>
  </r>
  <r>
    <x v="3"/>
    <x v="3"/>
    <s v="2013/14 Q2 Jul, Aug, Sep"/>
    <x v="2"/>
    <x v="20"/>
    <n v="580"/>
  </r>
  <r>
    <x v="3"/>
    <x v="3"/>
    <s v="2013/14 Q2 Jul, Aug, Sep"/>
    <x v="2"/>
    <x v="21"/>
    <n v="3"/>
  </r>
  <r>
    <x v="3"/>
    <x v="3"/>
    <s v="2013/14 Q2 Jul, Aug, Sep"/>
    <x v="2"/>
    <x v="22"/>
    <n v="124"/>
  </r>
  <r>
    <x v="3"/>
    <x v="3"/>
    <s v="2013/14 Q2 Jul, Aug, Sep"/>
    <x v="2"/>
    <x v="23"/>
    <n v="447"/>
  </r>
  <r>
    <x v="3"/>
    <x v="3"/>
    <s v="2013/14 Q2 Jul, Aug, Sep"/>
    <x v="3"/>
    <x v="24"/>
    <n v="1587"/>
  </r>
  <r>
    <x v="3"/>
    <x v="3"/>
    <s v="2013/14 Q2 Jul, Aug, Sep"/>
    <x v="3"/>
    <x v="25"/>
    <n v="1139"/>
  </r>
  <r>
    <x v="3"/>
    <x v="3"/>
    <s v="2013/14 Q2 Jul, Aug, Sep"/>
    <x v="3"/>
    <x v="26"/>
    <n v="399"/>
  </r>
  <r>
    <x v="3"/>
    <x v="3"/>
    <s v="2013/14 Q2 Jul, Aug, Sep"/>
    <x v="3"/>
    <x v="27"/>
    <n v="499"/>
  </r>
  <r>
    <x v="3"/>
    <x v="3"/>
    <s v="2013/14 Q2 Jul, Aug, Sep"/>
    <x v="3"/>
    <x v="28"/>
    <n v="217"/>
  </r>
  <r>
    <x v="3"/>
    <x v="3"/>
    <s v="2013/14 Q2 Jul, Aug, Sep"/>
    <x v="3"/>
    <x v="38"/>
    <n v="306"/>
  </r>
  <r>
    <x v="3"/>
    <x v="3"/>
    <s v="2013/14 Q2 Jul, Aug, Sep"/>
    <x v="4"/>
    <x v="29"/>
    <n v="2"/>
  </r>
  <r>
    <x v="3"/>
    <x v="3"/>
    <s v="2013/14 Q2 Jul, Aug, Sep"/>
    <x v="4"/>
    <x v="30"/>
    <n v="5"/>
  </r>
  <r>
    <x v="3"/>
    <x v="3"/>
    <s v="2013/14 Q2 Jul, Aug, Sep"/>
    <x v="4"/>
    <x v="31"/>
    <n v="97"/>
  </r>
  <r>
    <x v="3"/>
    <x v="3"/>
    <s v="2013/14 Q2 Jul, Aug, Sep"/>
    <x v="4"/>
    <x v="32"/>
    <n v="18"/>
  </r>
  <r>
    <x v="3"/>
    <x v="3"/>
    <s v="2013/14 Q2 Jul, Aug, Sep"/>
    <x v="4"/>
    <x v="33"/>
    <n v="3"/>
  </r>
  <r>
    <x v="3"/>
    <x v="3"/>
    <s v="2013/14 Q2 Jul, Aug, Sep"/>
    <x v="4"/>
    <x v="34"/>
    <n v="3"/>
  </r>
  <r>
    <x v="3"/>
    <x v="3"/>
    <s v="2013/14 Q2 Jul, Aug, Sep"/>
    <x v="5"/>
    <x v="35"/>
    <n v="859"/>
  </r>
  <r>
    <x v="3"/>
    <x v="3"/>
    <s v="2013/14 Q2 Jul, Aug, Sep"/>
    <x v="5"/>
    <x v="36"/>
    <n v="39"/>
  </r>
  <r>
    <x v="3"/>
    <x v="3"/>
    <s v="2013/14 Q2 Jul, Aug, Sep"/>
    <x v="5"/>
    <x v="37"/>
    <n v="1811"/>
  </r>
  <r>
    <x v="3"/>
    <x v="3"/>
    <s v="2013/14 Q2 Jul, Aug, Sep"/>
    <x v="5"/>
    <x v="38"/>
    <n v="220"/>
  </r>
  <r>
    <x v="3"/>
    <x v="3"/>
    <s v="2013/14 Q2 Jul, Aug, Sep"/>
    <x v="5"/>
    <x v="39"/>
    <n v="315"/>
  </r>
  <r>
    <x v="3"/>
    <x v="3"/>
    <s v="2013/14 Q2 Jul, Aug, Sep"/>
    <x v="5"/>
    <x v="40"/>
    <n v="149"/>
  </r>
  <r>
    <x v="3"/>
    <x v="3"/>
    <s v="2013/14 Q2 Jul, Aug, Sep"/>
    <x v="6"/>
    <x v="115"/>
    <n v="332"/>
  </r>
  <r>
    <x v="3"/>
    <x v="3"/>
    <s v="2013/14 Q2 Jul, Aug, Sep"/>
    <x v="6"/>
    <x v="41"/>
    <n v="1124"/>
  </r>
  <r>
    <x v="3"/>
    <x v="3"/>
    <s v="2013/14 Q2 Jul, Aug, Sep"/>
    <x v="7"/>
    <x v="42"/>
    <n v="1"/>
  </r>
  <r>
    <x v="3"/>
    <x v="3"/>
    <s v="2013/14 Q2 Jul, Aug, Sep"/>
    <x v="7"/>
    <x v="43"/>
    <n v="7"/>
  </r>
  <r>
    <x v="3"/>
    <x v="3"/>
    <s v="2013/14 Q2 Jul, Aug, Sep"/>
    <x v="7"/>
    <x v="44"/>
    <n v="20"/>
  </r>
  <r>
    <x v="3"/>
    <x v="3"/>
    <s v="2013/14 Q2 Jul, Aug, Sep"/>
    <x v="7"/>
    <x v="45"/>
    <n v="200"/>
  </r>
  <r>
    <x v="3"/>
    <x v="3"/>
    <s v="2013/14 Q2 Jul, Aug, Sep"/>
    <x v="7"/>
    <x v="46"/>
    <n v="30"/>
  </r>
  <r>
    <x v="3"/>
    <x v="3"/>
    <s v="2013/14 Q2 Jul, Aug, Sep"/>
    <x v="7"/>
    <x v="47"/>
    <n v="39"/>
  </r>
  <r>
    <x v="3"/>
    <x v="3"/>
    <s v="2013/14 Q2 Jul, Aug, Sep"/>
    <x v="7"/>
    <x v="48"/>
    <n v="2"/>
  </r>
  <r>
    <x v="3"/>
    <x v="3"/>
    <s v="2013/14 Q2 Jul, Aug, Sep"/>
    <x v="7"/>
    <x v="49"/>
    <n v="3"/>
  </r>
  <r>
    <x v="3"/>
    <x v="3"/>
    <s v="2013/14 Q2 Jul, Aug, Sep"/>
    <x v="7"/>
    <x v="50"/>
    <n v="2"/>
  </r>
  <r>
    <x v="3"/>
    <x v="3"/>
    <s v="2013/14 Q2 Jul, Aug, Sep"/>
    <x v="7"/>
    <x v="51"/>
    <n v="6"/>
  </r>
  <r>
    <x v="3"/>
    <x v="3"/>
    <s v="2013/14 Q2 Jul, Aug, Sep"/>
    <x v="7"/>
    <x v="52"/>
    <n v="14"/>
  </r>
  <r>
    <x v="3"/>
    <x v="3"/>
    <s v="2013/14 Q2 Jul, Aug, Sep"/>
    <x v="7"/>
    <x v="53"/>
    <n v="30"/>
  </r>
  <r>
    <x v="3"/>
    <x v="3"/>
    <s v="2013/14 Q2 Jul, Aug, Sep"/>
    <x v="7"/>
    <x v="126"/>
    <n v="2"/>
  </r>
  <r>
    <x v="3"/>
    <x v="3"/>
    <s v="2013/14 Q2 Jul, Aug, Sep"/>
    <x v="7"/>
    <x v="112"/>
    <n v="1"/>
  </r>
  <r>
    <x v="3"/>
    <x v="3"/>
    <s v="2013/14 Q2 Jul, Aug, Sep"/>
    <x v="7"/>
    <x v="54"/>
    <n v="13"/>
  </r>
  <r>
    <x v="3"/>
    <x v="3"/>
    <s v="2013/14 Q2 Jul, Aug, Sep"/>
    <x v="7"/>
    <x v="55"/>
    <n v="19"/>
  </r>
  <r>
    <x v="3"/>
    <x v="3"/>
    <s v="2013/14 Q2 Jul, Aug, Sep"/>
    <x v="7"/>
    <x v="56"/>
    <n v="2"/>
  </r>
  <r>
    <x v="3"/>
    <x v="3"/>
    <s v="2013/14 Q2 Jul, Aug, Sep"/>
    <x v="7"/>
    <x v="57"/>
    <n v="3"/>
  </r>
  <r>
    <x v="3"/>
    <x v="3"/>
    <s v="2013/14 Q2 Jul, Aug, Sep"/>
    <x v="7"/>
    <x v="58"/>
    <n v="8"/>
  </r>
  <r>
    <x v="3"/>
    <x v="3"/>
    <s v="2013/14 Q2 Jul, Aug, Sep"/>
    <x v="7"/>
    <x v="59"/>
    <n v="24"/>
  </r>
  <r>
    <x v="3"/>
    <x v="3"/>
    <s v="2013/14 Q2 Jul, Aug, Sep"/>
    <x v="7"/>
    <x v="60"/>
    <n v="7"/>
  </r>
  <r>
    <x v="3"/>
    <x v="3"/>
    <s v="2013/14 Q2 Jul, Aug, Sep"/>
    <x v="7"/>
    <x v="61"/>
    <n v="43"/>
  </r>
  <r>
    <x v="3"/>
    <x v="3"/>
    <s v="2013/14 Q2 Jul, Aug, Sep"/>
    <x v="8"/>
    <x v="24"/>
    <n v="2154"/>
  </r>
  <r>
    <x v="3"/>
    <x v="3"/>
    <s v="2013/14 Q2 Jul, Aug, Sep"/>
    <x v="8"/>
    <x v="25"/>
    <n v="141"/>
  </r>
  <r>
    <x v="3"/>
    <x v="3"/>
    <s v="2013/14 Q2 Jul, Aug, Sep"/>
    <x v="8"/>
    <x v="26"/>
    <n v="66"/>
  </r>
  <r>
    <x v="3"/>
    <x v="3"/>
    <s v="2013/14 Q2 Jul, Aug, Sep"/>
    <x v="8"/>
    <x v="27"/>
    <n v="589"/>
  </r>
  <r>
    <x v="3"/>
    <x v="3"/>
    <s v="2013/14 Q2 Jul, Aug, Sep"/>
    <x v="8"/>
    <x v="28"/>
    <n v="256"/>
  </r>
  <r>
    <x v="3"/>
    <x v="3"/>
    <s v="2013/14 Q2 Jul, Aug, Sep"/>
    <x v="8"/>
    <x v="38"/>
    <n v="110"/>
  </r>
  <r>
    <x v="3"/>
    <x v="3"/>
    <s v="2013/14 Q2 Jul, Aug, Sep"/>
    <x v="9"/>
    <x v="62"/>
    <n v="43"/>
  </r>
  <r>
    <x v="3"/>
    <x v="3"/>
    <s v="2013/14 Q2 Jul, Aug, Sep"/>
    <x v="9"/>
    <x v="38"/>
    <n v="266"/>
  </r>
  <r>
    <x v="3"/>
    <x v="3"/>
    <s v="2013/14 Q2 Jul, Aug, Sep"/>
    <x v="9"/>
    <x v="63"/>
    <n v="14"/>
  </r>
  <r>
    <x v="3"/>
    <x v="3"/>
    <s v="2013/14 Q2 Jul, Aug, Sep"/>
    <x v="9"/>
    <x v="64"/>
    <n v="35"/>
  </r>
  <r>
    <x v="3"/>
    <x v="3"/>
    <s v="2013/14 Q2 Jul, Aug, Sep"/>
    <x v="9"/>
    <x v="65"/>
    <n v="35"/>
  </r>
  <r>
    <x v="3"/>
    <x v="3"/>
    <s v="2013/14 Q2 Jul, Aug, Sep"/>
    <x v="9"/>
    <x v="66"/>
    <n v="21"/>
  </r>
  <r>
    <x v="3"/>
    <x v="3"/>
    <s v="2013/14 Q2 Jul, Aug, Sep"/>
    <x v="9"/>
    <x v="67"/>
    <n v="234"/>
  </r>
  <r>
    <x v="3"/>
    <x v="3"/>
    <s v="2013/14 Q2 Jul, Aug, Sep"/>
    <x v="10"/>
    <x v="41"/>
    <n v="42"/>
  </r>
  <r>
    <x v="3"/>
    <x v="3"/>
    <s v="2013/14 Q2 Jul, Aug, Sep"/>
    <x v="22"/>
    <x v="68"/>
    <n v="702"/>
  </r>
  <r>
    <x v="3"/>
    <x v="3"/>
    <s v="2013/14 Q2 Jul, Aug, Sep"/>
    <x v="22"/>
    <x v="69"/>
    <n v="913"/>
  </r>
  <r>
    <x v="3"/>
    <x v="3"/>
    <s v="2013/14 Q2 Jul, Aug, Sep"/>
    <x v="22"/>
    <x v="70"/>
    <n v="6"/>
  </r>
  <r>
    <x v="3"/>
    <x v="3"/>
    <s v="2013/14 Q2 Jul, Aug, Sep"/>
    <x v="22"/>
    <x v="71"/>
    <n v="130"/>
  </r>
  <r>
    <x v="3"/>
    <x v="3"/>
    <s v="2013/14 Q2 Jul, Aug, Sep"/>
    <x v="22"/>
    <x v="72"/>
    <n v="12"/>
  </r>
  <r>
    <x v="3"/>
    <x v="3"/>
    <s v="2013/14 Q2 Jul, Aug, Sep"/>
    <x v="22"/>
    <x v="116"/>
    <n v="329"/>
  </r>
  <r>
    <x v="3"/>
    <x v="3"/>
    <s v="2013/14 Q2 Jul, Aug, Sep"/>
    <x v="22"/>
    <x v="38"/>
    <n v="329"/>
  </r>
  <r>
    <x v="3"/>
    <x v="3"/>
    <s v="2013/14 Q2 Jul, Aug, Sep"/>
    <x v="22"/>
    <x v="73"/>
    <n v="30"/>
  </r>
  <r>
    <x v="3"/>
    <x v="3"/>
    <s v="2013/14 Q2 Jul, Aug, Sep"/>
    <x v="22"/>
    <x v="74"/>
    <n v="471"/>
  </r>
  <r>
    <x v="3"/>
    <x v="3"/>
    <s v="2013/14 Q2 Jul, Aug, Sep"/>
    <x v="11"/>
    <x v="68"/>
    <n v="34"/>
  </r>
  <r>
    <x v="3"/>
    <x v="3"/>
    <s v="2013/14 Q2 Jul, Aug, Sep"/>
    <x v="11"/>
    <x v="69"/>
    <n v="28"/>
  </r>
  <r>
    <x v="3"/>
    <x v="3"/>
    <s v="2013/14 Q2 Jul, Aug, Sep"/>
    <x v="11"/>
    <x v="70"/>
    <n v="1"/>
  </r>
  <r>
    <x v="3"/>
    <x v="3"/>
    <s v="2013/14 Q2 Jul, Aug, Sep"/>
    <x v="11"/>
    <x v="71"/>
    <n v="148"/>
  </r>
  <r>
    <x v="3"/>
    <x v="3"/>
    <s v="2013/14 Q2 Jul, Aug, Sep"/>
    <x v="11"/>
    <x v="72"/>
    <n v="67"/>
  </r>
  <r>
    <x v="3"/>
    <x v="3"/>
    <s v="2013/14 Q2 Jul, Aug, Sep"/>
    <x v="11"/>
    <x v="116"/>
    <n v="65"/>
  </r>
  <r>
    <x v="3"/>
    <x v="3"/>
    <s v="2013/14 Q2 Jul, Aug, Sep"/>
    <x v="11"/>
    <x v="38"/>
    <n v="142"/>
  </r>
  <r>
    <x v="3"/>
    <x v="3"/>
    <s v="2013/14 Q2 Jul, Aug, Sep"/>
    <x v="11"/>
    <x v="73"/>
    <n v="4"/>
  </r>
  <r>
    <x v="3"/>
    <x v="3"/>
    <s v="2013/14 Q2 Jul, Aug, Sep"/>
    <x v="11"/>
    <x v="74"/>
    <n v="30"/>
  </r>
  <r>
    <x v="3"/>
    <x v="3"/>
    <s v="2013/14 Q2 Jul, Aug, Sep"/>
    <x v="12"/>
    <x v="41"/>
    <n v="1484"/>
  </r>
  <r>
    <x v="3"/>
    <x v="3"/>
    <s v="2013/14 Q2 Jul, Aug, Sep"/>
    <x v="13"/>
    <x v="75"/>
    <n v="33"/>
  </r>
  <r>
    <x v="3"/>
    <x v="3"/>
    <s v="2013/14 Q2 Jul, Aug, Sep"/>
    <x v="13"/>
    <x v="76"/>
    <n v="1"/>
  </r>
  <r>
    <x v="3"/>
    <x v="3"/>
    <s v="2013/14 Q2 Jul, Aug, Sep"/>
    <x v="13"/>
    <x v="77"/>
    <n v="12"/>
  </r>
  <r>
    <x v="3"/>
    <x v="3"/>
    <s v="2013/14 Q2 Jul, Aug, Sep"/>
    <x v="13"/>
    <x v="78"/>
    <n v="352"/>
  </r>
  <r>
    <x v="3"/>
    <x v="3"/>
    <s v="2013/14 Q2 Jul, Aug, Sep"/>
    <x v="13"/>
    <x v="79"/>
    <n v="28"/>
  </r>
  <r>
    <x v="3"/>
    <x v="3"/>
    <s v="2013/14 Q2 Jul, Aug, Sep"/>
    <x v="13"/>
    <x v="38"/>
    <n v="486"/>
  </r>
  <r>
    <x v="3"/>
    <x v="3"/>
    <s v="2013/14 Q2 Jul, Aug, Sep"/>
    <x v="13"/>
    <x v="80"/>
    <n v="9"/>
  </r>
  <r>
    <x v="3"/>
    <x v="3"/>
    <s v="2013/14 Q2 Jul, Aug, Sep"/>
    <x v="13"/>
    <x v="81"/>
    <n v="178"/>
  </r>
  <r>
    <x v="3"/>
    <x v="3"/>
    <s v="2013/14 Q2 Jul, Aug, Sep"/>
    <x v="14"/>
    <x v="35"/>
    <n v="15"/>
  </r>
  <r>
    <x v="3"/>
    <x v="3"/>
    <s v="2013/14 Q2 Jul, Aug, Sep"/>
    <x v="14"/>
    <x v="82"/>
    <n v="20"/>
  </r>
  <r>
    <x v="3"/>
    <x v="3"/>
    <s v="2013/14 Q2 Jul, Aug, Sep"/>
    <x v="14"/>
    <x v="101"/>
    <n v="98"/>
  </r>
  <r>
    <x v="3"/>
    <x v="3"/>
    <s v="2013/14 Q2 Jul, Aug, Sep"/>
    <x v="14"/>
    <x v="83"/>
    <n v="55"/>
  </r>
  <r>
    <x v="3"/>
    <x v="3"/>
    <s v="2013/14 Q2 Jul, Aug, Sep"/>
    <x v="14"/>
    <x v="113"/>
    <n v="19"/>
  </r>
  <r>
    <x v="3"/>
    <x v="3"/>
    <s v="2013/14 Q2 Jul, Aug, Sep"/>
    <x v="14"/>
    <x v="38"/>
    <n v="15"/>
  </r>
  <r>
    <x v="3"/>
    <x v="3"/>
    <s v="2013/14 Q2 Jul, Aug, Sep"/>
    <x v="14"/>
    <x v="84"/>
    <n v="108"/>
  </r>
  <r>
    <x v="3"/>
    <x v="3"/>
    <s v="2013/14 Q2 Jul, Aug, Sep"/>
    <x v="14"/>
    <x v="40"/>
    <n v="41"/>
  </r>
  <r>
    <x v="3"/>
    <x v="3"/>
    <s v="2013/14 Q2 Jul, Aug, Sep"/>
    <x v="15"/>
    <x v="85"/>
    <n v="50"/>
  </r>
  <r>
    <x v="3"/>
    <x v="3"/>
    <s v="2013/14 Q2 Jul, Aug, Sep"/>
    <x v="15"/>
    <x v="86"/>
    <n v="30"/>
  </r>
  <r>
    <x v="3"/>
    <x v="3"/>
    <s v="2013/14 Q2 Jul, Aug, Sep"/>
    <x v="15"/>
    <x v="38"/>
    <n v="93"/>
  </r>
  <r>
    <x v="3"/>
    <x v="3"/>
    <s v="2013/14 Q2 Jul, Aug, Sep"/>
    <x v="15"/>
    <x v="87"/>
    <n v="90"/>
  </r>
  <r>
    <x v="3"/>
    <x v="3"/>
    <s v="2013/14 Q2 Jul, Aug, Sep"/>
    <x v="15"/>
    <x v="88"/>
    <n v="23"/>
  </r>
  <r>
    <x v="3"/>
    <x v="3"/>
    <s v="2013/14 Q2 Jul, Aug, Sep"/>
    <x v="15"/>
    <x v="89"/>
    <n v="772"/>
  </r>
  <r>
    <x v="3"/>
    <x v="3"/>
    <s v="2013/14 Q2 Jul, Aug, Sep"/>
    <x v="15"/>
    <x v="90"/>
    <n v="278"/>
  </r>
  <r>
    <x v="3"/>
    <x v="3"/>
    <s v="2013/14 Q2 Jul, Aug, Sep"/>
    <x v="16"/>
    <x v="91"/>
    <n v="2"/>
  </r>
  <r>
    <x v="3"/>
    <x v="3"/>
    <s v="2013/14 Q2 Jul, Aug, Sep"/>
    <x v="16"/>
    <x v="118"/>
    <n v="40"/>
  </r>
  <r>
    <x v="3"/>
    <x v="3"/>
    <s v="2013/14 Q2 Jul, Aug, Sep"/>
    <x v="16"/>
    <x v="124"/>
    <n v="3"/>
  </r>
  <r>
    <x v="3"/>
    <x v="3"/>
    <s v="2013/14 Q2 Jul, Aug, Sep"/>
    <x v="16"/>
    <x v="38"/>
    <n v="16"/>
  </r>
  <r>
    <x v="3"/>
    <x v="3"/>
    <s v="2013/14 Q2 Jul, Aug, Sep"/>
    <x v="16"/>
    <x v="92"/>
    <n v="2"/>
  </r>
  <r>
    <x v="3"/>
    <x v="3"/>
    <s v="2013/14 Q2 Jul, Aug, Sep"/>
    <x v="16"/>
    <x v="93"/>
    <n v="5"/>
  </r>
  <r>
    <x v="3"/>
    <x v="3"/>
    <s v="2013/14 Q2 Jul, Aug, Sep"/>
    <x v="16"/>
    <x v="94"/>
    <n v="1"/>
  </r>
  <r>
    <x v="3"/>
    <x v="3"/>
    <s v="2013/14 Q2 Jul, Aug, Sep"/>
    <x v="16"/>
    <x v="95"/>
    <n v="16"/>
  </r>
  <r>
    <x v="3"/>
    <x v="3"/>
    <s v="2013/14 Q2 Jul, Aug, Sep"/>
    <x v="16"/>
    <x v="96"/>
    <n v="18"/>
  </r>
  <r>
    <x v="3"/>
    <x v="3"/>
    <s v="2013/14 Q2 Jul, Aug, Sep"/>
    <x v="16"/>
    <x v="97"/>
    <n v="108"/>
  </r>
  <r>
    <x v="3"/>
    <x v="3"/>
    <s v="2013/14 Q2 Jul, Aug, Sep"/>
    <x v="16"/>
    <x v="98"/>
    <n v="8"/>
  </r>
  <r>
    <x v="3"/>
    <x v="3"/>
    <s v="2013/14 Q2 Jul, Aug, Sep"/>
    <x v="16"/>
    <x v="99"/>
    <n v="13"/>
  </r>
  <r>
    <x v="3"/>
    <x v="3"/>
    <s v="2013/14 Q2 Jul, Aug, Sep"/>
    <x v="16"/>
    <x v="100"/>
    <n v="4"/>
  </r>
  <r>
    <x v="3"/>
    <x v="3"/>
    <s v="2013/14 Q2 Jul, Aug, Sep"/>
    <x v="16"/>
    <x v="117"/>
    <n v="8"/>
  </r>
  <r>
    <x v="3"/>
    <x v="3"/>
    <s v="2013/14 Q2 Jul, Aug, Sep"/>
    <x v="17"/>
    <x v="35"/>
    <n v="127"/>
  </r>
  <r>
    <x v="3"/>
    <x v="3"/>
    <s v="2013/14 Q2 Jul, Aug, Sep"/>
    <x v="17"/>
    <x v="82"/>
    <n v="1608"/>
  </r>
  <r>
    <x v="3"/>
    <x v="3"/>
    <s v="2013/14 Q2 Jul, Aug, Sep"/>
    <x v="17"/>
    <x v="101"/>
    <n v="1493"/>
  </r>
  <r>
    <x v="3"/>
    <x v="3"/>
    <s v="2013/14 Q2 Jul, Aug, Sep"/>
    <x v="17"/>
    <x v="83"/>
    <n v="2055"/>
  </r>
  <r>
    <x v="3"/>
    <x v="3"/>
    <s v="2013/14 Q2 Jul, Aug, Sep"/>
    <x v="17"/>
    <x v="113"/>
    <n v="376"/>
  </r>
  <r>
    <x v="3"/>
    <x v="3"/>
    <s v="2013/14 Q2 Jul, Aug, Sep"/>
    <x v="17"/>
    <x v="38"/>
    <n v="149"/>
  </r>
  <r>
    <x v="3"/>
    <x v="3"/>
    <s v="2013/14 Q2 Jul, Aug, Sep"/>
    <x v="17"/>
    <x v="84"/>
    <n v="460"/>
  </r>
  <r>
    <x v="3"/>
    <x v="3"/>
    <s v="2013/14 Q2 Jul, Aug, Sep"/>
    <x v="17"/>
    <x v="40"/>
    <n v="529"/>
  </r>
  <r>
    <x v="3"/>
    <x v="3"/>
    <s v="2013/14 Q2 Jul, Aug, Sep"/>
    <x v="17"/>
    <x v="102"/>
    <n v="261"/>
  </r>
  <r>
    <x v="3"/>
    <x v="3"/>
    <s v="2013/14 Q2 Jul, Aug, Sep"/>
    <x v="18"/>
    <x v="38"/>
    <n v="334"/>
  </r>
  <r>
    <x v="3"/>
    <x v="3"/>
    <s v="2013/14 Q2 Jul, Aug, Sep"/>
    <x v="18"/>
    <x v="103"/>
    <n v="105"/>
  </r>
  <r>
    <x v="3"/>
    <x v="3"/>
    <s v="2013/14 Q2 Jul, Aug, Sep"/>
    <x v="18"/>
    <x v="104"/>
    <n v="794"/>
  </r>
  <r>
    <x v="3"/>
    <x v="3"/>
    <s v="2013/14 Q2 Jul, Aug, Sep"/>
    <x v="19"/>
    <x v="105"/>
    <n v="53"/>
  </r>
  <r>
    <x v="3"/>
    <x v="3"/>
    <s v="2013/14 Q2 Jul, Aug, Sep"/>
    <x v="19"/>
    <x v="106"/>
    <n v="1"/>
  </r>
  <r>
    <x v="3"/>
    <x v="3"/>
    <s v="2013/14 Q2 Jul, Aug, Sep"/>
    <x v="19"/>
    <x v="107"/>
    <n v="114"/>
  </r>
  <r>
    <x v="3"/>
    <x v="3"/>
    <s v="2013/14 Q2 Jul, Aug, Sep"/>
    <x v="20"/>
    <x v="108"/>
    <n v="72"/>
  </r>
  <r>
    <x v="3"/>
    <x v="3"/>
    <s v="2013/14 Q2 Jul, Aug, Sep"/>
    <x v="20"/>
    <x v="109"/>
    <n v="269"/>
  </r>
  <r>
    <x v="3"/>
    <x v="3"/>
    <s v="2013/14 Q2 Jul, Aug, Sep"/>
    <x v="21"/>
    <x v="110"/>
    <n v="1"/>
  </r>
  <r>
    <x v="3"/>
    <x v="3"/>
    <s v="2013/14 Q2 Jul, Aug, Sep"/>
    <x v="21"/>
    <x v="38"/>
    <n v="11"/>
  </r>
  <r>
    <x v="3"/>
    <x v="3"/>
    <s v="2013/14 Q3 Oct, Nov, Dec"/>
    <x v="0"/>
    <x v="0"/>
    <n v="171"/>
  </r>
  <r>
    <x v="3"/>
    <x v="3"/>
    <s v="2013/14 Q3 Oct, Nov, Dec"/>
    <x v="0"/>
    <x v="1"/>
    <n v="651"/>
  </r>
  <r>
    <x v="3"/>
    <x v="3"/>
    <s v="2013/14 Q3 Oct, Nov, Dec"/>
    <x v="1"/>
    <x v="119"/>
    <n v="22"/>
  </r>
  <r>
    <x v="3"/>
    <x v="3"/>
    <s v="2013/14 Q3 Oct, Nov, Dec"/>
    <x v="1"/>
    <x v="120"/>
    <n v="12"/>
  </r>
  <r>
    <x v="3"/>
    <x v="3"/>
    <s v="2013/14 Q3 Oct, Nov, Dec"/>
    <x v="1"/>
    <x v="121"/>
    <n v="5"/>
  </r>
  <r>
    <x v="3"/>
    <x v="3"/>
    <s v="2013/14 Q3 Oct, Nov, Dec"/>
    <x v="1"/>
    <x v="2"/>
    <n v="10"/>
  </r>
  <r>
    <x v="3"/>
    <x v="3"/>
    <s v="2013/14 Q3 Oct, Nov, Dec"/>
    <x v="1"/>
    <x v="3"/>
    <n v="38"/>
  </r>
  <r>
    <x v="3"/>
    <x v="3"/>
    <s v="2013/14 Q3 Oct, Nov, Dec"/>
    <x v="1"/>
    <x v="111"/>
    <n v="31"/>
  </r>
  <r>
    <x v="3"/>
    <x v="3"/>
    <s v="2013/14 Q3 Oct, Nov, Dec"/>
    <x v="1"/>
    <x v="4"/>
    <n v="48"/>
  </r>
  <r>
    <x v="3"/>
    <x v="3"/>
    <s v="2013/14 Q3 Oct, Nov, Dec"/>
    <x v="1"/>
    <x v="123"/>
    <n v="4"/>
  </r>
  <r>
    <x v="3"/>
    <x v="3"/>
    <s v="2013/14 Q3 Oct, Nov, Dec"/>
    <x v="1"/>
    <x v="5"/>
    <n v="1"/>
  </r>
  <r>
    <x v="3"/>
    <x v="3"/>
    <s v="2013/14 Q3 Oct, Nov, Dec"/>
    <x v="1"/>
    <x v="6"/>
    <n v="40"/>
  </r>
  <r>
    <x v="3"/>
    <x v="3"/>
    <s v="2013/14 Q3 Oct, Nov, Dec"/>
    <x v="1"/>
    <x v="7"/>
    <n v="4"/>
  </r>
  <r>
    <x v="3"/>
    <x v="3"/>
    <s v="2013/14 Q3 Oct, Nov, Dec"/>
    <x v="1"/>
    <x v="8"/>
    <n v="4"/>
  </r>
  <r>
    <x v="3"/>
    <x v="3"/>
    <s v="2013/14 Q3 Oct, Nov, Dec"/>
    <x v="1"/>
    <x v="9"/>
    <n v="12"/>
  </r>
  <r>
    <x v="3"/>
    <x v="3"/>
    <s v="2013/14 Q3 Oct, Nov, Dec"/>
    <x v="1"/>
    <x v="10"/>
    <n v="146"/>
  </r>
  <r>
    <x v="3"/>
    <x v="3"/>
    <s v="2013/14 Q3 Oct, Nov, Dec"/>
    <x v="1"/>
    <x v="11"/>
    <n v="12"/>
  </r>
  <r>
    <x v="3"/>
    <x v="3"/>
    <s v="2013/14 Q3 Oct, Nov, Dec"/>
    <x v="1"/>
    <x v="12"/>
    <n v="11"/>
  </r>
  <r>
    <x v="3"/>
    <x v="3"/>
    <s v="2013/14 Q3 Oct, Nov, Dec"/>
    <x v="1"/>
    <x v="14"/>
    <n v="53"/>
  </r>
  <r>
    <x v="3"/>
    <x v="3"/>
    <s v="2013/14 Q3 Oct, Nov, Dec"/>
    <x v="1"/>
    <x v="15"/>
    <n v="104"/>
  </r>
  <r>
    <x v="3"/>
    <x v="3"/>
    <s v="2013/14 Q3 Oct, Nov, Dec"/>
    <x v="1"/>
    <x v="16"/>
    <n v="6"/>
  </r>
  <r>
    <x v="3"/>
    <x v="3"/>
    <s v="2013/14 Q3 Oct, Nov, Dec"/>
    <x v="1"/>
    <x v="17"/>
    <n v="225"/>
  </r>
  <r>
    <x v="3"/>
    <x v="3"/>
    <s v="2013/14 Q3 Oct, Nov, Dec"/>
    <x v="1"/>
    <x v="18"/>
    <n v="68"/>
  </r>
  <r>
    <x v="3"/>
    <x v="3"/>
    <s v="2013/14 Q3 Oct, Nov, Dec"/>
    <x v="1"/>
    <x v="19"/>
    <n v="44"/>
  </r>
  <r>
    <x v="3"/>
    <x v="3"/>
    <s v="2013/14 Q3 Oct, Nov, Dec"/>
    <x v="2"/>
    <x v="20"/>
    <n v="524"/>
  </r>
  <r>
    <x v="3"/>
    <x v="3"/>
    <s v="2013/14 Q3 Oct, Nov, Dec"/>
    <x v="2"/>
    <x v="21"/>
    <n v="5"/>
  </r>
  <r>
    <x v="3"/>
    <x v="3"/>
    <s v="2013/14 Q3 Oct, Nov, Dec"/>
    <x v="2"/>
    <x v="22"/>
    <n v="91"/>
  </r>
  <r>
    <x v="3"/>
    <x v="3"/>
    <s v="2013/14 Q3 Oct, Nov, Dec"/>
    <x v="2"/>
    <x v="23"/>
    <n v="390"/>
  </r>
  <r>
    <x v="3"/>
    <x v="3"/>
    <s v="2013/14 Q3 Oct, Nov, Dec"/>
    <x v="3"/>
    <x v="24"/>
    <n v="1534"/>
  </r>
  <r>
    <x v="3"/>
    <x v="3"/>
    <s v="2013/14 Q3 Oct, Nov, Dec"/>
    <x v="3"/>
    <x v="25"/>
    <n v="1034"/>
  </r>
  <r>
    <x v="3"/>
    <x v="3"/>
    <s v="2013/14 Q3 Oct, Nov, Dec"/>
    <x v="3"/>
    <x v="26"/>
    <n v="320"/>
  </r>
  <r>
    <x v="3"/>
    <x v="3"/>
    <s v="2013/14 Q3 Oct, Nov, Dec"/>
    <x v="3"/>
    <x v="27"/>
    <n v="486"/>
  </r>
  <r>
    <x v="3"/>
    <x v="3"/>
    <s v="2013/14 Q3 Oct, Nov, Dec"/>
    <x v="3"/>
    <x v="28"/>
    <n v="195"/>
  </r>
  <r>
    <x v="3"/>
    <x v="3"/>
    <s v="2013/14 Q3 Oct, Nov, Dec"/>
    <x v="3"/>
    <x v="38"/>
    <n v="230"/>
  </r>
  <r>
    <x v="3"/>
    <x v="3"/>
    <s v="2013/14 Q3 Oct, Nov, Dec"/>
    <x v="4"/>
    <x v="30"/>
    <n v="1"/>
  </r>
  <r>
    <x v="3"/>
    <x v="3"/>
    <s v="2013/14 Q3 Oct, Nov, Dec"/>
    <x v="4"/>
    <x v="31"/>
    <n v="126"/>
  </r>
  <r>
    <x v="3"/>
    <x v="3"/>
    <s v="2013/14 Q3 Oct, Nov, Dec"/>
    <x v="4"/>
    <x v="32"/>
    <n v="21"/>
  </r>
  <r>
    <x v="3"/>
    <x v="3"/>
    <s v="2013/14 Q3 Oct, Nov, Dec"/>
    <x v="4"/>
    <x v="33"/>
    <n v="2"/>
  </r>
  <r>
    <x v="3"/>
    <x v="3"/>
    <s v="2013/14 Q3 Oct, Nov, Dec"/>
    <x v="4"/>
    <x v="34"/>
    <n v="5"/>
  </r>
  <r>
    <x v="3"/>
    <x v="3"/>
    <s v="2013/14 Q3 Oct, Nov, Dec"/>
    <x v="5"/>
    <x v="35"/>
    <n v="1279"/>
  </r>
  <r>
    <x v="3"/>
    <x v="3"/>
    <s v="2013/14 Q3 Oct, Nov, Dec"/>
    <x v="5"/>
    <x v="36"/>
    <n v="109"/>
  </r>
  <r>
    <x v="3"/>
    <x v="3"/>
    <s v="2013/14 Q3 Oct, Nov, Dec"/>
    <x v="5"/>
    <x v="37"/>
    <n v="1927"/>
  </r>
  <r>
    <x v="3"/>
    <x v="3"/>
    <s v="2013/14 Q3 Oct, Nov, Dec"/>
    <x v="5"/>
    <x v="38"/>
    <n v="261"/>
  </r>
  <r>
    <x v="3"/>
    <x v="3"/>
    <s v="2013/14 Q3 Oct, Nov, Dec"/>
    <x v="5"/>
    <x v="39"/>
    <n v="635"/>
  </r>
  <r>
    <x v="3"/>
    <x v="3"/>
    <s v="2013/14 Q3 Oct, Nov, Dec"/>
    <x v="5"/>
    <x v="40"/>
    <n v="218"/>
  </r>
  <r>
    <x v="3"/>
    <x v="3"/>
    <s v="2013/14 Q3 Oct, Nov, Dec"/>
    <x v="6"/>
    <x v="115"/>
    <n v="262"/>
  </r>
  <r>
    <x v="3"/>
    <x v="3"/>
    <s v="2013/14 Q3 Oct, Nov, Dec"/>
    <x v="6"/>
    <x v="41"/>
    <n v="1141"/>
  </r>
  <r>
    <x v="3"/>
    <x v="3"/>
    <s v="2013/14 Q3 Oct, Nov, Dec"/>
    <x v="7"/>
    <x v="43"/>
    <n v="2"/>
  </r>
  <r>
    <x v="3"/>
    <x v="3"/>
    <s v="2013/14 Q3 Oct, Nov, Dec"/>
    <x v="7"/>
    <x v="44"/>
    <n v="23"/>
  </r>
  <r>
    <x v="3"/>
    <x v="3"/>
    <s v="2013/14 Q3 Oct, Nov, Dec"/>
    <x v="7"/>
    <x v="45"/>
    <n v="214"/>
  </r>
  <r>
    <x v="3"/>
    <x v="3"/>
    <s v="2013/14 Q3 Oct, Nov, Dec"/>
    <x v="7"/>
    <x v="46"/>
    <n v="15"/>
  </r>
  <r>
    <x v="3"/>
    <x v="3"/>
    <s v="2013/14 Q3 Oct, Nov, Dec"/>
    <x v="7"/>
    <x v="47"/>
    <n v="35"/>
  </r>
  <r>
    <x v="3"/>
    <x v="3"/>
    <s v="2013/14 Q3 Oct, Nov, Dec"/>
    <x v="7"/>
    <x v="48"/>
    <n v="2"/>
  </r>
  <r>
    <x v="3"/>
    <x v="3"/>
    <s v="2013/14 Q3 Oct, Nov, Dec"/>
    <x v="7"/>
    <x v="49"/>
    <n v="8"/>
  </r>
  <r>
    <x v="3"/>
    <x v="3"/>
    <s v="2013/14 Q3 Oct, Nov, Dec"/>
    <x v="7"/>
    <x v="50"/>
    <n v="2"/>
  </r>
  <r>
    <x v="3"/>
    <x v="3"/>
    <s v="2013/14 Q3 Oct, Nov, Dec"/>
    <x v="7"/>
    <x v="51"/>
    <n v="5"/>
  </r>
  <r>
    <x v="3"/>
    <x v="3"/>
    <s v="2013/14 Q3 Oct, Nov, Dec"/>
    <x v="7"/>
    <x v="52"/>
    <n v="12"/>
  </r>
  <r>
    <x v="3"/>
    <x v="3"/>
    <s v="2013/14 Q3 Oct, Nov, Dec"/>
    <x v="7"/>
    <x v="53"/>
    <n v="42"/>
  </r>
  <r>
    <x v="3"/>
    <x v="3"/>
    <s v="2013/14 Q3 Oct, Nov, Dec"/>
    <x v="7"/>
    <x v="126"/>
    <n v="1"/>
  </r>
  <r>
    <x v="3"/>
    <x v="3"/>
    <s v="2013/14 Q3 Oct, Nov, Dec"/>
    <x v="7"/>
    <x v="112"/>
    <n v="1"/>
  </r>
  <r>
    <x v="3"/>
    <x v="3"/>
    <s v="2013/14 Q3 Oct, Nov, Dec"/>
    <x v="7"/>
    <x v="54"/>
    <n v="7"/>
  </r>
  <r>
    <x v="3"/>
    <x v="3"/>
    <s v="2013/14 Q3 Oct, Nov, Dec"/>
    <x v="7"/>
    <x v="55"/>
    <n v="6"/>
  </r>
  <r>
    <x v="3"/>
    <x v="3"/>
    <s v="2013/14 Q3 Oct, Nov, Dec"/>
    <x v="7"/>
    <x v="56"/>
    <n v="2"/>
  </r>
  <r>
    <x v="3"/>
    <x v="3"/>
    <s v="2013/14 Q3 Oct, Nov, Dec"/>
    <x v="7"/>
    <x v="57"/>
    <n v="4"/>
  </r>
  <r>
    <x v="3"/>
    <x v="3"/>
    <s v="2013/14 Q3 Oct, Nov, Dec"/>
    <x v="7"/>
    <x v="58"/>
    <n v="3"/>
  </r>
  <r>
    <x v="3"/>
    <x v="3"/>
    <s v="2013/14 Q3 Oct, Nov, Dec"/>
    <x v="7"/>
    <x v="59"/>
    <n v="19"/>
  </r>
  <r>
    <x v="3"/>
    <x v="3"/>
    <s v="2013/14 Q3 Oct, Nov, Dec"/>
    <x v="7"/>
    <x v="60"/>
    <n v="9"/>
  </r>
  <r>
    <x v="3"/>
    <x v="3"/>
    <s v="2013/14 Q3 Oct, Nov, Dec"/>
    <x v="7"/>
    <x v="61"/>
    <n v="41"/>
  </r>
  <r>
    <x v="3"/>
    <x v="3"/>
    <s v="2013/14 Q3 Oct, Nov, Dec"/>
    <x v="8"/>
    <x v="24"/>
    <n v="1815"/>
  </r>
  <r>
    <x v="3"/>
    <x v="3"/>
    <s v="2013/14 Q3 Oct, Nov, Dec"/>
    <x v="8"/>
    <x v="25"/>
    <n v="90"/>
  </r>
  <r>
    <x v="3"/>
    <x v="3"/>
    <s v="2013/14 Q3 Oct, Nov, Dec"/>
    <x v="8"/>
    <x v="26"/>
    <n v="54"/>
  </r>
  <r>
    <x v="3"/>
    <x v="3"/>
    <s v="2013/14 Q3 Oct, Nov, Dec"/>
    <x v="8"/>
    <x v="27"/>
    <n v="525"/>
  </r>
  <r>
    <x v="3"/>
    <x v="3"/>
    <s v="2013/14 Q3 Oct, Nov, Dec"/>
    <x v="8"/>
    <x v="28"/>
    <n v="181"/>
  </r>
  <r>
    <x v="3"/>
    <x v="3"/>
    <s v="2013/14 Q3 Oct, Nov, Dec"/>
    <x v="8"/>
    <x v="38"/>
    <n v="63"/>
  </r>
  <r>
    <x v="3"/>
    <x v="3"/>
    <s v="2013/14 Q3 Oct, Nov, Dec"/>
    <x v="9"/>
    <x v="62"/>
    <n v="122"/>
  </r>
  <r>
    <x v="3"/>
    <x v="3"/>
    <s v="2013/14 Q3 Oct, Nov, Dec"/>
    <x v="9"/>
    <x v="38"/>
    <n v="478"/>
  </r>
  <r>
    <x v="3"/>
    <x v="3"/>
    <s v="2013/14 Q3 Oct, Nov, Dec"/>
    <x v="9"/>
    <x v="63"/>
    <n v="13"/>
  </r>
  <r>
    <x v="3"/>
    <x v="3"/>
    <s v="2013/14 Q3 Oct, Nov, Dec"/>
    <x v="9"/>
    <x v="64"/>
    <n v="126"/>
  </r>
  <r>
    <x v="3"/>
    <x v="3"/>
    <s v="2013/14 Q3 Oct, Nov, Dec"/>
    <x v="9"/>
    <x v="65"/>
    <n v="182"/>
  </r>
  <r>
    <x v="3"/>
    <x v="3"/>
    <s v="2013/14 Q3 Oct, Nov, Dec"/>
    <x v="9"/>
    <x v="66"/>
    <n v="117"/>
  </r>
  <r>
    <x v="3"/>
    <x v="3"/>
    <s v="2013/14 Q3 Oct, Nov, Dec"/>
    <x v="9"/>
    <x v="67"/>
    <n v="1593"/>
  </r>
  <r>
    <x v="3"/>
    <x v="3"/>
    <s v="2013/14 Q3 Oct, Nov, Dec"/>
    <x v="10"/>
    <x v="41"/>
    <n v="50"/>
  </r>
  <r>
    <x v="3"/>
    <x v="3"/>
    <s v="2013/14 Q3 Oct, Nov, Dec"/>
    <x v="22"/>
    <x v="68"/>
    <n v="702"/>
  </r>
  <r>
    <x v="3"/>
    <x v="3"/>
    <s v="2013/14 Q3 Oct, Nov, Dec"/>
    <x v="22"/>
    <x v="69"/>
    <n v="971"/>
  </r>
  <r>
    <x v="3"/>
    <x v="3"/>
    <s v="2013/14 Q3 Oct, Nov, Dec"/>
    <x v="22"/>
    <x v="70"/>
    <n v="7"/>
  </r>
  <r>
    <x v="3"/>
    <x v="3"/>
    <s v="2013/14 Q3 Oct, Nov, Dec"/>
    <x v="22"/>
    <x v="71"/>
    <n v="129"/>
  </r>
  <r>
    <x v="3"/>
    <x v="3"/>
    <s v="2013/14 Q3 Oct, Nov, Dec"/>
    <x v="22"/>
    <x v="72"/>
    <n v="13"/>
  </r>
  <r>
    <x v="3"/>
    <x v="3"/>
    <s v="2013/14 Q3 Oct, Nov, Dec"/>
    <x v="22"/>
    <x v="116"/>
    <n v="364"/>
  </r>
  <r>
    <x v="3"/>
    <x v="3"/>
    <s v="2013/14 Q3 Oct, Nov, Dec"/>
    <x v="22"/>
    <x v="38"/>
    <n v="304"/>
  </r>
  <r>
    <x v="3"/>
    <x v="3"/>
    <s v="2013/14 Q3 Oct, Nov, Dec"/>
    <x v="22"/>
    <x v="73"/>
    <n v="22"/>
  </r>
  <r>
    <x v="3"/>
    <x v="3"/>
    <s v="2013/14 Q3 Oct, Nov, Dec"/>
    <x v="22"/>
    <x v="74"/>
    <n v="508"/>
  </r>
  <r>
    <x v="3"/>
    <x v="3"/>
    <s v="2013/14 Q3 Oct, Nov, Dec"/>
    <x v="11"/>
    <x v="68"/>
    <n v="36"/>
  </r>
  <r>
    <x v="3"/>
    <x v="3"/>
    <s v="2013/14 Q3 Oct, Nov, Dec"/>
    <x v="11"/>
    <x v="69"/>
    <n v="24"/>
  </r>
  <r>
    <x v="3"/>
    <x v="3"/>
    <s v="2013/14 Q3 Oct, Nov, Dec"/>
    <x v="11"/>
    <x v="70"/>
    <n v="1"/>
  </r>
  <r>
    <x v="3"/>
    <x v="3"/>
    <s v="2013/14 Q3 Oct, Nov, Dec"/>
    <x v="11"/>
    <x v="71"/>
    <n v="121"/>
  </r>
  <r>
    <x v="3"/>
    <x v="3"/>
    <s v="2013/14 Q3 Oct, Nov, Dec"/>
    <x v="11"/>
    <x v="72"/>
    <n v="43"/>
  </r>
  <r>
    <x v="3"/>
    <x v="3"/>
    <s v="2013/14 Q3 Oct, Nov, Dec"/>
    <x v="11"/>
    <x v="116"/>
    <n v="46"/>
  </r>
  <r>
    <x v="3"/>
    <x v="3"/>
    <s v="2013/14 Q3 Oct, Nov, Dec"/>
    <x v="11"/>
    <x v="38"/>
    <n v="112"/>
  </r>
  <r>
    <x v="3"/>
    <x v="3"/>
    <s v="2013/14 Q3 Oct, Nov, Dec"/>
    <x v="11"/>
    <x v="73"/>
    <n v="3"/>
  </r>
  <r>
    <x v="3"/>
    <x v="3"/>
    <s v="2013/14 Q3 Oct, Nov, Dec"/>
    <x v="11"/>
    <x v="74"/>
    <n v="24"/>
  </r>
  <r>
    <x v="3"/>
    <x v="3"/>
    <s v="2013/14 Q3 Oct, Nov, Dec"/>
    <x v="12"/>
    <x v="41"/>
    <n v="1702"/>
  </r>
  <r>
    <x v="3"/>
    <x v="3"/>
    <s v="2013/14 Q3 Oct, Nov, Dec"/>
    <x v="13"/>
    <x v="75"/>
    <n v="27"/>
  </r>
  <r>
    <x v="3"/>
    <x v="3"/>
    <s v="2013/14 Q3 Oct, Nov, Dec"/>
    <x v="13"/>
    <x v="76"/>
    <n v="11"/>
  </r>
  <r>
    <x v="3"/>
    <x v="3"/>
    <s v="2013/14 Q3 Oct, Nov, Dec"/>
    <x v="13"/>
    <x v="77"/>
    <n v="18"/>
  </r>
  <r>
    <x v="3"/>
    <x v="3"/>
    <s v="2013/14 Q3 Oct, Nov, Dec"/>
    <x v="13"/>
    <x v="78"/>
    <n v="184"/>
  </r>
  <r>
    <x v="3"/>
    <x v="3"/>
    <s v="2013/14 Q3 Oct, Nov, Dec"/>
    <x v="13"/>
    <x v="79"/>
    <n v="23"/>
  </r>
  <r>
    <x v="3"/>
    <x v="3"/>
    <s v="2013/14 Q3 Oct, Nov, Dec"/>
    <x v="13"/>
    <x v="38"/>
    <n v="380"/>
  </r>
  <r>
    <x v="3"/>
    <x v="3"/>
    <s v="2013/14 Q3 Oct, Nov, Dec"/>
    <x v="13"/>
    <x v="80"/>
    <n v="18"/>
  </r>
  <r>
    <x v="3"/>
    <x v="3"/>
    <s v="2013/14 Q3 Oct, Nov, Dec"/>
    <x v="13"/>
    <x v="81"/>
    <n v="138"/>
  </r>
  <r>
    <x v="3"/>
    <x v="3"/>
    <s v="2013/14 Q3 Oct, Nov, Dec"/>
    <x v="14"/>
    <x v="35"/>
    <n v="12"/>
  </r>
  <r>
    <x v="3"/>
    <x v="3"/>
    <s v="2013/14 Q3 Oct, Nov, Dec"/>
    <x v="14"/>
    <x v="82"/>
    <n v="15"/>
  </r>
  <r>
    <x v="3"/>
    <x v="3"/>
    <s v="2013/14 Q3 Oct, Nov, Dec"/>
    <x v="14"/>
    <x v="101"/>
    <n v="73"/>
  </r>
  <r>
    <x v="3"/>
    <x v="3"/>
    <s v="2013/14 Q3 Oct, Nov, Dec"/>
    <x v="14"/>
    <x v="83"/>
    <n v="49"/>
  </r>
  <r>
    <x v="3"/>
    <x v="3"/>
    <s v="2013/14 Q3 Oct, Nov, Dec"/>
    <x v="14"/>
    <x v="113"/>
    <n v="9"/>
  </r>
  <r>
    <x v="3"/>
    <x v="3"/>
    <s v="2013/14 Q3 Oct, Nov, Dec"/>
    <x v="14"/>
    <x v="38"/>
    <n v="19"/>
  </r>
  <r>
    <x v="3"/>
    <x v="3"/>
    <s v="2013/14 Q3 Oct, Nov, Dec"/>
    <x v="14"/>
    <x v="84"/>
    <n v="73"/>
  </r>
  <r>
    <x v="3"/>
    <x v="3"/>
    <s v="2013/14 Q3 Oct, Nov, Dec"/>
    <x v="14"/>
    <x v="40"/>
    <n v="39"/>
  </r>
  <r>
    <x v="3"/>
    <x v="3"/>
    <s v="2013/14 Q3 Oct, Nov, Dec"/>
    <x v="15"/>
    <x v="85"/>
    <n v="51"/>
  </r>
  <r>
    <x v="3"/>
    <x v="3"/>
    <s v="2013/14 Q3 Oct, Nov, Dec"/>
    <x v="15"/>
    <x v="86"/>
    <n v="17"/>
  </r>
  <r>
    <x v="3"/>
    <x v="3"/>
    <s v="2013/14 Q3 Oct, Nov, Dec"/>
    <x v="15"/>
    <x v="38"/>
    <n v="59"/>
  </r>
  <r>
    <x v="3"/>
    <x v="3"/>
    <s v="2013/14 Q3 Oct, Nov, Dec"/>
    <x v="15"/>
    <x v="87"/>
    <n v="86"/>
  </r>
  <r>
    <x v="3"/>
    <x v="3"/>
    <s v="2013/14 Q3 Oct, Nov, Dec"/>
    <x v="15"/>
    <x v="88"/>
    <n v="10"/>
  </r>
  <r>
    <x v="3"/>
    <x v="3"/>
    <s v="2013/14 Q3 Oct, Nov, Dec"/>
    <x v="15"/>
    <x v="89"/>
    <n v="666"/>
  </r>
  <r>
    <x v="3"/>
    <x v="3"/>
    <s v="2013/14 Q3 Oct, Nov, Dec"/>
    <x v="15"/>
    <x v="90"/>
    <n v="180"/>
  </r>
  <r>
    <x v="3"/>
    <x v="3"/>
    <s v="2013/14 Q3 Oct, Nov, Dec"/>
    <x v="16"/>
    <x v="91"/>
    <n v="1"/>
  </r>
  <r>
    <x v="3"/>
    <x v="3"/>
    <s v="2013/14 Q3 Oct, Nov, Dec"/>
    <x v="16"/>
    <x v="118"/>
    <n v="23"/>
  </r>
  <r>
    <x v="3"/>
    <x v="3"/>
    <s v="2013/14 Q3 Oct, Nov, Dec"/>
    <x v="16"/>
    <x v="124"/>
    <n v="75"/>
  </r>
  <r>
    <x v="3"/>
    <x v="3"/>
    <s v="2013/14 Q3 Oct, Nov, Dec"/>
    <x v="16"/>
    <x v="38"/>
    <n v="12"/>
  </r>
  <r>
    <x v="3"/>
    <x v="3"/>
    <s v="2013/14 Q3 Oct, Nov, Dec"/>
    <x v="16"/>
    <x v="92"/>
    <n v="21"/>
  </r>
  <r>
    <x v="3"/>
    <x v="3"/>
    <s v="2013/14 Q3 Oct, Nov, Dec"/>
    <x v="16"/>
    <x v="127"/>
    <n v="3"/>
  </r>
  <r>
    <x v="3"/>
    <x v="3"/>
    <s v="2013/14 Q3 Oct, Nov, Dec"/>
    <x v="16"/>
    <x v="93"/>
    <n v="32"/>
  </r>
  <r>
    <x v="3"/>
    <x v="3"/>
    <s v="2013/14 Q3 Oct, Nov, Dec"/>
    <x v="16"/>
    <x v="94"/>
    <n v="1"/>
  </r>
  <r>
    <x v="3"/>
    <x v="3"/>
    <s v="2013/14 Q3 Oct, Nov, Dec"/>
    <x v="16"/>
    <x v="95"/>
    <n v="12"/>
  </r>
  <r>
    <x v="3"/>
    <x v="3"/>
    <s v="2013/14 Q3 Oct, Nov, Dec"/>
    <x v="16"/>
    <x v="125"/>
    <n v="5"/>
  </r>
  <r>
    <x v="3"/>
    <x v="3"/>
    <s v="2013/14 Q3 Oct, Nov, Dec"/>
    <x v="16"/>
    <x v="96"/>
    <n v="111"/>
  </r>
  <r>
    <x v="3"/>
    <x v="3"/>
    <s v="2013/14 Q3 Oct, Nov, Dec"/>
    <x v="16"/>
    <x v="97"/>
    <n v="80"/>
  </r>
  <r>
    <x v="3"/>
    <x v="3"/>
    <s v="2013/14 Q3 Oct, Nov, Dec"/>
    <x v="16"/>
    <x v="98"/>
    <n v="1"/>
  </r>
  <r>
    <x v="3"/>
    <x v="3"/>
    <s v="2013/14 Q3 Oct, Nov, Dec"/>
    <x v="16"/>
    <x v="99"/>
    <n v="25"/>
  </r>
  <r>
    <x v="3"/>
    <x v="3"/>
    <s v="2013/14 Q3 Oct, Nov, Dec"/>
    <x v="16"/>
    <x v="100"/>
    <n v="3"/>
  </r>
  <r>
    <x v="3"/>
    <x v="3"/>
    <s v="2013/14 Q3 Oct, Nov, Dec"/>
    <x v="16"/>
    <x v="117"/>
    <n v="4"/>
  </r>
  <r>
    <x v="3"/>
    <x v="3"/>
    <s v="2013/14 Q3 Oct, Nov, Dec"/>
    <x v="17"/>
    <x v="35"/>
    <n v="156"/>
  </r>
  <r>
    <x v="3"/>
    <x v="3"/>
    <s v="2013/14 Q3 Oct, Nov, Dec"/>
    <x v="17"/>
    <x v="82"/>
    <n v="2009"/>
  </r>
  <r>
    <x v="3"/>
    <x v="3"/>
    <s v="2013/14 Q3 Oct, Nov, Dec"/>
    <x v="17"/>
    <x v="101"/>
    <n v="1675"/>
  </r>
  <r>
    <x v="3"/>
    <x v="3"/>
    <s v="2013/14 Q3 Oct, Nov, Dec"/>
    <x v="17"/>
    <x v="83"/>
    <n v="2236"/>
  </r>
  <r>
    <x v="3"/>
    <x v="3"/>
    <s v="2013/14 Q3 Oct, Nov, Dec"/>
    <x v="17"/>
    <x v="113"/>
    <n v="397"/>
  </r>
  <r>
    <x v="3"/>
    <x v="3"/>
    <s v="2013/14 Q3 Oct, Nov, Dec"/>
    <x v="17"/>
    <x v="38"/>
    <n v="172"/>
  </r>
  <r>
    <x v="3"/>
    <x v="3"/>
    <s v="2013/14 Q3 Oct, Nov, Dec"/>
    <x v="17"/>
    <x v="84"/>
    <n v="577"/>
  </r>
  <r>
    <x v="3"/>
    <x v="3"/>
    <s v="2013/14 Q3 Oct, Nov, Dec"/>
    <x v="17"/>
    <x v="40"/>
    <n v="632"/>
  </r>
  <r>
    <x v="3"/>
    <x v="3"/>
    <s v="2013/14 Q3 Oct, Nov, Dec"/>
    <x v="17"/>
    <x v="102"/>
    <n v="192"/>
  </r>
  <r>
    <x v="3"/>
    <x v="3"/>
    <s v="2013/14 Q3 Oct, Nov, Dec"/>
    <x v="18"/>
    <x v="38"/>
    <n v="329"/>
  </r>
  <r>
    <x v="3"/>
    <x v="3"/>
    <s v="2013/14 Q3 Oct, Nov, Dec"/>
    <x v="18"/>
    <x v="103"/>
    <n v="90"/>
  </r>
  <r>
    <x v="3"/>
    <x v="3"/>
    <s v="2013/14 Q3 Oct, Nov, Dec"/>
    <x v="18"/>
    <x v="104"/>
    <n v="537"/>
  </r>
  <r>
    <x v="3"/>
    <x v="3"/>
    <s v="2013/14 Q3 Oct, Nov, Dec"/>
    <x v="19"/>
    <x v="105"/>
    <n v="36"/>
  </r>
  <r>
    <x v="3"/>
    <x v="3"/>
    <s v="2013/14 Q3 Oct, Nov, Dec"/>
    <x v="19"/>
    <x v="106"/>
    <n v="1"/>
  </r>
  <r>
    <x v="3"/>
    <x v="3"/>
    <s v="2013/14 Q3 Oct, Nov, Dec"/>
    <x v="19"/>
    <x v="107"/>
    <n v="93"/>
  </r>
  <r>
    <x v="3"/>
    <x v="3"/>
    <s v="2013/14 Q3 Oct, Nov, Dec"/>
    <x v="20"/>
    <x v="108"/>
    <n v="55"/>
  </r>
  <r>
    <x v="3"/>
    <x v="3"/>
    <s v="2013/14 Q3 Oct, Nov, Dec"/>
    <x v="20"/>
    <x v="109"/>
    <n v="186"/>
  </r>
  <r>
    <x v="3"/>
    <x v="3"/>
    <s v="2013/14 Q3 Oct, Nov, Dec"/>
    <x v="21"/>
    <x v="110"/>
    <n v="2"/>
  </r>
  <r>
    <x v="3"/>
    <x v="3"/>
    <s v="2013/14 Q3 Oct, Nov, Dec"/>
    <x v="21"/>
    <x v="38"/>
    <n v="9"/>
  </r>
  <r>
    <x v="3"/>
    <x v="3"/>
    <s v="2013/14 Q4 Jan, Feb, Mar"/>
    <x v="0"/>
    <x v="0"/>
    <n v="123"/>
  </r>
  <r>
    <x v="3"/>
    <x v="3"/>
    <s v="2013/14 Q4 Jan, Feb, Mar"/>
    <x v="0"/>
    <x v="1"/>
    <n v="613"/>
  </r>
  <r>
    <x v="3"/>
    <x v="3"/>
    <s v="2013/14 Q4 Jan, Feb, Mar"/>
    <x v="1"/>
    <x v="119"/>
    <n v="21"/>
  </r>
  <r>
    <x v="3"/>
    <x v="3"/>
    <s v="2013/14 Q4 Jan, Feb, Mar"/>
    <x v="1"/>
    <x v="120"/>
    <n v="12"/>
  </r>
  <r>
    <x v="3"/>
    <x v="3"/>
    <s v="2013/14 Q4 Jan, Feb, Mar"/>
    <x v="1"/>
    <x v="121"/>
    <n v="4"/>
  </r>
  <r>
    <x v="3"/>
    <x v="3"/>
    <s v="2013/14 Q4 Jan, Feb, Mar"/>
    <x v="1"/>
    <x v="2"/>
    <n v="17"/>
  </r>
  <r>
    <x v="3"/>
    <x v="3"/>
    <s v="2013/14 Q4 Jan, Feb, Mar"/>
    <x v="1"/>
    <x v="3"/>
    <n v="53"/>
  </r>
  <r>
    <x v="3"/>
    <x v="3"/>
    <s v="2013/14 Q4 Jan, Feb, Mar"/>
    <x v="1"/>
    <x v="122"/>
    <n v="3"/>
  </r>
  <r>
    <x v="3"/>
    <x v="3"/>
    <s v="2013/14 Q4 Jan, Feb, Mar"/>
    <x v="1"/>
    <x v="111"/>
    <n v="26"/>
  </r>
  <r>
    <x v="3"/>
    <x v="3"/>
    <s v="2013/14 Q4 Jan, Feb, Mar"/>
    <x v="1"/>
    <x v="4"/>
    <n v="30"/>
  </r>
  <r>
    <x v="3"/>
    <x v="3"/>
    <s v="2013/14 Q4 Jan, Feb, Mar"/>
    <x v="1"/>
    <x v="123"/>
    <n v="6"/>
  </r>
  <r>
    <x v="3"/>
    <x v="3"/>
    <s v="2013/14 Q4 Jan, Feb, Mar"/>
    <x v="1"/>
    <x v="6"/>
    <n v="43"/>
  </r>
  <r>
    <x v="3"/>
    <x v="3"/>
    <s v="2013/14 Q4 Jan, Feb, Mar"/>
    <x v="1"/>
    <x v="7"/>
    <n v="4"/>
  </r>
  <r>
    <x v="3"/>
    <x v="3"/>
    <s v="2013/14 Q4 Jan, Feb, Mar"/>
    <x v="1"/>
    <x v="8"/>
    <n v="2"/>
  </r>
  <r>
    <x v="3"/>
    <x v="3"/>
    <s v="2013/14 Q4 Jan, Feb, Mar"/>
    <x v="1"/>
    <x v="9"/>
    <n v="25"/>
  </r>
  <r>
    <x v="3"/>
    <x v="3"/>
    <s v="2013/14 Q4 Jan, Feb, Mar"/>
    <x v="1"/>
    <x v="10"/>
    <n v="179"/>
  </r>
  <r>
    <x v="3"/>
    <x v="3"/>
    <s v="2013/14 Q4 Jan, Feb, Mar"/>
    <x v="1"/>
    <x v="11"/>
    <n v="3"/>
  </r>
  <r>
    <x v="3"/>
    <x v="3"/>
    <s v="2013/14 Q4 Jan, Feb, Mar"/>
    <x v="1"/>
    <x v="12"/>
    <n v="28"/>
  </r>
  <r>
    <x v="3"/>
    <x v="3"/>
    <s v="2013/14 Q4 Jan, Feb, Mar"/>
    <x v="1"/>
    <x v="13"/>
    <n v="3"/>
  </r>
  <r>
    <x v="3"/>
    <x v="3"/>
    <s v="2013/14 Q4 Jan, Feb, Mar"/>
    <x v="1"/>
    <x v="14"/>
    <n v="62"/>
  </r>
  <r>
    <x v="3"/>
    <x v="3"/>
    <s v="2013/14 Q4 Jan, Feb, Mar"/>
    <x v="1"/>
    <x v="15"/>
    <n v="79"/>
  </r>
  <r>
    <x v="3"/>
    <x v="3"/>
    <s v="2013/14 Q4 Jan, Feb, Mar"/>
    <x v="1"/>
    <x v="16"/>
    <n v="9"/>
  </r>
  <r>
    <x v="3"/>
    <x v="3"/>
    <s v="2013/14 Q4 Jan, Feb, Mar"/>
    <x v="1"/>
    <x v="17"/>
    <n v="224"/>
  </r>
  <r>
    <x v="3"/>
    <x v="3"/>
    <s v="2013/14 Q4 Jan, Feb, Mar"/>
    <x v="1"/>
    <x v="18"/>
    <n v="79"/>
  </r>
  <r>
    <x v="3"/>
    <x v="3"/>
    <s v="2013/14 Q4 Jan, Feb, Mar"/>
    <x v="1"/>
    <x v="19"/>
    <n v="53"/>
  </r>
  <r>
    <x v="3"/>
    <x v="3"/>
    <s v="2013/14 Q4 Jan, Feb, Mar"/>
    <x v="2"/>
    <x v="20"/>
    <n v="543"/>
  </r>
  <r>
    <x v="3"/>
    <x v="3"/>
    <s v="2013/14 Q4 Jan, Feb, Mar"/>
    <x v="2"/>
    <x v="21"/>
    <n v="5"/>
  </r>
  <r>
    <x v="3"/>
    <x v="3"/>
    <s v="2013/14 Q4 Jan, Feb, Mar"/>
    <x v="2"/>
    <x v="22"/>
    <n v="110"/>
  </r>
  <r>
    <x v="3"/>
    <x v="3"/>
    <s v="2013/14 Q4 Jan, Feb, Mar"/>
    <x v="2"/>
    <x v="23"/>
    <n v="331"/>
  </r>
  <r>
    <x v="3"/>
    <x v="3"/>
    <s v="2013/14 Q4 Jan, Feb, Mar"/>
    <x v="3"/>
    <x v="24"/>
    <n v="1246"/>
  </r>
  <r>
    <x v="3"/>
    <x v="3"/>
    <s v="2013/14 Q4 Jan, Feb, Mar"/>
    <x v="3"/>
    <x v="25"/>
    <n v="957"/>
  </r>
  <r>
    <x v="3"/>
    <x v="3"/>
    <s v="2013/14 Q4 Jan, Feb, Mar"/>
    <x v="3"/>
    <x v="26"/>
    <n v="340"/>
  </r>
  <r>
    <x v="3"/>
    <x v="3"/>
    <s v="2013/14 Q4 Jan, Feb, Mar"/>
    <x v="3"/>
    <x v="27"/>
    <n v="423"/>
  </r>
  <r>
    <x v="3"/>
    <x v="3"/>
    <s v="2013/14 Q4 Jan, Feb, Mar"/>
    <x v="3"/>
    <x v="28"/>
    <n v="142"/>
  </r>
  <r>
    <x v="3"/>
    <x v="3"/>
    <s v="2013/14 Q4 Jan, Feb, Mar"/>
    <x v="3"/>
    <x v="38"/>
    <n v="224"/>
  </r>
  <r>
    <x v="3"/>
    <x v="3"/>
    <s v="2013/14 Q4 Jan, Feb, Mar"/>
    <x v="4"/>
    <x v="29"/>
    <n v="2"/>
  </r>
  <r>
    <x v="3"/>
    <x v="3"/>
    <s v="2013/14 Q4 Jan, Feb, Mar"/>
    <x v="4"/>
    <x v="30"/>
    <n v="3"/>
  </r>
  <r>
    <x v="3"/>
    <x v="3"/>
    <s v="2013/14 Q4 Jan, Feb, Mar"/>
    <x v="4"/>
    <x v="31"/>
    <n v="109"/>
  </r>
  <r>
    <x v="3"/>
    <x v="3"/>
    <s v="2013/14 Q4 Jan, Feb, Mar"/>
    <x v="4"/>
    <x v="32"/>
    <n v="36"/>
  </r>
  <r>
    <x v="3"/>
    <x v="3"/>
    <s v="2013/14 Q4 Jan, Feb, Mar"/>
    <x v="4"/>
    <x v="33"/>
    <n v="5"/>
  </r>
  <r>
    <x v="3"/>
    <x v="3"/>
    <s v="2013/14 Q4 Jan, Feb, Mar"/>
    <x v="4"/>
    <x v="34"/>
    <n v="3"/>
  </r>
  <r>
    <x v="3"/>
    <x v="3"/>
    <s v="2013/14 Q4 Jan, Feb, Mar"/>
    <x v="5"/>
    <x v="35"/>
    <n v="1304"/>
  </r>
  <r>
    <x v="3"/>
    <x v="3"/>
    <s v="2013/14 Q4 Jan, Feb, Mar"/>
    <x v="5"/>
    <x v="36"/>
    <n v="151"/>
  </r>
  <r>
    <x v="3"/>
    <x v="3"/>
    <s v="2013/14 Q4 Jan, Feb, Mar"/>
    <x v="5"/>
    <x v="37"/>
    <n v="1654"/>
  </r>
  <r>
    <x v="3"/>
    <x v="3"/>
    <s v="2013/14 Q4 Jan, Feb, Mar"/>
    <x v="5"/>
    <x v="38"/>
    <n v="284"/>
  </r>
  <r>
    <x v="3"/>
    <x v="3"/>
    <s v="2013/14 Q4 Jan, Feb, Mar"/>
    <x v="5"/>
    <x v="39"/>
    <n v="695"/>
  </r>
  <r>
    <x v="3"/>
    <x v="3"/>
    <s v="2013/14 Q4 Jan, Feb, Mar"/>
    <x v="5"/>
    <x v="40"/>
    <n v="184"/>
  </r>
  <r>
    <x v="3"/>
    <x v="3"/>
    <s v="2013/14 Q4 Jan, Feb, Mar"/>
    <x v="6"/>
    <x v="115"/>
    <n v="241"/>
  </r>
  <r>
    <x v="3"/>
    <x v="3"/>
    <s v="2013/14 Q4 Jan, Feb, Mar"/>
    <x v="6"/>
    <x v="41"/>
    <n v="1073"/>
  </r>
  <r>
    <x v="3"/>
    <x v="3"/>
    <s v="2013/14 Q4 Jan, Feb, Mar"/>
    <x v="7"/>
    <x v="42"/>
    <n v="2"/>
  </r>
  <r>
    <x v="3"/>
    <x v="3"/>
    <s v="2013/14 Q4 Jan, Feb, Mar"/>
    <x v="7"/>
    <x v="43"/>
    <n v="6"/>
  </r>
  <r>
    <x v="3"/>
    <x v="3"/>
    <s v="2013/14 Q4 Jan, Feb, Mar"/>
    <x v="7"/>
    <x v="44"/>
    <n v="31"/>
  </r>
  <r>
    <x v="3"/>
    <x v="3"/>
    <s v="2013/14 Q4 Jan, Feb, Mar"/>
    <x v="7"/>
    <x v="45"/>
    <n v="204"/>
  </r>
  <r>
    <x v="3"/>
    <x v="3"/>
    <s v="2013/14 Q4 Jan, Feb, Mar"/>
    <x v="7"/>
    <x v="46"/>
    <n v="17"/>
  </r>
  <r>
    <x v="3"/>
    <x v="3"/>
    <s v="2013/14 Q4 Jan, Feb, Mar"/>
    <x v="7"/>
    <x v="47"/>
    <n v="27"/>
  </r>
  <r>
    <x v="3"/>
    <x v="3"/>
    <s v="2013/14 Q4 Jan, Feb, Mar"/>
    <x v="7"/>
    <x v="49"/>
    <n v="5"/>
  </r>
  <r>
    <x v="3"/>
    <x v="3"/>
    <s v="2013/14 Q4 Jan, Feb, Mar"/>
    <x v="7"/>
    <x v="50"/>
    <n v="4"/>
  </r>
  <r>
    <x v="3"/>
    <x v="3"/>
    <s v="2013/14 Q4 Jan, Feb, Mar"/>
    <x v="7"/>
    <x v="51"/>
    <n v="2"/>
  </r>
  <r>
    <x v="3"/>
    <x v="3"/>
    <s v="2013/14 Q4 Jan, Feb, Mar"/>
    <x v="7"/>
    <x v="52"/>
    <n v="5"/>
  </r>
  <r>
    <x v="3"/>
    <x v="3"/>
    <s v="2013/14 Q4 Jan, Feb, Mar"/>
    <x v="7"/>
    <x v="53"/>
    <n v="31"/>
  </r>
  <r>
    <x v="3"/>
    <x v="3"/>
    <s v="2013/14 Q4 Jan, Feb, Mar"/>
    <x v="7"/>
    <x v="112"/>
    <n v="3"/>
  </r>
  <r>
    <x v="3"/>
    <x v="3"/>
    <s v="2013/14 Q4 Jan, Feb, Mar"/>
    <x v="7"/>
    <x v="54"/>
    <n v="6"/>
  </r>
  <r>
    <x v="3"/>
    <x v="3"/>
    <s v="2013/14 Q4 Jan, Feb, Mar"/>
    <x v="7"/>
    <x v="55"/>
    <n v="11"/>
  </r>
  <r>
    <x v="3"/>
    <x v="3"/>
    <s v="2013/14 Q4 Jan, Feb, Mar"/>
    <x v="7"/>
    <x v="56"/>
    <n v="5"/>
  </r>
  <r>
    <x v="3"/>
    <x v="3"/>
    <s v="2013/14 Q4 Jan, Feb, Mar"/>
    <x v="7"/>
    <x v="57"/>
    <n v="5"/>
  </r>
  <r>
    <x v="3"/>
    <x v="3"/>
    <s v="2013/14 Q4 Jan, Feb, Mar"/>
    <x v="7"/>
    <x v="58"/>
    <n v="8"/>
  </r>
  <r>
    <x v="3"/>
    <x v="3"/>
    <s v="2013/14 Q4 Jan, Feb, Mar"/>
    <x v="7"/>
    <x v="59"/>
    <n v="21"/>
  </r>
  <r>
    <x v="3"/>
    <x v="3"/>
    <s v="2013/14 Q4 Jan, Feb, Mar"/>
    <x v="7"/>
    <x v="60"/>
    <n v="11"/>
  </r>
  <r>
    <x v="3"/>
    <x v="3"/>
    <s v="2013/14 Q4 Jan, Feb, Mar"/>
    <x v="7"/>
    <x v="61"/>
    <n v="45"/>
  </r>
  <r>
    <x v="3"/>
    <x v="3"/>
    <s v="2013/14 Q4 Jan, Feb, Mar"/>
    <x v="8"/>
    <x v="24"/>
    <n v="1579"/>
  </r>
  <r>
    <x v="3"/>
    <x v="3"/>
    <s v="2013/14 Q4 Jan, Feb, Mar"/>
    <x v="8"/>
    <x v="25"/>
    <n v="79"/>
  </r>
  <r>
    <x v="3"/>
    <x v="3"/>
    <s v="2013/14 Q4 Jan, Feb, Mar"/>
    <x v="8"/>
    <x v="26"/>
    <n v="46"/>
  </r>
  <r>
    <x v="3"/>
    <x v="3"/>
    <s v="2013/14 Q4 Jan, Feb, Mar"/>
    <x v="8"/>
    <x v="27"/>
    <n v="441"/>
  </r>
  <r>
    <x v="3"/>
    <x v="3"/>
    <s v="2013/14 Q4 Jan, Feb, Mar"/>
    <x v="8"/>
    <x v="28"/>
    <n v="159"/>
  </r>
  <r>
    <x v="3"/>
    <x v="3"/>
    <s v="2013/14 Q4 Jan, Feb, Mar"/>
    <x v="8"/>
    <x v="38"/>
    <n v="63"/>
  </r>
  <r>
    <x v="3"/>
    <x v="3"/>
    <s v="2013/14 Q4 Jan, Feb, Mar"/>
    <x v="9"/>
    <x v="62"/>
    <n v="106"/>
  </r>
  <r>
    <x v="3"/>
    <x v="3"/>
    <s v="2013/14 Q4 Jan, Feb, Mar"/>
    <x v="9"/>
    <x v="38"/>
    <n v="422"/>
  </r>
  <r>
    <x v="3"/>
    <x v="3"/>
    <s v="2013/14 Q4 Jan, Feb, Mar"/>
    <x v="9"/>
    <x v="63"/>
    <n v="6"/>
  </r>
  <r>
    <x v="3"/>
    <x v="3"/>
    <s v="2013/14 Q4 Jan, Feb, Mar"/>
    <x v="9"/>
    <x v="64"/>
    <n v="188"/>
  </r>
  <r>
    <x v="3"/>
    <x v="3"/>
    <s v="2013/14 Q4 Jan, Feb, Mar"/>
    <x v="9"/>
    <x v="65"/>
    <n v="112"/>
  </r>
  <r>
    <x v="3"/>
    <x v="3"/>
    <s v="2013/14 Q4 Jan, Feb, Mar"/>
    <x v="9"/>
    <x v="66"/>
    <n v="114"/>
  </r>
  <r>
    <x v="3"/>
    <x v="3"/>
    <s v="2013/14 Q4 Jan, Feb, Mar"/>
    <x v="9"/>
    <x v="67"/>
    <n v="1450"/>
  </r>
  <r>
    <x v="3"/>
    <x v="3"/>
    <s v="2013/14 Q4 Jan, Feb, Mar"/>
    <x v="10"/>
    <x v="41"/>
    <n v="41"/>
  </r>
  <r>
    <x v="3"/>
    <x v="3"/>
    <s v="2013/14 Q4 Jan, Feb, Mar"/>
    <x v="22"/>
    <x v="68"/>
    <n v="754"/>
  </r>
  <r>
    <x v="3"/>
    <x v="3"/>
    <s v="2013/14 Q4 Jan, Feb, Mar"/>
    <x v="22"/>
    <x v="69"/>
    <n v="975"/>
  </r>
  <r>
    <x v="3"/>
    <x v="3"/>
    <s v="2013/14 Q4 Jan, Feb, Mar"/>
    <x v="22"/>
    <x v="70"/>
    <n v="5"/>
  </r>
  <r>
    <x v="3"/>
    <x v="3"/>
    <s v="2013/14 Q4 Jan, Feb, Mar"/>
    <x v="22"/>
    <x v="71"/>
    <n v="130"/>
  </r>
  <r>
    <x v="3"/>
    <x v="3"/>
    <s v="2013/14 Q4 Jan, Feb, Mar"/>
    <x v="22"/>
    <x v="72"/>
    <n v="18"/>
  </r>
  <r>
    <x v="3"/>
    <x v="3"/>
    <s v="2013/14 Q4 Jan, Feb, Mar"/>
    <x v="22"/>
    <x v="116"/>
    <n v="366"/>
  </r>
  <r>
    <x v="3"/>
    <x v="3"/>
    <s v="2013/14 Q4 Jan, Feb, Mar"/>
    <x v="22"/>
    <x v="38"/>
    <n v="319"/>
  </r>
  <r>
    <x v="3"/>
    <x v="3"/>
    <s v="2013/14 Q4 Jan, Feb, Mar"/>
    <x v="22"/>
    <x v="73"/>
    <n v="14"/>
  </r>
  <r>
    <x v="3"/>
    <x v="3"/>
    <s v="2013/14 Q4 Jan, Feb, Mar"/>
    <x v="22"/>
    <x v="74"/>
    <n v="441"/>
  </r>
  <r>
    <x v="3"/>
    <x v="3"/>
    <s v="2013/14 Q4 Jan, Feb, Mar"/>
    <x v="11"/>
    <x v="68"/>
    <n v="36"/>
  </r>
  <r>
    <x v="3"/>
    <x v="3"/>
    <s v="2013/14 Q4 Jan, Feb, Mar"/>
    <x v="11"/>
    <x v="69"/>
    <n v="29"/>
  </r>
  <r>
    <x v="3"/>
    <x v="3"/>
    <s v="2013/14 Q4 Jan, Feb, Mar"/>
    <x v="11"/>
    <x v="71"/>
    <n v="94"/>
  </r>
  <r>
    <x v="3"/>
    <x v="3"/>
    <s v="2013/14 Q4 Jan, Feb, Mar"/>
    <x v="11"/>
    <x v="72"/>
    <n v="52"/>
  </r>
  <r>
    <x v="3"/>
    <x v="3"/>
    <s v="2013/14 Q4 Jan, Feb, Mar"/>
    <x v="11"/>
    <x v="116"/>
    <n v="39"/>
  </r>
  <r>
    <x v="3"/>
    <x v="3"/>
    <s v="2013/14 Q4 Jan, Feb, Mar"/>
    <x v="11"/>
    <x v="38"/>
    <n v="111"/>
  </r>
  <r>
    <x v="3"/>
    <x v="3"/>
    <s v="2013/14 Q4 Jan, Feb, Mar"/>
    <x v="11"/>
    <x v="73"/>
    <n v="4"/>
  </r>
  <r>
    <x v="3"/>
    <x v="3"/>
    <s v="2013/14 Q4 Jan, Feb, Mar"/>
    <x v="11"/>
    <x v="74"/>
    <n v="33"/>
  </r>
  <r>
    <x v="3"/>
    <x v="3"/>
    <s v="2013/14 Q4 Jan, Feb, Mar"/>
    <x v="12"/>
    <x v="41"/>
    <n v="1410"/>
  </r>
  <r>
    <x v="3"/>
    <x v="3"/>
    <s v="2013/14 Q4 Jan, Feb, Mar"/>
    <x v="13"/>
    <x v="75"/>
    <n v="19"/>
  </r>
  <r>
    <x v="3"/>
    <x v="3"/>
    <s v="2013/14 Q4 Jan, Feb, Mar"/>
    <x v="13"/>
    <x v="76"/>
    <n v="12"/>
  </r>
  <r>
    <x v="3"/>
    <x v="3"/>
    <s v="2013/14 Q4 Jan, Feb, Mar"/>
    <x v="13"/>
    <x v="77"/>
    <n v="16"/>
  </r>
  <r>
    <x v="3"/>
    <x v="3"/>
    <s v="2013/14 Q4 Jan, Feb, Mar"/>
    <x v="13"/>
    <x v="78"/>
    <n v="187"/>
  </r>
  <r>
    <x v="3"/>
    <x v="3"/>
    <s v="2013/14 Q4 Jan, Feb, Mar"/>
    <x v="13"/>
    <x v="79"/>
    <n v="53"/>
  </r>
  <r>
    <x v="3"/>
    <x v="3"/>
    <s v="2013/14 Q4 Jan, Feb, Mar"/>
    <x v="13"/>
    <x v="38"/>
    <n v="355"/>
  </r>
  <r>
    <x v="3"/>
    <x v="3"/>
    <s v="2013/14 Q4 Jan, Feb, Mar"/>
    <x v="13"/>
    <x v="80"/>
    <n v="15"/>
  </r>
  <r>
    <x v="3"/>
    <x v="3"/>
    <s v="2013/14 Q4 Jan, Feb, Mar"/>
    <x v="13"/>
    <x v="81"/>
    <n v="155"/>
  </r>
  <r>
    <x v="3"/>
    <x v="3"/>
    <s v="2013/14 Q4 Jan, Feb, Mar"/>
    <x v="14"/>
    <x v="35"/>
    <n v="9"/>
  </r>
  <r>
    <x v="3"/>
    <x v="3"/>
    <s v="2013/14 Q4 Jan, Feb, Mar"/>
    <x v="14"/>
    <x v="82"/>
    <n v="7"/>
  </r>
  <r>
    <x v="3"/>
    <x v="3"/>
    <s v="2013/14 Q4 Jan, Feb, Mar"/>
    <x v="14"/>
    <x v="101"/>
    <n v="82"/>
  </r>
  <r>
    <x v="3"/>
    <x v="3"/>
    <s v="2013/14 Q4 Jan, Feb, Mar"/>
    <x v="14"/>
    <x v="83"/>
    <n v="41"/>
  </r>
  <r>
    <x v="3"/>
    <x v="3"/>
    <s v="2013/14 Q4 Jan, Feb, Mar"/>
    <x v="14"/>
    <x v="113"/>
    <n v="8"/>
  </r>
  <r>
    <x v="3"/>
    <x v="3"/>
    <s v="2013/14 Q4 Jan, Feb, Mar"/>
    <x v="14"/>
    <x v="38"/>
    <n v="19"/>
  </r>
  <r>
    <x v="3"/>
    <x v="3"/>
    <s v="2013/14 Q4 Jan, Feb, Mar"/>
    <x v="14"/>
    <x v="84"/>
    <n v="71"/>
  </r>
  <r>
    <x v="3"/>
    <x v="3"/>
    <s v="2013/14 Q4 Jan, Feb, Mar"/>
    <x v="14"/>
    <x v="40"/>
    <n v="29"/>
  </r>
  <r>
    <x v="3"/>
    <x v="3"/>
    <s v="2013/14 Q4 Jan, Feb, Mar"/>
    <x v="15"/>
    <x v="85"/>
    <n v="37"/>
  </r>
  <r>
    <x v="3"/>
    <x v="3"/>
    <s v="2013/14 Q4 Jan, Feb, Mar"/>
    <x v="15"/>
    <x v="86"/>
    <n v="13"/>
  </r>
  <r>
    <x v="3"/>
    <x v="3"/>
    <s v="2013/14 Q4 Jan, Feb, Mar"/>
    <x v="15"/>
    <x v="38"/>
    <n v="58"/>
  </r>
  <r>
    <x v="3"/>
    <x v="3"/>
    <s v="2013/14 Q4 Jan, Feb, Mar"/>
    <x v="15"/>
    <x v="87"/>
    <n v="66"/>
  </r>
  <r>
    <x v="3"/>
    <x v="3"/>
    <s v="2013/14 Q4 Jan, Feb, Mar"/>
    <x v="15"/>
    <x v="88"/>
    <n v="10"/>
  </r>
  <r>
    <x v="3"/>
    <x v="3"/>
    <s v="2013/14 Q4 Jan, Feb, Mar"/>
    <x v="15"/>
    <x v="89"/>
    <n v="667"/>
  </r>
  <r>
    <x v="3"/>
    <x v="3"/>
    <s v="2013/14 Q4 Jan, Feb, Mar"/>
    <x v="15"/>
    <x v="90"/>
    <n v="150"/>
  </r>
  <r>
    <x v="3"/>
    <x v="3"/>
    <s v="2013/14 Q4 Jan, Feb, Mar"/>
    <x v="16"/>
    <x v="118"/>
    <n v="17"/>
  </r>
  <r>
    <x v="3"/>
    <x v="3"/>
    <s v="2013/14 Q4 Jan, Feb, Mar"/>
    <x v="16"/>
    <x v="124"/>
    <n v="72"/>
  </r>
  <r>
    <x v="3"/>
    <x v="3"/>
    <s v="2013/14 Q4 Jan, Feb, Mar"/>
    <x v="16"/>
    <x v="38"/>
    <n v="27"/>
  </r>
  <r>
    <x v="3"/>
    <x v="3"/>
    <s v="2013/14 Q4 Jan, Feb, Mar"/>
    <x v="16"/>
    <x v="92"/>
    <n v="121"/>
  </r>
  <r>
    <x v="3"/>
    <x v="3"/>
    <s v="2013/14 Q4 Jan, Feb, Mar"/>
    <x v="16"/>
    <x v="127"/>
    <n v="1"/>
  </r>
  <r>
    <x v="3"/>
    <x v="3"/>
    <s v="2013/14 Q4 Jan, Feb, Mar"/>
    <x v="16"/>
    <x v="93"/>
    <n v="50"/>
  </r>
  <r>
    <x v="3"/>
    <x v="3"/>
    <s v="2013/14 Q4 Jan, Feb, Mar"/>
    <x v="16"/>
    <x v="94"/>
    <n v="1"/>
  </r>
  <r>
    <x v="3"/>
    <x v="3"/>
    <s v="2013/14 Q4 Jan, Feb, Mar"/>
    <x v="16"/>
    <x v="95"/>
    <n v="13"/>
  </r>
  <r>
    <x v="3"/>
    <x v="3"/>
    <s v="2013/14 Q4 Jan, Feb, Mar"/>
    <x v="16"/>
    <x v="125"/>
    <n v="4"/>
  </r>
  <r>
    <x v="3"/>
    <x v="3"/>
    <s v="2013/14 Q4 Jan, Feb, Mar"/>
    <x v="16"/>
    <x v="96"/>
    <n v="154"/>
  </r>
  <r>
    <x v="3"/>
    <x v="3"/>
    <s v="2013/14 Q4 Jan, Feb, Mar"/>
    <x v="16"/>
    <x v="97"/>
    <n v="86"/>
  </r>
  <r>
    <x v="3"/>
    <x v="3"/>
    <s v="2013/14 Q4 Jan, Feb, Mar"/>
    <x v="16"/>
    <x v="98"/>
    <n v="4"/>
  </r>
  <r>
    <x v="3"/>
    <x v="3"/>
    <s v="2013/14 Q4 Jan, Feb, Mar"/>
    <x v="16"/>
    <x v="99"/>
    <n v="31"/>
  </r>
  <r>
    <x v="3"/>
    <x v="3"/>
    <s v="2013/14 Q4 Jan, Feb, Mar"/>
    <x v="16"/>
    <x v="100"/>
    <n v="6"/>
  </r>
  <r>
    <x v="3"/>
    <x v="3"/>
    <s v="2013/14 Q4 Jan, Feb, Mar"/>
    <x v="16"/>
    <x v="117"/>
    <n v="6"/>
  </r>
  <r>
    <x v="3"/>
    <x v="3"/>
    <s v="2013/14 Q4 Jan, Feb, Mar"/>
    <x v="17"/>
    <x v="35"/>
    <n v="146"/>
  </r>
  <r>
    <x v="3"/>
    <x v="3"/>
    <s v="2013/14 Q4 Jan, Feb, Mar"/>
    <x v="17"/>
    <x v="82"/>
    <n v="1715"/>
  </r>
  <r>
    <x v="3"/>
    <x v="3"/>
    <s v="2013/14 Q4 Jan, Feb, Mar"/>
    <x v="17"/>
    <x v="101"/>
    <n v="1519"/>
  </r>
  <r>
    <x v="3"/>
    <x v="3"/>
    <s v="2013/14 Q4 Jan, Feb, Mar"/>
    <x v="17"/>
    <x v="83"/>
    <n v="1804"/>
  </r>
  <r>
    <x v="3"/>
    <x v="3"/>
    <s v="2013/14 Q4 Jan, Feb, Mar"/>
    <x v="17"/>
    <x v="113"/>
    <n v="292"/>
  </r>
  <r>
    <x v="3"/>
    <x v="3"/>
    <s v="2013/14 Q4 Jan, Feb, Mar"/>
    <x v="17"/>
    <x v="38"/>
    <n v="148"/>
  </r>
  <r>
    <x v="3"/>
    <x v="3"/>
    <s v="2013/14 Q4 Jan, Feb, Mar"/>
    <x v="17"/>
    <x v="84"/>
    <n v="532"/>
  </r>
  <r>
    <x v="3"/>
    <x v="3"/>
    <s v="2013/14 Q4 Jan, Feb, Mar"/>
    <x v="17"/>
    <x v="40"/>
    <n v="527"/>
  </r>
  <r>
    <x v="3"/>
    <x v="3"/>
    <s v="2013/14 Q4 Jan, Feb, Mar"/>
    <x v="17"/>
    <x v="102"/>
    <n v="181"/>
  </r>
  <r>
    <x v="3"/>
    <x v="3"/>
    <s v="2013/14 Q4 Jan, Feb, Mar"/>
    <x v="18"/>
    <x v="38"/>
    <n v="301"/>
  </r>
  <r>
    <x v="3"/>
    <x v="3"/>
    <s v="2013/14 Q4 Jan, Feb, Mar"/>
    <x v="18"/>
    <x v="103"/>
    <n v="80"/>
  </r>
  <r>
    <x v="3"/>
    <x v="3"/>
    <s v="2013/14 Q4 Jan, Feb, Mar"/>
    <x v="18"/>
    <x v="104"/>
    <n v="508"/>
  </r>
  <r>
    <x v="3"/>
    <x v="3"/>
    <s v="2013/14 Q4 Jan, Feb, Mar"/>
    <x v="19"/>
    <x v="105"/>
    <n v="29"/>
  </r>
  <r>
    <x v="3"/>
    <x v="3"/>
    <s v="2013/14 Q4 Jan, Feb, Mar"/>
    <x v="19"/>
    <x v="106"/>
    <n v="7"/>
  </r>
  <r>
    <x v="3"/>
    <x v="3"/>
    <s v="2013/14 Q4 Jan, Feb, Mar"/>
    <x v="19"/>
    <x v="107"/>
    <n v="118"/>
  </r>
  <r>
    <x v="3"/>
    <x v="3"/>
    <s v="2013/14 Q4 Jan, Feb, Mar"/>
    <x v="20"/>
    <x v="108"/>
    <n v="50"/>
  </r>
  <r>
    <x v="3"/>
    <x v="3"/>
    <s v="2013/14 Q4 Jan, Feb, Mar"/>
    <x v="20"/>
    <x v="109"/>
    <n v="223"/>
  </r>
  <r>
    <x v="3"/>
    <x v="3"/>
    <s v="2013/14 Q4 Jan, Feb, Mar"/>
    <x v="21"/>
    <x v="38"/>
    <n v="2"/>
  </r>
  <r>
    <x v="4"/>
    <x v="4"/>
    <s v="2014/15 Q1 Apr, May, Jun"/>
    <x v="0"/>
    <x v="0"/>
    <n v="116"/>
  </r>
  <r>
    <x v="4"/>
    <x v="4"/>
    <s v="2014/15 Q1 Apr, May, Jun"/>
    <x v="0"/>
    <x v="1"/>
    <n v="299"/>
  </r>
  <r>
    <x v="4"/>
    <x v="4"/>
    <s v="2014/15 Q1 Apr, May, Jun"/>
    <x v="1"/>
    <x v="119"/>
    <n v="27"/>
  </r>
  <r>
    <x v="4"/>
    <x v="4"/>
    <s v="2014/15 Q1 Apr, May, Jun"/>
    <x v="1"/>
    <x v="120"/>
    <n v="17"/>
  </r>
  <r>
    <x v="4"/>
    <x v="4"/>
    <s v="2014/15 Q1 Apr, May, Jun"/>
    <x v="1"/>
    <x v="121"/>
    <n v="16"/>
  </r>
  <r>
    <x v="4"/>
    <x v="4"/>
    <s v="2014/15 Q1 Apr, May, Jun"/>
    <x v="1"/>
    <x v="2"/>
    <n v="12"/>
  </r>
  <r>
    <x v="4"/>
    <x v="4"/>
    <s v="2014/15 Q1 Apr, May, Jun"/>
    <x v="1"/>
    <x v="3"/>
    <n v="42"/>
  </r>
  <r>
    <x v="4"/>
    <x v="4"/>
    <s v="2014/15 Q1 Apr, May, Jun"/>
    <x v="1"/>
    <x v="122"/>
    <n v="1"/>
  </r>
  <r>
    <x v="4"/>
    <x v="4"/>
    <s v="2014/15 Q1 Apr, May, Jun"/>
    <x v="1"/>
    <x v="111"/>
    <n v="32"/>
  </r>
  <r>
    <x v="4"/>
    <x v="4"/>
    <s v="2014/15 Q1 Apr, May, Jun"/>
    <x v="1"/>
    <x v="4"/>
    <n v="33"/>
  </r>
  <r>
    <x v="4"/>
    <x v="4"/>
    <s v="2014/15 Q1 Apr, May, Jun"/>
    <x v="1"/>
    <x v="123"/>
    <n v="7"/>
  </r>
  <r>
    <x v="4"/>
    <x v="4"/>
    <s v="2014/15 Q1 Apr, May, Jun"/>
    <x v="1"/>
    <x v="5"/>
    <n v="3"/>
  </r>
  <r>
    <x v="4"/>
    <x v="4"/>
    <s v="2014/15 Q1 Apr, May, Jun"/>
    <x v="1"/>
    <x v="6"/>
    <n v="47"/>
  </r>
  <r>
    <x v="4"/>
    <x v="4"/>
    <s v="2014/15 Q1 Apr, May, Jun"/>
    <x v="1"/>
    <x v="7"/>
    <n v="10"/>
  </r>
  <r>
    <x v="4"/>
    <x v="4"/>
    <s v="2014/15 Q1 Apr, May, Jun"/>
    <x v="1"/>
    <x v="8"/>
    <n v="15"/>
  </r>
  <r>
    <x v="4"/>
    <x v="4"/>
    <s v="2014/15 Q1 Apr, May, Jun"/>
    <x v="1"/>
    <x v="9"/>
    <n v="35"/>
  </r>
  <r>
    <x v="4"/>
    <x v="4"/>
    <s v="2014/15 Q1 Apr, May, Jun"/>
    <x v="1"/>
    <x v="10"/>
    <n v="258"/>
  </r>
  <r>
    <x v="4"/>
    <x v="4"/>
    <s v="2014/15 Q1 Apr, May, Jun"/>
    <x v="1"/>
    <x v="11"/>
    <n v="21"/>
  </r>
  <r>
    <x v="4"/>
    <x v="4"/>
    <s v="2014/15 Q1 Apr, May, Jun"/>
    <x v="1"/>
    <x v="12"/>
    <n v="87"/>
  </r>
  <r>
    <x v="4"/>
    <x v="4"/>
    <s v="2014/15 Q1 Apr, May, Jun"/>
    <x v="1"/>
    <x v="13"/>
    <n v="3"/>
  </r>
  <r>
    <x v="4"/>
    <x v="4"/>
    <s v="2014/15 Q1 Apr, May, Jun"/>
    <x v="1"/>
    <x v="14"/>
    <n v="47"/>
  </r>
  <r>
    <x v="4"/>
    <x v="4"/>
    <s v="2014/15 Q1 Apr, May, Jun"/>
    <x v="1"/>
    <x v="15"/>
    <n v="109"/>
  </r>
  <r>
    <x v="4"/>
    <x v="4"/>
    <s v="2014/15 Q1 Apr, May, Jun"/>
    <x v="1"/>
    <x v="16"/>
    <n v="32"/>
  </r>
  <r>
    <x v="4"/>
    <x v="4"/>
    <s v="2014/15 Q1 Apr, May, Jun"/>
    <x v="1"/>
    <x v="17"/>
    <n v="309"/>
  </r>
  <r>
    <x v="4"/>
    <x v="4"/>
    <s v="2014/15 Q1 Apr, May, Jun"/>
    <x v="1"/>
    <x v="18"/>
    <n v="92"/>
  </r>
  <r>
    <x v="4"/>
    <x v="4"/>
    <s v="2014/15 Q1 Apr, May, Jun"/>
    <x v="1"/>
    <x v="19"/>
    <n v="128"/>
  </r>
  <r>
    <x v="4"/>
    <x v="4"/>
    <s v="2014/15 Q1 Apr, May, Jun"/>
    <x v="2"/>
    <x v="20"/>
    <n v="575"/>
  </r>
  <r>
    <x v="4"/>
    <x v="4"/>
    <s v="2014/15 Q1 Apr, May, Jun"/>
    <x v="2"/>
    <x v="21"/>
    <n v="7"/>
  </r>
  <r>
    <x v="4"/>
    <x v="4"/>
    <s v="2014/15 Q1 Apr, May, Jun"/>
    <x v="2"/>
    <x v="22"/>
    <n v="137"/>
  </r>
  <r>
    <x v="4"/>
    <x v="4"/>
    <s v="2014/15 Q1 Apr, May, Jun"/>
    <x v="2"/>
    <x v="23"/>
    <n v="379"/>
  </r>
  <r>
    <x v="4"/>
    <x v="4"/>
    <s v="2014/15 Q1 Apr, May, Jun"/>
    <x v="3"/>
    <x v="24"/>
    <n v="1477"/>
  </r>
  <r>
    <x v="4"/>
    <x v="4"/>
    <s v="2014/15 Q1 Apr, May, Jun"/>
    <x v="3"/>
    <x v="25"/>
    <n v="1180"/>
  </r>
  <r>
    <x v="4"/>
    <x v="4"/>
    <s v="2014/15 Q1 Apr, May, Jun"/>
    <x v="3"/>
    <x v="26"/>
    <n v="372"/>
  </r>
  <r>
    <x v="4"/>
    <x v="4"/>
    <s v="2014/15 Q1 Apr, May, Jun"/>
    <x v="3"/>
    <x v="27"/>
    <n v="513"/>
  </r>
  <r>
    <x v="4"/>
    <x v="4"/>
    <s v="2014/15 Q1 Apr, May, Jun"/>
    <x v="3"/>
    <x v="28"/>
    <n v="209"/>
  </r>
  <r>
    <x v="4"/>
    <x v="4"/>
    <s v="2014/15 Q1 Apr, May, Jun"/>
    <x v="3"/>
    <x v="38"/>
    <n v="245"/>
  </r>
  <r>
    <x v="4"/>
    <x v="4"/>
    <s v="2014/15 Q1 Apr, May, Jun"/>
    <x v="4"/>
    <x v="29"/>
    <n v="1"/>
  </r>
  <r>
    <x v="4"/>
    <x v="4"/>
    <s v="2014/15 Q1 Apr, May, Jun"/>
    <x v="4"/>
    <x v="30"/>
    <n v="3"/>
  </r>
  <r>
    <x v="4"/>
    <x v="4"/>
    <s v="2014/15 Q1 Apr, May, Jun"/>
    <x v="4"/>
    <x v="31"/>
    <n v="88"/>
  </r>
  <r>
    <x v="4"/>
    <x v="4"/>
    <s v="2014/15 Q1 Apr, May, Jun"/>
    <x v="4"/>
    <x v="32"/>
    <n v="19"/>
  </r>
  <r>
    <x v="4"/>
    <x v="4"/>
    <s v="2014/15 Q1 Apr, May, Jun"/>
    <x v="4"/>
    <x v="33"/>
    <n v="1"/>
  </r>
  <r>
    <x v="4"/>
    <x v="4"/>
    <s v="2014/15 Q1 Apr, May, Jun"/>
    <x v="4"/>
    <x v="34"/>
    <n v="1"/>
  </r>
  <r>
    <x v="4"/>
    <x v="4"/>
    <s v="2014/15 Q1 Apr, May, Jun"/>
    <x v="5"/>
    <x v="35"/>
    <n v="613"/>
  </r>
  <r>
    <x v="4"/>
    <x v="4"/>
    <s v="2014/15 Q1 Apr, May, Jun"/>
    <x v="5"/>
    <x v="36"/>
    <n v="13"/>
  </r>
  <r>
    <x v="4"/>
    <x v="4"/>
    <s v="2014/15 Q1 Apr, May, Jun"/>
    <x v="5"/>
    <x v="37"/>
    <n v="1424"/>
  </r>
  <r>
    <x v="4"/>
    <x v="4"/>
    <s v="2014/15 Q1 Apr, May, Jun"/>
    <x v="5"/>
    <x v="38"/>
    <n v="162"/>
  </r>
  <r>
    <x v="4"/>
    <x v="4"/>
    <s v="2014/15 Q1 Apr, May, Jun"/>
    <x v="5"/>
    <x v="39"/>
    <n v="161"/>
  </r>
  <r>
    <x v="4"/>
    <x v="4"/>
    <s v="2014/15 Q1 Apr, May, Jun"/>
    <x v="5"/>
    <x v="40"/>
    <n v="102"/>
  </r>
  <r>
    <x v="4"/>
    <x v="4"/>
    <s v="2014/15 Q1 Apr, May, Jun"/>
    <x v="6"/>
    <x v="115"/>
    <n v="248"/>
  </r>
  <r>
    <x v="4"/>
    <x v="4"/>
    <s v="2014/15 Q1 Apr, May, Jun"/>
    <x v="6"/>
    <x v="41"/>
    <n v="967"/>
  </r>
  <r>
    <x v="4"/>
    <x v="4"/>
    <s v="2014/15 Q1 Apr, May, Jun"/>
    <x v="7"/>
    <x v="42"/>
    <n v="1"/>
  </r>
  <r>
    <x v="4"/>
    <x v="4"/>
    <s v="2014/15 Q1 Apr, May, Jun"/>
    <x v="7"/>
    <x v="43"/>
    <n v="2"/>
  </r>
  <r>
    <x v="4"/>
    <x v="4"/>
    <s v="2014/15 Q1 Apr, May, Jun"/>
    <x v="7"/>
    <x v="44"/>
    <n v="28"/>
  </r>
  <r>
    <x v="4"/>
    <x v="4"/>
    <s v="2014/15 Q1 Apr, May, Jun"/>
    <x v="7"/>
    <x v="45"/>
    <n v="212"/>
  </r>
  <r>
    <x v="4"/>
    <x v="4"/>
    <s v="2014/15 Q1 Apr, May, Jun"/>
    <x v="7"/>
    <x v="46"/>
    <n v="28"/>
  </r>
  <r>
    <x v="4"/>
    <x v="4"/>
    <s v="2014/15 Q1 Apr, May, Jun"/>
    <x v="7"/>
    <x v="47"/>
    <n v="35"/>
  </r>
  <r>
    <x v="4"/>
    <x v="4"/>
    <s v="2014/15 Q1 Apr, May, Jun"/>
    <x v="7"/>
    <x v="48"/>
    <n v="1"/>
  </r>
  <r>
    <x v="4"/>
    <x v="4"/>
    <s v="2014/15 Q1 Apr, May, Jun"/>
    <x v="7"/>
    <x v="49"/>
    <n v="4"/>
  </r>
  <r>
    <x v="4"/>
    <x v="4"/>
    <s v="2014/15 Q1 Apr, May, Jun"/>
    <x v="7"/>
    <x v="50"/>
    <n v="3"/>
  </r>
  <r>
    <x v="4"/>
    <x v="4"/>
    <s v="2014/15 Q1 Apr, May, Jun"/>
    <x v="7"/>
    <x v="51"/>
    <n v="2"/>
  </r>
  <r>
    <x v="4"/>
    <x v="4"/>
    <s v="2014/15 Q1 Apr, May, Jun"/>
    <x v="7"/>
    <x v="52"/>
    <n v="6"/>
  </r>
  <r>
    <x v="4"/>
    <x v="4"/>
    <s v="2014/15 Q1 Apr, May, Jun"/>
    <x v="7"/>
    <x v="53"/>
    <n v="34"/>
  </r>
  <r>
    <x v="4"/>
    <x v="4"/>
    <s v="2014/15 Q1 Apr, May, Jun"/>
    <x v="7"/>
    <x v="112"/>
    <n v="2"/>
  </r>
  <r>
    <x v="4"/>
    <x v="4"/>
    <s v="2014/15 Q1 Apr, May, Jun"/>
    <x v="7"/>
    <x v="54"/>
    <n v="8"/>
  </r>
  <r>
    <x v="4"/>
    <x v="4"/>
    <s v="2014/15 Q1 Apr, May, Jun"/>
    <x v="7"/>
    <x v="55"/>
    <n v="14"/>
  </r>
  <r>
    <x v="4"/>
    <x v="4"/>
    <s v="2014/15 Q1 Apr, May, Jun"/>
    <x v="7"/>
    <x v="56"/>
    <n v="2"/>
  </r>
  <r>
    <x v="4"/>
    <x v="4"/>
    <s v="2014/15 Q1 Apr, May, Jun"/>
    <x v="7"/>
    <x v="57"/>
    <n v="6"/>
  </r>
  <r>
    <x v="4"/>
    <x v="4"/>
    <s v="2014/15 Q1 Apr, May, Jun"/>
    <x v="7"/>
    <x v="58"/>
    <n v="8"/>
  </r>
  <r>
    <x v="4"/>
    <x v="4"/>
    <s v="2014/15 Q1 Apr, May, Jun"/>
    <x v="7"/>
    <x v="59"/>
    <n v="28"/>
  </r>
  <r>
    <x v="4"/>
    <x v="4"/>
    <s v="2014/15 Q1 Apr, May, Jun"/>
    <x v="7"/>
    <x v="60"/>
    <n v="5"/>
  </r>
  <r>
    <x v="4"/>
    <x v="4"/>
    <s v="2014/15 Q1 Apr, May, Jun"/>
    <x v="7"/>
    <x v="61"/>
    <n v="56"/>
  </r>
  <r>
    <x v="4"/>
    <x v="4"/>
    <s v="2014/15 Q1 Apr, May, Jun"/>
    <x v="8"/>
    <x v="24"/>
    <n v="1682"/>
  </r>
  <r>
    <x v="4"/>
    <x v="4"/>
    <s v="2014/15 Q1 Apr, May, Jun"/>
    <x v="8"/>
    <x v="25"/>
    <n v="120"/>
  </r>
  <r>
    <x v="4"/>
    <x v="4"/>
    <s v="2014/15 Q1 Apr, May, Jun"/>
    <x v="8"/>
    <x v="26"/>
    <n v="55"/>
  </r>
  <r>
    <x v="4"/>
    <x v="4"/>
    <s v="2014/15 Q1 Apr, May, Jun"/>
    <x v="8"/>
    <x v="27"/>
    <n v="503"/>
  </r>
  <r>
    <x v="4"/>
    <x v="4"/>
    <s v="2014/15 Q1 Apr, May, Jun"/>
    <x v="8"/>
    <x v="28"/>
    <n v="206"/>
  </r>
  <r>
    <x v="4"/>
    <x v="4"/>
    <s v="2014/15 Q1 Apr, May, Jun"/>
    <x v="8"/>
    <x v="38"/>
    <n v="82"/>
  </r>
  <r>
    <x v="4"/>
    <x v="4"/>
    <s v="2014/15 Q1 Apr, May, Jun"/>
    <x v="9"/>
    <x v="62"/>
    <n v="28"/>
  </r>
  <r>
    <x v="4"/>
    <x v="4"/>
    <s v="2014/15 Q1 Apr, May, Jun"/>
    <x v="9"/>
    <x v="38"/>
    <n v="228"/>
  </r>
  <r>
    <x v="4"/>
    <x v="4"/>
    <s v="2014/15 Q1 Apr, May, Jun"/>
    <x v="9"/>
    <x v="63"/>
    <n v="7"/>
  </r>
  <r>
    <x v="4"/>
    <x v="4"/>
    <s v="2014/15 Q1 Apr, May, Jun"/>
    <x v="9"/>
    <x v="64"/>
    <n v="33"/>
  </r>
  <r>
    <x v="4"/>
    <x v="4"/>
    <s v="2014/15 Q1 Apr, May, Jun"/>
    <x v="9"/>
    <x v="65"/>
    <n v="26"/>
  </r>
  <r>
    <x v="4"/>
    <x v="4"/>
    <s v="2014/15 Q1 Apr, May, Jun"/>
    <x v="9"/>
    <x v="66"/>
    <n v="20"/>
  </r>
  <r>
    <x v="4"/>
    <x v="4"/>
    <s v="2014/15 Q1 Apr, May, Jun"/>
    <x v="9"/>
    <x v="67"/>
    <n v="218"/>
  </r>
  <r>
    <x v="4"/>
    <x v="4"/>
    <s v="2014/15 Q1 Apr, May, Jun"/>
    <x v="10"/>
    <x v="41"/>
    <n v="42"/>
  </r>
  <r>
    <x v="4"/>
    <x v="4"/>
    <s v="2014/15 Q1 Apr, May, Jun"/>
    <x v="22"/>
    <x v="68"/>
    <n v="827"/>
  </r>
  <r>
    <x v="4"/>
    <x v="4"/>
    <s v="2014/15 Q1 Apr, May, Jun"/>
    <x v="22"/>
    <x v="69"/>
    <n v="1096"/>
  </r>
  <r>
    <x v="4"/>
    <x v="4"/>
    <s v="2014/15 Q1 Apr, May, Jun"/>
    <x v="22"/>
    <x v="70"/>
    <n v="13"/>
  </r>
  <r>
    <x v="4"/>
    <x v="4"/>
    <s v="2014/15 Q1 Apr, May, Jun"/>
    <x v="22"/>
    <x v="71"/>
    <n v="135"/>
  </r>
  <r>
    <x v="4"/>
    <x v="4"/>
    <s v="2014/15 Q1 Apr, May, Jun"/>
    <x v="22"/>
    <x v="72"/>
    <n v="14"/>
  </r>
  <r>
    <x v="4"/>
    <x v="4"/>
    <s v="2014/15 Q1 Apr, May, Jun"/>
    <x v="22"/>
    <x v="116"/>
    <n v="394"/>
  </r>
  <r>
    <x v="4"/>
    <x v="4"/>
    <s v="2014/15 Q1 Apr, May, Jun"/>
    <x v="22"/>
    <x v="38"/>
    <n v="369"/>
  </r>
  <r>
    <x v="4"/>
    <x v="4"/>
    <s v="2014/15 Q1 Apr, May, Jun"/>
    <x v="22"/>
    <x v="73"/>
    <n v="26"/>
  </r>
  <r>
    <x v="4"/>
    <x v="4"/>
    <s v="2014/15 Q1 Apr, May, Jun"/>
    <x v="22"/>
    <x v="74"/>
    <n v="575"/>
  </r>
  <r>
    <x v="4"/>
    <x v="4"/>
    <s v="2014/15 Q1 Apr, May, Jun"/>
    <x v="11"/>
    <x v="68"/>
    <n v="35"/>
  </r>
  <r>
    <x v="4"/>
    <x v="4"/>
    <s v="2014/15 Q1 Apr, May, Jun"/>
    <x v="11"/>
    <x v="69"/>
    <n v="24"/>
  </r>
  <r>
    <x v="4"/>
    <x v="4"/>
    <s v="2014/15 Q1 Apr, May, Jun"/>
    <x v="11"/>
    <x v="71"/>
    <n v="128"/>
  </r>
  <r>
    <x v="4"/>
    <x v="4"/>
    <s v="2014/15 Q1 Apr, May, Jun"/>
    <x v="11"/>
    <x v="72"/>
    <n v="54"/>
  </r>
  <r>
    <x v="4"/>
    <x v="4"/>
    <s v="2014/15 Q1 Apr, May, Jun"/>
    <x v="11"/>
    <x v="116"/>
    <n v="30"/>
  </r>
  <r>
    <x v="4"/>
    <x v="4"/>
    <s v="2014/15 Q1 Apr, May, Jun"/>
    <x v="11"/>
    <x v="38"/>
    <n v="99"/>
  </r>
  <r>
    <x v="4"/>
    <x v="4"/>
    <s v="2014/15 Q1 Apr, May, Jun"/>
    <x v="11"/>
    <x v="73"/>
    <n v="3"/>
  </r>
  <r>
    <x v="4"/>
    <x v="4"/>
    <s v="2014/15 Q1 Apr, May, Jun"/>
    <x v="11"/>
    <x v="74"/>
    <n v="32"/>
  </r>
  <r>
    <x v="4"/>
    <x v="4"/>
    <s v="2014/15 Q1 Apr, May, Jun"/>
    <x v="12"/>
    <x v="41"/>
    <n v="1306"/>
  </r>
  <r>
    <x v="4"/>
    <x v="4"/>
    <s v="2014/15 Q1 Apr, May, Jun"/>
    <x v="13"/>
    <x v="75"/>
    <n v="28"/>
  </r>
  <r>
    <x v="4"/>
    <x v="4"/>
    <s v="2014/15 Q1 Apr, May, Jun"/>
    <x v="13"/>
    <x v="76"/>
    <n v="5"/>
  </r>
  <r>
    <x v="4"/>
    <x v="4"/>
    <s v="2014/15 Q1 Apr, May, Jun"/>
    <x v="13"/>
    <x v="77"/>
    <n v="21"/>
  </r>
  <r>
    <x v="4"/>
    <x v="4"/>
    <s v="2014/15 Q1 Apr, May, Jun"/>
    <x v="13"/>
    <x v="78"/>
    <n v="341"/>
  </r>
  <r>
    <x v="4"/>
    <x v="4"/>
    <s v="2014/15 Q1 Apr, May, Jun"/>
    <x v="13"/>
    <x v="79"/>
    <n v="49"/>
  </r>
  <r>
    <x v="4"/>
    <x v="4"/>
    <s v="2014/15 Q1 Apr, May, Jun"/>
    <x v="13"/>
    <x v="38"/>
    <n v="514"/>
  </r>
  <r>
    <x v="4"/>
    <x v="4"/>
    <s v="2014/15 Q1 Apr, May, Jun"/>
    <x v="13"/>
    <x v="80"/>
    <n v="11"/>
  </r>
  <r>
    <x v="4"/>
    <x v="4"/>
    <s v="2014/15 Q1 Apr, May, Jun"/>
    <x v="13"/>
    <x v="81"/>
    <n v="202"/>
  </r>
  <r>
    <x v="4"/>
    <x v="4"/>
    <s v="2014/15 Q1 Apr, May, Jun"/>
    <x v="14"/>
    <x v="35"/>
    <n v="6"/>
  </r>
  <r>
    <x v="4"/>
    <x v="4"/>
    <s v="2014/15 Q1 Apr, May, Jun"/>
    <x v="14"/>
    <x v="82"/>
    <n v="12"/>
  </r>
  <r>
    <x v="4"/>
    <x v="4"/>
    <s v="2014/15 Q1 Apr, May, Jun"/>
    <x v="14"/>
    <x v="101"/>
    <n v="59"/>
  </r>
  <r>
    <x v="4"/>
    <x v="4"/>
    <s v="2014/15 Q1 Apr, May, Jun"/>
    <x v="14"/>
    <x v="83"/>
    <n v="41"/>
  </r>
  <r>
    <x v="4"/>
    <x v="4"/>
    <s v="2014/15 Q1 Apr, May, Jun"/>
    <x v="14"/>
    <x v="113"/>
    <n v="13"/>
  </r>
  <r>
    <x v="4"/>
    <x v="4"/>
    <s v="2014/15 Q1 Apr, May, Jun"/>
    <x v="14"/>
    <x v="38"/>
    <n v="26"/>
  </r>
  <r>
    <x v="4"/>
    <x v="4"/>
    <s v="2014/15 Q1 Apr, May, Jun"/>
    <x v="14"/>
    <x v="84"/>
    <n v="99"/>
  </r>
  <r>
    <x v="4"/>
    <x v="4"/>
    <s v="2014/15 Q1 Apr, May, Jun"/>
    <x v="14"/>
    <x v="40"/>
    <n v="35"/>
  </r>
  <r>
    <x v="4"/>
    <x v="4"/>
    <s v="2014/15 Q1 Apr, May, Jun"/>
    <x v="15"/>
    <x v="85"/>
    <n v="44"/>
  </r>
  <r>
    <x v="4"/>
    <x v="4"/>
    <s v="2014/15 Q1 Apr, May, Jun"/>
    <x v="15"/>
    <x v="86"/>
    <n v="25"/>
  </r>
  <r>
    <x v="4"/>
    <x v="4"/>
    <s v="2014/15 Q1 Apr, May, Jun"/>
    <x v="15"/>
    <x v="38"/>
    <n v="87"/>
  </r>
  <r>
    <x v="4"/>
    <x v="4"/>
    <s v="2014/15 Q1 Apr, May, Jun"/>
    <x v="15"/>
    <x v="87"/>
    <n v="89"/>
  </r>
  <r>
    <x v="4"/>
    <x v="4"/>
    <s v="2014/15 Q1 Apr, May, Jun"/>
    <x v="15"/>
    <x v="88"/>
    <n v="18"/>
  </r>
  <r>
    <x v="4"/>
    <x v="4"/>
    <s v="2014/15 Q1 Apr, May, Jun"/>
    <x v="15"/>
    <x v="89"/>
    <n v="685"/>
  </r>
  <r>
    <x v="4"/>
    <x v="4"/>
    <s v="2014/15 Q1 Apr, May, Jun"/>
    <x v="15"/>
    <x v="90"/>
    <n v="214"/>
  </r>
  <r>
    <x v="4"/>
    <x v="4"/>
    <s v="2014/15 Q1 Apr, May, Jun"/>
    <x v="16"/>
    <x v="118"/>
    <n v="26"/>
  </r>
  <r>
    <x v="4"/>
    <x v="4"/>
    <s v="2014/15 Q1 Apr, May, Jun"/>
    <x v="16"/>
    <x v="124"/>
    <n v="2"/>
  </r>
  <r>
    <x v="4"/>
    <x v="4"/>
    <s v="2014/15 Q1 Apr, May, Jun"/>
    <x v="16"/>
    <x v="38"/>
    <n v="12"/>
  </r>
  <r>
    <x v="4"/>
    <x v="4"/>
    <s v="2014/15 Q1 Apr, May, Jun"/>
    <x v="16"/>
    <x v="92"/>
    <n v="3"/>
  </r>
  <r>
    <x v="4"/>
    <x v="4"/>
    <s v="2014/15 Q1 Apr, May, Jun"/>
    <x v="16"/>
    <x v="93"/>
    <n v="3"/>
  </r>
  <r>
    <x v="4"/>
    <x v="4"/>
    <s v="2014/15 Q1 Apr, May, Jun"/>
    <x v="16"/>
    <x v="95"/>
    <n v="20"/>
  </r>
  <r>
    <x v="4"/>
    <x v="4"/>
    <s v="2014/15 Q1 Apr, May, Jun"/>
    <x v="16"/>
    <x v="96"/>
    <n v="12"/>
  </r>
  <r>
    <x v="4"/>
    <x v="4"/>
    <s v="2014/15 Q1 Apr, May, Jun"/>
    <x v="16"/>
    <x v="97"/>
    <n v="93"/>
  </r>
  <r>
    <x v="4"/>
    <x v="4"/>
    <s v="2014/15 Q1 Apr, May, Jun"/>
    <x v="16"/>
    <x v="98"/>
    <n v="11"/>
  </r>
  <r>
    <x v="4"/>
    <x v="4"/>
    <s v="2014/15 Q1 Apr, May, Jun"/>
    <x v="16"/>
    <x v="99"/>
    <n v="18"/>
  </r>
  <r>
    <x v="4"/>
    <x v="4"/>
    <s v="2014/15 Q1 Apr, May, Jun"/>
    <x v="16"/>
    <x v="100"/>
    <n v="2"/>
  </r>
  <r>
    <x v="4"/>
    <x v="4"/>
    <s v="2014/15 Q1 Apr, May, Jun"/>
    <x v="16"/>
    <x v="117"/>
    <n v="7"/>
  </r>
  <r>
    <x v="4"/>
    <x v="4"/>
    <s v="2014/15 Q1 Apr, May, Jun"/>
    <x v="17"/>
    <x v="35"/>
    <n v="145"/>
  </r>
  <r>
    <x v="4"/>
    <x v="4"/>
    <s v="2014/15 Q1 Apr, May, Jun"/>
    <x v="17"/>
    <x v="82"/>
    <n v="1511"/>
  </r>
  <r>
    <x v="4"/>
    <x v="4"/>
    <s v="2014/15 Q1 Apr, May, Jun"/>
    <x v="17"/>
    <x v="101"/>
    <n v="1489"/>
  </r>
  <r>
    <x v="4"/>
    <x v="4"/>
    <s v="2014/15 Q1 Apr, May, Jun"/>
    <x v="17"/>
    <x v="83"/>
    <n v="1889"/>
  </r>
  <r>
    <x v="4"/>
    <x v="4"/>
    <s v="2014/15 Q1 Apr, May, Jun"/>
    <x v="17"/>
    <x v="113"/>
    <n v="371"/>
  </r>
  <r>
    <x v="4"/>
    <x v="4"/>
    <s v="2014/15 Q1 Apr, May, Jun"/>
    <x v="17"/>
    <x v="38"/>
    <n v="167"/>
  </r>
  <r>
    <x v="4"/>
    <x v="4"/>
    <s v="2014/15 Q1 Apr, May, Jun"/>
    <x v="17"/>
    <x v="84"/>
    <n v="474"/>
  </r>
  <r>
    <x v="4"/>
    <x v="4"/>
    <s v="2014/15 Q1 Apr, May, Jun"/>
    <x v="17"/>
    <x v="40"/>
    <n v="483"/>
  </r>
  <r>
    <x v="4"/>
    <x v="4"/>
    <s v="2014/15 Q1 Apr, May, Jun"/>
    <x v="17"/>
    <x v="102"/>
    <n v="236"/>
  </r>
  <r>
    <x v="4"/>
    <x v="4"/>
    <s v="2014/15 Q1 Apr, May, Jun"/>
    <x v="18"/>
    <x v="38"/>
    <n v="294"/>
  </r>
  <r>
    <x v="4"/>
    <x v="4"/>
    <s v="2014/15 Q1 Apr, May, Jun"/>
    <x v="18"/>
    <x v="103"/>
    <n v="88"/>
  </r>
  <r>
    <x v="4"/>
    <x v="4"/>
    <s v="2014/15 Q1 Apr, May, Jun"/>
    <x v="18"/>
    <x v="104"/>
    <n v="680"/>
  </r>
  <r>
    <x v="4"/>
    <x v="4"/>
    <s v="2014/15 Q1 Apr, May, Jun"/>
    <x v="19"/>
    <x v="105"/>
    <n v="42"/>
  </r>
  <r>
    <x v="4"/>
    <x v="4"/>
    <s v="2014/15 Q1 Apr, May, Jun"/>
    <x v="19"/>
    <x v="106"/>
    <n v="4"/>
  </r>
  <r>
    <x v="4"/>
    <x v="4"/>
    <s v="2014/15 Q1 Apr, May, Jun"/>
    <x v="19"/>
    <x v="107"/>
    <n v="85"/>
  </r>
  <r>
    <x v="4"/>
    <x v="4"/>
    <s v="2014/15 Q1 Apr, May, Jun"/>
    <x v="20"/>
    <x v="108"/>
    <n v="54"/>
  </r>
  <r>
    <x v="4"/>
    <x v="4"/>
    <s v="2014/15 Q1 Apr, May, Jun"/>
    <x v="20"/>
    <x v="109"/>
    <n v="225"/>
  </r>
  <r>
    <x v="4"/>
    <x v="4"/>
    <s v="2014/15 Q1 Apr, May, Jun"/>
    <x v="21"/>
    <x v="110"/>
    <n v="2"/>
  </r>
  <r>
    <x v="4"/>
    <x v="4"/>
    <s v="2014/15 Q1 Apr, May, Jun"/>
    <x v="21"/>
    <x v="38"/>
    <n v="6"/>
  </r>
  <r>
    <x v="4"/>
    <x v="4"/>
    <s v="2014/15 Q2 Jul, Aug, Sep"/>
    <x v="0"/>
    <x v="0"/>
    <n v="120"/>
  </r>
  <r>
    <x v="4"/>
    <x v="4"/>
    <s v="2014/15 Q2 Jul, Aug, Sep"/>
    <x v="0"/>
    <x v="1"/>
    <n v="272"/>
  </r>
  <r>
    <x v="4"/>
    <x v="4"/>
    <s v="2014/15 Q2 Jul, Aug, Sep"/>
    <x v="1"/>
    <x v="119"/>
    <n v="28"/>
  </r>
  <r>
    <x v="4"/>
    <x v="4"/>
    <s v="2014/15 Q2 Jul, Aug, Sep"/>
    <x v="1"/>
    <x v="120"/>
    <n v="10"/>
  </r>
  <r>
    <x v="4"/>
    <x v="4"/>
    <s v="2014/15 Q2 Jul, Aug, Sep"/>
    <x v="1"/>
    <x v="121"/>
    <n v="10"/>
  </r>
  <r>
    <x v="4"/>
    <x v="4"/>
    <s v="2014/15 Q2 Jul, Aug, Sep"/>
    <x v="1"/>
    <x v="2"/>
    <n v="4"/>
  </r>
  <r>
    <x v="4"/>
    <x v="4"/>
    <s v="2014/15 Q2 Jul, Aug, Sep"/>
    <x v="1"/>
    <x v="3"/>
    <n v="43"/>
  </r>
  <r>
    <x v="4"/>
    <x v="4"/>
    <s v="2014/15 Q2 Jul, Aug, Sep"/>
    <x v="1"/>
    <x v="122"/>
    <n v="1"/>
  </r>
  <r>
    <x v="4"/>
    <x v="4"/>
    <s v="2014/15 Q2 Jul, Aug, Sep"/>
    <x v="1"/>
    <x v="111"/>
    <n v="30"/>
  </r>
  <r>
    <x v="4"/>
    <x v="4"/>
    <s v="2014/15 Q2 Jul, Aug, Sep"/>
    <x v="1"/>
    <x v="4"/>
    <n v="24"/>
  </r>
  <r>
    <x v="4"/>
    <x v="4"/>
    <s v="2014/15 Q2 Jul, Aug, Sep"/>
    <x v="1"/>
    <x v="123"/>
    <n v="7"/>
  </r>
  <r>
    <x v="4"/>
    <x v="4"/>
    <s v="2014/15 Q2 Jul, Aug, Sep"/>
    <x v="1"/>
    <x v="5"/>
    <n v="2"/>
  </r>
  <r>
    <x v="4"/>
    <x v="4"/>
    <s v="2014/15 Q2 Jul, Aug, Sep"/>
    <x v="1"/>
    <x v="6"/>
    <n v="60"/>
  </r>
  <r>
    <x v="4"/>
    <x v="4"/>
    <s v="2014/15 Q2 Jul, Aug, Sep"/>
    <x v="1"/>
    <x v="7"/>
    <n v="10"/>
  </r>
  <r>
    <x v="4"/>
    <x v="4"/>
    <s v="2014/15 Q2 Jul, Aug, Sep"/>
    <x v="1"/>
    <x v="8"/>
    <n v="5"/>
  </r>
  <r>
    <x v="4"/>
    <x v="4"/>
    <s v="2014/15 Q2 Jul, Aug, Sep"/>
    <x v="1"/>
    <x v="9"/>
    <n v="38"/>
  </r>
  <r>
    <x v="4"/>
    <x v="4"/>
    <s v="2014/15 Q2 Jul, Aug, Sep"/>
    <x v="1"/>
    <x v="10"/>
    <n v="258"/>
  </r>
  <r>
    <x v="4"/>
    <x v="4"/>
    <s v="2014/15 Q2 Jul, Aug, Sep"/>
    <x v="1"/>
    <x v="11"/>
    <n v="21"/>
  </r>
  <r>
    <x v="4"/>
    <x v="4"/>
    <s v="2014/15 Q2 Jul, Aug, Sep"/>
    <x v="1"/>
    <x v="12"/>
    <n v="74"/>
  </r>
  <r>
    <x v="4"/>
    <x v="4"/>
    <s v="2014/15 Q2 Jul, Aug, Sep"/>
    <x v="1"/>
    <x v="13"/>
    <n v="4"/>
  </r>
  <r>
    <x v="4"/>
    <x v="4"/>
    <s v="2014/15 Q2 Jul, Aug, Sep"/>
    <x v="1"/>
    <x v="14"/>
    <n v="33"/>
  </r>
  <r>
    <x v="4"/>
    <x v="4"/>
    <s v="2014/15 Q2 Jul, Aug, Sep"/>
    <x v="1"/>
    <x v="15"/>
    <n v="156"/>
  </r>
  <r>
    <x v="4"/>
    <x v="4"/>
    <s v="2014/15 Q2 Jul, Aug, Sep"/>
    <x v="1"/>
    <x v="16"/>
    <n v="21"/>
  </r>
  <r>
    <x v="4"/>
    <x v="4"/>
    <s v="2014/15 Q2 Jul, Aug, Sep"/>
    <x v="1"/>
    <x v="17"/>
    <n v="305"/>
  </r>
  <r>
    <x v="4"/>
    <x v="4"/>
    <s v="2014/15 Q2 Jul, Aug, Sep"/>
    <x v="1"/>
    <x v="18"/>
    <n v="84"/>
  </r>
  <r>
    <x v="4"/>
    <x v="4"/>
    <s v="2014/15 Q2 Jul, Aug, Sep"/>
    <x v="1"/>
    <x v="19"/>
    <n v="106"/>
  </r>
  <r>
    <x v="4"/>
    <x v="4"/>
    <s v="2014/15 Q2 Jul, Aug, Sep"/>
    <x v="2"/>
    <x v="20"/>
    <n v="690"/>
  </r>
  <r>
    <x v="4"/>
    <x v="4"/>
    <s v="2014/15 Q2 Jul, Aug, Sep"/>
    <x v="2"/>
    <x v="21"/>
    <n v="5"/>
  </r>
  <r>
    <x v="4"/>
    <x v="4"/>
    <s v="2014/15 Q2 Jul, Aug, Sep"/>
    <x v="2"/>
    <x v="22"/>
    <n v="119"/>
  </r>
  <r>
    <x v="4"/>
    <x v="4"/>
    <s v="2014/15 Q2 Jul, Aug, Sep"/>
    <x v="2"/>
    <x v="23"/>
    <n v="401"/>
  </r>
  <r>
    <x v="4"/>
    <x v="4"/>
    <s v="2014/15 Q2 Jul, Aug, Sep"/>
    <x v="3"/>
    <x v="24"/>
    <n v="1490"/>
  </r>
  <r>
    <x v="4"/>
    <x v="4"/>
    <s v="2014/15 Q2 Jul, Aug, Sep"/>
    <x v="3"/>
    <x v="25"/>
    <n v="1153"/>
  </r>
  <r>
    <x v="4"/>
    <x v="4"/>
    <s v="2014/15 Q2 Jul, Aug, Sep"/>
    <x v="3"/>
    <x v="26"/>
    <n v="436"/>
  </r>
  <r>
    <x v="4"/>
    <x v="4"/>
    <s v="2014/15 Q2 Jul, Aug, Sep"/>
    <x v="3"/>
    <x v="27"/>
    <n v="571"/>
  </r>
  <r>
    <x v="4"/>
    <x v="4"/>
    <s v="2014/15 Q2 Jul, Aug, Sep"/>
    <x v="3"/>
    <x v="28"/>
    <n v="209"/>
  </r>
  <r>
    <x v="4"/>
    <x v="4"/>
    <s v="2014/15 Q2 Jul, Aug, Sep"/>
    <x v="3"/>
    <x v="38"/>
    <n v="261"/>
  </r>
  <r>
    <x v="4"/>
    <x v="4"/>
    <s v="2014/15 Q2 Jul, Aug, Sep"/>
    <x v="4"/>
    <x v="30"/>
    <n v="1"/>
  </r>
  <r>
    <x v="4"/>
    <x v="4"/>
    <s v="2014/15 Q2 Jul, Aug, Sep"/>
    <x v="4"/>
    <x v="31"/>
    <n v="87"/>
  </r>
  <r>
    <x v="4"/>
    <x v="4"/>
    <s v="2014/15 Q2 Jul, Aug, Sep"/>
    <x v="4"/>
    <x v="32"/>
    <n v="19"/>
  </r>
  <r>
    <x v="4"/>
    <x v="4"/>
    <s v="2014/15 Q2 Jul, Aug, Sep"/>
    <x v="4"/>
    <x v="33"/>
    <n v="2"/>
  </r>
  <r>
    <x v="4"/>
    <x v="4"/>
    <s v="2014/15 Q2 Jul, Aug, Sep"/>
    <x v="4"/>
    <x v="34"/>
    <n v="3"/>
  </r>
  <r>
    <x v="4"/>
    <x v="4"/>
    <s v="2014/15 Q2 Jul, Aug, Sep"/>
    <x v="5"/>
    <x v="35"/>
    <n v="1161"/>
  </r>
  <r>
    <x v="4"/>
    <x v="4"/>
    <s v="2014/15 Q2 Jul, Aug, Sep"/>
    <x v="5"/>
    <x v="36"/>
    <n v="34"/>
  </r>
  <r>
    <x v="4"/>
    <x v="4"/>
    <s v="2014/15 Q2 Jul, Aug, Sep"/>
    <x v="5"/>
    <x v="37"/>
    <n v="1976"/>
  </r>
  <r>
    <x v="4"/>
    <x v="4"/>
    <s v="2014/15 Q2 Jul, Aug, Sep"/>
    <x v="5"/>
    <x v="38"/>
    <n v="155"/>
  </r>
  <r>
    <x v="4"/>
    <x v="4"/>
    <s v="2014/15 Q2 Jul, Aug, Sep"/>
    <x v="5"/>
    <x v="39"/>
    <n v="457"/>
  </r>
  <r>
    <x v="4"/>
    <x v="4"/>
    <s v="2014/15 Q2 Jul, Aug, Sep"/>
    <x v="5"/>
    <x v="40"/>
    <n v="313"/>
  </r>
  <r>
    <x v="4"/>
    <x v="4"/>
    <s v="2014/15 Q2 Jul, Aug, Sep"/>
    <x v="6"/>
    <x v="115"/>
    <n v="321"/>
  </r>
  <r>
    <x v="4"/>
    <x v="4"/>
    <s v="2014/15 Q2 Jul, Aug, Sep"/>
    <x v="6"/>
    <x v="41"/>
    <n v="1085"/>
  </r>
  <r>
    <x v="4"/>
    <x v="4"/>
    <s v="2014/15 Q2 Jul, Aug, Sep"/>
    <x v="7"/>
    <x v="42"/>
    <n v="4"/>
  </r>
  <r>
    <x v="4"/>
    <x v="4"/>
    <s v="2014/15 Q2 Jul, Aug, Sep"/>
    <x v="7"/>
    <x v="43"/>
    <n v="6"/>
  </r>
  <r>
    <x v="4"/>
    <x v="4"/>
    <s v="2014/15 Q2 Jul, Aug, Sep"/>
    <x v="7"/>
    <x v="44"/>
    <n v="22"/>
  </r>
  <r>
    <x v="4"/>
    <x v="4"/>
    <s v="2014/15 Q2 Jul, Aug, Sep"/>
    <x v="7"/>
    <x v="45"/>
    <n v="204"/>
  </r>
  <r>
    <x v="4"/>
    <x v="4"/>
    <s v="2014/15 Q2 Jul, Aug, Sep"/>
    <x v="7"/>
    <x v="46"/>
    <n v="31"/>
  </r>
  <r>
    <x v="4"/>
    <x v="4"/>
    <s v="2014/15 Q2 Jul, Aug, Sep"/>
    <x v="7"/>
    <x v="47"/>
    <n v="21"/>
  </r>
  <r>
    <x v="4"/>
    <x v="4"/>
    <s v="2014/15 Q2 Jul, Aug, Sep"/>
    <x v="7"/>
    <x v="48"/>
    <n v="5"/>
  </r>
  <r>
    <x v="4"/>
    <x v="4"/>
    <s v="2014/15 Q2 Jul, Aug, Sep"/>
    <x v="7"/>
    <x v="49"/>
    <n v="9"/>
  </r>
  <r>
    <x v="4"/>
    <x v="4"/>
    <s v="2014/15 Q2 Jul, Aug, Sep"/>
    <x v="7"/>
    <x v="50"/>
    <n v="1"/>
  </r>
  <r>
    <x v="4"/>
    <x v="4"/>
    <s v="2014/15 Q2 Jul, Aug, Sep"/>
    <x v="7"/>
    <x v="51"/>
    <n v="3"/>
  </r>
  <r>
    <x v="4"/>
    <x v="4"/>
    <s v="2014/15 Q2 Jul, Aug, Sep"/>
    <x v="7"/>
    <x v="52"/>
    <n v="7"/>
  </r>
  <r>
    <x v="4"/>
    <x v="4"/>
    <s v="2014/15 Q2 Jul, Aug, Sep"/>
    <x v="7"/>
    <x v="53"/>
    <n v="27"/>
  </r>
  <r>
    <x v="4"/>
    <x v="4"/>
    <s v="2014/15 Q2 Jul, Aug, Sep"/>
    <x v="7"/>
    <x v="54"/>
    <n v="11"/>
  </r>
  <r>
    <x v="4"/>
    <x v="4"/>
    <s v="2014/15 Q2 Jul, Aug, Sep"/>
    <x v="7"/>
    <x v="55"/>
    <n v="19"/>
  </r>
  <r>
    <x v="4"/>
    <x v="4"/>
    <s v="2014/15 Q2 Jul, Aug, Sep"/>
    <x v="7"/>
    <x v="56"/>
    <n v="2"/>
  </r>
  <r>
    <x v="4"/>
    <x v="4"/>
    <s v="2014/15 Q2 Jul, Aug, Sep"/>
    <x v="7"/>
    <x v="57"/>
    <n v="5"/>
  </r>
  <r>
    <x v="4"/>
    <x v="4"/>
    <s v="2014/15 Q2 Jul, Aug, Sep"/>
    <x v="7"/>
    <x v="58"/>
    <n v="11"/>
  </r>
  <r>
    <x v="4"/>
    <x v="4"/>
    <s v="2014/15 Q2 Jul, Aug, Sep"/>
    <x v="7"/>
    <x v="59"/>
    <n v="20"/>
  </r>
  <r>
    <x v="4"/>
    <x v="4"/>
    <s v="2014/15 Q2 Jul, Aug, Sep"/>
    <x v="7"/>
    <x v="60"/>
    <n v="12"/>
  </r>
  <r>
    <x v="4"/>
    <x v="4"/>
    <s v="2014/15 Q2 Jul, Aug, Sep"/>
    <x v="7"/>
    <x v="61"/>
    <n v="41"/>
  </r>
  <r>
    <x v="4"/>
    <x v="4"/>
    <s v="2014/15 Q2 Jul, Aug, Sep"/>
    <x v="8"/>
    <x v="24"/>
    <n v="1628"/>
  </r>
  <r>
    <x v="4"/>
    <x v="4"/>
    <s v="2014/15 Q2 Jul, Aug, Sep"/>
    <x v="8"/>
    <x v="25"/>
    <n v="106"/>
  </r>
  <r>
    <x v="4"/>
    <x v="4"/>
    <s v="2014/15 Q2 Jul, Aug, Sep"/>
    <x v="8"/>
    <x v="26"/>
    <n v="58"/>
  </r>
  <r>
    <x v="4"/>
    <x v="4"/>
    <s v="2014/15 Q2 Jul, Aug, Sep"/>
    <x v="8"/>
    <x v="27"/>
    <n v="516"/>
  </r>
  <r>
    <x v="4"/>
    <x v="4"/>
    <s v="2014/15 Q2 Jul, Aug, Sep"/>
    <x v="8"/>
    <x v="28"/>
    <n v="189"/>
  </r>
  <r>
    <x v="4"/>
    <x v="4"/>
    <s v="2014/15 Q2 Jul, Aug, Sep"/>
    <x v="8"/>
    <x v="38"/>
    <n v="78"/>
  </r>
  <r>
    <x v="4"/>
    <x v="4"/>
    <s v="2014/15 Q2 Jul, Aug, Sep"/>
    <x v="9"/>
    <x v="62"/>
    <n v="35"/>
  </r>
  <r>
    <x v="4"/>
    <x v="4"/>
    <s v="2014/15 Q2 Jul, Aug, Sep"/>
    <x v="9"/>
    <x v="38"/>
    <n v="228"/>
  </r>
  <r>
    <x v="4"/>
    <x v="4"/>
    <s v="2014/15 Q2 Jul, Aug, Sep"/>
    <x v="9"/>
    <x v="63"/>
    <n v="9"/>
  </r>
  <r>
    <x v="4"/>
    <x v="4"/>
    <s v="2014/15 Q2 Jul, Aug, Sep"/>
    <x v="9"/>
    <x v="64"/>
    <n v="37"/>
  </r>
  <r>
    <x v="4"/>
    <x v="4"/>
    <s v="2014/15 Q2 Jul, Aug, Sep"/>
    <x v="9"/>
    <x v="65"/>
    <n v="33"/>
  </r>
  <r>
    <x v="4"/>
    <x v="4"/>
    <s v="2014/15 Q2 Jul, Aug, Sep"/>
    <x v="9"/>
    <x v="66"/>
    <n v="23"/>
  </r>
  <r>
    <x v="4"/>
    <x v="4"/>
    <s v="2014/15 Q2 Jul, Aug, Sep"/>
    <x v="9"/>
    <x v="67"/>
    <n v="237"/>
  </r>
  <r>
    <x v="4"/>
    <x v="4"/>
    <s v="2014/15 Q2 Jul, Aug, Sep"/>
    <x v="10"/>
    <x v="41"/>
    <n v="45"/>
  </r>
  <r>
    <x v="4"/>
    <x v="4"/>
    <s v="2014/15 Q2 Jul, Aug, Sep"/>
    <x v="22"/>
    <x v="68"/>
    <n v="764"/>
  </r>
  <r>
    <x v="4"/>
    <x v="4"/>
    <s v="2014/15 Q2 Jul, Aug, Sep"/>
    <x v="22"/>
    <x v="69"/>
    <n v="1038"/>
  </r>
  <r>
    <x v="4"/>
    <x v="4"/>
    <s v="2014/15 Q2 Jul, Aug, Sep"/>
    <x v="22"/>
    <x v="70"/>
    <n v="14"/>
  </r>
  <r>
    <x v="4"/>
    <x v="4"/>
    <s v="2014/15 Q2 Jul, Aug, Sep"/>
    <x v="22"/>
    <x v="71"/>
    <n v="146"/>
  </r>
  <r>
    <x v="4"/>
    <x v="4"/>
    <s v="2014/15 Q2 Jul, Aug, Sep"/>
    <x v="22"/>
    <x v="72"/>
    <n v="23"/>
  </r>
  <r>
    <x v="4"/>
    <x v="4"/>
    <s v="2014/15 Q2 Jul, Aug, Sep"/>
    <x v="22"/>
    <x v="116"/>
    <n v="391"/>
  </r>
  <r>
    <x v="4"/>
    <x v="4"/>
    <s v="2014/15 Q2 Jul, Aug, Sep"/>
    <x v="22"/>
    <x v="38"/>
    <n v="425"/>
  </r>
  <r>
    <x v="4"/>
    <x v="4"/>
    <s v="2014/15 Q2 Jul, Aug, Sep"/>
    <x v="22"/>
    <x v="73"/>
    <n v="22"/>
  </r>
  <r>
    <x v="4"/>
    <x v="4"/>
    <s v="2014/15 Q2 Jul, Aug, Sep"/>
    <x v="22"/>
    <x v="74"/>
    <n v="531"/>
  </r>
  <r>
    <x v="4"/>
    <x v="4"/>
    <s v="2014/15 Q2 Jul, Aug, Sep"/>
    <x v="11"/>
    <x v="68"/>
    <n v="28"/>
  </r>
  <r>
    <x v="4"/>
    <x v="4"/>
    <s v="2014/15 Q2 Jul, Aug, Sep"/>
    <x v="11"/>
    <x v="69"/>
    <n v="27"/>
  </r>
  <r>
    <x v="4"/>
    <x v="4"/>
    <s v="2014/15 Q2 Jul, Aug, Sep"/>
    <x v="11"/>
    <x v="70"/>
    <n v="3"/>
  </r>
  <r>
    <x v="4"/>
    <x v="4"/>
    <s v="2014/15 Q2 Jul, Aug, Sep"/>
    <x v="11"/>
    <x v="71"/>
    <n v="152"/>
  </r>
  <r>
    <x v="4"/>
    <x v="4"/>
    <s v="2014/15 Q2 Jul, Aug, Sep"/>
    <x v="11"/>
    <x v="72"/>
    <n v="56"/>
  </r>
  <r>
    <x v="4"/>
    <x v="4"/>
    <s v="2014/15 Q2 Jul, Aug, Sep"/>
    <x v="11"/>
    <x v="116"/>
    <n v="47"/>
  </r>
  <r>
    <x v="4"/>
    <x v="4"/>
    <s v="2014/15 Q2 Jul, Aug, Sep"/>
    <x v="11"/>
    <x v="38"/>
    <n v="120"/>
  </r>
  <r>
    <x v="4"/>
    <x v="4"/>
    <s v="2014/15 Q2 Jul, Aug, Sep"/>
    <x v="11"/>
    <x v="73"/>
    <n v="4"/>
  </r>
  <r>
    <x v="4"/>
    <x v="4"/>
    <s v="2014/15 Q2 Jul, Aug, Sep"/>
    <x v="11"/>
    <x v="74"/>
    <n v="38"/>
  </r>
  <r>
    <x v="4"/>
    <x v="4"/>
    <s v="2014/15 Q2 Jul, Aug, Sep"/>
    <x v="12"/>
    <x v="41"/>
    <n v="1364"/>
  </r>
  <r>
    <x v="4"/>
    <x v="4"/>
    <s v="2014/15 Q2 Jul, Aug, Sep"/>
    <x v="13"/>
    <x v="75"/>
    <n v="27"/>
  </r>
  <r>
    <x v="4"/>
    <x v="4"/>
    <s v="2014/15 Q2 Jul, Aug, Sep"/>
    <x v="13"/>
    <x v="76"/>
    <n v="7"/>
  </r>
  <r>
    <x v="4"/>
    <x v="4"/>
    <s v="2014/15 Q2 Jul, Aug, Sep"/>
    <x v="13"/>
    <x v="77"/>
    <n v="23"/>
  </r>
  <r>
    <x v="4"/>
    <x v="4"/>
    <s v="2014/15 Q2 Jul, Aug, Sep"/>
    <x v="13"/>
    <x v="78"/>
    <n v="348"/>
  </r>
  <r>
    <x v="4"/>
    <x v="4"/>
    <s v="2014/15 Q2 Jul, Aug, Sep"/>
    <x v="13"/>
    <x v="79"/>
    <n v="31"/>
  </r>
  <r>
    <x v="4"/>
    <x v="4"/>
    <s v="2014/15 Q2 Jul, Aug, Sep"/>
    <x v="13"/>
    <x v="38"/>
    <n v="563"/>
  </r>
  <r>
    <x v="4"/>
    <x v="4"/>
    <s v="2014/15 Q2 Jul, Aug, Sep"/>
    <x v="13"/>
    <x v="80"/>
    <n v="15"/>
  </r>
  <r>
    <x v="4"/>
    <x v="4"/>
    <s v="2014/15 Q2 Jul, Aug, Sep"/>
    <x v="13"/>
    <x v="81"/>
    <n v="178"/>
  </r>
  <r>
    <x v="4"/>
    <x v="4"/>
    <s v="2014/15 Q2 Jul, Aug, Sep"/>
    <x v="14"/>
    <x v="35"/>
    <n v="5"/>
  </r>
  <r>
    <x v="4"/>
    <x v="4"/>
    <s v="2014/15 Q2 Jul, Aug, Sep"/>
    <x v="14"/>
    <x v="82"/>
    <n v="15"/>
  </r>
  <r>
    <x v="4"/>
    <x v="4"/>
    <s v="2014/15 Q2 Jul, Aug, Sep"/>
    <x v="14"/>
    <x v="101"/>
    <n v="72"/>
  </r>
  <r>
    <x v="4"/>
    <x v="4"/>
    <s v="2014/15 Q2 Jul, Aug, Sep"/>
    <x v="14"/>
    <x v="83"/>
    <n v="43"/>
  </r>
  <r>
    <x v="4"/>
    <x v="4"/>
    <s v="2014/15 Q2 Jul, Aug, Sep"/>
    <x v="14"/>
    <x v="113"/>
    <n v="12"/>
  </r>
  <r>
    <x v="4"/>
    <x v="4"/>
    <s v="2014/15 Q2 Jul, Aug, Sep"/>
    <x v="14"/>
    <x v="38"/>
    <n v="31"/>
  </r>
  <r>
    <x v="4"/>
    <x v="4"/>
    <s v="2014/15 Q2 Jul, Aug, Sep"/>
    <x v="14"/>
    <x v="84"/>
    <n v="100"/>
  </r>
  <r>
    <x v="4"/>
    <x v="4"/>
    <s v="2014/15 Q2 Jul, Aug, Sep"/>
    <x v="14"/>
    <x v="40"/>
    <n v="44"/>
  </r>
  <r>
    <x v="4"/>
    <x v="4"/>
    <s v="2014/15 Q2 Jul, Aug, Sep"/>
    <x v="15"/>
    <x v="85"/>
    <n v="52"/>
  </r>
  <r>
    <x v="4"/>
    <x v="4"/>
    <s v="2014/15 Q2 Jul, Aug, Sep"/>
    <x v="15"/>
    <x v="86"/>
    <n v="26"/>
  </r>
  <r>
    <x v="4"/>
    <x v="4"/>
    <s v="2014/15 Q2 Jul, Aug, Sep"/>
    <x v="15"/>
    <x v="38"/>
    <n v="77"/>
  </r>
  <r>
    <x v="4"/>
    <x v="4"/>
    <s v="2014/15 Q2 Jul, Aug, Sep"/>
    <x v="15"/>
    <x v="87"/>
    <n v="105"/>
  </r>
  <r>
    <x v="4"/>
    <x v="4"/>
    <s v="2014/15 Q2 Jul, Aug, Sep"/>
    <x v="15"/>
    <x v="88"/>
    <n v="17"/>
  </r>
  <r>
    <x v="4"/>
    <x v="4"/>
    <s v="2014/15 Q2 Jul, Aug, Sep"/>
    <x v="15"/>
    <x v="89"/>
    <n v="662"/>
  </r>
  <r>
    <x v="4"/>
    <x v="4"/>
    <s v="2014/15 Q2 Jul, Aug, Sep"/>
    <x v="15"/>
    <x v="90"/>
    <n v="245"/>
  </r>
  <r>
    <x v="4"/>
    <x v="4"/>
    <s v="2014/15 Q2 Jul, Aug, Sep"/>
    <x v="16"/>
    <x v="118"/>
    <n v="32"/>
  </r>
  <r>
    <x v="4"/>
    <x v="4"/>
    <s v="2014/15 Q2 Jul, Aug, Sep"/>
    <x v="16"/>
    <x v="124"/>
    <n v="6"/>
  </r>
  <r>
    <x v="4"/>
    <x v="4"/>
    <s v="2014/15 Q2 Jul, Aug, Sep"/>
    <x v="16"/>
    <x v="38"/>
    <n v="17"/>
  </r>
  <r>
    <x v="4"/>
    <x v="4"/>
    <s v="2014/15 Q2 Jul, Aug, Sep"/>
    <x v="16"/>
    <x v="92"/>
    <n v="4"/>
  </r>
  <r>
    <x v="4"/>
    <x v="4"/>
    <s v="2014/15 Q2 Jul, Aug, Sep"/>
    <x v="16"/>
    <x v="93"/>
    <n v="7"/>
  </r>
  <r>
    <x v="4"/>
    <x v="4"/>
    <s v="2014/15 Q2 Jul, Aug, Sep"/>
    <x v="16"/>
    <x v="94"/>
    <n v="1"/>
  </r>
  <r>
    <x v="4"/>
    <x v="4"/>
    <s v="2014/15 Q2 Jul, Aug, Sep"/>
    <x v="16"/>
    <x v="95"/>
    <n v="21"/>
  </r>
  <r>
    <x v="4"/>
    <x v="4"/>
    <s v="2014/15 Q2 Jul, Aug, Sep"/>
    <x v="16"/>
    <x v="96"/>
    <n v="19"/>
  </r>
  <r>
    <x v="4"/>
    <x v="4"/>
    <s v="2014/15 Q2 Jul, Aug, Sep"/>
    <x v="16"/>
    <x v="97"/>
    <n v="123"/>
  </r>
  <r>
    <x v="4"/>
    <x v="4"/>
    <s v="2014/15 Q2 Jul, Aug, Sep"/>
    <x v="16"/>
    <x v="98"/>
    <n v="10"/>
  </r>
  <r>
    <x v="4"/>
    <x v="4"/>
    <s v="2014/15 Q2 Jul, Aug, Sep"/>
    <x v="16"/>
    <x v="99"/>
    <n v="13"/>
  </r>
  <r>
    <x v="4"/>
    <x v="4"/>
    <s v="2014/15 Q2 Jul, Aug, Sep"/>
    <x v="16"/>
    <x v="100"/>
    <n v="5"/>
  </r>
  <r>
    <x v="4"/>
    <x v="4"/>
    <s v="2014/15 Q2 Jul, Aug, Sep"/>
    <x v="16"/>
    <x v="117"/>
    <n v="2"/>
  </r>
  <r>
    <x v="4"/>
    <x v="4"/>
    <s v="2014/15 Q2 Jul, Aug, Sep"/>
    <x v="17"/>
    <x v="35"/>
    <n v="150"/>
  </r>
  <r>
    <x v="4"/>
    <x v="4"/>
    <s v="2014/15 Q2 Jul, Aug, Sep"/>
    <x v="17"/>
    <x v="82"/>
    <n v="1568"/>
  </r>
  <r>
    <x v="4"/>
    <x v="4"/>
    <s v="2014/15 Q2 Jul, Aug, Sep"/>
    <x v="17"/>
    <x v="101"/>
    <n v="1651"/>
  </r>
  <r>
    <x v="4"/>
    <x v="4"/>
    <s v="2014/15 Q2 Jul, Aug, Sep"/>
    <x v="17"/>
    <x v="83"/>
    <n v="2070"/>
  </r>
  <r>
    <x v="4"/>
    <x v="4"/>
    <s v="2014/15 Q2 Jul, Aug, Sep"/>
    <x v="17"/>
    <x v="113"/>
    <n v="366"/>
  </r>
  <r>
    <x v="4"/>
    <x v="4"/>
    <s v="2014/15 Q2 Jul, Aug, Sep"/>
    <x v="17"/>
    <x v="38"/>
    <n v="181"/>
  </r>
  <r>
    <x v="4"/>
    <x v="4"/>
    <s v="2014/15 Q2 Jul, Aug, Sep"/>
    <x v="17"/>
    <x v="84"/>
    <n v="458"/>
  </r>
  <r>
    <x v="4"/>
    <x v="4"/>
    <s v="2014/15 Q2 Jul, Aug, Sep"/>
    <x v="17"/>
    <x v="40"/>
    <n v="524"/>
  </r>
  <r>
    <x v="4"/>
    <x v="4"/>
    <s v="2014/15 Q2 Jul, Aug, Sep"/>
    <x v="17"/>
    <x v="102"/>
    <n v="243"/>
  </r>
  <r>
    <x v="4"/>
    <x v="4"/>
    <s v="2014/15 Q2 Jul, Aug, Sep"/>
    <x v="18"/>
    <x v="38"/>
    <n v="332"/>
  </r>
  <r>
    <x v="4"/>
    <x v="4"/>
    <s v="2014/15 Q2 Jul, Aug, Sep"/>
    <x v="18"/>
    <x v="103"/>
    <n v="88"/>
  </r>
  <r>
    <x v="4"/>
    <x v="4"/>
    <s v="2014/15 Q2 Jul, Aug, Sep"/>
    <x v="18"/>
    <x v="104"/>
    <n v="651"/>
  </r>
  <r>
    <x v="4"/>
    <x v="4"/>
    <s v="2014/15 Q2 Jul, Aug, Sep"/>
    <x v="19"/>
    <x v="105"/>
    <n v="44"/>
  </r>
  <r>
    <x v="4"/>
    <x v="4"/>
    <s v="2014/15 Q2 Jul, Aug, Sep"/>
    <x v="19"/>
    <x v="106"/>
    <n v="1"/>
  </r>
  <r>
    <x v="4"/>
    <x v="4"/>
    <s v="2014/15 Q2 Jul, Aug, Sep"/>
    <x v="19"/>
    <x v="107"/>
    <n v="87"/>
  </r>
  <r>
    <x v="4"/>
    <x v="4"/>
    <s v="2014/15 Q2 Jul, Aug, Sep"/>
    <x v="20"/>
    <x v="108"/>
    <n v="62"/>
  </r>
  <r>
    <x v="4"/>
    <x v="4"/>
    <s v="2014/15 Q2 Jul, Aug, Sep"/>
    <x v="20"/>
    <x v="109"/>
    <n v="242"/>
  </r>
  <r>
    <x v="4"/>
    <x v="4"/>
    <s v="2014/15 Q2 Jul, Aug, Sep"/>
    <x v="21"/>
    <x v="110"/>
    <n v="1"/>
  </r>
  <r>
    <x v="4"/>
    <x v="4"/>
    <s v="2014/15 Q2 Jul, Aug, Sep"/>
    <x v="21"/>
    <x v="38"/>
    <n v="15"/>
  </r>
  <r>
    <x v="4"/>
    <x v="4"/>
    <s v="2014/15 Q3 Oct, Nov, Dec"/>
    <x v="0"/>
    <x v="0"/>
    <n v="114"/>
  </r>
  <r>
    <x v="4"/>
    <x v="4"/>
    <s v="2014/15 Q3 Oct, Nov, Dec"/>
    <x v="0"/>
    <x v="1"/>
    <n v="349"/>
  </r>
  <r>
    <x v="4"/>
    <x v="4"/>
    <s v="2014/15 Q3 Oct, Nov, Dec"/>
    <x v="1"/>
    <x v="119"/>
    <n v="23"/>
  </r>
  <r>
    <x v="4"/>
    <x v="4"/>
    <s v="2014/15 Q3 Oct, Nov, Dec"/>
    <x v="1"/>
    <x v="120"/>
    <n v="12"/>
  </r>
  <r>
    <x v="4"/>
    <x v="4"/>
    <s v="2014/15 Q3 Oct, Nov, Dec"/>
    <x v="1"/>
    <x v="121"/>
    <n v="5"/>
  </r>
  <r>
    <x v="4"/>
    <x v="4"/>
    <s v="2014/15 Q3 Oct, Nov, Dec"/>
    <x v="1"/>
    <x v="2"/>
    <n v="13"/>
  </r>
  <r>
    <x v="4"/>
    <x v="4"/>
    <s v="2014/15 Q3 Oct, Nov, Dec"/>
    <x v="1"/>
    <x v="3"/>
    <n v="23"/>
  </r>
  <r>
    <x v="4"/>
    <x v="4"/>
    <s v="2014/15 Q3 Oct, Nov, Dec"/>
    <x v="1"/>
    <x v="122"/>
    <n v="6"/>
  </r>
  <r>
    <x v="4"/>
    <x v="4"/>
    <s v="2014/15 Q3 Oct, Nov, Dec"/>
    <x v="1"/>
    <x v="111"/>
    <n v="14"/>
  </r>
  <r>
    <x v="4"/>
    <x v="4"/>
    <s v="2014/15 Q3 Oct, Nov, Dec"/>
    <x v="1"/>
    <x v="4"/>
    <n v="17"/>
  </r>
  <r>
    <x v="4"/>
    <x v="4"/>
    <s v="2014/15 Q3 Oct, Nov, Dec"/>
    <x v="1"/>
    <x v="123"/>
    <n v="2"/>
  </r>
  <r>
    <x v="4"/>
    <x v="4"/>
    <s v="2014/15 Q3 Oct, Nov, Dec"/>
    <x v="1"/>
    <x v="5"/>
    <n v="1"/>
  </r>
  <r>
    <x v="4"/>
    <x v="4"/>
    <s v="2014/15 Q3 Oct, Nov, Dec"/>
    <x v="1"/>
    <x v="6"/>
    <n v="41"/>
  </r>
  <r>
    <x v="4"/>
    <x v="4"/>
    <s v="2014/15 Q3 Oct, Nov, Dec"/>
    <x v="1"/>
    <x v="7"/>
    <n v="6"/>
  </r>
  <r>
    <x v="4"/>
    <x v="4"/>
    <s v="2014/15 Q3 Oct, Nov, Dec"/>
    <x v="1"/>
    <x v="8"/>
    <n v="3"/>
  </r>
  <r>
    <x v="4"/>
    <x v="4"/>
    <s v="2014/15 Q3 Oct, Nov, Dec"/>
    <x v="1"/>
    <x v="9"/>
    <n v="9"/>
  </r>
  <r>
    <x v="4"/>
    <x v="4"/>
    <s v="2014/15 Q3 Oct, Nov, Dec"/>
    <x v="1"/>
    <x v="10"/>
    <n v="129"/>
  </r>
  <r>
    <x v="4"/>
    <x v="4"/>
    <s v="2014/15 Q3 Oct, Nov, Dec"/>
    <x v="1"/>
    <x v="11"/>
    <n v="18"/>
  </r>
  <r>
    <x v="4"/>
    <x v="4"/>
    <s v="2014/15 Q3 Oct, Nov, Dec"/>
    <x v="1"/>
    <x v="12"/>
    <n v="26"/>
  </r>
  <r>
    <x v="4"/>
    <x v="4"/>
    <s v="2014/15 Q3 Oct, Nov, Dec"/>
    <x v="1"/>
    <x v="13"/>
    <n v="3"/>
  </r>
  <r>
    <x v="4"/>
    <x v="4"/>
    <s v="2014/15 Q3 Oct, Nov, Dec"/>
    <x v="1"/>
    <x v="14"/>
    <n v="45"/>
  </r>
  <r>
    <x v="4"/>
    <x v="4"/>
    <s v="2014/15 Q3 Oct, Nov, Dec"/>
    <x v="1"/>
    <x v="15"/>
    <n v="93"/>
  </r>
  <r>
    <x v="4"/>
    <x v="4"/>
    <s v="2014/15 Q3 Oct, Nov, Dec"/>
    <x v="1"/>
    <x v="16"/>
    <n v="8"/>
  </r>
  <r>
    <x v="4"/>
    <x v="4"/>
    <s v="2014/15 Q3 Oct, Nov, Dec"/>
    <x v="1"/>
    <x v="17"/>
    <n v="218"/>
  </r>
  <r>
    <x v="4"/>
    <x v="4"/>
    <s v="2014/15 Q3 Oct, Nov, Dec"/>
    <x v="1"/>
    <x v="18"/>
    <n v="74"/>
  </r>
  <r>
    <x v="4"/>
    <x v="4"/>
    <s v="2014/15 Q3 Oct, Nov, Dec"/>
    <x v="1"/>
    <x v="19"/>
    <n v="48"/>
  </r>
  <r>
    <x v="4"/>
    <x v="4"/>
    <s v="2014/15 Q3 Oct, Nov, Dec"/>
    <x v="2"/>
    <x v="20"/>
    <n v="600"/>
  </r>
  <r>
    <x v="4"/>
    <x v="4"/>
    <s v="2014/15 Q3 Oct, Nov, Dec"/>
    <x v="2"/>
    <x v="21"/>
    <n v="2"/>
  </r>
  <r>
    <x v="4"/>
    <x v="4"/>
    <s v="2014/15 Q3 Oct, Nov, Dec"/>
    <x v="2"/>
    <x v="22"/>
    <n v="123"/>
  </r>
  <r>
    <x v="4"/>
    <x v="4"/>
    <s v="2014/15 Q3 Oct, Nov, Dec"/>
    <x v="2"/>
    <x v="23"/>
    <n v="375"/>
  </r>
  <r>
    <x v="4"/>
    <x v="4"/>
    <s v="2014/15 Q3 Oct, Nov, Dec"/>
    <x v="3"/>
    <x v="24"/>
    <n v="1488"/>
  </r>
  <r>
    <x v="4"/>
    <x v="4"/>
    <s v="2014/15 Q3 Oct, Nov, Dec"/>
    <x v="3"/>
    <x v="25"/>
    <n v="961"/>
  </r>
  <r>
    <x v="4"/>
    <x v="4"/>
    <s v="2014/15 Q3 Oct, Nov, Dec"/>
    <x v="3"/>
    <x v="26"/>
    <n v="469"/>
  </r>
  <r>
    <x v="4"/>
    <x v="4"/>
    <s v="2014/15 Q3 Oct, Nov, Dec"/>
    <x v="3"/>
    <x v="27"/>
    <n v="543"/>
  </r>
  <r>
    <x v="4"/>
    <x v="4"/>
    <s v="2014/15 Q3 Oct, Nov, Dec"/>
    <x v="3"/>
    <x v="28"/>
    <n v="183"/>
  </r>
  <r>
    <x v="4"/>
    <x v="4"/>
    <s v="2014/15 Q3 Oct, Nov, Dec"/>
    <x v="3"/>
    <x v="38"/>
    <n v="238"/>
  </r>
  <r>
    <x v="4"/>
    <x v="4"/>
    <s v="2014/15 Q3 Oct, Nov, Dec"/>
    <x v="4"/>
    <x v="30"/>
    <n v="2"/>
  </r>
  <r>
    <x v="4"/>
    <x v="4"/>
    <s v="2014/15 Q3 Oct, Nov, Dec"/>
    <x v="4"/>
    <x v="31"/>
    <n v="111"/>
  </r>
  <r>
    <x v="4"/>
    <x v="4"/>
    <s v="2014/15 Q3 Oct, Nov, Dec"/>
    <x v="4"/>
    <x v="32"/>
    <n v="11"/>
  </r>
  <r>
    <x v="4"/>
    <x v="4"/>
    <s v="2014/15 Q3 Oct, Nov, Dec"/>
    <x v="4"/>
    <x v="33"/>
    <n v="3"/>
  </r>
  <r>
    <x v="4"/>
    <x v="4"/>
    <s v="2014/15 Q3 Oct, Nov, Dec"/>
    <x v="4"/>
    <x v="34"/>
    <n v="1"/>
  </r>
  <r>
    <x v="4"/>
    <x v="4"/>
    <s v="2014/15 Q3 Oct, Nov, Dec"/>
    <x v="5"/>
    <x v="35"/>
    <n v="738"/>
  </r>
  <r>
    <x v="4"/>
    <x v="4"/>
    <s v="2014/15 Q3 Oct, Nov, Dec"/>
    <x v="5"/>
    <x v="36"/>
    <n v="19"/>
  </r>
  <r>
    <x v="4"/>
    <x v="4"/>
    <s v="2014/15 Q3 Oct, Nov, Dec"/>
    <x v="5"/>
    <x v="37"/>
    <n v="1850"/>
  </r>
  <r>
    <x v="4"/>
    <x v="4"/>
    <s v="2014/15 Q3 Oct, Nov, Dec"/>
    <x v="5"/>
    <x v="38"/>
    <n v="121"/>
  </r>
  <r>
    <x v="4"/>
    <x v="4"/>
    <s v="2014/15 Q3 Oct, Nov, Dec"/>
    <x v="5"/>
    <x v="39"/>
    <n v="186"/>
  </r>
  <r>
    <x v="4"/>
    <x v="4"/>
    <s v="2014/15 Q3 Oct, Nov, Dec"/>
    <x v="5"/>
    <x v="40"/>
    <n v="135"/>
  </r>
  <r>
    <x v="4"/>
    <x v="4"/>
    <s v="2014/15 Q3 Oct, Nov, Dec"/>
    <x v="6"/>
    <x v="115"/>
    <n v="271"/>
  </r>
  <r>
    <x v="4"/>
    <x v="4"/>
    <s v="2014/15 Q3 Oct, Nov, Dec"/>
    <x v="6"/>
    <x v="41"/>
    <n v="1050"/>
  </r>
  <r>
    <x v="4"/>
    <x v="4"/>
    <s v="2014/15 Q3 Oct, Nov, Dec"/>
    <x v="7"/>
    <x v="42"/>
    <n v="1"/>
  </r>
  <r>
    <x v="4"/>
    <x v="4"/>
    <s v="2014/15 Q3 Oct, Nov, Dec"/>
    <x v="7"/>
    <x v="43"/>
    <n v="1"/>
  </r>
  <r>
    <x v="4"/>
    <x v="4"/>
    <s v="2014/15 Q3 Oct, Nov, Dec"/>
    <x v="7"/>
    <x v="44"/>
    <n v="21"/>
  </r>
  <r>
    <x v="4"/>
    <x v="4"/>
    <s v="2014/15 Q3 Oct, Nov, Dec"/>
    <x v="7"/>
    <x v="45"/>
    <n v="243"/>
  </r>
  <r>
    <x v="4"/>
    <x v="4"/>
    <s v="2014/15 Q3 Oct, Nov, Dec"/>
    <x v="7"/>
    <x v="46"/>
    <n v="23"/>
  </r>
  <r>
    <x v="4"/>
    <x v="4"/>
    <s v="2014/15 Q3 Oct, Nov, Dec"/>
    <x v="7"/>
    <x v="47"/>
    <n v="29"/>
  </r>
  <r>
    <x v="4"/>
    <x v="4"/>
    <s v="2014/15 Q3 Oct, Nov, Dec"/>
    <x v="7"/>
    <x v="48"/>
    <n v="1"/>
  </r>
  <r>
    <x v="4"/>
    <x v="4"/>
    <s v="2014/15 Q3 Oct, Nov, Dec"/>
    <x v="7"/>
    <x v="49"/>
    <n v="5"/>
  </r>
  <r>
    <x v="4"/>
    <x v="4"/>
    <s v="2014/15 Q3 Oct, Nov, Dec"/>
    <x v="7"/>
    <x v="50"/>
    <n v="2"/>
  </r>
  <r>
    <x v="4"/>
    <x v="4"/>
    <s v="2014/15 Q3 Oct, Nov, Dec"/>
    <x v="7"/>
    <x v="52"/>
    <n v="6"/>
  </r>
  <r>
    <x v="4"/>
    <x v="4"/>
    <s v="2014/15 Q3 Oct, Nov, Dec"/>
    <x v="7"/>
    <x v="53"/>
    <n v="28"/>
  </r>
  <r>
    <x v="4"/>
    <x v="4"/>
    <s v="2014/15 Q3 Oct, Nov, Dec"/>
    <x v="7"/>
    <x v="54"/>
    <n v="6"/>
  </r>
  <r>
    <x v="4"/>
    <x v="4"/>
    <s v="2014/15 Q3 Oct, Nov, Dec"/>
    <x v="7"/>
    <x v="55"/>
    <n v="20"/>
  </r>
  <r>
    <x v="4"/>
    <x v="4"/>
    <s v="2014/15 Q3 Oct, Nov, Dec"/>
    <x v="7"/>
    <x v="56"/>
    <n v="4"/>
  </r>
  <r>
    <x v="4"/>
    <x v="4"/>
    <s v="2014/15 Q3 Oct, Nov, Dec"/>
    <x v="7"/>
    <x v="57"/>
    <n v="5"/>
  </r>
  <r>
    <x v="4"/>
    <x v="4"/>
    <s v="2014/15 Q3 Oct, Nov, Dec"/>
    <x v="7"/>
    <x v="58"/>
    <n v="4"/>
  </r>
  <r>
    <x v="4"/>
    <x v="4"/>
    <s v="2014/15 Q3 Oct, Nov, Dec"/>
    <x v="7"/>
    <x v="59"/>
    <n v="12"/>
  </r>
  <r>
    <x v="4"/>
    <x v="4"/>
    <s v="2014/15 Q3 Oct, Nov, Dec"/>
    <x v="7"/>
    <x v="60"/>
    <n v="8"/>
  </r>
  <r>
    <x v="4"/>
    <x v="4"/>
    <s v="2014/15 Q3 Oct, Nov, Dec"/>
    <x v="7"/>
    <x v="61"/>
    <n v="41"/>
  </r>
  <r>
    <x v="4"/>
    <x v="4"/>
    <s v="2014/15 Q3 Oct, Nov, Dec"/>
    <x v="8"/>
    <x v="24"/>
    <n v="1705"/>
  </r>
  <r>
    <x v="4"/>
    <x v="4"/>
    <s v="2014/15 Q3 Oct, Nov, Dec"/>
    <x v="8"/>
    <x v="25"/>
    <n v="98"/>
  </r>
  <r>
    <x v="4"/>
    <x v="4"/>
    <s v="2014/15 Q3 Oct, Nov, Dec"/>
    <x v="8"/>
    <x v="26"/>
    <n v="53"/>
  </r>
  <r>
    <x v="4"/>
    <x v="4"/>
    <s v="2014/15 Q3 Oct, Nov, Dec"/>
    <x v="8"/>
    <x v="27"/>
    <n v="484"/>
  </r>
  <r>
    <x v="4"/>
    <x v="4"/>
    <s v="2014/15 Q3 Oct, Nov, Dec"/>
    <x v="8"/>
    <x v="28"/>
    <n v="208"/>
  </r>
  <r>
    <x v="4"/>
    <x v="4"/>
    <s v="2014/15 Q3 Oct, Nov, Dec"/>
    <x v="8"/>
    <x v="38"/>
    <n v="60"/>
  </r>
  <r>
    <x v="4"/>
    <x v="4"/>
    <s v="2014/15 Q3 Oct, Nov, Dec"/>
    <x v="9"/>
    <x v="62"/>
    <n v="31"/>
  </r>
  <r>
    <x v="4"/>
    <x v="4"/>
    <s v="2014/15 Q3 Oct, Nov, Dec"/>
    <x v="9"/>
    <x v="38"/>
    <n v="266"/>
  </r>
  <r>
    <x v="4"/>
    <x v="4"/>
    <s v="2014/15 Q3 Oct, Nov, Dec"/>
    <x v="9"/>
    <x v="63"/>
    <n v="8"/>
  </r>
  <r>
    <x v="4"/>
    <x v="4"/>
    <s v="2014/15 Q3 Oct, Nov, Dec"/>
    <x v="9"/>
    <x v="64"/>
    <n v="41"/>
  </r>
  <r>
    <x v="4"/>
    <x v="4"/>
    <s v="2014/15 Q3 Oct, Nov, Dec"/>
    <x v="9"/>
    <x v="65"/>
    <n v="47"/>
  </r>
  <r>
    <x v="4"/>
    <x v="4"/>
    <s v="2014/15 Q3 Oct, Nov, Dec"/>
    <x v="9"/>
    <x v="66"/>
    <n v="32"/>
  </r>
  <r>
    <x v="4"/>
    <x v="4"/>
    <s v="2014/15 Q3 Oct, Nov, Dec"/>
    <x v="9"/>
    <x v="67"/>
    <n v="360"/>
  </r>
  <r>
    <x v="4"/>
    <x v="4"/>
    <s v="2014/15 Q3 Oct, Nov, Dec"/>
    <x v="10"/>
    <x v="41"/>
    <n v="41"/>
  </r>
  <r>
    <x v="4"/>
    <x v="4"/>
    <s v="2014/15 Q3 Oct, Nov, Dec"/>
    <x v="22"/>
    <x v="68"/>
    <n v="992"/>
  </r>
  <r>
    <x v="4"/>
    <x v="4"/>
    <s v="2014/15 Q3 Oct, Nov, Dec"/>
    <x v="22"/>
    <x v="69"/>
    <n v="1022"/>
  </r>
  <r>
    <x v="4"/>
    <x v="4"/>
    <s v="2014/15 Q3 Oct, Nov, Dec"/>
    <x v="22"/>
    <x v="70"/>
    <n v="3"/>
  </r>
  <r>
    <x v="4"/>
    <x v="4"/>
    <s v="2014/15 Q3 Oct, Nov, Dec"/>
    <x v="22"/>
    <x v="71"/>
    <n v="174"/>
  </r>
  <r>
    <x v="4"/>
    <x v="4"/>
    <s v="2014/15 Q3 Oct, Nov, Dec"/>
    <x v="22"/>
    <x v="72"/>
    <n v="21"/>
  </r>
  <r>
    <x v="4"/>
    <x v="4"/>
    <s v="2014/15 Q3 Oct, Nov, Dec"/>
    <x v="22"/>
    <x v="116"/>
    <n v="446"/>
  </r>
  <r>
    <x v="4"/>
    <x v="4"/>
    <s v="2014/15 Q3 Oct, Nov, Dec"/>
    <x v="22"/>
    <x v="38"/>
    <n v="448"/>
  </r>
  <r>
    <x v="4"/>
    <x v="4"/>
    <s v="2014/15 Q3 Oct, Nov, Dec"/>
    <x v="22"/>
    <x v="73"/>
    <n v="28"/>
  </r>
  <r>
    <x v="4"/>
    <x v="4"/>
    <s v="2014/15 Q3 Oct, Nov, Dec"/>
    <x v="22"/>
    <x v="74"/>
    <n v="535"/>
  </r>
  <r>
    <x v="4"/>
    <x v="4"/>
    <s v="2014/15 Q3 Oct, Nov, Dec"/>
    <x v="11"/>
    <x v="68"/>
    <n v="21"/>
  </r>
  <r>
    <x v="4"/>
    <x v="4"/>
    <s v="2014/15 Q3 Oct, Nov, Dec"/>
    <x v="11"/>
    <x v="69"/>
    <n v="28"/>
  </r>
  <r>
    <x v="4"/>
    <x v="4"/>
    <s v="2014/15 Q3 Oct, Nov, Dec"/>
    <x v="11"/>
    <x v="71"/>
    <n v="126"/>
  </r>
  <r>
    <x v="4"/>
    <x v="4"/>
    <s v="2014/15 Q3 Oct, Nov, Dec"/>
    <x v="11"/>
    <x v="72"/>
    <n v="64"/>
  </r>
  <r>
    <x v="4"/>
    <x v="4"/>
    <s v="2014/15 Q3 Oct, Nov, Dec"/>
    <x v="11"/>
    <x v="116"/>
    <n v="29"/>
  </r>
  <r>
    <x v="4"/>
    <x v="4"/>
    <s v="2014/15 Q3 Oct, Nov, Dec"/>
    <x v="11"/>
    <x v="38"/>
    <n v="104"/>
  </r>
  <r>
    <x v="4"/>
    <x v="4"/>
    <s v="2014/15 Q3 Oct, Nov, Dec"/>
    <x v="11"/>
    <x v="73"/>
    <n v="4"/>
  </r>
  <r>
    <x v="4"/>
    <x v="4"/>
    <s v="2014/15 Q3 Oct, Nov, Dec"/>
    <x v="11"/>
    <x v="74"/>
    <n v="40"/>
  </r>
  <r>
    <x v="4"/>
    <x v="4"/>
    <s v="2014/15 Q3 Oct, Nov, Dec"/>
    <x v="12"/>
    <x v="41"/>
    <n v="1373"/>
  </r>
  <r>
    <x v="4"/>
    <x v="4"/>
    <s v="2014/15 Q3 Oct, Nov, Dec"/>
    <x v="13"/>
    <x v="75"/>
    <n v="25"/>
  </r>
  <r>
    <x v="4"/>
    <x v="4"/>
    <s v="2014/15 Q3 Oct, Nov, Dec"/>
    <x v="13"/>
    <x v="76"/>
    <n v="7"/>
  </r>
  <r>
    <x v="4"/>
    <x v="4"/>
    <s v="2014/15 Q3 Oct, Nov, Dec"/>
    <x v="13"/>
    <x v="77"/>
    <n v="20"/>
  </r>
  <r>
    <x v="4"/>
    <x v="4"/>
    <s v="2014/15 Q3 Oct, Nov, Dec"/>
    <x v="13"/>
    <x v="78"/>
    <n v="215"/>
  </r>
  <r>
    <x v="4"/>
    <x v="4"/>
    <s v="2014/15 Q3 Oct, Nov, Dec"/>
    <x v="13"/>
    <x v="79"/>
    <n v="26"/>
  </r>
  <r>
    <x v="4"/>
    <x v="4"/>
    <s v="2014/15 Q3 Oct, Nov, Dec"/>
    <x v="13"/>
    <x v="38"/>
    <n v="436"/>
  </r>
  <r>
    <x v="4"/>
    <x v="4"/>
    <s v="2014/15 Q3 Oct, Nov, Dec"/>
    <x v="13"/>
    <x v="80"/>
    <n v="14"/>
  </r>
  <r>
    <x v="4"/>
    <x v="4"/>
    <s v="2014/15 Q3 Oct, Nov, Dec"/>
    <x v="13"/>
    <x v="81"/>
    <n v="128"/>
  </r>
  <r>
    <x v="4"/>
    <x v="4"/>
    <s v="2014/15 Q3 Oct, Nov, Dec"/>
    <x v="14"/>
    <x v="35"/>
    <n v="6"/>
  </r>
  <r>
    <x v="4"/>
    <x v="4"/>
    <s v="2014/15 Q3 Oct, Nov, Dec"/>
    <x v="14"/>
    <x v="82"/>
    <n v="10"/>
  </r>
  <r>
    <x v="4"/>
    <x v="4"/>
    <s v="2014/15 Q3 Oct, Nov, Dec"/>
    <x v="14"/>
    <x v="101"/>
    <n v="98"/>
  </r>
  <r>
    <x v="4"/>
    <x v="4"/>
    <s v="2014/15 Q3 Oct, Nov, Dec"/>
    <x v="14"/>
    <x v="83"/>
    <n v="42"/>
  </r>
  <r>
    <x v="4"/>
    <x v="4"/>
    <s v="2014/15 Q3 Oct, Nov, Dec"/>
    <x v="14"/>
    <x v="113"/>
    <n v="7"/>
  </r>
  <r>
    <x v="4"/>
    <x v="4"/>
    <s v="2014/15 Q3 Oct, Nov, Dec"/>
    <x v="14"/>
    <x v="38"/>
    <n v="22"/>
  </r>
  <r>
    <x v="4"/>
    <x v="4"/>
    <s v="2014/15 Q3 Oct, Nov, Dec"/>
    <x v="14"/>
    <x v="84"/>
    <n v="92"/>
  </r>
  <r>
    <x v="4"/>
    <x v="4"/>
    <s v="2014/15 Q3 Oct, Nov, Dec"/>
    <x v="14"/>
    <x v="40"/>
    <n v="36"/>
  </r>
  <r>
    <x v="4"/>
    <x v="4"/>
    <s v="2014/15 Q3 Oct, Nov, Dec"/>
    <x v="15"/>
    <x v="85"/>
    <n v="39"/>
  </r>
  <r>
    <x v="4"/>
    <x v="4"/>
    <s v="2014/15 Q3 Oct, Nov, Dec"/>
    <x v="15"/>
    <x v="86"/>
    <n v="18"/>
  </r>
  <r>
    <x v="4"/>
    <x v="4"/>
    <s v="2014/15 Q3 Oct, Nov, Dec"/>
    <x v="15"/>
    <x v="38"/>
    <n v="59"/>
  </r>
  <r>
    <x v="4"/>
    <x v="4"/>
    <s v="2014/15 Q3 Oct, Nov, Dec"/>
    <x v="15"/>
    <x v="87"/>
    <n v="63"/>
  </r>
  <r>
    <x v="4"/>
    <x v="4"/>
    <s v="2014/15 Q3 Oct, Nov, Dec"/>
    <x v="15"/>
    <x v="88"/>
    <n v="14"/>
  </r>
  <r>
    <x v="4"/>
    <x v="4"/>
    <s v="2014/15 Q3 Oct, Nov, Dec"/>
    <x v="15"/>
    <x v="89"/>
    <n v="609"/>
  </r>
  <r>
    <x v="4"/>
    <x v="4"/>
    <s v="2014/15 Q3 Oct, Nov, Dec"/>
    <x v="15"/>
    <x v="90"/>
    <n v="158"/>
  </r>
  <r>
    <x v="4"/>
    <x v="4"/>
    <s v="2014/15 Q3 Oct, Nov, Dec"/>
    <x v="16"/>
    <x v="91"/>
    <n v="1"/>
  </r>
  <r>
    <x v="4"/>
    <x v="4"/>
    <s v="2014/15 Q3 Oct, Nov, Dec"/>
    <x v="16"/>
    <x v="118"/>
    <n v="18"/>
  </r>
  <r>
    <x v="4"/>
    <x v="4"/>
    <s v="2014/15 Q3 Oct, Nov, Dec"/>
    <x v="16"/>
    <x v="124"/>
    <n v="14"/>
  </r>
  <r>
    <x v="4"/>
    <x v="4"/>
    <s v="2014/15 Q3 Oct, Nov, Dec"/>
    <x v="16"/>
    <x v="38"/>
    <n v="17"/>
  </r>
  <r>
    <x v="4"/>
    <x v="4"/>
    <s v="2014/15 Q3 Oct, Nov, Dec"/>
    <x v="16"/>
    <x v="92"/>
    <n v="1"/>
  </r>
  <r>
    <x v="4"/>
    <x v="4"/>
    <s v="2014/15 Q3 Oct, Nov, Dec"/>
    <x v="16"/>
    <x v="93"/>
    <n v="12"/>
  </r>
  <r>
    <x v="4"/>
    <x v="4"/>
    <s v="2014/15 Q3 Oct, Nov, Dec"/>
    <x v="16"/>
    <x v="95"/>
    <n v="8"/>
  </r>
  <r>
    <x v="4"/>
    <x v="4"/>
    <s v="2014/15 Q3 Oct, Nov, Dec"/>
    <x v="16"/>
    <x v="96"/>
    <n v="35"/>
  </r>
  <r>
    <x v="4"/>
    <x v="4"/>
    <s v="2014/15 Q3 Oct, Nov, Dec"/>
    <x v="16"/>
    <x v="97"/>
    <n v="75"/>
  </r>
  <r>
    <x v="4"/>
    <x v="4"/>
    <s v="2014/15 Q3 Oct, Nov, Dec"/>
    <x v="16"/>
    <x v="98"/>
    <n v="5"/>
  </r>
  <r>
    <x v="4"/>
    <x v="4"/>
    <s v="2014/15 Q3 Oct, Nov, Dec"/>
    <x v="16"/>
    <x v="99"/>
    <n v="21"/>
  </r>
  <r>
    <x v="4"/>
    <x v="4"/>
    <s v="2014/15 Q3 Oct, Nov, Dec"/>
    <x v="16"/>
    <x v="100"/>
    <n v="1"/>
  </r>
  <r>
    <x v="4"/>
    <x v="4"/>
    <s v="2014/15 Q3 Oct, Nov, Dec"/>
    <x v="16"/>
    <x v="117"/>
    <n v="3"/>
  </r>
  <r>
    <x v="4"/>
    <x v="4"/>
    <s v="2014/15 Q3 Oct, Nov, Dec"/>
    <x v="17"/>
    <x v="35"/>
    <n v="175"/>
  </r>
  <r>
    <x v="4"/>
    <x v="4"/>
    <s v="2014/15 Q3 Oct, Nov, Dec"/>
    <x v="17"/>
    <x v="82"/>
    <n v="1798"/>
  </r>
  <r>
    <x v="4"/>
    <x v="4"/>
    <s v="2014/15 Q3 Oct, Nov, Dec"/>
    <x v="17"/>
    <x v="101"/>
    <n v="1812"/>
  </r>
  <r>
    <x v="4"/>
    <x v="4"/>
    <s v="2014/15 Q3 Oct, Nov, Dec"/>
    <x v="17"/>
    <x v="83"/>
    <n v="2216"/>
  </r>
  <r>
    <x v="4"/>
    <x v="4"/>
    <s v="2014/15 Q3 Oct, Nov, Dec"/>
    <x v="17"/>
    <x v="113"/>
    <n v="430"/>
  </r>
  <r>
    <x v="4"/>
    <x v="4"/>
    <s v="2014/15 Q3 Oct, Nov, Dec"/>
    <x v="17"/>
    <x v="38"/>
    <n v="216"/>
  </r>
  <r>
    <x v="4"/>
    <x v="4"/>
    <s v="2014/15 Q3 Oct, Nov, Dec"/>
    <x v="17"/>
    <x v="84"/>
    <n v="578"/>
  </r>
  <r>
    <x v="4"/>
    <x v="4"/>
    <s v="2014/15 Q3 Oct, Nov, Dec"/>
    <x v="17"/>
    <x v="40"/>
    <n v="613"/>
  </r>
  <r>
    <x v="4"/>
    <x v="4"/>
    <s v="2014/15 Q3 Oct, Nov, Dec"/>
    <x v="17"/>
    <x v="102"/>
    <n v="209"/>
  </r>
  <r>
    <x v="4"/>
    <x v="4"/>
    <s v="2014/15 Q3 Oct, Nov, Dec"/>
    <x v="18"/>
    <x v="38"/>
    <n v="322"/>
  </r>
  <r>
    <x v="4"/>
    <x v="4"/>
    <s v="2014/15 Q3 Oct, Nov, Dec"/>
    <x v="18"/>
    <x v="103"/>
    <n v="104"/>
  </r>
  <r>
    <x v="4"/>
    <x v="4"/>
    <s v="2014/15 Q3 Oct, Nov, Dec"/>
    <x v="18"/>
    <x v="104"/>
    <n v="544"/>
  </r>
  <r>
    <x v="4"/>
    <x v="4"/>
    <s v="2014/15 Q3 Oct, Nov, Dec"/>
    <x v="19"/>
    <x v="105"/>
    <n v="24"/>
  </r>
  <r>
    <x v="4"/>
    <x v="4"/>
    <s v="2014/15 Q3 Oct, Nov, Dec"/>
    <x v="19"/>
    <x v="106"/>
    <n v="1"/>
  </r>
  <r>
    <x v="4"/>
    <x v="4"/>
    <s v="2014/15 Q3 Oct, Nov, Dec"/>
    <x v="19"/>
    <x v="107"/>
    <n v="67"/>
  </r>
  <r>
    <x v="4"/>
    <x v="4"/>
    <s v="2014/15 Q3 Oct, Nov, Dec"/>
    <x v="20"/>
    <x v="108"/>
    <n v="60"/>
  </r>
  <r>
    <x v="4"/>
    <x v="4"/>
    <s v="2014/15 Q3 Oct, Nov, Dec"/>
    <x v="20"/>
    <x v="109"/>
    <n v="203"/>
  </r>
  <r>
    <x v="4"/>
    <x v="4"/>
    <s v="2014/15 Q3 Oct, Nov, Dec"/>
    <x v="21"/>
    <x v="110"/>
    <n v="2"/>
  </r>
  <r>
    <x v="4"/>
    <x v="4"/>
    <s v="2014/15 Q3 Oct, Nov, Dec"/>
    <x v="21"/>
    <x v="38"/>
    <n v="11"/>
  </r>
  <r>
    <x v="4"/>
    <x v="4"/>
    <s v="2014/15 Q4 Jan, Feb, Mar"/>
    <x v="0"/>
    <x v="0"/>
    <n v="109"/>
  </r>
  <r>
    <x v="4"/>
    <x v="4"/>
    <s v="2014/15 Q4 Jan, Feb, Mar"/>
    <x v="0"/>
    <x v="1"/>
    <n v="324"/>
  </r>
  <r>
    <x v="4"/>
    <x v="4"/>
    <s v="2014/15 Q4 Jan, Feb, Mar"/>
    <x v="1"/>
    <x v="119"/>
    <n v="24"/>
  </r>
  <r>
    <x v="4"/>
    <x v="4"/>
    <s v="2014/15 Q4 Jan, Feb, Mar"/>
    <x v="1"/>
    <x v="120"/>
    <n v="5"/>
  </r>
  <r>
    <x v="4"/>
    <x v="4"/>
    <s v="2014/15 Q4 Jan, Feb, Mar"/>
    <x v="1"/>
    <x v="121"/>
    <n v="7"/>
  </r>
  <r>
    <x v="4"/>
    <x v="4"/>
    <s v="2014/15 Q4 Jan, Feb, Mar"/>
    <x v="1"/>
    <x v="2"/>
    <n v="7"/>
  </r>
  <r>
    <x v="4"/>
    <x v="4"/>
    <s v="2014/15 Q4 Jan, Feb, Mar"/>
    <x v="1"/>
    <x v="3"/>
    <n v="29"/>
  </r>
  <r>
    <x v="4"/>
    <x v="4"/>
    <s v="2014/15 Q4 Jan, Feb, Mar"/>
    <x v="1"/>
    <x v="122"/>
    <n v="1"/>
  </r>
  <r>
    <x v="4"/>
    <x v="4"/>
    <s v="2014/15 Q4 Jan, Feb, Mar"/>
    <x v="1"/>
    <x v="111"/>
    <n v="18"/>
  </r>
  <r>
    <x v="4"/>
    <x v="4"/>
    <s v="2014/15 Q4 Jan, Feb, Mar"/>
    <x v="1"/>
    <x v="4"/>
    <n v="31"/>
  </r>
  <r>
    <x v="4"/>
    <x v="4"/>
    <s v="2014/15 Q4 Jan, Feb, Mar"/>
    <x v="1"/>
    <x v="123"/>
    <n v="6"/>
  </r>
  <r>
    <x v="4"/>
    <x v="4"/>
    <s v="2014/15 Q4 Jan, Feb, Mar"/>
    <x v="1"/>
    <x v="5"/>
    <n v="1"/>
  </r>
  <r>
    <x v="4"/>
    <x v="4"/>
    <s v="2014/15 Q4 Jan, Feb, Mar"/>
    <x v="1"/>
    <x v="6"/>
    <n v="42"/>
  </r>
  <r>
    <x v="4"/>
    <x v="4"/>
    <s v="2014/15 Q4 Jan, Feb, Mar"/>
    <x v="1"/>
    <x v="7"/>
    <n v="7"/>
  </r>
  <r>
    <x v="4"/>
    <x v="4"/>
    <s v="2014/15 Q4 Jan, Feb, Mar"/>
    <x v="1"/>
    <x v="8"/>
    <n v="1"/>
  </r>
  <r>
    <x v="4"/>
    <x v="4"/>
    <s v="2014/15 Q4 Jan, Feb, Mar"/>
    <x v="1"/>
    <x v="9"/>
    <n v="15"/>
  </r>
  <r>
    <x v="4"/>
    <x v="4"/>
    <s v="2014/15 Q4 Jan, Feb, Mar"/>
    <x v="1"/>
    <x v="10"/>
    <n v="169"/>
  </r>
  <r>
    <x v="4"/>
    <x v="4"/>
    <s v="2014/15 Q4 Jan, Feb, Mar"/>
    <x v="1"/>
    <x v="11"/>
    <n v="8"/>
  </r>
  <r>
    <x v="4"/>
    <x v="4"/>
    <s v="2014/15 Q4 Jan, Feb, Mar"/>
    <x v="1"/>
    <x v="12"/>
    <n v="33"/>
  </r>
  <r>
    <x v="4"/>
    <x v="4"/>
    <s v="2014/15 Q4 Jan, Feb, Mar"/>
    <x v="1"/>
    <x v="13"/>
    <n v="2"/>
  </r>
  <r>
    <x v="4"/>
    <x v="4"/>
    <s v="2014/15 Q4 Jan, Feb, Mar"/>
    <x v="1"/>
    <x v="14"/>
    <n v="45"/>
  </r>
  <r>
    <x v="4"/>
    <x v="4"/>
    <s v="2014/15 Q4 Jan, Feb, Mar"/>
    <x v="1"/>
    <x v="15"/>
    <n v="64"/>
  </r>
  <r>
    <x v="4"/>
    <x v="4"/>
    <s v="2014/15 Q4 Jan, Feb, Mar"/>
    <x v="1"/>
    <x v="16"/>
    <n v="17"/>
  </r>
  <r>
    <x v="4"/>
    <x v="4"/>
    <s v="2014/15 Q4 Jan, Feb, Mar"/>
    <x v="1"/>
    <x v="17"/>
    <n v="196"/>
  </r>
  <r>
    <x v="4"/>
    <x v="4"/>
    <s v="2014/15 Q4 Jan, Feb, Mar"/>
    <x v="1"/>
    <x v="18"/>
    <n v="60"/>
  </r>
  <r>
    <x v="4"/>
    <x v="4"/>
    <s v="2014/15 Q4 Jan, Feb, Mar"/>
    <x v="1"/>
    <x v="19"/>
    <n v="56"/>
  </r>
  <r>
    <x v="4"/>
    <x v="4"/>
    <s v="2014/15 Q4 Jan, Feb, Mar"/>
    <x v="2"/>
    <x v="20"/>
    <n v="605"/>
  </r>
  <r>
    <x v="4"/>
    <x v="4"/>
    <s v="2014/15 Q4 Jan, Feb, Mar"/>
    <x v="2"/>
    <x v="21"/>
    <n v="3"/>
  </r>
  <r>
    <x v="4"/>
    <x v="4"/>
    <s v="2014/15 Q4 Jan, Feb, Mar"/>
    <x v="2"/>
    <x v="22"/>
    <n v="146"/>
  </r>
  <r>
    <x v="4"/>
    <x v="4"/>
    <s v="2014/15 Q4 Jan, Feb, Mar"/>
    <x v="2"/>
    <x v="23"/>
    <n v="353"/>
  </r>
  <r>
    <x v="4"/>
    <x v="4"/>
    <s v="2014/15 Q4 Jan, Feb, Mar"/>
    <x v="3"/>
    <x v="24"/>
    <n v="1278"/>
  </r>
  <r>
    <x v="4"/>
    <x v="4"/>
    <s v="2014/15 Q4 Jan, Feb, Mar"/>
    <x v="3"/>
    <x v="25"/>
    <n v="896"/>
  </r>
  <r>
    <x v="4"/>
    <x v="4"/>
    <s v="2014/15 Q4 Jan, Feb, Mar"/>
    <x v="3"/>
    <x v="26"/>
    <n v="476"/>
  </r>
  <r>
    <x v="4"/>
    <x v="4"/>
    <s v="2014/15 Q4 Jan, Feb, Mar"/>
    <x v="3"/>
    <x v="27"/>
    <n v="476"/>
  </r>
  <r>
    <x v="4"/>
    <x v="4"/>
    <s v="2014/15 Q4 Jan, Feb, Mar"/>
    <x v="3"/>
    <x v="28"/>
    <n v="191"/>
  </r>
  <r>
    <x v="4"/>
    <x v="4"/>
    <s v="2014/15 Q4 Jan, Feb, Mar"/>
    <x v="3"/>
    <x v="38"/>
    <n v="211"/>
  </r>
  <r>
    <x v="4"/>
    <x v="4"/>
    <s v="2014/15 Q4 Jan, Feb, Mar"/>
    <x v="4"/>
    <x v="30"/>
    <n v="4"/>
  </r>
  <r>
    <x v="4"/>
    <x v="4"/>
    <s v="2014/15 Q4 Jan, Feb, Mar"/>
    <x v="4"/>
    <x v="31"/>
    <n v="105"/>
  </r>
  <r>
    <x v="4"/>
    <x v="4"/>
    <s v="2014/15 Q4 Jan, Feb, Mar"/>
    <x v="4"/>
    <x v="32"/>
    <n v="15"/>
  </r>
  <r>
    <x v="4"/>
    <x v="4"/>
    <s v="2014/15 Q4 Jan, Feb, Mar"/>
    <x v="4"/>
    <x v="33"/>
    <n v="2"/>
  </r>
  <r>
    <x v="4"/>
    <x v="4"/>
    <s v="2014/15 Q4 Jan, Feb, Mar"/>
    <x v="4"/>
    <x v="34"/>
    <n v="2"/>
  </r>
  <r>
    <x v="4"/>
    <x v="4"/>
    <s v="2014/15 Q4 Jan, Feb, Mar"/>
    <x v="5"/>
    <x v="35"/>
    <n v="689"/>
  </r>
  <r>
    <x v="4"/>
    <x v="4"/>
    <s v="2014/15 Q4 Jan, Feb, Mar"/>
    <x v="5"/>
    <x v="36"/>
    <n v="20"/>
  </r>
  <r>
    <x v="4"/>
    <x v="4"/>
    <s v="2014/15 Q4 Jan, Feb, Mar"/>
    <x v="5"/>
    <x v="37"/>
    <n v="1740"/>
  </r>
  <r>
    <x v="4"/>
    <x v="4"/>
    <s v="2014/15 Q4 Jan, Feb, Mar"/>
    <x v="5"/>
    <x v="38"/>
    <n v="90"/>
  </r>
  <r>
    <x v="4"/>
    <x v="4"/>
    <s v="2014/15 Q4 Jan, Feb, Mar"/>
    <x v="5"/>
    <x v="39"/>
    <n v="110"/>
  </r>
  <r>
    <x v="4"/>
    <x v="4"/>
    <s v="2014/15 Q4 Jan, Feb, Mar"/>
    <x v="5"/>
    <x v="40"/>
    <n v="122"/>
  </r>
  <r>
    <x v="4"/>
    <x v="4"/>
    <s v="2014/15 Q4 Jan, Feb, Mar"/>
    <x v="6"/>
    <x v="115"/>
    <n v="240"/>
  </r>
  <r>
    <x v="4"/>
    <x v="4"/>
    <s v="2014/15 Q4 Jan, Feb, Mar"/>
    <x v="6"/>
    <x v="41"/>
    <n v="903"/>
  </r>
  <r>
    <x v="4"/>
    <x v="4"/>
    <s v="2014/15 Q4 Jan, Feb, Mar"/>
    <x v="7"/>
    <x v="43"/>
    <n v="7"/>
  </r>
  <r>
    <x v="4"/>
    <x v="4"/>
    <s v="2014/15 Q4 Jan, Feb, Mar"/>
    <x v="7"/>
    <x v="44"/>
    <n v="15"/>
  </r>
  <r>
    <x v="4"/>
    <x v="4"/>
    <s v="2014/15 Q4 Jan, Feb, Mar"/>
    <x v="7"/>
    <x v="45"/>
    <n v="210"/>
  </r>
  <r>
    <x v="4"/>
    <x v="4"/>
    <s v="2014/15 Q4 Jan, Feb, Mar"/>
    <x v="7"/>
    <x v="46"/>
    <n v="30"/>
  </r>
  <r>
    <x v="4"/>
    <x v="4"/>
    <s v="2014/15 Q4 Jan, Feb, Mar"/>
    <x v="7"/>
    <x v="47"/>
    <n v="26"/>
  </r>
  <r>
    <x v="4"/>
    <x v="4"/>
    <s v="2014/15 Q4 Jan, Feb, Mar"/>
    <x v="7"/>
    <x v="49"/>
    <n v="5"/>
  </r>
  <r>
    <x v="4"/>
    <x v="4"/>
    <s v="2014/15 Q4 Jan, Feb, Mar"/>
    <x v="7"/>
    <x v="51"/>
    <n v="3"/>
  </r>
  <r>
    <x v="4"/>
    <x v="4"/>
    <s v="2014/15 Q4 Jan, Feb, Mar"/>
    <x v="7"/>
    <x v="52"/>
    <n v="9"/>
  </r>
  <r>
    <x v="4"/>
    <x v="4"/>
    <s v="2014/15 Q4 Jan, Feb, Mar"/>
    <x v="7"/>
    <x v="53"/>
    <n v="25"/>
  </r>
  <r>
    <x v="4"/>
    <x v="4"/>
    <s v="2014/15 Q4 Jan, Feb, Mar"/>
    <x v="7"/>
    <x v="112"/>
    <n v="4"/>
  </r>
  <r>
    <x v="4"/>
    <x v="4"/>
    <s v="2014/15 Q4 Jan, Feb, Mar"/>
    <x v="7"/>
    <x v="54"/>
    <n v="10"/>
  </r>
  <r>
    <x v="4"/>
    <x v="4"/>
    <s v="2014/15 Q4 Jan, Feb, Mar"/>
    <x v="7"/>
    <x v="55"/>
    <n v="7"/>
  </r>
  <r>
    <x v="4"/>
    <x v="4"/>
    <s v="2014/15 Q4 Jan, Feb, Mar"/>
    <x v="7"/>
    <x v="56"/>
    <n v="2"/>
  </r>
  <r>
    <x v="4"/>
    <x v="4"/>
    <s v="2014/15 Q4 Jan, Feb, Mar"/>
    <x v="7"/>
    <x v="57"/>
    <n v="2"/>
  </r>
  <r>
    <x v="4"/>
    <x v="4"/>
    <s v="2014/15 Q4 Jan, Feb, Mar"/>
    <x v="7"/>
    <x v="58"/>
    <n v="5"/>
  </r>
  <r>
    <x v="4"/>
    <x v="4"/>
    <s v="2014/15 Q4 Jan, Feb, Mar"/>
    <x v="7"/>
    <x v="59"/>
    <n v="14"/>
  </r>
  <r>
    <x v="4"/>
    <x v="4"/>
    <s v="2014/15 Q4 Jan, Feb, Mar"/>
    <x v="7"/>
    <x v="60"/>
    <n v="8"/>
  </r>
  <r>
    <x v="4"/>
    <x v="4"/>
    <s v="2014/15 Q4 Jan, Feb, Mar"/>
    <x v="7"/>
    <x v="61"/>
    <n v="56"/>
  </r>
  <r>
    <x v="4"/>
    <x v="4"/>
    <s v="2014/15 Q4 Jan, Feb, Mar"/>
    <x v="8"/>
    <x v="24"/>
    <n v="1520"/>
  </r>
  <r>
    <x v="4"/>
    <x v="4"/>
    <s v="2014/15 Q4 Jan, Feb, Mar"/>
    <x v="8"/>
    <x v="25"/>
    <n v="96"/>
  </r>
  <r>
    <x v="4"/>
    <x v="4"/>
    <s v="2014/15 Q4 Jan, Feb, Mar"/>
    <x v="8"/>
    <x v="26"/>
    <n v="48"/>
  </r>
  <r>
    <x v="4"/>
    <x v="4"/>
    <s v="2014/15 Q4 Jan, Feb, Mar"/>
    <x v="8"/>
    <x v="27"/>
    <n v="480"/>
  </r>
  <r>
    <x v="4"/>
    <x v="4"/>
    <s v="2014/15 Q4 Jan, Feb, Mar"/>
    <x v="8"/>
    <x v="28"/>
    <n v="191"/>
  </r>
  <r>
    <x v="4"/>
    <x v="4"/>
    <s v="2014/15 Q4 Jan, Feb, Mar"/>
    <x v="8"/>
    <x v="38"/>
    <n v="65"/>
  </r>
  <r>
    <x v="4"/>
    <x v="4"/>
    <s v="2014/15 Q4 Jan, Feb, Mar"/>
    <x v="9"/>
    <x v="62"/>
    <n v="36"/>
  </r>
  <r>
    <x v="4"/>
    <x v="4"/>
    <s v="2014/15 Q4 Jan, Feb, Mar"/>
    <x v="9"/>
    <x v="38"/>
    <n v="233"/>
  </r>
  <r>
    <x v="4"/>
    <x v="4"/>
    <s v="2014/15 Q4 Jan, Feb, Mar"/>
    <x v="9"/>
    <x v="63"/>
    <n v="16"/>
  </r>
  <r>
    <x v="4"/>
    <x v="4"/>
    <s v="2014/15 Q4 Jan, Feb, Mar"/>
    <x v="9"/>
    <x v="64"/>
    <n v="63"/>
  </r>
  <r>
    <x v="4"/>
    <x v="4"/>
    <s v="2014/15 Q4 Jan, Feb, Mar"/>
    <x v="9"/>
    <x v="65"/>
    <n v="36"/>
  </r>
  <r>
    <x v="4"/>
    <x v="4"/>
    <s v="2014/15 Q4 Jan, Feb, Mar"/>
    <x v="9"/>
    <x v="66"/>
    <n v="47"/>
  </r>
  <r>
    <x v="4"/>
    <x v="4"/>
    <s v="2014/15 Q4 Jan, Feb, Mar"/>
    <x v="9"/>
    <x v="67"/>
    <n v="551"/>
  </r>
  <r>
    <x v="4"/>
    <x v="4"/>
    <s v="2014/15 Q4 Jan, Feb, Mar"/>
    <x v="10"/>
    <x v="41"/>
    <n v="33"/>
  </r>
  <r>
    <x v="4"/>
    <x v="4"/>
    <s v="2014/15 Q4 Jan, Feb, Mar"/>
    <x v="22"/>
    <x v="68"/>
    <n v="885"/>
  </r>
  <r>
    <x v="4"/>
    <x v="4"/>
    <s v="2014/15 Q4 Jan, Feb, Mar"/>
    <x v="22"/>
    <x v="69"/>
    <n v="1201"/>
  </r>
  <r>
    <x v="4"/>
    <x v="4"/>
    <s v="2014/15 Q4 Jan, Feb, Mar"/>
    <x v="22"/>
    <x v="70"/>
    <n v="8"/>
  </r>
  <r>
    <x v="4"/>
    <x v="4"/>
    <s v="2014/15 Q4 Jan, Feb, Mar"/>
    <x v="22"/>
    <x v="71"/>
    <n v="136"/>
  </r>
  <r>
    <x v="4"/>
    <x v="4"/>
    <s v="2014/15 Q4 Jan, Feb, Mar"/>
    <x v="22"/>
    <x v="72"/>
    <n v="17"/>
  </r>
  <r>
    <x v="4"/>
    <x v="4"/>
    <s v="2014/15 Q4 Jan, Feb, Mar"/>
    <x v="22"/>
    <x v="116"/>
    <n v="475"/>
  </r>
  <r>
    <x v="4"/>
    <x v="4"/>
    <s v="2014/15 Q4 Jan, Feb, Mar"/>
    <x v="22"/>
    <x v="38"/>
    <n v="398"/>
  </r>
  <r>
    <x v="4"/>
    <x v="4"/>
    <s v="2014/15 Q4 Jan, Feb, Mar"/>
    <x v="22"/>
    <x v="73"/>
    <n v="18"/>
  </r>
  <r>
    <x v="4"/>
    <x v="4"/>
    <s v="2014/15 Q4 Jan, Feb, Mar"/>
    <x v="22"/>
    <x v="74"/>
    <n v="558"/>
  </r>
  <r>
    <x v="4"/>
    <x v="4"/>
    <s v="2014/15 Q4 Jan, Feb, Mar"/>
    <x v="11"/>
    <x v="68"/>
    <n v="22"/>
  </r>
  <r>
    <x v="4"/>
    <x v="4"/>
    <s v="2014/15 Q4 Jan, Feb, Mar"/>
    <x v="11"/>
    <x v="69"/>
    <n v="21"/>
  </r>
  <r>
    <x v="4"/>
    <x v="4"/>
    <s v="2014/15 Q4 Jan, Feb, Mar"/>
    <x v="11"/>
    <x v="71"/>
    <n v="91"/>
  </r>
  <r>
    <x v="4"/>
    <x v="4"/>
    <s v="2014/15 Q4 Jan, Feb, Mar"/>
    <x v="11"/>
    <x v="72"/>
    <n v="69"/>
  </r>
  <r>
    <x v="4"/>
    <x v="4"/>
    <s v="2014/15 Q4 Jan, Feb, Mar"/>
    <x v="11"/>
    <x v="116"/>
    <n v="38"/>
  </r>
  <r>
    <x v="4"/>
    <x v="4"/>
    <s v="2014/15 Q4 Jan, Feb, Mar"/>
    <x v="11"/>
    <x v="38"/>
    <n v="78"/>
  </r>
  <r>
    <x v="4"/>
    <x v="4"/>
    <s v="2014/15 Q4 Jan, Feb, Mar"/>
    <x v="11"/>
    <x v="73"/>
    <n v="2"/>
  </r>
  <r>
    <x v="4"/>
    <x v="4"/>
    <s v="2014/15 Q4 Jan, Feb, Mar"/>
    <x v="11"/>
    <x v="74"/>
    <n v="28"/>
  </r>
  <r>
    <x v="4"/>
    <x v="4"/>
    <s v="2014/15 Q4 Jan, Feb, Mar"/>
    <x v="12"/>
    <x v="41"/>
    <n v="1360"/>
  </r>
  <r>
    <x v="4"/>
    <x v="4"/>
    <s v="2014/15 Q4 Jan, Feb, Mar"/>
    <x v="13"/>
    <x v="75"/>
    <n v="33"/>
  </r>
  <r>
    <x v="4"/>
    <x v="4"/>
    <s v="2014/15 Q4 Jan, Feb, Mar"/>
    <x v="13"/>
    <x v="76"/>
    <n v="6"/>
  </r>
  <r>
    <x v="4"/>
    <x v="4"/>
    <s v="2014/15 Q4 Jan, Feb, Mar"/>
    <x v="13"/>
    <x v="77"/>
    <n v="12"/>
  </r>
  <r>
    <x v="4"/>
    <x v="4"/>
    <s v="2014/15 Q4 Jan, Feb, Mar"/>
    <x v="13"/>
    <x v="78"/>
    <n v="170"/>
  </r>
  <r>
    <x v="4"/>
    <x v="4"/>
    <s v="2014/15 Q4 Jan, Feb, Mar"/>
    <x v="13"/>
    <x v="79"/>
    <n v="42"/>
  </r>
  <r>
    <x v="4"/>
    <x v="4"/>
    <s v="2014/15 Q4 Jan, Feb, Mar"/>
    <x v="13"/>
    <x v="38"/>
    <n v="354"/>
  </r>
  <r>
    <x v="4"/>
    <x v="4"/>
    <s v="2014/15 Q4 Jan, Feb, Mar"/>
    <x v="13"/>
    <x v="80"/>
    <n v="6"/>
  </r>
  <r>
    <x v="4"/>
    <x v="4"/>
    <s v="2014/15 Q4 Jan, Feb, Mar"/>
    <x v="13"/>
    <x v="81"/>
    <n v="116"/>
  </r>
  <r>
    <x v="4"/>
    <x v="4"/>
    <s v="2014/15 Q4 Jan, Feb, Mar"/>
    <x v="14"/>
    <x v="35"/>
    <n v="11"/>
  </r>
  <r>
    <x v="4"/>
    <x v="4"/>
    <s v="2014/15 Q4 Jan, Feb, Mar"/>
    <x v="14"/>
    <x v="82"/>
    <n v="16"/>
  </r>
  <r>
    <x v="4"/>
    <x v="4"/>
    <s v="2014/15 Q4 Jan, Feb, Mar"/>
    <x v="14"/>
    <x v="101"/>
    <n v="57"/>
  </r>
  <r>
    <x v="4"/>
    <x v="4"/>
    <s v="2014/15 Q4 Jan, Feb, Mar"/>
    <x v="14"/>
    <x v="83"/>
    <n v="29"/>
  </r>
  <r>
    <x v="4"/>
    <x v="4"/>
    <s v="2014/15 Q4 Jan, Feb, Mar"/>
    <x v="14"/>
    <x v="113"/>
    <n v="8"/>
  </r>
  <r>
    <x v="4"/>
    <x v="4"/>
    <s v="2014/15 Q4 Jan, Feb, Mar"/>
    <x v="14"/>
    <x v="38"/>
    <n v="15"/>
  </r>
  <r>
    <x v="4"/>
    <x v="4"/>
    <s v="2014/15 Q4 Jan, Feb, Mar"/>
    <x v="14"/>
    <x v="84"/>
    <n v="70"/>
  </r>
  <r>
    <x v="4"/>
    <x v="4"/>
    <s v="2014/15 Q4 Jan, Feb, Mar"/>
    <x v="14"/>
    <x v="40"/>
    <n v="25"/>
  </r>
  <r>
    <x v="4"/>
    <x v="4"/>
    <s v="2014/15 Q4 Jan, Feb, Mar"/>
    <x v="15"/>
    <x v="85"/>
    <n v="37"/>
  </r>
  <r>
    <x v="4"/>
    <x v="4"/>
    <s v="2014/15 Q4 Jan, Feb, Mar"/>
    <x v="15"/>
    <x v="86"/>
    <n v="8"/>
  </r>
  <r>
    <x v="4"/>
    <x v="4"/>
    <s v="2014/15 Q4 Jan, Feb, Mar"/>
    <x v="15"/>
    <x v="38"/>
    <n v="55"/>
  </r>
  <r>
    <x v="4"/>
    <x v="4"/>
    <s v="2014/15 Q4 Jan, Feb, Mar"/>
    <x v="15"/>
    <x v="87"/>
    <n v="67"/>
  </r>
  <r>
    <x v="4"/>
    <x v="4"/>
    <s v="2014/15 Q4 Jan, Feb, Mar"/>
    <x v="15"/>
    <x v="88"/>
    <n v="12"/>
  </r>
  <r>
    <x v="4"/>
    <x v="4"/>
    <s v="2014/15 Q4 Jan, Feb, Mar"/>
    <x v="15"/>
    <x v="89"/>
    <n v="671"/>
  </r>
  <r>
    <x v="4"/>
    <x v="4"/>
    <s v="2014/15 Q4 Jan, Feb, Mar"/>
    <x v="15"/>
    <x v="90"/>
    <n v="138"/>
  </r>
  <r>
    <x v="4"/>
    <x v="4"/>
    <s v="2014/15 Q4 Jan, Feb, Mar"/>
    <x v="16"/>
    <x v="118"/>
    <n v="20"/>
  </r>
  <r>
    <x v="4"/>
    <x v="4"/>
    <s v="2014/15 Q4 Jan, Feb, Mar"/>
    <x v="16"/>
    <x v="124"/>
    <n v="3"/>
  </r>
  <r>
    <x v="4"/>
    <x v="4"/>
    <s v="2014/15 Q4 Jan, Feb, Mar"/>
    <x v="16"/>
    <x v="38"/>
    <n v="12"/>
  </r>
  <r>
    <x v="4"/>
    <x v="4"/>
    <s v="2014/15 Q4 Jan, Feb, Mar"/>
    <x v="16"/>
    <x v="92"/>
    <n v="1"/>
  </r>
  <r>
    <x v="4"/>
    <x v="4"/>
    <s v="2014/15 Q4 Jan, Feb, Mar"/>
    <x v="16"/>
    <x v="93"/>
    <n v="6"/>
  </r>
  <r>
    <x v="4"/>
    <x v="4"/>
    <s v="2014/15 Q4 Jan, Feb, Mar"/>
    <x v="16"/>
    <x v="94"/>
    <n v="1"/>
  </r>
  <r>
    <x v="4"/>
    <x v="4"/>
    <s v="2014/15 Q4 Jan, Feb, Mar"/>
    <x v="16"/>
    <x v="95"/>
    <n v="10"/>
  </r>
  <r>
    <x v="4"/>
    <x v="4"/>
    <s v="2014/15 Q4 Jan, Feb, Mar"/>
    <x v="16"/>
    <x v="125"/>
    <n v="1"/>
  </r>
  <r>
    <x v="4"/>
    <x v="4"/>
    <s v="2014/15 Q4 Jan, Feb, Mar"/>
    <x v="16"/>
    <x v="96"/>
    <n v="20"/>
  </r>
  <r>
    <x v="4"/>
    <x v="4"/>
    <s v="2014/15 Q4 Jan, Feb, Mar"/>
    <x v="16"/>
    <x v="97"/>
    <n v="55"/>
  </r>
  <r>
    <x v="4"/>
    <x v="4"/>
    <s v="2014/15 Q4 Jan, Feb, Mar"/>
    <x v="16"/>
    <x v="98"/>
    <n v="3"/>
  </r>
  <r>
    <x v="4"/>
    <x v="4"/>
    <s v="2014/15 Q4 Jan, Feb, Mar"/>
    <x v="16"/>
    <x v="99"/>
    <n v="7"/>
  </r>
  <r>
    <x v="4"/>
    <x v="4"/>
    <s v="2014/15 Q4 Jan, Feb, Mar"/>
    <x v="16"/>
    <x v="100"/>
    <n v="3"/>
  </r>
  <r>
    <x v="4"/>
    <x v="4"/>
    <s v="2014/15 Q4 Jan, Feb, Mar"/>
    <x v="16"/>
    <x v="117"/>
    <n v="3"/>
  </r>
  <r>
    <x v="4"/>
    <x v="4"/>
    <s v="2014/15 Q4 Jan, Feb, Mar"/>
    <x v="17"/>
    <x v="35"/>
    <n v="135"/>
  </r>
  <r>
    <x v="4"/>
    <x v="4"/>
    <s v="2014/15 Q4 Jan, Feb, Mar"/>
    <x v="17"/>
    <x v="82"/>
    <n v="1530"/>
  </r>
  <r>
    <x v="4"/>
    <x v="4"/>
    <s v="2014/15 Q4 Jan, Feb, Mar"/>
    <x v="17"/>
    <x v="101"/>
    <n v="1720"/>
  </r>
  <r>
    <x v="4"/>
    <x v="4"/>
    <s v="2014/15 Q4 Jan, Feb, Mar"/>
    <x v="17"/>
    <x v="83"/>
    <n v="1978"/>
  </r>
  <r>
    <x v="4"/>
    <x v="4"/>
    <s v="2014/15 Q4 Jan, Feb, Mar"/>
    <x v="17"/>
    <x v="113"/>
    <n v="308"/>
  </r>
  <r>
    <x v="4"/>
    <x v="4"/>
    <s v="2014/15 Q4 Jan, Feb, Mar"/>
    <x v="17"/>
    <x v="38"/>
    <n v="153"/>
  </r>
  <r>
    <x v="4"/>
    <x v="4"/>
    <s v="2014/15 Q4 Jan, Feb, Mar"/>
    <x v="17"/>
    <x v="84"/>
    <n v="542"/>
  </r>
  <r>
    <x v="4"/>
    <x v="4"/>
    <s v="2014/15 Q4 Jan, Feb, Mar"/>
    <x v="17"/>
    <x v="40"/>
    <n v="533"/>
  </r>
  <r>
    <x v="4"/>
    <x v="4"/>
    <s v="2014/15 Q4 Jan, Feb, Mar"/>
    <x v="17"/>
    <x v="102"/>
    <n v="168"/>
  </r>
  <r>
    <x v="4"/>
    <x v="4"/>
    <s v="2014/15 Q4 Jan, Feb, Mar"/>
    <x v="18"/>
    <x v="38"/>
    <n v="281"/>
  </r>
  <r>
    <x v="4"/>
    <x v="4"/>
    <s v="2014/15 Q4 Jan, Feb, Mar"/>
    <x v="18"/>
    <x v="103"/>
    <n v="73"/>
  </r>
  <r>
    <x v="4"/>
    <x v="4"/>
    <s v="2014/15 Q4 Jan, Feb, Mar"/>
    <x v="18"/>
    <x v="104"/>
    <n v="487"/>
  </r>
  <r>
    <x v="4"/>
    <x v="4"/>
    <s v="2014/15 Q4 Jan, Feb, Mar"/>
    <x v="19"/>
    <x v="105"/>
    <n v="19"/>
  </r>
  <r>
    <x v="4"/>
    <x v="4"/>
    <s v="2014/15 Q4 Jan, Feb, Mar"/>
    <x v="19"/>
    <x v="106"/>
    <n v="3"/>
  </r>
  <r>
    <x v="4"/>
    <x v="4"/>
    <s v="2014/15 Q4 Jan, Feb, Mar"/>
    <x v="19"/>
    <x v="107"/>
    <n v="55"/>
  </r>
  <r>
    <x v="4"/>
    <x v="4"/>
    <s v="2014/15 Q4 Jan, Feb, Mar"/>
    <x v="20"/>
    <x v="108"/>
    <n v="57"/>
  </r>
  <r>
    <x v="4"/>
    <x v="4"/>
    <s v="2014/15 Q4 Jan, Feb, Mar"/>
    <x v="20"/>
    <x v="109"/>
    <n v="198"/>
  </r>
  <r>
    <x v="4"/>
    <x v="4"/>
    <s v="2014/15 Q4 Jan, Feb, Mar"/>
    <x v="21"/>
    <x v="110"/>
    <n v="1"/>
  </r>
  <r>
    <x v="4"/>
    <x v="4"/>
    <s v="2014/15 Q4 Jan, Feb, Mar"/>
    <x v="21"/>
    <x v="38"/>
    <n v="1"/>
  </r>
  <r>
    <x v="5"/>
    <x v="5"/>
    <s v="2015/16 Q1 Apr, May, Jun"/>
    <x v="0"/>
    <x v="0"/>
    <n v="111"/>
  </r>
  <r>
    <x v="5"/>
    <x v="5"/>
    <s v="2015/16 Q1 Apr, May, Jun"/>
    <x v="0"/>
    <x v="1"/>
    <n v="289"/>
  </r>
  <r>
    <x v="5"/>
    <x v="5"/>
    <s v="2015/16 Q1 Apr, May, Jun"/>
    <x v="1"/>
    <x v="119"/>
    <n v="37"/>
  </r>
  <r>
    <x v="5"/>
    <x v="5"/>
    <s v="2015/16 Q1 Apr, May, Jun"/>
    <x v="1"/>
    <x v="120"/>
    <n v="9"/>
  </r>
  <r>
    <x v="5"/>
    <x v="5"/>
    <s v="2015/16 Q1 Apr, May, Jun"/>
    <x v="1"/>
    <x v="121"/>
    <n v="14"/>
  </r>
  <r>
    <x v="5"/>
    <x v="5"/>
    <s v="2015/16 Q1 Apr, May, Jun"/>
    <x v="1"/>
    <x v="2"/>
    <n v="13"/>
  </r>
  <r>
    <x v="5"/>
    <x v="5"/>
    <s v="2015/16 Q1 Apr, May, Jun"/>
    <x v="1"/>
    <x v="3"/>
    <n v="41"/>
  </r>
  <r>
    <x v="5"/>
    <x v="5"/>
    <s v="2015/16 Q1 Apr, May, Jun"/>
    <x v="1"/>
    <x v="122"/>
    <n v="3"/>
  </r>
  <r>
    <x v="5"/>
    <x v="5"/>
    <s v="2015/16 Q1 Apr, May, Jun"/>
    <x v="1"/>
    <x v="111"/>
    <n v="27"/>
  </r>
  <r>
    <x v="5"/>
    <x v="5"/>
    <s v="2015/16 Q1 Apr, May, Jun"/>
    <x v="1"/>
    <x v="4"/>
    <n v="31"/>
  </r>
  <r>
    <x v="5"/>
    <x v="5"/>
    <s v="2015/16 Q1 Apr, May, Jun"/>
    <x v="1"/>
    <x v="123"/>
    <n v="9"/>
  </r>
  <r>
    <x v="5"/>
    <x v="5"/>
    <s v="2015/16 Q1 Apr, May, Jun"/>
    <x v="1"/>
    <x v="5"/>
    <n v="3"/>
  </r>
  <r>
    <x v="5"/>
    <x v="5"/>
    <s v="2015/16 Q1 Apr, May, Jun"/>
    <x v="1"/>
    <x v="6"/>
    <n v="37"/>
  </r>
  <r>
    <x v="5"/>
    <x v="5"/>
    <s v="2015/16 Q1 Apr, May, Jun"/>
    <x v="1"/>
    <x v="7"/>
    <n v="12"/>
  </r>
  <r>
    <x v="5"/>
    <x v="5"/>
    <s v="2015/16 Q1 Apr, May, Jun"/>
    <x v="1"/>
    <x v="8"/>
    <n v="10"/>
  </r>
  <r>
    <x v="5"/>
    <x v="5"/>
    <s v="2015/16 Q1 Apr, May, Jun"/>
    <x v="1"/>
    <x v="9"/>
    <n v="50"/>
  </r>
  <r>
    <x v="5"/>
    <x v="5"/>
    <s v="2015/16 Q1 Apr, May, Jun"/>
    <x v="1"/>
    <x v="10"/>
    <n v="239"/>
  </r>
  <r>
    <x v="5"/>
    <x v="5"/>
    <s v="2015/16 Q1 Apr, May, Jun"/>
    <x v="1"/>
    <x v="11"/>
    <n v="11"/>
  </r>
  <r>
    <x v="5"/>
    <x v="5"/>
    <s v="2015/16 Q1 Apr, May, Jun"/>
    <x v="1"/>
    <x v="12"/>
    <n v="84"/>
  </r>
  <r>
    <x v="5"/>
    <x v="5"/>
    <s v="2015/16 Q1 Apr, May, Jun"/>
    <x v="1"/>
    <x v="13"/>
    <n v="3"/>
  </r>
  <r>
    <x v="5"/>
    <x v="5"/>
    <s v="2015/16 Q1 Apr, May, Jun"/>
    <x v="1"/>
    <x v="14"/>
    <n v="37"/>
  </r>
  <r>
    <x v="5"/>
    <x v="5"/>
    <s v="2015/16 Q1 Apr, May, Jun"/>
    <x v="1"/>
    <x v="15"/>
    <n v="107"/>
  </r>
  <r>
    <x v="5"/>
    <x v="5"/>
    <s v="2015/16 Q1 Apr, May, Jun"/>
    <x v="1"/>
    <x v="16"/>
    <n v="21"/>
  </r>
  <r>
    <x v="5"/>
    <x v="5"/>
    <s v="2015/16 Q1 Apr, May, Jun"/>
    <x v="1"/>
    <x v="17"/>
    <n v="268"/>
  </r>
  <r>
    <x v="5"/>
    <x v="5"/>
    <s v="2015/16 Q1 Apr, May, Jun"/>
    <x v="1"/>
    <x v="18"/>
    <n v="84"/>
  </r>
  <r>
    <x v="5"/>
    <x v="5"/>
    <s v="2015/16 Q1 Apr, May, Jun"/>
    <x v="1"/>
    <x v="19"/>
    <n v="144"/>
  </r>
  <r>
    <x v="5"/>
    <x v="5"/>
    <s v="2015/16 Q1 Apr, May, Jun"/>
    <x v="2"/>
    <x v="20"/>
    <n v="740"/>
  </r>
  <r>
    <x v="5"/>
    <x v="5"/>
    <s v="2015/16 Q1 Apr, May, Jun"/>
    <x v="2"/>
    <x v="21"/>
    <n v="4"/>
  </r>
  <r>
    <x v="5"/>
    <x v="5"/>
    <s v="2015/16 Q1 Apr, May, Jun"/>
    <x v="2"/>
    <x v="22"/>
    <n v="132"/>
  </r>
  <r>
    <x v="5"/>
    <x v="5"/>
    <s v="2015/16 Q1 Apr, May, Jun"/>
    <x v="2"/>
    <x v="23"/>
    <n v="463"/>
  </r>
  <r>
    <x v="5"/>
    <x v="5"/>
    <s v="2015/16 Q1 Apr, May, Jun"/>
    <x v="3"/>
    <x v="24"/>
    <n v="1393"/>
  </r>
  <r>
    <x v="5"/>
    <x v="5"/>
    <s v="2015/16 Q1 Apr, May, Jun"/>
    <x v="3"/>
    <x v="25"/>
    <n v="1073"/>
  </r>
  <r>
    <x v="5"/>
    <x v="5"/>
    <s v="2015/16 Q1 Apr, May, Jun"/>
    <x v="3"/>
    <x v="26"/>
    <n v="560"/>
  </r>
  <r>
    <x v="5"/>
    <x v="5"/>
    <s v="2015/16 Q1 Apr, May, Jun"/>
    <x v="3"/>
    <x v="27"/>
    <n v="528"/>
  </r>
  <r>
    <x v="5"/>
    <x v="5"/>
    <s v="2015/16 Q1 Apr, May, Jun"/>
    <x v="3"/>
    <x v="28"/>
    <n v="195"/>
  </r>
  <r>
    <x v="5"/>
    <x v="5"/>
    <s v="2015/16 Q1 Apr, May, Jun"/>
    <x v="3"/>
    <x v="38"/>
    <n v="240"/>
  </r>
  <r>
    <x v="5"/>
    <x v="5"/>
    <s v="2015/16 Q1 Apr, May, Jun"/>
    <x v="4"/>
    <x v="30"/>
    <n v="3"/>
  </r>
  <r>
    <x v="5"/>
    <x v="5"/>
    <s v="2015/16 Q1 Apr, May, Jun"/>
    <x v="4"/>
    <x v="31"/>
    <n v="87"/>
  </r>
  <r>
    <x v="5"/>
    <x v="5"/>
    <s v="2015/16 Q1 Apr, May, Jun"/>
    <x v="4"/>
    <x v="32"/>
    <n v="14"/>
  </r>
  <r>
    <x v="5"/>
    <x v="5"/>
    <s v="2015/16 Q1 Apr, May, Jun"/>
    <x v="4"/>
    <x v="33"/>
    <n v="1"/>
  </r>
  <r>
    <x v="5"/>
    <x v="5"/>
    <s v="2015/16 Q1 Apr, May, Jun"/>
    <x v="4"/>
    <x v="34"/>
    <n v="2"/>
  </r>
  <r>
    <x v="5"/>
    <x v="5"/>
    <s v="2015/16 Q1 Apr, May, Jun"/>
    <x v="5"/>
    <x v="35"/>
    <n v="553"/>
  </r>
  <r>
    <x v="5"/>
    <x v="5"/>
    <s v="2015/16 Q1 Apr, May, Jun"/>
    <x v="5"/>
    <x v="36"/>
    <n v="17"/>
  </r>
  <r>
    <x v="5"/>
    <x v="5"/>
    <s v="2015/16 Q1 Apr, May, Jun"/>
    <x v="5"/>
    <x v="37"/>
    <n v="1599"/>
  </r>
  <r>
    <x v="5"/>
    <x v="5"/>
    <s v="2015/16 Q1 Apr, May, Jun"/>
    <x v="5"/>
    <x v="38"/>
    <n v="96"/>
  </r>
  <r>
    <x v="5"/>
    <x v="5"/>
    <s v="2015/16 Q1 Apr, May, Jun"/>
    <x v="5"/>
    <x v="39"/>
    <n v="72"/>
  </r>
  <r>
    <x v="5"/>
    <x v="5"/>
    <s v="2015/16 Q1 Apr, May, Jun"/>
    <x v="5"/>
    <x v="40"/>
    <n v="95"/>
  </r>
  <r>
    <x v="5"/>
    <x v="5"/>
    <s v="2015/16 Q1 Apr, May, Jun"/>
    <x v="6"/>
    <x v="115"/>
    <n v="274"/>
  </r>
  <r>
    <x v="5"/>
    <x v="5"/>
    <s v="2015/16 Q1 Apr, May, Jun"/>
    <x v="6"/>
    <x v="41"/>
    <n v="1069"/>
  </r>
  <r>
    <x v="5"/>
    <x v="5"/>
    <s v="2015/16 Q1 Apr, May, Jun"/>
    <x v="7"/>
    <x v="43"/>
    <n v="1"/>
  </r>
  <r>
    <x v="5"/>
    <x v="5"/>
    <s v="2015/16 Q1 Apr, May, Jun"/>
    <x v="7"/>
    <x v="44"/>
    <n v="31"/>
  </r>
  <r>
    <x v="5"/>
    <x v="5"/>
    <s v="2015/16 Q1 Apr, May, Jun"/>
    <x v="7"/>
    <x v="45"/>
    <n v="183"/>
  </r>
  <r>
    <x v="5"/>
    <x v="5"/>
    <s v="2015/16 Q1 Apr, May, Jun"/>
    <x v="7"/>
    <x v="46"/>
    <n v="31"/>
  </r>
  <r>
    <x v="5"/>
    <x v="5"/>
    <s v="2015/16 Q1 Apr, May, Jun"/>
    <x v="7"/>
    <x v="47"/>
    <n v="43"/>
  </r>
  <r>
    <x v="5"/>
    <x v="5"/>
    <s v="2015/16 Q1 Apr, May, Jun"/>
    <x v="7"/>
    <x v="48"/>
    <n v="1"/>
  </r>
  <r>
    <x v="5"/>
    <x v="5"/>
    <s v="2015/16 Q1 Apr, May, Jun"/>
    <x v="7"/>
    <x v="49"/>
    <n v="8"/>
  </r>
  <r>
    <x v="5"/>
    <x v="5"/>
    <s v="2015/16 Q1 Apr, May, Jun"/>
    <x v="7"/>
    <x v="50"/>
    <n v="2"/>
  </r>
  <r>
    <x v="5"/>
    <x v="5"/>
    <s v="2015/16 Q1 Apr, May, Jun"/>
    <x v="7"/>
    <x v="52"/>
    <n v="13"/>
  </r>
  <r>
    <x v="5"/>
    <x v="5"/>
    <s v="2015/16 Q1 Apr, May, Jun"/>
    <x v="7"/>
    <x v="53"/>
    <n v="30"/>
  </r>
  <r>
    <x v="5"/>
    <x v="5"/>
    <s v="2015/16 Q1 Apr, May, Jun"/>
    <x v="7"/>
    <x v="54"/>
    <n v="13"/>
  </r>
  <r>
    <x v="5"/>
    <x v="5"/>
    <s v="2015/16 Q1 Apr, May, Jun"/>
    <x v="7"/>
    <x v="55"/>
    <n v="17"/>
  </r>
  <r>
    <x v="5"/>
    <x v="5"/>
    <s v="2015/16 Q1 Apr, May, Jun"/>
    <x v="7"/>
    <x v="57"/>
    <n v="4"/>
  </r>
  <r>
    <x v="5"/>
    <x v="5"/>
    <s v="2015/16 Q1 Apr, May, Jun"/>
    <x v="7"/>
    <x v="58"/>
    <n v="2"/>
  </r>
  <r>
    <x v="5"/>
    <x v="5"/>
    <s v="2015/16 Q1 Apr, May, Jun"/>
    <x v="7"/>
    <x v="59"/>
    <n v="17"/>
  </r>
  <r>
    <x v="5"/>
    <x v="5"/>
    <s v="2015/16 Q1 Apr, May, Jun"/>
    <x v="7"/>
    <x v="60"/>
    <n v="17"/>
  </r>
  <r>
    <x v="5"/>
    <x v="5"/>
    <s v="2015/16 Q1 Apr, May, Jun"/>
    <x v="7"/>
    <x v="61"/>
    <n v="53"/>
  </r>
  <r>
    <x v="5"/>
    <x v="5"/>
    <s v="2015/16 Q1 Apr, May, Jun"/>
    <x v="8"/>
    <x v="24"/>
    <n v="1706"/>
  </r>
  <r>
    <x v="5"/>
    <x v="5"/>
    <s v="2015/16 Q1 Apr, May, Jun"/>
    <x v="8"/>
    <x v="25"/>
    <n v="108"/>
  </r>
  <r>
    <x v="5"/>
    <x v="5"/>
    <s v="2015/16 Q1 Apr, May, Jun"/>
    <x v="8"/>
    <x v="26"/>
    <n v="49"/>
  </r>
  <r>
    <x v="5"/>
    <x v="5"/>
    <s v="2015/16 Q1 Apr, May, Jun"/>
    <x v="8"/>
    <x v="27"/>
    <n v="480"/>
  </r>
  <r>
    <x v="5"/>
    <x v="5"/>
    <s v="2015/16 Q1 Apr, May, Jun"/>
    <x v="8"/>
    <x v="28"/>
    <n v="196"/>
  </r>
  <r>
    <x v="5"/>
    <x v="5"/>
    <s v="2015/16 Q1 Apr, May, Jun"/>
    <x v="8"/>
    <x v="38"/>
    <n v="73"/>
  </r>
  <r>
    <x v="5"/>
    <x v="5"/>
    <s v="2015/16 Q1 Apr, May, Jun"/>
    <x v="9"/>
    <x v="62"/>
    <n v="38"/>
  </r>
  <r>
    <x v="5"/>
    <x v="5"/>
    <s v="2015/16 Q1 Apr, May, Jun"/>
    <x v="9"/>
    <x v="38"/>
    <n v="218"/>
  </r>
  <r>
    <x v="5"/>
    <x v="5"/>
    <s v="2015/16 Q1 Apr, May, Jun"/>
    <x v="9"/>
    <x v="63"/>
    <n v="8"/>
  </r>
  <r>
    <x v="5"/>
    <x v="5"/>
    <s v="2015/16 Q1 Apr, May, Jun"/>
    <x v="9"/>
    <x v="64"/>
    <n v="33"/>
  </r>
  <r>
    <x v="5"/>
    <x v="5"/>
    <s v="2015/16 Q1 Apr, May, Jun"/>
    <x v="9"/>
    <x v="65"/>
    <n v="39"/>
  </r>
  <r>
    <x v="5"/>
    <x v="5"/>
    <s v="2015/16 Q1 Apr, May, Jun"/>
    <x v="9"/>
    <x v="66"/>
    <n v="26"/>
  </r>
  <r>
    <x v="5"/>
    <x v="5"/>
    <s v="2015/16 Q1 Apr, May, Jun"/>
    <x v="9"/>
    <x v="67"/>
    <n v="316"/>
  </r>
  <r>
    <x v="5"/>
    <x v="5"/>
    <s v="2015/16 Q1 Apr, May, Jun"/>
    <x v="10"/>
    <x v="41"/>
    <n v="39"/>
  </r>
  <r>
    <x v="5"/>
    <x v="5"/>
    <s v="2015/16 Q1 Apr, May, Jun"/>
    <x v="22"/>
    <x v="68"/>
    <n v="866"/>
  </r>
  <r>
    <x v="5"/>
    <x v="5"/>
    <s v="2015/16 Q1 Apr, May, Jun"/>
    <x v="22"/>
    <x v="69"/>
    <n v="1161"/>
  </r>
  <r>
    <x v="5"/>
    <x v="5"/>
    <s v="2015/16 Q1 Apr, May, Jun"/>
    <x v="22"/>
    <x v="70"/>
    <n v="11"/>
  </r>
  <r>
    <x v="5"/>
    <x v="5"/>
    <s v="2015/16 Q1 Apr, May, Jun"/>
    <x v="22"/>
    <x v="71"/>
    <n v="168"/>
  </r>
  <r>
    <x v="5"/>
    <x v="5"/>
    <s v="2015/16 Q1 Apr, May, Jun"/>
    <x v="22"/>
    <x v="72"/>
    <n v="24"/>
  </r>
  <r>
    <x v="5"/>
    <x v="5"/>
    <s v="2015/16 Q1 Apr, May, Jun"/>
    <x v="22"/>
    <x v="116"/>
    <n v="652"/>
  </r>
  <r>
    <x v="5"/>
    <x v="5"/>
    <s v="2015/16 Q1 Apr, May, Jun"/>
    <x v="22"/>
    <x v="38"/>
    <n v="558"/>
  </r>
  <r>
    <x v="5"/>
    <x v="5"/>
    <s v="2015/16 Q1 Apr, May, Jun"/>
    <x v="22"/>
    <x v="73"/>
    <n v="36"/>
  </r>
  <r>
    <x v="5"/>
    <x v="5"/>
    <s v="2015/16 Q1 Apr, May, Jun"/>
    <x v="22"/>
    <x v="74"/>
    <n v="606"/>
  </r>
  <r>
    <x v="5"/>
    <x v="5"/>
    <s v="2015/16 Q1 Apr, May, Jun"/>
    <x v="11"/>
    <x v="68"/>
    <n v="137"/>
  </r>
  <r>
    <x v="5"/>
    <x v="5"/>
    <s v="2015/16 Q1 Apr, May, Jun"/>
    <x v="11"/>
    <x v="69"/>
    <n v="121"/>
  </r>
  <r>
    <x v="5"/>
    <x v="5"/>
    <s v="2015/16 Q1 Apr, May, Jun"/>
    <x v="11"/>
    <x v="70"/>
    <n v="1"/>
  </r>
  <r>
    <x v="5"/>
    <x v="5"/>
    <s v="2015/16 Q1 Apr, May, Jun"/>
    <x v="11"/>
    <x v="71"/>
    <n v="120"/>
  </r>
  <r>
    <x v="5"/>
    <x v="5"/>
    <s v="2015/16 Q1 Apr, May, Jun"/>
    <x v="11"/>
    <x v="72"/>
    <n v="55"/>
  </r>
  <r>
    <x v="5"/>
    <x v="5"/>
    <s v="2015/16 Q1 Apr, May, Jun"/>
    <x v="11"/>
    <x v="116"/>
    <n v="60"/>
  </r>
  <r>
    <x v="5"/>
    <x v="5"/>
    <s v="2015/16 Q1 Apr, May, Jun"/>
    <x v="11"/>
    <x v="38"/>
    <n v="203"/>
  </r>
  <r>
    <x v="5"/>
    <x v="5"/>
    <s v="2015/16 Q1 Apr, May, Jun"/>
    <x v="11"/>
    <x v="73"/>
    <n v="11"/>
  </r>
  <r>
    <x v="5"/>
    <x v="5"/>
    <s v="2015/16 Q1 Apr, May, Jun"/>
    <x v="11"/>
    <x v="74"/>
    <n v="89"/>
  </r>
  <r>
    <x v="5"/>
    <x v="5"/>
    <s v="2015/16 Q1 Apr, May, Jun"/>
    <x v="12"/>
    <x v="41"/>
    <n v="1439"/>
  </r>
  <r>
    <x v="5"/>
    <x v="5"/>
    <s v="2015/16 Q1 Apr, May, Jun"/>
    <x v="13"/>
    <x v="75"/>
    <n v="29"/>
  </r>
  <r>
    <x v="5"/>
    <x v="5"/>
    <s v="2015/16 Q1 Apr, May, Jun"/>
    <x v="13"/>
    <x v="76"/>
    <n v="7"/>
  </r>
  <r>
    <x v="5"/>
    <x v="5"/>
    <s v="2015/16 Q1 Apr, May, Jun"/>
    <x v="13"/>
    <x v="77"/>
    <n v="13"/>
  </r>
  <r>
    <x v="5"/>
    <x v="5"/>
    <s v="2015/16 Q1 Apr, May, Jun"/>
    <x v="13"/>
    <x v="78"/>
    <n v="313"/>
  </r>
  <r>
    <x v="5"/>
    <x v="5"/>
    <s v="2015/16 Q1 Apr, May, Jun"/>
    <x v="13"/>
    <x v="79"/>
    <n v="32"/>
  </r>
  <r>
    <x v="5"/>
    <x v="5"/>
    <s v="2015/16 Q1 Apr, May, Jun"/>
    <x v="13"/>
    <x v="38"/>
    <n v="505"/>
  </r>
  <r>
    <x v="5"/>
    <x v="5"/>
    <s v="2015/16 Q1 Apr, May, Jun"/>
    <x v="13"/>
    <x v="80"/>
    <n v="12"/>
  </r>
  <r>
    <x v="5"/>
    <x v="5"/>
    <s v="2015/16 Q1 Apr, May, Jun"/>
    <x v="13"/>
    <x v="81"/>
    <n v="177"/>
  </r>
  <r>
    <x v="5"/>
    <x v="5"/>
    <s v="2015/16 Q1 Apr, May, Jun"/>
    <x v="14"/>
    <x v="35"/>
    <n v="13"/>
  </r>
  <r>
    <x v="5"/>
    <x v="5"/>
    <s v="2015/16 Q1 Apr, May, Jun"/>
    <x v="14"/>
    <x v="82"/>
    <n v="15"/>
  </r>
  <r>
    <x v="5"/>
    <x v="5"/>
    <s v="2015/16 Q1 Apr, May, Jun"/>
    <x v="14"/>
    <x v="101"/>
    <n v="66"/>
  </r>
  <r>
    <x v="5"/>
    <x v="5"/>
    <s v="2015/16 Q1 Apr, May, Jun"/>
    <x v="14"/>
    <x v="83"/>
    <n v="47"/>
  </r>
  <r>
    <x v="5"/>
    <x v="5"/>
    <s v="2015/16 Q1 Apr, May, Jun"/>
    <x v="14"/>
    <x v="113"/>
    <n v="13"/>
  </r>
  <r>
    <x v="5"/>
    <x v="5"/>
    <s v="2015/16 Q1 Apr, May, Jun"/>
    <x v="14"/>
    <x v="38"/>
    <n v="15"/>
  </r>
  <r>
    <x v="5"/>
    <x v="5"/>
    <s v="2015/16 Q1 Apr, May, Jun"/>
    <x v="14"/>
    <x v="84"/>
    <n v="98"/>
  </r>
  <r>
    <x v="5"/>
    <x v="5"/>
    <s v="2015/16 Q1 Apr, May, Jun"/>
    <x v="14"/>
    <x v="40"/>
    <n v="32"/>
  </r>
  <r>
    <x v="5"/>
    <x v="5"/>
    <s v="2015/16 Q1 Apr, May, Jun"/>
    <x v="15"/>
    <x v="85"/>
    <n v="38"/>
  </r>
  <r>
    <x v="5"/>
    <x v="5"/>
    <s v="2015/16 Q1 Apr, May, Jun"/>
    <x v="15"/>
    <x v="86"/>
    <n v="11"/>
  </r>
  <r>
    <x v="5"/>
    <x v="5"/>
    <s v="2015/16 Q1 Apr, May, Jun"/>
    <x v="15"/>
    <x v="38"/>
    <n v="84"/>
  </r>
  <r>
    <x v="5"/>
    <x v="5"/>
    <s v="2015/16 Q1 Apr, May, Jun"/>
    <x v="15"/>
    <x v="87"/>
    <n v="100"/>
  </r>
  <r>
    <x v="5"/>
    <x v="5"/>
    <s v="2015/16 Q1 Apr, May, Jun"/>
    <x v="15"/>
    <x v="88"/>
    <n v="11"/>
  </r>
  <r>
    <x v="5"/>
    <x v="5"/>
    <s v="2015/16 Q1 Apr, May, Jun"/>
    <x v="15"/>
    <x v="89"/>
    <n v="693"/>
  </r>
  <r>
    <x v="5"/>
    <x v="5"/>
    <s v="2015/16 Q1 Apr, May, Jun"/>
    <x v="15"/>
    <x v="90"/>
    <n v="245"/>
  </r>
  <r>
    <x v="5"/>
    <x v="5"/>
    <s v="2015/16 Q1 Apr, May, Jun"/>
    <x v="16"/>
    <x v="118"/>
    <n v="27"/>
  </r>
  <r>
    <x v="5"/>
    <x v="5"/>
    <s v="2015/16 Q1 Apr, May, Jun"/>
    <x v="16"/>
    <x v="124"/>
    <n v="1"/>
  </r>
  <r>
    <x v="5"/>
    <x v="5"/>
    <s v="2015/16 Q1 Apr, May, Jun"/>
    <x v="16"/>
    <x v="38"/>
    <n v="11"/>
  </r>
  <r>
    <x v="5"/>
    <x v="5"/>
    <s v="2015/16 Q1 Apr, May, Jun"/>
    <x v="16"/>
    <x v="92"/>
    <n v="2"/>
  </r>
  <r>
    <x v="5"/>
    <x v="5"/>
    <s v="2015/16 Q1 Apr, May, Jun"/>
    <x v="16"/>
    <x v="93"/>
    <n v="2"/>
  </r>
  <r>
    <x v="5"/>
    <x v="5"/>
    <s v="2015/16 Q1 Apr, May, Jun"/>
    <x v="16"/>
    <x v="94"/>
    <n v="1"/>
  </r>
  <r>
    <x v="5"/>
    <x v="5"/>
    <s v="2015/16 Q1 Apr, May, Jun"/>
    <x v="16"/>
    <x v="95"/>
    <n v="8"/>
  </r>
  <r>
    <x v="5"/>
    <x v="5"/>
    <s v="2015/16 Q1 Apr, May, Jun"/>
    <x v="16"/>
    <x v="96"/>
    <n v="8"/>
  </r>
  <r>
    <x v="5"/>
    <x v="5"/>
    <s v="2015/16 Q1 Apr, May, Jun"/>
    <x v="16"/>
    <x v="97"/>
    <n v="82"/>
  </r>
  <r>
    <x v="5"/>
    <x v="5"/>
    <s v="2015/16 Q1 Apr, May, Jun"/>
    <x v="16"/>
    <x v="98"/>
    <n v="8"/>
  </r>
  <r>
    <x v="5"/>
    <x v="5"/>
    <s v="2015/16 Q1 Apr, May, Jun"/>
    <x v="16"/>
    <x v="99"/>
    <n v="18"/>
  </r>
  <r>
    <x v="5"/>
    <x v="5"/>
    <s v="2015/16 Q1 Apr, May, Jun"/>
    <x v="16"/>
    <x v="100"/>
    <n v="4"/>
  </r>
  <r>
    <x v="5"/>
    <x v="5"/>
    <s v="2015/16 Q1 Apr, May, Jun"/>
    <x v="16"/>
    <x v="117"/>
    <n v="5"/>
  </r>
  <r>
    <x v="5"/>
    <x v="5"/>
    <s v="2015/16 Q1 Apr, May, Jun"/>
    <x v="17"/>
    <x v="35"/>
    <n v="137"/>
  </r>
  <r>
    <x v="5"/>
    <x v="5"/>
    <s v="2015/16 Q1 Apr, May, Jun"/>
    <x v="17"/>
    <x v="82"/>
    <n v="1375"/>
  </r>
  <r>
    <x v="5"/>
    <x v="5"/>
    <s v="2015/16 Q1 Apr, May, Jun"/>
    <x v="17"/>
    <x v="101"/>
    <n v="1787"/>
  </r>
  <r>
    <x v="5"/>
    <x v="5"/>
    <s v="2015/16 Q1 Apr, May, Jun"/>
    <x v="17"/>
    <x v="83"/>
    <n v="1994"/>
  </r>
  <r>
    <x v="5"/>
    <x v="5"/>
    <s v="2015/16 Q1 Apr, May, Jun"/>
    <x v="17"/>
    <x v="113"/>
    <n v="348"/>
  </r>
  <r>
    <x v="5"/>
    <x v="5"/>
    <s v="2015/16 Q1 Apr, May, Jun"/>
    <x v="17"/>
    <x v="38"/>
    <n v="176"/>
  </r>
  <r>
    <x v="5"/>
    <x v="5"/>
    <s v="2015/16 Q1 Apr, May, Jun"/>
    <x v="17"/>
    <x v="84"/>
    <n v="463"/>
  </r>
  <r>
    <x v="5"/>
    <x v="5"/>
    <s v="2015/16 Q1 Apr, May, Jun"/>
    <x v="17"/>
    <x v="40"/>
    <n v="525"/>
  </r>
  <r>
    <x v="5"/>
    <x v="5"/>
    <s v="2015/16 Q1 Apr, May, Jun"/>
    <x v="17"/>
    <x v="102"/>
    <n v="217"/>
  </r>
  <r>
    <x v="5"/>
    <x v="5"/>
    <s v="2015/16 Q1 Apr, May, Jun"/>
    <x v="18"/>
    <x v="38"/>
    <n v="290"/>
  </r>
  <r>
    <x v="5"/>
    <x v="5"/>
    <s v="2015/16 Q1 Apr, May, Jun"/>
    <x v="18"/>
    <x v="103"/>
    <n v="83"/>
  </r>
  <r>
    <x v="5"/>
    <x v="5"/>
    <s v="2015/16 Q1 Apr, May, Jun"/>
    <x v="18"/>
    <x v="104"/>
    <n v="620"/>
  </r>
  <r>
    <x v="5"/>
    <x v="5"/>
    <s v="2015/16 Q1 Apr, May, Jun"/>
    <x v="19"/>
    <x v="105"/>
    <n v="25"/>
  </r>
  <r>
    <x v="5"/>
    <x v="5"/>
    <s v="2015/16 Q1 Apr, May, Jun"/>
    <x v="19"/>
    <x v="106"/>
    <n v="2"/>
  </r>
  <r>
    <x v="5"/>
    <x v="5"/>
    <s v="2015/16 Q1 Apr, May, Jun"/>
    <x v="19"/>
    <x v="107"/>
    <n v="55"/>
  </r>
  <r>
    <x v="5"/>
    <x v="5"/>
    <s v="2015/16 Q1 Apr, May, Jun"/>
    <x v="20"/>
    <x v="108"/>
    <n v="71"/>
  </r>
  <r>
    <x v="5"/>
    <x v="5"/>
    <s v="2015/16 Q1 Apr, May, Jun"/>
    <x v="20"/>
    <x v="109"/>
    <n v="220"/>
  </r>
  <r>
    <x v="5"/>
    <x v="5"/>
    <s v="2015/16 Q1 Apr, May, Jun"/>
    <x v="21"/>
    <x v="38"/>
    <n v="11"/>
  </r>
  <r>
    <x v="5"/>
    <x v="5"/>
    <s v="2015/16 Q2 Jul, Aug, Sep"/>
    <x v="0"/>
    <x v="0"/>
    <n v="127"/>
  </r>
  <r>
    <x v="5"/>
    <x v="5"/>
    <s v="2015/16 Q2 Jul, Aug, Sep"/>
    <x v="0"/>
    <x v="1"/>
    <n v="297"/>
  </r>
  <r>
    <x v="5"/>
    <x v="5"/>
    <s v="2015/16 Q2 Jul, Aug, Sep"/>
    <x v="1"/>
    <x v="119"/>
    <n v="36"/>
  </r>
  <r>
    <x v="5"/>
    <x v="5"/>
    <s v="2015/16 Q2 Jul, Aug, Sep"/>
    <x v="1"/>
    <x v="120"/>
    <n v="15"/>
  </r>
  <r>
    <x v="5"/>
    <x v="5"/>
    <s v="2015/16 Q2 Jul, Aug, Sep"/>
    <x v="1"/>
    <x v="121"/>
    <n v="22"/>
  </r>
  <r>
    <x v="5"/>
    <x v="5"/>
    <s v="2015/16 Q2 Jul, Aug, Sep"/>
    <x v="1"/>
    <x v="2"/>
    <n v="6"/>
  </r>
  <r>
    <x v="5"/>
    <x v="5"/>
    <s v="2015/16 Q2 Jul, Aug, Sep"/>
    <x v="1"/>
    <x v="3"/>
    <n v="39"/>
  </r>
  <r>
    <x v="5"/>
    <x v="5"/>
    <s v="2015/16 Q2 Jul, Aug, Sep"/>
    <x v="1"/>
    <x v="122"/>
    <n v="3"/>
  </r>
  <r>
    <x v="5"/>
    <x v="5"/>
    <s v="2015/16 Q2 Jul, Aug, Sep"/>
    <x v="1"/>
    <x v="111"/>
    <n v="41"/>
  </r>
  <r>
    <x v="5"/>
    <x v="5"/>
    <s v="2015/16 Q2 Jul, Aug, Sep"/>
    <x v="1"/>
    <x v="4"/>
    <n v="35"/>
  </r>
  <r>
    <x v="5"/>
    <x v="5"/>
    <s v="2015/16 Q2 Jul, Aug, Sep"/>
    <x v="1"/>
    <x v="123"/>
    <n v="8"/>
  </r>
  <r>
    <x v="5"/>
    <x v="5"/>
    <s v="2015/16 Q2 Jul, Aug, Sep"/>
    <x v="1"/>
    <x v="5"/>
    <n v="1"/>
  </r>
  <r>
    <x v="5"/>
    <x v="5"/>
    <s v="2015/16 Q2 Jul, Aug, Sep"/>
    <x v="1"/>
    <x v="6"/>
    <n v="51"/>
  </r>
  <r>
    <x v="5"/>
    <x v="5"/>
    <s v="2015/16 Q2 Jul, Aug, Sep"/>
    <x v="1"/>
    <x v="7"/>
    <n v="6"/>
  </r>
  <r>
    <x v="5"/>
    <x v="5"/>
    <s v="2015/16 Q2 Jul, Aug, Sep"/>
    <x v="1"/>
    <x v="8"/>
    <n v="10"/>
  </r>
  <r>
    <x v="5"/>
    <x v="5"/>
    <s v="2015/16 Q2 Jul, Aug, Sep"/>
    <x v="1"/>
    <x v="9"/>
    <n v="30"/>
  </r>
  <r>
    <x v="5"/>
    <x v="5"/>
    <s v="2015/16 Q2 Jul, Aug, Sep"/>
    <x v="1"/>
    <x v="10"/>
    <n v="240"/>
  </r>
  <r>
    <x v="5"/>
    <x v="5"/>
    <s v="2015/16 Q2 Jul, Aug, Sep"/>
    <x v="1"/>
    <x v="11"/>
    <n v="16"/>
  </r>
  <r>
    <x v="5"/>
    <x v="5"/>
    <s v="2015/16 Q2 Jul, Aug, Sep"/>
    <x v="1"/>
    <x v="12"/>
    <n v="93"/>
  </r>
  <r>
    <x v="5"/>
    <x v="5"/>
    <s v="2015/16 Q2 Jul, Aug, Sep"/>
    <x v="1"/>
    <x v="13"/>
    <n v="3"/>
  </r>
  <r>
    <x v="5"/>
    <x v="5"/>
    <s v="2015/16 Q2 Jul, Aug, Sep"/>
    <x v="1"/>
    <x v="14"/>
    <n v="50"/>
  </r>
  <r>
    <x v="5"/>
    <x v="5"/>
    <s v="2015/16 Q2 Jul, Aug, Sep"/>
    <x v="1"/>
    <x v="15"/>
    <n v="148"/>
  </r>
  <r>
    <x v="5"/>
    <x v="5"/>
    <s v="2015/16 Q2 Jul, Aug, Sep"/>
    <x v="1"/>
    <x v="16"/>
    <n v="24"/>
  </r>
  <r>
    <x v="5"/>
    <x v="5"/>
    <s v="2015/16 Q2 Jul, Aug, Sep"/>
    <x v="1"/>
    <x v="17"/>
    <n v="280"/>
  </r>
  <r>
    <x v="5"/>
    <x v="5"/>
    <s v="2015/16 Q2 Jul, Aug, Sep"/>
    <x v="1"/>
    <x v="18"/>
    <n v="82"/>
  </r>
  <r>
    <x v="5"/>
    <x v="5"/>
    <s v="2015/16 Q2 Jul, Aug, Sep"/>
    <x v="1"/>
    <x v="19"/>
    <n v="90"/>
  </r>
  <r>
    <x v="5"/>
    <x v="5"/>
    <s v="2015/16 Q2 Jul, Aug, Sep"/>
    <x v="2"/>
    <x v="20"/>
    <n v="831"/>
  </r>
  <r>
    <x v="5"/>
    <x v="5"/>
    <s v="2015/16 Q2 Jul, Aug, Sep"/>
    <x v="2"/>
    <x v="21"/>
    <n v="5"/>
  </r>
  <r>
    <x v="5"/>
    <x v="5"/>
    <s v="2015/16 Q2 Jul, Aug, Sep"/>
    <x v="2"/>
    <x v="22"/>
    <n v="139"/>
  </r>
  <r>
    <x v="5"/>
    <x v="5"/>
    <s v="2015/16 Q2 Jul, Aug, Sep"/>
    <x v="2"/>
    <x v="23"/>
    <n v="525"/>
  </r>
  <r>
    <x v="5"/>
    <x v="5"/>
    <s v="2015/16 Q2 Jul, Aug, Sep"/>
    <x v="3"/>
    <x v="24"/>
    <n v="1499"/>
  </r>
  <r>
    <x v="5"/>
    <x v="5"/>
    <s v="2015/16 Q2 Jul, Aug, Sep"/>
    <x v="3"/>
    <x v="25"/>
    <n v="1141"/>
  </r>
  <r>
    <x v="5"/>
    <x v="5"/>
    <s v="2015/16 Q2 Jul, Aug, Sep"/>
    <x v="3"/>
    <x v="26"/>
    <n v="588"/>
  </r>
  <r>
    <x v="5"/>
    <x v="5"/>
    <s v="2015/16 Q2 Jul, Aug, Sep"/>
    <x v="3"/>
    <x v="27"/>
    <n v="572"/>
  </r>
  <r>
    <x v="5"/>
    <x v="5"/>
    <s v="2015/16 Q2 Jul, Aug, Sep"/>
    <x v="3"/>
    <x v="28"/>
    <n v="228"/>
  </r>
  <r>
    <x v="5"/>
    <x v="5"/>
    <s v="2015/16 Q2 Jul, Aug, Sep"/>
    <x v="3"/>
    <x v="38"/>
    <n v="261"/>
  </r>
  <r>
    <x v="5"/>
    <x v="5"/>
    <s v="2015/16 Q2 Jul, Aug, Sep"/>
    <x v="4"/>
    <x v="30"/>
    <n v="2"/>
  </r>
  <r>
    <x v="5"/>
    <x v="5"/>
    <s v="2015/16 Q2 Jul, Aug, Sep"/>
    <x v="4"/>
    <x v="31"/>
    <n v="73"/>
  </r>
  <r>
    <x v="5"/>
    <x v="5"/>
    <s v="2015/16 Q2 Jul, Aug, Sep"/>
    <x v="4"/>
    <x v="32"/>
    <n v="13"/>
  </r>
  <r>
    <x v="5"/>
    <x v="5"/>
    <s v="2015/16 Q2 Jul, Aug, Sep"/>
    <x v="4"/>
    <x v="33"/>
    <n v="3"/>
  </r>
  <r>
    <x v="5"/>
    <x v="5"/>
    <s v="2015/16 Q2 Jul, Aug, Sep"/>
    <x v="4"/>
    <x v="34"/>
    <n v="2"/>
  </r>
  <r>
    <x v="5"/>
    <x v="5"/>
    <s v="2015/16 Q2 Jul, Aug, Sep"/>
    <x v="5"/>
    <x v="35"/>
    <n v="977"/>
  </r>
  <r>
    <x v="5"/>
    <x v="5"/>
    <s v="2015/16 Q2 Jul, Aug, Sep"/>
    <x v="5"/>
    <x v="36"/>
    <n v="31"/>
  </r>
  <r>
    <x v="5"/>
    <x v="5"/>
    <s v="2015/16 Q2 Jul, Aug, Sep"/>
    <x v="5"/>
    <x v="37"/>
    <n v="1912"/>
  </r>
  <r>
    <x v="5"/>
    <x v="5"/>
    <s v="2015/16 Q2 Jul, Aug, Sep"/>
    <x v="5"/>
    <x v="38"/>
    <n v="135"/>
  </r>
  <r>
    <x v="5"/>
    <x v="5"/>
    <s v="2015/16 Q2 Jul, Aug, Sep"/>
    <x v="5"/>
    <x v="39"/>
    <n v="288"/>
  </r>
  <r>
    <x v="5"/>
    <x v="5"/>
    <s v="2015/16 Q2 Jul, Aug, Sep"/>
    <x v="5"/>
    <x v="40"/>
    <n v="191"/>
  </r>
  <r>
    <x v="5"/>
    <x v="5"/>
    <s v="2015/16 Q2 Jul, Aug, Sep"/>
    <x v="6"/>
    <x v="115"/>
    <n v="338"/>
  </r>
  <r>
    <x v="5"/>
    <x v="5"/>
    <s v="2015/16 Q2 Jul, Aug, Sep"/>
    <x v="6"/>
    <x v="41"/>
    <n v="1147"/>
  </r>
  <r>
    <x v="5"/>
    <x v="5"/>
    <s v="2015/16 Q2 Jul, Aug, Sep"/>
    <x v="7"/>
    <x v="42"/>
    <n v="2"/>
  </r>
  <r>
    <x v="5"/>
    <x v="5"/>
    <s v="2015/16 Q2 Jul, Aug, Sep"/>
    <x v="7"/>
    <x v="43"/>
    <n v="6"/>
  </r>
  <r>
    <x v="5"/>
    <x v="5"/>
    <s v="2015/16 Q2 Jul, Aug, Sep"/>
    <x v="7"/>
    <x v="44"/>
    <n v="25"/>
  </r>
  <r>
    <x v="5"/>
    <x v="5"/>
    <s v="2015/16 Q2 Jul, Aug, Sep"/>
    <x v="7"/>
    <x v="45"/>
    <n v="217"/>
  </r>
  <r>
    <x v="5"/>
    <x v="5"/>
    <s v="2015/16 Q2 Jul, Aug, Sep"/>
    <x v="7"/>
    <x v="46"/>
    <n v="36"/>
  </r>
  <r>
    <x v="5"/>
    <x v="5"/>
    <s v="2015/16 Q2 Jul, Aug, Sep"/>
    <x v="7"/>
    <x v="47"/>
    <n v="43"/>
  </r>
  <r>
    <x v="5"/>
    <x v="5"/>
    <s v="2015/16 Q2 Jul, Aug, Sep"/>
    <x v="7"/>
    <x v="48"/>
    <n v="2"/>
  </r>
  <r>
    <x v="5"/>
    <x v="5"/>
    <s v="2015/16 Q2 Jul, Aug, Sep"/>
    <x v="7"/>
    <x v="49"/>
    <n v="9"/>
  </r>
  <r>
    <x v="5"/>
    <x v="5"/>
    <s v="2015/16 Q2 Jul, Aug, Sep"/>
    <x v="7"/>
    <x v="50"/>
    <n v="2"/>
  </r>
  <r>
    <x v="5"/>
    <x v="5"/>
    <s v="2015/16 Q2 Jul, Aug, Sep"/>
    <x v="7"/>
    <x v="51"/>
    <n v="3"/>
  </r>
  <r>
    <x v="5"/>
    <x v="5"/>
    <s v="2015/16 Q2 Jul, Aug, Sep"/>
    <x v="7"/>
    <x v="52"/>
    <n v="3"/>
  </r>
  <r>
    <x v="5"/>
    <x v="5"/>
    <s v="2015/16 Q2 Jul, Aug, Sep"/>
    <x v="7"/>
    <x v="53"/>
    <n v="29"/>
  </r>
  <r>
    <x v="5"/>
    <x v="5"/>
    <s v="2015/16 Q2 Jul, Aug, Sep"/>
    <x v="7"/>
    <x v="126"/>
    <n v="1"/>
  </r>
  <r>
    <x v="5"/>
    <x v="5"/>
    <s v="2015/16 Q2 Jul, Aug, Sep"/>
    <x v="7"/>
    <x v="54"/>
    <n v="14"/>
  </r>
  <r>
    <x v="5"/>
    <x v="5"/>
    <s v="2015/16 Q2 Jul, Aug, Sep"/>
    <x v="7"/>
    <x v="55"/>
    <n v="22"/>
  </r>
  <r>
    <x v="5"/>
    <x v="5"/>
    <s v="2015/16 Q2 Jul, Aug, Sep"/>
    <x v="7"/>
    <x v="56"/>
    <n v="4"/>
  </r>
  <r>
    <x v="5"/>
    <x v="5"/>
    <s v="2015/16 Q2 Jul, Aug, Sep"/>
    <x v="7"/>
    <x v="57"/>
    <n v="6"/>
  </r>
  <r>
    <x v="5"/>
    <x v="5"/>
    <s v="2015/16 Q2 Jul, Aug, Sep"/>
    <x v="7"/>
    <x v="58"/>
    <n v="8"/>
  </r>
  <r>
    <x v="5"/>
    <x v="5"/>
    <s v="2015/16 Q2 Jul, Aug, Sep"/>
    <x v="7"/>
    <x v="59"/>
    <n v="20"/>
  </r>
  <r>
    <x v="5"/>
    <x v="5"/>
    <s v="2015/16 Q2 Jul, Aug, Sep"/>
    <x v="7"/>
    <x v="60"/>
    <n v="8"/>
  </r>
  <r>
    <x v="5"/>
    <x v="5"/>
    <s v="2015/16 Q2 Jul, Aug, Sep"/>
    <x v="7"/>
    <x v="61"/>
    <n v="64"/>
  </r>
  <r>
    <x v="5"/>
    <x v="5"/>
    <s v="2015/16 Q2 Jul, Aug, Sep"/>
    <x v="8"/>
    <x v="24"/>
    <n v="1713"/>
  </r>
  <r>
    <x v="5"/>
    <x v="5"/>
    <s v="2015/16 Q2 Jul, Aug, Sep"/>
    <x v="8"/>
    <x v="25"/>
    <n v="107"/>
  </r>
  <r>
    <x v="5"/>
    <x v="5"/>
    <s v="2015/16 Q2 Jul, Aug, Sep"/>
    <x v="8"/>
    <x v="26"/>
    <n v="65"/>
  </r>
  <r>
    <x v="5"/>
    <x v="5"/>
    <s v="2015/16 Q2 Jul, Aug, Sep"/>
    <x v="8"/>
    <x v="27"/>
    <n v="546"/>
  </r>
  <r>
    <x v="5"/>
    <x v="5"/>
    <s v="2015/16 Q2 Jul, Aug, Sep"/>
    <x v="8"/>
    <x v="28"/>
    <n v="182"/>
  </r>
  <r>
    <x v="5"/>
    <x v="5"/>
    <s v="2015/16 Q2 Jul, Aug, Sep"/>
    <x v="8"/>
    <x v="38"/>
    <n v="76"/>
  </r>
  <r>
    <x v="5"/>
    <x v="5"/>
    <s v="2015/16 Q2 Jul, Aug, Sep"/>
    <x v="9"/>
    <x v="62"/>
    <n v="45"/>
  </r>
  <r>
    <x v="5"/>
    <x v="5"/>
    <s v="2015/16 Q2 Jul, Aug, Sep"/>
    <x v="9"/>
    <x v="38"/>
    <n v="235"/>
  </r>
  <r>
    <x v="5"/>
    <x v="5"/>
    <s v="2015/16 Q2 Jul, Aug, Sep"/>
    <x v="9"/>
    <x v="63"/>
    <n v="6"/>
  </r>
  <r>
    <x v="5"/>
    <x v="5"/>
    <s v="2015/16 Q2 Jul, Aug, Sep"/>
    <x v="9"/>
    <x v="64"/>
    <n v="25"/>
  </r>
  <r>
    <x v="5"/>
    <x v="5"/>
    <s v="2015/16 Q2 Jul, Aug, Sep"/>
    <x v="9"/>
    <x v="65"/>
    <n v="32"/>
  </r>
  <r>
    <x v="5"/>
    <x v="5"/>
    <s v="2015/16 Q2 Jul, Aug, Sep"/>
    <x v="9"/>
    <x v="66"/>
    <n v="22"/>
  </r>
  <r>
    <x v="5"/>
    <x v="5"/>
    <s v="2015/16 Q2 Jul, Aug, Sep"/>
    <x v="9"/>
    <x v="67"/>
    <n v="253"/>
  </r>
  <r>
    <x v="5"/>
    <x v="5"/>
    <s v="2015/16 Q2 Jul, Aug, Sep"/>
    <x v="10"/>
    <x v="41"/>
    <n v="45"/>
  </r>
  <r>
    <x v="5"/>
    <x v="5"/>
    <s v="2015/16 Q2 Jul, Aug, Sep"/>
    <x v="22"/>
    <x v="68"/>
    <n v="1108"/>
  </r>
  <r>
    <x v="5"/>
    <x v="5"/>
    <s v="2015/16 Q2 Jul, Aug, Sep"/>
    <x v="22"/>
    <x v="69"/>
    <n v="1544"/>
  </r>
  <r>
    <x v="5"/>
    <x v="5"/>
    <s v="2015/16 Q2 Jul, Aug, Sep"/>
    <x v="22"/>
    <x v="70"/>
    <n v="17"/>
  </r>
  <r>
    <x v="5"/>
    <x v="5"/>
    <s v="2015/16 Q2 Jul, Aug, Sep"/>
    <x v="22"/>
    <x v="71"/>
    <n v="215"/>
  </r>
  <r>
    <x v="5"/>
    <x v="5"/>
    <s v="2015/16 Q2 Jul, Aug, Sep"/>
    <x v="22"/>
    <x v="72"/>
    <n v="25"/>
  </r>
  <r>
    <x v="5"/>
    <x v="5"/>
    <s v="2015/16 Q2 Jul, Aug, Sep"/>
    <x v="22"/>
    <x v="116"/>
    <n v="952"/>
  </r>
  <r>
    <x v="5"/>
    <x v="5"/>
    <s v="2015/16 Q2 Jul, Aug, Sep"/>
    <x v="22"/>
    <x v="38"/>
    <n v="673"/>
  </r>
  <r>
    <x v="5"/>
    <x v="5"/>
    <s v="2015/16 Q2 Jul, Aug, Sep"/>
    <x v="22"/>
    <x v="73"/>
    <n v="38"/>
  </r>
  <r>
    <x v="5"/>
    <x v="5"/>
    <s v="2015/16 Q2 Jul, Aug, Sep"/>
    <x v="22"/>
    <x v="74"/>
    <n v="766"/>
  </r>
  <r>
    <x v="5"/>
    <x v="5"/>
    <s v="2015/16 Q2 Jul, Aug, Sep"/>
    <x v="11"/>
    <x v="68"/>
    <n v="118"/>
  </r>
  <r>
    <x v="5"/>
    <x v="5"/>
    <s v="2015/16 Q2 Jul, Aug, Sep"/>
    <x v="11"/>
    <x v="69"/>
    <n v="130"/>
  </r>
  <r>
    <x v="5"/>
    <x v="5"/>
    <s v="2015/16 Q2 Jul, Aug, Sep"/>
    <x v="11"/>
    <x v="70"/>
    <n v="1"/>
  </r>
  <r>
    <x v="5"/>
    <x v="5"/>
    <s v="2015/16 Q2 Jul, Aug, Sep"/>
    <x v="11"/>
    <x v="71"/>
    <n v="178"/>
  </r>
  <r>
    <x v="5"/>
    <x v="5"/>
    <s v="2015/16 Q2 Jul, Aug, Sep"/>
    <x v="11"/>
    <x v="72"/>
    <n v="66"/>
  </r>
  <r>
    <x v="5"/>
    <x v="5"/>
    <s v="2015/16 Q2 Jul, Aug, Sep"/>
    <x v="11"/>
    <x v="116"/>
    <n v="78"/>
  </r>
  <r>
    <x v="5"/>
    <x v="5"/>
    <s v="2015/16 Q2 Jul, Aug, Sep"/>
    <x v="11"/>
    <x v="38"/>
    <n v="334"/>
  </r>
  <r>
    <x v="5"/>
    <x v="5"/>
    <s v="2015/16 Q2 Jul, Aug, Sep"/>
    <x v="11"/>
    <x v="73"/>
    <n v="9"/>
  </r>
  <r>
    <x v="5"/>
    <x v="5"/>
    <s v="2015/16 Q2 Jul, Aug, Sep"/>
    <x v="11"/>
    <x v="74"/>
    <n v="90"/>
  </r>
  <r>
    <x v="5"/>
    <x v="5"/>
    <s v="2015/16 Q2 Jul, Aug, Sep"/>
    <x v="12"/>
    <x v="41"/>
    <n v="1605"/>
  </r>
  <r>
    <x v="5"/>
    <x v="5"/>
    <s v="2015/16 Q2 Jul, Aug, Sep"/>
    <x v="13"/>
    <x v="75"/>
    <n v="36"/>
  </r>
  <r>
    <x v="5"/>
    <x v="5"/>
    <s v="2015/16 Q2 Jul, Aug, Sep"/>
    <x v="13"/>
    <x v="76"/>
    <n v="5"/>
  </r>
  <r>
    <x v="5"/>
    <x v="5"/>
    <s v="2015/16 Q2 Jul, Aug, Sep"/>
    <x v="13"/>
    <x v="77"/>
    <n v="27"/>
  </r>
  <r>
    <x v="5"/>
    <x v="5"/>
    <s v="2015/16 Q2 Jul, Aug, Sep"/>
    <x v="13"/>
    <x v="78"/>
    <n v="390"/>
  </r>
  <r>
    <x v="5"/>
    <x v="5"/>
    <s v="2015/16 Q2 Jul, Aug, Sep"/>
    <x v="13"/>
    <x v="79"/>
    <n v="32"/>
  </r>
  <r>
    <x v="5"/>
    <x v="5"/>
    <s v="2015/16 Q2 Jul, Aug, Sep"/>
    <x v="13"/>
    <x v="38"/>
    <n v="509"/>
  </r>
  <r>
    <x v="5"/>
    <x v="5"/>
    <s v="2015/16 Q2 Jul, Aug, Sep"/>
    <x v="13"/>
    <x v="80"/>
    <n v="12"/>
  </r>
  <r>
    <x v="5"/>
    <x v="5"/>
    <s v="2015/16 Q2 Jul, Aug, Sep"/>
    <x v="13"/>
    <x v="81"/>
    <n v="194"/>
  </r>
  <r>
    <x v="5"/>
    <x v="5"/>
    <s v="2015/16 Q2 Jul, Aug, Sep"/>
    <x v="14"/>
    <x v="35"/>
    <n v="14"/>
  </r>
  <r>
    <x v="5"/>
    <x v="5"/>
    <s v="2015/16 Q2 Jul, Aug, Sep"/>
    <x v="14"/>
    <x v="82"/>
    <n v="19"/>
  </r>
  <r>
    <x v="5"/>
    <x v="5"/>
    <s v="2015/16 Q2 Jul, Aug, Sep"/>
    <x v="14"/>
    <x v="101"/>
    <n v="78"/>
  </r>
  <r>
    <x v="5"/>
    <x v="5"/>
    <s v="2015/16 Q2 Jul, Aug, Sep"/>
    <x v="14"/>
    <x v="83"/>
    <n v="67"/>
  </r>
  <r>
    <x v="5"/>
    <x v="5"/>
    <s v="2015/16 Q2 Jul, Aug, Sep"/>
    <x v="14"/>
    <x v="113"/>
    <n v="27"/>
  </r>
  <r>
    <x v="5"/>
    <x v="5"/>
    <s v="2015/16 Q2 Jul, Aug, Sep"/>
    <x v="14"/>
    <x v="38"/>
    <n v="23"/>
  </r>
  <r>
    <x v="5"/>
    <x v="5"/>
    <s v="2015/16 Q2 Jul, Aug, Sep"/>
    <x v="14"/>
    <x v="84"/>
    <n v="77"/>
  </r>
  <r>
    <x v="5"/>
    <x v="5"/>
    <s v="2015/16 Q2 Jul, Aug, Sep"/>
    <x v="14"/>
    <x v="40"/>
    <n v="44"/>
  </r>
  <r>
    <x v="5"/>
    <x v="5"/>
    <s v="2015/16 Q2 Jul, Aug, Sep"/>
    <x v="15"/>
    <x v="85"/>
    <n v="58"/>
  </r>
  <r>
    <x v="5"/>
    <x v="5"/>
    <s v="2015/16 Q2 Jul, Aug, Sep"/>
    <x v="15"/>
    <x v="86"/>
    <n v="25"/>
  </r>
  <r>
    <x v="5"/>
    <x v="5"/>
    <s v="2015/16 Q2 Jul, Aug, Sep"/>
    <x v="15"/>
    <x v="38"/>
    <n v="91"/>
  </r>
  <r>
    <x v="5"/>
    <x v="5"/>
    <s v="2015/16 Q2 Jul, Aug, Sep"/>
    <x v="15"/>
    <x v="87"/>
    <n v="90"/>
  </r>
  <r>
    <x v="5"/>
    <x v="5"/>
    <s v="2015/16 Q2 Jul, Aug, Sep"/>
    <x v="15"/>
    <x v="88"/>
    <n v="14"/>
  </r>
  <r>
    <x v="5"/>
    <x v="5"/>
    <s v="2015/16 Q2 Jul, Aug, Sep"/>
    <x v="15"/>
    <x v="89"/>
    <n v="705"/>
  </r>
  <r>
    <x v="5"/>
    <x v="5"/>
    <s v="2015/16 Q2 Jul, Aug, Sep"/>
    <x v="15"/>
    <x v="90"/>
    <n v="264"/>
  </r>
  <r>
    <x v="5"/>
    <x v="5"/>
    <s v="2015/16 Q2 Jul, Aug, Sep"/>
    <x v="16"/>
    <x v="118"/>
    <n v="37"/>
  </r>
  <r>
    <x v="5"/>
    <x v="5"/>
    <s v="2015/16 Q2 Jul, Aug, Sep"/>
    <x v="16"/>
    <x v="124"/>
    <n v="5"/>
  </r>
  <r>
    <x v="5"/>
    <x v="5"/>
    <s v="2015/16 Q2 Jul, Aug, Sep"/>
    <x v="16"/>
    <x v="38"/>
    <n v="9"/>
  </r>
  <r>
    <x v="5"/>
    <x v="5"/>
    <s v="2015/16 Q2 Jul, Aug, Sep"/>
    <x v="16"/>
    <x v="92"/>
    <n v="6"/>
  </r>
  <r>
    <x v="5"/>
    <x v="5"/>
    <s v="2015/16 Q2 Jul, Aug, Sep"/>
    <x v="16"/>
    <x v="93"/>
    <n v="7"/>
  </r>
  <r>
    <x v="5"/>
    <x v="5"/>
    <s v="2015/16 Q2 Jul, Aug, Sep"/>
    <x v="16"/>
    <x v="114"/>
    <n v="1"/>
  </r>
  <r>
    <x v="5"/>
    <x v="5"/>
    <s v="2015/16 Q2 Jul, Aug, Sep"/>
    <x v="16"/>
    <x v="95"/>
    <n v="27"/>
  </r>
  <r>
    <x v="5"/>
    <x v="5"/>
    <s v="2015/16 Q2 Jul, Aug, Sep"/>
    <x v="16"/>
    <x v="125"/>
    <n v="1"/>
  </r>
  <r>
    <x v="5"/>
    <x v="5"/>
    <s v="2015/16 Q2 Jul, Aug, Sep"/>
    <x v="16"/>
    <x v="96"/>
    <n v="16"/>
  </r>
  <r>
    <x v="5"/>
    <x v="5"/>
    <s v="2015/16 Q2 Jul, Aug, Sep"/>
    <x v="16"/>
    <x v="97"/>
    <n v="119"/>
  </r>
  <r>
    <x v="5"/>
    <x v="5"/>
    <s v="2015/16 Q2 Jul, Aug, Sep"/>
    <x v="16"/>
    <x v="98"/>
    <n v="10"/>
  </r>
  <r>
    <x v="5"/>
    <x v="5"/>
    <s v="2015/16 Q2 Jul, Aug, Sep"/>
    <x v="16"/>
    <x v="99"/>
    <n v="12"/>
  </r>
  <r>
    <x v="5"/>
    <x v="5"/>
    <s v="2015/16 Q2 Jul, Aug, Sep"/>
    <x v="16"/>
    <x v="100"/>
    <n v="4"/>
  </r>
  <r>
    <x v="5"/>
    <x v="5"/>
    <s v="2015/16 Q2 Jul, Aug, Sep"/>
    <x v="16"/>
    <x v="117"/>
    <n v="9"/>
  </r>
  <r>
    <x v="5"/>
    <x v="5"/>
    <s v="2015/16 Q2 Jul, Aug, Sep"/>
    <x v="17"/>
    <x v="35"/>
    <n v="163"/>
  </r>
  <r>
    <x v="5"/>
    <x v="5"/>
    <s v="2015/16 Q2 Jul, Aug, Sep"/>
    <x v="17"/>
    <x v="82"/>
    <n v="1463"/>
  </r>
  <r>
    <x v="5"/>
    <x v="5"/>
    <s v="2015/16 Q2 Jul, Aug, Sep"/>
    <x v="17"/>
    <x v="101"/>
    <n v="2066"/>
  </r>
  <r>
    <x v="5"/>
    <x v="5"/>
    <s v="2015/16 Q2 Jul, Aug, Sep"/>
    <x v="17"/>
    <x v="83"/>
    <n v="2354"/>
  </r>
  <r>
    <x v="5"/>
    <x v="5"/>
    <s v="2015/16 Q2 Jul, Aug, Sep"/>
    <x v="17"/>
    <x v="113"/>
    <n v="450"/>
  </r>
  <r>
    <x v="5"/>
    <x v="5"/>
    <s v="2015/16 Q2 Jul, Aug, Sep"/>
    <x v="17"/>
    <x v="38"/>
    <n v="185"/>
  </r>
  <r>
    <x v="5"/>
    <x v="5"/>
    <s v="2015/16 Q2 Jul, Aug, Sep"/>
    <x v="17"/>
    <x v="84"/>
    <n v="517"/>
  </r>
  <r>
    <x v="5"/>
    <x v="5"/>
    <s v="2015/16 Q2 Jul, Aug, Sep"/>
    <x v="17"/>
    <x v="40"/>
    <n v="577"/>
  </r>
  <r>
    <x v="5"/>
    <x v="5"/>
    <s v="2015/16 Q2 Jul, Aug, Sep"/>
    <x v="17"/>
    <x v="102"/>
    <n v="228"/>
  </r>
  <r>
    <x v="5"/>
    <x v="5"/>
    <s v="2015/16 Q2 Jul, Aug, Sep"/>
    <x v="18"/>
    <x v="38"/>
    <n v="321"/>
  </r>
  <r>
    <x v="5"/>
    <x v="5"/>
    <s v="2015/16 Q2 Jul, Aug, Sep"/>
    <x v="18"/>
    <x v="103"/>
    <n v="63"/>
  </r>
  <r>
    <x v="5"/>
    <x v="5"/>
    <s v="2015/16 Q2 Jul, Aug, Sep"/>
    <x v="18"/>
    <x v="104"/>
    <n v="586"/>
  </r>
  <r>
    <x v="5"/>
    <x v="5"/>
    <s v="2015/16 Q2 Jul, Aug, Sep"/>
    <x v="19"/>
    <x v="105"/>
    <n v="25"/>
  </r>
  <r>
    <x v="5"/>
    <x v="5"/>
    <s v="2015/16 Q2 Jul, Aug, Sep"/>
    <x v="19"/>
    <x v="106"/>
    <n v="1"/>
  </r>
  <r>
    <x v="5"/>
    <x v="5"/>
    <s v="2015/16 Q2 Jul, Aug, Sep"/>
    <x v="19"/>
    <x v="107"/>
    <n v="58"/>
  </r>
  <r>
    <x v="5"/>
    <x v="5"/>
    <s v="2015/16 Q2 Jul, Aug, Sep"/>
    <x v="20"/>
    <x v="108"/>
    <n v="87"/>
  </r>
  <r>
    <x v="5"/>
    <x v="5"/>
    <s v="2015/16 Q2 Jul, Aug, Sep"/>
    <x v="20"/>
    <x v="109"/>
    <n v="277"/>
  </r>
  <r>
    <x v="5"/>
    <x v="5"/>
    <s v="2015/16 Q2 Jul, Aug, Sep"/>
    <x v="21"/>
    <x v="110"/>
    <n v="1"/>
  </r>
  <r>
    <x v="5"/>
    <x v="5"/>
    <s v="2015/16 Q2 Jul, Aug, Sep"/>
    <x v="21"/>
    <x v="38"/>
    <n v="5"/>
  </r>
  <r>
    <x v="5"/>
    <x v="5"/>
    <s v="2015/16 Q3 Oct, Nov, Dec"/>
    <x v="0"/>
    <x v="0"/>
    <n v="152"/>
  </r>
  <r>
    <x v="5"/>
    <x v="5"/>
    <s v="2015/16 Q3 Oct, Nov, Dec"/>
    <x v="0"/>
    <x v="1"/>
    <n v="416"/>
  </r>
  <r>
    <x v="5"/>
    <x v="5"/>
    <s v="2015/16 Q3 Oct, Nov, Dec"/>
    <x v="1"/>
    <x v="119"/>
    <n v="22"/>
  </r>
  <r>
    <x v="5"/>
    <x v="5"/>
    <s v="2015/16 Q3 Oct, Nov, Dec"/>
    <x v="1"/>
    <x v="120"/>
    <n v="12"/>
  </r>
  <r>
    <x v="5"/>
    <x v="5"/>
    <s v="2015/16 Q3 Oct, Nov, Dec"/>
    <x v="1"/>
    <x v="121"/>
    <n v="8"/>
  </r>
  <r>
    <x v="5"/>
    <x v="5"/>
    <s v="2015/16 Q3 Oct, Nov, Dec"/>
    <x v="1"/>
    <x v="2"/>
    <n v="8"/>
  </r>
  <r>
    <x v="5"/>
    <x v="5"/>
    <s v="2015/16 Q3 Oct, Nov, Dec"/>
    <x v="1"/>
    <x v="3"/>
    <n v="26"/>
  </r>
  <r>
    <x v="5"/>
    <x v="5"/>
    <s v="2015/16 Q3 Oct, Nov, Dec"/>
    <x v="1"/>
    <x v="111"/>
    <n v="24"/>
  </r>
  <r>
    <x v="5"/>
    <x v="5"/>
    <s v="2015/16 Q3 Oct, Nov, Dec"/>
    <x v="1"/>
    <x v="4"/>
    <n v="42"/>
  </r>
  <r>
    <x v="5"/>
    <x v="5"/>
    <s v="2015/16 Q3 Oct, Nov, Dec"/>
    <x v="1"/>
    <x v="123"/>
    <n v="4"/>
  </r>
  <r>
    <x v="5"/>
    <x v="5"/>
    <s v="2015/16 Q3 Oct, Nov, Dec"/>
    <x v="1"/>
    <x v="6"/>
    <n v="27"/>
  </r>
  <r>
    <x v="5"/>
    <x v="5"/>
    <s v="2015/16 Q3 Oct, Nov, Dec"/>
    <x v="1"/>
    <x v="7"/>
    <n v="5"/>
  </r>
  <r>
    <x v="5"/>
    <x v="5"/>
    <s v="2015/16 Q3 Oct, Nov, Dec"/>
    <x v="1"/>
    <x v="8"/>
    <n v="2"/>
  </r>
  <r>
    <x v="5"/>
    <x v="5"/>
    <s v="2015/16 Q3 Oct, Nov, Dec"/>
    <x v="1"/>
    <x v="9"/>
    <n v="14"/>
  </r>
  <r>
    <x v="5"/>
    <x v="5"/>
    <s v="2015/16 Q3 Oct, Nov, Dec"/>
    <x v="1"/>
    <x v="10"/>
    <n v="159"/>
  </r>
  <r>
    <x v="5"/>
    <x v="5"/>
    <s v="2015/16 Q3 Oct, Nov, Dec"/>
    <x v="1"/>
    <x v="11"/>
    <n v="6"/>
  </r>
  <r>
    <x v="5"/>
    <x v="5"/>
    <s v="2015/16 Q3 Oct, Nov, Dec"/>
    <x v="1"/>
    <x v="12"/>
    <n v="18"/>
  </r>
  <r>
    <x v="5"/>
    <x v="5"/>
    <s v="2015/16 Q3 Oct, Nov, Dec"/>
    <x v="1"/>
    <x v="13"/>
    <n v="2"/>
  </r>
  <r>
    <x v="5"/>
    <x v="5"/>
    <s v="2015/16 Q3 Oct, Nov, Dec"/>
    <x v="1"/>
    <x v="14"/>
    <n v="44"/>
  </r>
  <r>
    <x v="5"/>
    <x v="5"/>
    <s v="2015/16 Q3 Oct, Nov, Dec"/>
    <x v="1"/>
    <x v="15"/>
    <n v="96"/>
  </r>
  <r>
    <x v="5"/>
    <x v="5"/>
    <s v="2015/16 Q3 Oct, Nov, Dec"/>
    <x v="1"/>
    <x v="16"/>
    <n v="22"/>
  </r>
  <r>
    <x v="5"/>
    <x v="5"/>
    <s v="2015/16 Q3 Oct, Nov, Dec"/>
    <x v="1"/>
    <x v="17"/>
    <n v="225"/>
  </r>
  <r>
    <x v="5"/>
    <x v="5"/>
    <s v="2015/16 Q3 Oct, Nov, Dec"/>
    <x v="1"/>
    <x v="18"/>
    <n v="80"/>
  </r>
  <r>
    <x v="5"/>
    <x v="5"/>
    <s v="2015/16 Q3 Oct, Nov, Dec"/>
    <x v="1"/>
    <x v="19"/>
    <n v="54"/>
  </r>
  <r>
    <x v="5"/>
    <x v="5"/>
    <s v="2015/16 Q3 Oct, Nov, Dec"/>
    <x v="2"/>
    <x v="20"/>
    <n v="1310"/>
  </r>
  <r>
    <x v="5"/>
    <x v="5"/>
    <s v="2015/16 Q3 Oct, Nov, Dec"/>
    <x v="2"/>
    <x v="21"/>
    <n v="8"/>
  </r>
  <r>
    <x v="5"/>
    <x v="5"/>
    <s v="2015/16 Q3 Oct, Nov, Dec"/>
    <x v="2"/>
    <x v="22"/>
    <n v="148"/>
  </r>
  <r>
    <x v="5"/>
    <x v="5"/>
    <s v="2015/16 Q3 Oct, Nov, Dec"/>
    <x v="2"/>
    <x v="23"/>
    <n v="647"/>
  </r>
  <r>
    <x v="5"/>
    <x v="5"/>
    <s v="2015/16 Q3 Oct, Nov, Dec"/>
    <x v="3"/>
    <x v="24"/>
    <n v="1618"/>
  </r>
  <r>
    <x v="5"/>
    <x v="5"/>
    <s v="2015/16 Q3 Oct, Nov, Dec"/>
    <x v="3"/>
    <x v="25"/>
    <n v="1021"/>
  </r>
  <r>
    <x v="5"/>
    <x v="5"/>
    <s v="2015/16 Q3 Oct, Nov, Dec"/>
    <x v="3"/>
    <x v="26"/>
    <n v="829"/>
  </r>
  <r>
    <x v="5"/>
    <x v="5"/>
    <s v="2015/16 Q3 Oct, Nov, Dec"/>
    <x v="3"/>
    <x v="27"/>
    <n v="673"/>
  </r>
  <r>
    <x v="5"/>
    <x v="5"/>
    <s v="2015/16 Q3 Oct, Nov, Dec"/>
    <x v="3"/>
    <x v="28"/>
    <n v="258"/>
  </r>
  <r>
    <x v="5"/>
    <x v="5"/>
    <s v="2015/16 Q3 Oct, Nov, Dec"/>
    <x v="3"/>
    <x v="38"/>
    <n v="266"/>
  </r>
  <r>
    <x v="5"/>
    <x v="5"/>
    <s v="2015/16 Q3 Oct, Nov, Dec"/>
    <x v="4"/>
    <x v="30"/>
    <n v="3"/>
  </r>
  <r>
    <x v="5"/>
    <x v="5"/>
    <s v="2015/16 Q3 Oct, Nov, Dec"/>
    <x v="4"/>
    <x v="31"/>
    <n v="97"/>
  </r>
  <r>
    <x v="5"/>
    <x v="5"/>
    <s v="2015/16 Q3 Oct, Nov, Dec"/>
    <x v="4"/>
    <x v="32"/>
    <n v="22"/>
  </r>
  <r>
    <x v="5"/>
    <x v="5"/>
    <s v="2015/16 Q3 Oct, Nov, Dec"/>
    <x v="4"/>
    <x v="33"/>
    <n v="4"/>
  </r>
  <r>
    <x v="5"/>
    <x v="5"/>
    <s v="2015/16 Q3 Oct, Nov, Dec"/>
    <x v="4"/>
    <x v="34"/>
    <n v="2"/>
  </r>
  <r>
    <x v="5"/>
    <x v="5"/>
    <s v="2015/16 Q3 Oct, Nov, Dec"/>
    <x v="5"/>
    <x v="35"/>
    <n v="1010"/>
  </r>
  <r>
    <x v="5"/>
    <x v="5"/>
    <s v="2015/16 Q3 Oct, Nov, Dec"/>
    <x v="5"/>
    <x v="36"/>
    <n v="167"/>
  </r>
  <r>
    <x v="5"/>
    <x v="5"/>
    <s v="2015/16 Q3 Oct, Nov, Dec"/>
    <x v="5"/>
    <x v="37"/>
    <n v="2117"/>
  </r>
  <r>
    <x v="5"/>
    <x v="5"/>
    <s v="2015/16 Q3 Oct, Nov, Dec"/>
    <x v="5"/>
    <x v="38"/>
    <n v="224"/>
  </r>
  <r>
    <x v="5"/>
    <x v="5"/>
    <s v="2015/16 Q3 Oct, Nov, Dec"/>
    <x v="5"/>
    <x v="39"/>
    <n v="620"/>
  </r>
  <r>
    <x v="5"/>
    <x v="5"/>
    <s v="2015/16 Q3 Oct, Nov, Dec"/>
    <x v="5"/>
    <x v="40"/>
    <n v="175"/>
  </r>
  <r>
    <x v="5"/>
    <x v="5"/>
    <s v="2015/16 Q3 Oct, Nov, Dec"/>
    <x v="6"/>
    <x v="115"/>
    <n v="303"/>
  </r>
  <r>
    <x v="5"/>
    <x v="5"/>
    <s v="2015/16 Q3 Oct, Nov, Dec"/>
    <x v="6"/>
    <x v="41"/>
    <n v="1272"/>
  </r>
  <r>
    <x v="5"/>
    <x v="5"/>
    <s v="2015/16 Q3 Oct, Nov, Dec"/>
    <x v="7"/>
    <x v="42"/>
    <n v="1"/>
  </r>
  <r>
    <x v="5"/>
    <x v="5"/>
    <s v="2015/16 Q3 Oct, Nov, Dec"/>
    <x v="7"/>
    <x v="43"/>
    <n v="6"/>
  </r>
  <r>
    <x v="5"/>
    <x v="5"/>
    <s v="2015/16 Q3 Oct, Nov, Dec"/>
    <x v="7"/>
    <x v="44"/>
    <n v="23"/>
  </r>
  <r>
    <x v="5"/>
    <x v="5"/>
    <s v="2015/16 Q3 Oct, Nov, Dec"/>
    <x v="7"/>
    <x v="45"/>
    <n v="259"/>
  </r>
  <r>
    <x v="5"/>
    <x v="5"/>
    <s v="2015/16 Q3 Oct, Nov, Dec"/>
    <x v="7"/>
    <x v="46"/>
    <n v="27"/>
  </r>
  <r>
    <x v="5"/>
    <x v="5"/>
    <s v="2015/16 Q3 Oct, Nov, Dec"/>
    <x v="7"/>
    <x v="47"/>
    <n v="35"/>
  </r>
  <r>
    <x v="5"/>
    <x v="5"/>
    <s v="2015/16 Q3 Oct, Nov, Dec"/>
    <x v="7"/>
    <x v="48"/>
    <n v="4"/>
  </r>
  <r>
    <x v="5"/>
    <x v="5"/>
    <s v="2015/16 Q3 Oct, Nov, Dec"/>
    <x v="7"/>
    <x v="49"/>
    <n v="9"/>
  </r>
  <r>
    <x v="5"/>
    <x v="5"/>
    <s v="2015/16 Q3 Oct, Nov, Dec"/>
    <x v="7"/>
    <x v="50"/>
    <n v="4"/>
  </r>
  <r>
    <x v="5"/>
    <x v="5"/>
    <s v="2015/16 Q3 Oct, Nov, Dec"/>
    <x v="7"/>
    <x v="51"/>
    <n v="3"/>
  </r>
  <r>
    <x v="5"/>
    <x v="5"/>
    <s v="2015/16 Q3 Oct, Nov, Dec"/>
    <x v="7"/>
    <x v="52"/>
    <n v="11"/>
  </r>
  <r>
    <x v="5"/>
    <x v="5"/>
    <s v="2015/16 Q3 Oct, Nov, Dec"/>
    <x v="7"/>
    <x v="53"/>
    <n v="40"/>
  </r>
  <r>
    <x v="5"/>
    <x v="5"/>
    <s v="2015/16 Q3 Oct, Nov, Dec"/>
    <x v="7"/>
    <x v="112"/>
    <n v="2"/>
  </r>
  <r>
    <x v="5"/>
    <x v="5"/>
    <s v="2015/16 Q3 Oct, Nov, Dec"/>
    <x v="7"/>
    <x v="54"/>
    <n v="8"/>
  </r>
  <r>
    <x v="5"/>
    <x v="5"/>
    <s v="2015/16 Q3 Oct, Nov, Dec"/>
    <x v="7"/>
    <x v="55"/>
    <n v="13"/>
  </r>
  <r>
    <x v="5"/>
    <x v="5"/>
    <s v="2015/16 Q3 Oct, Nov, Dec"/>
    <x v="7"/>
    <x v="56"/>
    <n v="4"/>
  </r>
  <r>
    <x v="5"/>
    <x v="5"/>
    <s v="2015/16 Q3 Oct, Nov, Dec"/>
    <x v="7"/>
    <x v="57"/>
    <n v="6"/>
  </r>
  <r>
    <x v="5"/>
    <x v="5"/>
    <s v="2015/16 Q3 Oct, Nov, Dec"/>
    <x v="7"/>
    <x v="58"/>
    <n v="2"/>
  </r>
  <r>
    <x v="5"/>
    <x v="5"/>
    <s v="2015/16 Q3 Oct, Nov, Dec"/>
    <x v="7"/>
    <x v="59"/>
    <n v="22"/>
  </r>
  <r>
    <x v="5"/>
    <x v="5"/>
    <s v="2015/16 Q3 Oct, Nov, Dec"/>
    <x v="7"/>
    <x v="60"/>
    <n v="11"/>
  </r>
  <r>
    <x v="5"/>
    <x v="5"/>
    <s v="2015/16 Q3 Oct, Nov, Dec"/>
    <x v="7"/>
    <x v="61"/>
    <n v="55"/>
  </r>
  <r>
    <x v="5"/>
    <x v="5"/>
    <s v="2015/16 Q3 Oct, Nov, Dec"/>
    <x v="8"/>
    <x v="24"/>
    <n v="1717"/>
  </r>
  <r>
    <x v="5"/>
    <x v="5"/>
    <s v="2015/16 Q3 Oct, Nov, Dec"/>
    <x v="8"/>
    <x v="25"/>
    <n v="111"/>
  </r>
  <r>
    <x v="5"/>
    <x v="5"/>
    <s v="2015/16 Q3 Oct, Nov, Dec"/>
    <x v="8"/>
    <x v="26"/>
    <n v="41"/>
  </r>
  <r>
    <x v="5"/>
    <x v="5"/>
    <s v="2015/16 Q3 Oct, Nov, Dec"/>
    <x v="8"/>
    <x v="27"/>
    <n v="516"/>
  </r>
  <r>
    <x v="5"/>
    <x v="5"/>
    <s v="2015/16 Q3 Oct, Nov, Dec"/>
    <x v="8"/>
    <x v="28"/>
    <n v="183"/>
  </r>
  <r>
    <x v="5"/>
    <x v="5"/>
    <s v="2015/16 Q3 Oct, Nov, Dec"/>
    <x v="8"/>
    <x v="38"/>
    <n v="58"/>
  </r>
  <r>
    <x v="5"/>
    <x v="5"/>
    <s v="2015/16 Q3 Oct, Nov, Dec"/>
    <x v="9"/>
    <x v="62"/>
    <n v="53"/>
  </r>
  <r>
    <x v="5"/>
    <x v="5"/>
    <s v="2015/16 Q3 Oct, Nov, Dec"/>
    <x v="9"/>
    <x v="38"/>
    <n v="322"/>
  </r>
  <r>
    <x v="5"/>
    <x v="5"/>
    <s v="2015/16 Q3 Oct, Nov, Dec"/>
    <x v="9"/>
    <x v="63"/>
    <n v="14"/>
  </r>
  <r>
    <x v="5"/>
    <x v="5"/>
    <s v="2015/16 Q3 Oct, Nov, Dec"/>
    <x v="9"/>
    <x v="64"/>
    <n v="94"/>
  </r>
  <r>
    <x v="5"/>
    <x v="5"/>
    <s v="2015/16 Q3 Oct, Nov, Dec"/>
    <x v="9"/>
    <x v="65"/>
    <n v="101"/>
  </r>
  <r>
    <x v="5"/>
    <x v="5"/>
    <s v="2015/16 Q3 Oct, Nov, Dec"/>
    <x v="9"/>
    <x v="66"/>
    <n v="60"/>
  </r>
  <r>
    <x v="5"/>
    <x v="5"/>
    <s v="2015/16 Q3 Oct, Nov, Dec"/>
    <x v="9"/>
    <x v="67"/>
    <n v="892"/>
  </r>
  <r>
    <x v="5"/>
    <x v="5"/>
    <s v="2015/16 Q3 Oct, Nov, Dec"/>
    <x v="10"/>
    <x v="41"/>
    <n v="61"/>
  </r>
  <r>
    <x v="5"/>
    <x v="5"/>
    <s v="2015/16 Q3 Oct, Nov, Dec"/>
    <x v="22"/>
    <x v="68"/>
    <n v="1385"/>
  </r>
  <r>
    <x v="5"/>
    <x v="5"/>
    <s v="2015/16 Q3 Oct, Nov, Dec"/>
    <x v="22"/>
    <x v="69"/>
    <n v="1881"/>
  </r>
  <r>
    <x v="5"/>
    <x v="5"/>
    <s v="2015/16 Q3 Oct, Nov, Dec"/>
    <x v="22"/>
    <x v="70"/>
    <n v="28"/>
  </r>
  <r>
    <x v="5"/>
    <x v="5"/>
    <s v="2015/16 Q3 Oct, Nov, Dec"/>
    <x v="22"/>
    <x v="71"/>
    <n v="230"/>
  </r>
  <r>
    <x v="5"/>
    <x v="5"/>
    <s v="2015/16 Q3 Oct, Nov, Dec"/>
    <x v="22"/>
    <x v="72"/>
    <n v="28"/>
  </r>
  <r>
    <x v="5"/>
    <x v="5"/>
    <s v="2015/16 Q3 Oct, Nov, Dec"/>
    <x v="22"/>
    <x v="116"/>
    <n v="1233"/>
  </r>
  <r>
    <x v="5"/>
    <x v="5"/>
    <s v="2015/16 Q3 Oct, Nov, Dec"/>
    <x v="22"/>
    <x v="38"/>
    <n v="653"/>
  </r>
  <r>
    <x v="5"/>
    <x v="5"/>
    <s v="2015/16 Q3 Oct, Nov, Dec"/>
    <x v="22"/>
    <x v="73"/>
    <n v="49"/>
  </r>
  <r>
    <x v="5"/>
    <x v="5"/>
    <s v="2015/16 Q3 Oct, Nov, Dec"/>
    <x v="22"/>
    <x v="74"/>
    <n v="846"/>
  </r>
  <r>
    <x v="5"/>
    <x v="5"/>
    <s v="2015/16 Q3 Oct, Nov, Dec"/>
    <x v="11"/>
    <x v="68"/>
    <n v="244"/>
  </r>
  <r>
    <x v="5"/>
    <x v="5"/>
    <s v="2015/16 Q3 Oct, Nov, Dec"/>
    <x v="11"/>
    <x v="69"/>
    <n v="306"/>
  </r>
  <r>
    <x v="5"/>
    <x v="5"/>
    <s v="2015/16 Q3 Oct, Nov, Dec"/>
    <x v="11"/>
    <x v="70"/>
    <n v="4"/>
  </r>
  <r>
    <x v="5"/>
    <x v="5"/>
    <s v="2015/16 Q3 Oct, Nov, Dec"/>
    <x v="11"/>
    <x v="71"/>
    <n v="195"/>
  </r>
  <r>
    <x v="5"/>
    <x v="5"/>
    <s v="2015/16 Q3 Oct, Nov, Dec"/>
    <x v="11"/>
    <x v="72"/>
    <n v="117"/>
  </r>
  <r>
    <x v="5"/>
    <x v="5"/>
    <s v="2015/16 Q3 Oct, Nov, Dec"/>
    <x v="11"/>
    <x v="116"/>
    <n v="206"/>
  </r>
  <r>
    <x v="5"/>
    <x v="5"/>
    <s v="2015/16 Q3 Oct, Nov, Dec"/>
    <x v="11"/>
    <x v="38"/>
    <n v="347"/>
  </r>
  <r>
    <x v="5"/>
    <x v="5"/>
    <s v="2015/16 Q3 Oct, Nov, Dec"/>
    <x v="11"/>
    <x v="73"/>
    <n v="11"/>
  </r>
  <r>
    <x v="5"/>
    <x v="5"/>
    <s v="2015/16 Q3 Oct, Nov, Dec"/>
    <x v="11"/>
    <x v="74"/>
    <n v="129"/>
  </r>
  <r>
    <x v="5"/>
    <x v="5"/>
    <s v="2015/16 Q3 Oct, Nov, Dec"/>
    <x v="12"/>
    <x v="41"/>
    <n v="1763"/>
  </r>
  <r>
    <x v="5"/>
    <x v="5"/>
    <s v="2015/16 Q3 Oct, Nov, Dec"/>
    <x v="13"/>
    <x v="75"/>
    <n v="21"/>
  </r>
  <r>
    <x v="5"/>
    <x v="5"/>
    <s v="2015/16 Q3 Oct, Nov, Dec"/>
    <x v="13"/>
    <x v="76"/>
    <n v="8"/>
  </r>
  <r>
    <x v="5"/>
    <x v="5"/>
    <s v="2015/16 Q3 Oct, Nov, Dec"/>
    <x v="13"/>
    <x v="77"/>
    <n v="18"/>
  </r>
  <r>
    <x v="5"/>
    <x v="5"/>
    <s v="2015/16 Q3 Oct, Nov, Dec"/>
    <x v="13"/>
    <x v="78"/>
    <n v="230"/>
  </r>
  <r>
    <x v="5"/>
    <x v="5"/>
    <s v="2015/16 Q3 Oct, Nov, Dec"/>
    <x v="13"/>
    <x v="79"/>
    <n v="33"/>
  </r>
  <r>
    <x v="5"/>
    <x v="5"/>
    <s v="2015/16 Q3 Oct, Nov, Dec"/>
    <x v="13"/>
    <x v="38"/>
    <n v="443"/>
  </r>
  <r>
    <x v="5"/>
    <x v="5"/>
    <s v="2015/16 Q3 Oct, Nov, Dec"/>
    <x v="13"/>
    <x v="80"/>
    <n v="4"/>
  </r>
  <r>
    <x v="5"/>
    <x v="5"/>
    <s v="2015/16 Q3 Oct, Nov, Dec"/>
    <x v="13"/>
    <x v="81"/>
    <n v="118"/>
  </r>
  <r>
    <x v="5"/>
    <x v="5"/>
    <s v="2015/16 Q3 Oct, Nov, Dec"/>
    <x v="14"/>
    <x v="35"/>
    <n v="11"/>
  </r>
  <r>
    <x v="5"/>
    <x v="5"/>
    <s v="2015/16 Q3 Oct, Nov, Dec"/>
    <x v="14"/>
    <x v="82"/>
    <n v="18"/>
  </r>
  <r>
    <x v="5"/>
    <x v="5"/>
    <s v="2015/16 Q3 Oct, Nov, Dec"/>
    <x v="14"/>
    <x v="101"/>
    <n v="81"/>
  </r>
  <r>
    <x v="5"/>
    <x v="5"/>
    <s v="2015/16 Q3 Oct, Nov, Dec"/>
    <x v="14"/>
    <x v="83"/>
    <n v="36"/>
  </r>
  <r>
    <x v="5"/>
    <x v="5"/>
    <s v="2015/16 Q3 Oct, Nov, Dec"/>
    <x v="14"/>
    <x v="113"/>
    <n v="11"/>
  </r>
  <r>
    <x v="5"/>
    <x v="5"/>
    <s v="2015/16 Q3 Oct, Nov, Dec"/>
    <x v="14"/>
    <x v="38"/>
    <n v="16"/>
  </r>
  <r>
    <x v="5"/>
    <x v="5"/>
    <s v="2015/16 Q3 Oct, Nov, Dec"/>
    <x v="14"/>
    <x v="84"/>
    <n v="86"/>
  </r>
  <r>
    <x v="5"/>
    <x v="5"/>
    <s v="2015/16 Q3 Oct, Nov, Dec"/>
    <x v="14"/>
    <x v="40"/>
    <n v="28"/>
  </r>
  <r>
    <x v="5"/>
    <x v="5"/>
    <s v="2015/16 Q3 Oct, Nov, Dec"/>
    <x v="15"/>
    <x v="85"/>
    <n v="42"/>
  </r>
  <r>
    <x v="5"/>
    <x v="5"/>
    <s v="2015/16 Q3 Oct, Nov, Dec"/>
    <x v="15"/>
    <x v="86"/>
    <n v="16"/>
  </r>
  <r>
    <x v="5"/>
    <x v="5"/>
    <s v="2015/16 Q3 Oct, Nov, Dec"/>
    <x v="15"/>
    <x v="38"/>
    <n v="60"/>
  </r>
  <r>
    <x v="5"/>
    <x v="5"/>
    <s v="2015/16 Q3 Oct, Nov, Dec"/>
    <x v="15"/>
    <x v="87"/>
    <n v="76"/>
  </r>
  <r>
    <x v="5"/>
    <x v="5"/>
    <s v="2015/16 Q3 Oct, Nov, Dec"/>
    <x v="15"/>
    <x v="88"/>
    <n v="11"/>
  </r>
  <r>
    <x v="5"/>
    <x v="5"/>
    <s v="2015/16 Q3 Oct, Nov, Dec"/>
    <x v="15"/>
    <x v="89"/>
    <n v="634"/>
  </r>
  <r>
    <x v="5"/>
    <x v="5"/>
    <s v="2015/16 Q3 Oct, Nov, Dec"/>
    <x v="15"/>
    <x v="90"/>
    <n v="165"/>
  </r>
  <r>
    <x v="5"/>
    <x v="5"/>
    <s v="2015/16 Q3 Oct, Nov, Dec"/>
    <x v="16"/>
    <x v="118"/>
    <n v="35"/>
  </r>
  <r>
    <x v="5"/>
    <x v="5"/>
    <s v="2015/16 Q3 Oct, Nov, Dec"/>
    <x v="16"/>
    <x v="124"/>
    <n v="38"/>
  </r>
  <r>
    <x v="5"/>
    <x v="5"/>
    <s v="2015/16 Q3 Oct, Nov, Dec"/>
    <x v="16"/>
    <x v="38"/>
    <n v="14"/>
  </r>
  <r>
    <x v="5"/>
    <x v="5"/>
    <s v="2015/16 Q3 Oct, Nov, Dec"/>
    <x v="16"/>
    <x v="92"/>
    <n v="49"/>
  </r>
  <r>
    <x v="5"/>
    <x v="5"/>
    <s v="2015/16 Q3 Oct, Nov, Dec"/>
    <x v="16"/>
    <x v="127"/>
    <n v="2"/>
  </r>
  <r>
    <x v="5"/>
    <x v="5"/>
    <s v="2015/16 Q3 Oct, Nov, Dec"/>
    <x v="16"/>
    <x v="93"/>
    <n v="46"/>
  </r>
  <r>
    <x v="5"/>
    <x v="5"/>
    <s v="2015/16 Q3 Oct, Nov, Dec"/>
    <x v="16"/>
    <x v="94"/>
    <n v="1"/>
  </r>
  <r>
    <x v="5"/>
    <x v="5"/>
    <s v="2015/16 Q3 Oct, Nov, Dec"/>
    <x v="16"/>
    <x v="95"/>
    <n v="17"/>
  </r>
  <r>
    <x v="5"/>
    <x v="5"/>
    <s v="2015/16 Q3 Oct, Nov, Dec"/>
    <x v="16"/>
    <x v="125"/>
    <n v="6"/>
  </r>
  <r>
    <x v="5"/>
    <x v="5"/>
    <s v="2015/16 Q3 Oct, Nov, Dec"/>
    <x v="16"/>
    <x v="96"/>
    <n v="95"/>
  </r>
  <r>
    <x v="5"/>
    <x v="5"/>
    <s v="2015/16 Q3 Oct, Nov, Dec"/>
    <x v="16"/>
    <x v="97"/>
    <n v="115"/>
  </r>
  <r>
    <x v="5"/>
    <x v="5"/>
    <s v="2015/16 Q3 Oct, Nov, Dec"/>
    <x v="16"/>
    <x v="98"/>
    <n v="7"/>
  </r>
  <r>
    <x v="5"/>
    <x v="5"/>
    <s v="2015/16 Q3 Oct, Nov, Dec"/>
    <x v="16"/>
    <x v="99"/>
    <n v="26"/>
  </r>
  <r>
    <x v="5"/>
    <x v="5"/>
    <s v="2015/16 Q3 Oct, Nov, Dec"/>
    <x v="16"/>
    <x v="100"/>
    <n v="3"/>
  </r>
  <r>
    <x v="5"/>
    <x v="5"/>
    <s v="2015/16 Q3 Oct, Nov, Dec"/>
    <x v="16"/>
    <x v="117"/>
    <n v="7"/>
  </r>
  <r>
    <x v="5"/>
    <x v="5"/>
    <s v="2015/16 Q3 Oct, Nov, Dec"/>
    <x v="17"/>
    <x v="35"/>
    <n v="168"/>
  </r>
  <r>
    <x v="5"/>
    <x v="5"/>
    <s v="2015/16 Q3 Oct, Nov, Dec"/>
    <x v="17"/>
    <x v="82"/>
    <n v="1551"/>
  </r>
  <r>
    <x v="5"/>
    <x v="5"/>
    <s v="2015/16 Q3 Oct, Nov, Dec"/>
    <x v="17"/>
    <x v="101"/>
    <n v="2105"/>
  </r>
  <r>
    <x v="5"/>
    <x v="5"/>
    <s v="2015/16 Q3 Oct, Nov, Dec"/>
    <x v="17"/>
    <x v="83"/>
    <n v="2377"/>
  </r>
  <r>
    <x v="5"/>
    <x v="5"/>
    <s v="2015/16 Q3 Oct, Nov, Dec"/>
    <x v="17"/>
    <x v="113"/>
    <n v="438"/>
  </r>
  <r>
    <x v="5"/>
    <x v="5"/>
    <s v="2015/16 Q3 Oct, Nov, Dec"/>
    <x v="17"/>
    <x v="38"/>
    <n v="220"/>
  </r>
  <r>
    <x v="5"/>
    <x v="5"/>
    <s v="2015/16 Q3 Oct, Nov, Dec"/>
    <x v="17"/>
    <x v="84"/>
    <n v="598"/>
  </r>
  <r>
    <x v="5"/>
    <x v="5"/>
    <s v="2015/16 Q3 Oct, Nov, Dec"/>
    <x v="17"/>
    <x v="40"/>
    <n v="614"/>
  </r>
  <r>
    <x v="5"/>
    <x v="5"/>
    <s v="2015/16 Q3 Oct, Nov, Dec"/>
    <x v="17"/>
    <x v="102"/>
    <n v="207"/>
  </r>
  <r>
    <x v="5"/>
    <x v="5"/>
    <s v="2015/16 Q3 Oct, Nov, Dec"/>
    <x v="18"/>
    <x v="38"/>
    <n v="318"/>
  </r>
  <r>
    <x v="5"/>
    <x v="5"/>
    <s v="2015/16 Q3 Oct, Nov, Dec"/>
    <x v="18"/>
    <x v="103"/>
    <n v="75"/>
  </r>
  <r>
    <x v="5"/>
    <x v="5"/>
    <s v="2015/16 Q3 Oct, Nov, Dec"/>
    <x v="18"/>
    <x v="104"/>
    <n v="544"/>
  </r>
  <r>
    <x v="5"/>
    <x v="5"/>
    <s v="2015/16 Q3 Oct, Nov, Dec"/>
    <x v="19"/>
    <x v="105"/>
    <n v="30"/>
  </r>
  <r>
    <x v="5"/>
    <x v="5"/>
    <s v="2015/16 Q3 Oct, Nov, Dec"/>
    <x v="19"/>
    <x v="107"/>
    <n v="60"/>
  </r>
  <r>
    <x v="5"/>
    <x v="5"/>
    <s v="2015/16 Q3 Oct, Nov, Dec"/>
    <x v="20"/>
    <x v="108"/>
    <n v="70"/>
  </r>
  <r>
    <x v="5"/>
    <x v="5"/>
    <s v="2015/16 Q3 Oct, Nov, Dec"/>
    <x v="20"/>
    <x v="109"/>
    <n v="276"/>
  </r>
  <r>
    <x v="5"/>
    <x v="5"/>
    <s v="2015/16 Q3 Oct, Nov, Dec"/>
    <x v="21"/>
    <x v="110"/>
    <n v="1"/>
  </r>
  <r>
    <x v="5"/>
    <x v="5"/>
    <s v="2015/16 Q3 Oct, Nov, Dec"/>
    <x v="21"/>
    <x v="38"/>
    <n v="5"/>
  </r>
  <r>
    <x v="5"/>
    <x v="5"/>
    <s v="2015/16 Q4 Jan, Feb, Mar"/>
    <x v="0"/>
    <x v="0"/>
    <n v="167"/>
  </r>
  <r>
    <x v="5"/>
    <x v="5"/>
    <s v="2015/16 Q4 Jan, Feb, Mar"/>
    <x v="0"/>
    <x v="1"/>
    <n v="384"/>
  </r>
  <r>
    <x v="5"/>
    <x v="5"/>
    <s v="2015/16 Q4 Jan, Feb, Mar"/>
    <x v="1"/>
    <x v="119"/>
    <n v="17"/>
  </r>
  <r>
    <x v="5"/>
    <x v="5"/>
    <s v="2015/16 Q4 Jan, Feb, Mar"/>
    <x v="1"/>
    <x v="120"/>
    <n v="15"/>
  </r>
  <r>
    <x v="5"/>
    <x v="5"/>
    <s v="2015/16 Q4 Jan, Feb, Mar"/>
    <x v="1"/>
    <x v="121"/>
    <n v="10"/>
  </r>
  <r>
    <x v="5"/>
    <x v="5"/>
    <s v="2015/16 Q4 Jan, Feb, Mar"/>
    <x v="1"/>
    <x v="2"/>
    <n v="11"/>
  </r>
  <r>
    <x v="5"/>
    <x v="5"/>
    <s v="2015/16 Q4 Jan, Feb, Mar"/>
    <x v="1"/>
    <x v="3"/>
    <n v="39"/>
  </r>
  <r>
    <x v="5"/>
    <x v="5"/>
    <s v="2015/16 Q4 Jan, Feb, Mar"/>
    <x v="1"/>
    <x v="122"/>
    <n v="7"/>
  </r>
  <r>
    <x v="5"/>
    <x v="5"/>
    <s v="2015/16 Q4 Jan, Feb, Mar"/>
    <x v="1"/>
    <x v="111"/>
    <n v="22"/>
  </r>
  <r>
    <x v="5"/>
    <x v="5"/>
    <s v="2015/16 Q4 Jan, Feb, Mar"/>
    <x v="1"/>
    <x v="4"/>
    <n v="30"/>
  </r>
  <r>
    <x v="5"/>
    <x v="5"/>
    <s v="2015/16 Q4 Jan, Feb, Mar"/>
    <x v="1"/>
    <x v="123"/>
    <n v="8"/>
  </r>
  <r>
    <x v="5"/>
    <x v="5"/>
    <s v="2015/16 Q4 Jan, Feb, Mar"/>
    <x v="1"/>
    <x v="6"/>
    <n v="41"/>
  </r>
  <r>
    <x v="5"/>
    <x v="5"/>
    <s v="2015/16 Q4 Jan, Feb, Mar"/>
    <x v="1"/>
    <x v="7"/>
    <n v="4"/>
  </r>
  <r>
    <x v="5"/>
    <x v="5"/>
    <s v="2015/16 Q4 Jan, Feb, Mar"/>
    <x v="1"/>
    <x v="8"/>
    <n v="4"/>
  </r>
  <r>
    <x v="5"/>
    <x v="5"/>
    <s v="2015/16 Q4 Jan, Feb, Mar"/>
    <x v="1"/>
    <x v="9"/>
    <n v="10"/>
  </r>
  <r>
    <x v="5"/>
    <x v="5"/>
    <s v="2015/16 Q4 Jan, Feb, Mar"/>
    <x v="1"/>
    <x v="10"/>
    <n v="145"/>
  </r>
  <r>
    <x v="5"/>
    <x v="5"/>
    <s v="2015/16 Q4 Jan, Feb, Mar"/>
    <x v="1"/>
    <x v="11"/>
    <n v="6"/>
  </r>
  <r>
    <x v="5"/>
    <x v="5"/>
    <s v="2015/16 Q4 Jan, Feb, Mar"/>
    <x v="1"/>
    <x v="12"/>
    <n v="30"/>
  </r>
  <r>
    <x v="5"/>
    <x v="5"/>
    <s v="2015/16 Q4 Jan, Feb, Mar"/>
    <x v="1"/>
    <x v="13"/>
    <n v="4"/>
  </r>
  <r>
    <x v="5"/>
    <x v="5"/>
    <s v="2015/16 Q4 Jan, Feb, Mar"/>
    <x v="1"/>
    <x v="14"/>
    <n v="38"/>
  </r>
  <r>
    <x v="5"/>
    <x v="5"/>
    <s v="2015/16 Q4 Jan, Feb, Mar"/>
    <x v="1"/>
    <x v="15"/>
    <n v="74"/>
  </r>
  <r>
    <x v="5"/>
    <x v="5"/>
    <s v="2015/16 Q4 Jan, Feb, Mar"/>
    <x v="1"/>
    <x v="16"/>
    <n v="13"/>
  </r>
  <r>
    <x v="5"/>
    <x v="5"/>
    <s v="2015/16 Q4 Jan, Feb, Mar"/>
    <x v="1"/>
    <x v="17"/>
    <n v="211"/>
  </r>
  <r>
    <x v="5"/>
    <x v="5"/>
    <s v="2015/16 Q4 Jan, Feb, Mar"/>
    <x v="1"/>
    <x v="18"/>
    <n v="90"/>
  </r>
  <r>
    <x v="5"/>
    <x v="5"/>
    <s v="2015/16 Q4 Jan, Feb, Mar"/>
    <x v="1"/>
    <x v="19"/>
    <n v="64"/>
  </r>
  <r>
    <x v="5"/>
    <x v="5"/>
    <s v="2015/16 Q4 Jan, Feb, Mar"/>
    <x v="2"/>
    <x v="20"/>
    <n v="1335"/>
  </r>
  <r>
    <x v="5"/>
    <x v="5"/>
    <s v="2015/16 Q4 Jan, Feb, Mar"/>
    <x v="2"/>
    <x v="21"/>
    <n v="9"/>
  </r>
  <r>
    <x v="5"/>
    <x v="5"/>
    <s v="2015/16 Q4 Jan, Feb, Mar"/>
    <x v="2"/>
    <x v="22"/>
    <n v="168"/>
  </r>
  <r>
    <x v="5"/>
    <x v="5"/>
    <s v="2015/16 Q4 Jan, Feb, Mar"/>
    <x v="2"/>
    <x v="23"/>
    <n v="659"/>
  </r>
  <r>
    <x v="5"/>
    <x v="5"/>
    <s v="2015/16 Q4 Jan, Feb, Mar"/>
    <x v="3"/>
    <x v="24"/>
    <n v="1482"/>
  </r>
  <r>
    <x v="5"/>
    <x v="5"/>
    <s v="2015/16 Q4 Jan, Feb, Mar"/>
    <x v="3"/>
    <x v="25"/>
    <n v="1007"/>
  </r>
  <r>
    <x v="5"/>
    <x v="5"/>
    <s v="2015/16 Q4 Jan, Feb, Mar"/>
    <x v="3"/>
    <x v="26"/>
    <n v="994"/>
  </r>
  <r>
    <x v="5"/>
    <x v="5"/>
    <s v="2015/16 Q4 Jan, Feb, Mar"/>
    <x v="3"/>
    <x v="27"/>
    <n v="605"/>
  </r>
  <r>
    <x v="5"/>
    <x v="5"/>
    <s v="2015/16 Q4 Jan, Feb, Mar"/>
    <x v="3"/>
    <x v="28"/>
    <n v="238"/>
  </r>
  <r>
    <x v="5"/>
    <x v="5"/>
    <s v="2015/16 Q4 Jan, Feb, Mar"/>
    <x v="3"/>
    <x v="38"/>
    <n v="303"/>
  </r>
  <r>
    <x v="5"/>
    <x v="5"/>
    <s v="2015/16 Q4 Jan, Feb, Mar"/>
    <x v="4"/>
    <x v="30"/>
    <n v="1"/>
  </r>
  <r>
    <x v="5"/>
    <x v="5"/>
    <s v="2015/16 Q4 Jan, Feb, Mar"/>
    <x v="4"/>
    <x v="31"/>
    <n v="108"/>
  </r>
  <r>
    <x v="5"/>
    <x v="5"/>
    <s v="2015/16 Q4 Jan, Feb, Mar"/>
    <x v="4"/>
    <x v="32"/>
    <n v="20"/>
  </r>
  <r>
    <x v="5"/>
    <x v="5"/>
    <s v="2015/16 Q4 Jan, Feb, Mar"/>
    <x v="4"/>
    <x v="33"/>
    <n v="2"/>
  </r>
  <r>
    <x v="5"/>
    <x v="5"/>
    <s v="2015/16 Q4 Jan, Feb, Mar"/>
    <x v="4"/>
    <x v="34"/>
    <n v="1"/>
  </r>
  <r>
    <x v="5"/>
    <x v="5"/>
    <s v="2015/16 Q4 Jan, Feb, Mar"/>
    <x v="5"/>
    <x v="35"/>
    <n v="831"/>
  </r>
  <r>
    <x v="5"/>
    <x v="5"/>
    <s v="2015/16 Q4 Jan, Feb, Mar"/>
    <x v="5"/>
    <x v="36"/>
    <n v="34"/>
  </r>
  <r>
    <x v="5"/>
    <x v="5"/>
    <s v="2015/16 Q4 Jan, Feb, Mar"/>
    <x v="5"/>
    <x v="37"/>
    <n v="1912"/>
  </r>
  <r>
    <x v="5"/>
    <x v="5"/>
    <s v="2015/16 Q4 Jan, Feb, Mar"/>
    <x v="5"/>
    <x v="38"/>
    <n v="140"/>
  </r>
  <r>
    <x v="5"/>
    <x v="5"/>
    <s v="2015/16 Q4 Jan, Feb, Mar"/>
    <x v="5"/>
    <x v="39"/>
    <n v="386"/>
  </r>
  <r>
    <x v="5"/>
    <x v="5"/>
    <s v="2015/16 Q4 Jan, Feb, Mar"/>
    <x v="5"/>
    <x v="40"/>
    <n v="132"/>
  </r>
  <r>
    <x v="5"/>
    <x v="5"/>
    <s v="2015/16 Q4 Jan, Feb, Mar"/>
    <x v="6"/>
    <x v="115"/>
    <n v="312"/>
  </r>
  <r>
    <x v="5"/>
    <x v="5"/>
    <s v="2015/16 Q4 Jan, Feb, Mar"/>
    <x v="6"/>
    <x v="41"/>
    <n v="1182"/>
  </r>
  <r>
    <x v="5"/>
    <x v="5"/>
    <s v="2015/16 Q4 Jan, Feb, Mar"/>
    <x v="7"/>
    <x v="42"/>
    <n v="1"/>
  </r>
  <r>
    <x v="5"/>
    <x v="5"/>
    <s v="2015/16 Q4 Jan, Feb, Mar"/>
    <x v="7"/>
    <x v="43"/>
    <n v="6"/>
  </r>
  <r>
    <x v="5"/>
    <x v="5"/>
    <s v="2015/16 Q4 Jan, Feb, Mar"/>
    <x v="7"/>
    <x v="44"/>
    <n v="26"/>
  </r>
  <r>
    <x v="5"/>
    <x v="5"/>
    <s v="2015/16 Q4 Jan, Feb, Mar"/>
    <x v="7"/>
    <x v="45"/>
    <n v="246"/>
  </r>
  <r>
    <x v="5"/>
    <x v="5"/>
    <s v="2015/16 Q4 Jan, Feb, Mar"/>
    <x v="7"/>
    <x v="46"/>
    <n v="19"/>
  </r>
  <r>
    <x v="5"/>
    <x v="5"/>
    <s v="2015/16 Q4 Jan, Feb, Mar"/>
    <x v="7"/>
    <x v="47"/>
    <n v="47"/>
  </r>
  <r>
    <x v="5"/>
    <x v="5"/>
    <s v="2015/16 Q4 Jan, Feb, Mar"/>
    <x v="7"/>
    <x v="49"/>
    <n v="15"/>
  </r>
  <r>
    <x v="5"/>
    <x v="5"/>
    <s v="2015/16 Q4 Jan, Feb, Mar"/>
    <x v="7"/>
    <x v="50"/>
    <n v="2"/>
  </r>
  <r>
    <x v="5"/>
    <x v="5"/>
    <s v="2015/16 Q4 Jan, Feb, Mar"/>
    <x v="7"/>
    <x v="51"/>
    <n v="4"/>
  </r>
  <r>
    <x v="5"/>
    <x v="5"/>
    <s v="2015/16 Q4 Jan, Feb, Mar"/>
    <x v="7"/>
    <x v="52"/>
    <n v="11"/>
  </r>
  <r>
    <x v="5"/>
    <x v="5"/>
    <s v="2015/16 Q4 Jan, Feb, Mar"/>
    <x v="7"/>
    <x v="53"/>
    <n v="34"/>
  </r>
  <r>
    <x v="5"/>
    <x v="5"/>
    <s v="2015/16 Q4 Jan, Feb, Mar"/>
    <x v="7"/>
    <x v="54"/>
    <n v="8"/>
  </r>
  <r>
    <x v="5"/>
    <x v="5"/>
    <s v="2015/16 Q4 Jan, Feb, Mar"/>
    <x v="7"/>
    <x v="55"/>
    <n v="22"/>
  </r>
  <r>
    <x v="5"/>
    <x v="5"/>
    <s v="2015/16 Q4 Jan, Feb, Mar"/>
    <x v="7"/>
    <x v="56"/>
    <n v="3"/>
  </r>
  <r>
    <x v="5"/>
    <x v="5"/>
    <s v="2015/16 Q4 Jan, Feb, Mar"/>
    <x v="7"/>
    <x v="57"/>
    <n v="7"/>
  </r>
  <r>
    <x v="5"/>
    <x v="5"/>
    <s v="2015/16 Q4 Jan, Feb, Mar"/>
    <x v="7"/>
    <x v="58"/>
    <n v="6"/>
  </r>
  <r>
    <x v="5"/>
    <x v="5"/>
    <s v="2015/16 Q4 Jan, Feb, Mar"/>
    <x v="7"/>
    <x v="59"/>
    <n v="16"/>
  </r>
  <r>
    <x v="5"/>
    <x v="5"/>
    <s v="2015/16 Q4 Jan, Feb, Mar"/>
    <x v="7"/>
    <x v="60"/>
    <n v="9"/>
  </r>
  <r>
    <x v="5"/>
    <x v="5"/>
    <s v="2015/16 Q4 Jan, Feb, Mar"/>
    <x v="7"/>
    <x v="61"/>
    <n v="55"/>
  </r>
  <r>
    <x v="5"/>
    <x v="5"/>
    <s v="2015/16 Q4 Jan, Feb, Mar"/>
    <x v="8"/>
    <x v="24"/>
    <n v="1682"/>
  </r>
  <r>
    <x v="5"/>
    <x v="5"/>
    <s v="2015/16 Q4 Jan, Feb, Mar"/>
    <x v="8"/>
    <x v="25"/>
    <n v="94"/>
  </r>
  <r>
    <x v="5"/>
    <x v="5"/>
    <s v="2015/16 Q4 Jan, Feb, Mar"/>
    <x v="8"/>
    <x v="26"/>
    <n v="64"/>
  </r>
  <r>
    <x v="5"/>
    <x v="5"/>
    <s v="2015/16 Q4 Jan, Feb, Mar"/>
    <x v="8"/>
    <x v="27"/>
    <n v="459"/>
  </r>
  <r>
    <x v="5"/>
    <x v="5"/>
    <s v="2015/16 Q4 Jan, Feb, Mar"/>
    <x v="8"/>
    <x v="28"/>
    <n v="137"/>
  </r>
  <r>
    <x v="5"/>
    <x v="5"/>
    <s v="2015/16 Q4 Jan, Feb, Mar"/>
    <x v="8"/>
    <x v="38"/>
    <n v="53"/>
  </r>
  <r>
    <x v="5"/>
    <x v="5"/>
    <s v="2015/16 Q4 Jan, Feb, Mar"/>
    <x v="9"/>
    <x v="62"/>
    <n v="65"/>
  </r>
  <r>
    <x v="5"/>
    <x v="5"/>
    <s v="2015/16 Q4 Jan, Feb, Mar"/>
    <x v="9"/>
    <x v="38"/>
    <n v="275"/>
  </r>
  <r>
    <x v="5"/>
    <x v="5"/>
    <s v="2015/16 Q4 Jan, Feb, Mar"/>
    <x v="9"/>
    <x v="63"/>
    <n v="5"/>
  </r>
  <r>
    <x v="5"/>
    <x v="5"/>
    <s v="2015/16 Q4 Jan, Feb, Mar"/>
    <x v="9"/>
    <x v="64"/>
    <n v="81"/>
  </r>
  <r>
    <x v="5"/>
    <x v="5"/>
    <s v="2015/16 Q4 Jan, Feb, Mar"/>
    <x v="9"/>
    <x v="65"/>
    <n v="80"/>
  </r>
  <r>
    <x v="5"/>
    <x v="5"/>
    <s v="2015/16 Q4 Jan, Feb, Mar"/>
    <x v="9"/>
    <x v="66"/>
    <n v="73"/>
  </r>
  <r>
    <x v="5"/>
    <x v="5"/>
    <s v="2015/16 Q4 Jan, Feb, Mar"/>
    <x v="9"/>
    <x v="67"/>
    <n v="808"/>
  </r>
  <r>
    <x v="5"/>
    <x v="5"/>
    <s v="2015/16 Q4 Jan, Feb, Mar"/>
    <x v="10"/>
    <x v="41"/>
    <n v="46"/>
  </r>
  <r>
    <x v="5"/>
    <x v="5"/>
    <s v="2015/16 Q4 Jan, Feb, Mar"/>
    <x v="22"/>
    <x v="68"/>
    <n v="2297"/>
  </r>
  <r>
    <x v="5"/>
    <x v="5"/>
    <s v="2015/16 Q4 Jan, Feb, Mar"/>
    <x v="22"/>
    <x v="69"/>
    <n v="2991"/>
  </r>
  <r>
    <x v="5"/>
    <x v="5"/>
    <s v="2015/16 Q4 Jan, Feb, Mar"/>
    <x v="22"/>
    <x v="70"/>
    <n v="25"/>
  </r>
  <r>
    <x v="5"/>
    <x v="5"/>
    <s v="2015/16 Q4 Jan, Feb, Mar"/>
    <x v="22"/>
    <x v="71"/>
    <n v="362"/>
  </r>
  <r>
    <x v="5"/>
    <x v="5"/>
    <s v="2015/16 Q4 Jan, Feb, Mar"/>
    <x v="22"/>
    <x v="72"/>
    <n v="58"/>
  </r>
  <r>
    <x v="5"/>
    <x v="5"/>
    <s v="2015/16 Q4 Jan, Feb, Mar"/>
    <x v="22"/>
    <x v="116"/>
    <n v="1924"/>
  </r>
  <r>
    <x v="5"/>
    <x v="5"/>
    <s v="2015/16 Q4 Jan, Feb, Mar"/>
    <x v="22"/>
    <x v="38"/>
    <n v="1066"/>
  </r>
  <r>
    <x v="5"/>
    <x v="5"/>
    <s v="2015/16 Q4 Jan, Feb, Mar"/>
    <x v="22"/>
    <x v="73"/>
    <n v="70"/>
  </r>
  <r>
    <x v="5"/>
    <x v="5"/>
    <s v="2015/16 Q4 Jan, Feb, Mar"/>
    <x v="22"/>
    <x v="74"/>
    <n v="1295"/>
  </r>
  <r>
    <x v="5"/>
    <x v="5"/>
    <s v="2015/16 Q4 Jan, Feb, Mar"/>
    <x v="11"/>
    <x v="68"/>
    <n v="443"/>
  </r>
  <r>
    <x v="5"/>
    <x v="5"/>
    <s v="2015/16 Q4 Jan, Feb, Mar"/>
    <x v="11"/>
    <x v="69"/>
    <n v="569"/>
  </r>
  <r>
    <x v="5"/>
    <x v="5"/>
    <s v="2015/16 Q4 Jan, Feb, Mar"/>
    <x v="11"/>
    <x v="70"/>
    <n v="3"/>
  </r>
  <r>
    <x v="5"/>
    <x v="5"/>
    <s v="2015/16 Q4 Jan, Feb, Mar"/>
    <x v="11"/>
    <x v="71"/>
    <n v="202"/>
  </r>
  <r>
    <x v="5"/>
    <x v="5"/>
    <s v="2015/16 Q4 Jan, Feb, Mar"/>
    <x v="11"/>
    <x v="72"/>
    <n v="156"/>
  </r>
  <r>
    <x v="5"/>
    <x v="5"/>
    <s v="2015/16 Q4 Jan, Feb, Mar"/>
    <x v="11"/>
    <x v="116"/>
    <n v="285"/>
  </r>
  <r>
    <x v="5"/>
    <x v="5"/>
    <s v="2015/16 Q4 Jan, Feb, Mar"/>
    <x v="11"/>
    <x v="38"/>
    <n v="291"/>
  </r>
  <r>
    <x v="5"/>
    <x v="5"/>
    <s v="2015/16 Q4 Jan, Feb, Mar"/>
    <x v="11"/>
    <x v="73"/>
    <n v="12"/>
  </r>
  <r>
    <x v="5"/>
    <x v="5"/>
    <s v="2015/16 Q4 Jan, Feb, Mar"/>
    <x v="11"/>
    <x v="74"/>
    <n v="185"/>
  </r>
  <r>
    <x v="5"/>
    <x v="5"/>
    <s v="2015/16 Q4 Jan, Feb, Mar"/>
    <x v="12"/>
    <x v="41"/>
    <n v="1534"/>
  </r>
  <r>
    <x v="5"/>
    <x v="5"/>
    <s v="2015/16 Q4 Jan, Feb, Mar"/>
    <x v="13"/>
    <x v="75"/>
    <n v="23"/>
  </r>
  <r>
    <x v="5"/>
    <x v="5"/>
    <s v="2015/16 Q4 Jan, Feb, Mar"/>
    <x v="13"/>
    <x v="76"/>
    <n v="5"/>
  </r>
  <r>
    <x v="5"/>
    <x v="5"/>
    <s v="2015/16 Q4 Jan, Feb, Mar"/>
    <x v="13"/>
    <x v="77"/>
    <n v="18"/>
  </r>
  <r>
    <x v="5"/>
    <x v="5"/>
    <s v="2015/16 Q4 Jan, Feb, Mar"/>
    <x v="13"/>
    <x v="78"/>
    <n v="206"/>
  </r>
  <r>
    <x v="5"/>
    <x v="5"/>
    <s v="2015/16 Q4 Jan, Feb, Mar"/>
    <x v="13"/>
    <x v="79"/>
    <n v="42"/>
  </r>
  <r>
    <x v="5"/>
    <x v="5"/>
    <s v="2015/16 Q4 Jan, Feb, Mar"/>
    <x v="13"/>
    <x v="38"/>
    <n v="402"/>
  </r>
  <r>
    <x v="5"/>
    <x v="5"/>
    <s v="2015/16 Q4 Jan, Feb, Mar"/>
    <x v="13"/>
    <x v="80"/>
    <n v="17"/>
  </r>
  <r>
    <x v="5"/>
    <x v="5"/>
    <s v="2015/16 Q4 Jan, Feb, Mar"/>
    <x v="13"/>
    <x v="81"/>
    <n v="117"/>
  </r>
  <r>
    <x v="5"/>
    <x v="5"/>
    <s v="2015/16 Q4 Jan, Feb, Mar"/>
    <x v="14"/>
    <x v="35"/>
    <n v="14"/>
  </r>
  <r>
    <x v="5"/>
    <x v="5"/>
    <s v="2015/16 Q4 Jan, Feb, Mar"/>
    <x v="14"/>
    <x v="82"/>
    <n v="13"/>
  </r>
  <r>
    <x v="5"/>
    <x v="5"/>
    <s v="2015/16 Q4 Jan, Feb, Mar"/>
    <x v="14"/>
    <x v="101"/>
    <n v="78"/>
  </r>
  <r>
    <x v="5"/>
    <x v="5"/>
    <s v="2015/16 Q4 Jan, Feb, Mar"/>
    <x v="14"/>
    <x v="83"/>
    <n v="44"/>
  </r>
  <r>
    <x v="5"/>
    <x v="5"/>
    <s v="2015/16 Q4 Jan, Feb, Mar"/>
    <x v="14"/>
    <x v="113"/>
    <n v="10"/>
  </r>
  <r>
    <x v="5"/>
    <x v="5"/>
    <s v="2015/16 Q4 Jan, Feb, Mar"/>
    <x v="14"/>
    <x v="38"/>
    <n v="25"/>
  </r>
  <r>
    <x v="5"/>
    <x v="5"/>
    <s v="2015/16 Q4 Jan, Feb, Mar"/>
    <x v="14"/>
    <x v="84"/>
    <n v="88"/>
  </r>
  <r>
    <x v="5"/>
    <x v="5"/>
    <s v="2015/16 Q4 Jan, Feb, Mar"/>
    <x v="14"/>
    <x v="40"/>
    <n v="32"/>
  </r>
  <r>
    <x v="5"/>
    <x v="5"/>
    <s v="2015/16 Q4 Jan, Feb, Mar"/>
    <x v="15"/>
    <x v="85"/>
    <n v="39"/>
  </r>
  <r>
    <x v="5"/>
    <x v="5"/>
    <s v="2015/16 Q4 Jan, Feb, Mar"/>
    <x v="15"/>
    <x v="86"/>
    <n v="15"/>
  </r>
  <r>
    <x v="5"/>
    <x v="5"/>
    <s v="2015/16 Q4 Jan, Feb, Mar"/>
    <x v="15"/>
    <x v="38"/>
    <n v="72"/>
  </r>
  <r>
    <x v="5"/>
    <x v="5"/>
    <s v="2015/16 Q4 Jan, Feb, Mar"/>
    <x v="15"/>
    <x v="87"/>
    <n v="79"/>
  </r>
  <r>
    <x v="5"/>
    <x v="5"/>
    <s v="2015/16 Q4 Jan, Feb, Mar"/>
    <x v="15"/>
    <x v="88"/>
    <n v="8"/>
  </r>
  <r>
    <x v="5"/>
    <x v="5"/>
    <s v="2015/16 Q4 Jan, Feb, Mar"/>
    <x v="15"/>
    <x v="89"/>
    <n v="681"/>
  </r>
  <r>
    <x v="5"/>
    <x v="5"/>
    <s v="2015/16 Q4 Jan, Feb, Mar"/>
    <x v="15"/>
    <x v="90"/>
    <n v="128"/>
  </r>
  <r>
    <x v="5"/>
    <x v="5"/>
    <s v="2015/16 Q4 Jan, Feb, Mar"/>
    <x v="16"/>
    <x v="118"/>
    <n v="29"/>
  </r>
  <r>
    <x v="5"/>
    <x v="5"/>
    <s v="2015/16 Q4 Jan, Feb, Mar"/>
    <x v="16"/>
    <x v="124"/>
    <n v="43"/>
  </r>
  <r>
    <x v="5"/>
    <x v="5"/>
    <s v="2015/16 Q4 Jan, Feb, Mar"/>
    <x v="16"/>
    <x v="38"/>
    <n v="20"/>
  </r>
  <r>
    <x v="5"/>
    <x v="5"/>
    <s v="2015/16 Q4 Jan, Feb, Mar"/>
    <x v="16"/>
    <x v="92"/>
    <n v="15"/>
  </r>
  <r>
    <x v="5"/>
    <x v="5"/>
    <s v="2015/16 Q4 Jan, Feb, Mar"/>
    <x v="16"/>
    <x v="127"/>
    <n v="2"/>
  </r>
  <r>
    <x v="5"/>
    <x v="5"/>
    <s v="2015/16 Q4 Jan, Feb, Mar"/>
    <x v="16"/>
    <x v="93"/>
    <n v="45"/>
  </r>
  <r>
    <x v="5"/>
    <x v="5"/>
    <s v="2015/16 Q4 Jan, Feb, Mar"/>
    <x v="16"/>
    <x v="94"/>
    <n v="1"/>
  </r>
  <r>
    <x v="5"/>
    <x v="5"/>
    <s v="2015/16 Q4 Jan, Feb, Mar"/>
    <x v="16"/>
    <x v="95"/>
    <n v="11"/>
  </r>
  <r>
    <x v="5"/>
    <x v="5"/>
    <s v="2015/16 Q4 Jan, Feb, Mar"/>
    <x v="16"/>
    <x v="96"/>
    <n v="97"/>
  </r>
  <r>
    <x v="5"/>
    <x v="5"/>
    <s v="2015/16 Q4 Jan, Feb, Mar"/>
    <x v="16"/>
    <x v="97"/>
    <n v="81"/>
  </r>
  <r>
    <x v="5"/>
    <x v="5"/>
    <s v="2015/16 Q4 Jan, Feb, Mar"/>
    <x v="16"/>
    <x v="98"/>
    <n v="11"/>
  </r>
  <r>
    <x v="5"/>
    <x v="5"/>
    <s v="2015/16 Q4 Jan, Feb, Mar"/>
    <x v="16"/>
    <x v="99"/>
    <n v="28"/>
  </r>
  <r>
    <x v="5"/>
    <x v="5"/>
    <s v="2015/16 Q4 Jan, Feb, Mar"/>
    <x v="16"/>
    <x v="100"/>
    <n v="3"/>
  </r>
  <r>
    <x v="5"/>
    <x v="5"/>
    <s v="2015/16 Q4 Jan, Feb, Mar"/>
    <x v="16"/>
    <x v="117"/>
    <n v="6"/>
  </r>
  <r>
    <x v="5"/>
    <x v="5"/>
    <s v="2015/16 Q4 Jan, Feb, Mar"/>
    <x v="17"/>
    <x v="35"/>
    <n v="149"/>
  </r>
  <r>
    <x v="5"/>
    <x v="5"/>
    <s v="2015/16 Q4 Jan, Feb, Mar"/>
    <x v="17"/>
    <x v="82"/>
    <n v="1494"/>
  </r>
  <r>
    <x v="5"/>
    <x v="5"/>
    <s v="2015/16 Q4 Jan, Feb, Mar"/>
    <x v="17"/>
    <x v="101"/>
    <n v="1980"/>
  </r>
  <r>
    <x v="5"/>
    <x v="5"/>
    <s v="2015/16 Q4 Jan, Feb, Mar"/>
    <x v="17"/>
    <x v="83"/>
    <n v="2121"/>
  </r>
  <r>
    <x v="5"/>
    <x v="5"/>
    <s v="2015/16 Q4 Jan, Feb, Mar"/>
    <x v="17"/>
    <x v="113"/>
    <n v="358"/>
  </r>
  <r>
    <x v="5"/>
    <x v="5"/>
    <s v="2015/16 Q4 Jan, Feb, Mar"/>
    <x v="17"/>
    <x v="38"/>
    <n v="175"/>
  </r>
  <r>
    <x v="5"/>
    <x v="5"/>
    <s v="2015/16 Q4 Jan, Feb, Mar"/>
    <x v="17"/>
    <x v="84"/>
    <n v="576"/>
  </r>
  <r>
    <x v="5"/>
    <x v="5"/>
    <s v="2015/16 Q4 Jan, Feb, Mar"/>
    <x v="17"/>
    <x v="40"/>
    <n v="545"/>
  </r>
  <r>
    <x v="5"/>
    <x v="5"/>
    <s v="2015/16 Q4 Jan, Feb, Mar"/>
    <x v="17"/>
    <x v="102"/>
    <n v="196"/>
  </r>
  <r>
    <x v="5"/>
    <x v="5"/>
    <s v="2015/16 Q4 Jan, Feb, Mar"/>
    <x v="18"/>
    <x v="38"/>
    <n v="264"/>
  </r>
  <r>
    <x v="5"/>
    <x v="5"/>
    <s v="2015/16 Q4 Jan, Feb, Mar"/>
    <x v="18"/>
    <x v="103"/>
    <n v="69"/>
  </r>
  <r>
    <x v="5"/>
    <x v="5"/>
    <s v="2015/16 Q4 Jan, Feb, Mar"/>
    <x v="18"/>
    <x v="104"/>
    <n v="486"/>
  </r>
  <r>
    <x v="5"/>
    <x v="5"/>
    <s v="2015/16 Q4 Jan, Feb, Mar"/>
    <x v="19"/>
    <x v="105"/>
    <n v="31"/>
  </r>
  <r>
    <x v="5"/>
    <x v="5"/>
    <s v="2015/16 Q4 Jan, Feb, Mar"/>
    <x v="19"/>
    <x v="106"/>
    <n v="2"/>
  </r>
  <r>
    <x v="5"/>
    <x v="5"/>
    <s v="2015/16 Q4 Jan, Feb, Mar"/>
    <x v="19"/>
    <x v="107"/>
    <n v="72"/>
  </r>
  <r>
    <x v="5"/>
    <x v="5"/>
    <s v="2015/16 Q4 Jan, Feb, Mar"/>
    <x v="20"/>
    <x v="108"/>
    <n v="60"/>
  </r>
  <r>
    <x v="5"/>
    <x v="5"/>
    <s v="2015/16 Q4 Jan, Feb, Mar"/>
    <x v="20"/>
    <x v="109"/>
    <n v="240"/>
  </r>
  <r>
    <x v="5"/>
    <x v="5"/>
    <s v="2015/16 Q4 Jan, Feb, Mar"/>
    <x v="21"/>
    <x v="38"/>
    <n v="4"/>
  </r>
  <r>
    <x v="6"/>
    <x v="6"/>
    <s v="2016/17 Q1 Apr, May, Jun"/>
    <x v="0"/>
    <x v="0"/>
    <n v="111"/>
  </r>
  <r>
    <x v="6"/>
    <x v="6"/>
    <s v="2016/17 Q1 Apr, May, Jun"/>
    <x v="0"/>
    <x v="1"/>
    <n v="346"/>
  </r>
  <r>
    <x v="6"/>
    <x v="6"/>
    <s v="2016/17 Q1 Apr, May, Jun"/>
    <x v="1"/>
    <x v="119"/>
    <n v="42"/>
  </r>
  <r>
    <x v="6"/>
    <x v="6"/>
    <s v="2016/17 Q1 Apr, May, Jun"/>
    <x v="1"/>
    <x v="120"/>
    <n v="16"/>
  </r>
  <r>
    <x v="6"/>
    <x v="6"/>
    <s v="2016/17 Q1 Apr, May, Jun"/>
    <x v="1"/>
    <x v="121"/>
    <n v="11"/>
  </r>
  <r>
    <x v="6"/>
    <x v="6"/>
    <s v="2016/17 Q1 Apr, May, Jun"/>
    <x v="1"/>
    <x v="2"/>
    <n v="6"/>
  </r>
  <r>
    <x v="6"/>
    <x v="6"/>
    <s v="2016/17 Q1 Apr, May, Jun"/>
    <x v="1"/>
    <x v="3"/>
    <n v="36"/>
  </r>
  <r>
    <x v="6"/>
    <x v="6"/>
    <s v="2016/17 Q1 Apr, May, Jun"/>
    <x v="1"/>
    <x v="111"/>
    <n v="44"/>
  </r>
  <r>
    <x v="6"/>
    <x v="6"/>
    <s v="2016/17 Q1 Apr, May, Jun"/>
    <x v="1"/>
    <x v="4"/>
    <n v="45"/>
  </r>
  <r>
    <x v="6"/>
    <x v="6"/>
    <s v="2016/17 Q1 Apr, May, Jun"/>
    <x v="1"/>
    <x v="123"/>
    <n v="14"/>
  </r>
  <r>
    <x v="6"/>
    <x v="6"/>
    <s v="2016/17 Q1 Apr, May, Jun"/>
    <x v="1"/>
    <x v="5"/>
    <n v="5"/>
  </r>
  <r>
    <x v="6"/>
    <x v="6"/>
    <s v="2016/17 Q1 Apr, May, Jun"/>
    <x v="1"/>
    <x v="6"/>
    <n v="37"/>
  </r>
  <r>
    <x v="6"/>
    <x v="6"/>
    <s v="2016/17 Q1 Apr, May, Jun"/>
    <x v="1"/>
    <x v="7"/>
    <n v="8"/>
  </r>
  <r>
    <x v="6"/>
    <x v="6"/>
    <s v="2016/17 Q1 Apr, May, Jun"/>
    <x v="1"/>
    <x v="8"/>
    <n v="11"/>
  </r>
  <r>
    <x v="6"/>
    <x v="6"/>
    <s v="2016/17 Q1 Apr, May, Jun"/>
    <x v="1"/>
    <x v="9"/>
    <n v="47"/>
  </r>
  <r>
    <x v="6"/>
    <x v="6"/>
    <s v="2016/17 Q1 Apr, May, Jun"/>
    <x v="1"/>
    <x v="10"/>
    <n v="275"/>
  </r>
  <r>
    <x v="6"/>
    <x v="6"/>
    <s v="2016/17 Q1 Apr, May, Jun"/>
    <x v="1"/>
    <x v="11"/>
    <n v="10"/>
  </r>
  <r>
    <x v="6"/>
    <x v="6"/>
    <s v="2016/17 Q1 Apr, May, Jun"/>
    <x v="1"/>
    <x v="12"/>
    <n v="80"/>
  </r>
  <r>
    <x v="6"/>
    <x v="6"/>
    <s v="2016/17 Q1 Apr, May, Jun"/>
    <x v="1"/>
    <x v="13"/>
    <n v="3"/>
  </r>
  <r>
    <x v="6"/>
    <x v="6"/>
    <s v="2016/17 Q1 Apr, May, Jun"/>
    <x v="1"/>
    <x v="14"/>
    <n v="55"/>
  </r>
  <r>
    <x v="6"/>
    <x v="6"/>
    <s v="2016/17 Q1 Apr, May, Jun"/>
    <x v="1"/>
    <x v="15"/>
    <n v="131"/>
  </r>
  <r>
    <x v="6"/>
    <x v="6"/>
    <s v="2016/17 Q1 Apr, May, Jun"/>
    <x v="1"/>
    <x v="16"/>
    <n v="25"/>
  </r>
  <r>
    <x v="6"/>
    <x v="6"/>
    <s v="2016/17 Q1 Apr, May, Jun"/>
    <x v="1"/>
    <x v="17"/>
    <n v="305"/>
  </r>
  <r>
    <x v="6"/>
    <x v="6"/>
    <s v="2016/17 Q1 Apr, May, Jun"/>
    <x v="1"/>
    <x v="18"/>
    <n v="86"/>
  </r>
  <r>
    <x v="6"/>
    <x v="6"/>
    <s v="2016/17 Q1 Apr, May, Jun"/>
    <x v="1"/>
    <x v="19"/>
    <n v="168"/>
  </r>
  <r>
    <x v="6"/>
    <x v="6"/>
    <s v="2016/17 Q1 Apr, May, Jun"/>
    <x v="2"/>
    <x v="20"/>
    <n v="989"/>
  </r>
  <r>
    <x v="6"/>
    <x v="6"/>
    <s v="2016/17 Q1 Apr, May, Jun"/>
    <x v="2"/>
    <x v="21"/>
    <n v="10"/>
  </r>
  <r>
    <x v="6"/>
    <x v="6"/>
    <s v="2016/17 Q1 Apr, May, Jun"/>
    <x v="2"/>
    <x v="22"/>
    <n v="180"/>
  </r>
  <r>
    <x v="6"/>
    <x v="6"/>
    <s v="2016/17 Q1 Apr, May, Jun"/>
    <x v="2"/>
    <x v="23"/>
    <n v="914"/>
  </r>
  <r>
    <x v="6"/>
    <x v="6"/>
    <s v="2016/17 Q1 Apr, May, Jun"/>
    <x v="3"/>
    <x v="24"/>
    <n v="1520"/>
  </r>
  <r>
    <x v="6"/>
    <x v="6"/>
    <s v="2016/17 Q1 Apr, May, Jun"/>
    <x v="3"/>
    <x v="25"/>
    <n v="1200"/>
  </r>
  <r>
    <x v="6"/>
    <x v="6"/>
    <s v="2016/17 Q1 Apr, May, Jun"/>
    <x v="3"/>
    <x v="26"/>
    <n v="905"/>
  </r>
  <r>
    <x v="6"/>
    <x v="6"/>
    <s v="2016/17 Q1 Apr, May, Jun"/>
    <x v="3"/>
    <x v="27"/>
    <n v="594"/>
  </r>
  <r>
    <x v="6"/>
    <x v="6"/>
    <s v="2016/17 Q1 Apr, May, Jun"/>
    <x v="3"/>
    <x v="28"/>
    <n v="266"/>
  </r>
  <r>
    <x v="6"/>
    <x v="6"/>
    <s v="2016/17 Q1 Apr, May, Jun"/>
    <x v="3"/>
    <x v="38"/>
    <n v="302"/>
  </r>
  <r>
    <x v="6"/>
    <x v="6"/>
    <s v="2016/17 Q1 Apr, May, Jun"/>
    <x v="4"/>
    <x v="30"/>
    <n v="2"/>
  </r>
  <r>
    <x v="6"/>
    <x v="6"/>
    <s v="2016/17 Q1 Apr, May, Jun"/>
    <x v="4"/>
    <x v="31"/>
    <n v="93"/>
  </r>
  <r>
    <x v="6"/>
    <x v="6"/>
    <s v="2016/17 Q1 Apr, May, Jun"/>
    <x v="4"/>
    <x v="32"/>
    <n v="10"/>
  </r>
  <r>
    <x v="6"/>
    <x v="6"/>
    <s v="2016/17 Q1 Apr, May, Jun"/>
    <x v="4"/>
    <x v="33"/>
    <n v="3"/>
  </r>
  <r>
    <x v="6"/>
    <x v="6"/>
    <s v="2016/17 Q1 Apr, May, Jun"/>
    <x v="4"/>
    <x v="34"/>
    <n v="4"/>
  </r>
  <r>
    <x v="6"/>
    <x v="6"/>
    <s v="2016/17 Q1 Apr, May, Jun"/>
    <x v="5"/>
    <x v="35"/>
    <n v="1576"/>
  </r>
  <r>
    <x v="6"/>
    <x v="6"/>
    <s v="2016/17 Q1 Apr, May, Jun"/>
    <x v="5"/>
    <x v="36"/>
    <n v="59"/>
  </r>
  <r>
    <x v="6"/>
    <x v="6"/>
    <s v="2016/17 Q1 Apr, May, Jun"/>
    <x v="5"/>
    <x v="37"/>
    <n v="2019"/>
  </r>
  <r>
    <x v="6"/>
    <x v="6"/>
    <s v="2016/17 Q1 Apr, May, Jun"/>
    <x v="5"/>
    <x v="38"/>
    <n v="180"/>
  </r>
  <r>
    <x v="6"/>
    <x v="6"/>
    <s v="2016/17 Q1 Apr, May, Jun"/>
    <x v="5"/>
    <x v="39"/>
    <n v="582"/>
  </r>
  <r>
    <x v="6"/>
    <x v="6"/>
    <s v="2016/17 Q1 Apr, May, Jun"/>
    <x v="5"/>
    <x v="40"/>
    <n v="231"/>
  </r>
  <r>
    <x v="6"/>
    <x v="6"/>
    <s v="2016/17 Q1 Apr, May, Jun"/>
    <x v="6"/>
    <x v="115"/>
    <n v="327"/>
  </r>
  <r>
    <x v="6"/>
    <x v="6"/>
    <s v="2016/17 Q1 Apr, May, Jun"/>
    <x v="6"/>
    <x v="41"/>
    <n v="1104"/>
  </r>
  <r>
    <x v="6"/>
    <x v="6"/>
    <s v="2016/17 Q1 Apr, May, Jun"/>
    <x v="7"/>
    <x v="42"/>
    <n v="5"/>
  </r>
  <r>
    <x v="6"/>
    <x v="6"/>
    <s v="2016/17 Q1 Apr, May, Jun"/>
    <x v="7"/>
    <x v="43"/>
    <n v="5"/>
  </r>
  <r>
    <x v="6"/>
    <x v="6"/>
    <s v="2016/17 Q1 Apr, May, Jun"/>
    <x v="7"/>
    <x v="44"/>
    <n v="20"/>
  </r>
  <r>
    <x v="6"/>
    <x v="6"/>
    <s v="2016/17 Q1 Apr, May, Jun"/>
    <x v="7"/>
    <x v="45"/>
    <n v="237"/>
  </r>
  <r>
    <x v="6"/>
    <x v="6"/>
    <s v="2016/17 Q1 Apr, May, Jun"/>
    <x v="7"/>
    <x v="46"/>
    <n v="30"/>
  </r>
  <r>
    <x v="6"/>
    <x v="6"/>
    <s v="2016/17 Q1 Apr, May, Jun"/>
    <x v="7"/>
    <x v="47"/>
    <n v="47"/>
  </r>
  <r>
    <x v="6"/>
    <x v="6"/>
    <s v="2016/17 Q1 Apr, May, Jun"/>
    <x v="7"/>
    <x v="48"/>
    <n v="1"/>
  </r>
  <r>
    <x v="6"/>
    <x v="6"/>
    <s v="2016/17 Q1 Apr, May, Jun"/>
    <x v="7"/>
    <x v="49"/>
    <n v="7"/>
  </r>
  <r>
    <x v="6"/>
    <x v="6"/>
    <s v="2016/17 Q1 Apr, May, Jun"/>
    <x v="7"/>
    <x v="50"/>
    <n v="3"/>
  </r>
  <r>
    <x v="6"/>
    <x v="6"/>
    <s v="2016/17 Q1 Apr, May, Jun"/>
    <x v="7"/>
    <x v="51"/>
    <n v="2"/>
  </r>
  <r>
    <x v="6"/>
    <x v="6"/>
    <s v="2016/17 Q1 Apr, May, Jun"/>
    <x v="7"/>
    <x v="52"/>
    <n v="8"/>
  </r>
  <r>
    <x v="6"/>
    <x v="6"/>
    <s v="2016/17 Q1 Apr, May, Jun"/>
    <x v="7"/>
    <x v="53"/>
    <n v="24"/>
  </r>
  <r>
    <x v="6"/>
    <x v="6"/>
    <s v="2016/17 Q1 Apr, May, Jun"/>
    <x v="7"/>
    <x v="126"/>
    <n v="1"/>
  </r>
  <r>
    <x v="6"/>
    <x v="6"/>
    <s v="2016/17 Q1 Apr, May, Jun"/>
    <x v="7"/>
    <x v="112"/>
    <n v="4"/>
  </r>
  <r>
    <x v="6"/>
    <x v="6"/>
    <s v="2016/17 Q1 Apr, May, Jun"/>
    <x v="7"/>
    <x v="54"/>
    <n v="9"/>
  </r>
  <r>
    <x v="6"/>
    <x v="6"/>
    <s v="2016/17 Q1 Apr, May, Jun"/>
    <x v="7"/>
    <x v="55"/>
    <n v="17"/>
  </r>
  <r>
    <x v="6"/>
    <x v="6"/>
    <s v="2016/17 Q1 Apr, May, Jun"/>
    <x v="7"/>
    <x v="56"/>
    <n v="2"/>
  </r>
  <r>
    <x v="6"/>
    <x v="6"/>
    <s v="2016/17 Q1 Apr, May, Jun"/>
    <x v="7"/>
    <x v="57"/>
    <n v="7"/>
  </r>
  <r>
    <x v="6"/>
    <x v="6"/>
    <s v="2016/17 Q1 Apr, May, Jun"/>
    <x v="7"/>
    <x v="58"/>
    <n v="13"/>
  </r>
  <r>
    <x v="6"/>
    <x v="6"/>
    <s v="2016/17 Q1 Apr, May, Jun"/>
    <x v="7"/>
    <x v="59"/>
    <n v="15"/>
  </r>
  <r>
    <x v="6"/>
    <x v="6"/>
    <s v="2016/17 Q1 Apr, May, Jun"/>
    <x v="7"/>
    <x v="60"/>
    <n v="7"/>
  </r>
  <r>
    <x v="6"/>
    <x v="6"/>
    <s v="2016/17 Q1 Apr, May, Jun"/>
    <x v="7"/>
    <x v="61"/>
    <n v="45"/>
  </r>
  <r>
    <x v="6"/>
    <x v="6"/>
    <s v="2016/17 Q1 Apr, May, Jun"/>
    <x v="8"/>
    <x v="24"/>
    <n v="1715"/>
  </r>
  <r>
    <x v="6"/>
    <x v="6"/>
    <s v="2016/17 Q1 Apr, May, Jun"/>
    <x v="8"/>
    <x v="25"/>
    <n v="104"/>
  </r>
  <r>
    <x v="6"/>
    <x v="6"/>
    <s v="2016/17 Q1 Apr, May, Jun"/>
    <x v="8"/>
    <x v="26"/>
    <n v="59"/>
  </r>
  <r>
    <x v="6"/>
    <x v="6"/>
    <s v="2016/17 Q1 Apr, May, Jun"/>
    <x v="8"/>
    <x v="27"/>
    <n v="516"/>
  </r>
  <r>
    <x v="6"/>
    <x v="6"/>
    <s v="2016/17 Q1 Apr, May, Jun"/>
    <x v="8"/>
    <x v="28"/>
    <n v="190"/>
  </r>
  <r>
    <x v="6"/>
    <x v="6"/>
    <s v="2016/17 Q1 Apr, May, Jun"/>
    <x v="8"/>
    <x v="38"/>
    <n v="60"/>
  </r>
  <r>
    <x v="6"/>
    <x v="6"/>
    <s v="2016/17 Q1 Apr, May, Jun"/>
    <x v="9"/>
    <x v="62"/>
    <n v="38"/>
  </r>
  <r>
    <x v="6"/>
    <x v="6"/>
    <s v="2016/17 Q1 Apr, May, Jun"/>
    <x v="9"/>
    <x v="38"/>
    <n v="242"/>
  </r>
  <r>
    <x v="6"/>
    <x v="6"/>
    <s v="2016/17 Q1 Apr, May, Jun"/>
    <x v="9"/>
    <x v="63"/>
    <n v="8"/>
  </r>
  <r>
    <x v="6"/>
    <x v="6"/>
    <s v="2016/17 Q1 Apr, May, Jun"/>
    <x v="9"/>
    <x v="64"/>
    <n v="32"/>
  </r>
  <r>
    <x v="6"/>
    <x v="6"/>
    <s v="2016/17 Q1 Apr, May, Jun"/>
    <x v="9"/>
    <x v="65"/>
    <n v="37"/>
  </r>
  <r>
    <x v="6"/>
    <x v="6"/>
    <s v="2016/17 Q1 Apr, May, Jun"/>
    <x v="9"/>
    <x v="66"/>
    <n v="18"/>
  </r>
  <r>
    <x v="6"/>
    <x v="6"/>
    <s v="2016/17 Q1 Apr, May, Jun"/>
    <x v="9"/>
    <x v="67"/>
    <n v="236"/>
  </r>
  <r>
    <x v="6"/>
    <x v="6"/>
    <s v="2016/17 Q1 Apr, May, Jun"/>
    <x v="10"/>
    <x v="41"/>
    <n v="39"/>
  </r>
  <r>
    <x v="6"/>
    <x v="6"/>
    <s v="2016/17 Q1 Apr, May, Jun"/>
    <x v="22"/>
    <x v="68"/>
    <n v="1791"/>
  </r>
  <r>
    <x v="6"/>
    <x v="6"/>
    <s v="2016/17 Q1 Apr, May, Jun"/>
    <x v="22"/>
    <x v="69"/>
    <n v="2709"/>
  </r>
  <r>
    <x v="6"/>
    <x v="6"/>
    <s v="2016/17 Q1 Apr, May, Jun"/>
    <x v="22"/>
    <x v="70"/>
    <n v="24"/>
  </r>
  <r>
    <x v="6"/>
    <x v="6"/>
    <s v="2016/17 Q1 Apr, May, Jun"/>
    <x v="22"/>
    <x v="71"/>
    <n v="281"/>
  </r>
  <r>
    <x v="6"/>
    <x v="6"/>
    <s v="2016/17 Q1 Apr, May, Jun"/>
    <x v="22"/>
    <x v="72"/>
    <n v="51"/>
  </r>
  <r>
    <x v="6"/>
    <x v="6"/>
    <s v="2016/17 Q1 Apr, May, Jun"/>
    <x v="22"/>
    <x v="116"/>
    <n v="1938"/>
  </r>
  <r>
    <x v="6"/>
    <x v="6"/>
    <s v="2016/17 Q1 Apr, May, Jun"/>
    <x v="22"/>
    <x v="38"/>
    <n v="1026"/>
  </r>
  <r>
    <x v="6"/>
    <x v="6"/>
    <s v="2016/17 Q1 Apr, May, Jun"/>
    <x v="22"/>
    <x v="73"/>
    <n v="60"/>
  </r>
  <r>
    <x v="6"/>
    <x v="6"/>
    <s v="2016/17 Q1 Apr, May, Jun"/>
    <x v="22"/>
    <x v="74"/>
    <n v="1287"/>
  </r>
  <r>
    <x v="6"/>
    <x v="6"/>
    <s v="2016/17 Q1 Apr, May, Jun"/>
    <x v="11"/>
    <x v="68"/>
    <n v="278"/>
  </r>
  <r>
    <x v="6"/>
    <x v="6"/>
    <s v="2016/17 Q1 Apr, May, Jun"/>
    <x v="11"/>
    <x v="69"/>
    <n v="435"/>
  </r>
  <r>
    <x v="6"/>
    <x v="6"/>
    <s v="2016/17 Q1 Apr, May, Jun"/>
    <x v="11"/>
    <x v="71"/>
    <n v="175"/>
  </r>
  <r>
    <x v="6"/>
    <x v="6"/>
    <s v="2016/17 Q1 Apr, May, Jun"/>
    <x v="11"/>
    <x v="72"/>
    <n v="162"/>
  </r>
  <r>
    <x v="6"/>
    <x v="6"/>
    <s v="2016/17 Q1 Apr, May, Jun"/>
    <x v="11"/>
    <x v="116"/>
    <n v="239"/>
  </r>
  <r>
    <x v="6"/>
    <x v="6"/>
    <s v="2016/17 Q1 Apr, May, Jun"/>
    <x v="11"/>
    <x v="38"/>
    <n v="251"/>
  </r>
  <r>
    <x v="6"/>
    <x v="6"/>
    <s v="2016/17 Q1 Apr, May, Jun"/>
    <x v="11"/>
    <x v="73"/>
    <n v="12"/>
  </r>
  <r>
    <x v="6"/>
    <x v="6"/>
    <s v="2016/17 Q1 Apr, May, Jun"/>
    <x v="11"/>
    <x v="74"/>
    <n v="152"/>
  </r>
  <r>
    <x v="6"/>
    <x v="6"/>
    <s v="2016/17 Q1 Apr, May, Jun"/>
    <x v="12"/>
    <x v="41"/>
    <n v="1710"/>
  </r>
  <r>
    <x v="6"/>
    <x v="6"/>
    <s v="2016/17 Q1 Apr, May, Jun"/>
    <x v="13"/>
    <x v="75"/>
    <n v="30"/>
  </r>
  <r>
    <x v="6"/>
    <x v="6"/>
    <s v="2016/17 Q1 Apr, May, Jun"/>
    <x v="13"/>
    <x v="76"/>
    <n v="7"/>
  </r>
  <r>
    <x v="6"/>
    <x v="6"/>
    <s v="2016/17 Q1 Apr, May, Jun"/>
    <x v="13"/>
    <x v="77"/>
    <n v="18"/>
  </r>
  <r>
    <x v="6"/>
    <x v="6"/>
    <s v="2016/17 Q1 Apr, May, Jun"/>
    <x v="13"/>
    <x v="78"/>
    <n v="370"/>
  </r>
  <r>
    <x v="6"/>
    <x v="6"/>
    <s v="2016/17 Q1 Apr, May, Jun"/>
    <x v="13"/>
    <x v="79"/>
    <n v="48"/>
  </r>
  <r>
    <x v="6"/>
    <x v="6"/>
    <s v="2016/17 Q1 Apr, May, Jun"/>
    <x v="13"/>
    <x v="38"/>
    <n v="484"/>
  </r>
  <r>
    <x v="6"/>
    <x v="6"/>
    <s v="2016/17 Q1 Apr, May, Jun"/>
    <x v="13"/>
    <x v="80"/>
    <n v="10"/>
  </r>
  <r>
    <x v="6"/>
    <x v="6"/>
    <s v="2016/17 Q1 Apr, May, Jun"/>
    <x v="13"/>
    <x v="81"/>
    <n v="160"/>
  </r>
  <r>
    <x v="6"/>
    <x v="6"/>
    <s v="2016/17 Q1 Apr, May, Jun"/>
    <x v="14"/>
    <x v="35"/>
    <n v="20"/>
  </r>
  <r>
    <x v="6"/>
    <x v="6"/>
    <s v="2016/17 Q1 Apr, May, Jun"/>
    <x v="14"/>
    <x v="82"/>
    <n v="21"/>
  </r>
  <r>
    <x v="6"/>
    <x v="6"/>
    <s v="2016/17 Q1 Apr, May, Jun"/>
    <x v="14"/>
    <x v="101"/>
    <n v="95"/>
  </r>
  <r>
    <x v="6"/>
    <x v="6"/>
    <s v="2016/17 Q1 Apr, May, Jun"/>
    <x v="14"/>
    <x v="83"/>
    <n v="48"/>
  </r>
  <r>
    <x v="6"/>
    <x v="6"/>
    <s v="2016/17 Q1 Apr, May, Jun"/>
    <x v="14"/>
    <x v="113"/>
    <n v="15"/>
  </r>
  <r>
    <x v="6"/>
    <x v="6"/>
    <s v="2016/17 Q1 Apr, May, Jun"/>
    <x v="14"/>
    <x v="38"/>
    <n v="19"/>
  </r>
  <r>
    <x v="6"/>
    <x v="6"/>
    <s v="2016/17 Q1 Apr, May, Jun"/>
    <x v="14"/>
    <x v="84"/>
    <n v="114"/>
  </r>
  <r>
    <x v="6"/>
    <x v="6"/>
    <s v="2016/17 Q1 Apr, May, Jun"/>
    <x v="14"/>
    <x v="40"/>
    <n v="42"/>
  </r>
  <r>
    <x v="6"/>
    <x v="6"/>
    <s v="2016/17 Q1 Apr, May, Jun"/>
    <x v="15"/>
    <x v="85"/>
    <n v="50"/>
  </r>
  <r>
    <x v="6"/>
    <x v="6"/>
    <s v="2016/17 Q1 Apr, May, Jun"/>
    <x v="15"/>
    <x v="86"/>
    <n v="26"/>
  </r>
  <r>
    <x v="6"/>
    <x v="6"/>
    <s v="2016/17 Q1 Apr, May, Jun"/>
    <x v="15"/>
    <x v="38"/>
    <n v="114"/>
  </r>
  <r>
    <x v="6"/>
    <x v="6"/>
    <s v="2016/17 Q1 Apr, May, Jun"/>
    <x v="15"/>
    <x v="87"/>
    <n v="90"/>
  </r>
  <r>
    <x v="6"/>
    <x v="6"/>
    <s v="2016/17 Q1 Apr, May, Jun"/>
    <x v="15"/>
    <x v="88"/>
    <n v="16"/>
  </r>
  <r>
    <x v="6"/>
    <x v="6"/>
    <s v="2016/17 Q1 Apr, May, Jun"/>
    <x v="15"/>
    <x v="89"/>
    <n v="699"/>
  </r>
  <r>
    <x v="6"/>
    <x v="6"/>
    <s v="2016/17 Q1 Apr, May, Jun"/>
    <x v="15"/>
    <x v="90"/>
    <n v="219"/>
  </r>
  <r>
    <x v="6"/>
    <x v="6"/>
    <s v="2016/17 Q1 Apr, May, Jun"/>
    <x v="16"/>
    <x v="118"/>
    <n v="31"/>
  </r>
  <r>
    <x v="6"/>
    <x v="6"/>
    <s v="2016/17 Q1 Apr, May, Jun"/>
    <x v="16"/>
    <x v="124"/>
    <n v="10"/>
  </r>
  <r>
    <x v="6"/>
    <x v="6"/>
    <s v="2016/17 Q1 Apr, May, Jun"/>
    <x v="16"/>
    <x v="38"/>
    <n v="12"/>
  </r>
  <r>
    <x v="6"/>
    <x v="6"/>
    <s v="2016/17 Q1 Apr, May, Jun"/>
    <x v="16"/>
    <x v="92"/>
    <n v="9"/>
  </r>
  <r>
    <x v="6"/>
    <x v="6"/>
    <s v="2016/17 Q1 Apr, May, Jun"/>
    <x v="16"/>
    <x v="93"/>
    <n v="16"/>
  </r>
  <r>
    <x v="6"/>
    <x v="6"/>
    <s v="2016/17 Q1 Apr, May, Jun"/>
    <x v="16"/>
    <x v="95"/>
    <n v="21"/>
  </r>
  <r>
    <x v="6"/>
    <x v="6"/>
    <s v="2016/17 Q1 Apr, May, Jun"/>
    <x v="16"/>
    <x v="125"/>
    <n v="8"/>
  </r>
  <r>
    <x v="6"/>
    <x v="6"/>
    <s v="2016/17 Q1 Apr, May, Jun"/>
    <x v="16"/>
    <x v="96"/>
    <n v="53"/>
  </r>
  <r>
    <x v="6"/>
    <x v="6"/>
    <s v="2016/17 Q1 Apr, May, Jun"/>
    <x v="16"/>
    <x v="97"/>
    <n v="106"/>
  </r>
  <r>
    <x v="6"/>
    <x v="6"/>
    <s v="2016/17 Q1 Apr, May, Jun"/>
    <x v="16"/>
    <x v="98"/>
    <n v="10"/>
  </r>
  <r>
    <x v="6"/>
    <x v="6"/>
    <s v="2016/17 Q1 Apr, May, Jun"/>
    <x v="16"/>
    <x v="99"/>
    <n v="24"/>
  </r>
  <r>
    <x v="6"/>
    <x v="6"/>
    <s v="2016/17 Q1 Apr, May, Jun"/>
    <x v="16"/>
    <x v="100"/>
    <n v="3"/>
  </r>
  <r>
    <x v="6"/>
    <x v="6"/>
    <s v="2016/17 Q1 Apr, May, Jun"/>
    <x v="16"/>
    <x v="117"/>
    <n v="4"/>
  </r>
  <r>
    <x v="6"/>
    <x v="6"/>
    <s v="2016/17 Q1 Apr, May, Jun"/>
    <x v="17"/>
    <x v="35"/>
    <n v="158"/>
  </r>
  <r>
    <x v="6"/>
    <x v="6"/>
    <s v="2016/17 Q1 Apr, May, Jun"/>
    <x v="17"/>
    <x v="82"/>
    <n v="1281"/>
  </r>
  <r>
    <x v="6"/>
    <x v="6"/>
    <s v="2016/17 Q1 Apr, May, Jun"/>
    <x v="17"/>
    <x v="101"/>
    <n v="1929"/>
  </r>
  <r>
    <x v="6"/>
    <x v="6"/>
    <s v="2016/17 Q1 Apr, May, Jun"/>
    <x v="17"/>
    <x v="83"/>
    <n v="2138"/>
  </r>
  <r>
    <x v="6"/>
    <x v="6"/>
    <s v="2016/17 Q1 Apr, May, Jun"/>
    <x v="17"/>
    <x v="113"/>
    <n v="390"/>
  </r>
  <r>
    <x v="6"/>
    <x v="6"/>
    <s v="2016/17 Q1 Apr, May, Jun"/>
    <x v="17"/>
    <x v="38"/>
    <n v="197"/>
  </r>
  <r>
    <x v="6"/>
    <x v="6"/>
    <s v="2016/17 Q1 Apr, May, Jun"/>
    <x v="17"/>
    <x v="84"/>
    <n v="453"/>
  </r>
  <r>
    <x v="6"/>
    <x v="6"/>
    <s v="2016/17 Q1 Apr, May, Jun"/>
    <x v="17"/>
    <x v="40"/>
    <n v="449"/>
  </r>
  <r>
    <x v="6"/>
    <x v="6"/>
    <s v="2016/17 Q1 Apr, May, Jun"/>
    <x v="17"/>
    <x v="102"/>
    <n v="244"/>
  </r>
  <r>
    <x v="6"/>
    <x v="6"/>
    <s v="2016/17 Q1 Apr, May, Jun"/>
    <x v="18"/>
    <x v="38"/>
    <n v="277"/>
  </r>
  <r>
    <x v="6"/>
    <x v="6"/>
    <s v="2016/17 Q1 Apr, May, Jun"/>
    <x v="18"/>
    <x v="103"/>
    <n v="80"/>
  </r>
  <r>
    <x v="6"/>
    <x v="6"/>
    <s v="2016/17 Q1 Apr, May, Jun"/>
    <x v="18"/>
    <x v="104"/>
    <n v="616"/>
  </r>
  <r>
    <x v="6"/>
    <x v="6"/>
    <s v="2016/17 Q1 Apr, May, Jun"/>
    <x v="19"/>
    <x v="105"/>
    <n v="29"/>
  </r>
  <r>
    <x v="6"/>
    <x v="6"/>
    <s v="2016/17 Q1 Apr, May, Jun"/>
    <x v="19"/>
    <x v="106"/>
    <n v="2"/>
  </r>
  <r>
    <x v="6"/>
    <x v="6"/>
    <s v="2016/17 Q1 Apr, May, Jun"/>
    <x v="19"/>
    <x v="107"/>
    <n v="52"/>
  </r>
  <r>
    <x v="6"/>
    <x v="6"/>
    <s v="2016/17 Q1 Apr, May, Jun"/>
    <x v="20"/>
    <x v="108"/>
    <n v="73"/>
  </r>
  <r>
    <x v="6"/>
    <x v="6"/>
    <s v="2016/17 Q1 Apr, May, Jun"/>
    <x v="20"/>
    <x v="109"/>
    <n v="318"/>
  </r>
  <r>
    <x v="6"/>
    <x v="6"/>
    <s v="2016/17 Q1 Apr, May, Jun"/>
    <x v="21"/>
    <x v="110"/>
    <n v="2"/>
  </r>
  <r>
    <x v="6"/>
    <x v="6"/>
    <s v="2016/17 Q1 Apr, May, Jun"/>
    <x v="21"/>
    <x v="38"/>
    <n v="8"/>
  </r>
  <r>
    <x v="6"/>
    <x v="6"/>
    <s v="2016/17 Q2 Jul, Aug, Sep"/>
    <x v="0"/>
    <x v="0"/>
    <n v="122"/>
  </r>
  <r>
    <x v="6"/>
    <x v="6"/>
    <s v="2016/17 Q2 Jul, Aug, Sep"/>
    <x v="0"/>
    <x v="1"/>
    <n v="360"/>
  </r>
  <r>
    <x v="6"/>
    <x v="6"/>
    <s v="2016/17 Q2 Jul, Aug, Sep"/>
    <x v="1"/>
    <x v="119"/>
    <n v="25"/>
  </r>
  <r>
    <x v="6"/>
    <x v="6"/>
    <s v="2016/17 Q2 Jul, Aug, Sep"/>
    <x v="1"/>
    <x v="120"/>
    <n v="17"/>
  </r>
  <r>
    <x v="6"/>
    <x v="6"/>
    <s v="2016/17 Q2 Jul, Aug, Sep"/>
    <x v="1"/>
    <x v="121"/>
    <n v="18"/>
  </r>
  <r>
    <x v="6"/>
    <x v="6"/>
    <s v="2016/17 Q2 Jul, Aug, Sep"/>
    <x v="1"/>
    <x v="2"/>
    <n v="12"/>
  </r>
  <r>
    <x v="6"/>
    <x v="6"/>
    <s v="2016/17 Q2 Jul, Aug, Sep"/>
    <x v="1"/>
    <x v="3"/>
    <n v="44"/>
  </r>
  <r>
    <x v="6"/>
    <x v="6"/>
    <s v="2016/17 Q2 Jul, Aug, Sep"/>
    <x v="1"/>
    <x v="122"/>
    <n v="4"/>
  </r>
  <r>
    <x v="6"/>
    <x v="6"/>
    <s v="2016/17 Q2 Jul, Aug, Sep"/>
    <x v="1"/>
    <x v="111"/>
    <n v="41"/>
  </r>
  <r>
    <x v="6"/>
    <x v="6"/>
    <s v="2016/17 Q2 Jul, Aug, Sep"/>
    <x v="1"/>
    <x v="4"/>
    <n v="39"/>
  </r>
  <r>
    <x v="6"/>
    <x v="6"/>
    <s v="2016/17 Q2 Jul, Aug, Sep"/>
    <x v="1"/>
    <x v="123"/>
    <n v="10"/>
  </r>
  <r>
    <x v="6"/>
    <x v="6"/>
    <s v="2016/17 Q2 Jul, Aug, Sep"/>
    <x v="1"/>
    <x v="5"/>
    <n v="1"/>
  </r>
  <r>
    <x v="6"/>
    <x v="6"/>
    <s v="2016/17 Q2 Jul, Aug, Sep"/>
    <x v="1"/>
    <x v="6"/>
    <n v="39"/>
  </r>
  <r>
    <x v="6"/>
    <x v="6"/>
    <s v="2016/17 Q2 Jul, Aug, Sep"/>
    <x v="1"/>
    <x v="7"/>
    <n v="8"/>
  </r>
  <r>
    <x v="6"/>
    <x v="6"/>
    <s v="2016/17 Q2 Jul, Aug, Sep"/>
    <x v="1"/>
    <x v="8"/>
    <n v="6"/>
  </r>
  <r>
    <x v="6"/>
    <x v="6"/>
    <s v="2016/17 Q2 Jul, Aug, Sep"/>
    <x v="1"/>
    <x v="9"/>
    <n v="35"/>
  </r>
  <r>
    <x v="6"/>
    <x v="6"/>
    <s v="2016/17 Q2 Jul, Aug, Sep"/>
    <x v="1"/>
    <x v="10"/>
    <n v="274"/>
  </r>
  <r>
    <x v="6"/>
    <x v="6"/>
    <s v="2016/17 Q2 Jul, Aug, Sep"/>
    <x v="1"/>
    <x v="11"/>
    <n v="8"/>
  </r>
  <r>
    <x v="6"/>
    <x v="6"/>
    <s v="2016/17 Q2 Jul, Aug, Sep"/>
    <x v="1"/>
    <x v="12"/>
    <n v="96"/>
  </r>
  <r>
    <x v="6"/>
    <x v="6"/>
    <s v="2016/17 Q2 Jul, Aug, Sep"/>
    <x v="1"/>
    <x v="13"/>
    <n v="7"/>
  </r>
  <r>
    <x v="6"/>
    <x v="6"/>
    <s v="2016/17 Q2 Jul, Aug, Sep"/>
    <x v="1"/>
    <x v="14"/>
    <n v="49"/>
  </r>
  <r>
    <x v="6"/>
    <x v="6"/>
    <s v="2016/17 Q2 Jul, Aug, Sep"/>
    <x v="1"/>
    <x v="15"/>
    <n v="141"/>
  </r>
  <r>
    <x v="6"/>
    <x v="6"/>
    <s v="2016/17 Q2 Jul, Aug, Sep"/>
    <x v="1"/>
    <x v="16"/>
    <n v="21"/>
  </r>
  <r>
    <x v="6"/>
    <x v="6"/>
    <s v="2016/17 Q2 Jul, Aug, Sep"/>
    <x v="1"/>
    <x v="17"/>
    <n v="306"/>
  </r>
  <r>
    <x v="6"/>
    <x v="6"/>
    <s v="2016/17 Q2 Jul, Aug, Sep"/>
    <x v="1"/>
    <x v="18"/>
    <n v="68"/>
  </r>
  <r>
    <x v="6"/>
    <x v="6"/>
    <s v="2016/17 Q2 Jul, Aug, Sep"/>
    <x v="1"/>
    <x v="19"/>
    <n v="108"/>
  </r>
  <r>
    <x v="6"/>
    <x v="6"/>
    <s v="2016/17 Q2 Jul, Aug, Sep"/>
    <x v="2"/>
    <x v="20"/>
    <n v="1157"/>
  </r>
  <r>
    <x v="6"/>
    <x v="6"/>
    <s v="2016/17 Q2 Jul, Aug, Sep"/>
    <x v="2"/>
    <x v="21"/>
    <n v="7"/>
  </r>
  <r>
    <x v="6"/>
    <x v="6"/>
    <s v="2016/17 Q2 Jul, Aug, Sep"/>
    <x v="2"/>
    <x v="22"/>
    <n v="228"/>
  </r>
  <r>
    <x v="6"/>
    <x v="6"/>
    <s v="2016/17 Q2 Jul, Aug, Sep"/>
    <x v="2"/>
    <x v="23"/>
    <n v="1191"/>
  </r>
  <r>
    <x v="6"/>
    <x v="6"/>
    <s v="2016/17 Q2 Jul, Aug, Sep"/>
    <x v="3"/>
    <x v="24"/>
    <n v="1853"/>
  </r>
  <r>
    <x v="6"/>
    <x v="6"/>
    <s v="2016/17 Q2 Jul, Aug, Sep"/>
    <x v="3"/>
    <x v="25"/>
    <n v="1249"/>
  </r>
  <r>
    <x v="6"/>
    <x v="6"/>
    <s v="2016/17 Q2 Jul, Aug, Sep"/>
    <x v="3"/>
    <x v="26"/>
    <n v="956"/>
  </r>
  <r>
    <x v="6"/>
    <x v="6"/>
    <s v="2016/17 Q2 Jul, Aug, Sep"/>
    <x v="3"/>
    <x v="27"/>
    <n v="654"/>
  </r>
  <r>
    <x v="6"/>
    <x v="6"/>
    <s v="2016/17 Q2 Jul, Aug, Sep"/>
    <x v="3"/>
    <x v="28"/>
    <n v="295"/>
  </r>
  <r>
    <x v="6"/>
    <x v="6"/>
    <s v="2016/17 Q2 Jul, Aug, Sep"/>
    <x v="3"/>
    <x v="38"/>
    <n v="320"/>
  </r>
  <r>
    <x v="6"/>
    <x v="6"/>
    <s v="2016/17 Q2 Jul, Aug, Sep"/>
    <x v="4"/>
    <x v="29"/>
    <n v="1"/>
  </r>
  <r>
    <x v="6"/>
    <x v="6"/>
    <s v="2016/17 Q2 Jul, Aug, Sep"/>
    <x v="4"/>
    <x v="30"/>
    <n v="5"/>
  </r>
  <r>
    <x v="6"/>
    <x v="6"/>
    <s v="2016/17 Q2 Jul, Aug, Sep"/>
    <x v="4"/>
    <x v="31"/>
    <n v="88"/>
  </r>
  <r>
    <x v="6"/>
    <x v="6"/>
    <s v="2016/17 Q2 Jul, Aug, Sep"/>
    <x v="4"/>
    <x v="32"/>
    <n v="31"/>
  </r>
  <r>
    <x v="6"/>
    <x v="6"/>
    <s v="2016/17 Q2 Jul, Aug, Sep"/>
    <x v="4"/>
    <x v="34"/>
    <n v="2"/>
  </r>
  <r>
    <x v="6"/>
    <x v="6"/>
    <s v="2016/17 Q2 Jul, Aug, Sep"/>
    <x v="5"/>
    <x v="35"/>
    <n v="718"/>
  </r>
  <r>
    <x v="6"/>
    <x v="6"/>
    <s v="2016/17 Q2 Jul, Aug, Sep"/>
    <x v="5"/>
    <x v="36"/>
    <n v="19"/>
  </r>
  <r>
    <x v="6"/>
    <x v="6"/>
    <s v="2016/17 Q2 Jul, Aug, Sep"/>
    <x v="5"/>
    <x v="37"/>
    <n v="1965"/>
  </r>
  <r>
    <x v="6"/>
    <x v="6"/>
    <s v="2016/17 Q2 Jul, Aug, Sep"/>
    <x v="5"/>
    <x v="38"/>
    <n v="138"/>
  </r>
  <r>
    <x v="6"/>
    <x v="6"/>
    <s v="2016/17 Q2 Jul, Aug, Sep"/>
    <x v="5"/>
    <x v="39"/>
    <n v="196"/>
  </r>
  <r>
    <x v="6"/>
    <x v="6"/>
    <s v="2016/17 Q2 Jul, Aug, Sep"/>
    <x v="5"/>
    <x v="40"/>
    <n v="123"/>
  </r>
  <r>
    <x v="6"/>
    <x v="6"/>
    <s v="2016/17 Q2 Jul, Aug, Sep"/>
    <x v="6"/>
    <x v="115"/>
    <n v="339"/>
  </r>
  <r>
    <x v="6"/>
    <x v="6"/>
    <s v="2016/17 Q2 Jul, Aug, Sep"/>
    <x v="6"/>
    <x v="41"/>
    <n v="1156"/>
  </r>
  <r>
    <x v="6"/>
    <x v="6"/>
    <s v="2016/17 Q2 Jul, Aug, Sep"/>
    <x v="7"/>
    <x v="42"/>
    <n v="2"/>
  </r>
  <r>
    <x v="6"/>
    <x v="6"/>
    <s v="2016/17 Q2 Jul, Aug, Sep"/>
    <x v="7"/>
    <x v="43"/>
    <n v="5"/>
  </r>
  <r>
    <x v="6"/>
    <x v="6"/>
    <s v="2016/17 Q2 Jul, Aug, Sep"/>
    <x v="7"/>
    <x v="44"/>
    <n v="20"/>
  </r>
  <r>
    <x v="6"/>
    <x v="6"/>
    <s v="2016/17 Q2 Jul, Aug, Sep"/>
    <x v="7"/>
    <x v="45"/>
    <n v="258"/>
  </r>
  <r>
    <x v="6"/>
    <x v="6"/>
    <s v="2016/17 Q2 Jul, Aug, Sep"/>
    <x v="7"/>
    <x v="46"/>
    <n v="25"/>
  </r>
  <r>
    <x v="6"/>
    <x v="6"/>
    <s v="2016/17 Q2 Jul, Aug, Sep"/>
    <x v="7"/>
    <x v="47"/>
    <n v="37"/>
  </r>
  <r>
    <x v="6"/>
    <x v="6"/>
    <s v="2016/17 Q2 Jul, Aug, Sep"/>
    <x v="7"/>
    <x v="48"/>
    <n v="2"/>
  </r>
  <r>
    <x v="6"/>
    <x v="6"/>
    <s v="2016/17 Q2 Jul, Aug, Sep"/>
    <x v="7"/>
    <x v="49"/>
    <n v="8"/>
  </r>
  <r>
    <x v="6"/>
    <x v="6"/>
    <s v="2016/17 Q2 Jul, Aug, Sep"/>
    <x v="7"/>
    <x v="50"/>
    <n v="1"/>
  </r>
  <r>
    <x v="6"/>
    <x v="6"/>
    <s v="2016/17 Q2 Jul, Aug, Sep"/>
    <x v="7"/>
    <x v="51"/>
    <n v="5"/>
  </r>
  <r>
    <x v="6"/>
    <x v="6"/>
    <s v="2016/17 Q2 Jul, Aug, Sep"/>
    <x v="7"/>
    <x v="52"/>
    <n v="7"/>
  </r>
  <r>
    <x v="6"/>
    <x v="6"/>
    <s v="2016/17 Q2 Jul, Aug, Sep"/>
    <x v="7"/>
    <x v="53"/>
    <n v="21"/>
  </r>
  <r>
    <x v="6"/>
    <x v="6"/>
    <s v="2016/17 Q2 Jul, Aug, Sep"/>
    <x v="7"/>
    <x v="112"/>
    <n v="1"/>
  </r>
  <r>
    <x v="6"/>
    <x v="6"/>
    <s v="2016/17 Q2 Jul, Aug, Sep"/>
    <x v="7"/>
    <x v="54"/>
    <n v="19"/>
  </r>
  <r>
    <x v="6"/>
    <x v="6"/>
    <s v="2016/17 Q2 Jul, Aug, Sep"/>
    <x v="7"/>
    <x v="55"/>
    <n v="15"/>
  </r>
  <r>
    <x v="6"/>
    <x v="6"/>
    <s v="2016/17 Q2 Jul, Aug, Sep"/>
    <x v="7"/>
    <x v="56"/>
    <n v="2"/>
  </r>
  <r>
    <x v="6"/>
    <x v="6"/>
    <s v="2016/17 Q2 Jul, Aug, Sep"/>
    <x v="7"/>
    <x v="57"/>
    <n v="3"/>
  </r>
  <r>
    <x v="6"/>
    <x v="6"/>
    <s v="2016/17 Q2 Jul, Aug, Sep"/>
    <x v="7"/>
    <x v="58"/>
    <n v="3"/>
  </r>
  <r>
    <x v="6"/>
    <x v="6"/>
    <s v="2016/17 Q2 Jul, Aug, Sep"/>
    <x v="7"/>
    <x v="59"/>
    <n v="28"/>
  </r>
  <r>
    <x v="6"/>
    <x v="6"/>
    <s v="2016/17 Q2 Jul, Aug, Sep"/>
    <x v="7"/>
    <x v="60"/>
    <n v="9"/>
  </r>
  <r>
    <x v="6"/>
    <x v="6"/>
    <s v="2016/17 Q2 Jul, Aug, Sep"/>
    <x v="7"/>
    <x v="61"/>
    <n v="49"/>
  </r>
  <r>
    <x v="6"/>
    <x v="6"/>
    <s v="2016/17 Q2 Jul, Aug, Sep"/>
    <x v="8"/>
    <x v="24"/>
    <n v="1902"/>
  </r>
  <r>
    <x v="6"/>
    <x v="6"/>
    <s v="2016/17 Q2 Jul, Aug, Sep"/>
    <x v="8"/>
    <x v="25"/>
    <n v="144"/>
  </r>
  <r>
    <x v="6"/>
    <x v="6"/>
    <s v="2016/17 Q2 Jul, Aug, Sep"/>
    <x v="8"/>
    <x v="26"/>
    <n v="66"/>
  </r>
  <r>
    <x v="6"/>
    <x v="6"/>
    <s v="2016/17 Q2 Jul, Aug, Sep"/>
    <x v="8"/>
    <x v="27"/>
    <n v="644"/>
  </r>
  <r>
    <x v="6"/>
    <x v="6"/>
    <s v="2016/17 Q2 Jul, Aug, Sep"/>
    <x v="8"/>
    <x v="28"/>
    <n v="213"/>
  </r>
  <r>
    <x v="6"/>
    <x v="6"/>
    <s v="2016/17 Q2 Jul, Aug, Sep"/>
    <x v="8"/>
    <x v="38"/>
    <n v="75"/>
  </r>
  <r>
    <x v="6"/>
    <x v="6"/>
    <s v="2016/17 Q2 Jul, Aug, Sep"/>
    <x v="9"/>
    <x v="62"/>
    <n v="45"/>
  </r>
  <r>
    <x v="6"/>
    <x v="6"/>
    <s v="2016/17 Q2 Jul, Aug, Sep"/>
    <x v="9"/>
    <x v="38"/>
    <n v="251"/>
  </r>
  <r>
    <x v="6"/>
    <x v="6"/>
    <s v="2016/17 Q2 Jul, Aug, Sep"/>
    <x v="9"/>
    <x v="63"/>
    <n v="8"/>
  </r>
  <r>
    <x v="6"/>
    <x v="6"/>
    <s v="2016/17 Q2 Jul, Aug, Sep"/>
    <x v="9"/>
    <x v="64"/>
    <n v="32"/>
  </r>
  <r>
    <x v="6"/>
    <x v="6"/>
    <s v="2016/17 Q2 Jul, Aug, Sep"/>
    <x v="9"/>
    <x v="65"/>
    <n v="40"/>
  </r>
  <r>
    <x v="6"/>
    <x v="6"/>
    <s v="2016/17 Q2 Jul, Aug, Sep"/>
    <x v="9"/>
    <x v="66"/>
    <n v="25"/>
  </r>
  <r>
    <x v="6"/>
    <x v="6"/>
    <s v="2016/17 Q2 Jul, Aug, Sep"/>
    <x v="9"/>
    <x v="67"/>
    <n v="256"/>
  </r>
  <r>
    <x v="6"/>
    <x v="6"/>
    <s v="2016/17 Q2 Jul, Aug, Sep"/>
    <x v="10"/>
    <x v="41"/>
    <n v="53"/>
  </r>
  <r>
    <x v="6"/>
    <x v="6"/>
    <s v="2016/17 Q2 Jul, Aug, Sep"/>
    <x v="22"/>
    <x v="68"/>
    <n v="1603"/>
  </r>
  <r>
    <x v="6"/>
    <x v="6"/>
    <s v="2016/17 Q2 Jul, Aug, Sep"/>
    <x v="22"/>
    <x v="69"/>
    <n v="2680"/>
  </r>
  <r>
    <x v="6"/>
    <x v="6"/>
    <s v="2016/17 Q2 Jul, Aug, Sep"/>
    <x v="22"/>
    <x v="70"/>
    <n v="31"/>
  </r>
  <r>
    <x v="6"/>
    <x v="6"/>
    <s v="2016/17 Q2 Jul, Aug, Sep"/>
    <x v="22"/>
    <x v="71"/>
    <n v="267"/>
  </r>
  <r>
    <x v="6"/>
    <x v="6"/>
    <s v="2016/17 Q2 Jul, Aug, Sep"/>
    <x v="22"/>
    <x v="72"/>
    <n v="48"/>
  </r>
  <r>
    <x v="6"/>
    <x v="6"/>
    <s v="2016/17 Q2 Jul, Aug, Sep"/>
    <x v="22"/>
    <x v="116"/>
    <n v="1750"/>
  </r>
  <r>
    <x v="6"/>
    <x v="6"/>
    <s v="2016/17 Q2 Jul, Aug, Sep"/>
    <x v="22"/>
    <x v="38"/>
    <n v="986"/>
  </r>
  <r>
    <x v="6"/>
    <x v="6"/>
    <s v="2016/17 Q2 Jul, Aug, Sep"/>
    <x v="22"/>
    <x v="73"/>
    <n v="72"/>
  </r>
  <r>
    <x v="6"/>
    <x v="6"/>
    <s v="2016/17 Q2 Jul, Aug, Sep"/>
    <x v="22"/>
    <x v="74"/>
    <n v="1326"/>
  </r>
  <r>
    <x v="6"/>
    <x v="6"/>
    <s v="2016/17 Q2 Jul, Aug, Sep"/>
    <x v="11"/>
    <x v="68"/>
    <n v="203"/>
  </r>
  <r>
    <x v="6"/>
    <x v="6"/>
    <s v="2016/17 Q2 Jul, Aug, Sep"/>
    <x v="11"/>
    <x v="69"/>
    <n v="388"/>
  </r>
  <r>
    <x v="6"/>
    <x v="6"/>
    <s v="2016/17 Q2 Jul, Aug, Sep"/>
    <x v="11"/>
    <x v="70"/>
    <n v="2"/>
  </r>
  <r>
    <x v="6"/>
    <x v="6"/>
    <s v="2016/17 Q2 Jul, Aug, Sep"/>
    <x v="11"/>
    <x v="71"/>
    <n v="209"/>
  </r>
  <r>
    <x v="6"/>
    <x v="6"/>
    <s v="2016/17 Q2 Jul, Aug, Sep"/>
    <x v="11"/>
    <x v="72"/>
    <n v="211"/>
  </r>
  <r>
    <x v="6"/>
    <x v="6"/>
    <s v="2016/17 Q2 Jul, Aug, Sep"/>
    <x v="11"/>
    <x v="116"/>
    <n v="265"/>
  </r>
  <r>
    <x v="6"/>
    <x v="6"/>
    <s v="2016/17 Q2 Jul, Aug, Sep"/>
    <x v="11"/>
    <x v="38"/>
    <n v="251"/>
  </r>
  <r>
    <x v="6"/>
    <x v="6"/>
    <s v="2016/17 Q2 Jul, Aug, Sep"/>
    <x v="11"/>
    <x v="73"/>
    <n v="16"/>
  </r>
  <r>
    <x v="6"/>
    <x v="6"/>
    <s v="2016/17 Q2 Jul, Aug, Sep"/>
    <x v="11"/>
    <x v="74"/>
    <n v="143"/>
  </r>
  <r>
    <x v="6"/>
    <x v="6"/>
    <s v="2016/17 Q2 Jul, Aug, Sep"/>
    <x v="12"/>
    <x v="41"/>
    <n v="2048"/>
  </r>
  <r>
    <x v="6"/>
    <x v="6"/>
    <s v="2016/17 Q2 Jul, Aug, Sep"/>
    <x v="13"/>
    <x v="75"/>
    <n v="26"/>
  </r>
  <r>
    <x v="6"/>
    <x v="6"/>
    <s v="2016/17 Q2 Jul, Aug, Sep"/>
    <x v="13"/>
    <x v="76"/>
    <n v="3"/>
  </r>
  <r>
    <x v="6"/>
    <x v="6"/>
    <s v="2016/17 Q2 Jul, Aug, Sep"/>
    <x v="13"/>
    <x v="77"/>
    <n v="20"/>
  </r>
  <r>
    <x v="6"/>
    <x v="6"/>
    <s v="2016/17 Q2 Jul, Aug, Sep"/>
    <x v="13"/>
    <x v="78"/>
    <n v="421"/>
  </r>
  <r>
    <x v="6"/>
    <x v="6"/>
    <s v="2016/17 Q2 Jul, Aug, Sep"/>
    <x v="13"/>
    <x v="79"/>
    <n v="40"/>
  </r>
  <r>
    <x v="6"/>
    <x v="6"/>
    <s v="2016/17 Q2 Jul, Aug, Sep"/>
    <x v="13"/>
    <x v="38"/>
    <n v="581"/>
  </r>
  <r>
    <x v="6"/>
    <x v="6"/>
    <s v="2016/17 Q2 Jul, Aug, Sep"/>
    <x v="13"/>
    <x v="80"/>
    <n v="12"/>
  </r>
  <r>
    <x v="6"/>
    <x v="6"/>
    <s v="2016/17 Q2 Jul, Aug, Sep"/>
    <x v="13"/>
    <x v="81"/>
    <n v="160"/>
  </r>
  <r>
    <x v="6"/>
    <x v="6"/>
    <s v="2016/17 Q2 Jul, Aug, Sep"/>
    <x v="14"/>
    <x v="35"/>
    <n v="19"/>
  </r>
  <r>
    <x v="6"/>
    <x v="6"/>
    <s v="2016/17 Q2 Jul, Aug, Sep"/>
    <x v="14"/>
    <x v="82"/>
    <n v="27"/>
  </r>
  <r>
    <x v="6"/>
    <x v="6"/>
    <s v="2016/17 Q2 Jul, Aug, Sep"/>
    <x v="14"/>
    <x v="101"/>
    <n v="94"/>
  </r>
  <r>
    <x v="6"/>
    <x v="6"/>
    <s v="2016/17 Q2 Jul, Aug, Sep"/>
    <x v="14"/>
    <x v="83"/>
    <n v="51"/>
  </r>
  <r>
    <x v="6"/>
    <x v="6"/>
    <s v="2016/17 Q2 Jul, Aug, Sep"/>
    <x v="14"/>
    <x v="113"/>
    <n v="22"/>
  </r>
  <r>
    <x v="6"/>
    <x v="6"/>
    <s v="2016/17 Q2 Jul, Aug, Sep"/>
    <x v="14"/>
    <x v="38"/>
    <n v="21"/>
  </r>
  <r>
    <x v="6"/>
    <x v="6"/>
    <s v="2016/17 Q2 Jul, Aug, Sep"/>
    <x v="14"/>
    <x v="84"/>
    <n v="111"/>
  </r>
  <r>
    <x v="6"/>
    <x v="6"/>
    <s v="2016/17 Q2 Jul, Aug, Sep"/>
    <x v="14"/>
    <x v="40"/>
    <n v="43"/>
  </r>
  <r>
    <x v="6"/>
    <x v="6"/>
    <s v="2016/17 Q2 Jul, Aug, Sep"/>
    <x v="15"/>
    <x v="85"/>
    <n v="42"/>
  </r>
  <r>
    <x v="6"/>
    <x v="6"/>
    <s v="2016/17 Q2 Jul, Aug, Sep"/>
    <x v="15"/>
    <x v="86"/>
    <n v="21"/>
  </r>
  <r>
    <x v="6"/>
    <x v="6"/>
    <s v="2016/17 Q2 Jul, Aug, Sep"/>
    <x v="15"/>
    <x v="38"/>
    <n v="106"/>
  </r>
  <r>
    <x v="6"/>
    <x v="6"/>
    <s v="2016/17 Q2 Jul, Aug, Sep"/>
    <x v="15"/>
    <x v="87"/>
    <n v="97"/>
  </r>
  <r>
    <x v="6"/>
    <x v="6"/>
    <s v="2016/17 Q2 Jul, Aug, Sep"/>
    <x v="15"/>
    <x v="88"/>
    <n v="14"/>
  </r>
  <r>
    <x v="6"/>
    <x v="6"/>
    <s v="2016/17 Q2 Jul, Aug, Sep"/>
    <x v="15"/>
    <x v="89"/>
    <n v="742"/>
  </r>
  <r>
    <x v="6"/>
    <x v="6"/>
    <s v="2016/17 Q2 Jul, Aug, Sep"/>
    <x v="15"/>
    <x v="90"/>
    <n v="272"/>
  </r>
  <r>
    <x v="6"/>
    <x v="6"/>
    <s v="2016/17 Q2 Jul, Aug, Sep"/>
    <x v="16"/>
    <x v="118"/>
    <n v="51"/>
  </r>
  <r>
    <x v="6"/>
    <x v="6"/>
    <s v="2016/17 Q2 Jul, Aug, Sep"/>
    <x v="16"/>
    <x v="124"/>
    <n v="5"/>
  </r>
  <r>
    <x v="6"/>
    <x v="6"/>
    <s v="2016/17 Q2 Jul, Aug, Sep"/>
    <x v="16"/>
    <x v="38"/>
    <n v="13"/>
  </r>
  <r>
    <x v="6"/>
    <x v="6"/>
    <s v="2016/17 Q2 Jul, Aug, Sep"/>
    <x v="16"/>
    <x v="92"/>
    <n v="4"/>
  </r>
  <r>
    <x v="6"/>
    <x v="6"/>
    <s v="2016/17 Q2 Jul, Aug, Sep"/>
    <x v="16"/>
    <x v="93"/>
    <n v="6"/>
  </r>
  <r>
    <x v="6"/>
    <x v="6"/>
    <s v="2016/17 Q2 Jul, Aug, Sep"/>
    <x v="16"/>
    <x v="94"/>
    <n v="1"/>
  </r>
  <r>
    <x v="6"/>
    <x v="6"/>
    <s v="2016/17 Q2 Jul, Aug, Sep"/>
    <x v="16"/>
    <x v="95"/>
    <n v="27"/>
  </r>
  <r>
    <x v="6"/>
    <x v="6"/>
    <s v="2016/17 Q2 Jul, Aug, Sep"/>
    <x v="16"/>
    <x v="96"/>
    <n v="7"/>
  </r>
  <r>
    <x v="6"/>
    <x v="6"/>
    <s v="2016/17 Q2 Jul, Aug, Sep"/>
    <x v="16"/>
    <x v="97"/>
    <n v="121"/>
  </r>
  <r>
    <x v="6"/>
    <x v="6"/>
    <s v="2016/17 Q2 Jul, Aug, Sep"/>
    <x v="16"/>
    <x v="98"/>
    <n v="8"/>
  </r>
  <r>
    <x v="6"/>
    <x v="6"/>
    <s v="2016/17 Q2 Jul, Aug, Sep"/>
    <x v="16"/>
    <x v="99"/>
    <n v="17"/>
  </r>
  <r>
    <x v="6"/>
    <x v="6"/>
    <s v="2016/17 Q2 Jul, Aug, Sep"/>
    <x v="16"/>
    <x v="100"/>
    <n v="6"/>
  </r>
  <r>
    <x v="6"/>
    <x v="6"/>
    <s v="2016/17 Q2 Jul, Aug, Sep"/>
    <x v="16"/>
    <x v="117"/>
    <n v="11"/>
  </r>
  <r>
    <x v="6"/>
    <x v="6"/>
    <s v="2016/17 Q2 Jul, Aug, Sep"/>
    <x v="17"/>
    <x v="35"/>
    <n v="159"/>
  </r>
  <r>
    <x v="6"/>
    <x v="6"/>
    <s v="2016/17 Q2 Jul, Aug, Sep"/>
    <x v="17"/>
    <x v="82"/>
    <n v="1356"/>
  </r>
  <r>
    <x v="6"/>
    <x v="6"/>
    <s v="2016/17 Q2 Jul, Aug, Sep"/>
    <x v="17"/>
    <x v="101"/>
    <n v="2048"/>
  </r>
  <r>
    <x v="6"/>
    <x v="6"/>
    <s v="2016/17 Q2 Jul, Aug, Sep"/>
    <x v="17"/>
    <x v="83"/>
    <n v="2136"/>
  </r>
  <r>
    <x v="6"/>
    <x v="6"/>
    <s v="2016/17 Q2 Jul, Aug, Sep"/>
    <x v="17"/>
    <x v="113"/>
    <n v="422"/>
  </r>
  <r>
    <x v="6"/>
    <x v="6"/>
    <s v="2016/17 Q2 Jul, Aug, Sep"/>
    <x v="17"/>
    <x v="38"/>
    <n v="187"/>
  </r>
  <r>
    <x v="6"/>
    <x v="6"/>
    <s v="2016/17 Q2 Jul, Aug, Sep"/>
    <x v="17"/>
    <x v="84"/>
    <n v="453"/>
  </r>
  <r>
    <x v="6"/>
    <x v="6"/>
    <s v="2016/17 Q2 Jul, Aug, Sep"/>
    <x v="17"/>
    <x v="40"/>
    <n v="481"/>
  </r>
  <r>
    <x v="6"/>
    <x v="6"/>
    <s v="2016/17 Q2 Jul, Aug, Sep"/>
    <x v="17"/>
    <x v="102"/>
    <n v="270"/>
  </r>
  <r>
    <x v="6"/>
    <x v="6"/>
    <s v="2016/17 Q2 Jul, Aug, Sep"/>
    <x v="18"/>
    <x v="38"/>
    <n v="297"/>
  </r>
  <r>
    <x v="6"/>
    <x v="6"/>
    <s v="2016/17 Q2 Jul, Aug, Sep"/>
    <x v="18"/>
    <x v="103"/>
    <n v="88"/>
  </r>
  <r>
    <x v="6"/>
    <x v="6"/>
    <s v="2016/17 Q2 Jul, Aug, Sep"/>
    <x v="18"/>
    <x v="104"/>
    <n v="659"/>
  </r>
  <r>
    <x v="6"/>
    <x v="6"/>
    <s v="2016/17 Q2 Jul, Aug, Sep"/>
    <x v="19"/>
    <x v="105"/>
    <n v="37"/>
  </r>
  <r>
    <x v="6"/>
    <x v="6"/>
    <s v="2016/17 Q2 Jul, Aug, Sep"/>
    <x v="19"/>
    <x v="106"/>
    <n v="1"/>
  </r>
  <r>
    <x v="6"/>
    <x v="6"/>
    <s v="2016/17 Q2 Jul, Aug, Sep"/>
    <x v="19"/>
    <x v="107"/>
    <n v="43"/>
  </r>
  <r>
    <x v="6"/>
    <x v="6"/>
    <s v="2016/17 Q2 Jul, Aug, Sep"/>
    <x v="20"/>
    <x v="108"/>
    <n v="77"/>
  </r>
  <r>
    <x v="6"/>
    <x v="6"/>
    <s v="2016/17 Q2 Jul, Aug, Sep"/>
    <x v="20"/>
    <x v="109"/>
    <n v="323"/>
  </r>
  <r>
    <x v="6"/>
    <x v="6"/>
    <s v="2016/17 Q2 Jul, Aug, Sep"/>
    <x v="21"/>
    <x v="110"/>
    <n v="5"/>
  </r>
  <r>
    <x v="6"/>
    <x v="6"/>
    <s v="2016/17 Q2 Jul, Aug, Sep"/>
    <x v="21"/>
    <x v="38"/>
    <n v="16"/>
  </r>
  <r>
    <x v="6"/>
    <x v="6"/>
    <s v="2016/17 Q3 Oct, Nov, Dec"/>
    <x v="0"/>
    <x v="0"/>
    <n v="159"/>
  </r>
  <r>
    <x v="6"/>
    <x v="6"/>
    <s v="2016/17 Q3 Oct, Nov, Dec"/>
    <x v="0"/>
    <x v="1"/>
    <n v="347"/>
  </r>
  <r>
    <x v="6"/>
    <x v="6"/>
    <s v="2016/17 Q3 Oct, Nov, Dec"/>
    <x v="1"/>
    <x v="119"/>
    <n v="18"/>
  </r>
  <r>
    <x v="6"/>
    <x v="6"/>
    <s v="2016/17 Q3 Oct, Nov, Dec"/>
    <x v="1"/>
    <x v="120"/>
    <n v="18"/>
  </r>
  <r>
    <x v="6"/>
    <x v="6"/>
    <s v="2016/17 Q3 Oct, Nov, Dec"/>
    <x v="1"/>
    <x v="121"/>
    <n v="10"/>
  </r>
  <r>
    <x v="6"/>
    <x v="6"/>
    <s v="2016/17 Q3 Oct, Nov, Dec"/>
    <x v="1"/>
    <x v="2"/>
    <n v="13"/>
  </r>
  <r>
    <x v="6"/>
    <x v="6"/>
    <s v="2016/17 Q3 Oct, Nov, Dec"/>
    <x v="1"/>
    <x v="3"/>
    <n v="31"/>
  </r>
  <r>
    <x v="6"/>
    <x v="6"/>
    <s v="2016/17 Q3 Oct, Nov, Dec"/>
    <x v="1"/>
    <x v="122"/>
    <n v="4"/>
  </r>
  <r>
    <x v="6"/>
    <x v="6"/>
    <s v="2016/17 Q3 Oct, Nov, Dec"/>
    <x v="1"/>
    <x v="111"/>
    <n v="32"/>
  </r>
  <r>
    <x v="6"/>
    <x v="6"/>
    <s v="2016/17 Q3 Oct, Nov, Dec"/>
    <x v="1"/>
    <x v="4"/>
    <n v="30"/>
  </r>
  <r>
    <x v="6"/>
    <x v="6"/>
    <s v="2016/17 Q3 Oct, Nov, Dec"/>
    <x v="1"/>
    <x v="123"/>
    <n v="4"/>
  </r>
  <r>
    <x v="6"/>
    <x v="6"/>
    <s v="2016/17 Q3 Oct, Nov, Dec"/>
    <x v="1"/>
    <x v="6"/>
    <n v="44"/>
  </r>
  <r>
    <x v="6"/>
    <x v="6"/>
    <s v="2016/17 Q3 Oct, Nov, Dec"/>
    <x v="1"/>
    <x v="7"/>
    <n v="4"/>
  </r>
  <r>
    <x v="6"/>
    <x v="6"/>
    <s v="2016/17 Q3 Oct, Nov, Dec"/>
    <x v="1"/>
    <x v="8"/>
    <n v="3"/>
  </r>
  <r>
    <x v="6"/>
    <x v="6"/>
    <s v="2016/17 Q3 Oct, Nov, Dec"/>
    <x v="1"/>
    <x v="9"/>
    <n v="26"/>
  </r>
  <r>
    <x v="6"/>
    <x v="6"/>
    <s v="2016/17 Q3 Oct, Nov, Dec"/>
    <x v="1"/>
    <x v="10"/>
    <n v="161"/>
  </r>
  <r>
    <x v="6"/>
    <x v="6"/>
    <s v="2016/17 Q3 Oct, Nov, Dec"/>
    <x v="1"/>
    <x v="11"/>
    <n v="7"/>
  </r>
  <r>
    <x v="6"/>
    <x v="6"/>
    <s v="2016/17 Q3 Oct, Nov, Dec"/>
    <x v="1"/>
    <x v="12"/>
    <n v="29"/>
  </r>
  <r>
    <x v="6"/>
    <x v="6"/>
    <s v="2016/17 Q3 Oct, Nov, Dec"/>
    <x v="1"/>
    <x v="13"/>
    <n v="4"/>
  </r>
  <r>
    <x v="6"/>
    <x v="6"/>
    <s v="2016/17 Q3 Oct, Nov, Dec"/>
    <x v="1"/>
    <x v="14"/>
    <n v="50"/>
  </r>
  <r>
    <x v="6"/>
    <x v="6"/>
    <s v="2016/17 Q3 Oct, Nov, Dec"/>
    <x v="1"/>
    <x v="15"/>
    <n v="109"/>
  </r>
  <r>
    <x v="6"/>
    <x v="6"/>
    <s v="2016/17 Q3 Oct, Nov, Dec"/>
    <x v="1"/>
    <x v="16"/>
    <n v="12"/>
  </r>
  <r>
    <x v="6"/>
    <x v="6"/>
    <s v="2016/17 Q3 Oct, Nov, Dec"/>
    <x v="1"/>
    <x v="17"/>
    <n v="229"/>
  </r>
  <r>
    <x v="6"/>
    <x v="6"/>
    <s v="2016/17 Q3 Oct, Nov, Dec"/>
    <x v="1"/>
    <x v="18"/>
    <n v="80"/>
  </r>
  <r>
    <x v="6"/>
    <x v="6"/>
    <s v="2016/17 Q3 Oct, Nov, Dec"/>
    <x v="1"/>
    <x v="19"/>
    <n v="62"/>
  </r>
  <r>
    <x v="6"/>
    <x v="6"/>
    <s v="2016/17 Q3 Oct, Nov, Dec"/>
    <x v="2"/>
    <x v="20"/>
    <n v="1230"/>
  </r>
  <r>
    <x v="6"/>
    <x v="6"/>
    <s v="2016/17 Q3 Oct, Nov, Dec"/>
    <x v="2"/>
    <x v="21"/>
    <n v="10"/>
  </r>
  <r>
    <x v="6"/>
    <x v="6"/>
    <s v="2016/17 Q3 Oct, Nov, Dec"/>
    <x v="2"/>
    <x v="22"/>
    <n v="204"/>
  </r>
  <r>
    <x v="6"/>
    <x v="6"/>
    <s v="2016/17 Q3 Oct, Nov, Dec"/>
    <x v="2"/>
    <x v="23"/>
    <n v="1246"/>
  </r>
  <r>
    <x v="6"/>
    <x v="6"/>
    <s v="2016/17 Q3 Oct, Nov, Dec"/>
    <x v="3"/>
    <x v="24"/>
    <n v="1648"/>
  </r>
  <r>
    <x v="6"/>
    <x v="6"/>
    <s v="2016/17 Q3 Oct, Nov, Dec"/>
    <x v="3"/>
    <x v="25"/>
    <n v="1082"/>
  </r>
  <r>
    <x v="6"/>
    <x v="6"/>
    <s v="2016/17 Q3 Oct, Nov, Dec"/>
    <x v="3"/>
    <x v="26"/>
    <n v="1287"/>
  </r>
  <r>
    <x v="6"/>
    <x v="6"/>
    <s v="2016/17 Q3 Oct, Nov, Dec"/>
    <x v="3"/>
    <x v="27"/>
    <n v="747"/>
  </r>
  <r>
    <x v="6"/>
    <x v="6"/>
    <s v="2016/17 Q3 Oct, Nov, Dec"/>
    <x v="3"/>
    <x v="28"/>
    <n v="293"/>
  </r>
  <r>
    <x v="6"/>
    <x v="6"/>
    <s v="2016/17 Q3 Oct, Nov, Dec"/>
    <x v="3"/>
    <x v="38"/>
    <n v="295"/>
  </r>
  <r>
    <x v="6"/>
    <x v="6"/>
    <s v="2016/17 Q3 Oct, Nov, Dec"/>
    <x v="4"/>
    <x v="30"/>
    <n v="5"/>
  </r>
  <r>
    <x v="6"/>
    <x v="6"/>
    <s v="2016/17 Q3 Oct, Nov, Dec"/>
    <x v="4"/>
    <x v="31"/>
    <n v="124"/>
  </r>
  <r>
    <x v="6"/>
    <x v="6"/>
    <s v="2016/17 Q3 Oct, Nov, Dec"/>
    <x v="4"/>
    <x v="32"/>
    <n v="25"/>
  </r>
  <r>
    <x v="6"/>
    <x v="6"/>
    <s v="2016/17 Q3 Oct, Nov, Dec"/>
    <x v="4"/>
    <x v="33"/>
    <n v="4"/>
  </r>
  <r>
    <x v="6"/>
    <x v="6"/>
    <s v="2016/17 Q3 Oct, Nov, Dec"/>
    <x v="4"/>
    <x v="34"/>
    <n v="2"/>
  </r>
  <r>
    <x v="6"/>
    <x v="6"/>
    <s v="2016/17 Q3 Oct, Nov, Dec"/>
    <x v="5"/>
    <x v="35"/>
    <n v="797"/>
  </r>
  <r>
    <x v="6"/>
    <x v="6"/>
    <s v="2016/17 Q3 Oct, Nov, Dec"/>
    <x v="5"/>
    <x v="36"/>
    <n v="33"/>
  </r>
  <r>
    <x v="6"/>
    <x v="6"/>
    <s v="2016/17 Q3 Oct, Nov, Dec"/>
    <x v="5"/>
    <x v="37"/>
    <n v="2106"/>
  </r>
  <r>
    <x v="6"/>
    <x v="6"/>
    <s v="2016/17 Q3 Oct, Nov, Dec"/>
    <x v="5"/>
    <x v="38"/>
    <n v="140"/>
  </r>
  <r>
    <x v="6"/>
    <x v="6"/>
    <s v="2016/17 Q3 Oct, Nov, Dec"/>
    <x v="5"/>
    <x v="39"/>
    <n v="226"/>
  </r>
  <r>
    <x v="6"/>
    <x v="6"/>
    <s v="2016/17 Q3 Oct, Nov, Dec"/>
    <x v="5"/>
    <x v="40"/>
    <n v="135"/>
  </r>
  <r>
    <x v="6"/>
    <x v="6"/>
    <s v="2016/17 Q3 Oct, Nov, Dec"/>
    <x v="6"/>
    <x v="115"/>
    <n v="340"/>
  </r>
  <r>
    <x v="6"/>
    <x v="6"/>
    <s v="2016/17 Q3 Oct, Nov, Dec"/>
    <x v="6"/>
    <x v="41"/>
    <n v="1196"/>
  </r>
  <r>
    <x v="6"/>
    <x v="6"/>
    <s v="2016/17 Q3 Oct, Nov, Dec"/>
    <x v="7"/>
    <x v="42"/>
    <n v="5"/>
  </r>
  <r>
    <x v="6"/>
    <x v="6"/>
    <s v="2016/17 Q3 Oct, Nov, Dec"/>
    <x v="7"/>
    <x v="43"/>
    <n v="12"/>
  </r>
  <r>
    <x v="6"/>
    <x v="6"/>
    <s v="2016/17 Q3 Oct, Nov, Dec"/>
    <x v="7"/>
    <x v="44"/>
    <n v="36"/>
  </r>
  <r>
    <x v="6"/>
    <x v="6"/>
    <s v="2016/17 Q3 Oct, Nov, Dec"/>
    <x v="7"/>
    <x v="45"/>
    <n v="333"/>
  </r>
  <r>
    <x v="6"/>
    <x v="6"/>
    <s v="2016/17 Q3 Oct, Nov, Dec"/>
    <x v="7"/>
    <x v="46"/>
    <n v="24"/>
  </r>
  <r>
    <x v="6"/>
    <x v="6"/>
    <s v="2016/17 Q3 Oct, Nov, Dec"/>
    <x v="7"/>
    <x v="47"/>
    <n v="36"/>
  </r>
  <r>
    <x v="6"/>
    <x v="6"/>
    <s v="2016/17 Q3 Oct, Nov, Dec"/>
    <x v="7"/>
    <x v="48"/>
    <n v="3"/>
  </r>
  <r>
    <x v="6"/>
    <x v="6"/>
    <s v="2016/17 Q3 Oct, Nov, Dec"/>
    <x v="7"/>
    <x v="49"/>
    <n v="9"/>
  </r>
  <r>
    <x v="6"/>
    <x v="6"/>
    <s v="2016/17 Q3 Oct, Nov, Dec"/>
    <x v="7"/>
    <x v="50"/>
    <n v="3"/>
  </r>
  <r>
    <x v="6"/>
    <x v="6"/>
    <s v="2016/17 Q3 Oct, Nov, Dec"/>
    <x v="7"/>
    <x v="51"/>
    <n v="3"/>
  </r>
  <r>
    <x v="6"/>
    <x v="6"/>
    <s v="2016/17 Q3 Oct, Nov, Dec"/>
    <x v="7"/>
    <x v="52"/>
    <n v="10"/>
  </r>
  <r>
    <x v="6"/>
    <x v="6"/>
    <s v="2016/17 Q3 Oct, Nov, Dec"/>
    <x v="7"/>
    <x v="53"/>
    <n v="25"/>
  </r>
  <r>
    <x v="6"/>
    <x v="6"/>
    <s v="2016/17 Q3 Oct, Nov, Dec"/>
    <x v="7"/>
    <x v="112"/>
    <n v="2"/>
  </r>
  <r>
    <x v="6"/>
    <x v="6"/>
    <s v="2016/17 Q3 Oct, Nov, Dec"/>
    <x v="7"/>
    <x v="54"/>
    <n v="6"/>
  </r>
  <r>
    <x v="6"/>
    <x v="6"/>
    <s v="2016/17 Q3 Oct, Nov, Dec"/>
    <x v="7"/>
    <x v="55"/>
    <n v="14"/>
  </r>
  <r>
    <x v="6"/>
    <x v="6"/>
    <s v="2016/17 Q3 Oct, Nov, Dec"/>
    <x v="7"/>
    <x v="56"/>
    <n v="3"/>
  </r>
  <r>
    <x v="6"/>
    <x v="6"/>
    <s v="2016/17 Q3 Oct, Nov, Dec"/>
    <x v="7"/>
    <x v="57"/>
    <n v="12"/>
  </r>
  <r>
    <x v="6"/>
    <x v="6"/>
    <s v="2016/17 Q3 Oct, Nov, Dec"/>
    <x v="7"/>
    <x v="58"/>
    <n v="14"/>
  </r>
  <r>
    <x v="6"/>
    <x v="6"/>
    <s v="2016/17 Q3 Oct, Nov, Dec"/>
    <x v="7"/>
    <x v="59"/>
    <n v="22"/>
  </r>
  <r>
    <x v="6"/>
    <x v="6"/>
    <s v="2016/17 Q3 Oct, Nov, Dec"/>
    <x v="7"/>
    <x v="60"/>
    <n v="9"/>
  </r>
  <r>
    <x v="6"/>
    <x v="6"/>
    <s v="2016/17 Q3 Oct, Nov, Dec"/>
    <x v="7"/>
    <x v="61"/>
    <n v="64"/>
  </r>
  <r>
    <x v="6"/>
    <x v="6"/>
    <s v="2016/17 Q3 Oct, Nov, Dec"/>
    <x v="8"/>
    <x v="24"/>
    <n v="1837"/>
  </r>
  <r>
    <x v="6"/>
    <x v="6"/>
    <s v="2016/17 Q3 Oct, Nov, Dec"/>
    <x v="8"/>
    <x v="25"/>
    <n v="102"/>
  </r>
  <r>
    <x v="6"/>
    <x v="6"/>
    <s v="2016/17 Q3 Oct, Nov, Dec"/>
    <x v="8"/>
    <x v="26"/>
    <n v="53"/>
  </r>
  <r>
    <x v="6"/>
    <x v="6"/>
    <s v="2016/17 Q3 Oct, Nov, Dec"/>
    <x v="8"/>
    <x v="27"/>
    <n v="535"/>
  </r>
  <r>
    <x v="6"/>
    <x v="6"/>
    <s v="2016/17 Q3 Oct, Nov, Dec"/>
    <x v="8"/>
    <x v="28"/>
    <n v="176"/>
  </r>
  <r>
    <x v="6"/>
    <x v="6"/>
    <s v="2016/17 Q3 Oct, Nov, Dec"/>
    <x v="8"/>
    <x v="38"/>
    <n v="67"/>
  </r>
  <r>
    <x v="6"/>
    <x v="6"/>
    <s v="2016/17 Q3 Oct, Nov, Dec"/>
    <x v="9"/>
    <x v="62"/>
    <n v="29"/>
  </r>
  <r>
    <x v="6"/>
    <x v="6"/>
    <s v="2016/17 Q3 Oct, Nov, Dec"/>
    <x v="9"/>
    <x v="38"/>
    <n v="253"/>
  </r>
  <r>
    <x v="6"/>
    <x v="6"/>
    <s v="2016/17 Q3 Oct, Nov, Dec"/>
    <x v="9"/>
    <x v="63"/>
    <n v="13"/>
  </r>
  <r>
    <x v="6"/>
    <x v="6"/>
    <s v="2016/17 Q3 Oct, Nov, Dec"/>
    <x v="9"/>
    <x v="64"/>
    <n v="27"/>
  </r>
  <r>
    <x v="6"/>
    <x v="6"/>
    <s v="2016/17 Q3 Oct, Nov, Dec"/>
    <x v="9"/>
    <x v="65"/>
    <n v="31"/>
  </r>
  <r>
    <x v="6"/>
    <x v="6"/>
    <s v="2016/17 Q3 Oct, Nov, Dec"/>
    <x v="9"/>
    <x v="66"/>
    <n v="29"/>
  </r>
  <r>
    <x v="6"/>
    <x v="6"/>
    <s v="2016/17 Q3 Oct, Nov, Dec"/>
    <x v="9"/>
    <x v="67"/>
    <n v="258"/>
  </r>
  <r>
    <x v="6"/>
    <x v="6"/>
    <s v="2016/17 Q3 Oct, Nov, Dec"/>
    <x v="10"/>
    <x v="41"/>
    <n v="42"/>
  </r>
  <r>
    <x v="6"/>
    <x v="6"/>
    <s v="2016/17 Q3 Oct, Nov, Dec"/>
    <x v="22"/>
    <x v="68"/>
    <n v="2194"/>
  </r>
  <r>
    <x v="6"/>
    <x v="6"/>
    <s v="2016/17 Q3 Oct, Nov, Dec"/>
    <x v="22"/>
    <x v="69"/>
    <n v="2952"/>
  </r>
  <r>
    <x v="6"/>
    <x v="6"/>
    <s v="2016/17 Q3 Oct, Nov, Dec"/>
    <x v="22"/>
    <x v="70"/>
    <n v="29"/>
  </r>
  <r>
    <x v="6"/>
    <x v="6"/>
    <s v="2016/17 Q3 Oct, Nov, Dec"/>
    <x v="22"/>
    <x v="71"/>
    <n v="327"/>
  </r>
  <r>
    <x v="6"/>
    <x v="6"/>
    <s v="2016/17 Q3 Oct, Nov, Dec"/>
    <x v="22"/>
    <x v="72"/>
    <n v="59"/>
  </r>
  <r>
    <x v="6"/>
    <x v="6"/>
    <s v="2016/17 Q3 Oct, Nov, Dec"/>
    <x v="22"/>
    <x v="116"/>
    <n v="1966"/>
  </r>
  <r>
    <x v="6"/>
    <x v="6"/>
    <s v="2016/17 Q3 Oct, Nov, Dec"/>
    <x v="22"/>
    <x v="38"/>
    <n v="1078"/>
  </r>
  <r>
    <x v="6"/>
    <x v="6"/>
    <s v="2016/17 Q3 Oct, Nov, Dec"/>
    <x v="22"/>
    <x v="73"/>
    <n v="68"/>
  </r>
  <r>
    <x v="6"/>
    <x v="6"/>
    <s v="2016/17 Q3 Oct, Nov, Dec"/>
    <x v="22"/>
    <x v="74"/>
    <n v="1307"/>
  </r>
  <r>
    <x v="6"/>
    <x v="6"/>
    <s v="2016/17 Q3 Oct, Nov, Dec"/>
    <x v="11"/>
    <x v="68"/>
    <n v="322"/>
  </r>
  <r>
    <x v="6"/>
    <x v="6"/>
    <s v="2016/17 Q3 Oct, Nov, Dec"/>
    <x v="11"/>
    <x v="69"/>
    <n v="556"/>
  </r>
  <r>
    <x v="6"/>
    <x v="6"/>
    <s v="2016/17 Q3 Oct, Nov, Dec"/>
    <x v="11"/>
    <x v="70"/>
    <n v="7"/>
  </r>
  <r>
    <x v="6"/>
    <x v="6"/>
    <s v="2016/17 Q3 Oct, Nov, Dec"/>
    <x v="11"/>
    <x v="71"/>
    <n v="245"/>
  </r>
  <r>
    <x v="6"/>
    <x v="6"/>
    <s v="2016/17 Q3 Oct, Nov, Dec"/>
    <x v="11"/>
    <x v="72"/>
    <n v="275"/>
  </r>
  <r>
    <x v="6"/>
    <x v="6"/>
    <s v="2016/17 Q3 Oct, Nov, Dec"/>
    <x v="11"/>
    <x v="116"/>
    <n v="277"/>
  </r>
  <r>
    <x v="6"/>
    <x v="6"/>
    <s v="2016/17 Q3 Oct, Nov, Dec"/>
    <x v="11"/>
    <x v="38"/>
    <n v="247"/>
  </r>
  <r>
    <x v="6"/>
    <x v="6"/>
    <s v="2016/17 Q3 Oct, Nov, Dec"/>
    <x v="11"/>
    <x v="73"/>
    <n v="15"/>
  </r>
  <r>
    <x v="6"/>
    <x v="6"/>
    <s v="2016/17 Q3 Oct, Nov, Dec"/>
    <x v="11"/>
    <x v="74"/>
    <n v="202"/>
  </r>
  <r>
    <x v="6"/>
    <x v="6"/>
    <s v="2016/17 Q3 Oct, Nov, Dec"/>
    <x v="12"/>
    <x v="41"/>
    <n v="1940"/>
  </r>
  <r>
    <x v="6"/>
    <x v="6"/>
    <s v="2016/17 Q3 Oct, Nov, Dec"/>
    <x v="13"/>
    <x v="75"/>
    <n v="21"/>
  </r>
  <r>
    <x v="6"/>
    <x v="6"/>
    <s v="2016/17 Q3 Oct, Nov, Dec"/>
    <x v="13"/>
    <x v="76"/>
    <n v="13"/>
  </r>
  <r>
    <x v="6"/>
    <x v="6"/>
    <s v="2016/17 Q3 Oct, Nov, Dec"/>
    <x v="13"/>
    <x v="77"/>
    <n v="19"/>
  </r>
  <r>
    <x v="6"/>
    <x v="6"/>
    <s v="2016/17 Q3 Oct, Nov, Dec"/>
    <x v="13"/>
    <x v="78"/>
    <n v="210"/>
  </r>
  <r>
    <x v="6"/>
    <x v="6"/>
    <s v="2016/17 Q3 Oct, Nov, Dec"/>
    <x v="13"/>
    <x v="79"/>
    <n v="30"/>
  </r>
  <r>
    <x v="6"/>
    <x v="6"/>
    <s v="2016/17 Q3 Oct, Nov, Dec"/>
    <x v="13"/>
    <x v="38"/>
    <n v="378"/>
  </r>
  <r>
    <x v="6"/>
    <x v="6"/>
    <s v="2016/17 Q3 Oct, Nov, Dec"/>
    <x v="13"/>
    <x v="80"/>
    <n v="11"/>
  </r>
  <r>
    <x v="6"/>
    <x v="6"/>
    <s v="2016/17 Q3 Oct, Nov, Dec"/>
    <x v="13"/>
    <x v="81"/>
    <n v="118"/>
  </r>
  <r>
    <x v="6"/>
    <x v="6"/>
    <s v="2016/17 Q3 Oct, Nov, Dec"/>
    <x v="14"/>
    <x v="35"/>
    <n v="12"/>
  </r>
  <r>
    <x v="6"/>
    <x v="6"/>
    <s v="2016/17 Q3 Oct, Nov, Dec"/>
    <x v="14"/>
    <x v="82"/>
    <n v="15"/>
  </r>
  <r>
    <x v="6"/>
    <x v="6"/>
    <s v="2016/17 Q3 Oct, Nov, Dec"/>
    <x v="14"/>
    <x v="101"/>
    <n v="75"/>
  </r>
  <r>
    <x v="6"/>
    <x v="6"/>
    <s v="2016/17 Q3 Oct, Nov, Dec"/>
    <x v="14"/>
    <x v="83"/>
    <n v="36"/>
  </r>
  <r>
    <x v="6"/>
    <x v="6"/>
    <s v="2016/17 Q3 Oct, Nov, Dec"/>
    <x v="14"/>
    <x v="113"/>
    <n v="13"/>
  </r>
  <r>
    <x v="6"/>
    <x v="6"/>
    <s v="2016/17 Q3 Oct, Nov, Dec"/>
    <x v="14"/>
    <x v="38"/>
    <n v="9"/>
  </r>
  <r>
    <x v="6"/>
    <x v="6"/>
    <s v="2016/17 Q3 Oct, Nov, Dec"/>
    <x v="14"/>
    <x v="84"/>
    <n v="87"/>
  </r>
  <r>
    <x v="6"/>
    <x v="6"/>
    <s v="2016/17 Q3 Oct, Nov, Dec"/>
    <x v="14"/>
    <x v="40"/>
    <n v="32"/>
  </r>
  <r>
    <x v="6"/>
    <x v="6"/>
    <s v="2016/17 Q3 Oct, Nov, Dec"/>
    <x v="15"/>
    <x v="85"/>
    <n v="39"/>
  </r>
  <r>
    <x v="6"/>
    <x v="6"/>
    <s v="2016/17 Q3 Oct, Nov, Dec"/>
    <x v="15"/>
    <x v="86"/>
    <n v="14"/>
  </r>
  <r>
    <x v="6"/>
    <x v="6"/>
    <s v="2016/17 Q3 Oct, Nov, Dec"/>
    <x v="15"/>
    <x v="38"/>
    <n v="75"/>
  </r>
  <r>
    <x v="6"/>
    <x v="6"/>
    <s v="2016/17 Q3 Oct, Nov, Dec"/>
    <x v="15"/>
    <x v="87"/>
    <n v="64"/>
  </r>
  <r>
    <x v="6"/>
    <x v="6"/>
    <s v="2016/17 Q3 Oct, Nov, Dec"/>
    <x v="15"/>
    <x v="88"/>
    <n v="12"/>
  </r>
  <r>
    <x v="6"/>
    <x v="6"/>
    <s v="2016/17 Q3 Oct, Nov, Dec"/>
    <x v="15"/>
    <x v="89"/>
    <n v="645"/>
  </r>
  <r>
    <x v="6"/>
    <x v="6"/>
    <s v="2016/17 Q3 Oct, Nov, Dec"/>
    <x v="15"/>
    <x v="90"/>
    <n v="174"/>
  </r>
  <r>
    <x v="6"/>
    <x v="6"/>
    <s v="2016/17 Q3 Oct, Nov, Dec"/>
    <x v="16"/>
    <x v="91"/>
    <n v="1"/>
  </r>
  <r>
    <x v="6"/>
    <x v="6"/>
    <s v="2016/17 Q3 Oct, Nov, Dec"/>
    <x v="16"/>
    <x v="118"/>
    <n v="29"/>
  </r>
  <r>
    <x v="6"/>
    <x v="6"/>
    <s v="2016/17 Q3 Oct, Nov, Dec"/>
    <x v="16"/>
    <x v="124"/>
    <n v="10"/>
  </r>
  <r>
    <x v="6"/>
    <x v="6"/>
    <s v="2016/17 Q3 Oct, Nov, Dec"/>
    <x v="16"/>
    <x v="38"/>
    <n v="12"/>
  </r>
  <r>
    <x v="6"/>
    <x v="6"/>
    <s v="2016/17 Q3 Oct, Nov, Dec"/>
    <x v="16"/>
    <x v="92"/>
    <n v="2"/>
  </r>
  <r>
    <x v="6"/>
    <x v="6"/>
    <s v="2016/17 Q3 Oct, Nov, Dec"/>
    <x v="16"/>
    <x v="93"/>
    <n v="11"/>
  </r>
  <r>
    <x v="6"/>
    <x v="6"/>
    <s v="2016/17 Q3 Oct, Nov, Dec"/>
    <x v="16"/>
    <x v="94"/>
    <n v="1"/>
  </r>
  <r>
    <x v="6"/>
    <x v="6"/>
    <s v="2016/17 Q3 Oct, Nov, Dec"/>
    <x v="16"/>
    <x v="95"/>
    <n v="12"/>
  </r>
  <r>
    <x v="6"/>
    <x v="6"/>
    <s v="2016/17 Q3 Oct, Nov, Dec"/>
    <x v="16"/>
    <x v="96"/>
    <n v="43"/>
  </r>
  <r>
    <x v="6"/>
    <x v="6"/>
    <s v="2016/17 Q3 Oct, Nov, Dec"/>
    <x v="16"/>
    <x v="97"/>
    <n v="68"/>
  </r>
  <r>
    <x v="6"/>
    <x v="6"/>
    <s v="2016/17 Q3 Oct, Nov, Dec"/>
    <x v="16"/>
    <x v="98"/>
    <n v="4"/>
  </r>
  <r>
    <x v="6"/>
    <x v="6"/>
    <s v="2016/17 Q3 Oct, Nov, Dec"/>
    <x v="16"/>
    <x v="99"/>
    <n v="18"/>
  </r>
  <r>
    <x v="6"/>
    <x v="6"/>
    <s v="2016/17 Q3 Oct, Nov, Dec"/>
    <x v="16"/>
    <x v="100"/>
    <n v="2"/>
  </r>
  <r>
    <x v="6"/>
    <x v="6"/>
    <s v="2016/17 Q3 Oct, Nov, Dec"/>
    <x v="16"/>
    <x v="117"/>
    <n v="4"/>
  </r>
  <r>
    <x v="6"/>
    <x v="6"/>
    <s v="2016/17 Q3 Oct, Nov, Dec"/>
    <x v="17"/>
    <x v="35"/>
    <n v="186"/>
  </r>
  <r>
    <x v="6"/>
    <x v="6"/>
    <s v="2016/17 Q3 Oct, Nov, Dec"/>
    <x v="17"/>
    <x v="82"/>
    <n v="1441"/>
  </r>
  <r>
    <x v="6"/>
    <x v="6"/>
    <s v="2016/17 Q3 Oct, Nov, Dec"/>
    <x v="17"/>
    <x v="101"/>
    <n v="2303"/>
  </r>
  <r>
    <x v="6"/>
    <x v="6"/>
    <s v="2016/17 Q3 Oct, Nov, Dec"/>
    <x v="17"/>
    <x v="83"/>
    <n v="2319"/>
  </r>
  <r>
    <x v="6"/>
    <x v="6"/>
    <s v="2016/17 Q3 Oct, Nov, Dec"/>
    <x v="17"/>
    <x v="113"/>
    <n v="437"/>
  </r>
  <r>
    <x v="6"/>
    <x v="6"/>
    <s v="2016/17 Q3 Oct, Nov, Dec"/>
    <x v="17"/>
    <x v="38"/>
    <n v="185"/>
  </r>
  <r>
    <x v="6"/>
    <x v="6"/>
    <s v="2016/17 Q3 Oct, Nov, Dec"/>
    <x v="17"/>
    <x v="84"/>
    <n v="564"/>
  </r>
  <r>
    <x v="6"/>
    <x v="6"/>
    <s v="2016/17 Q3 Oct, Nov, Dec"/>
    <x v="17"/>
    <x v="40"/>
    <n v="550"/>
  </r>
  <r>
    <x v="6"/>
    <x v="6"/>
    <s v="2016/17 Q3 Oct, Nov, Dec"/>
    <x v="17"/>
    <x v="102"/>
    <n v="265"/>
  </r>
  <r>
    <x v="6"/>
    <x v="6"/>
    <s v="2016/17 Q3 Oct, Nov, Dec"/>
    <x v="18"/>
    <x v="38"/>
    <n v="325"/>
  </r>
  <r>
    <x v="6"/>
    <x v="6"/>
    <s v="2016/17 Q3 Oct, Nov, Dec"/>
    <x v="18"/>
    <x v="103"/>
    <n v="94"/>
  </r>
  <r>
    <x v="6"/>
    <x v="6"/>
    <s v="2016/17 Q3 Oct, Nov, Dec"/>
    <x v="18"/>
    <x v="104"/>
    <n v="431"/>
  </r>
  <r>
    <x v="6"/>
    <x v="6"/>
    <s v="2016/17 Q3 Oct, Nov, Dec"/>
    <x v="19"/>
    <x v="105"/>
    <n v="29"/>
  </r>
  <r>
    <x v="6"/>
    <x v="6"/>
    <s v="2016/17 Q3 Oct, Nov, Dec"/>
    <x v="19"/>
    <x v="107"/>
    <n v="51"/>
  </r>
  <r>
    <x v="6"/>
    <x v="6"/>
    <s v="2016/17 Q3 Oct, Nov, Dec"/>
    <x v="20"/>
    <x v="108"/>
    <n v="89"/>
  </r>
  <r>
    <x v="6"/>
    <x v="6"/>
    <s v="2016/17 Q3 Oct, Nov, Dec"/>
    <x v="20"/>
    <x v="109"/>
    <n v="257"/>
  </r>
  <r>
    <x v="6"/>
    <x v="6"/>
    <s v="2016/17 Q3 Oct, Nov, Dec"/>
    <x v="21"/>
    <x v="38"/>
    <n v="4"/>
  </r>
  <r>
    <x v="6"/>
    <x v="6"/>
    <s v="2016/17 Q4 Jan, Feb, Mar"/>
    <x v="0"/>
    <x v="0"/>
    <n v="164"/>
  </r>
  <r>
    <x v="6"/>
    <x v="6"/>
    <s v="2016/17 Q4 Jan, Feb, Mar"/>
    <x v="0"/>
    <x v="1"/>
    <n v="408"/>
  </r>
  <r>
    <x v="6"/>
    <x v="6"/>
    <s v="2016/17 Q4 Jan, Feb, Mar"/>
    <x v="1"/>
    <x v="119"/>
    <n v="17"/>
  </r>
  <r>
    <x v="6"/>
    <x v="6"/>
    <s v="2016/17 Q4 Jan, Feb, Mar"/>
    <x v="1"/>
    <x v="120"/>
    <n v="11"/>
  </r>
  <r>
    <x v="6"/>
    <x v="6"/>
    <s v="2016/17 Q4 Jan, Feb, Mar"/>
    <x v="1"/>
    <x v="121"/>
    <n v="15"/>
  </r>
  <r>
    <x v="6"/>
    <x v="6"/>
    <s v="2016/17 Q4 Jan, Feb, Mar"/>
    <x v="1"/>
    <x v="2"/>
    <n v="12"/>
  </r>
  <r>
    <x v="6"/>
    <x v="6"/>
    <s v="2016/17 Q4 Jan, Feb, Mar"/>
    <x v="1"/>
    <x v="3"/>
    <n v="41"/>
  </r>
  <r>
    <x v="6"/>
    <x v="6"/>
    <s v="2016/17 Q4 Jan, Feb, Mar"/>
    <x v="1"/>
    <x v="111"/>
    <n v="18"/>
  </r>
  <r>
    <x v="6"/>
    <x v="6"/>
    <s v="2016/17 Q4 Jan, Feb, Mar"/>
    <x v="1"/>
    <x v="4"/>
    <n v="37"/>
  </r>
  <r>
    <x v="6"/>
    <x v="6"/>
    <s v="2016/17 Q4 Jan, Feb, Mar"/>
    <x v="1"/>
    <x v="123"/>
    <n v="7"/>
  </r>
  <r>
    <x v="6"/>
    <x v="6"/>
    <s v="2016/17 Q4 Jan, Feb, Mar"/>
    <x v="1"/>
    <x v="5"/>
    <n v="2"/>
  </r>
  <r>
    <x v="6"/>
    <x v="6"/>
    <s v="2016/17 Q4 Jan, Feb, Mar"/>
    <x v="1"/>
    <x v="6"/>
    <n v="34"/>
  </r>
  <r>
    <x v="6"/>
    <x v="6"/>
    <s v="2016/17 Q4 Jan, Feb, Mar"/>
    <x v="1"/>
    <x v="7"/>
    <n v="2"/>
  </r>
  <r>
    <x v="6"/>
    <x v="6"/>
    <s v="2016/17 Q4 Jan, Feb, Mar"/>
    <x v="1"/>
    <x v="8"/>
    <n v="1"/>
  </r>
  <r>
    <x v="6"/>
    <x v="6"/>
    <s v="2016/17 Q4 Jan, Feb, Mar"/>
    <x v="1"/>
    <x v="9"/>
    <n v="24"/>
  </r>
  <r>
    <x v="6"/>
    <x v="6"/>
    <s v="2016/17 Q4 Jan, Feb, Mar"/>
    <x v="1"/>
    <x v="10"/>
    <n v="166"/>
  </r>
  <r>
    <x v="6"/>
    <x v="6"/>
    <s v="2016/17 Q4 Jan, Feb, Mar"/>
    <x v="1"/>
    <x v="11"/>
    <n v="6"/>
  </r>
  <r>
    <x v="6"/>
    <x v="6"/>
    <s v="2016/17 Q4 Jan, Feb, Mar"/>
    <x v="1"/>
    <x v="12"/>
    <n v="29"/>
  </r>
  <r>
    <x v="6"/>
    <x v="6"/>
    <s v="2016/17 Q4 Jan, Feb, Mar"/>
    <x v="1"/>
    <x v="13"/>
    <n v="2"/>
  </r>
  <r>
    <x v="6"/>
    <x v="6"/>
    <s v="2016/17 Q4 Jan, Feb, Mar"/>
    <x v="1"/>
    <x v="14"/>
    <n v="46"/>
  </r>
  <r>
    <x v="6"/>
    <x v="6"/>
    <s v="2016/17 Q4 Jan, Feb, Mar"/>
    <x v="1"/>
    <x v="15"/>
    <n v="64"/>
  </r>
  <r>
    <x v="6"/>
    <x v="6"/>
    <s v="2016/17 Q4 Jan, Feb, Mar"/>
    <x v="1"/>
    <x v="16"/>
    <n v="12"/>
  </r>
  <r>
    <x v="6"/>
    <x v="6"/>
    <s v="2016/17 Q4 Jan, Feb, Mar"/>
    <x v="1"/>
    <x v="17"/>
    <n v="227"/>
  </r>
  <r>
    <x v="6"/>
    <x v="6"/>
    <s v="2016/17 Q4 Jan, Feb, Mar"/>
    <x v="1"/>
    <x v="18"/>
    <n v="61"/>
  </r>
  <r>
    <x v="6"/>
    <x v="6"/>
    <s v="2016/17 Q4 Jan, Feb, Mar"/>
    <x v="1"/>
    <x v="19"/>
    <n v="72"/>
  </r>
  <r>
    <x v="6"/>
    <x v="6"/>
    <s v="2016/17 Q4 Jan, Feb, Mar"/>
    <x v="2"/>
    <x v="20"/>
    <n v="1382"/>
  </r>
  <r>
    <x v="6"/>
    <x v="6"/>
    <s v="2016/17 Q4 Jan, Feb, Mar"/>
    <x v="2"/>
    <x v="21"/>
    <n v="3"/>
  </r>
  <r>
    <x v="6"/>
    <x v="6"/>
    <s v="2016/17 Q4 Jan, Feb, Mar"/>
    <x v="2"/>
    <x v="22"/>
    <n v="243"/>
  </r>
  <r>
    <x v="6"/>
    <x v="6"/>
    <s v="2016/17 Q4 Jan, Feb, Mar"/>
    <x v="2"/>
    <x v="23"/>
    <n v="1229"/>
  </r>
  <r>
    <x v="6"/>
    <x v="6"/>
    <s v="2016/17 Q4 Jan, Feb, Mar"/>
    <x v="3"/>
    <x v="24"/>
    <n v="1476"/>
  </r>
  <r>
    <x v="6"/>
    <x v="6"/>
    <s v="2016/17 Q4 Jan, Feb, Mar"/>
    <x v="3"/>
    <x v="25"/>
    <n v="1031"/>
  </r>
  <r>
    <x v="6"/>
    <x v="6"/>
    <s v="2016/17 Q4 Jan, Feb, Mar"/>
    <x v="3"/>
    <x v="26"/>
    <n v="1442"/>
  </r>
  <r>
    <x v="6"/>
    <x v="6"/>
    <s v="2016/17 Q4 Jan, Feb, Mar"/>
    <x v="3"/>
    <x v="27"/>
    <n v="691"/>
  </r>
  <r>
    <x v="6"/>
    <x v="6"/>
    <s v="2016/17 Q4 Jan, Feb, Mar"/>
    <x v="3"/>
    <x v="28"/>
    <n v="266"/>
  </r>
  <r>
    <x v="6"/>
    <x v="6"/>
    <s v="2016/17 Q4 Jan, Feb, Mar"/>
    <x v="3"/>
    <x v="38"/>
    <n v="280"/>
  </r>
  <r>
    <x v="6"/>
    <x v="6"/>
    <s v="2016/17 Q4 Jan, Feb, Mar"/>
    <x v="4"/>
    <x v="29"/>
    <n v="1"/>
  </r>
  <r>
    <x v="6"/>
    <x v="6"/>
    <s v="2016/17 Q4 Jan, Feb, Mar"/>
    <x v="4"/>
    <x v="30"/>
    <n v="2"/>
  </r>
  <r>
    <x v="6"/>
    <x v="6"/>
    <s v="2016/17 Q4 Jan, Feb, Mar"/>
    <x v="4"/>
    <x v="31"/>
    <n v="109"/>
  </r>
  <r>
    <x v="6"/>
    <x v="6"/>
    <s v="2016/17 Q4 Jan, Feb, Mar"/>
    <x v="4"/>
    <x v="32"/>
    <n v="29"/>
  </r>
  <r>
    <x v="6"/>
    <x v="6"/>
    <s v="2016/17 Q4 Jan, Feb, Mar"/>
    <x v="4"/>
    <x v="33"/>
    <n v="1"/>
  </r>
  <r>
    <x v="6"/>
    <x v="6"/>
    <s v="2016/17 Q4 Jan, Feb, Mar"/>
    <x v="4"/>
    <x v="34"/>
    <n v="2"/>
  </r>
  <r>
    <x v="6"/>
    <x v="6"/>
    <s v="2016/17 Q4 Jan, Feb, Mar"/>
    <x v="5"/>
    <x v="35"/>
    <n v="620"/>
  </r>
  <r>
    <x v="6"/>
    <x v="6"/>
    <s v="2016/17 Q4 Jan, Feb, Mar"/>
    <x v="5"/>
    <x v="36"/>
    <n v="20"/>
  </r>
  <r>
    <x v="6"/>
    <x v="6"/>
    <s v="2016/17 Q4 Jan, Feb, Mar"/>
    <x v="5"/>
    <x v="37"/>
    <n v="1887"/>
  </r>
  <r>
    <x v="6"/>
    <x v="6"/>
    <s v="2016/17 Q4 Jan, Feb, Mar"/>
    <x v="5"/>
    <x v="38"/>
    <n v="117"/>
  </r>
  <r>
    <x v="6"/>
    <x v="6"/>
    <s v="2016/17 Q4 Jan, Feb, Mar"/>
    <x v="5"/>
    <x v="39"/>
    <n v="108"/>
  </r>
  <r>
    <x v="6"/>
    <x v="6"/>
    <s v="2016/17 Q4 Jan, Feb, Mar"/>
    <x v="5"/>
    <x v="40"/>
    <n v="125"/>
  </r>
  <r>
    <x v="6"/>
    <x v="6"/>
    <s v="2016/17 Q4 Jan, Feb, Mar"/>
    <x v="6"/>
    <x v="115"/>
    <n v="293"/>
  </r>
  <r>
    <x v="6"/>
    <x v="6"/>
    <s v="2016/17 Q4 Jan, Feb, Mar"/>
    <x v="6"/>
    <x v="41"/>
    <n v="1115"/>
  </r>
  <r>
    <x v="6"/>
    <x v="6"/>
    <s v="2016/17 Q4 Jan, Feb, Mar"/>
    <x v="7"/>
    <x v="42"/>
    <n v="1"/>
  </r>
  <r>
    <x v="6"/>
    <x v="6"/>
    <s v="2016/17 Q4 Jan, Feb, Mar"/>
    <x v="7"/>
    <x v="43"/>
    <n v="6"/>
  </r>
  <r>
    <x v="6"/>
    <x v="6"/>
    <s v="2016/17 Q4 Jan, Feb, Mar"/>
    <x v="7"/>
    <x v="44"/>
    <n v="26"/>
  </r>
  <r>
    <x v="6"/>
    <x v="6"/>
    <s v="2016/17 Q4 Jan, Feb, Mar"/>
    <x v="7"/>
    <x v="45"/>
    <n v="346"/>
  </r>
  <r>
    <x v="6"/>
    <x v="6"/>
    <s v="2016/17 Q4 Jan, Feb, Mar"/>
    <x v="7"/>
    <x v="46"/>
    <n v="19"/>
  </r>
  <r>
    <x v="6"/>
    <x v="6"/>
    <s v="2016/17 Q4 Jan, Feb, Mar"/>
    <x v="7"/>
    <x v="47"/>
    <n v="41"/>
  </r>
  <r>
    <x v="6"/>
    <x v="6"/>
    <s v="2016/17 Q4 Jan, Feb, Mar"/>
    <x v="7"/>
    <x v="48"/>
    <n v="2"/>
  </r>
  <r>
    <x v="6"/>
    <x v="6"/>
    <s v="2016/17 Q4 Jan, Feb, Mar"/>
    <x v="7"/>
    <x v="49"/>
    <n v="9"/>
  </r>
  <r>
    <x v="6"/>
    <x v="6"/>
    <s v="2016/17 Q4 Jan, Feb, Mar"/>
    <x v="7"/>
    <x v="50"/>
    <n v="1"/>
  </r>
  <r>
    <x v="6"/>
    <x v="6"/>
    <s v="2016/17 Q4 Jan, Feb, Mar"/>
    <x v="7"/>
    <x v="51"/>
    <n v="3"/>
  </r>
  <r>
    <x v="6"/>
    <x v="6"/>
    <s v="2016/17 Q4 Jan, Feb, Mar"/>
    <x v="7"/>
    <x v="52"/>
    <n v="13"/>
  </r>
  <r>
    <x v="6"/>
    <x v="6"/>
    <s v="2016/17 Q4 Jan, Feb, Mar"/>
    <x v="7"/>
    <x v="53"/>
    <n v="21"/>
  </r>
  <r>
    <x v="6"/>
    <x v="6"/>
    <s v="2016/17 Q4 Jan, Feb, Mar"/>
    <x v="7"/>
    <x v="112"/>
    <n v="2"/>
  </r>
  <r>
    <x v="6"/>
    <x v="6"/>
    <s v="2016/17 Q4 Jan, Feb, Mar"/>
    <x v="7"/>
    <x v="54"/>
    <n v="12"/>
  </r>
  <r>
    <x v="6"/>
    <x v="6"/>
    <s v="2016/17 Q4 Jan, Feb, Mar"/>
    <x v="7"/>
    <x v="55"/>
    <n v="14"/>
  </r>
  <r>
    <x v="6"/>
    <x v="6"/>
    <s v="2016/17 Q4 Jan, Feb, Mar"/>
    <x v="7"/>
    <x v="56"/>
    <n v="2"/>
  </r>
  <r>
    <x v="6"/>
    <x v="6"/>
    <s v="2016/17 Q4 Jan, Feb, Mar"/>
    <x v="7"/>
    <x v="57"/>
    <n v="7"/>
  </r>
  <r>
    <x v="6"/>
    <x v="6"/>
    <s v="2016/17 Q4 Jan, Feb, Mar"/>
    <x v="7"/>
    <x v="58"/>
    <n v="6"/>
  </r>
  <r>
    <x v="6"/>
    <x v="6"/>
    <s v="2016/17 Q4 Jan, Feb, Mar"/>
    <x v="7"/>
    <x v="59"/>
    <n v="15"/>
  </r>
  <r>
    <x v="6"/>
    <x v="6"/>
    <s v="2016/17 Q4 Jan, Feb, Mar"/>
    <x v="7"/>
    <x v="60"/>
    <n v="13"/>
  </r>
  <r>
    <x v="6"/>
    <x v="6"/>
    <s v="2016/17 Q4 Jan, Feb, Mar"/>
    <x v="7"/>
    <x v="61"/>
    <n v="58"/>
  </r>
  <r>
    <x v="6"/>
    <x v="6"/>
    <s v="2016/17 Q4 Jan, Feb, Mar"/>
    <x v="8"/>
    <x v="24"/>
    <n v="1693"/>
  </r>
  <r>
    <x v="6"/>
    <x v="6"/>
    <s v="2016/17 Q4 Jan, Feb, Mar"/>
    <x v="8"/>
    <x v="25"/>
    <n v="99"/>
  </r>
  <r>
    <x v="6"/>
    <x v="6"/>
    <s v="2016/17 Q4 Jan, Feb, Mar"/>
    <x v="8"/>
    <x v="26"/>
    <n v="51"/>
  </r>
  <r>
    <x v="6"/>
    <x v="6"/>
    <s v="2016/17 Q4 Jan, Feb, Mar"/>
    <x v="8"/>
    <x v="27"/>
    <n v="423"/>
  </r>
  <r>
    <x v="6"/>
    <x v="6"/>
    <s v="2016/17 Q4 Jan, Feb, Mar"/>
    <x v="8"/>
    <x v="28"/>
    <n v="193"/>
  </r>
  <r>
    <x v="6"/>
    <x v="6"/>
    <s v="2016/17 Q4 Jan, Feb, Mar"/>
    <x v="8"/>
    <x v="38"/>
    <n v="63"/>
  </r>
  <r>
    <x v="6"/>
    <x v="6"/>
    <s v="2016/17 Q4 Jan, Feb, Mar"/>
    <x v="9"/>
    <x v="62"/>
    <n v="82"/>
  </r>
  <r>
    <x v="6"/>
    <x v="6"/>
    <s v="2016/17 Q4 Jan, Feb, Mar"/>
    <x v="9"/>
    <x v="38"/>
    <n v="315"/>
  </r>
  <r>
    <x v="6"/>
    <x v="6"/>
    <s v="2016/17 Q4 Jan, Feb, Mar"/>
    <x v="9"/>
    <x v="63"/>
    <n v="14"/>
  </r>
  <r>
    <x v="6"/>
    <x v="6"/>
    <s v="2016/17 Q4 Jan, Feb, Mar"/>
    <x v="9"/>
    <x v="64"/>
    <n v="71"/>
  </r>
  <r>
    <x v="6"/>
    <x v="6"/>
    <s v="2016/17 Q4 Jan, Feb, Mar"/>
    <x v="9"/>
    <x v="65"/>
    <n v="125"/>
  </r>
  <r>
    <x v="6"/>
    <x v="6"/>
    <s v="2016/17 Q4 Jan, Feb, Mar"/>
    <x v="9"/>
    <x v="66"/>
    <n v="73"/>
  </r>
  <r>
    <x v="6"/>
    <x v="6"/>
    <s v="2016/17 Q4 Jan, Feb, Mar"/>
    <x v="9"/>
    <x v="67"/>
    <n v="943"/>
  </r>
  <r>
    <x v="6"/>
    <x v="6"/>
    <s v="2016/17 Q4 Jan, Feb, Mar"/>
    <x v="10"/>
    <x v="41"/>
    <n v="45"/>
  </r>
  <r>
    <x v="6"/>
    <x v="6"/>
    <s v="2016/17 Q4 Jan, Feb, Mar"/>
    <x v="22"/>
    <x v="68"/>
    <n v="2290"/>
  </r>
  <r>
    <x v="6"/>
    <x v="6"/>
    <s v="2016/17 Q4 Jan, Feb, Mar"/>
    <x v="22"/>
    <x v="69"/>
    <n v="3175"/>
  </r>
  <r>
    <x v="6"/>
    <x v="6"/>
    <s v="2016/17 Q4 Jan, Feb, Mar"/>
    <x v="22"/>
    <x v="70"/>
    <n v="37"/>
  </r>
  <r>
    <x v="6"/>
    <x v="6"/>
    <s v="2016/17 Q4 Jan, Feb, Mar"/>
    <x v="22"/>
    <x v="71"/>
    <n v="291"/>
  </r>
  <r>
    <x v="6"/>
    <x v="6"/>
    <s v="2016/17 Q4 Jan, Feb, Mar"/>
    <x v="22"/>
    <x v="72"/>
    <n v="72"/>
  </r>
  <r>
    <x v="6"/>
    <x v="6"/>
    <s v="2016/17 Q4 Jan, Feb, Mar"/>
    <x v="22"/>
    <x v="116"/>
    <n v="1835"/>
  </r>
  <r>
    <x v="6"/>
    <x v="6"/>
    <s v="2016/17 Q4 Jan, Feb, Mar"/>
    <x v="22"/>
    <x v="38"/>
    <n v="951"/>
  </r>
  <r>
    <x v="6"/>
    <x v="6"/>
    <s v="2016/17 Q4 Jan, Feb, Mar"/>
    <x v="22"/>
    <x v="73"/>
    <n v="59"/>
  </r>
  <r>
    <x v="6"/>
    <x v="6"/>
    <s v="2016/17 Q4 Jan, Feb, Mar"/>
    <x v="22"/>
    <x v="74"/>
    <n v="1298"/>
  </r>
  <r>
    <x v="6"/>
    <x v="6"/>
    <s v="2016/17 Q4 Jan, Feb, Mar"/>
    <x v="11"/>
    <x v="68"/>
    <n v="380"/>
  </r>
  <r>
    <x v="6"/>
    <x v="6"/>
    <s v="2016/17 Q4 Jan, Feb, Mar"/>
    <x v="11"/>
    <x v="69"/>
    <n v="646"/>
  </r>
  <r>
    <x v="6"/>
    <x v="6"/>
    <s v="2016/17 Q4 Jan, Feb, Mar"/>
    <x v="11"/>
    <x v="70"/>
    <n v="3"/>
  </r>
  <r>
    <x v="6"/>
    <x v="6"/>
    <s v="2016/17 Q4 Jan, Feb, Mar"/>
    <x v="11"/>
    <x v="71"/>
    <n v="201"/>
  </r>
  <r>
    <x v="6"/>
    <x v="6"/>
    <s v="2016/17 Q4 Jan, Feb, Mar"/>
    <x v="11"/>
    <x v="72"/>
    <n v="357"/>
  </r>
  <r>
    <x v="6"/>
    <x v="6"/>
    <s v="2016/17 Q4 Jan, Feb, Mar"/>
    <x v="11"/>
    <x v="116"/>
    <n v="282"/>
  </r>
  <r>
    <x v="6"/>
    <x v="6"/>
    <s v="2016/17 Q4 Jan, Feb, Mar"/>
    <x v="11"/>
    <x v="38"/>
    <n v="234"/>
  </r>
  <r>
    <x v="6"/>
    <x v="6"/>
    <s v="2016/17 Q4 Jan, Feb, Mar"/>
    <x v="11"/>
    <x v="73"/>
    <n v="9"/>
  </r>
  <r>
    <x v="6"/>
    <x v="6"/>
    <s v="2016/17 Q4 Jan, Feb, Mar"/>
    <x v="11"/>
    <x v="74"/>
    <n v="189"/>
  </r>
  <r>
    <x v="6"/>
    <x v="6"/>
    <s v="2016/17 Q4 Jan, Feb, Mar"/>
    <x v="12"/>
    <x v="41"/>
    <n v="1879"/>
  </r>
  <r>
    <x v="6"/>
    <x v="6"/>
    <s v="2016/17 Q4 Jan, Feb, Mar"/>
    <x v="13"/>
    <x v="75"/>
    <n v="14"/>
  </r>
  <r>
    <x v="6"/>
    <x v="6"/>
    <s v="2016/17 Q4 Jan, Feb, Mar"/>
    <x v="13"/>
    <x v="76"/>
    <n v="7"/>
  </r>
  <r>
    <x v="6"/>
    <x v="6"/>
    <s v="2016/17 Q4 Jan, Feb, Mar"/>
    <x v="13"/>
    <x v="77"/>
    <n v="16"/>
  </r>
  <r>
    <x v="6"/>
    <x v="6"/>
    <s v="2016/17 Q4 Jan, Feb, Mar"/>
    <x v="13"/>
    <x v="78"/>
    <n v="237"/>
  </r>
  <r>
    <x v="6"/>
    <x v="6"/>
    <s v="2016/17 Q4 Jan, Feb, Mar"/>
    <x v="13"/>
    <x v="79"/>
    <n v="31"/>
  </r>
  <r>
    <x v="6"/>
    <x v="6"/>
    <s v="2016/17 Q4 Jan, Feb, Mar"/>
    <x v="13"/>
    <x v="38"/>
    <n v="427"/>
  </r>
  <r>
    <x v="6"/>
    <x v="6"/>
    <s v="2016/17 Q4 Jan, Feb, Mar"/>
    <x v="13"/>
    <x v="80"/>
    <n v="7"/>
  </r>
  <r>
    <x v="6"/>
    <x v="6"/>
    <s v="2016/17 Q4 Jan, Feb, Mar"/>
    <x v="13"/>
    <x v="81"/>
    <n v="128"/>
  </r>
  <r>
    <x v="6"/>
    <x v="6"/>
    <s v="2016/17 Q4 Jan, Feb, Mar"/>
    <x v="14"/>
    <x v="35"/>
    <n v="12"/>
  </r>
  <r>
    <x v="6"/>
    <x v="6"/>
    <s v="2016/17 Q4 Jan, Feb, Mar"/>
    <x v="14"/>
    <x v="82"/>
    <n v="16"/>
  </r>
  <r>
    <x v="6"/>
    <x v="6"/>
    <s v="2016/17 Q4 Jan, Feb, Mar"/>
    <x v="14"/>
    <x v="101"/>
    <n v="63"/>
  </r>
  <r>
    <x v="6"/>
    <x v="6"/>
    <s v="2016/17 Q4 Jan, Feb, Mar"/>
    <x v="14"/>
    <x v="83"/>
    <n v="40"/>
  </r>
  <r>
    <x v="6"/>
    <x v="6"/>
    <s v="2016/17 Q4 Jan, Feb, Mar"/>
    <x v="14"/>
    <x v="113"/>
    <n v="13"/>
  </r>
  <r>
    <x v="6"/>
    <x v="6"/>
    <s v="2016/17 Q4 Jan, Feb, Mar"/>
    <x v="14"/>
    <x v="38"/>
    <n v="10"/>
  </r>
  <r>
    <x v="6"/>
    <x v="6"/>
    <s v="2016/17 Q4 Jan, Feb, Mar"/>
    <x v="14"/>
    <x v="84"/>
    <n v="61"/>
  </r>
  <r>
    <x v="6"/>
    <x v="6"/>
    <s v="2016/17 Q4 Jan, Feb, Mar"/>
    <x v="14"/>
    <x v="40"/>
    <n v="39"/>
  </r>
  <r>
    <x v="6"/>
    <x v="6"/>
    <s v="2016/17 Q4 Jan, Feb, Mar"/>
    <x v="15"/>
    <x v="85"/>
    <n v="35"/>
  </r>
  <r>
    <x v="6"/>
    <x v="6"/>
    <s v="2016/17 Q4 Jan, Feb, Mar"/>
    <x v="15"/>
    <x v="86"/>
    <n v="17"/>
  </r>
  <r>
    <x v="6"/>
    <x v="6"/>
    <s v="2016/17 Q4 Jan, Feb, Mar"/>
    <x v="15"/>
    <x v="38"/>
    <n v="71"/>
  </r>
  <r>
    <x v="6"/>
    <x v="6"/>
    <s v="2016/17 Q4 Jan, Feb, Mar"/>
    <x v="15"/>
    <x v="87"/>
    <n v="72"/>
  </r>
  <r>
    <x v="6"/>
    <x v="6"/>
    <s v="2016/17 Q4 Jan, Feb, Mar"/>
    <x v="15"/>
    <x v="88"/>
    <n v="9"/>
  </r>
  <r>
    <x v="6"/>
    <x v="6"/>
    <s v="2016/17 Q4 Jan, Feb, Mar"/>
    <x v="15"/>
    <x v="89"/>
    <n v="608"/>
  </r>
  <r>
    <x v="6"/>
    <x v="6"/>
    <s v="2016/17 Q4 Jan, Feb, Mar"/>
    <x v="15"/>
    <x v="90"/>
    <n v="180"/>
  </r>
  <r>
    <x v="6"/>
    <x v="6"/>
    <s v="2016/17 Q4 Jan, Feb, Mar"/>
    <x v="16"/>
    <x v="91"/>
    <n v="1"/>
  </r>
  <r>
    <x v="6"/>
    <x v="6"/>
    <s v="2016/17 Q4 Jan, Feb, Mar"/>
    <x v="16"/>
    <x v="118"/>
    <n v="27"/>
  </r>
  <r>
    <x v="6"/>
    <x v="6"/>
    <s v="2016/17 Q4 Jan, Feb, Mar"/>
    <x v="16"/>
    <x v="124"/>
    <n v="3"/>
  </r>
  <r>
    <x v="6"/>
    <x v="6"/>
    <s v="2016/17 Q4 Jan, Feb, Mar"/>
    <x v="16"/>
    <x v="38"/>
    <n v="7"/>
  </r>
  <r>
    <x v="6"/>
    <x v="6"/>
    <s v="2016/17 Q4 Jan, Feb, Mar"/>
    <x v="16"/>
    <x v="92"/>
    <n v="3"/>
  </r>
  <r>
    <x v="6"/>
    <x v="6"/>
    <s v="2016/17 Q4 Jan, Feb, Mar"/>
    <x v="16"/>
    <x v="127"/>
    <n v="1"/>
  </r>
  <r>
    <x v="6"/>
    <x v="6"/>
    <s v="2016/17 Q4 Jan, Feb, Mar"/>
    <x v="16"/>
    <x v="93"/>
    <n v="7"/>
  </r>
  <r>
    <x v="6"/>
    <x v="6"/>
    <s v="2016/17 Q4 Jan, Feb, Mar"/>
    <x v="16"/>
    <x v="114"/>
    <n v="2"/>
  </r>
  <r>
    <x v="6"/>
    <x v="6"/>
    <s v="2016/17 Q4 Jan, Feb, Mar"/>
    <x v="16"/>
    <x v="95"/>
    <n v="10"/>
  </r>
  <r>
    <x v="6"/>
    <x v="6"/>
    <s v="2016/17 Q4 Jan, Feb, Mar"/>
    <x v="16"/>
    <x v="96"/>
    <n v="19"/>
  </r>
  <r>
    <x v="6"/>
    <x v="6"/>
    <s v="2016/17 Q4 Jan, Feb, Mar"/>
    <x v="16"/>
    <x v="97"/>
    <n v="78"/>
  </r>
  <r>
    <x v="6"/>
    <x v="6"/>
    <s v="2016/17 Q4 Jan, Feb, Mar"/>
    <x v="16"/>
    <x v="99"/>
    <n v="15"/>
  </r>
  <r>
    <x v="6"/>
    <x v="6"/>
    <s v="2016/17 Q4 Jan, Feb, Mar"/>
    <x v="16"/>
    <x v="100"/>
    <n v="3"/>
  </r>
  <r>
    <x v="6"/>
    <x v="6"/>
    <s v="2016/17 Q4 Jan, Feb, Mar"/>
    <x v="16"/>
    <x v="117"/>
    <n v="4"/>
  </r>
  <r>
    <x v="6"/>
    <x v="6"/>
    <s v="2016/17 Q4 Jan, Feb, Mar"/>
    <x v="17"/>
    <x v="35"/>
    <n v="159"/>
  </r>
  <r>
    <x v="6"/>
    <x v="6"/>
    <s v="2016/17 Q4 Jan, Feb, Mar"/>
    <x v="17"/>
    <x v="82"/>
    <n v="1334"/>
  </r>
  <r>
    <x v="6"/>
    <x v="6"/>
    <s v="2016/17 Q4 Jan, Feb, Mar"/>
    <x v="17"/>
    <x v="101"/>
    <n v="1949"/>
  </r>
  <r>
    <x v="6"/>
    <x v="6"/>
    <s v="2016/17 Q4 Jan, Feb, Mar"/>
    <x v="17"/>
    <x v="83"/>
    <n v="1858"/>
  </r>
  <r>
    <x v="6"/>
    <x v="6"/>
    <s v="2016/17 Q4 Jan, Feb, Mar"/>
    <x v="17"/>
    <x v="113"/>
    <n v="340"/>
  </r>
  <r>
    <x v="6"/>
    <x v="6"/>
    <s v="2016/17 Q4 Jan, Feb, Mar"/>
    <x v="17"/>
    <x v="38"/>
    <n v="153"/>
  </r>
  <r>
    <x v="6"/>
    <x v="6"/>
    <s v="2016/17 Q4 Jan, Feb, Mar"/>
    <x v="17"/>
    <x v="84"/>
    <n v="468"/>
  </r>
  <r>
    <x v="6"/>
    <x v="6"/>
    <s v="2016/17 Q4 Jan, Feb, Mar"/>
    <x v="17"/>
    <x v="40"/>
    <n v="471"/>
  </r>
  <r>
    <x v="6"/>
    <x v="6"/>
    <s v="2016/17 Q4 Jan, Feb, Mar"/>
    <x v="17"/>
    <x v="102"/>
    <n v="192"/>
  </r>
  <r>
    <x v="6"/>
    <x v="6"/>
    <s v="2016/17 Q4 Jan, Feb, Mar"/>
    <x v="18"/>
    <x v="38"/>
    <n v="262"/>
  </r>
  <r>
    <x v="6"/>
    <x v="6"/>
    <s v="2016/17 Q4 Jan, Feb, Mar"/>
    <x v="18"/>
    <x v="103"/>
    <n v="67"/>
  </r>
  <r>
    <x v="6"/>
    <x v="6"/>
    <s v="2016/17 Q4 Jan, Feb, Mar"/>
    <x v="18"/>
    <x v="104"/>
    <n v="399"/>
  </r>
  <r>
    <x v="6"/>
    <x v="6"/>
    <s v="2016/17 Q4 Jan, Feb, Mar"/>
    <x v="19"/>
    <x v="105"/>
    <n v="29"/>
  </r>
  <r>
    <x v="6"/>
    <x v="6"/>
    <s v="2016/17 Q4 Jan, Feb, Mar"/>
    <x v="19"/>
    <x v="106"/>
    <n v="1"/>
  </r>
  <r>
    <x v="6"/>
    <x v="6"/>
    <s v="2016/17 Q4 Jan, Feb, Mar"/>
    <x v="19"/>
    <x v="107"/>
    <n v="52"/>
  </r>
  <r>
    <x v="6"/>
    <x v="6"/>
    <s v="2016/17 Q4 Jan, Feb, Mar"/>
    <x v="20"/>
    <x v="108"/>
    <n v="93"/>
  </r>
  <r>
    <x v="6"/>
    <x v="6"/>
    <s v="2016/17 Q4 Jan, Feb, Mar"/>
    <x v="20"/>
    <x v="109"/>
    <n v="263"/>
  </r>
  <r>
    <x v="6"/>
    <x v="6"/>
    <s v="2016/17 Q4 Jan, Feb, Mar"/>
    <x v="21"/>
    <x v="38"/>
    <n v="5"/>
  </r>
  <r>
    <x v="7"/>
    <x v="7"/>
    <s v="2017/18 Q1 Apr, May, Jun"/>
    <x v="0"/>
    <x v="0"/>
    <n v="142"/>
  </r>
  <r>
    <x v="7"/>
    <x v="7"/>
    <s v="2017/18 Q1 Apr, May, Jun"/>
    <x v="0"/>
    <x v="1"/>
    <n v="317"/>
  </r>
  <r>
    <x v="7"/>
    <x v="7"/>
    <s v="2017/18 Q1 Apr, May, Jun"/>
    <x v="1"/>
    <x v="119"/>
    <n v="43"/>
  </r>
  <r>
    <x v="7"/>
    <x v="7"/>
    <s v="2017/18 Q1 Apr, May, Jun"/>
    <x v="1"/>
    <x v="120"/>
    <n v="17"/>
  </r>
  <r>
    <x v="7"/>
    <x v="7"/>
    <s v="2017/18 Q1 Apr, May, Jun"/>
    <x v="1"/>
    <x v="121"/>
    <n v="22"/>
  </r>
  <r>
    <x v="7"/>
    <x v="7"/>
    <s v="2017/18 Q1 Apr, May, Jun"/>
    <x v="1"/>
    <x v="2"/>
    <n v="6"/>
  </r>
  <r>
    <x v="7"/>
    <x v="7"/>
    <s v="2017/18 Q1 Apr, May, Jun"/>
    <x v="1"/>
    <x v="3"/>
    <n v="22"/>
  </r>
  <r>
    <x v="7"/>
    <x v="7"/>
    <s v="2017/18 Q1 Apr, May, Jun"/>
    <x v="1"/>
    <x v="122"/>
    <n v="1"/>
  </r>
  <r>
    <x v="7"/>
    <x v="7"/>
    <s v="2017/18 Q1 Apr, May, Jun"/>
    <x v="1"/>
    <x v="111"/>
    <n v="30"/>
  </r>
  <r>
    <x v="7"/>
    <x v="7"/>
    <s v="2017/18 Q1 Apr, May, Jun"/>
    <x v="1"/>
    <x v="4"/>
    <n v="45"/>
  </r>
  <r>
    <x v="7"/>
    <x v="7"/>
    <s v="2017/18 Q1 Apr, May, Jun"/>
    <x v="1"/>
    <x v="123"/>
    <n v="14"/>
  </r>
  <r>
    <x v="7"/>
    <x v="7"/>
    <s v="2017/18 Q1 Apr, May, Jun"/>
    <x v="1"/>
    <x v="5"/>
    <n v="6"/>
  </r>
  <r>
    <x v="7"/>
    <x v="7"/>
    <s v="2017/18 Q1 Apr, May, Jun"/>
    <x v="1"/>
    <x v="6"/>
    <n v="43"/>
  </r>
  <r>
    <x v="7"/>
    <x v="7"/>
    <s v="2017/18 Q1 Apr, May, Jun"/>
    <x v="1"/>
    <x v="7"/>
    <n v="15"/>
  </r>
  <r>
    <x v="7"/>
    <x v="7"/>
    <s v="2017/18 Q1 Apr, May, Jun"/>
    <x v="1"/>
    <x v="8"/>
    <n v="22"/>
  </r>
  <r>
    <x v="7"/>
    <x v="7"/>
    <s v="2017/18 Q1 Apr, May, Jun"/>
    <x v="1"/>
    <x v="9"/>
    <n v="47"/>
  </r>
  <r>
    <x v="7"/>
    <x v="7"/>
    <s v="2017/18 Q1 Apr, May, Jun"/>
    <x v="1"/>
    <x v="10"/>
    <n v="301"/>
  </r>
  <r>
    <x v="7"/>
    <x v="7"/>
    <s v="2017/18 Q1 Apr, May, Jun"/>
    <x v="1"/>
    <x v="11"/>
    <n v="8"/>
  </r>
  <r>
    <x v="7"/>
    <x v="7"/>
    <s v="2017/18 Q1 Apr, May, Jun"/>
    <x v="1"/>
    <x v="12"/>
    <n v="88"/>
  </r>
  <r>
    <x v="7"/>
    <x v="7"/>
    <s v="2017/18 Q1 Apr, May, Jun"/>
    <x v="1"/>
    <x v="13"/>
    <n v="1"/>
  </r>
  <r>
    <x v="7"/>
    <x v="7"/>
    <s v="2017/18 Q1 Apr, May, Jun"/>
    <x v="1"/>
    <x v="14"/>
    <n v="47"/>
  </r>
  <r>
    <x v="7"/>
    <x v="7"/>
    <s v="2017/18 Q1 Apr, May, Jun"/>
    <x v="1"/>
    <x v="15"/>
    <n v="125"/>
  </r>
  <r>
    <x v="7"/>
    <x v="7"/>
    <s v="2017/18 Q1 Apr, May, Jun"/>
    <x v="1"/>
    <x v="16"/>
    <n v="40"/>
  </r>
  <r>
    <x v="7"/>
    <x v="7"/>
    <s v="2017/18 Q1 Apr, May, Jun"/>
    <x v="1"/>
    <x v="17"/>
    <n v="284"/>
  </r>
  <r>
    <x v="7"/>
    <x v="7"/>
    <s v="2017/18 Q1 Apr, May, Jun"/>
    <x v="1"/>
    <x v="18"/>
    <n v="79"/>
  </r>
  <r>
    <x v="7"/>
    <x v="7"/>
    <s v="2017/18 Q1 Apr, May, Jun"/>
    <x v="1"/>
    <x v="19"/>
    <n v="172"/>
  </r>
  <r>
    <x v="7"/>
    <x v="7"/>
    <s v="2017/18 Q1 Apr, May, Jun"/>
    <x v="2"/>
    <x v="20"/>
    <n v="1413"/>
  </r>
  <r>
    <x v="7"/>
    <x v="7"/>
    <s v="2017/18 Q1 Apr, May, Jun"/>
    <x v="2"/>
    <x v="21"/>
    <n v="11"/>
  </r>
  <r>
    <x v="7"/>
    <x v="7"/>
    <s v="2017/18 Q1 Apr, May, Jun"/>
    <x v="2"/>
    <x v="22"/>
    <n v="236"/>
  </r>
  <r>
    <x v="7"/>
    <x v="7"/>
    <s v="2017/18 Q1 Apr, May, Jun"/>
    <x v="2"/>
    <x v="23"/>
    <n v="1329"/>
  </r>
  <r>
    <x v="7"/>
    <x v="7"/>
    <s v="2017/18 Q1 Apr, May, Jun"/>
    <x v="3"/>
    <x v="24"/>
    <n v="1688"/>
  </r>
  <r>
    <x v="7"/>
    <x v="7"/>
    <s v="2017/18 Q1 Apr, May, Jun"/>
    <x v="3"/>
    <x v="25"/>
    <n v="1269"/>
  </r>
  <r>
    <x v="7"/>
    <x v="7"/>
    <s v="2017/18 Q1 Apr, May, Jun"/>
    <x v="3"/>
    <x v="26"/>
    <n v="1478"/>
  </r>
  <r>
    <x v="7"/>
    <x v="7"/>
    <s v="2017/18 Q1 Apr, May, Jun"/>
    <x v="3"/>
    <x v="27"/>
    <n v="674"/>
  </r>
  <r>
    <x v="7"/>
    <x v="7"/>
    <s v="2017/18 Q1 Apr, May, Jun"/>
    <x v="3"/>
    <x v="28"/>
    <n v="290"/>
  </r>
  <r>
    <x v="7"/>
    <x v="7"/>
    <s v="2017/18 Q1 Apr, May, Jun"/>
    <x v="3"/>
    <x v="38"/>
    <n v="295"/>
  </r>
  <r>
    <x v="7"/>
    <x v="7"/>
    <s v="2017/18 Q1 Apr, May, Jun"/>
    <x v="4"/>
    <x v="30"/>
    <n v="1"/>
  </r>
  <r>
    <x v="7"/>
    <x v="7"/>
    <s v="2017/18 Q1 Apr, May, Jun"/>
    <x v="4"/>
    <x v="31"/>
    <n v="72"/>
  </r>
  <r>
    <x v="7"/>
    <x v="7"/>
    <s v="2017/18 Q1 Apr, May, Jun"/>
    <x v="4"/>
    <x v="32"/>
    <n v="7"/>
  </r>
  <r>
    <x v="7"/>
    <x v="7"/>
    <s v="2017/18 Q1 Apr, May, Jun"/>
    <x v="4"/>
    <x v="33"/>
    <n v="3"/>
  </r>
  <r>
    <x v="7"/>
    <x v="7"/>
    <s v="2017/18 Q1 Apr, May, Jun"/>
    <x v="4"/>
    <x v="34"/>
    <n v="1"/>
  </r>
  <r>
    <x v="7"/>
    <x v="7"/>
    <s v="2017/18 Q1 Apr, May, Jun"/>
    <x v="5"/>
    <x v="35"/>
    <n v="671"/>
  </r>
  <r>
    <x v="7"/>
    <x v="7"/>
    <s v="2017/18 Q1 Apr, May, Jun"/>
    <x v="5"/>
    <x v="36"/>
    <n v="16"/>
  </r>
  <r>
    <x v="7"/>
    <x v="7"/>
    <s v="2017/18 Q1 Apr, May, Jun"/>
    <x v="5"/>
    <x v="37"/>
    <n v="1841"/>
  </r>
  <r>
    <x v="7"/>
    <x v="7"/>
    <s v="2017/18 Q1 Apr, May, Jun"/>
    <x v="5"/>
    <x v="38"/>
    <n v="119"/>
  </r>
  <r>
    <x v="7"/>
    <x v="7"/>
    <s v="2017/18 Q1 Apr, May, Jun"/>
    <x v="5"/>
    <x v="39"/>
    <n v="108"/>
  </r>
  <r>
    <x v="7"/>
    <x v="7"/>
    <s v="2017/18 Q1 Apr, May, Jun"/>
    <x v="5"/>
    <x v="40"/>
    <n v="97"/>
  </r>
  <r>
    <x v="7"/>
    <x v="7"/>
    <s v="2017/18 Q1 Apr, May, Jun"/>
    <x v="6"/>
    <x v="115"/>
    <n v="361"/>
  </r>
  <r>
    <x v="7"/>
    <x v="7"/>
    <s v="2017/18 Q1 Apr, May, Jun"/>
    <x v="6"/>
    <x v="41"/>
    <n v="1355"/>
  </r>
  <r>
    <x v="7"/>
    <x v="7"/>
    <s v="2017/18 Q1 Apr, May, Jun"/>
    <x v="7"/>
    <x v="42"/>
    <n v="4"/>
  </r>
  <r>
    <x v="7"/>
    <x v="7"/>
    <s v="2017/18 Q1 Apr, May, Jun"/>
    <x v="7"/>
    <x v="43"/>
    <n v="4"/>
  </r>
  <r>
    <x v="7"/>
    <x v="7"/>
    <s v="2017/18 Q1 Apr, May, Jun"/>
    <x v="7"/>
    <x v="44"/>
    <n v="27"/>
  </r>
  <r>
    <x v="7"/>
    <x v="7"/>
    <s v="2017/18 Q1 Apr, May, Jun"/>
    <x v="7"/>
    <x v="45"/>
    <n v="312"/>
  </r>
  <r>
    <x v="7"/>
    <x v="7"/>
    <s v="2017/18 Q1 Apr, May, Jun"/>
    <x v="7"/>
    <x v="46"/>
    <n v="34"/>
  </r>
  <r>
    <x v="7"/>
    <x v="7"/>
    <s v="2017/18 Q1 Apr, May, Jun"/>
    <x v="7"/>
    <x v="47"/>
    <n v="36"/>
  </r>
  <r>
    <x v="7"/>
    <x v="7"/>
    <s v="2017/18 Q1 Apr, May, Jun"/>
    <x v="7"/>
    <x v="48"/>
    <n v="3"/>
  </r>
  <r>
    <x v="7"/>
    <x v="7"/>
    <s v="2017/18 Q1 Apr, May, Jun"/>
    <x v="7"/>
    <x v="49"/>
    <n v="1"/>
  </r>
  <r>
    <x v="7"/>
    <x v="7"/>
    <s v="2017/18 Q1 Apr, May, Jun"/>
    <x v="7"/>
    <x v="50"/>
    <n v="5"/>
  </r>
  <r>
    <x v="7"/>
    <x v="7"/>
    <s v="2017/18 Q1 Apr, May, Jun"/>
    <x v="7"/>
    <x v="51"/>
    <n v="4"/>
  </r>
  <r>
    <x v="7"/>
    <x v="7"/>
    <s v="2017/18 Q1 Apr, May, Jun"/>
    <x v="7"/>
    <x v="52"/>
    <n v="16"/>
  </r>
  <r>
    <x v="7"/>
    <x v="7"/>
    <s v="2017/18 Q1 Apr, May, Jun"/>
    <x v="7"/>
    <x v="53"/>
    <n v="24"/>
  </r>
  <r>
    <x v="7"/>
    <x v="7"/>
    <s v="2017/18 Q1 Apr, May, Jun"/>
    <x v="7"/>
    <x v="126"/>
    <n v="1"/>
  </r>
  <r>
    <x v="7"/>
    <x v="7"/>
    <s v="2017/18 Q1 Apr, May, Jun"/>
    <x v="7"/>
    <x v="112"/>
    <n v="1"/>
  </r>
  <r>
    <x v="7"/>
    <x v="7"/>
    <s v="2017/18 Q1 Apr, May, Jun"/>
    <x v="7"/>
    <x v="54"/>
    <n v="10"/>
  </r>
  <r>
    <x v="7"/>
    <x v="7"/>
    <s v="2017/18 Q1 Apr, May, Jun"/>
    <x v="7"/>
    <x v="55"/>
    <n v="24"/>
  </r>
  <r>
    <x v="7"/>
    <x v="7"/>
    <s v="2017/18 Q1 Apr, May, Jun"/>
    <x v="7"/>
    <x v="56"/>
    <n v="3"/>
  </r>
  <r>
    <x v="7"/>
    <x v="7"/>
    <s v="2017/18 Q1 Apr, May, Jun"/>
    <x v="7"/>
    <x v="57"/>
    <n v="5"/>
  </r>
  <r>
    <x v="7"/>
    <x v="7"/>
    <s v="2017/18 Q1 Apr, May, Jun"/>
    <x v="7"/>
    <x v="58"/>
    <n v="11"/>
  </r>
  <r>
    <x v="7"/>
    <x v="7"/>
    <s v="2017/18 Q1 Apr, May, Jun"/>
    <x v="7"/>
    <x v="59"/>
    <n v="28"/>
  </r>
  <r>
    <x v="7"/>
    <x v="7"/>
    <s v="2017/18 Q1 Apr, May, Jun"/>
    <x v="7"/>
    <x v="60"/>
    <n v="9"/>
  </r>
  <r>
    <x v="7"/>
    <x v="7"/>
    <s v="2017/18 Q1 Apr, May, Jun"/>
    <x v="7"/>
    <x v="61"/>
    <n v="66"/>
  </r>
  <r>
    <x v="7"/>
    <x v="7"/>
    <s v="2017/18 Q1 Apr, May, Jun"/>
    <x v="8"/>
    <x v="24"/>
    <n v="1886"/>
  </r>
  <r>
    <x v="7"/>
    <x v="7"/>
    <s v="2017/18 Q1 Apr, May, Jun"/>
    <x v="8"/>
    <x v="25"/>
    <n v="110"/>
  </r>
  <r>
    <x v="7"/>
    <x v="7"/>
    <s v="2017/18 Q1 Apr, May, Jun"/>
    <x v="8"/>
    <x v="26"/>
    <n v="63"/>
  </r>
  <r>
    <x v="7"/>
    <x v="7"/>
    <s v="2017/18 Q1 Apr, May, Jun"/>
    <x v="8"/>
    <x v="27"/>
    <n v="590"/>
  </r>
  <r>
    <x v="7"/>
    <x v="7"/>
    <s v="2017/18 Q1 Apr, May, Jun"/>
    <x v="8"/>
    <x v="28"/>
    <n v="185"/>
  </r>
  <r>
    <x v="7"/>
    <x v="7"/>
    <s v="2017/18 Q1 Apr, May, Jun"/>
    <x v="8"/>
    <x v="38"/>
    <n v="57"/>
  </r>
  <r>
    <x v="7"/>
    <x v="7"/>
    <s v="2017/18 Q1 Apr, May, Jun"/>
    <x v="9"/>
    <x v="62"/>
    <n v="42"/>
  </r>
  <r>
    <x v="7"/>
    <x v="7"/>
    <s v="2017/18 Q1 Apr, May, Jun"/>
    <x v="9"/>
    <x v="38"/>
    <n v="230"/>
  </r>
  <r>
    <x v="7"/>
    <x v="7"/>
    <s v="2017/18 Q1 Apr, May, Jun"/>
    <x v="9"/>
    <x v="63"/>
    <n v="9"/>
  </r>
  <r>
    <x v="7"/>
    <x v="7"/>
    <s v="2017/18 Q1 Apr, May, Jun"/>
    <x v="9"/>
    <x v="64"/>
    <n v="48"/>
  </r>
  <r>
    <x v="7"/>
    <x v="7"/>
    <s v="2017/18 Q1 Apr, May, Jun"/>
    <x v="9"/>
    <x v="65"/>
    <n v="55"/>
  </r>
  <r>
    <x v="7"/>
    <x v="7"/>
    <s v="2017/18 Q1 Apr, May, Jun"/>
    <x v="9"/>
    <x v="66"/>
    <n v="34"/>
  </r>
  <r>
    <x v="7"/>
    <x v="7"/>
    <s v="2017/18 Q1 Apr, May, Jun"/>
    <x v="9"/>
    <x v="67"/>
    <n v="303"/>
  </r>
  <r>
    <x v="7"/>
    <x v="7"/>
    <s v="2017/18 Q1 Apr, May, Jun"/>
    <x v="10"/>
    <x v="41"/>
    <n v="55"/>
  </r>
  <r>
    <x v="7"/>
    <x v="7"/>
    <s v="2017/18 Q1 Apr, May, Jun"/>
    <x v="22"/>
    <x v="68"/>
    <n v="1498"/>
  </r>
  <r>
    <x v="7"/>
    <x v="7"/>
    <s v="2017/18 Q1 Apr, May, Jun"/>
    <x v="22"/>
    <x v="69"/>
    <n v="2581"/>
  </r>
  <r>
    <x v="7"/>
    <x v="7"/>
    <s v="2017/18 Q1 Apr, May, Jun"/>
    <x v="22"/>
    <x v="70"/>
    <n v="34"/>
  </r>
  <r>
    <x v="7"/>
    <x v="7"/>
    <s v="2017/18 Q1 Apr, May, Jun"/>
    <x v="22"/>
    <x v="71"/>
    <n v="261"/>
  </r>
  <r>
    <x v="7"/>
    <x v="7"/>
    <s v="2017/18 Q1 Apr, May, Jun"/>
    <x v="22"/>
    <x v="72"/>
    <n v="81"/>
  </r>
  <r>
    <x v="7"/>
    <x v="7"/>
    <s v="2017/18 Q1 Apr, May, Jun"/>
    <x v="22"/>
    <x v="116"/>
    <n v="1420"/>
  </r>
  <r>
    <x v="7"/>
    <x v="7"/>
    <s v="2017/18 Q1 Apr, May, Jun"/>
    <x v="22"/>
    <x v="38"/>
    <n v="852"/>
  </r>
  <r>
    <x v="7"/>
    <x v="7"/>
    <s v="2017/18 Q1 Apr, May, Jun"/>
    <x v="22"/>
    <x v="73"/>
    <n v="53"/>
  </r>
  <r>
    <x v="7"/>
    <x v="7"/>
    <s v="2017/18 Q1 Apr, May, Jun"/>
    <x v="22"/>
    <x v="74"/>
    <n v="1152"/>
  </r>
  <r>
    <x v="7"/>
    <x v="7"/>
    <s v="2017/18 Q1 Apr, May, Jun"/>
    <x v="11"/>
    <x v="68"/>
    <n v="296"/>
  </r>
  <r>
    <x v="7"/>
    <x v="7"/>
    <s v="2017/18 Q1 Apr, May, Jun"/>
    <x v="11"/>
    <x v="69"/>
    <n v="537"/>
  </r>
  <r>
    <x v="7"/>
    <x v="7"/>
    <s v="2017/18 Q1 Apr, May, Jun"/>
    <x v="11"/>
    <x v="70"/>
    <n v="1"/>
  </r>
  <r>
    <x v="7"/>
    <x v="7"/>
    <s v="2017/18 Q1 Apr, May, Jun"/>
    <x v="11"/>
    <x v="71"/>
    <n v="241"/>
  </r>
  <r>
    <x v="7"/>
    <x v="7"/>
    <s v="2017/18 Q1 Apr, May, Jun"/>
    <x v="11"/>
    <x v="72"/>
    <n v="287"/>
  </r>
  <r>
    <x v="7"/>
    <x v="7"/>
    <s v="2017/18 Q1 Apr, May, Jun"/>
    <x v="11"/>
    <x v="116"/>
    <n v="205"/>
  </r>
  <r>
    <x v="7"/>
    <x v="7"/>
    <s v="2017/18 Q1 Apr, May, Jun"/>
    <x v="11"/>
    <x v="38"/>
    <n v="275"/>
  </r>
  <r>
    <x v="7"/>
    <x v="7"/>
    <s v="2017/18 Q1 Apr, May, Jun"/>
    <x v="11"/>
    <x v="73"/>
    <n v="11"/>
  </r>
  <r>
    <x v="7"/>
    <x v="7"/>
    <s v="2017/18 Q1 Apr, May, Jun"/>
    <x v="11"/>
    <x v="74"/>
    <n v="176"/>
  </r>
  <r>
    <x v="7"/>
    <x v="7"/>
    <s v="2017/18 Q1 Apr, May, Jun"/>
    <x v="12"/>
    <x v="41"/>
    <n v="1984"/>
  </r>
  <r>
    <x v="7"/>
    <x v="7"/>
    <s v="2017/18 Q1 Apr, May, Jun"/>
    <x v="13"/>
    <x v="75"/>
    <n v="13"/>
  </r>
  <r>
    <x v="7"/>
    <x v="7"/>
    <s v="2017/18 Q1 Apr, May, Jun"/>
    <x v="13"/>
    <x v="76"/>
    <n v="4"/>
  </r>
  <r>
    <x v="7"/>
    <x v="7"/>
    <s v="2017/18 Q1 Apr, May, Jun"/>
    <x v="13"/>
    <x v="77"/>
    <n v="15"/>
  </r>
  <r>
    <x v="7"/>
    <x v="7"/>
    <s v="2017/18 Q1 Apr, May, Jun"/>
    <x v="13"/>
    <x v="78"/>
    <n v="407"/>
  </r>
  <r>
    <x v="7"/>
    <x v="7"/>
    <s v="2017/18 Q1 Apr, May, Jun"/>
    <x v="13"/>
    <x v="79"/>
    <n v="32"/>
  </r>
  <r>
    <x v="7"/>
    <x v="7"/>
    <s v="2017/18 Q1 Apr, May, Jun"/>
    <x v="13"/>
    <x v="38"/>
    <n v="507"/>
  </r>
  <r>
    <x v="7"/>
    <x v="7"/>
    <s v="2017/18 Q1 Apr, May, Jun"/>
    <x v="13"/>
    <x v="80"/>
    <n v="9"/>
  </r>
  <r>
    <x v="7"/>
    <x v="7"/>
    <s v="2017/18 Q1 Apr, May, Jun"/>
    <x v="13"/>
    <x v="81"/>
    <n v="169"/>
  </r>
  <r>
    <x v="7"/>
    <x v="7"/>
    <s v="2017/18 Q1 Apr, May, Jun"/>
    <x v="14"/>
    <x v="35"/>
    <n v="16"/>
  </r>
  <r>
    <x v="7"/>
    <x v="7"/>
    <s v="2017/18 Q1 Apr, May, Jun"/>
    <x v="14"/>
    <x v="82"/>
    <n v="19"/>
  </r>
  <r>
    <x v="7"/>
    <x v="7"/>
    <s v="2017/18 Q1 Apr, May, Jun"/>
    <x v="14"/>
    <x v="101"/>
    <n v="89"/>
  </r>
  <r>
    <x v="7"/>
    <x v="7"/>
    <s v="2017/18 Q1 Apr, May, Jun"/>
    <x v="14"/>
    <x v="83"/>
    <n v="52"/>
  </r>
  <r>
    <x v="7"/>
    <x v="7"/>
    <s v="2017/18 Q1 Apr, May, Jun"/>
    <x v="14"/>
    <x v="113"/>
    <n v="9"/>
  </r>
  <r>
    <x v="7"/>
    <x v="7"/>
    <s v="2017/18 Q1 Apr, May, Jun"/>
    <x v="14"/>
    <x v="38"/>
    <n v="23"/>
  </r>
  <r>
    <x v="7"/>
    <x v="7"/>
    <s v="2017/18 Q1 Apr, May, Jun"/>
    <x v="14"/>
    <x v="84"/>
    <n v="93"/>
  </r>
  <r>
    <x v="7"/>
    <x v="7"/>
    <s v="2017/18 Q1 Apr, May, Jun"/>
    <x v="14"/>
    <x v="40"/>
    <n v="27"/>
  </r>
  <r>
    <x v="7"/>
    <x v="7"/>
    <s v="2017/18 Q1 Apr, May, Jun"/>
    <x v="15"/>
    <x v="85"/>
    <n v="35"/>
  </r>
  <r>
    <x v="7"/>
    <x v="7"/>
    <s v="2017/18 Q1 Apr, May, Jun"/>
    <x v="15"/>
    <x v="86"/>
    <n v="24"/>
  </r>
  <r>
    <x v="7"/>
    <x v="7"/>
    <s v="2017/18 Q1 Apr, May, Jun"/>
    <x v="15"/>
    <x v="38"/>
    <n v="104"/>
  </r>
  <r>
    <x v="7"/>
    <x v="7"/>
    <s v="2017/18 Q1 Apr, May, Jun"/>
    <x v="15"/>
    <x v="87"/>
    <n v="91"/>
  </r>
  <r>
    <x v="7"/>
    <x v="7"/>
    <s v="2017/18 Q1 Apr, May, Jun"/>
    <x v="15"/>
    <x v="88"/>
    <n v="7"/>
  </r>
  <r>
    <x v="7"/>
    <x v="7"/>
    <s v="2017/18 Q1 Apr, May, Jun"/>
    <x v="15"/>
    <x v="89"/>
    <n v="828"/>
  </r>
  <r>
    <x v="7"/>
    <x v="7"/>
    <s v="2017/18 Q1 Apr, May, Jun"/>
    <x v="15"/>
    <x v="90"/>
    <n v="238"/>
  </r>
  <r>
    <x v="7"/>
    <x v="7"/>
    <s v="2017/18 Q1 Apr, May, Jun"/>
    <x v="16"/>
    <x v="118"/>
    <n v="35"/>
  </r>
  <r>
    <x v="7"/>
    <x v="7"/>
    <s v="2017/18 Q1 Apr, May, Jun"/>
    <x v="16"/>
    <x v="38"/>
    <n v="11"/>
  </r>
  <r>
    <x v="7"/>
    <x v="7"/>
    <s v="2017/18 Q1 Apr, May, Jun"/>
    <x v="16"/>
    <x v="92"/>
    <n v="2"/>
  </r>
  <r>
    <x v="7"/>
    <x v="7"/>
    <s v="2017/18 Q1 Apr, May, Jun"/>
    <x v="16"/>
    <x v="127"/>
    <n v="1"/>
  </r>
  <r>
    <x v="7"/>
    <x v="7"/>
    <s v="2017/18 Q1 Apr, May, Jun"/>
    <x v="16"/>
    <x v="93"/>
    <n v="1"/>
  </r>
  <r>
    <x v="7"/>
    <x v="7"/>
    <s v="2017/18 Q1 Apr, May, Jun"/>
    <x v="16"/>
    <x v="95"/>
    <n v="30"/>
  </r>
  <r>
    <x v="7"/>
    <x v="7"/>
    <s v="2017/18 Q1 Apr, May, Jun"/>
    <x v="16"/>
    <x v="96"/>
    <n v="11"/>
  </r>
  <r>
    <x v="7"/>
    <x v="7"/>
    <s v="2017/18 Q1 Apr, May, Jun"/>
    <x v="16"/>
    <x v="97"/>
    <n v="110"/>
  </r>
  <r>
    <x v="7"/>
    <x v="7"/>
    <s v="2017/18 Q1 Apr, May, Jun"/>
    <x v="16"/>
    <x v="98"/>
    <n v="5"/>
  </r>
  <r>
    <x v="7"/>
    <x v="7"/>
    <s v="2017/18 Q1 Apr, May, Jun"/>
    <x v="16"/>
    <x v="99"/>
    <n v="12"/>
  </r>
  <r>
    <x v="7"/>
    <x v="7"/>
    <s v="2017/18 Q1 Apr, May, Jun"/>
    <x v="16"/>
    <x v="100"/>
    <n v="3"/>
  </r>
  <r>
    <x v="7"/>
    <x v="7"/>
    <s v="2017/18 Q1 Apr, May, Jun"/>
    <x v="16"/>
    <x v="117"/>
    <n v="14"/>
  </r>
  <r>
    <x v="7"/>
    <x v="7"/>
    <s v="2017/18 Q1 Apr, May, Jun"/>
    <x v="17"/>
    <x v="35"/>
    <n v="157"/>
  </r>
  <r>
    <x v="7"/>
    <x v="7"/>
    <s v="2017/18 Q1 Apr, May, Jun"/>
    <x v="17"/>
    <x v="82"/>
    <n v="1126"/>
  </r>
  <r>
    <x v="7"/>
    <x v="7"/>
    <s v="2017/18 Q1 Apr, May, Jun"/>
    <x v="17"/>
    <x v="101"/>
    <n v="2167"/>
  </r>
  <r>
    <x v="7"/>
    <x v="7"/>
    <s v="2017/18 Q1 Apr, May, Jun"/>
    <x v="17"/>
    <x v="83"/>
    <n v="1984"/>
  </r>
  <r>
    <x v="7"/>
    <x v="7"/>
    <s v="2017/18 Q1 Apr, May, Jun"/>
    <x v="17"/>
    <x v="113"/>
    <n v="391"/>
  </r>
  <r>
    <x v="7"/>
    <x v="7"/>
    <s v="2017/18 Q1 Apr, May, Jun"/>
    <x v="17"/>
    <x v="38"/>
    <n v="171"/>
  </r>
  <r>
    <x v="7"/>
    <x v="7"/>
    <s v="2017/18 Q1 Apr, May, Jun"/>
    <x v="17"/>
    <x v="84"/>
    <n v="449"/>
  </r>
  <r>
    <x v="7"/>
    <x v="7"/>
    <s v="2017/18 Q1 Apr, May, Jun"/>
    <x v="17"/>
    <x v="40"/>
    <n v="487"/>
  </r>
  <r>
    <x v="7"/>
    <x v="7"/>
    <s v="2017/18 Q1 Apr, May, Jun"/>
    <x v="17"/>
    <x v="102"/>
    <n v="223"/>
  </r>
  <r>
    <x v="7"/>
    <x v="7"/>
    <s v="2017/18 Q1 Apr, May, Jun"/>
    <x v="18"/>
    <x v="38"/>
    <n v="245"/>
  </r>
  <r>
    <x v="7"/>
    <x v="7"/>
    <s v="2017/18 Q1 Apr, May, Jun"/>
    <x v="18"/>
    <x v="103"/>
    <n v="83"/>
  </r>
  <r>
    <x v="7"/>
    <x v="7"/>
    <s v="2017/18 Q1 Apr, May, Jun"/>
    <x v="18"/>
    <x v="104"/>
    <n v="562"/>
  </r>
  <r>
    <x v="7"/>
    <x v="7"/>
    <s v="2017/18 Q1 Apr, May, Jun"/>
    <x v="19"/>
    <x v="105"/>
    <n v="35"/>
  </r>
  <r>
    <x v="7"/>
    <x v="7"/>
    <s v="2017/18 Q1 Apr, May, Jun"/>
    <x v="19"/>
    <x v="106"/>
    <n v="2"/>
  </r>
  <r>
    <x v="7"/>
    <x v="7"/>
    <s v="2017/18 Q1 Apr, May, Jun"/>
    <x v="19"/>
    <x v="107"/>
    <n v="60"/>
  </r>
  <r>
    <x v="7"/>
    <x v="7"/>
    <s v="2017/18 Q1 Apr, May, Jun"/>
    <x v="20"/>
    <x v="108"/>
    <n v="96"/>
  </r>
  <r>
    <x v="7"/>
    <x v="7"/>
    <s v="2017/18 Q1 Apr, May, Jun"/>
    <x v="20"/>
    <x v="109"/>
    <n v="333"/>
  </r>
  <r>
    <x v="7"/>
    <x v="7"/>
    <s v="2017/18 Q1 Apr, May, Jun"/>
    <x v="21"/>
    <x v="110"/>
    <n v="1"/>
  </r>
  <r>
    <x v="7"/>
    <x v="7"/>
    <s v="2017/18 Q1 Apr, May, Jun"/>
    <x v="21"/>
    <x v="38"/>
    <n v="13"/>
  </r>
  <r>
    <x v="7"/>
    <x v="7"/>
    <s v="2017/18 Q2 Jul, Aug, Sep"/>
    <x v="0"/>
    <x v="0"/>
    <n v="184"/>
  </r>
  <r>
    <x v="7"/>
    <x v="7"/>
    <s v="2017/18 Q2 Jul, Aug, Sep"/>
    <x v="0"/>
    <x v="1"/>
    <n v="326"/>
  </r>
  <r>
    <x v="7"/>
    <x v="7"/>
    <s v="2017/18 Q2 Jul, Aug, Sep"/>
    <x v="1"/>
    <x v="119"/>
    <n v="41"/>
  </r>
  <r>
    <x v="7"/>
    <x v="7"/>
    <s v="2017/18 Q2 Jul, Aug, Sep"/>
    <x v="1"/>
    <x v="120"/>
    <n v="17"/>
  </r>
  <r>
    <x v="7"/>
    <x v="7"/>
    <s v="2017/18 Q2 Jul, Aug, Sep"/>
    <x v="1"/>
    <x v="121"/>
    <n v="20"/>
  </r>
  <r>
    <x v="7"/>
    <x v="7"/>
    <s v="2017/18 Q2 Jul, Aug, Sep"/>
    <x v="1"/>
    <x v="2"/>
    <n v="5"/>
  </r>
  <r>
    <x v="7"/>
    <x v="7"/>
    <s v="2017/18 Q2 Jul, Aug, Sep"/>
    <x v="1"/>
    <x v="3"/>
    <n v="32"/>
  </r>
  <r>
    <x v="7"/>
    <x v="7"/>
    <s v="2017/18 Q2 Jul, Aug, Sep"/>
    <x v="1"/>
    <x v="122"/>
    <n v="2"/>
  </r>
  <r>
    <x v="7"/>
    <x v="7"/>
    <s v="2017/18 Q2 Jul, Aug, Sep"/>
    <x v="1"/>
    <x v="111"/>
    <n v="26"/>
  </r>
  <r>
    <x v="7"/>
    <x v="7"/>
    <s v="2017/18 Q2 Jul, Aug, Sep"/>
    <x v="1"/>
    <x v="4"/>
    <n v="36"/>
  </r>
  <r>
    <x v="7"/>
    <x v="7"/>
    <s v="2017/18 Q2 Jul, Aug, Sep"/>
    <x v="1"/>
    <x v="123"/>
    <n v="8"/>
  </r>
  <r>
    <x v="7"/>
    <x v="7"/>
    <s v="2017/18 Q2 Jul, Aug, Sep"/>
    <x v="1"/>
    <x v="5"/>
    <n v="4"/>
  </r>
  <r>
    <x v="7"/>
    <x v="7"/>
    <s v="2017/18 Q2 Jul, Aug, Sep"/>
    <x v="1"/>
    <x v="6"/>
    <n v="43"/>
  </r>
  <r>
    <x v="7"/>
    <x v="7"/>
    <s v="2017/18 Q2 Jul, Aug, Sep"/>
    <x v="1"/>
    <x v="7"/>
    <n v="7"/>
  </r>
  <r>
    <x v="7"/>
    <x v="7"/>
    <s v="2017/18 Q2 Jul, Aug, Sep"/>
    <x v="1"/>
    <x v="8"/>
    <n v="13"/>
  </r>
  <r>
    <x v="7"/>
    <x v="7"/>
    <s v="2017/18 Q2 Jul, Aug, Sep"/>
    <x v="1"/>
    <x v="9"/>
    <n v="41"/>
  </r>
  <r>
    <x v="7"/>
    <x v="7"/>
    <s v="2017/18 Q2 Jul, Aug, Sep"/>
    <x v="1"/>
    <x v="10"/>
    <n v="253"/>
  </r>
  <r>
    <x v="7"/>
    <x v="7"/>
    <s v="2017/18 Q2 Jul, Aug, Sep"/>
    <x v="1"/>
    <x v="11"/>
    <n v="5"/>
  </r>
  <r>
    <x v="7"/>
    <x v="7"/>
    <s v="2017/18 Q2 Jul, Aug, Sep"/>
    <x v="1"/>
    <x v="12"/>
    <n v="84"/>
  </r>
  <r>
    <x v="7"/>
    <x v="7"/>
    <s v="2017/18 Q2 Jul, Aug, Sep"/>
    <x v="1"/>
    <x v="13"/>
    <n v="5"/>
  </r>
  <r>
    <x v="7"/>
    <x v="7"/>
    <s v="2017/18 Q2 Jul, Aug, Sep"/>
    <x v="1"/>
    <x v="14"/>
    <n v="45"/>
  </r>
  <r>
    <x v="7"/>
    <x v="7"/>
    <s v="2017/18 Q2 Jul, Aug, Sep"/>
    <x v="1"/>
    <x v="15"/>
    <n v="127"/>
  </r>
  <r>
    <x v="7"/>
    <x v="7"/>
    <s v="2017/18 Q2 Jul, Aug, Sep"/>
    <x v="1"/>
    <x v="16"/>
    <n v="26"/>
  </r>
  <r>
    <x v="7"/>
    <x v="7"/>
    <s v="2017/18 Q2 Jul, Aug, Sep"/>
    <x v="1"/>
    <x v="17"/>
    <n v="276"/>
  </r>
  <r>
    <x v="7"/>
    <x v="7"/>
    <s v="2017/18 Q2 Jul, Aug, Sep"/>
    <x v="1"/>
    <x v="18"/>
    <n v="74"/>
  </r>
  <r>
    <x v="7"/>
    <x v="7"/>
    <s v="2017/18 Q2 Jul, Aug, Sep"/>
    <x v="1"/>
    <x v="19"/>
    <n v="119"/>
  </r>
  <r>
    <x v="7"/>
    <x v="7"/>
    <s v="2017/18 Q2 Jul, Aug, Sep"/>
    <x v="2"/>
    <x v="20"/>
    <n v="1530"/>
  </r>
  <r>
    <x v="7"/>
    <x v="7"/>
    <s v="2017/18 Q2 Jul, Aug, Sep"/>
    <x v="2"/>
    <x v="21"/>
    <n v="17"/>
  </r>
  <r>
    <x v="7"/>
    <x v="7"/>
    <s v="2017/18 Q2 Jul, Aug, Sep"/>
    <x v="2"/>
    <x v="22"/>
    <n v="227"/>
  </r>
  <r>
    <x v="7"/>
    <x v="7"/>
    <s v="2017/18 Q2 Jul, Aug, Sep"/>
    <x v="2"/>
    <x v="23"/>
    <n v="1546"/>
  </r>
  <r>
    <x v="7"/>
    <x v="7"/>
    <s v="2017/18 Q2 Jul, Aug, Sep"/>
    <x v="3"/>
    <x v="24"/>
    <n v="1908"/>
  </r>
  <r>
    <x v="7"/>
    <x v="7"/>
    <s v="2017/18 Q2 Jul, Aug, Sep"/>
    <x v="3"/>
    <x v="25"/>
    <n v="1201"/>
  </r>
  <r>
    <x v="7"/>
    <x v="7"/>
    <s v="2017/18 Q2 Jul, Aug, Sep"/>
    <x v="3"/>
    <x v="26"/>
    <n v="1575"/>
  </r>
  <r>
    <x v="7"/>
    <x v="7"/>
    <s v="2017/18 Q2 Jul, Aug, Sep"/>
    <x v="3"/>
    <x v="27"/>
    <n v="766"/>
  </r>
  <r>
    <x v="7"/>
    <x v="7"/>
    <s v="2017/18 Q2 Jul, Aug, Sep"/>
    <x v="3"/>
    <x v="28"/>
    <n v="369"/>
  </r>
  <r>
    <x v="7"/>
    <x v="7"/>
    <s v="2017/18 Q2 Jul, Aug, Sep"/>
    <x v="3"/>
    <x v="38"/>
    <n v="330"/>
  </r>
  <r>
    <x v="7"/>
    <x v="7"/>
    <s v="2017/18 Q2 Jul, Aug, Sep"/>
    <x v="4"/>
    <x v="30"/>
    <n v="2"/>
  </r>
  <r>
    <x v="7"/>
    <x v="7"/>
    <s v="2017/18 Q2 Jul, Aug, Sep"/>
    <x v="4"/>
    <x v="31"/>
    <n v="90"/>
  </r>
  <r>
    <x v="7"/>
    <x v="7"/>
    <s v="2017/18 Q2 Jul, Aug, Sep"/>
    <x v="4"/>
    <x v="32"/>
    <n v="15"/>
  </r>
  <r>
    <x v="7"/>
    <x v="7"/>
    <s v="2017/18 Q2 Jul, Aug, Sep"/>
    <x v="4"/>
    <x v="34"/>
    <n v="6"/>
  </r>
  <r>
    <x v="7"/>
    <x v="7"/>
    <s v="2017/18 Q2 Jul, Aug, Sep"/>
    <x v="5"/>
    <x v="35"/>
    <n v="896"/>
  </r>
  <r>
    <x v="7"/>
    <x v="7"/>
    <s v="2017/18 Q2 Jul, Aug, Sep"/>
    <x v="5"/>
    <x v="36"/>
    <n v="20"/>
  </r>
  <r>
    <x v="7"/>
    <x v="7"/>
    <s v="2017/18 Q2 Jul, Aug, Sep"/>
    <x v="5"/>
    <x v="37"/>
    <n v="2012"/>
  </r>
  <r>
    <x v="7"/>
    <x v="7"/>
    <s v="2017/18 Q2 Jul, Aug, Sep"/>
    <x v="5"/>
    <x v="38"/>
    <n v="135"/>
  </r>
  <r>
    <x v="7"/>
    <x v="7"/>
    <s v="2017/18 Q2 Jul, Aug, Sep"/>
    <x v="5"/>
    <x v="39"/>
    <n v="209"/>
  </r>
  <r>
    <x v="7"/>
    <x v="7"/>
    <s v="2017/18 Q2 Jul, Aug, Sep"/>
    <x v="5"/>
    <x v="40"/>
    <n v="157"/>
  </r>
  <r>
    <x v="7"/>
    <x v="7"/>
    <s v="2017/18 Q2 Jul, Aug, Sep"/>
    <x v="6"/>
    <x v="115"/>
    <n v="360"/>
  </r>
  <r>
    <x v="7"/>
    <x v="7"/>
    <s v="2017/18 Q2 Jul, Aug, Sep"/>
    <x v="6"/>
    <x v="41"/>
    <n v="1291"/>
  </r>
  <r>
    <x v="7"/>
    <x v="7"/>
    <s v="2017/18 Q2 Jul, Aug, Sep"/>
    <x v="7"/>
    <x v="42"/>
    <n v="1"/>
  </r>
  <r>
    <x v="7"/>
    <x v="7"/>
    <s v="2017/18 Q2 Jul, Aug, Sep"/>
    <x v="7"/>
    <x v="43"/>
    <n v="5"/>
  </r>
  <r>
    <x v="7"/>
    <x v="7"/>
    <s v="2017/18 Q2 Jul, Aug, Sep"/>
    <x v="7"/>
    <x v="44"/>
    <n v="32"/>
  </r>
  <r>
    <x v="7"/>
    <x v="7"/>
    <s v="2017/18 Q2 Jul, Aug, Sep"/>
    <x v="7"/>
    <x v="45"/>
    <n v="290"/>
  </r>
  <r>
    <x v="7"/>
    <x v="7"/>
    <s v="2017/18 Q2 Jul, Aug, Sep"/>
    <x v="7"/>
    <x v="46"/>
    <n v="26"/>
  </r>
  <r>
    <x v="7"/>
    <x v="7"/>
    <s v="2017/18 Q2 Jul, Aug, Sep"/>
    <x v="7"/>
    <x v="47"/>
    <n v="44"/>
  </r>
  <r>
    <x v="7"/>
    <x v="7"/>
    <s v="2017/18 Q2 Jul, Aug, Sep"/>
    <x v="7"/>
    <x v="48"/>
    <n v="4"/>
  </r>
  <r>
    <x v="7"/>
    <x v="7"/>
    <s v="2017/18 Q2 Jul, Aug, Sep"/>
    <x v="7"/>
    <x v="49"/>
    <n v="8"/>
  </r>
  <r>
    <x v="7"/>
    <x v="7"/>
    <s v="2017/18 Q2 Jul, Aug, Sep"/>
    <x v="7"/>
    <x v="50"/>
    <n v="6"/>
  </r>
  <r>
    <x v="7"/>
    <x v="7"/>
    <s v="2017/18 Q2 Jul, Aug, Sep"/>
    <x v="7"/>
    <x v="51"/>
    <n v="4"/>
  </r>
  <r>
    <x v="7"/>
    <x v="7"/>
    <s v="2017/18 Q2 Jul, Aug, Sep"/>
    <x v="7"/>
    <x v="52"/>
    <n v="11"/>
  </r>
  <r>
    <x v="7"/>
    <x v="7"/>
    <s v="2017/18 Q2 Jul, Aug, Sep"/>
    <x v="7"/>
    <x v="53"/>
    <n v="25"/>
  </r>
  <r>
    <x v="7"/>
    <x v="7"/>
    <s v="2017/18 Q2 Jul, Aug, Sep"/>
    <x v="7"/>
    <x v="126"/>
    <n v="1"/>
  </r>
  <r>
    <x v="7"/>
    <x v="7"/>
    <s v="2017/18 Q2 Jul, Aug, Sep"/>
    <x v="7"/>
    <x v="112"/>
    <n v="1"/>
  </r>
  <r>
    <x v="7"/>
    <x v="7"/>
    <s v="2017/18 Q2 Jul, Aug, Sep"/>
    <x v="7"/>
    <x v="54"/>
    <n v="19"/>
  </r>
  <r>
    <x v="7"/>
    <x v="7"/>
    <s v="2017/18 Q2 Jul, Aug, Sep"/>
    <x v="7"/>
    <x v="55"/>
    <n v="29"/>
  </r>
  <r>
    <x v="7"/>
    <x v="7"/>
    <s v="2017/18 Q2 Jul, Aug, Sep"/>
    <x v="7"/>
    <x v="57"/>
    <n v="1"/>
  </r>
  <r>
    <x v="7"/>
    <x v="7"/>
    <s v="2017/18 Q2 Jul, Aug, Sep"/>
    <x v="7"/>
    <x v="58"/>
    <n v="10"/>
  </r>
  <r>
    <x v="7"/>
    <x v="7"/>
    <s v="2017/18 Q2 Jul, Aug, Sep"/>
    <x v="7"/>
    <x v="59"/>
    <n v="29"/>
  </r>
  <r>
    <x v="7"/>
    <x v="7"/>
    <s v="2017/18 Q2 Jul, Aug, Sep"/>
    <x v="7"/>
    <x v="60"/>
    <n v="13"/>
  </r>
  <r>
    <x v="7"/>
    <x v="7"/>
    <s v="2017/18 Q2 Jul, Aug, Sep"/>
    <x v="7"/>
    <x v="61"/>
    <n v="83"/>
  </r>
  <r>
    <x v="7"/>
    <x v="7"/>
    <s v="2017/18 Q2 Jul, Aug, Sep"/>
    <x v="8"/>
    <x v="24"/>
    <n v="1768"/>
  </r>
  <r>
    <x v="7"/>
    <x v="7"/>
    <s v="2017/18 Q2 Jul, Aug, Sep"/>
    <x v="8"/>
    <x v="25"/>
    <n v="139"/>
  </r>
  <r>
    <x v="7"/>
    <x v="7"/>
    <s v="2017/18 Q2 Jul, Aug, Sep"/>
    <x v="8"/>
    <x v="26"/>
    <n v="59"/>
  </r>
  <r>
    <x v="7"/>
    <x v="7"/>
    <s v="2017/18 Q2 Jul, Aug, Sep"/>
    <x v="8"/>
    <x v="27"/>
    <n v="553"/>
  </r>
  <r>
    <x v="7"/>
    <x v="7"/>
    <s v="2017/18 Q2 Jul, Aug, Sep"/>
    <x v="8"/>
    <x v="28"/>
    <n v="177"/>
  </r>
  <r>
    <x v="7"/>
    <x v="7"/>
    <s v="2017/18 Q2 Jul, Aug, Sep"/>
    <x v="8"/>
    <x v="38"/>
    <n v="61"/>
  </r>
  <r>
    <x v="7"/>
    <x v="7"/>
    <s v="2017/18 Q2 Jul, Aug, Sep"/>
    <x v="9"/>
    <x v="62"/>
    <n v="50"/>
  </r>
  <r>
    <x v="7"/>
    <x v="7"/>
    <s v="2017/18 Q2 Jul, Aug, Sep"/>
    <x v="9"/>
    <x v="38"/>
    <n v="270"/>
  </r>
  <r>
    <x v="7"/>
    <x v="7"/>
    <s v="2017/18 Q2 Jul, Aug, Sep"/>
    <x v="9"/>
    <x v="63"/>
    <n v="19"/>
  </r>
  <r>
    <x v="7"/>
    <x v="7"/>
    <s v="2017/18 Q2 Jul, Aug, Sep"/>
    <x v="9"/>
    <x v="64"/>
    <n v="31"/>
  </r>
  <r>
    <x v="7"/>
    <x v="7"/>
    <s v="2017/18 Q2 Jul, Aug, Sep"/>
    <x v="9"/>
    <x v="65"/>
    <n v="61"/>
  </r>
  <r>
    <x v="7"/>
    <x v="7"/>
    <s v="2017/18 Q2 Jul, Aug, Sep"/>
    <x v="9"/>
    <x v="66"/>
    <n v="22"/>
  </r>
  <r>
    <x v="7"/>
    <x v="7"/>
    <s v="2017/18 Q2 Jul, Aug, Sep"/>
    <x v="9"/>
    <x v="67"/>
    <n v="279"/>
  </r>
  <r>
    <x v="7"/>
    <x v="7"/>
    <s v="2017/18 Q2 Jul, Aug, Sep"/>
    <x v="10"/>
    <x v="41"/>
    <n v="58"/>
  </r>
  <r>
    <x v="7"/>
    <x v="7"/>
    <s v="2017/18 Q2 Jul, Aug, Sep"/>
    <x v="22"/>
    <x v="68"/>
    <n v="1293"/>
  </r>
  <r>
    <x v="7"/>
    <x v="7"/>
    <s v="2017/18 Q2 Jul, Aug, Sep"/>
    <x v="22"/>
    <x v="69"/>
    <n v="1922"/>
  </r>
  <r>
    <x v="7"/>
    <x v="7"/>
    <s v="2017/18 Q2 Jul, Aug, Sep"/>
    <x v="22"/>
    <x v="70"/>
    <n v="16"/>
  </r>
  <r>
    <x v="7"/>
    <x v="7"/>
    <s v="2017/18 Q2 Jul, Aug, Sep"/>
    <x v="22"/>
    <x v="71"/>
    <n v="258"/>
  </r>
  <r>
    <x v="7"/>
    <x v="7"/>
    <s v="2017/18 Q2 Jul, Aug, Sep"/>
    <x v="22"/>
    <x v="72"/>
    <n v="41"/>
  </r>
  <r>
    <x v="7"/>
    <x v="7"/>
    <s v="2017/18 Q2 Jul, Aug, Sep"/>
    <x v="22"/>
    <x v="116"/>
    <n v="1019"/>
  </r>
  <r>
    <x v="7"/>
    <x v="7"/>
    <s v="2017/18 Q2 Jul, Aug, Sep"/>
    <x v="22"/>
    <x v="38"/>
    <n v="743"/>
  </r>
  <r>
    <x v="7"/>
    <x v="7"/>
    <s v="2017/18 Q2 Jul, Aug, Sep"/>
    <x v="22"/>
    <x v="73"/>
    <n v="55"/>
  </r>
  <r>
    <x v="7"/>
    <x v="7"/>
    <s v="2017/18 Q2 Jul, Aug, Sep"/>
    <x v="22"/>
    <x v="74"/>
    <n v="938"/>
  </r>
  <r>
    <x v="7"/>
    <x v="7"/>
    <s v="2017/18 Q2 Jul, Aug, Sep"/>
    <x v="11"/>
    <x v="68"/>
    <n v="208"/>
  </r>
  <r>
    <x v="7"/>
    <x v="7"/>
    <s v="2017/18 Q2 Jul, Aug, Sep"/>
    <x v="11"/>
    <x v="69"/>
    <n v="387"/>
  </r>
  <r>
    <x v="7"/>
    <x v="7"/>
    <s v="2017/18 Q2 Jul, Aug, Sep"/>
    <x v="11"/>
    <x v="70"/>
    <n v="2"/>
  </r>
  <r>
    <x v="7"/>
    <x v="7"/>
    <s v="2017/18 Q2 Jul, Aug, Sep"/>
    <x v="11"/>
    <x v="71"/>
    <n v="233"/>
  </r>
  <r>
    <x v="7"/>
    <x v="7"/>
    <s v="2017/18 Q2 Jul, Aug, Sep"/>
    <x v="11"/>
    <x v="72"/>
    <n v="372"/>
  </r>
  <r>
    <x v="7"/>
    <x v="7"/>
    <s v="2017/18 Q2 Jul, Aug, Sep"/>
    <x v="11"/>
    <x v="116"/>
    <n v="203"/>
  </r>
  <r>
    <x v="7"/>
    <x v="7"/>
    <s v="2017/18 Q2 Jul, Aug, Sep"/>
    <x v="11"/>
    <x v="38"/>
    <n v="286"/>
  </r>
  <r>
    <x v="7"/>
    <x v="7"/>
    <s v="2017/18 Q2 Jul, Aug, Sep"/>
    <x v="11"/>
    <x v="73"/>
    <n v="10"/>
  </r>
  <r>
    <x v="7"/>
    <x v="7"/>
    <s v="2017/18 Q2 Jul, Aug, Sep"/>
    <x v="11"/>
    <x v="74"/>
    <n v="142"/>
  </r>
  <r>
    <x v="7"/>
    <x v="7"/>
    <s v="2017/18 Q2 Jul, Aug, Sep"/>
    <x v="12"/>
    <x v="41"/>
    <n v="2144"/>
  </r>
  <r>
    <x v="7"/>
    <x v="7"/>
    <s v="2017/18 Q2 Jul, Aug, Sep"/>
    <x v="13"/>
    <x v="75"/>
    <n v="18"/>
  </r>
  <r>
    <x v="7"/>
    <x v="7"/>
    <s v="2017/18 Q2 Jul, Aug, Sep"/>
    <x v="13"/>
    <x v="76"/>
    <n v="2"/>
  </r>
  <r>
    <x v="7"/>
    <x v="7"/>
    <s v="2017/18 Q2 Jul, Aug, Sep"/>
    <x v="13"/>
    <x v="77"/>
    <n v="30"/>
  </r>
  <r>
    <x v="7"/>
    <x v="7"/>
    <s v="2017/18 Q2 Jul, Aug, Sep"/>
    <x v="13"/>
    <x v="78"/>
    <n v="419"/>
  </r>
  <r>
    <x v="7"/>
    <x v="7"/>
    <s v="2017/18 Q2 Jul, Aug, Sep"/>
    <x v="13"/>
    <x v="79"/>
    <n v="25"/>
  </r>
  <r>
    <x v="7"/>
    <x v="7"/>
    <s v="2017/18 Q2 Jul, Aug, Sep"/>
    <x v="13"/>
    <x v="38"/>
    <n v="533"/>
  </r>
  <r>
    <x v="7"/>
    <x v="7"/>
    <s v="2017/18 Q2 Jul, Aug, Sep"/>
    <x v="13"/>
    <x v="80"/>
    <n v="19"/>
  </r>
  <r>
    <x v="7"/>
    <x v="7"/>
    <s v="2017/18 Q2 Jul, Aug, Sep"/>
    <x v="13"/>
    <x v="81"/>
    <n v="176"/>
  </r>
  <r>
    <x v="7"/>
    <x v="7"/>
    <s v="2017/18 Q2 Jul, Aug, Sep"/>
    <x v="14"/>
    <x v="35"/>
    <n v="19"/>
  </r>
  <r>
    <x v="7"/>
    <x v="7"/>
    <s v="2017/18 Q2 Jul, Aug, Sep"/>
    <x v="14"/>
    <x v="82"/>
    <n v="18"/>
  </r>
  <r>
    <x v="7"/>
    <x v="7"/>
    <s v="2017/18 Q2 Jul, Aug, Sep"/>
    <x v="14"/>
    <x v="101"/>
    <n v="70"/>
  </r>
  <r>
    <x v="7"/>
    <x v="7"/>
    <s v="2017/18 Q2 Jul, Aug, Sep"/>
    <x v="14"/>
    <x v="83"/>
    <n v="36"/>
  </r>
  <r>
    <x v="7"/>
    <x v="7"/>
    <s v="2017/18 Q2 Jul, Aug, Sep"/>
    <x v="14"/>
    <x v="113"/>
    <n v="13"/>
  </r>
  <r>
    <x v="7"/>
    <x v="7"/>
    <s v="2017/18 Q2 Jul, Aug, Sep"/>
    <x v="14"/>
    <x v="38"/>
    <n v="17"/>
  </r>
  <r>
    <x v="7"/>
    <x v="7"/>
    <s v="2017/18 Q2 Jul, Aug, Sep"/>
    <x v="14"/>
    <x v="84"/>
    <n v="87"/>
  </r>
  <r>
    <x v="7"/>
    <x v="7"/>
    <s v="2017/18 Q2 Jul, Aug, Sep"/>
    <x v="14"/>
    <x v="40"/>
    <n v="28"/>
  </r>
  <r>
    <x v="7"/>
    <x v="7"/>
    <s v="2017/18 Q2 Jul, Aug, Sep"/>
    <x v="15"/>
    <x v="85"/>
    <n v="60"/>
  </r>
  <r>
    <x v="7"/>
    <x v="7"/>
    <s v="2017/18 Q2 Jul, Aug, Sep"/>
    <x v="15"/>
    <x v="86"/>
    <n v="28"/>
  </r>
  <r>
    <x v="7"/>
    <x v="7"/>
    <s v="2017/18 Q2 Jul, Aug, Sep"/>
    <x v="15"/>
    <x v="38"/>
    <n v="89"/>
  </r>
  <r>
    <x v="7"/>
    <x v="7"/>
    <s v="2017/18 Q2 Jul, Aug, Sep"/>
    <x v="15"/>
    <x v="87"/>
    <n v="121"/>
  </r>
  <r>
    <x v="7"/>
    <x v="7"/>
    <s v="2017/18 Q2 Jul, Aug, Sep"/>
    <x v="15"/>
    <x v="88"/>
    <n v="13"/>
  </r>
  <r>
    <x v="7"/>
    <x v="7"/>
    <s v="2017/18 Q2 Jul, Aug, Sep"/>
    <x v="15"/>
    <x v="89"/>
    <n v="739"/>
  </r>
  <r>
    <x v="7"/>
    <x v="7"/>
    <s v="2017/18 Q2 Jul, Aug, Sep"/>
    <x v="15"/>
    <x v="90"/>
    <n v="237"/>
  </r>
  <r>
    <x v="7"/>
    <x v="7"/>
    <s v="2017/18 Q2 Jul, Aug, Sep"/>
    <x v="16"/>
    <x v="118"/>
    <n v="39"/>
  </r>
  <r>
    <x v="7"/>
    <x v="7"/>
    <s v="2017/18 Q2 Jul, Aug, Sep"/>
    <x v="16"/>
    <x v="124"/>
    <n v="7"/>
  </r>
  <r>
    <x v="7"/>
    <x v="7"/>
    <s v="2017/18 Q2 Jul, Aug, Sep"/>
    <x v="16"/>
    <x v="38"/>
    <n v="9"/>
  </r>
  <r>
    <x v="7"/>
    <x v="7"/>
    <s v="2017/18 Q2 Jul, Aug, Sep"/>
    <x v="16"/>
    <x v="92"/>
    <n v="3"/>
  </r>
  <r>
    <x v="7"/>
    <x v="7"/>
    <s v="2017/18 Q2 Jul, Aug, Sep"/>
    <x v="16"/>
    <x v="93"/>
    <n v="8"/>
  </r>
  <r>
    <x v="7"/>
    <x v="7"/>
    <s v="2017/18 Q2 Jul, Aug, Sep"/>
    <x v="16"/>
    <x v="114"/>
    <n v="1"/>
  </r>
  <r>
    <x v="7"/>
    <x v="7"/>
    <s v="2017/18 Q2 Jul, Aug, Sep"/>
    <x v="16"/>
    <x v="95"/>
    <n v="30"/>
  </r>
  <r>
    <x v="7"/>
    <x v="7"/>
    <s v="2017/18 Q2 Jul, Aug, Sep"/>
    <x v="16"/>
    <x v="125"/>
    <n v="1"/>
  </r>
  <r>
    <x v="7"/>
    <x v="7"/>
    <s v="2017/18 Q2 Jul, Aug, Sep"/>
    <x v="16"/>
    <x v="96"/>
    <n v="13"/>
  </r>
  <r>
    <x v="7"/>
    <x v="7"/>
    <s v="2017/18 Q2 Jul, Aug, Sep"/>
    <x v="16"/>
    <x v="97"/>
    <n v="128"/>
  </r>
  <r>
    <x v="7"/>
    <x v="7"/>
    <s v="2017/18 Q2 Jul, Aug, Sep"/>
    <x v="16"/>
    <x v="98"/>
    <n v="9"/>
  </r>
  <r>
    <x v="7"/>
    <x v="7"/>
    <s v="2017/18 Q2 Jul, Aug, Sep"/>
    <x v="16"/>
    <x v="99"/>
    <n v="18"/>
  </r>
  <r>
    <x v="7"/>
    <x v="7"/>
    <s v="2017/18 Q2 Jul, Aug, Sep"/>
    <x v="16"/>
    <x v="100"/>
    <n v="8"/>
  </r>
  <r>
    <x v="7"/>
    <x v="7"/>
    <s v="2017/18 Q2 Jul, Aug, Sep"/>
    <x v="16"/>
    <x v="117"/>
    <n v="9"/>
  </r>
  <r>
    <x v="7"/>
    <x v="7"/>
    <s v="2017/18 Q2 Jul, Aug, Sep"/>
    <x v="17"/>
    <x v="35"/>
    <n v="154"/>
  </r>
  <r>
    <x v="7"/>
    <x v="7"/>
    <s v="2017/18 Q2 Jul, Aug, Sep"/>
    <x v="17"/>
    <x v="82"/>
    <n v="1274"/>
  </r>
  <r>
    <x v="7"/>
    <x v="7"/>
    <s v="2017/18 Q2 Jul, Aug, Sep"/>
    <x v="17"/>
    <x v="101"/>
    <n v="2250"/>
  </r>
  <r>
    <x v="7"/>
    <x v="7"/>
    <s v="2017/18 Q2 Jul, Aug, Sep"/>
    <x v="17"/>
    <x v="83"/>
    <n v="2201"/>
  </r>
  <r>
    <x v="7"/>
    <x v="7"/>
    <s v="2017/18 Q2 Jul, Aug, Sep"/>
    <x v="17"/>
    <x v="113"/>
    <n v="419"/>
  </r>
  <r>
    <x v="7"/>
    <x v="7"/>
    <s v="2017/18 Q2 Jul, Aug, Sep"/>
    <x v="17"/>
    <x v="38"/>
    <n v="199"/>
  </r>
  <r>
    <x v="7"/>
    <x v="7"/>
    <s v="2017/18 Q2 Jul, Aug, Sep"/>
    <x v="17"/>
    <x v="84"/>
    <n v="494"/>
  </r>
  <r>
    <x v="7"/>
    <x v="7"/>
    <s v="2017/18 Q2 Jul, Aug, Sep"/>
    <x v="17"/>
    <x v="40"/>
    <n v="490"/>
  </r>
  <r>
    <x v="7"/>
    <x v="7"/>
    <s v="2017/18 Q2 Jul, Aug, Sep"/>
    <x v="17"/>
    <x v="102"/>
    <n v="226"/>
  </r>
  <r>
    <x v="7"/>
    <x v="7"/>
    <s v="2017/18 Q2 Jul, Aug, Sep"/>
    <x v="18"/>
    <x v="38"/>
    <n v="287"/>
  </r>
  <r>
    <x v="7"/>
    <x v="7"/>
    <s v="2017/18 Q2 Jul, Aug, Sep"/>
    <x v="18"/>
    <x v="103"/>
    <n v="104"/>
  </r>
  <r>
    <x v="7"/>
    <x v="7"/>
    <s v="2017/18 Q2 Jul, Aug, Sep"/>
    <x v="18"/>
    <x v="104"/>
    <n v="551"/>
  </r>
  <r>
    <x v="7"/>
    <x v="7"/>
    <s v="2017/18 Q2 Jul, Aug, Sep"/>
    <x v="19"/>
    <x v="105"/>
    <n v="36"/>
  </r>
  <r>
    <x v="7"/>
    <x v="7"/>
    <s v="2017/18 Q2 Jul, Aug, Sep"/>
    <x v="19"/>
    <x v="106"/>
    <n v="1"/>
  </r>
  <r>
    <x v="7"/>
    <x v="7"/>
    <s v="2017/18 Q2 Jul, Aug, Sep"/>
    <x v="19"/>
    <x v="107"/>
    <n v="67"/>
  </r>
  <r>
    <x v="7"/>
    <x v="7"/>
    <s v="2017/18 Q2 Jul, Aug, Sep"/>
    <x v="20"/>
    <x v="108"/>
    <n v="98"/>
  </r>
  <r>
    <x v="7"/>
    <x v="7"/>
    <s v="2017/18 Q2 Jul, Aug, Sep"/>
    <x v="20"/>
    <x v="109"/>
    <n v="345"/>
  </r>
  <r>
    <x v="7"/>
    <x v="7"/>
    <s v="2017/18 Q2 Jul, Aug, Sep"/>
    <x v="21"/>
    <x v="110"/>
    <n v="1"/>
  </r>
  <r>
    <x v="7"/>
    <x v="7"/>
    <s v="2017/18 Q2 Jul, Aug, Sep"/>
    <x v="21"/>
    <x v="38"/>
    <n v="8"/>
  </r>
  <r>
    <x v="7"/>
    <x v="7"/>
    <s v="2017/18 Q3 Oct, Nov, Dec"/>
    <x v="0"/>
    <x v="0"/>
    <n v="184"/>
  </r>
  <r>
    <x v="7"/>
    <x v="7"/>
    <s v="2017/18 Q3 Oct, Nov, Dec"/>
    <x v="0"/>
    <x v="1"/>
    <n v="358"/>
  </r>
  <r>
    <x v="7"/>
    <x v="7"/>
    <s v="2017/18 Q3 Oct, Nov, Dec"/>
    <x v="1"/>
    <x v="119"/>
    <n v="33"/>
  </r>
  <r>
    <x v="7"/>
    <x v="7"/>
    <s v="2017/18 Q3 Oct, Nov, Dec"/>
    <x v="1"/>
    <x v="120"/>
    <n v="17"/>
  </r>
  <r>
    <x v="7"/>
    <x v="7"/>
    <s v="2017/18 Q3 Oct, Nov, Dec"/>
    <x v="1"/>
    <x v="121"/>
    <n v="9"/>
  </r>
  <r>
    <x v="7"/>
    <x v="7"/>
    <s v="2017/18 Q3 Oct, Nov, Dec"/>
    <x v="1"/>
    <x v="2"/>
    <n v="6"/>
  </r>
  <r>
    <x v="7"/>
    <x v="7"/>
    <s v="2017/18 Q3 Oct, Nov, Dec"/>
    <x v="1"/>
    <x v="3"/>
    <n v="45"/>
  </r>
  <r>
    <x v="7"/>
    <x v="7"/>
    <s v="2017/18 Q3 Oct, Nov, Dec"/>
    <x v="1"/>
    <x v="122"/>
    <n v="3"/>
  </r>
  <r>
    <x v="7"/>
    <x v="7"/>
    <s v="2017/18 Q3 Oct, Nov, Dec"/>
    <x v="1"/>
    <x v="111"/>
    <n v="21"/>
  </r>
  <r>
    <x v="7"/>
    <x v="7"/>
    <s v="2017/18 Q3 Oct, Nov, Dec"/>
    <x v="1"/>
    <x v="4"/>
    <n v="35"/>
  </r>
  <r>
    <x v="7"/>
    <x v="7"/>
    <s v="2017/18 Q3 Oct, Nov, Dec"/>
    <x v="1"/>
    <x v="123"/>
    <n v="8"/>
  </r>
  <r>
    <x v="7"/>
    <x v="7"/>
    <s v="2017/18 Q3 Oct, Nov, Dec"/>
    <x v="1"/>
    <x v="6"/>
    <n v="36"/>
  </r>
  <r>
    <x v="7"/>
    <x v="7"/>
    <s v="2017/18 Q3 Oct, Nov, Dec"/>
    <x v="1"/>
    <x v="7"/>
    <n v="4"/>
  </r>
  <r>
    <x v="7"/>
    <x v="7"/>
    <s v="2017/18 Q3 Oct, Nov, Dec"/>
    <x v="1"/>
    <x v="8"/>
    <n v="4"/>
  </r>
  <r>
    <x v="7"/>
    <x v="7"/>
    <s v="2017/18 Q3 Oct, Nov, Dec"/>
    <x v="1"/>
    <x v="9"/>
    <n v="21"/>
  </r>
  <r>
    <x v="7"/>
    <x v="7"/>
    <s v="2017/18 Q3 Oct, Nov, Dec"/>
    <x v="1"/>
    <x v="10"/>
    <n v="168"/>
  </r>
  <r>
    <x v="7"/>
    <x v="7"/>
    <s v="2017/18 Q3 Oct, Nov, Dec"/>
    <x v="1"/>
    <x v="11"/>
    <n v="9"/>
  </r>
  <r>
    <x v="7"/>
    <x v="7"/>
    <s v="2017/18 Q3 Oct, Nov, Dec"/>
    <x v="1"/>
    <x v="12"/>
    <n v="27"/>
  </r>
  <r>
    <x v="7"/>
    <x v="7"/>
    <s v="2017/18 Q3 Oct, Nov, Dec"/>
    <x v="1"/>
    <x v="13"/>
    <n v="1"/>
  </r>
  <r>
    <x v="7"/>
    <x v="7"/>
    <s v="2017/18 Q3 Oct, Nov, Dec"/>
    <x v="1"/>
    <x v="14"/>
    <n v="49"/>
  </r>
  <r>
    <x v="7"/>
    <x v="7"/>
    <s v="2017/18 Q3 Oct, Nov, Dec"/>
    <x v="1"/>
    <x v="15"/>
    <n v="76"/>
  </r>
  <r>
    <x v="7"/>
    <x v="7"/>
    <s v="2017/18 Q3 Oct, Nov, Dec"/>
    <x v="1"/>
    <x v="16"/>
    <n v="21"/>
  </r>
  <r>
    <x v="7"/>
    <x v="7"/>
    <s v="2017/18 Q3 Oct, Nov, Dec"/>
    <x v="1"/>
    <x v="17"/>
    <n v="233"/>
  </r>
  <r>
    <x v="7"/>
    <x v="7"/>
    <s v="2017/18 Q3 Oct, Nov, Dec"/>
    <x v="1"/>
    <x v="18"/>
    <n v="60"/>
  </r>
  <r>
    <x v="7"/>
    <x v="7"/>
    <s v="2017/18 Q3 Oct, Nov, Dec"/>
    <x v="1"/>
    <x v="19"/>
    <n v="75"/>
  </r>
  <r>
    <x v="7"/>
    <x v="7"/>
    <s v="2017/18 Q3 Oct, Nov, Dec"/>
    <x v="2"/>
    <x v="20"/>
    <n v="1640"/>
  </r>
  <r>
    <x v="7"/>
    <x v="7"/>
    <s v="2017/18 Q3 Oct, Nov, Dec"/>
    <x v="2"/>
    <x v="21"/>
    <n v="4"/>
  </r>
  <r>
    <x v="7"/>
    <x v="7"/>
    <s v="2017/18 Q3 Oct, Nov, Dec"/>
    <x v="2"/>
    <x v="22"/>
    <n v="265"/>
  </r>
  <r>
    <x v="7"/>
    <x v="7"/>
    <s v="2017/18 Q3 Oct, Nov, Dec"/>
    <x v="2"/>
    <x v="23"/>
    <n v="1667"/>
  </r>
  <r>
    <x v="7"/>
    <x v="7"/>
    <s v="2017/18 Q3 Oct, Nov, Dec"/>
    <x v="3"/>
    <x v="24"/>
    <n v="1795"/>
  </r>
  <r>
    <x v="7"/>
    <x v="7"/>
    <s v="2017/18 Q3 Oct, Nov, Dec"/>
    <x v="3"/>
    <x v="25"/>
    <n v="1208"/>
  </r>
  <r>
    <x v="7"/>
    <x v="7"/>
    <s v="2017/18 Q3 Oct, Nov, Dec"/>
    <x v="3"/>
    <x v="26"/>
    <n v="1838"/>
  </r>
  <r>
    <x v="7"/>
    <x v="7"/>
    <s v="2017/18 Q3 Oct, Nov, Dec"/>
    <x v="3"/>
    <x v="27"/>
    <n v="826"/>
  </r>
  <r>
    <x v="7"/>
    <x v="7"/>
    <s v="2017/18 Q3 Oct, Nov, Dec"/>
    <x v="3"/>
    <x v="28"/>
    <n v="314"/>
  </r>
  <r>
    <x v="7"/>
    <x v="7"/>
    <s v="2017/18 Q3 Oct, Nov, Dec"/>
    <x v="3"/>
    <x v="38"/>
    <n v="318"/>
  </r>
  <r>
    <x v="7"/>
    <x v="7"/>
    <s v="2017/18 Q3 Oct, Nov, Dec"/>
    <x v="4"/>
    <x v="30"/>
    <n v="3"/>
  </r>
  <r>
    <x v="7"/>
    <x v="7"/>
    <s v="2017/18 Q3 Oct, Nov, Dec"/>
    <x v="4"/>
    <x v="31"/>
    <n v="114"/>
  </r>
  <r>
    <x v="7"/>
    <x v="7"/>
    <s v="2017/18 Q3 Oct, Nov, Dec"/>
    <x v="4"/>
    <x v="32"/>
    <n v="18"/>
  </r>
  <r>
    <x v="7"/>
    <x v="7"/>
    <s v="2017/18 Q3 Oct, Nov, Dec"/>
    <x v="4"/>
    <x v="33"/>
    <n v="4"/>
  </r>
  <r>
    <x v="7"/>
    <x v="7"/>
    <s v="2017/18 Q3 Oct, Nov, Dec"/>
    <x v="4"/>
    <x v="34"/>
    <n v="1"/>
  </r>
  <r>
    <x v="7"/>
    <x v="7"/>
    <s v="2017/18 Q3 Oct, Nov, Dec"/>
    <x v="5"/>
    <x v="35"/>
    <n v="855"/>
  </r>
  <r>
    <x v="7"/>
    <x v="7"/>
    <s v="2017/18 Q3 Oct, Nov, Dec"/>
    <x v="5"/>
    <x v="36"/>
    <n v="33"/>
  </r>
  <r>
    <x v="7"/>
    <x v="7"/>
    <s v="2017/18 Q3 Oct, Nov, Dec"/>
    <x v="5"/>
    <x v="37"/>
    <n v="2162"/>
  </r>
  <r>
    <x v="7"/>
    <x v="7"/>
    <s v="2017/18 Q3 Oct, Nov, Dec"/>
    <x v="5"/>
    <x v="38"/>
    <n v="140"/>
  </r>
  <r>
    <x v="7"/>
    <x v="7"/>
    <s v="2017/18 Q3 Oct, Nov, Dec"/>
    <x v="5"/>
    <x v="39"/>
    <n v="209"/>
  </r>
  <r>
    <x v="7"/>
    <x v="7"/>
    <s v="2017/18 Q3 Oct, Nov, Dec"/>
    <x v="5"/>
    <x v="40"/>
    <n v="122"/>
  </r>
  <r>
    <x v="7"/>
    <x v="7"/>
    <s v="2017/18 Q3 Oct, Nov, Dec"/>
    <x v="6"/>
    <x v="115"/>
    <n v="330"/>
  </r>
  <r>
    <x v="7"/>
    <x v="7"/>
    <s v="2017/18 Q3 Oct, Nov, Dec"/>
    <x v="6"/>
    <x v="41"/>
    <n v="1324"/>
  </r>
  <r>
    <x v="7"/>
    <x v="7"/>
    <s v="2017/18 Q3 Oct, Nov, Dec"/>
    <x v="7"/>
    <x v="42"/>
    <n v="2"/>
  </r>
  <r>
    <x v="7"/>
    <x v="7"/>
    <s v="2017/18 Q3 Oct, Nov, Dec"/>
    <x v="7"/>
    <x v="43"/>
    <n v="3"/>
  </r>
  <r>
    <x v="7"/>
    <x v="7"/>
    <s v="2017/18 Q3 Oct, Nov, Dec"/>
    <x v="7"/>
    <x v="44"/>
    <n v="42"/>
  </r>
  <r>
    <x v="7"/>
    <x v="7"/>
    <s v="2017/18 Q3 Oct, Nov, Dec"/>
    <x v="7"/>
    <x v="45"/>
    <n v="352"/>
  </r>
  <r>
    <x v="7"/>
    <x v="7"/>
    <s v="2017/18 Q3 Oct, Nov, Dec"/>
    <x v="7"/>
    <x v="46"/>
    <n v="16"/>
  </r>
  <r>
    <x v="7"/>
    <x v="7"/>
    <s v="2017/18 Q3 Oct, Nov, Dec"/>
    <x v="7"/>
    <x v="47"/>
    <n v="54"/>
  </r>
  <r>
    <x v="7"/>
    <x v="7"/>
    <s v="2017/18 Q3 Oct, Nov, Dec"/>
    <x v="7"/>
    <x v="48"/>
    <n v="1"/>
  </r>
  <r>
    <x v="7"/>
    <x v="7"/>
    <s v="2017/18 Q3 Oct, Nov, Dec"/>
    <x v="7"/>
    <x v="49"/>
    <n v="7"/>
  </r>
  <r>
    <x v="7"/>
    <x v="7"/>
    <s v="2017/18 Q3 Oct, Nov, Dec"/>
    <x v="7"/>
    <x v="50"/>
    <n v="1"/>
  </r>
  <r>
    <x v="7"/>
    <x v="7"/>
    <s v="2017/18 Q3 Oct, Nov, Dec"/>
    <x v="7"/>
    <x v="51"/>
    <n v="4"/>
  </r>
  <r>
    <x v="7"/>
    <x v="7"/>
    <s v="2017/18 Q3 Oct, Nov, Dec"/>
    <x v="7"/>
    <x v="52"/>
    <n v="13"/>
  </r>
  <r>
    <x v="7"/>
    <x v="7"/>
    <s v="2017/18 Q3 Oct, Nov, Dec"/>
    <x v="7"/>
    <x v="53"/>
    <n v="47"/>
  </r>
  <r>
    <x v="7"/>
    <x v="7"/>
    <s v="2017/18 Q3 Oct, Nov, Dec"/>
    <x v="7"/>
    <x v="112"/>
    <n v="2"/>
  </r>
  <r>
    <x v="7"/>
    <x v="7"/>
    <s v="2017/18 Q3 Oct, Nov, Dec"/>
    <x v="7"/>
    <x v="54"/>
    <n v="8"/>
  </r>
  <r>
    <x v="7"/>
    <x v="7"/>
    <s v="2017/18 Q3 Oct, Nov, Dec"/>
    <x v="7"/>
    <x v="55"/>
    <n v="41"/>
  </r>
  <r>
    <x v="7"/>
    <x v="7"/>
    <s v="2017/18 Q3 Oct, Nov, Dec"/>
    <x v="7"/>
    <x v="56"/>
    <n v="2"/>
  </r>
  <r>
    <x v="7"/>
    <x v="7"/>
    <s v="2017/18 Q3 Oct, Nov, Dec"/>
    <x v="7"/>
    <x v="57"/>
    <n v="6"/>
  </r>
  <r>
    <x v="7"/>
    <x v="7"/>
    <s v="2017/18 Q3 Oct, Nov, Dec"/>
    <x v="7"/>
    <x v="58"/>
    <n v="5"/>
  </r>
  <r>
    <x v="7"/>
    <x v="7"/>
    <s v="2017/18 Q3 Oct, Nov, Dec"/>
    <x v="7"/>
    <x v="59"/>
    <n v="26"/>
  </r>
  <r>
    <x v="7"/>
    <x v="7"/>
    <s v="2017/18 Q3 Oct, Nov, Dec"/>
    <x v="7"/>
    <x v="60"/>
    <n v="17"/>
  </r>
  <r>
    <x v="7"/>
    <x v="7"/>
    <s v="2017/18 Q3 Oct, Nov, Dec"/>
    <x v="7"/>
    <x v="61"/>
    <n v="89"/>
  </r>
  <r>
    <x v="7"/>
    <x v="7"/>
    <s v="2017/18 Q3 Oct, Nov, Dec"/>
    <x v="8"/>
    <x v="24"/>
    <n v="1996"/>
  </r>
  <r>
    <x v="7"/>
    <x v="7"/>
    <s v="2017/18 Q3 Oct, Nov, Dec"/>
    <x v="8"/>
    <x v="25"/>
    <n v="118"/>
  </r>
  <r>
    <x v="7"/>
    <x v="7"/>
    <s v="2017/18 Q3 Oct, Nov, Dec"/>
    <x v="8"/>
    <x v="26"/>
    <n v="52"/>
  </r>
  <r>
    <x v="7"/>
    <x v="7"/>
    <s v="2017/18 Q3 Oct, Nov, Dec"/>
    <x v="8"/>
    <x v="27"/>
    <n v="523"/>
  </r>
  <r>
    <x v="7"/>
    <x v="7"/>
    <s v="2017/18 Q3 Oct, Nov, Dec"/>
    <x v="8"/>
    <x v="28"/>
    <n v="168"/>
  </r>
  <r>
    <x v="7"/>
    <x v="7"/>
    <s v="2017/18 Q3 Oct, Nov, Dec"/>
    <x v="8"/>
    <x v="38"/>
    <n v="73"/>
  </r>
  <r>
    <x v="7"/>
    <x v="7"/>
    <s v="2017/18 Q3 Oct, Nov, Dec"/>
    <x v="9"/>
    <x v="62"/>
    <n v="41"/>
  </r>
  <r>
    <x v="7"/>
    <x v="7"/>
    <s v="2017/18 Q3 Oct, Nov, Dec"/>
    <x v="9"/>
    <x v="38"/>
    <n v="296"/>
  </r>
  <r>
    <x v="7"/>
    <x v="7"/>
    <s v="2017/18 Q3 Oct, Nov, Dec"/>
    <x v="9"/>
    <x v="63"/>
    <n v="9"/>
  </r>
  <r>
    <x v="7"/>
    <x v="7"/>
    <s v="2017/18 Q3 Oct, Nov, Dec"/>
    <x v="9"/>
    <x v="64"/>
    <n v="41"/>
  </r>
  <r>
    <x v="7"/>
    <x v="7"/>
    <s v="2017/18 Q3 Oct, Nov, Dec"/>
    <x v="9"/>
    <x v="65"/>
    <n v="59"/>
  </r>
  <r>
    <x v="7"/>
    <x v="7"/>
    <s v="2017/18 Q3 Oct, Nov, Dec"/>
    <x v="9"/>
    <x v="66"/>
    <n v="31"/>
  </r>
  <r>
    <x v="7"/>
    <x v="7"/>
    <s v="2017/18 Q3 Oct, Nov, Dec"/>
    <x v="9"/>
    <x v="67"/>
    <n v="389"/>
  </r>
  <r>
    <x v="7"/>
    <x v="7"/>
    <s v="2017/18 Q3 Oct, Nov, Dec"/>
    <x v="10"/>
    <x v="41"/>
    <n v="44"/>
  </r>
  <r>
    <x v="7"/>
    <x v="7"/>
    <s v="2017/18 Q3 Oct, Nov, Dec"/>
    <x v="22"/>
    <x v="68"/>
    <n v="1548"/>
  </r>
  <r>
    <x v="7"/>
    <x v="7"/>
    <s v="2017/18 Q3 Oct, Nov, Dec"/>
    <x v="22"/>
    <x v="69"/>
    <n v="1562"/>
  </r>
  <r>
    <x v="7"/>
    <x v="7"/>
    <s v="2017/18 Q3 Oct, Nov, Dec"/>
    <x v="22"/>
    <x v="70"/>
    <n v="15"/>
  </r>
  <r>
    <x v="7"/>
    <x v="7"/>
    <s v="2017/18 Q3 Oct, Nov, Dec"/>
    <x v="22"/>
    <x v="71"/>
    <n v="215"/>
  </r>
  <r>
    <x v="7"/>
    <x v="7"/>
    <s v="2017/18 Q3 Oct, Nov, Dec"/>
    <x v="22"/>
    <x v="72"/>
    <n v="52"/>
  </r>
  <r>
    <x v="7"/>
    <x v="7"/>
    <s v="2017/18 Q3 Oct, Nov, Dec"/>
    <x v="22"/>
    <x v="116"/>
    <n v="535"/>
  </r>
  <r>
    <x v="7"/>
    <x v="7"/>
    <s v="2017/18 Q3 Oct, Nov, Dec"/>
    <x v="22"/>
    <x v="38"/>
    <n v="742"/>
  </r>
  <r>
    <x v="7"/>
    <x v="7"/>
    <s v="2017/18 Q3 Oct, Nov, Dec"/>
    <x v="22"/>
    <x v="73"/>
    <n v="67"/>
  </r>
  <r>
    <x v="7"/>
    <x v="7"/>
    <s v="2017/18 Q3 Oct, Nov, Dec"/>
    <x v="22"/>
    <x v="74"/>
    <n v="878"/>
  </r>
  <r>
    <x v="7"/>
    <x v="7"/>
    <s v="2017/18 Q3 Oct, Nov, Dec"/>
    <x v="11"/>
    <x v="68"/>
    <n v="103"/>
  </r>
  <r>
    <x v="7"/>
    <x v="7"/>
    <s v="2017/18 Q3 Oct, Nov, Dec"/>
    <x v="11"/>
    <x v="69"/>
    <n v="142"/>
  </r>
  <r>
    <x v="7"/>
    <x v="7"/>
    <s v="2017/18 Q3 Oct, Nov, Dec"/>
    <x v="11"/>
    <x v="70"/>
    <n v="2"/>
  </r>
  <r>
    <x v="7"/>
    <x v="7"/>
    <s v="2017/18 Q3 Oct, Nov, Dec"/>
    <x v="11"/>
    <x v="71"/>
    <n v="267"/>
  </r>
  <r>
    <x v="7"/>
    <x v="7"/>
    <s v="2017/18 Q3 Oct, Nov, Dec"/>
    <x v="11"/>
    <x v="72"/>
    <n v="453"/>
  </r>
  <r>
    <x v="7"/>
    <x v="7"/>
    <s v="2017/18 Q3 Oct, Nov, Dec"/>
    <x v="11"/>
    <x v="116"/>
    <n v="99"/>
  </r>
  <r>
    <x v="7"/>
    <x v="7"/>
    <s v="2017/18 Q3 Oct, Nov, Dec"/>
    <x v="11"/>
    <x v="38"/>
    <n v="188"/>
  </r>
  <r>
    <x v="7"/>
    <x v="7"/>
    <s v="2017/18 Q3 Oct, Nov, Dec"/>
    <x v="11"/>
    <x v="73"/>
    <n v="3"/>
  </r>
  <r>
    <x v="7"/>
    <x v="7"/>
    <s v="2017/18 Q3 Oct, Nov, Dec"/>
    <x v="11"/>
    <x v="74"/>
    <n v="67"/>
  </r>
  <r>
    <x v="7"/>
    <x v="7"/>
    <s v="2017/18 Q3 Oct, Nov, Dec"/>
    <x v="12"/>
    <x v="41"/>
    <n v="2121"/>
  </r>
  <r>
    <x v="7"/>
    <x v="7"/>
    <s v="2017/18 Q3 Oct, Nov, Dec"/>
    <x v="13"/>
    <x v="75"/>
    <n v="25"/>
  </r>
  <r>
    <x v="7"/>
    <x v="7"/>
    <s v="2017/18 Q3 Oct, Nov, Dec"/>
    <x v="13"/>
    <x v="76"/>
    <n v="4"/>
  </r>
  <r>
    <x v="7"/>
    <x v="7"/>
    <s v="2017/18 Q3 Oct, Nov, Dec"/>
    <x v="13"/>
    <x v="77"/>
    <n v="15"/>
  </r>
  <r>
    <x v="7"/>
    <x v="7"/>
    <s v="2017/18 Q3 Oct, Nov, Dec"/>
    <x v="13"/>
    <x v="78"/>
    <n v="249"/>
  </r>
  <r>
    <x v="7"/>
    <x v="7"/>
    <s v="2017/18 Q3 Oct, Nov, Dec"/>
    <x v="13"/>
    <x v="79"/>
    <n v="32"/>
  </r>
  <r>
    <x v="7"/>
    <x v="7"/>
    <s v="2017/18 Q3 Oct, Nov, Dec"/>
    <x v="13"/>
    <x v="38"/>
    <n v="481"/>
  </r>
  <r>
    <x v="7"/>
    <x v="7"/>
    <s v="2017/18 Q3 Oct, Nov, Dec"/>
    <x v="13"/>
    <x v="80"/>
    <n v="10"/>
  </r>
  <r>
    <x v="7"/>
    <x v="7"/>
    <s v="2017/18 Q3 Oct, Nov, Dec"/>
    <x v="13"/>
    <x v="81"/>
    <n v="122"/>
  </r>
  <r>
    <x v="7"/>
    <x v="7"/>
    <s v="2017/18 Q3 Oct, Nov, Dec"/>
    <x v="14"/>
    <x v="35"/>
    <n v="14"/>
  </r>
  <r>
    <x v="7"/>
    <x v="7"/>
    <s v="2017/18 Q3 Oct, Nov, Dec"/>
    <x v="14"/>
    <x v="82"/>
    <n v="17"/>
  </r>
  <r>
    <x v="7"/>
    <x v="7"/>
    <s v="2017/18 Q3 Oct, Nov, Dec"/>
    <x v="14"/>
    <x v="101"/>
    <n v="74"/>
  </r>
  <r>
    <x v="7"/>
    <x v="7"/>
    <s v="2017/18 Q3 Oct, Nov, Dec"/>
    <x v="14"/>
    <x v="83"/>
    <n v="45"/>
  </r>
  <r>
    <x v="7"/>
    <x v="7"/>
    <s v="2017/18 Q3 Oct, Nov, Dec"/>
    <x v="14"/>
    <x v="113"/>
    <n v="11"/>
  </r>
  <r>
    <x v="7"/>
    <x v="7"/>
    <s v="2017/18 Q3 Oct, Nov, Dec"/>
    <x v="14"/>
    <x v="38"/>
    <n v="23"/>
  </r>
  <r>
    <x v="7"/>
    <x v="7"/>
    <s v="2017/18 Q3 Oct, Nov, Dec"/>
    <x v="14"/>
    <x v="84"/>
    <n v="76"/>
  </r>
  <r>
    <x v="7"/>
    <x v="7"/>
    <s v="2017/18 Q3 Oct, Nov, Dec"/>
    <x v="14"/>
    <x v="40"/>
    <n v="34"/>
  </r>
  <r>
    <x v="7"/>
    <x v="7"/>
    <s v="2017/18 Q3 Oct, Nov, Dec"/>
    <x v="15"/>
    <x v="85"/>
    <n v="43"/>
  </r>
  <r>
    <x v="7"/>
    <x v="7"/>
    <s v="2017/18 Q3 Oct, Nov, Dec"/>
    <x v="15"/>
    <x v="86"/>
    <n v="12"/>
  </r>
  <r>
    <x v="7"/>
    <x v="7"/>
    <s v="2017/18 Q3 Oct, Nov, Dec"/>
    <x v="15"/>
    <x v="38"/>
    <n v="72"/>
  </r>
  <r>
    <x v="7"/>
    <x v="7"/>
    <s v="2017/18 Q3 Oct, Nov, Dec"/>
    <x v="15"/>
    <x v="87"/>
    <n v="87"/>
  </r>
  <r>
    <x v="7"/>
    <x v="7"/>
    <s v="2017/18 Q3 Oct, Nov, Dec"/>
    <x v="15"/>
    <x v="88"/>
    <n v="16"/>
  </r>
  <r>
    <x v="7"/>
    <x v="7"/>
    <s v="2017/18 Q3 Oct, Nov, Dec"/>
    <x v="15"/>
    <x v="89"/>
    <n v="714"/>
  </r>
  <r>
    <x v="7"/>
    <x v="7"/>
    <s v="2017/18 Q3 Oct, Nov, Dec"/>
    <x v="15"/>
    <x v="90"/>
    <n v="195"/>
  </r>
  <r>
    <x v="7"/>
    <x v="7"/>
    <s v="2017/18 Q3 Oct, Nov, Dec"/>
    <x v="16"/>
    <x v="91"/>
    <n v="1"/>
  </r>
  <r>
    <x v="7"/>
    <x v="7"/>
    <s v="2017/18 Q3 Oct, Nov, Dec"/>
    <x v="16"/>
    <x v="118"/>
    <n v="22"/>
  </r>
  <r>
    <x v="7"/>
    <x v="7"/>
    <s v="2017/18 Q3 Oct, Nov, Dec"/>
    <x v="16"/>
    <x v="124"/>
    <n v="9"/>
  </r>
  <r>
    <x v="7"/>
    <x v="7"/>
    <s v="2017/18 Q3 Oct, Nov, Dec"/>
    <x v="16"/>
    <x v="38"/>
    <n v="15"/>
  </r>
  <r>
    <x v="7"/>
    <x v="7"/>
    <s v="2017/18 Q3 Oct, Nov, Dec"/>
    <x v="16"/>
    <x v="92"/>
    <n v="3"/>
  </r>
  <r>
    <x v="7"/>
    <x v="7"/>
    <s v="2017/18 Q3 Oct, Nov, Dec"/>
    <x v="16"/>
    <x v="93"/>
    <n v="15"/>
  </r>
  <r>
    <x v="7"/>
    <x v="7"/>
    <s v="2017/18 Q3 Oct, Nov, Dec"/>
    <x v="16"/>
    <x v="94"/>
    <n v="2"/>
  </r>
  <r>
    <x v="7"/>
    <x v="7"/>
    <s v="2017/18 Q3 Oct, Nov, Dec"/>
    <x v="16"/>
    <x v="95"/>
    <n v="11"/>
  </r>
  <r>
    <x v="7"/>
    <x v="7"/>
    <s v="2017/18 Q3 Oct, Nov, Dec"/>
    <x v="16"/>
    <x v="96"/>
    <n v="47"/>
  </r>
  <r>
    <x v="7"/>
    <x v="7"/>
    <s v="2017/18 Q3 Oct, Nov, Dec"/>
    <x v="16"/>
    <x v="97"/>
    <n v="90"/>
  </r>
  <r>
    <x v="7"/>
    <x v="7"/>
    <s v="2017/18 Q3 Oct, Nov, Dec"/>
    <x v="16"/>
    <x v="98"/>
    <n v="3"/>
  </r>
  <r>
    <x v="7"/>
    <x v="7"/>
    <s v="2017/18 Q3 Oct, Nov, Dec"/>
    <x v="16"/>
    <x v="99"/>
    <n v="17"/>
  </r>
  <r>
    <x v="7"/>
    <x v="7"/>
    <s v="2017/18 Q3 Oct, Nov, Dec"/>
    <x v="16"/>
    <x v="100"/>
    <n v="1"/>
  </r>
  <r>
    <x v="7"/>
    <x v="7"/>
    <s v="2017/18 Q3 Oct, Nov, Dec"/>
    <x v="16"/>
    <x v="117"/>
    <n v="9"/>
  </r>
  <r>
    <x v="7"/>
    <x v="7"/>
    <s v="2017/18 Q3 Oct, Nov, Dec"/>
    <x v="17"/>
    <x v="35"/>
    <n v="191"/>
  </r>
  <r>
    <x v="7"/>
    <x v="7"/>
    <s v="2017/18 Q3 Oct, Nov, Dec"/>
    <x v="17"/>
    <x v="82"/>
    <n v="1373"/>
  </r>
  <r>
    <x v="7"/>
    <x v="7"/>
    <s v="2017/18 Q3 Oct, Nov, Dec"/>
    <x v="17"/>
    <x v="101"/>
    <n v="2267"/>
  </r>
  <r>
    <x v="7"/>
    <x v="7"/>
    <s v="2017/18 Q3 Oct, Nov, Dec"/>
    <x v="17"/>
    <x v="83"/>
    <n v="2126"/>
  </r>
  <r>
    <x v="7"/>
    <x v="7"/>
    <s v="2017/18 Q3 Oct, Nov, Dec"/>
    <x v="17"/>
    <x v="113"/>
    <n v="408"/>
  </r>
  <r>
    <x v="7"/>
    <x v="7"/>
    <s v="2017/18 Q3 Oct, Nov, Dec"/>
    <x v="17"/>
    <x v="38"/>
    <n v="210"/>
  </r>
  <r>
    <x v="7"/>
    <x v="7"/>
    <s v="2017/18 Q3 Oct, Nov, Dec"/>
    <x v="17"/>
    <x v="84"/>
    <n v="639"/>
  </r>
  <r>
    <x v="7"/>
    <x v="7"/>
    <s v="2017/18 Q3 Oct, Nov, Dec"/>
    <x v="17"/>
    <x v="40"/>
    <n v="585"/>
  </r>
  <r>
    <x v="7"/>
    <x v="7"/>
    <s v="2017/18 Q3 Oct, Nov, Dec"/>
    <x v="17"/>
    <x v="102"/>
    <n v="190"/>
  </r>
  <r>
    <x v="7"/>
    <x v="7"/>
    <s v="2017/18 Q3 Oct, Nov, Dec"/>
    <x v="18"/>
    <x v="38"/>
    <n v="308"/>
  </r>
  <r>
    <x v="7"/>
    <x v="7"/>
    <s v="2017/18 Q3 Oct, Nov, Dec"/>
    <x v="18"/>
    <x v="103"/>
    <n v="80"/>
  </r>
  <r>
    <x v="7"/>
    <x v="7"/>
    <s v="2017/18 Q3 Oct, Nov, Dec"/>
    <x v="18"/>
    <x v="104"/>
    <n v="420"/>
  </r>
  <r>
    <x v="7"/>
    <x v="7"/>
    <s v="2017/18 Q3 Oct, Nov, Dec"/>
    <x v="19"/>
    <x v="105"/>
    <n v="28"/>
  </r>
  <r>
    <x v="7"/>
    <x v="7"/>
    <s v="2017/18 Q3 Oct, Nov, Dec"/>
    <x v="19"/>
    <x v="107"/>
    <n v="50"/>
  </r>
  <r>
    <x v="7"/>
    <x v="7"/>
    <s v="2017/18 Q3 Oct, Nov, Dec"/>
    <x v="20"/>
    <x v="108"/>
    <n v="70"/>
  </r>
  <r>
    <x v="7"/>
    <x v="7"/>
    <s v="2017/18 Q3 Oct, Nov, Dec"/>
    <x v="20"/>
    <x v="109"/>
    <n v="315"/>
  </r>
  <r>
    <x v="7"/>
    <x v="7"/>
    <s v="2017/18 Q3 Oct, Nov, Dec"/>
    <x v="21"/>
    <x v="38"/>
    <n v="4"/>
  </r>
  <r>
    <x v="7"/>
    <x v="7"/>
    <s v="2017/18 Q4 Jan, Feb, Mar"/>
    <x v="0"/>
    <x v="0"/>
    <n v="171"/>
  </r>
  <r>
    <x v="7"/>
    <x v="7"/>
    <s v="2017/18 Q4 Jan, Feb, Mar"/>
    <x v="0"/>
    <x v="1"/>
    <n v="442"/>
  </r>
  <r>
    <x v="7"/>
    <x v="7"/>
    <s v="2017/18 Q4 Jan, Feb, Mar"/>
    <x v="1"/>
    <x v="119"/>
    <n v="22"/>
  </r>
  <r>
    <x v="7"/>
    <x v="7"/>
    <s v="2017/18 Q4 Jan, Feb, Mar"/>
    <x v="1"/>
    <x v="120"/>
    <n v="16"/>
  </r>
  <r>
    <x v="7"/>
    <x v="7"/>
    <s v="2017/18 Q4 Jan, Feb, Mar"/>
    <x v="1"/>
    <x v="121"/>
    <n v="16"/>
  </r>
  <r>
    <x v="7"/>
    <x v="7"/>
    <s v="2017/18 Q4 Jan, Feb, Mar"/>
    <x v="1"/>
    <x v="2"/>
    <n v="8"/>
  </r>
  <r>
    <x v="7"/>
    <x v="7"/>
    <s v="2017/18 Q4 Jan, Feb, Mar"/>
    <x v="1"/>
    <x v="3"/>
    <n v="44"/>
  </r>
  <r>
    <x v="7"/>
    <x v="7"/>
    <s v="2017/18 Q4 Jan, Feb, Mar"/>
    <x v="1"/>
    <x v="111"/>
    <n v="20"/>
  </r>
  <r>
    <x v="7"/>
    <x v="7"/>
    <s v="2017/18 Q4 Jan, Feb, Mar"/>
    <x v="1"/>
    <x v="4"/>
    <n v="34"/>
  </r>
  <r>
    <x v="7"/>
    <x v="7"/>
    <s v="2017/18 Q4 Jan, Feb, Mar"/>
    <x v="1"/>
    <x v="123"/>
    <n v="9"/>
  </r>
  <r>
    <x v="7"/>
    <x v="7"/>
    <s v="2017/18 Q4 Jan, Feb, Mar"/>
    <x v="1"/>
    <x v="6"/>
    <n v="39"/>
  </r>
  <r>
    <x v="7"/>
    <x v="7"/>
    <s v="2017/18 Q4 Jan, Feb, Mar"/>
    <x v="1"/>
    <x v="7"/>
    <n v="7"/>
  </r>
  <r>
    <x v="7"/>
    <x v="7"/>
    <s v="2017/18 Q4 Jan, Feb, Mar"/>
    <x v="1"/>
    <x v="8"/>
    <n v="3"/>
  </r>
  <r>
    <x v="7"/>
    <x v="7"/>
    <s v="2017/18 Q4 Jan, Feb, Mar"/>
    <x v="1"/>
    <x v="9"/>
    <n v="28"/>
  </r>
  <r>
    <x v="7"/>
    <x v="7"/>
    <s v="2017/18 Q4 Jan, Feb, Mar"/>
    <x v="1"/>
    <x v="10"/>
    <n v="158"/>
  </r>
  <r>
    <x v="7"/>
    <x v="7"/>
    <s v="2017/18 Q4 Jan, Feb, Mar"/>
    <x v="1"/>
    <x v="11"/>
    <n v="3"/>
  </r>
  <r>
    <x v="7"/>
    <x v="7"/>
    <s v="2017/18 Q4 Jan, Feb, Mar"/>
    <x v="1"/>
    <x v="12"/>
    <n v="27"/>
  </r>
  <r>
    <x v="7"/>
    <x v="7"/>
    <s v="2017/18 Q4 Jan, Feb, Mar"/>
    <x v="1"/>
    <x v="13"/>
    <n v="1"/>
  </r>
  <r>
    <x v="7"/>
    <x v="7"/>
    <s v="2017/18 Q4 Jan, Feb, Mar"/>
    <x v="1"/>
    <x v="14"/>
    <n v="62"/>
  </r>
  <r>
    <x v="7"/>
    <x v="7"/>
    <s v="2017/18 Q4 Jan, Feb, Mar"/>
    <x v="1"/>
    <x v="15"/>
    <n v="66"/>
  </r>
  <r>
    <x v="7"/>
    <x v="7"/>
    <s v="2017/18 Q4 Jan, Feb, Mar"/>
    <x v="1"/>
    <x v="16"/>
    <n v="12"/>
  </r>
  <r>
    <x v="7"/>
    <x v="7"/>
    <s v="2017/18 Q4 Jan, Feb, Mar"/>
    <x v="1"/>
    <x v="17"/>
    <n v="189"/>
  </r>
  <r>
    <x v="7"/>
    <x v="7"/>
    <s v="2017/18 Q4 Jan, Feb, Mar"/>
    <x v="1"/>
    <x v="18"/>
    <n v="50"/>
  </r>
  <r>
    <x v="7"/>
    <x v="7"/>
    <s v="2017/18 Q4 Jan, Feb, Mar"/>
    <x v="1"/>
    <x v="19"/>
    <n v="72"/>
  </r>
  <r>
    <x v="7"/>
    <x v="7"/>
    <s v="2017/18 Q4 Jan, Feb, Mar"/>
    <x v="2"/>
    <x v="20"/>
    <n v="1686"/>
  </r>
  <r>
    <x v="7"/>
    <x v="7"/>
    <s v="2017/18 Q4 Jan, Feb, Mar"/>
    <x v="2"/>
    <x v="21"/>
    <n v="14"/>
  </r>
  <r>
    <x v="7"/>
    <x v="7"/>
    <s v="2017/18 Q4 Jan, Feb, Mar"/>
    <x v="2"/>
    <x v="22"/>
    <n v="312"/>
  </r>
  <r>
    <x v="7"/>
    <x v="7"/>
    <s v="2017/18 Q4 Jan, Feb, Mar"/>
    <x v="2"/>
    <x v="23"/>
    <n v="1619"/>
  </r>
  <r>
    <x v="7"/>
    <x v="7"/>
    <s v="2017/18 Q4 Jan, Feb, Mar"/>
    <x v="3"/>
    <x v="24"/>
    <n v="1729"/>
  </r>
  <r>
    <x v="7"/>
    <x v="7"/>
    <s v="2017/18 Q4 Jan, Feb, Mar"/>
    <x v="3"/>
    <x v="25"/>
    <n v="1025"/>
  </r>
  <r>
    <x v="7"/>
    <x v="7"/>
    <s v="2017/18 Q4 Jan, Feb, Mar"/>
    <x v="3"/>
    <x v="26"/>
    <n v="1842"/>
  </r>
  <r>
    <x v="7"/>
    <x v="7"/>
    <s v="2017/18 Q4 Jan, Feb, Mar"/>
    <x v="3"/>
    <x v="27"/>
    <n v="760"/>
  </r>
  <r>
    <x v="7"/>
    <x v="7"/>
    <s v="2017/18 Q4 Jan, Feb, Mar"/>
    <x v="3"/>
    <x v="28"/>
    <n v="322"/>
  </r>
  <r>
    <x v="7"/>
    <x v="7"/>
    <s v="2017/18 Q4 Jan, Feb, Mar"/>
    <x v="3"/>
    <x v="38"/>
    <n v="290"/>
  </r>
  <r>
    <x v="7"/>
    <x v="7"/>
    <s v="2017/18 Q4 Jan, Feb, Mar"/>
    <x v="4"/>
    <x v="30"/>
    <n v="3"/>
  </r>
  <r>
    <x v="7"/>
    <x v="7"/>
    <s v="2017/18 Q4 Jan, Feb, Mar"/>
    <x v="4"/>
    <x v="31"/>
    <n v="129"/>
  </r>
  <r>
    <x v="7"/>
    <x v="7"/>
    <s v="2017/18 Q4 Jan, Feb, Mar"/>
    <x v="4"/>
    <x v="32"/>
    <n v="27"/>
  </r>
  <r>
    <x v="7"/>
    <x v="7"/>
    <s v="2017/18 Q4 Jan, Feb, Mar"/>
    <x v="4"/>
    <x v="33"/>
    <n v="2"/>
  </r>
  <r>
    <x v="7"/>
    <x v="7"/>
    <s v="2017/18 Q4 Jan, Feb, Mar"/>
    <x v="4"/>
    <x v="34"/>
    <n v="3"/>
  </r>
  <r>
    <x v="7"/>
    <x v="7"/>
    <s v="2017/18 Q4 Jan, Feb, Mar"/>
    <x v="5"/>
    <x v="35"/>
    <n v="1085"/>
  </r>
  <r>
    <x v="7"/>
    <x v="7"/>
    <s v="2017/18 Q4 Jan, Feb, Mar"/>
    <x v="5"/>
    <x v="36"/>
    <n v="52"/>
  </r>
  <r>
    <x v="7"/>
    <x v="7"/>
    <s v="2017/18 Q4 Jan, Feb, Mar"/>
    <x v="5"/>
    <x v="37"/>
    <n v="3996"/>
  </r>
  <r>
    <x v="7"/>
    <x v="7"/>
    <s v="2017/18 Q4 Jan, Feb, Mar"/>
    <x v="5"/>
    <x v="38"/>
    <n v="368"/>
  </r>
  <r>
    <x v="7"/>
    <x v="7"/>
    <s v="2017/18 Q4 Jan, Feb, Mar"/>
    <x v="5"/>
    <x v="39"/>
    <n v="216"/>
  </r>
  <r>
    <x v="7"/>
    <x v="7"/>
    <s v="2017/18 Q4 Jan, Feb, Mar"/>
    <x v="5"/>
    <x v="40"/>
    <n v="155"/>
  </r>
  <r>
    <x v="7"/>
    <x v="7"/>
    <s v="2017/18 Q4 Jan, Feb, Mar"/>
    <x v="6"/>
    <x v="115"/>
    <n v="312"/>
  </r>
  <r>
    <x v="7"/>
    <x v="7"/>
    <s v="2017/18 Q4 Jan, Feb, Mar"/>
    <x v="6"/>
    <x v="41"/>
    <n v="1253"/>
  </r>
  <r>
    <x v="7"/>
    <x v="7"/>
    <s v="2017/18 Q4 Jan, Feb, Mar"/>
    <x v="7"/>
    <x v="42"/>
    <n v="3"/>
  </r>
  <r>
    <x v="7"/>
    <x v="7"/>
    <s v="2017/18 Q4 Jan, Feb, Mar"/>
    <x v="7"/>
    <x v="43"/>
    <n v="2"/>
  </r>
  <r>
    <x v="7"/>
    <x v="7"/>
    <s v="2017/18 Q4 Jan, Feb, Mar"/>
    <x v="7"/>
    <x v="44"/>
    <n v="38"/>
  </r>
  <r>
    <x v="7"/>
    <x v="7"/>
    <s v="2017/18 Q4 Jan, Feb, Mar"/>
    <x v="7"/>
    <x v="45"/>
    <n v="368"/>
  </r>
  <r>
    <x v="7"/>
    <x v="7"/>
    <s v="2017/18 Q4 Jan, Feb, Mar"/>
    <x v="7"/>
    <x v="46"/>
    <n v="25"/>
  </r>
  <r>
    <x v="7"/>
    <x v="7"/>
    <s v="2017/18 Q4 Jan, Feb, Mar"/>
    <x v="7"/>
    <x v="47"/>
    <n v="51"/>
  </r>
  <r>
    <x v="7"/>
    <x v="7"/>
    <s v="2017/18 Q4 Jan, Feb, Mar"/>
    <x v="7"/>
    <x v="48"/>
    <n v="3"/>
  </r>
  <r>
    <x v="7"/>
    <x v="7"/>
    <s v="2017/18 Q4 Jan, Feb, Mar"/>
    <x v="7"/>
    <x v="49"/>
    <n v="8"/>
  </r>
  <r>
    <x v="7"/>
    <x v="7"/>
    <s v="2017/18 Q4 Jan, Feb, Mar"/>
    <x v="7"/>
    <x v="50"/>
    <n v="2"/>
  </r>
  <r>
    <x v="7"/>
    <x v="7"/>
    <s v="2017/18 Q4 Jan, Feb, Mar"/>
    <x v="7"/>
    <x v="51"/>
    <n v="2"/>
  </r>
  <r>
    <x v="7"/>
    <x v="7"/>
    <s v="2017/18 Q4 Jan, Feb, Mar"/>
    <x v="7"/>
    <x v="52"/>
    <n v="11"/>
  </r>
  <r>
    <x v="7"/>
    <x v="7"/>
    <s v="2017/18 Q4 Jan, Feb, Mar"/>
    <x v="7"/>
    <x v="53"/>
    <n v="28"/>
  </r>
  <r>
    <x v="7"/>
    <x v="7"/>
    <s v="2017/18 Q4 Jan, Feb, Mar"/>
    <x v="7"/>
    <x v="112"/>
    <n v="3"/>
  </r>
  <r>
    <x v="7"/>
    <x v="7"/>
    <s v="2017/18 Q4 Jan, Feb, Mar"/>
    <x v="7"/>
    <x v="54"/>
    <n v="6"/>
  </r>
  <r>
    <x v="7"/>
    <x v="7"/>
    <s v="2017/18 Q4 Jan, Feb, Mar"/>
    <x v="7"/>
    <x v="55"/>
    <n v="38"/>
  </r>
  <r>
    <x v="7"/>
    <x v="7"/>
    <s v="2017/18 Q4 Jan, Feb, Mar"/>
    <x v="7"/>
    <x v="56"/>
    <n v="1"/>
  </r>
  <r>
    <x v="7"/>
    <x v="7"/>
    <s v="2017/18 Q4 Jan, Feb, Mar"/>
    <x v="7"/>
    <x v="57"/>
    <n v="2"/>
  </r>
  <r>
    <x v="7"/>
    <x v="7"/>
    <s v="2017/18 Q4 Jan, Feb, Mar"/>
    <x v="7"/>
    <x v="58"/>
    <n v="3"/>
  </r>
  <r>
    <x v="7"/>
    <x v="7"/>
    <s v="2017/18 Q4 Jan, Feb, Mar"/>
    <x v="7"/>
    <x v="59"/>
    <n v="31"/>
  </r>
  <r>
    <x v="7"/>
    <x v="7"/>
    <s v="2017/18 Q4 Jan, Feb, Mar"/>
    <x v="7"/>
    <x v="60"/>
    <n v="11"/>
  </r>
  <r>
    <x v="7"/>
    <x v="7"/>
    <s v="2017/18 Q4 Jan, Feb, Mar"/>
    <x v="7"/>
    <x v="61"/>
    <n v="100"/>
  </r>
  <r>
    <x v="7"/>
    <x v="7"/>
    <s v="2017/18 Q4 Jan, Feb, Mar"/>
    <x v="8"/>
    <x v="24"/>
    <n v="1826"/>
  </r>
  <r>
    <x v="7"/>
    <x v="7"/>
    <s v="2017/18 Q4 Jan, Feb, Mar"/>
    <x v="8"/>
    <x v="25"/>
    <n v="97"/>
  </r>
  <r>
    <x v="7"/>
    <x v="7"/>
    <s v="2017/18 Q4 Jan, Feb, Mar"/>
    <x v="8"/>
    <x v="26"/>
    <n v="44"/>
  </r>
  <r>
    <x v="7"/>
    <x v="7"/>
    <s v="2017/18 Q4 Jan, Feb, Mar"/>
    <x v="8"/>
    <x v="27"/>
    <n v="485"/>
  </r>
  <r>
    <x v="7"/>
    <x v="7"/>
    <s v="2017/18 Q4 Jan, Feb, Mar"/>
    <x v="8"/>
    <x v="28"/>
    <n v="173"/>
  </r>
  <r>
    <x v="7"/>
    <x v="7"/>
    <s v="2017/18 Q4 Jan, Feb, Mar"/>
    <x v="8"/>
    <x v="38"/>
    <n v="56"/>
  </r>
  <r>
    <x v="7"/>
    <x v="7"/>
    <s v="2017/18 Q4 Jan, Feb, Mar"/>
    <x v="9"/>
    <x v="62"/>
    <n v="73"/>
  </r>
  <r>
    <x v="7"/>
    <x v="7"/>
    <s v="2017/18 Q4 Jan, Feb, Mar"/>
    <x v="9"/>
    <x v="38"/>
    <n v="335"/>
  </r>
  <r>
    <x v="7"/>
    <x v="7"/>
    <s v="2017/18 Q4 Jan, Feb, Mar"/>
    <x v="9"/>
    <x v="63"/>
    <n v="16"/>
  </r>
  <r>
    <x v="7"/>
    <x v="7"/>
    <s v="2017/18 Q4 Jan, Feb, Mar"/>
    <x v="9"/>
    <x v="64"/>
    <n v="72"/>
  </r>
  <r>
    <x v="7"/>
    <x v="7"/>
    <s v="2017/18 Q4 Jan, Feb, Mar"/>
    <x v="9"/>
    <x v="65"/>
    <n v="87"/>
  </r>
  <r>
    <x v="7"/>
    <x v="7"/>
    <s v="2017/18 Q4 Jan, Feb, Mar"/>
    <x v="9"/>
    <x v="66"/>
    <n v="60"/>
  </r>
  <r>
    <x v="7"/>
    <x v="7"/>
    <s v="2017/18 Q4 Jan, Feb, Mar"/>
    <x v="9"/>
    <x v="67"/>
    <n v="603"/>
  </r>
  <r>
    <x v="7"/>
    <x v="7"/>
    <s v="2017/18 Q4 Jan, Feb, Mar"/>
    <x v="10"/>
    <x v="41"/>
    <n v="30"/>
  </r>
  <r>
    <x v="7"/>
    <x v="7"/>
    <s v="2017/18 Q4 Jan, Feb, Mar"/>
    <x v="22"/>
    <x v="68"/>
    <n v="1759"/>
  </r>
  <r>
    <x v="7"/>
    <x v="7"/>
    <s v="2017/18 Q4 Jan, Feb, Mar"/>
    <x v="22"/>
    <x v="69"/>
    <n v="1754"/>
  </r>
  <r>
    <x v="7"/>
    <x v="7"/>
    <s v="2017/18 Q4 Jan, Feb, Mar"/>
    <x v="22"/>
    <x v="70"/>
    <n v="22"/>
  </r>
  <r>
    <x v="7"/>
    <x v="7"/>
    <s v="2017/18 Q4 Jan, Feb, Mar"/>
    <x v="22"/>
    <x v="71"/>
    <n v="271"/>
  </r>
  <r>
    <x v="7"/>
    <x v="7"/>
    <s v="2017/18 Q4 Jan, Feb, Mar"/>
    <x v="22"/>
    <x v="72"/>
    <n v="55"/>
  </r>
  <r>
    <x v="7"/>
    <x v="7"/>
    <s v="2017/18 Q4 Jan, Feb, Mar"/>
    <x v="22"/>
    <x v="116"/>
    <n v="635"/>
  </r>
  <r>
    <x v="7"/>
    <x v="7"/>
    <s v="2017/18 Q4 Jan, Feb, Mar"/>
    <x v="22"/>
    <x v="38"/>
    <n v="886"/>
  </r>
  <r>
    <x v="7"/>
    <x v="7"/>
    <s v="2017/18 Q4 Jan, Feb, Mar"/>
    <x v="22"/>
    <x v="73"/>
    <n v="52"/>
  </r>
  <r>
    <x v="7"/>
    <x v="7"/>
    <s v="2017/18 Q4 Jan, Feb, Mar"/>
    <x v="22"/>
    <x v="74"/>
    <n v="911"/>
  </r>
  <r>
    <x v="7"/>
    <x v="7"/>
    <s v="2017/18 Q4 Jan, Feb, Mar"/>
    <x v="11"/>
    <x v="68"/>
    <n v="118"/>
  </r>
  <r>
    <x v="7"/>
    <x v="7"/>
    <s v="2017/18 Q4 Jan, Feb, Mar"/>
    <x v="11"/>
    <x v="69"/>
    <n v="175"/>
  </r>
  <r>
    <x v="7"/>
    <x v="7"/>
    <s v="2017/18 Q4 Jan, Feb, Mar"/>
    <x v="11"/>
    <x v="71"/>
    <n v="217"/>
  </r>
  <r>
    <x v="7"/>
    <x v="7"/>
    <s v="2017/18 Q4 Jan, Feb, Mar"/>
    <x v="11"/>
    <x v="72"/>
    <n v="571"/>
  </r>
  <r>
    <x v="7"/>
    <x v="7"/>
    <s v="2017/18 Q4 Jan, Feb, Mar"/>
    <x v="11"/>
    <x v="116"/>
    <n v="110"/>
  </r>
  <r>
    <x v="7"/>
    <x v="7"/>
    <s v="2017/18 Q4 Jan, Feb, Mar"/>
    <x v="11"/>
    <x v="38"/>
    <n v="177"/>
  </r>
  <r>
    <x v="7"/>
    <x v="7"/>
    <s v="2017/18 Q4 Jan, Feb, Mar"/>
    <x v="11"/>
    <x v="73"/>
    <n v="6"/>
  </r>
  <r>
    <x v="7"/>
    <x v="7"/>
    <s v="2017/18 Q4 Jan, Feb, Mar"/>
    <x v="11"/>
    <x v="74"/>
    <n v="106"/>
  </r>
  <r>
    <x v="7"/>
    <x v="7"/>
    <s v="2017/18 Q4 Jan, Feb, Mar"/>
    <x v="12"/>
    <x v="41"/>
    <n v="2035"/>
  </r>
  <r>
    <x v="7"/>
    <x v="7"/>
    <s v="2017/18 Q4 Jan, Feb, Mar"/>
    <x v="13"/>
    <x v="75"/>
    <n v="17"/>
  </r>
  <r>
    <x v="7"/>
    <x v="7"/>
    <s v="2017/18 Q4 Jan, Feb, Mar"/>
    <x v="13"/>
    <x v="76"/>
    <n v="1"/>
  </r>
  <r>
    <x v="7"/>
    <x v="7"/>
    <s v="2017/18 Q4 Jan, Feb, Mar"/>
    <x v="13"/>
    <x v="77"/>
    <n v="11"/>
  </r>
  <r>
    <x v="7"/>
    <x v="7"/>
    <s v="2017/18 Q4 Jan, Feb, Mar"/>
    <x v="13"/>
    <x v="78"/>
    <n v="179"/>
  </r>
  <r>
    <x v="7"/>
    <x v="7"/>
    <s v="2017/18 Q4 Jan, Feb, Mar"/>
    <x v="13"/>
    <x v="79"/>
    <n v="50"/>
  </r>
  <r>
    <x v="7"/>
    <x v="7"/>
    <s v="2017/18 Q4 Jan, Feb, Mar"/>
    <x v="13"/>
    <x v="38"/>
    <n v="462"/>
  </r>
  <r>
    <x v="7"/>
    <x v="7"/>
    <s v="2017/18 Q4 Jan, Feb, Mar"/>
    <x v="13"/>
    <x v="80"/>
    <n v="11"/>
  </r>
  <r>
    <x v="7"/>
    <x v="7"/>
    <s v="2017/18 Q4 Jan, Feb, Mar"/>
    <x v="13"/>
    <x v="81"/>
    <n v="104"/>
  </r>
  <r>
    <x v="7"/>
    <x v="7"/>
    <s v="2017/18 Q4 Jan, Feb, Mar"/>
    <x v="14"/>
    <x v="35"/>
    <n v="18"/>
  </r>
  <r>
    <x v="7"/>
    <x v="7"/>
    <s v="2017/18 Q4 Jan, Feb, Mar"/>
    <x v="14"/>
    <x v="82"/>
    <n v="14"/>
  </r>
  <r>
    <x v="7"/>
    <x v="7"/>
    <s v="2017/18 Q4 Jan, Feb, Mar"/>
    <x v="14"/>
    <x v="101"/>
    <n v="80"/>
  </r>
  <r>
    <x v="7"/>
    <x v="7"/>
    <s v="2017/18 Q4 Jan, Feb, Mar"/>
    <x v="14"/>
    <x v="83"/>
    <n v="34"/>
  </r>
  <r>
    <x v="7"/>
    <x v="7"/>
    <s v="2017/18 Q4 Jan, Feb, Mar"/>
    <x v="14"/>
    <x v="113"/>
    <n v="11"/>
  </r>
  <r>
    <x v="7"/>
    <x v="7"/>
    <s v="2017/18 Q4 Jan, Feb, Mar"/>
    <x v="14"/>
    <x v="38"/>
    <n v="29"/>
  </r>
  <r>
    <x v="7"/>
    <x v="7"/>
    <s v="2017/18 Q4 Jan, Feb, Mar"/>
    <x v="14"/>
    <x v="84"/>
    <n v="77"/>
  </r>
  <r>
    <x v="7"/>
    <x v="7"/>
    <s v="2017/18 Q4 Jan, Feb, Mar"/>
    <x v="14"/>
    <x v="40"/>
    <n v="34"/>
  </r>
  <r>
    <x v="7"/>
    <x v="7"/>
    <s v="2017/18 Q4 Jan, Feb, Mar"/>
    <x v="15"/>
    <x v="85"/>
    <n v="53"/>
  </r>
  <r>
    <x v="7"/>
    <x v="7"/>
    <s v="2017/18 Q4 Jan, Feb, Mar"/>
    <x v="15"/>
    <x v="86"/>
    <n v="8"/>
  </r>
  <r>
    <x v="7"/>
    <x v="7"/>
    <s v="2017/18 Q4 Jan, Feb, Mar"/>
    <x v="15"/>
    <x v="38"/>
    <n v="89"/>
  </r>
  <r>
    <x v="7"/>
    <x v="7"/>
    <s v="2017/18 Q4 Jan, Feb, Mar"/>
    <x v="15"/>
    <x v="87"/>
    <n v="68"/>
  </r>
  <r>
    <x v="7"/>
    <x v="7"/>
    <s v="2017/18 Q4 Jan, Feb, Mar"/>
    <x v="15"/>
    <x v="88"/>
    <n v="10"/>
  </r>
  <r>
    <x v="7"/>
    <x v="7"/>
    <s v="2017/18 Q4 Jan, Feb, Mar"/>
    <x v="15"/>
    <x v="89"/>
    <n v="719"/>
  </r>
  <r>
    <x v="7"/>
    <x v="7"/>
    <s v="2017/18 Q4 Jan, Feb, Mar"/>
    <x v="15"/>
    <x v="90"/>
    <n v="166"/>
  </r>
  <r>
    <x v="7"/>
    <x v="7"/>
    <s v="2017/18 Q4 Jan, Feb, Mar"/>
    <x v="16"/>
    <x v="118"/>
    <n v="24"/>
  </r>
  <r>
    <x v="7"/>
    <x v="7"/>
    <s v="2017/18 Q4 Jan, Feb, Mar"/>
    <x v="16"/>
    <x v="124"/>
    <n v="11"/>
  </r>
  <r>
    <x v="7"/>
    <x v="7"/>
    <s v="2017/18 Q4 Jan, Feb, Mar"/>
    <x v="16"/>
    <x v="38"/>
    <n v="14"/>
  </r>
  <r>
    <x v="7"/>
    <x v="7"/>
    <s v="2017/18 Q4 Jan, Feb, Mar"/>
    <x v="16"/>
    <x v="92"/>
    <n v="2"/>
  </r>
  <r>
    <x v="7"/>
    <x v="7"/>
    <s v="2017/18 Q4 Jan, Feb, Mar"/>
    <x v="16"/>
    <x v="93"/>
    <n v="15"/>
  </r>
  <r>
    <x v="7"/>
    <x v="7"/>
    <s v="2017/18 Q4 Jan, Feb, Mar"/>
    <x v="16"/>
    <x v="114"/>
    <n v="5"/>
  </r>
  <r>
    <x v="7"/>
    <x v="7"/>
    <s v="2017/18 Q4 Jan, Feb, Mar"/>
    <x v="16"/>
    <x v="95"/>
    <n v="17"/>
  </r>
  <r>
    <x v="7"/>
    <x v="7"/>
    <s v="2017/18 Q4 Jan, Feb, Mar"/>
    <x v="16"/>
    <x v="96"/>
    <n v="50"/>
  </r>
  <r>
    <x v="7"/>
    <x v="7"/>
    <s v="2017/18 Q4 Jan, Feb, Mar"/>
    <x v="16"/>
    <x v="97"/>
    <n v="92"/>
  </r>
  <r>
    <x v="7"/>
    <x v="7"/>
    <s v="2017/18 Q4 Jan, Feb, Mar"/>
    <x v="16"/>
    <x v="98"/>
    <n v="4"/>
  </r>
  <r>
    <x v="7"/>
    <x v="7"/>
    <s v="2017/18 Q4 Jan, Feb, Mar"/>
    <x v="16"/>
    <x v="99"/>
    <n v="16"/>
  </r>
  <r>
    <x v="7"/>
    <x v="7"/>
    <s v="2017/18 Q4 Jan, Feb, Mar"/>
    <x v="16"/>
    <x v="100"/>
    <n v="3"/>
  </r>
  <r>
    <x v="7"/>
    <x v="7"/>
    <s v="2017/18 Q4 Jan, Feb, Mar"/>
    <x v="16"/>
    <x v="117"/>
    <n v="6"/>
  </r>
  <r>
    <x v="7"/>
    <x v="7"/>
    <s v="2017/18 Q4 Jan, Feb, Mar"/>
    <x v="17"/>
    <x v="35"/>
    <n v="158"/>
  </r>
  <r>
    <x v="7"/>
    <x v="7"/>
    <s v="2017/18 Q4 Jan, Feb, Mar"/>
    <x v="17"/>
    <x v="82"/>
    <n v="1269"/>
  </r>
  <r>
    <x v="7"/>
    <x v="7"/>
    <s v="2017/18 Q4 Jan, Feb, Mar"/>
    <x v="17"/>
    <x v="101"/>
    <n v="2053"/>
  </r>
  <r>
    <x v="7"/>
    <x v="7"/>
    <s v="2017/18 Q4 Jan, Feb, Mar"/>
    <x v="17"/>
    <x v="83"/>
    <n v="1896"/>
  </r>
  <r>
    <x v="7"/>
    <x v="7"/>
    <s v="2017/18 Q4 Jan, Feb, Mar"/>
    <x v="17"/>
    <x v="113"/>
    <n v="334"/>
  </r>
  <r>
    <x v="7"/>
    <x v="7"/>
    <s v="2017/18 Q4 Jan, Feb, Mar"/>
    <x v="17"/>
    <x v="38"/>
    <n v="200"/>
  </r>
  <r>
    <x v="7"/>
    <x v="7"/>
    <s v="2017/18 Q4 Jan, Feb, Mar"/>
    <x v="17"/>
    <x v="84"/>
    <n v="596"/>
  </r>
  <r>
    <x v="7"/>
    <x v="7"/>
    <s v="2017/18 Q4 Jan, Feb, Mar"/>
    <x v="17"/>
    <x v="40"/>
    <n v="525"/>
  </r>
  <r>
    <x v="7"/>
    <x v="7"/>
    <s v="2017/18 Q4 Jan, Feb, Mar"/>
    <x v="17"/>
    <x v="102"/>
    <n v="180"/>
  </r>
  <r>
    <x v="7"/>
    <x v="7"/>
    <s v="2017/18 Q4 Jan, Feb, Mar"/>
    <x v="18"/>
    <x v="38"/>
    <n v="301"/>
  </r>
  <r>
    <x v="7"/>
    <x v="7"/>
    <s v="2017/18 Q4 Jan, Feb, Mar"/>
    <x v="18"/>
    <x v="103"/>
    <n v="57"/>
  </r>
  <r>
    <x v="7"/>
    <x v="7"/>
    <s v="2017/18 Q4 Jan, Feb, Mar"/>
    <x v="18"/>
    <x v="104"/>
    <n v="376"/>
  </r>
  <r>
    <x v="7"/>
    <x v="7"/>
    <s v="2017/18 Q4 Jan, Feb, Mar"/>
    <x v="19"/>
    <x v="105"/>
    <n v="18"/>
  </r>
  <r>
    <x v="7"/>
    <x v="7"/>
    <s v="2017/18 Q4 Jan, Feb, Mar"/>
    <x v="19"/>
    <x v="106"/>
    <n v="7"/>
  </r>
  <r>
    <x v="7"/>
    <x v="7"/>
    <s v="2017/18 Q4 Jan, Feb, Mar"/>
    <x v="19"/>
    <x v="107"/>
    <n v="45"/>
  </r>
  <r>
    <x v="7"/>
    <x v="7"/>
    <s v="2017/18 Q4 Jan, Feb, Mar"/>
    <x v="20"/>
    <x v="108"/>
    <n v="61"/>
  </r>
  <r>
    <x v="7"/>
    <x v="7"/>
    <s v="2017/18 Q4 Jan, Feb, Mar"/>
    <x v="20"/>
    <x v="109"/>
    <n v="307"/>
  </r>
  <r>
    <x v="7"/>
    <x v="7"/>
    <s v="2017/18 Q4 Jan, Feb, Mar"/>
    <x v="21"/>
    <x v="110"/>
    <n v="2"/>
  </r>
  <r>
    <x v="7"/>
    <x v="7"/>
    <s v="2017/18 Q4 Jan, Feb, Mar"/>
    <x v="21"/>
    <x v="38"/>
    <n v="13"/>
  </r>
  <r>
    <x v="8"/>
    <x v="8"/>
    <s v="2018/19 Q1 Apr, May, Jun"/>
    <x v="0"/>
    <x v="0"/>
    <n v="171"/>
  </r>
  <r>
    <x v="8"/>
    <x v="8"/>
    <s v="2018/19 Q1 Apr, May, Jun"/>
    <x v="0"/>
    <x v="1"/>
    <n v="385"/>
  </r>
  <r>
    <x v="8"/>
    <x v="8"/>
    <s v="2018/19 Q1 Apr, May, Jun"/>
    <x v="1"/>
    <x v="119"/>
    <n v="43"/>
  </r>
  <r>
    <x v="8"/>
    <x v="8"/>
    <s v="2018/19 Q1 Apr, May, Jun"/>
    <x v="1"/>
    <x v="120"/>
    <n v="11"/>
  </r>
  <r>
    <x v="8"/>
    <x v="8"/>
    <s v="2018/19 Q1 Apr, May, Jun"/>
    <x v="1"/>
    <x v="121"/>
    <n v="16"/>
  </r>
  <r>
    <x v="8"/>
    <x v="8"/>
    <s v="2018/19 Q1 Apr, May, Jun"/>
    <x v="1"/>
    <x v="2"/>
    <n v="10"/>
  </r>
  <r>
    <x v="8"/>
    <x v="8"/>
    <s v="2018/19 Q1 Apr, May, Jun"/>
    <x v="1"/>
    <x v="3"/>
    <n v="36"/>
  </r>
  <r>
    <x v="8"/>
    <x v="8"/>
    <s v="2018/19 Q1 Apr, May, Jun"/>
    <x v="1"/>
    <x v="122"/>
    <n v="2"/>
  </r>
  <r>
    <x v="8"/>
    <x v="8"/>
    <s v="2018/19 Q1 Apr, May, Jun"/>
    <x v="1"/>
    <x v="111"/>
    <n v="32"/>
  </r>
  <r>
    <x v="8"/>
    <x v="8"/>
    <s v="2018/19 Q1 Apr, May, Jun"/>
    <x v="1"/>
    <x v="4"/>
    <n v="49"/>
  </r>
  <r>
    <x v="8"/>
    <x v="8"/>
    <s v="2018/19 Q1 Apr, May, Jun"/>
    <x v="1"/>
    <x v="123"/>
    <n v="12"/>
  </r>
  <r>
    <x v="8"/>
    <x v="8"/>
    <s v="2018/19 Q1 Apr, May, Jun"/>
    <x v="1"/>
    <x v="5"/>
    <n v="3"/>
  </r>
  <r>
    <x v="8"/>
    <x v="8"/>
    <s v="2018/19 Q1 Apr, May, Jun"/>
    <x v="1"/>
    <x v="6"/>
    <n v="44"/>
  </r>
  <r>
    <x v="8"/>
    <x v="8"/>
    <s v="2018/19 Q1 Apr, May, Jun"/>
    <x v="1"/>
    <x v="7"/>
    <n v="11"/>
  </r>
  <r>
    <x v="8"/>
    <x v="8"/>
    <s v="2018/19 Q1 Apr, May, Jun"/>
    <x v="1"/>
    <x v="8"/>
    <n v="15"/>
  </r>
  <r>
    <x v="8"/>
    <x v="8"/>
    <s v="2018/19 Q1 Apr, May, Jun"/>
    <x v="1"/>
    <x v="9"/>
    <n v="70"/>
  </r>
  <r>
    <x v="8"/>
    <x v="8"/>
    <s v="2018/19 Q1 Apr, May, Jun"/>
    <x v="1"/>
    <x v="10"/>
    <n v="321"/>
  </r>
  <r>
    <x v="8"/>
    <x v="8"/>
    <s v="2018/19 Q1 Apr, May, Jun"/>
    <x v="1"/>
    <x v="11"/>
    <n v="10"/>
  </r>
  <r>
    <x v="8"/>
    <x v="8"/>
    <s v="2018/19 Q1 Apr, May, Jun"/>
    <x v="1"/>
    <x v="12"/>
    <n v="99"/>
  </r>
  <r>
    <x v="8"/>
    <x v="8"/>
    <s v="2018/19 Q1 Apr, May, Jun"/>
    <x v="1"/>
    <x v="13"/>
    <n v="1"/>
  </r>
  <r>
    <x v="8"/>
    <x v="8"/>
    <s v="2018/19 Q1 Apr, May, Jun"/>
    <x v="1"/>
    <x v="14"/>
    <n v="58"/>
  </r>
  <r>
    <x v="8"/>
    <x v="8"/>
    <s v="2018/19 Q1 Apr, May, Jun"/>
    <x v="1"/>
    <x v="15"/>
    <n v="104"/>
  </r>
  <r>
    <x v="8"/>
    <x v="8"/>
    <s v="2018/19 Q1 Apr, May, Jun"/>
    <x v="1"/>
    <x v="16"/>
    <n v="32"/>
  </r>
  <r>
    <x v="8"/>
    <x v="8"/>
    <s v="2018/19 Q1 Apr, May, Jun"/>
    <x v="1"/>
    <x v="17"/>
    <n v="337"/>
  </r>
  <r>
    <x v="8"/>
    <x v="8"/>
    <s v="2018/19 Q1 Apr, May, Jun"/>
    <x v="1"/>
    <x v="18"/>
    <n v="80"/>
  </r>
  <r>
    <x v="8"/>
    <x v="8"/>
    <s v="2018/19 Q1 Apr, May, Jun"/>
    <x v="1"/>
    <x v="19"/>
    <n v="191"/>
  </r>
  <r>
    <x v="8"/>
    <x v="8"/>
    <s v="2018/19 Q1 Apr, May, Jun"/>
    <x v="2"/>
    <x v="20"/>
    <n v="1669"/>
  </r>
  <r>
    <x v="8"/>
    <x v="8"/>
    <s v="2018/19 Q1 Apr, May, Jun"/>
    <x v="2"/>
    <x v="21"/>
    <n v="13"/>
  </r>
  <r>
    <x v="8"/>
    <x v="8"/>
    <s v="2018/19 Q1 Apr, May, Jun"/>
    <x v="2"/>
    <x v="22"/>
    <n v="309"/>
  </r>
  <r>
    <x v="8"/>
    <x v="8"/>
    <s v="2018/19 Q1 Apr, May, Jun"/>
    <x v="2"/>
    <x v="23"/>
    <n v="1544"/>
  </r>
  <r>
    <x v="8"/>
    <x v="8"/>
    <s v="2018/19 Q1 Apr, May, Jun"/>
    <x v="3"/>
    <x v="24"/>
    <n v="1846"/>
  </r>
  <r>
    <x v="8"/>
    <x v="8"/>
    <s v="2018/19 Q1 Apr, May, Jun"/>
    <x v="3"/>
    <x v="25"/>
    <n v="1244"/>
  </r>
  <r>
    <x v="8"/>
    <x v="8"/>
    <s v="2018/19 Q1 Apr, May, Jun"/>
    <x v="3"/>
    <x v="26"/>
    <n v="1522"/>
  </r>
  <r>
    <x v="8"/>
    <x v="8"/>
    <s v="2018/19 Q1 Apr, May, Jun"/>
    <x v="3"/>
    <x v="27"/>
    <n v="734"/>
  </r>
  <r>
    <x v="8"/>
    <x v="8"/>
    <s v="2018/19 Q1 Apr, May, Jun"/>
    <x v="3"/>
    <x v="28"/>
    <n v="356"/>
  </r>
  <r>
    <x v="8"/>
    <x v="8"/>
    <s v="2018/19 Q1 Apr, May, Jun"/>
    <x v="3"/>
    <x v="38"/>
    <n v="361"/>
  </r>
  <r>
    <x v="8"/>
    <x v="8"/>
    <s v="2018/19 Q1 Apr, May, Jun"/>
    <x v="4"/>
    <x v="29"/>
    <n v="1"/>
  </r>
  <r>
    <x v="8"/>
    <x v="8"/>
    <s v="2018/19 Q1 Apr, May, Jun"/>
    <x v="4"/>
    <x v="30"/>
    <n v="7"/>
  </r>
  <r>
    <x v="8"/>
    <x v="8"/>
    <s v="2018/19 Q1 Apr, May, Jun"/>
    <x v="4"/>
    <x v="31"/>
    <n v="90"/>
  </r>
  <r>
    <x v="8"/>
    <x v="8"/>
    <s v="2018/19 Q1 Apr, May, Jun"/>
    <x v="4"/>
    <x v="32"/>
    <n v="19"/>
  </r>
  <r>
    <x v="8"/>
    <x v="8"/>
    <s v="2018/19 Q1 Apr, May, Jun"/>
    <x v="4"/>
    <x v="33"/>
    <n v="3"/>
  </r>
  <r>
    <x v="8"/>
    <x v="8"/>
    <s v="2018/19 Q1 Apr, May, Jun"/>
    <x v="4"/>
    <x v="34"/>
    <n v="4"/>
  </r>
  <r>
    <x v="8"/>
    <x v="8"/>
    <s v="2018/19 Q1 Apr, May, Jun"/>
    <x v="5"/>
    <x v="35"/>
    <n v="1018"/>
  </r>
  <r>
    <x v="8"/>
    <x v="8"/>
    <s v="2018/19 Q1 Apr, May, Jun"/>
    <x v="5"/>
    <x v="36"/>
    <n v="53"/>
  </r>
  <r>
    <x v="8"/>
    <x v="8"/>
    <s v="2018/19 Q1 Apr, May, Jun"/>
    <x v="5"/>
    <x v="37"/>
    <n v="2069"/>
  </r>
  <r>
    <x v="8"/>
    <x v="8"/>
    <s v="2018/19 Q1 Apr, May, Jun"/>
    <x v="5"/>
    <x v="38"/>
    <n v="150"/>
  </r>
  <r>
    <x v="8"/>
    <x v="8"/>
    <s v="2018/19 Q1 Apr, May, Jun"/>
    <x v="5"/>
    <x v="39"/>
    <n v="305"/>
  </r>
  <r>
    <x v="8"/>
    <x v="8"/>
    <s v="2018/19 Q1 Apr, May, Jun"/>
    <x v="5"/>
    <x v="40"/>
    <n v="147"/>
  </r>
  <r>
    <x v="8"/>
    <x v="8"/>
    <s v="2018/19 Q1 Apr, May, Jun"/>
    <x v="6"/>
    <x v="115"/>
    <n v="354"/>
  </r>
  <r>
    <x v="8"/>
    <x v="8"/>
    <s v="2018/19 Q1 Apr, May, Jun"/>
    <x v="6"/>
    <x v="41"/>
    <n v="1403"/>
  </r>
  <r>
    <x v="8"/>
    <x v="8"/>
    <s v="2018/19 Q1 Apr, May, Jun"/>
    <x v="7"/>
    <x v="42"/>
    <n v="1"/>
  </r>
  <r>
    <x v="8"/>
    <x v="8"/>
    <s v="2018/19 Q1 Apr, May, Jun"/>
    <x v="7"/>
    <x v="43"/>
    <n v="5"/>
  </r>
  <r>
    <x v="8"/>
    <x v="8"/>
    <s v="2018/19 Q1 Apr, May, Jun"/>
    <x v="7"/>
    <x v="44"/>
    <n v="38"/>
  </r>
  <r>
    <x v="8"/>
    <x v="8"/>
    <s v="2018/19 Q1 Apr, May, Jun"/>
    <x v="7"/>
    <x v="45"/>
    <n v="328"/>
  </r>
  <r>
    <x v="8"/>
    <x v="8"/>
    <s v="2018/19 Q1 Apr, May, Jun"/>
    <x v="7"/>
    <x v="46"/>
    <n v="36"/>
  </r>
  <r>
    <x v="8"/>
    <x v="8"/>
    <s v="2018/19 Q1 Apr, May, Jun"/>
    <x v="7"/>
    <x v="47"/>
    <n v="36"/>
  </r>
  <r>
    <x v="8"/>
    <x v="8"/>
    <s v="2018/19 Q1 Apr, May, Jun"/>
    <x v="7"/>
    <x v="48"/>
    <n v="3"/>
  </r>
  <r>
    <x v="8"/>
    <x v="8"/>
    <s v="2018/19 Q1 Apr, May, Jun"/>
    <x v="7"/>
    <x v="49"/>
    <n v="6"/>
  </r>
  <r>
    <x v="8"/>
    <x v="8"/>
    <s v="2018/19 Q1 Apr, May, Jun"/>
    <x v="7"/>
    <x v="50"/>
    <n v="1"/>
  </r>
  <r>
    <x v="8"/>
    <x v="8"/>
    <s v="2018/19 Q1 Apr, May, Jun"/>
    <x v="7"/>
    <x v="51"/>
    <n v="4"/>
  </r>
  <r>
    <x v="8"/>
    <x v="8"/>
    <s v="2018/19 Q1 Apr, May, Jun"/>
    <x v="7"/>
    <x v="52"/>
    <n v="12"/>
  </r>
  <r>
    <x v="8"/>
    <x v="8"/>
    <s v="2018/19 Q1 Apr, May, Jun"/>
    <x v="7"/>
    <x v="53"/>
    <n v="34"/>
  </r>
  <r>
    <x v="8"/>
    <x v="8"/>
    <s v="2018/19 Q1 Apr, May, Jun"/>
    <x v="7"/>
    <x v="112"/>
    <n v="3"/>
  </r>
  <r>
    <x v="8"/>
    <x v="8"/>
    <s v="2018/19 Q1 Apr, May, Jun"/>
    <x v="7"/>
    <x v="54"/>
    <n v="14"/>
  </r>
  <r>
    <x v="8"/>
    <x v="8"/>
    <s v="2018/19 Q1 Apr, May, Jun"/>
    <x v="7"/>
    <x v="55"/>
    <n v="46"/>
  </r>
  <r>
    <x v="8"/>
    <x v="8"/>
    <s v="2018/19 Q1 Apr, May, Jun"/>
    <x v="7"/>
    <x v="56"/>
    <n v="5"/>
  </r>
  <r>
    <x v="8"/>
    <x v="8"/>
    <s v="2018/19 Q1 Apr, May, Jun"/>
    <x v="7"/>
    <x v="57"/>
    <n v="1"/>
  </r>
  <r>
    <x v="8"/>
    <x v="8"/>
    <s v="2018/19 Q1 Apr, May, Jun"/>
    <x v="7"/>
    <x v="58"/>
    <n v="8"/>
  </r>
  <r>
    <x v="8"/>
    <x v="8"/>
    <s v="2018/19 Q1 Apr, May, Jun"/>
    <x v="7"/>
    <x v="59"/>
    <n v="27"/>
  </r>
  <r>
    <x v="8"/>
    <x v="8"/>
    <s v="2018/19 Q1 Apr, May, Jun"/>
    <x v="7"/>
    <x v="60"/>
    <n v="19"/>
  </r>
  <r>
    <x v="8"/>
    <x v="8"/>
    <s v="2018/19 Q1 Apr, May, Jun"/>
    <x v="7"/>
    <x v="61"/>
    <n v="130"/>
  </r>
  <r>
    <x v="8"/>
    <x v="8"/>
    <s v="2018/19 Q1 Apr, May, Jun"/>
    <x v="8"/>
    <x v="24"/>
    <n v="1979"/>
  </r>
  <r>
    <x v="8"/>
    <x v="8"/>
    <s v="2018/19 Q1 Apr, May, Jun"/>
    <x v="8"/>
    <x v="25"/>
    <n v="102"/>
  </r>
  <r>
    <x v="8"/>
    <x v="8"/>
    <s v="2018/19 Q1 Apr, May, Jun"/>
    <x v="8"/>
    <x v="26"/>
    <n v="52"/>
  </r>
  <r>
    <x v="8"/>
    <x v="8"/>
    <s v="2018/19 Q1 Apr, May, Jun"/>
    <x v="8"/>
    <x v="27"/>
    <n v="516"/>
  </r>
  <r>
    <x v="8"/>
    <x v="8"/>
    <s v="2018/19 Q1 Apr, May, Jun"/>
    <x v="8"/>
    <x v="28"/>
    <n v="184"/>
  </r>
  <r>
    <x v="8"/>
    <x v="8"/>
    <s v="2018/19 Q1 Apr, May, Jun"/>
    <x v="8"/>
    <x v="38"/>
    <n v="59"/>
  </r>
  <r>
    <x v="8"/>
    <x v="8"/>
    <s v="2018/19 Q1 Apr, May, Jun"/>
    <x v="9"/>
    <x v="62"/>
    <n v="44"/>
  </r>
  <r>
    <x v="8"/>
    <x v="8"/>
    <s v="2018/19 Q1 Apr, May, Jun"/>
    <x v="9"/>
    <x v="38"/>
    <n v="243"/>
  </r>
  <r>
    <x v="8"/>
    <x v="8"/>
    <s v="2018/19 Q1 Apr, May, Jun"/>
    <x v="9"/>
    <x v="63"/>
    <n v="13"/>
  </r>
  <r>
    <x v="8"/>
    <x v="8"/>
    <s v="2018/19 Q1 Apr, May, Jun"/>
    <x v="9"/>
    <x v="64"/>
    <n v="35"/>
  </r>
  <r>
    <x v="8"/>
    <x v="8"/>
    <s v="2018/19 Q1 Apr, May, Jun"/>
    <x v="9"/>
    <x v="65"/>
    <n v="49"/>
  </r>
  <r>
    <x v="8"/>
    <x v="8"/>
    <s v="2018/19 Q1 Apr, May, Jun"/>
    <x v="9"/>
    <x v="66"/>
    <n v="18"/>
  </r>
  <r>
    <x v="8"/>
    <x v="8"/>
    <s v="2018/19 Q1 Apr, May, Jun"/>
    <x v="9"/>
    <x v="67"/>
    <n v="275"/>
  </r>
  <r>
    <x v="8"/>
    <x v="8"/>
    <s v="2018/19 Q1 Apr, May, Jun"/>
    <x v="10"/>
    <x v="41"/>
    <n v="56"/>
  </r>
  <r>
    <x v="8"/>
    <x v="8"/>
    <s v="2018/19 Q1 Apr, May, Jun"/>
    <x v="22"/>
    <x v="68"/>
    <n v="1154"/>
  </r>
  <r>
    <x v="8"/>
    <x v="8"/>
    <s v="2018/19 Q1 Apr, May, Jun"/>
    <x v="22"/>
    <x v="69"/>
    <n v="1305"/>
  </r>
  <r>
    <x v="8"/>
    <x v="8"/>
    <s v="2018/19 Q1 Apr, May, Jun"/>
    <x v="22"/>
    <x v="70"/>
    <n v="9"/>
  </r>
  <r>
    <x v="8"/>
    <x v="8"/>
    <s v="2018/19 Q1 Apr, May, Jun"/>
    <x v="22"/>
    <x v="71"/>
    <n v="143"/>
  </r>
  <r>
    <x v="8"/>
    <x v="8"/>
    <s v="2018/19 Q1 Apr, May, Jun"/>
    <x v="22"/>
    <x v="72"/>
    <n v="59"/>
  </r>
  <r>
    <x v="8"/>
    <x v="8"/>
    <s v="2018/19 Q1 Apr, May, Jun"/>
    <x v="22"/>
    <x v="116"/>
    <n v="535"/>
  </r>
  <r>
    <x v="8"/>
    <x v="8"/>
    <s v="2018/19 Q1 Apr, May, Jun"/>
    <x v="22"/>
    <x v="38"/>
    <n v="662"/>
  </r>
  <r>
    <x v="8"/>
    <x v="8"/>
    <s v="2018/19 Q1 Apr, May, Jun"/>
    <x v="22"/>
    <x v="73"/>
    <n v="43"/>
  </r>
  <r>
    <x v="8"/>
    <x v="8"/>
    <s v="2018/19 Q1 Apr, May, Jun"/>
    <x v="22"/>
    <x v="74"/>
    <n v="844"/>
  </r>
  <r>
    <x v="8"/>
    <x v="8"/>
    <s v="2018/19 Q1 Apr, May, Jun"/>
    <x v="11"/>
    <x v="68"/>
    <n v="56"/>
  </r>
  <r>
    <x v="8"/>
    <x v="8"/>
    <s v="2018/19 Q1 Apr, May, Jun"/>
    <x v="11"/>
    <x v="69"/>
    <n v="114"/>
  </r>
  <r>
    <x v="8"/>
    <x v="8"/>
    <s v="2018/19 Q1 Apr, May, Jun"/>
    <x v="11"/>
    <x v="70"/>
    <n v="2"/>
  </r>
  <r>
    <x v="8"/>
    <x v="8"/>
    <s v="2018/19 Q1 Apr, May, Jun"/>
    <x v="11"/>
    <x v="71"/>
    <n v="288"/>
  </r>
  <r>
    <x v="8"/>
    <x v="8"/>
    <s v="2018/19 Q1 Apr, May, Jun"/>
    <x v="11"/>
    <x v="72"/>
    <n v="463"/>
  </r>
  <r>
    <x v="8"/>
    <x v="8"/>
    <s v="2018/19 Q1 Apr, May, Jun"/>
    <x v="11"/>
    <x v="116"/>
    <n v="101"/>
  </r>
  <r>
    <x v="8"/>
    <x v="8"/>
    <s v="2018/19 Q1 Apr, May, Jun"/>
    <x v="11"/>
    <x v="38"/>
    <n v="201"/>
  </r>
  <r>
    <x v="8"/>
    <x v="8"/>
    <s v="2018/19 Q1 Apr, May, Jun"/>
    <x v="11"/>
    <x v="73"/>
    <n v="5"/>
  </r>
  <r>
    <x v="8"/>
    <x v="8"/>
    <s v="2018/19 Q1 Apr, May, Jun"/>
    <x v="11"/>
    <x v="74"/>
    <n v="96"/>
  </r>
  <r>
    <x v="8"/>
    <x v="8"/>
    <s v="2018/19 Q1 Apr, May, Jun"/>
    <x v="12"/>
    <x v="41"/>
    <n v="2010"/>
  </r>
  <r>
    <x v="8"/>
    <x v="8"/>
    <s v="2018/19 Q1 Apr, May, Jun"/>
    <x v="13"/>
    <x v="75"/>
    <n v="27"/>
  </r>
  <r>
    <x v="8"/>
    <x v="8"/>
    <s v="2018/19 Q1 Apr, May, Jun"/>
    <x v="13"/>
    <x v="76"/>
    <n v="1"/>
  </r>
  <r>
    <x v="8"/>
    <x v="8"/>
    <s v="2018/19 Q1 Apr, May, Jun"/>
    <x v="13"/>
    <x v="77"/>
    <n v="21"/>
  </r>
  <r>
    <x v="8"/>
    <x v="8"/>
    <s v="2018/19 Q1 Apr, May, Jun"/>
    <x v="13"/>
    <x v="78"/>
    <n v="394"/>
  </r>
  <r>
    <x v="8"/>
    <x v="8"/>
    <s v="2018/19 Q1 Apr, May, Jun"/>
    <x v="13"/>
    <x v="79"/>
    <n v="56"/>
  </r>
  <r>
    <x v="8"/>
    <x v="8"/>
    <s v="2018/19 Q1 Apr, May, Jun"/>
    <x v="13"/>
    <x v="38"/>
    <n v="538"/>
  </r>
  <r>
    <x v="8"/>
    <x v="8"/>
    <s v="2018/19 Q1 Apr, May, Jun"/>
    <x v="13"/>
    <x v="80"/>
    <n v="15"/>
  </r>
  <r>
    <x v="8"/>
    <x v="8"/>
    <s v="2018/19 Q1 Apr, May, Jun"/>
    <x v="13"/>
    <x v="81"/>
    <n v="175"/>
  </r>
  <r>
    <x v="8"/>
    <x v="8"/>
    <s v="2018/19 Q1 Apr, May, Jun"/>
    <x v="14"/>
    <x v="35"/>
    <n v="11"/>
  </r>
  <r>
    <x v="8"/>
    <x v="8"/>
    <s v="2018/19 Q1 Apr, May, Jun"/>
    <x v="14"/>
    <x v="82"/>
    <n v="17"/>
  </r>
  <r>
    <x v="8"/>
    <x v="8"/>
    <s v="2018/19 Q1 Apr, May, Jun"/>
    <x v="14"/>
    <x v="101"/>
    <n v="66"/>
  </r>
  <r>
    <x v="8"/>
    <x v="8"/>
    <s v="2018/19 Q1 Apr, May, Jun"/>
    <x v="14"/>
    <x v="83"/>
    <n v="44"/>
  </r>
  <r>
    <x v="8"/>
    <x v="8"/>
    <s v="2018/19 Q1 Apr, May, Jun"/>
    <x v="14"/>
    <x v="113"/>
    <n v="12"/>
  </r>
  <r>
    <x v="8"/>
    <x v="8"/>
    <s v="2018/19 Q1 Apr, May, Jun"/>
    <x v="14"/>
    <x v="38"/>
    <n v="33"/>
  </r>
  <r>
    <x v="8"/>
    <x v="8"/>
    <s v="2018/19 Q1 Apr, May, Jun"/>
    <x v="14"/>
    <x v="84"/>
    <n v="100"/>
  </r>
  <r>
    <x v="8"/>
    <x v="8"/>
    <s v="2018/19 Q1 Apr, May, Jun"/>
    <x v="14"/>
    <x v="40"/>
    <n v="31"/>
  </r>
  <r>
    <x v="8"/>
    <x v="8"/>
    <s v="2018/19 Q1 Apr, May, Jun"/>
    <x v="15"/>
    <x v="85"/>
    <n v="57"/>
  </r>
  <r>
    <x v="8"/>
    <x v="8"/>
    <s v="2018/19 Q1 Apr, May, Jun"/>
    <x v="15"/>
    <x v="86"/>
    <n v="16"/>
  </r>
  <r>
    <x v="8"/>
    <x v="8"/>
    <s v="2018/19 Q1 Apr, May, Jun"/>
    <x v="15"/>
    <x v="38"/>
    <n v="108"/>
  </r>
  <r>
    <x v="8"/>
    <x v="8"/>
    <s v="2018/19 Q1 Apr, May, Jun"/>
    <x v="15"/>
    <x v="87"/>
    <n v="70"/>
  </r>
  <r>
    <x v="8"/>
    <x v="8"/>
    <s v="2018/19 Q1 Apr, May, Jun"/>
    <x v="15"/>
    <x v="88"/>
    <n v="10"/>
  </r>
  <r>
    <x v="8"/>
    <x v="8"/>
    <s v="2018/19 Q1 Apr, May, Jun"/>
    <x v="15"/>
    <x v="89"/>
    <n v="788"/>
  </r>
  <r>
    <x v="8"/>
    <x v="8"/>
    <s v="2018/19 Q1 Apr, May, Jun"/>
    <x v="15"/>
    <x v="90"/>
    <n v="265"/>
  </r>
  <r>
    <x v="8"/>
    <x v="8"/>
    <s v="2018/19 Q1 Apr, May, Jun"/>
    <x v="16"/>
    <x v="91"/>
    <n v="1"/>
  </r>
  <r>
    <x v="8"/>
    <x v="8"/>
    <s v="2018/19 Q1 Apr, May, Jun"/>
    <x v="16"/>
    <x v="118"/>
    <n v="41"/>
  </r>
  <r>
    <x v="8"/>
    <x v="8"/>
    <s v="2018/19 Q1 Apr, May, Jun"/>
    <x v="16"/>
    <x v="124"/>
    <n v="11"/>
  </r>
  <r>
    <x v="8"/>
    <x v="8"/>
    <s v="2018/19 Q1 Apr, May, Jun"/>
    <x v="16"/>
    <x v="38"/>
    <n v="16"/>
  </r>
  <r>
    <x v="8"/>
    <x v="8"/>
    <s v="2018/19 Q1 Apr, May, Jun"/>
    <x v="16"/>
    <x v="92"/>
    <n v="3"/>
  </r>
  <r>
    <x v="8"/>
    <x v="8"/>
    <s v="2018/19 Q1 Apr, May, Jun"/>
    <x v="16"/>
    <x v="127"/>
    <n v="1"/>
  </r>
  <r>
    <x v="8"/>
    <x v="8"/>
    <s v="2018/19 Q1 Apr, May, Jun"/>
    <x v="16"/>
    <x v="93"/>
    <n v="10"/>
  </r>
  <r>
    <x v="8"/>
    <x v="8"/>
    <s v="2018/19 Q1 Apr, May, Jun"/>
    <x v="16"/>
    <x v="95"/>
    <n v="36"/>
  </r>
  <r>
    <x v="8"/>
    <x v="8"/>
    <s v="2018/19 Q1 Apr, May, Jun"/>
    <x v="16"/>
    <x v="96"/>
    <n v="29"/>
  </r>
  <r>
    <x v="8"/>
    <x v="8"/>
    <s v="2018/19 Q1 Apr, May, Jun"/>
    <x v="16"/>
    <x v="97"/>
    <n v="123"/>
  </r>
  <r>
    <x v="8"/>
    <x v="8"/>
    <s v="2018/19 Q1 Apr, May, Jun"/>
    <x v="16"/>
    <x v="98"/>
    <n v="8"/>
  </r>
  <r>
    <x v="8"/>
    <x v="8"/>
    <s v="2018/19 Q1 Apr, May, Jun"/>
    <x v="16"/>
    <x v="99"/>
    <n v="23"/>
  </r>
  <r>
    <x v="8"/>
    <x v="8"/>
    <s v="2018/19 Q1 Apr, May, Jun"/>
    <x v="16"/>
    <x v="100"/>
    <n v="7"/>
  </r>
  <r>
    <x v="8"/>
    <x v="8"/>
    <s v="2018/19 Q1 Apr, May, Jun"/>
    <x v="16"/>
    <x v="117"/>
    <n v="9"/>
  </r>
  <r>
    <x v="8"/>
    <x v="8"/>
    <s v="2018/19 Q1 Apr, May, Jun"/>
    <x v="17"/>
    <x v="35"/>
    <n v="172"/>
  </r>
  <r>
    <x v="8"/>
    <x v="8"/>
    <s v="2018/19 Q1 Apr, May, Jun"/>
    <x v="17"/>
    <x v="82"/>
    <n v="1101"/>
  </r>
  <r>
    <x v="8"/>
    <x v="8"/>
    <s v="2018/19 Q1 Apr, May, Jun"/>
    <x v="17"/>
    <x v="101"/>
    <n v="2234"/>
  </r>
  <r>
    <x v="8"/>
    <x v="8"/>
    <s v="2018/19 Q1 Apr, May, Jun"/>
    <x v="17"/>
    <x v="83"/>
    <n v="2093"/>
  </r>
  <r>
    <x v="8"/>
    <x v="8"/>
    <s v="2018/19 Q1 Apr, May, Jun"/>
    <x v="17"/>
    <x v="113"/>
    <n v="401"/>
  </r>
  <r>
    <x v="8"/>
    <x v="8"/>
    <s v="2018/19 Q1 Apr, May, Jun"/>
    <x v="17"/>
    <x v="38"/>
    <n v="174"/>
  </r>
  <r>
    <x v="8"/>
    <x v="8"/>
    <s v="2018/19 Q1 Apr, May, Jun"/>
    <x v="17"/>
    <x v="84"/>
    <n v="471"/>
  </r>
  <r>
    <x v="8"/>
    <x v="8"/>
    <s v="2018/19 Q1 Apr, May, Jun"/>
    <x v="17"/>
    <x v="40"/>
    <n v="480"/>
  </r>
  <r>
    <x v="8"/>
    <x v="8"/>
    <s v="2018/19 Q1 Apr, May, Jun"/>
    <x v="17"/>
    <x v="102"/>
    <n v="231"/>
  </r>
  <r>
    <x v="8"/>
    <x v="8"/>
    <s v="2018/19 Q1 Apr, May, Jun"/>
    <x v="18"/>
    <x v="38"/>
    <n v="269"/>
  </r>
  <r>
    <x v="8"/>
    <x v="8"/>
    <s v="2018/19 Q1 Apr, May, Jun"/>
    <x v="18"/>
    <x v="103"/>
    <n v="84"/>
  </r>
  <r>
    <x v="8"/>
    <x v="8"/>
    <s v="2018/19 Q1 Apr, May, Jun"/>
    <x v="18"/>
    <x v="104"/>
    <n v="575"/>
  </r>
  <r>
    <x v="8"/>
    <x v="8"/>
    <s v="2018/19 Q1 Apr, May, Jun"/>
    <x v="19"/>
    <x v="105"/>
    <n v="22"/>
  </r>
  <r>
    <x v="8"/>
    <x v="8"/>
    <s v="2018/19 Q1 Apr, May, Jun"/>
    <x v="19"/>
    <x v="106"/>
    <n v="2"/>
  </r>
  <r>
    <x v="8"/>
    <x v="8"/>
    <s v="2018/19 Q1 Apr, May, Jun"/>
    <x v="19"/>
    <x v="107"/>
    <n v="54"/>
  </r>
  <r>
    <x v="8"/>
    <x v="8"/>
    <s v="2018/19 Q1 Apr, May, Jun"/>
    <x v="20"/>
    <x v="108"/>
    <n v="73"/>
  </r>
  <r>
    <x v="8"/>
    <x v="8"/>
    <s v="2018/19 Q1 Apr, May, Jun"/>
    <x v="20"/>
    <x v="109"/>
    <n v="405"/>
  </r>
  <r>
    <x v="8"/>
    <x v="8"/>
    <s v="2018/19 Q1 Apr, May, Jun"/>
    <x v="21"/>
    <x v="110"/>
    <n v="3"/>
  </r>
  <r>
    <x v="8"/>
    <x v="8"/>
    <s v="2018/19 Q1 Apr, May, Jun"/>
    <x v="21"/>
    <x v="38"/>
    <n v="13"/>
  </r>
  <r>
    <x v="8"/>
    <x v="8"/>
    <s v="2018/19 Q2 Jul, Aug, Sep"/>
    <x v="0"/>
    <x v="0"/>
    <n v="188"/>
  </r>
  <r>
    <x v="8"/>
    <x v="8"/>
    <s v="2018/19 Q2 Jul, Aug, Sep"/>
    <x v="0"/>
    <x v="1"/>
    <n v="425"/>
  </r>
  <r>
    <x v="8"/>
    <x v="8"/>
    <s v="2018/19 Q2 Jul, Aug, Sep"/>
    <x v="1"/>
    <x v="119"/>
    <n v="45"/>
  </r>
  <r>
    <x v="8"/>
    <x v="8"/>
    <s v="2018/19 Q2 Jul, Aug, Sep"/>
    <x v="1"/>
    <x v="120"/>
    <n v="24"/>
  </r>
  <r>
    <x v="8"/>
    <x v="8"/>
    <s v="2018/19 Q2 Jul, Aug, Sep"/>
    <x v="1"/>
    <x v="121"/>
    <n v="13"/>
  </r>
  <r>
    <x v="8"/>
    <x v="8"/>
    <s v="2018/19 Q2 Jul, Aug, Sep"/>
    <x v="1"/>
    <x v="2"/>
    <n v="7"/>
  </r>
  <r>
    <x v="8"/>
    <x v="8"/>
    <s v="2018/19 Q2 Jul, Aug, Sep"/>
    <x v="1"/>
    <x v="3"/>
    <n v="40"/>
  </r>
  <r>
    <x v="8"/>
    <x v="8"/>
    <s v="2018/19 Q2 Jul, Aug, Sep"/>
    <x v="1"/>
    <x v="111"/>
    <n v="44"/>
  </r>
  <r>
    <x v="8"/>
    <x v="8"/>
    <s v="2018/19 Q2 Jul, Aug, Sep"/>
    <x v="1"/>
    <x v="4"/>
    <n v="44"/>
  </r>
  <r>
    <x v="8"/>
    <x v="8"/>
    <s v="2018/19 Q2 Jul, Aug, Sep"/>
    <x v="1"/>
    <x v="123"/>
    <n v="9"/>
  </r>
  <r>
    <x v="8"/>
    <x v="8"/>
    <s v="2018/19 Q2 Jul, Aug, Sep"/>
    <x v="1"/>
    <x v="6"/>
    <n v="47"/>
  </r>
  <r>
    <x v="8"/>
    <x v="8"/>
    <s v="2018/19 Q2 Jul, Aug, Sep"/>
    <x v="1"/>
    <x v="7"/>
    <n v="9"/>
  </r>
  <r>
    <x v="8"/>
    <x v="8"/>
    <s v="2018/19 Q2 Jul, Aug, Sep"/>
    <x v="1"/>
    <x v="8"/>
    <n v="7"/>
  </r>
  <r>
    <x v="8"/>
    <x v="8"/>
    <s v="2018/19 Q2 Jul, Aug, Sep"/>
    <x v="1"/>
    <x v="9"/>
    <n v="73"/>
  </r>
  <r>
    <x v="8"/>
    <x v="8"/>
    <s v="2018/19 Q2 Jul, Aug, Sep"/>
    <x v="1"/>
    <x v="10"/>
    <n v="307"/>
  </r>
  <r>
    <x v="8"/>
    <x v="8"/>
    <s v="2018/19 Q2 Jul, Aug, Sep"/>
    <x v="1"/>
    <x v="11"/>
    <n v="12"/>
  </r>
  <r>
    <x v="8"/>
    <x v="8"/>
    <s v="2018/19 Q2 Jul, Aug, Sep"/>
    <x v="1"/>
    <x v="12"/>
    <n v="83"/>
  </r>
  <r>
    <x v="8"/>
    <x v="8"/>
    <s v="2018/19 Q2 Jul, Aug, Sep"/>
    <x v="1"/>
    <x v="13"/>
    <n v="3"/>
  </r>
  <r>
    <x v="8"/>
    <x v="8"/>
    <s v="2018/19 Q2 Jul, Aug, Sep"/>
    <x v="1"/>
    <x v="14"/>
    <n v="48"/>
  </r>
  <r>
    <x v="8"/>
    <x v="8"/>
    <s v="2018/19 Q2 Jul, Aug, Sep"/>
    <x v="1"/>
    <x v="15"/>
    <n v="185"/>
  </r>
  <r>
    <x v="8"/>
    <x v="8"/>
    <s v="2018/19 Q2 Jul, Aug, Sep"/>
    <x v="1"/>
    <x v="16"/>
    <n v="29"/>
  </r>
  <r>
    <x v="8"/>
    <x v="8"/>
    <s v="2018/19 Q2 Jul, Aug, Sep"/>
    <x v="1"/>
    <x v="17"/>
    <n v="302"/>
  </r>
  <r>
    <x v="8"/>
    <x v="8"/>
    <s v="2018/19 Q2 Jul, Aug, Sep"/>
    <x v="1"/>
    <x v="18"/>
    <n v="83"/>
  </r>
  <r>
    <x v="8"/>
    <x v="8"/>
    <s v="2018/19 Q2 Jul, Aug, Sep"/>
    <x v="1"/>
    <x v="19"/>
    <n v="147"/>
  </r>
  <r>
    <x v="8"/>
    <x v="8"/>
    <s v="2018/19 Q2 Jul, Aug, Sep"/>
    <x v="2"/>
    <x v="20"/>
    <n v="1697"/>
  </r>
  <r>
    <x v="8"/>
    <x v="8"/>
    <s v="2018/19 Q2 Jul, Aug, Sep"/>
    <x v="2"/>
    <x v="21"/>
    <n v="6"/>
  </r>
  <r>
    <x v="8"/>
    <x v="8"/>
    <s v="2018/19 Q2 Jul, Aug, Sep"/>
    <x v="2"/>
    <x v="22"/>
    <n v="293"/>
  </r>
  <r>
    <x v="8"/>
    <x v="8"/>
    <s v="2018/19 Q2 Jul, Aug, Sep"/>
    <x v="2"/>
    <x v="23"/>
    <n v="1714"/>
  </r>
  <r>
    <x v="8"/>
    <x v="8"/>
    <s v="2018/19 Q2 Jul, Aug, Sep"/>
    <x v="3"/>
    <x v="24"/>
    <n v="2021"/>
  </r>
  <r>
    <x v="8"/>
    <x v="8"/>
    <s v="2018/19 Q2 Jul, Aug, Sep"/>
    <x v="3"/>
    <x v="25"/>
    <n v="1173"/>
  </r>
  <r>
    <x v="8"/>
    <x v="8"/>
    <s v="2018/19 Q2 Jul, Aug, Sep"/>
    <x v="3"/>
    <x v="26"/>
    <n v="1643"/>
  </r>
  <r>
    <x v="8"/>
    <x v="8"/>
    <s v="2018/19 Q2 Jul, Aug, Sep"/>
    <x v="3"/>
    <x v="27"/>
    <n v="815"/>
  </r>
  <r>
    <x v="8"/>
    <x v="8"/>
    <s v="2018/19 Q2 Jul, Aug, Sep"/>
    <x v="3"/>
    <x v="28"/>
    <n v="431"/>
  </r>
  <r>
    <x v="8"/>
    <x v="8"/>
    <s v="2018/19 Q2 Jul, Aug, Sep"/>
    <x v="3"/>
    <x v="38"/>
    <n v="334"/>
  </r>
  <r>
    <x v="8"/>
    <x v="8"/>
    <s v="2018/19 Q2 Jul, Aug, Sep"/>
    <x v="4"/>
    <x v="29"/>
    <n v="1"/>
  </r>
  <r>
    <x v="8"/>
    <x v="8"/>
    <s v="2018/19 Q2 Jul, Aug, Sep"/>
    <x v="4"/>
    <x v="30"/>
    <n v="5"/>
  </r>
  <r>
    <x v="8"/>
    <x v="8"/>
    <s v="2018/19 Q2 Jul, Aug, Sep"/>
    <x v="4"/>
    <x v="31"/>
    <n v="101"/>
  </r>
  <r>
    <x v="8"/>
    <x v="8"/>
    <s v="2018/19 Q2 Jul, Aug, Sep"/>
    <x v="4"/>
    <x v="32"/>
    <n v="24"/>
  </r>
  <r>
    <x v="8"/>
    <x v="8"/>
    <s v="2018/19 Q2 Jul, Aug, Sep"/>
    <x v="4"/>
    <x v="33"/>
    <n v="2"/>
  </r>
  <r>
    <x v="8"/>
    <x v="8"/>
    <s v="2018/19 Q2 Jul, Aug, Sep"/>
    <x v="4"/>
    <x v="34"/>
    <n v="2"/>
  </r>
  <r>
    <x v="8"/>
    <x v="8"/>
    <s v="2018/19 Q2 Jul, Aug, Sep"/>
    <x v="5"/>
    <x v="35"/>
    <n v="715"/>
  </r>
  <r>
    <x v="8"/>
    <x v="8"/>
    <s v="2018/19 Q2 Jul, Aug, Sep"/>
    <x v="5"/>
    <x v="36"/>
    <n v="13"/>
  </r>
  <r>
    <x v="8"/>
    <x v="8"/>
    <s v="2018/19 Q2 Jul, Aug, Sep"/>
    <x v="5"/>
    <x v="37"/>
    <n v="2194"/>
  </r>
  <r>
    <x v="8"/>
    <x v="8"/>
    <s v="2018/19 Q2 Jul, Aug, Sep"/>
    <x v="5"/>
    <x v="38"/>
    <n v="141"/>
  </r>
  <r>
    <x v="8"/>
    <x v="8"/>
    <s v="2018/19 Q2 Jul, Aug, Sep"/>
    <x v="5"/>
    <x v="39"/>
    <n v="149"/>
  </r>
  <r>
    <x v="8"/>
    <x v="8"/>
    <s v="2018/19 Q2 Jul, Aug, Sep"/>
    <x v="5"/>
    <x v="40"/>
    <n v="144"/>
  </r>
  <r>
    <x v="8"/>
    <x v="8"/>
    <s v="2018/19 Q2 Jul, Aug, Sep"/>
    <x v="6"/>
    <x v="115"/>
    <n v="433"/>
  </r>
  <r>
    <x v="8"/>
    <x v="8"/>
    <s v="2018/19 Q2 Jul, Aug, Sep"/>
    <x v="6"/>
    <x v="41"/>
    <n v="1497"/>
  </r>
  <r>
    <x v="8"/>
    <x v="8"/>
    <s v="2018/19 Q2 Jul, Aug, Sep"/>
    <x v="7"/>
    <x v="43"/>
    <n v="4"/>
  </r>
  <r>
    <x v="8"/>
    <x v="8"/>
    <s v="2018/19 Q2 Jul, Aug, Sep"/>
    <x v="7"/>
    <x v="44"/>
    <n v="29"/>
  </r>
  <r>
    <x v="8"/>
    <x v="8"/>
    <s v="2018/19 Q2 Jul, Aug, Sep"/>
    <x v="7"/>
    <x v="45"/>
    <n v="302"/>
  </r>
  <r>
    <x v="8"/>
    <x v="8"/>
    <s v="2018/19 Q2 Jul, Aug, Sep"/>
    <x v="7"/>
    <x v="46"/>
    <n v="26"/>
  </r>
  <r>
    <x v="8"/>
    <x v="8"/>
    <s v="2018/19 Q2 Jul, Aug, Sep"/>
    <x v="7"/>
    <x v="47"/>
    <n v="48"/>
  </r>
  <r>
    <x v="8"/>
    <x v="8"/>
    <s v="2018/19 Q2 Jul, Aug, Sep"/>
    <x v="7"/>
    <x v="48"/>
    <n v="2"/>
  </r>
  <r>
    <x v="8"/>
    <x v="8"/>
    <s v="2018/19 Q2 Jul, Aug, Sep"/>
    <x v="7"/>
    <x v="49"/>
    <n v="8"/>
  </r>
  <r>
    <x v="8"/>
    <x v="8"/>
    <s v="2018/19 Q2 Jul, Aug, Sep"/>
    <x v="7"/>
    <x v="50"/>
    <n v="3"/>
  </r>
  <r>
    <x v="8"/>
    <x v="8"/>
    <s v="2018/19 Q2 Jul, Aug, Sep"/>
    <x v="7"/>
    <x v="51"/>
    <n v="2"/>
  </r>
  <r>
    <x v="8"/>
    <x v="8"/>
    <s v="2018/19 Q2 Jul, Aug, Sep"/>
    <x v="7"/>
    <x v="52"/>
    <n v="11"/>
  </r>
  <r>
    <x v="8"/>
    <x v="8"/>
    <s v="2018/19 Q2 Jul, Aug, Sep"/>
    <x v="7"/>
    <x v="53"/>
    <n v="24"/>
  </r>
  <r>
    <x v="8"/>
    <x v="8"/>
    <s v="2018/19 Q2 Jul, Aug, Sep"/>
    <x v="7"/>
    <x v="126"/>
    <n v="1"/>
  </r>
  <r>
    <x v="8"/>
    <x v="8"/>
    <s v="2018/19 Q2 Jul, Aug, Sep"/>
    <x v="7"/>
    <x v="112"/>
    <n v="2"/>
  </r>
  <r>
    <x v="8"/>
    <x v="8"/>
    <s v="2018/19 Q2 Jul, Aug, Sep"/>
    <x v="7"/>
    <x v="54"/>
    <n v="18"/>
  </r>
  <r>
    <x v="8"/>
    <x v="8"/>
    <s v="2018/19 Q2 Jul, Aug, Sep"/>
    <x v="7"/>
    <x v="55"/>
    <n v="40"/>
  </r>
  <r>
    <x v="8"/>
    <x v="8"/>
    <s v="2018/19 Q2 Jul, Aug, Sep"/>
    <x v="7"/>
    <x v="56"/>
    <n v="2"/>
  </r>
  <r>
    <x v="8"/>
    <x v="8"/>
    <s v="2018/19 Q2 Jul, Aug, Sep"/>
    <x v="7"/>
    <x v="58"/>
    <n v="10"/>
  </r>
  <r>
    <x v="8"/>
    <x v="8"/>
    <s v="2018/19 Q2 Jul, Aug, Sep"/>
    <x v="7"/>
    <x v="59"/>
    <n v="40"/>
  </r>
  <r>
    <x v="8"/>
    <x v="8"/>
    <s v="2018/19 Q2 Jul, Aug, Sep"/>
    <x v="7"/>
    <x v="60"/>
    <n v="18"/>
  </r>
  <r>
    <x v="8"/>
    <x v="8"/>
    <s v="2018/19 Q2 Jul, Aug, Sep"/>
    <x v="7"/>
    <x v="61"/>
    <n v="85"/>
  </r>
  <r>
    <x v="8"/>
    <x v="8"/>
    <s v="2018/19 Q2 Jul, Aug, Sep"/>
    <x v="8"/>
    <x v="24"/>
    <n v="2144"/>
  </r>
  <r>
    <x v="8"/>
    <x v="8"/>
    <s v="2018/19 Q2 Jul, Aug, Sep"/>
    <x v="8"/>
    <x v="25"/>
    <n v="142"/>
  </r>
  <r>
    <x v="8"/>
    <x v="8"/>
    <s v="2018/19 Q2 Jul, Aug, Sep"/>
    <x v="8"/>
    <x v="26"/>
    <n v="73"/>
  </r>
  <r>
    <x v="8"/>
    <x v="8"/>
    <s v="2018/19 Q2 Jul, Aug, Sep"/>
    <x v="8"/>
    <x v="27"/>
    <n v="599"/>
  </r>
  <r>
    <x v="8"/>
    <x v="8"/>
    <s v="2018/19 Q2 Jul, Aug, Sep"/>
    <x v="8"/>
    <x v="28"/>
    <n v="170"/>
  </r>
  <r>
    <x v="8"/>
    <x v="8"/>
    <s v="2018/19 Q2 Jul, Aug, Sep"/>
    <x v="8"/>
    <x v="38"/>
    <n v="61"/>
  </r>
  <r>
    <x v="8"/>
    <x v="8"/>
    <s v="2018/19 Q2 Jul, Aug, Sep"/>
    <x v="9"/>
    <x v="62"/>
    <n v="59"/>
  </r>
  <r>
    <x v="8"/>
    <x v="8"/>
    <s v="2018/19 Q2 Jul, Aug, Sep"/>
    <x v="9"/>
    <x v="38"/>
    <n v="277"/>
  </r>
  <r>
    <x v="8"/>
    <x v="8"/>
    <s v="2018/19 Q2 Jul, Aug, Sep"/>
    <x v="9"/>
    <x v="63"/>
    <n v="17"/>
  </r>
  <r>
    <x v="8"/>
    <x v="8"/>
    <s v="2018/19 Q2 Jul, Aug, Sep"/>
    <x v="9"/>
    <x v="64"/>
    <n v="45"/>
  </r>
  <r>
    <x v="8"/>
    <x v="8"/>
    <s v="2018/19 Q2 Jul, Aug, Sep"/>
    <x v="9"/>
    <x v="65"/>
    <n v="84"/>
  </r>
  <r>
    <x v="8"/>
    <x v="8"/>
    <s v="2018/19 Q2 Jul, Aug, Sep"/>
    <x v="9"/>
    <x v="66"/>
    <n v="45"/>
  </r>
  <r>
    <x v="8"/>
    <x v="8"/>
    <s v="2018/19 Q2 Jul, Aug, Sep"/>
    <x v="9"/>
    <x v="67"/>
    <n v="435"/>
  </r>
  <r>
    <x v="8"/>
    <x v="8"/>
    <s v="2018/19 Q2 Jul, Aug, Sep"/>
    <x v="10"/>
    <x v="41"/>
    <n v="56"/>
  </r>
  <r>
    <x v="8"/>
    <x v="8"/>
    <s v="2018/19 Q2 Jul, Aug, Sep"/>
    <x v="22"/>
    <x v="68"/>
    <n v="696"/>
  </r>
  <r>
    <x v="8"/>
    <x v="8"/>
    <s v="2018/19 Q2 Jul, Aug, Sep"/>
    <x v="22"/>
    <x v="69"/>
    <n v="880"/>
  </r>
  <r>
    <x v="8"/>
    <x v="8"/>
    <s v="2018/19 Q2 Jul, Aug, Sep"/>
    <x v="22"/>
    <x v="70"/>
    <n v="9"/>
  </r>
  <r>
    <x v="8"/>
    <x v="8"/>
    <s v="2018/19 Q2 Jul, Aug, Sep"/>
    <x v="22"/>
    <x v="71"/>
    <n v="99"/>
  </r>
  <r>
    <x v="8"/>
    <x v="8"/>
    <s v="2018/19 Q2 Jul, Aug, Sep"/>
    <x v="22"/>
    <x v="72"/>
    <n v="43"/>
  </r>
  <r>
    <x v="8"/>
    <x v="8"/>
    <s v="2018/19 Q2 Jul, Aug, Sep"/>
    <x v="22"/>
    <x v="116"/>
    <n v="414"/>
  </r>
  <r>
    <x v="8"/>
    <x v="8"/>
    <s v="2018/19 Q2 Jul, Aug, Sep"/>
    <x v="22"/>
    <x v="38"/>
    <n v="411"/>
  </r>
  <r>
    <x v="8"/>
    <x v="8"/>
    <s v="2018/19 Q2 Jul, Aug, Sep"/>
    <x v="22"/>
    <x v="73"/>
    <n v="43"/>
  </r>
  <r>
    <x v="8"/>
    <x v="8"/>
    <s v="2018/19 Q2 Jul, Aug, Sep"/>
    <x v="22"/>
    <x v="74"/>
    <n v="614"/>
  </r>
  <r>
    <x v="8"/>
    <x v="8"/>
    <s v="2018/19 Q2 Jul, Aug, Sep"/>
    <x v="11"/>
    <x v="68"/>
    <n v="45"/>
  </r>
  <r>
    <x v="8"/>
    <x v="8"/>
    <s v="2018/19 Q2 Jul, Aug, Sep"/>
    <x v="11"/>
    <x v="69"/>
    <n v="103"/>
  </r>
  <r>
    <x v="8"/>
    <x v="8"/>
    <s v="2018/19 Q2 Jul, Aug, Sep"/>
    <x v="11"/>
    <x v="70"/>
    <n v="1"/>
  </r>
  <r>
    <x v="8"/>
    <x v="8"/>
    <s v="2018/19 Q2 Jul, Aug, Sep"/>
    <x v="11"/>
    <x v="71"/>
    <n v="235"/>
  </r>
  <r>
    <x v="8"/>
    <x v="8"/>
    <s v="2018/19 Q2 Jul, Aug, Sep"/>
    <x v="11"/>
    <x v="72"/>
    <n v="473"/>
  </r>
  <r>
    <x v="8"/>
    <x v="8"/>
    <s v="2018/19 Q2 Jul, Aug, Sep"/>
    <x v="11"/>
    <x v="116"/>
    <n v="90"/>
  </r>
  <r>
    <x v="8"/>
    <x v="8"/>
    <s v="2018/19 Q2 Jul, Aug, Sep"/>
    <x v="11"/>
    <x v="38"/>
    <n v="214"/>
  </r>
  <r>
    <x v="8"/>
    <x v="8"/>
    <s v="2018/19 Q2 Jul, Aug, Sep"/>
    <x v="11"/>
    <x v="73"/>
    <n v="5"/>
  </r>
  <r>
    <x v="8"/>
    <x v="8"/>
    <s v="2018/19 Q2 Jul, Aug, Sep"/>
    <x v="11"/>
    <x v="74"/>
    <n v="102"/>
  </r>
  <r>
    <x v="8"/>
    <x v="8"/>
    <s v="2018/19 Q2 Jul, Aug, Sep"/>
    <x v="12"/>
    <x v="41"/>
    <n v="2198"/>
  </r>
  <r>
    <x v="8"/>
    <x v="8"/>
    <s v="2018/19 Q2 Jul, Aug, Sep"/>
    <x v="13"/>
    <x v="75"/>
    <n v="28"/>
  </r>
  <r>
    <x v="8"/>
    <x v="8"/>
    <s v="2018/19 Q2 Jul, Aug, Sep"/>
    <x v="13"/>
    <x v="76"/>
    <n v="2"/>
  </r>
  <r>
    <x v="8"/>
    <x v="8"/>
    <s v="2018/19 Q2 Jul, Aug, Sep"/>
    <x v="13"/>
    <x v="77"/>
    <n v="22"/>
  </r>
  <r>
    <x v="8"/>
    <x v="8"/>
    <s v="2018/19 Q2 Jul, Aug, Sep"/>
    <x v="13"/>
    <x v="78"/>
    <n v="420"/>
  </r>
  <r>
    <x v="8"/>
    <x v="8"/>
    <s v="2018/19 Q2 Jul, Aug, Sep"/>
    <x v="13"/>
    <x v="79"/>
    <n v="47"/>
  </r>
  <r>
    <x v="8"/>
    <x v="8"/>
    <s v="2018/19 Q2 Jul, Aug, Sep"/>
    <x v="13"/>
    <x v="38"/>
    <n v="536"/>
  </r>
  <r>
    <x v="8"/>
    <x v="8"/>
    <s v="2018/19 Q2 Jul, Aug, Sep"/>
    <x v="13"/>
    <x v="80"/>
    <n v="16"/>
  </r>
  <r>
    <x v="8"/>
    <x v="8"/>
    <s v="2018/19 Q2 Jul, Aug, Sep"/>
    <x v="13"/>
    <x v="81"/>
    <n v="175"/>
  </r>
  <r>
    <x v="8"/>
    <x v="8"/>
    <s v="2018/19 Q2 Jul, Aug, Sep"/>
    <x v="14"/>
    <x v="35"/>
    <n v="18"/>
  </r>
  <r>
    <x v="8"/>
    <x v="8"/>
    <s v="2018/19 Q2 Jul, Aug, Sep"/>
    <x v="14"/>
    <x v="82"/>
    <n v="22"/>
  </r>
  <r>
    <x v="8"/>
    <x v="8"/>
    <s v="2018/19 Q2 Jul, Aug, Sep"/>
    <x v="14"/>
    <x v="101"/>
    <n v="77"/>
  </r>
  <r>
    <x v="8"/>
    <x v="8"/>
    <s v="2018/19 Q2 Jul, Aug, Sep"/>
    <x v="14"/>
    <x v="83"/>
    <n v="52"/>
  </r>
  <r>
    <x v="8"/>
    <x v="8"/>
    <s v="2018/19 Q2 Jul, Aug, Sep"/>
    <x v="14"/>
    <x v="113"/>
    <n v="16"/>
  </r>
  <r>
    <x v="8"/>
    <x v="8"/>
    <s v="2018/19 Q2 Jul, Aug, Sep"/>
    <x v="14"/>
    <x v="38"/>
    <n v="15"/>
  </r>
  <r>
    <x v="8"/>
    <x v="8"/>
    <s v="2018/19 Q2 Jul, Aug, Sep"/>
    <x v="14"/>
    <x v="84"/>
    <n v="103"/>
  </r>
  <r>
    <x v="8"/>
    <x v="8"/>
    <s v="2018/19 Q2 Jul, Aug, Sep"/>
    <x v="14"/>
    <x v="40"/>
    <n v="28"/>
  </r>
  <r>
    <x v="8"/>
    <x v="8"/>
    <s v="2018/19 Q2 Jul, Aug, Sep"/>
    <x v="15"/>
    <x v="85"/>
    <n v="48"/>
  </r>
  <r>
    <x v="8"/>
    <x v="8"/>
    <s v="2018/19 Q2 Jul, Aug, Sep"/>
    <x v="15"/>
    <x v="86"/>
    <n v="25"/>
  </r>
  <r>
    <x v="8"/>
    <x v="8"/>
    <s v="2018/19 Q2 Jul, Aug, Sep"/>
    <x v="15"/>
    <x v="38"/>
    <n v="110"/>
  </r>
  <r>
    <x v="8"/>
    <x v="8"/>
    <s v="2018/19 Q2 Jul, Aug, Sep"/>
    <x v="15"/>
    <x v="87"/>
    <n v="93"/>
  </r>
  <r>
    <x v="8"/>
    <x v="8"/>
    <s v="2018/19 Q2 Jul, Aug, Sep"/>
    <x v="15"/>
    <x v="88"/>
    <n v="21"/>
  </r>
  <r>
    <x v="8"/>
    <x v="8"/>
    <s v="2018/19 Q2 Jul, Aug, Sep"/>
    <x v="15"/>
    <x v="89"/>
    <n v="766"/>
  </r>
  <r>
    <x v="8"/>
    <x v="8"/>
    <s v="2018/19 Q2 Jul, Aug, Sep"/>
    <x v="15"/>
    <x v="90"/>
    <n v="260"/>
  </r>
  <r>
    <x v="8"/>
    <x v="8"/>
    <s v="2018/19 Q2 Jul, Aug, Sep"/>
    <x v="16"/>
    <x v="91"/>
    <n v="2"/>
  </r>
  <r>
    <x v="8"/>
    <x v="8"/>
    <s v="2018/19 Q2 Jul, Aug, Sep"/>
    <x v="16"/>
    <x v="118"/>
    <n v="35"/>
  </r>
  <r>
    <x v="8"/>
    <x v="8"/>
    <s v="2018/19 Q2 Jul, Aug, Sep"/>
    <x v="16"/>
    <x v="124"/>
    <n v="2"/>
  </r>
  <r>
    <x v="8"/>
    <x v="8"/>
    <s v="2018/19 Q2 Jul, Aug, Sep"/>
    <x v="16"/>
    <x v="38"/>
    <n v="14"/>
  </r>
  <r>
    <x v="8"/>
    <x v="8"/>
    <s v="2018/19 Q2 Jul, Aug, Sep"/>
    <x v="16"/>
    <x v="92"/>
    <n v="3"/>
  </r>
  <r>
    <x v="8"/>
    <x v="8"/>
    <s v="2018/19 Q2 Jul, Aug, Sep"/>
    <x v="16"/>
    <x v="93"/>
    <n v="3"/>
  </r>
  <r>
    <x v="8"/>
    <x v="8"/>
    <s v="2018/19 Q2 Jul, Aug, Sep"/>
    <x v="16"/>
    <x v="94"/>
    <n v="1"/>
  </r>
  <r>
    <x v="8"/>
    <x v="8"/>
    <s v="2018/19 Q2 Jul, Aug, Sep"/>
    <x v="16"/>
    <x v="95"/>
    <n v="30"/>
  </r>
  <r>
    <x v="8"/>
    <x v="8"/>
    <s v="2018/19 Q2 Jul, Aug, Sep"/>
    <x v="16"/>
    <x v="96"/>
    <n v="4"/>
  </r>
  <r>
    <x v="8"/>
    <x v="8"/>
    <s v="2018/19 Q2 Jul, Aug, Sep"/>
    <x v="16"/>
    <x v="97"/>
    <n v="146"/>
  </r>
  <r>
    <x v="8"/>
    <x v="8"/>
    <s v="2018/19 Q2 Jul, Aug, Sep"/>
    <x v="16"/>
    <x v="98"/>
    <n v="6"/>
  </r>
  <r>
    <x v="8"/>
    <x v="8"/>
    <s v="2018/19 Q2 Jul, Aug, Sep"/>
    <x v="16"/>
    <x v="99"/>
    <n v="15"/>
  </r>
  <r>
    <x v="8"/>
    <x v="8"/>
    <s v="2018/19 Q2 Jul, Aug, Sep"/>
    <x v="16"/>
    <x v="100"/>
    <n v="5"/>
  </r>
  <r>
    <x v="8"/>
    <x v="8"/>
    <s v="2018/19 Q2 Jul, Aug, Sep"/>
    <x v="16"/>
    <x v="117"/>
    <n v="2"/>
  </r>
  <r>
    <x v="8"/>
    <x v="8"/>
    <s v="2018/19 Q2 Jul, Aug, Sep"/>
    <x v="17"/>
    <x v="35"/>
    <n v="166"/>
  </r>
  <r>
    <x v="8"/>
    <x v="8"/>
    <s v="2018/19 Q2 Jul, Aug, Sep"/>
    <x v="17"/>
    <x v="82"/>
    <n v="1142"/>
  </r>
  <r>
    <x v="8"/>
    <x v="8"/>
    <s v="2018/19 Q2 Jul, Aug, Sep"/>
    <x v="17"/>
    <x v="101"/>
    <n v="2526"/>
  </r>
  <r>
    <x v="8"/>
    <x v="8"/>
    <s v="2018/19 Q2 Jul, Aug, Sep"/>
    <x v="17"/>
    <x v="83"/>
    <n v="2398"/>
  </r>
  <r>
    <x v="8"/>
    <x v="8"/>
    <s v="2018/19 Q2 Jul, Aug, Sep"/>
    <x v="17"/>
    <x v="113"/>
    <n v="442"/>
  </r>
  <r>
    <x v="8"/>
    <x v="8"/>
    <s v="2018/19 Q2 Jul, Aug, Sep"/>
    <x v="17"/>
    <x v="38"/>
    <n v="165"/>
  </r>
  <r>
    <x v="8"/>
    <x v="8"/>
    <s v="2018/19 Q2 Jul, Aug, Sep"/>
    <x v="17"/>
    <x v="84"/>
    <n v="499"/>
  </r>
  <r>
    <x v="8"/>
    <x v="8"/>
    <s v="2018/19 Q2 Jul, Aug, Sep"/>
    <x v="17"/>
    <x v="40"/>
    <n v="493"/>
  </r>
  <r>
    <x v="8"/>
    <x v="8"/>
    <s v="2018/19 Q2 Jul, Aug, Sep"/>
    <x v="17"/>
    <x v="102"/>
    <n v="209"/>
  </r>
  <r>
    <x v="8"/>
    <x v="8"/>
    <s v="2018/19 Q2 Jul, Aug, Sep"/>
    <x v="18"/>
    <x v="38"/>
    <n v="330"/>
  </r>
  <r>
    <x v="8"/>
    <x v="8"/>
    <s v="2018/19 Q2 Jul, Aug, Sep"/>
    <x v="18"/>
    <x v="103"/>
    <n v="90"/>
  </r>
  <r>
    <x v="8"/>
    <x v="8"/>
    <s v="2018/19 Q2 Jul, Aug, Sep"/>
    <x v="18"/>
    <x v="104"/>
    <n v="571"/>
  </r>
  <r>
    <x v="8"/>
    <x v="8"/>
    <s v="2018/19 Q2 Jul, Aug, Sep"/>
    <x v="19"/>
    <x v="105"/>
    <n v="27"/>
  </r>
  <r>
    <x v="8"/>
    <x v="8"/>
    <s v="2018/19 Q2 Jul, Aug, Sep"/>
    <x v="19"/>
    <x v="106"/>
    <n v="2"/>
  </r>
  <r>
    <x v="8"/>
    <x v="8"/>
    <s v="2018/19 Q2 Jul, Aug, Sep"/>
    <x v="19"/>
    <x v="107"/>
    <n v="56"/>
  </r>
  <r>
    <x v="8"/>
    <x v="8"/>
    <s v="2018/19 Q2 Jul, Aug, Sep"/>
    <x v="20"/>
    <x v="108"/>
    <n v="78"/>
  </r>
  <r>
    <x v="8"/>
    <x v="8"/>
    <s v="2018/19 Q2 Jul, Aug, Sep"/>
    <x v="20"/>
    <x v="109"/>
    <n v="500"/>
  </r>
  <r>
    <x v="8"/>
    <x v="8"/>
    <s v="2018/19 Q2 Jul, Aug, Sep"/>
    <x v="21"/>
    <x v="110"/>
    <n v="3"/>
  </r>
  <r>
    <x v="8"/>
    <x v="8"/>
    <s v="2018/19 Q2 Jul, Aug, Sep"/>
    <x v="21"/>
    <x v="38"/>
    <n v="12"/>
  </r>
  <r>
    <x v="8"/>
    <x v="8"/>
    <s v="2018/19 Q3 Oct, Nov, Dec"/>
    <x v="0"/>
    <x v="0"/>
    <n v="195"/>
  </r>
  <r>
    <x v="8"/>
    <x v="8"/>
    <s v="2018/19 Q3 Oct, Nov, Dec"/>
    <x v="0"/>
    <x v="1"/>
    <n v="370"/>
  </r>
  <r>
    <x v="8"/>
    <x v="8"/>
    <s v="2018/19 Q3 Oct, Nov, Dec"/>
    <x v="1"/>
    <x v="119"/>
    <n v="19"/>
  </r>
  <r>
    <x v="8"/>
    <x v="8"/>
    <s v="2018/19 Q3 Oct, Nov, Dec"/>
    <x v="1"/>
    <x v="120"/>
    <n v="17"/>
  </r>
  <r>
    <x v="8"/>
    <x v="8"/>
    <s v="2018/19 Q3 Oct, Nov, Dec"/>
    <x v="1"/>
    <x v="121"/>
    <n v="12"/>
  </r>
  <r>
    <x v="8"/>
    <x v="8"/>
    <s v="2018/19 Q3 Oct, Nov, Dec"/>
    <x v="1"/>
    <x v="2"/>
    <n v="3"/>
  </r>
  <r>
    <x v="8"/>
    <x v="8"/>
    <s v="2018/19 Q3 Oct, Nov, Dec"/>
    <x v="1"/>
    <x v="3"/>
    <n v="30"/>
  </r>
  <r>
    <x v="8"/>
    <x v="8"/>
    <s v="2018/19 Q3 Oct, Nov, Dec"/>
    <x v="1"/>
    <x v="122"/>
    <n v="2"/>
  </r>
  <r>
    <x v="8"/>
    <x v="8"/>
    <s v="2018/19 Q3 Oct, Nov, Dec"/>
    <x v="1"/>
    <x v="111"/>
    <n v="22"/>
  </r>
  <r>
    <x v="8"/>
    <x v="8"/>
    <s v="2018/19 Q3 Oct, Nov, Dec"/>
    <x v="1"/>
    <x v="4"/>
    <n v="31"/>
  </r>
  <r>
    <x v="8"/>
    <x v="8"/>
    <s v="2018/19 Q3 Oct, Nov, Dec"/>
    <x v="1"/>
    <x v="123"/>
    <n v="4"/>
  </r>
  <r>
    <x v="8"/>
    <x v="8"/>
    <s v="2018/19 Q3 Oct, Nov, Dec"/>
    <x v="1"/>
    <x v="6"/>
    <n v="39"/>
  </r>
  <r>
    <x v="8"/>
    <x v="8"/>
    <s v="2018/19 Q3 Oct, Nov, Dec"/>
    <x v="1"/>
    <x v="7"/>
    <n v="3"/>
  </r>
  <r>
    <x v="8"/>
    <x v="8"/>
    <s v="2018/19 Q3 Oct, Nov, Dec"/>
    <x v="1"/>
    <x v="8"/>
    <n v="4"/>
  </r>
  <r>
    <x v="8"/>
    <x v="8"/>
    <s v="2018/19 Q3 Oct, Nov, Dec"/>
    <x v="1"/>
    <x v="9"/>
    <n v="11"/>
  </r>
  <r>
    <x v="8"/>
    <x v="8"/>
    <s v="2018/19 Q3 Oct, Nov, Dec"/>
    <x v="1"/>
    <x v="10"/>
    <n v="165"/>
  </r>
  <r>
    <x v="8"/>
    <x v="8"/>
    <s v="2018/19 Q3 Oct, Nov, Dec"/>
    <x v="1"/>
    <x v="11"/>
    <n v="1"/>
  </r>
  <r>
    <x v="8"/>
    <x v="8"/>
    <s v="2018/19 Q3 Oct, Nov, Dec"/>
    <x v="1"/>
    <x v="12"/>
    <n v="21"/>
  </r>
  <r>
    <x v="8"/>
    <x v="8"/>
    <s v="2018/19 Q3 Oct, Nov, Dec"/>
    <x v="1"/>
    <x v="13"/>
    <n v="5"/>
  </r>
  <r>
    <x v="8"/>
    <x v="8"/>
    <s v="2018/19 Q3 Oct, Nov, Dec"/>
    <x v="1"/>
    <x v="14"/>
    <n v="38"/>
  </r>
  <r>
    <x v="8"/>
    <x v="8"/>
    <s v="2018/19 Q3 Oct, Nov, Dec"/>
    <x v="1"/>
    <x v="15"/>
    <n v="104"/>
  </r>
  <r>
    <x v="8"/>
    <x v="8"/>
    <s v="2018/19 Q3 Oct, Nov, Dec"/>
    <x v="1"/>
    <x v="16"/>
    <n v="15"/>
  </r>
  <r>
    <x v="8"/>
    <x v="8"/>
    <s v="2018/19 Q3 Oct, Nov, Dec"/>
    <x v="1"/>
    <x v="17"/>
    <n v="232"/>
  </r>
  <r>
    <x v="8"/>
    <x v="8"/>
    <s v="2018/19 Q3 Oct, Nov, Dec"/>
    <x v="1"/>
    <x v="18"/>
    <n v="65"/>
  </r>
  <r>
    <x v="8"/>
    <x v="8"/>
    <s v="2018/19 Q3 Oct, Nov, Dec"/>
    <x v="1"/>
    <x v="19"/>
    <n v="69"/>
  </r>
  <r>
    <x v="8"/>
    <x v="8"/>
    <s v="2018/19 Q3 Oct, Nov, Dec"/>
    <x v="2"/>
    <x v="20"/>
    <n v="1698"/>
  </r>
  <r>
    <x v="8"/>
    <x v="8"/>
    <s v="2018/19 Q3 Oct, Nov, Dec"/>
    <x v="2"/>
    <x v="21"/>
    <n v="7"/>
  </r>
  <r>
    <x v="8"/>
    <x v="8"/>
    <s v="2018/19 Q3 Oct, Nov, Dec"/>
    <x v="2"/>
    <x v="22"/>
    <n v="319"/>
  </r>
  <r>
    <x v="8"/>
    <x v="8"/>
    <s v="2018/19 Q3 Oct, Nov, Dec"/>
    <x v="2"/>
    <x v="23"/>
    <n v="1629"/>
  </r>
  <r>
    <x v="8"/>
    <x v="8"/>
    <s v="2018/19 Q3 Oct, Nov, Dec"/>
    <x v="3"/>
    <x v="24"/>
    <n v="1963"/>
  </r>
  <r>
    <x v="8"/>
    <x v="8"/>
    <s v="2018/19 Q3 Oct, Nov, Dec"/>
    <x v="3"/>
    <x v="25"/>
    <n v="1106"/>
  </r>
  <r>
    <x v="8"/>
    <x v="8"/>
    <s v="2018/19 Q3 Oct, Nov, Dec"/>
    <x v="3"/>
    <x v="26"/>
    <n v="1887"/>
  </r>
  <r>
    <x v="8"/>
    <x v="8"/>
    <s v="2018/19 Q3 Oct, Nov, Dec"/>
    <x v="3"/>
    <x v="27"/>
    <n v="806"/>
  </r>
  <r>
    <x v="8"/>
    <x v="8"/>
    <s v="2018/19 Q3 Oct, Nov, Dec"/>
    <x v="3"/>
    <x v="28"/>
    <n v="384"/>
  </r>
  <r>
    <x v="8"/>
    <x v="8"/>
    <s v="2018/19 Q3 Oct, Nov, Dec"/>
    <x v="3"/>
    <x v="38"/>
    <n v="325"/>
  </r>
  <r>
    <x v="8"/>
    <x v="8"/>
    <s v="2018/19 Q3 Oct, Nov, Dec"/>
    <x v="4"/>
    <x v="30"/>
    <n v="2"/>
  </r>
  <r>
    <x v="8"/>
    <x v="8"/>
    <s v="2018/19 Q3 Oct, Nov, Dec"/>
    <x v="4"/>
    <x v="31"/>
    <n v="114"/>
  </r>
  <r>
    <x v="8"/>
    <x v="8"/>
    <s v="2018/19 Q3 Oct, Nov, Dec"/>
    <x v="4"/>
    <x v="32"/>
    <n v="30"/>
  </r>
  <r>
    <x v="8"/>
    <x v="8"/>
    <s v="2018/19 Q3 Oct, Nov, Dec"/>
    <x v="4"/>
    <x v="34"/>
    <n v="2"/>
  </r>
  <r>
    <x v="8"/>
    <x v="8"/>
    <s v="2018/19 Q3 Oct, Nov, Dec"/>
    <x v="5"/>
    <x v="35"/>
    <n v="735"/>
  </r>
  <r>
    <x v="8"/>
    <x v="8"/>
    <s v="2018/19 Q3 Oct, Nov, Dec"/>
    <x v="5"/>
    <x v="36"/>
    <n v="16"/>
  </r>
  <r>
    <x v="8"/>
    <x v="8"/>
    <s v="2018/19 Q3 Oct, Nov, Dec"/>
    <x v="5"/>
    <x v="37"/>
    <n v="2281"/>
  </r>
  <r>
    <x v="8"/>
    <x v="8"/>
    <s v="2018/19 Q3 Oct, Nov, Dec"/>
    <x v="5"/>
    <x v="38"/>
    <n v="134"/>
  </r>
  <r>
    <x v="8"/>
    <x v="8"/>
    <s v="2018/19 Q3 Oct, Nov, Dec"/>
    <x v="5"/>
    <x v="39"/>
    <n v="123"/>
  </r>
  <r>
    <x v="8"/>
    <x v="8"/>
    <s v="2018/19 Q3 Oct, Nov, Dec"/>
    <x v="5"/>
    <x v="40"/>
    <n v="98"/>
  </r>
  <r>
    <x v="8"/>
    <x v="8"/>
    <s v="2018/19 Q3 Oct, Nov, Dec"/>
    <x v="6"/>
    <x v="115"/>
    <n v="297"/>
  </r>
  <r>
    <x v="8"/>
    <x v="8"/>
    <s v="2018/19 Q3 Oct, Nov, Dec"/>
    <x v="6"/>
    <x v="41"/>
    <n v="1434"/>
  </r>
  <r>
    <x v="8"/>
    <x v="8"/>
    <s v="2018/19 Q3 Oct, Nov, Dec"/>
    <x v="7"/>
    <x v="42"/>
    <n v="1"/>
  </r>
  <r>
    <x v="8"/>
    <x v="8"/>
    <s v="2018/19 Q3 Oct, Nov, Dec"/>
    <x v="7"/>
    <x v="43"/>
    <n v="4"/>
  </r>
  <r>
    <x v="8"/>
    <x v="8"/>
    <s v="2018/19 Q3 Oct, Nov, Dec"/>
    <x v="7"/>
    <x v="44"/>
    <n v="16"/>
  </r>
  <r>
    <x v="8"/>
    <x v="8"/>
    <s v="2018/19 Q3 Oct, Nov, Dec"/>
    <x v="7"/>
    <x v="45"/>
    <n v="417"/>
  </r>
  <r>
    <x v="8"/>
    <x v="8"/>
    <s v="2018/19 Q3 Oct, Nov, Dec"/>
    <x v="7"/>
    <x v="46"/>
    <n v="27"/>
  </r>
  <r>
    <x v="8"/>
    <x v="8"/>
    <s v="2018/19 Q3 Oct, Nov, Dec"/>
    <x v="7"/>
    <x v="47"/>
    <n v="48"/>
  </r>
  <r>
    <x v="8"/>
    <x v="8"/>
    <s v="2018/19 Q3 Oct, Nov, Dec"/>
    <x v="7"/>
    <x v="49"/>
    <n v="3"/>
  </r>
  <r>
    <x v="8"/>
    <x v="8"/>
    <s v="2018/19 Q3 Oct, Nov, Dec"/>
    <x v="7"/>
    <x v="50"/>
    <n v="2"/>
  </r>
  <r>
    <x v="8"/>
    <x v="8"/>
    <s v="2018/19 Q3 Oct, Nov, Dec"/>
    <x v="7"/>
    <x v="51"/>
    <n v="4"/>
  </r>
  <r>
    <x v="8"/>
    <x v="8"/>
    <s v="2018/19 Q3 Oct, Nov, Dec"/>
    <x v="7"/>
    <x v="52"/>
    <n v="6"/>
  </r>
  <r>
    <x v="8"/>
    <x v="8"/>
    <s v="2018/19 Q3 Oct, Nov, Dec"/>
    <x v="7"/>
    <x v="53"/>
    <n v="24"/>
  </r>
  <r>
    <x v="8"/>
    <x v="8"/>
    <s v="2018/19 Q3 Oct, Nov, Dec"/>
    <x v="7"/>
    <x v="112"/>
    <n v="2"/>
  </r>
  <r>
    <x v="8"/>
    <x v="8"/>
    <s v="2018/19 Q3 Oct, Nov, Dec"/>
    <x v="7"/>
    <x v="54"/>
    <n v="15"/>
  </r>
  <r>
    <x v="8"/>
    <x v="8"/>
    <s v="2018/19 Q3 Oct, Nov, Dec"/>
    <x v="7"/>
    <x v="55"/>
    <n v="24"/>
  </r>
  <r>
    <x v="8"/>
    <x v="8"/>
    <s v="2018/19 Q3 Oct, Nov, Dec"/>
    <x v="7"/>
    <x v="56"/>
    <n v="4"/>
  </r>
  <r>
    <x v="8"/>
    <x v="8"/>
    <s v="2018/19 Q3 Oct, Nov, Dec"/>
    <x v="7"/>
    <x v="57"/>
    <n v="3"/>
  </r>
  <r>
    <x v="8"/>
    <x v="8"/>
    <s v="2018/19 Q3 Oct, Nov, Dec"/>
    <x v="7"/>
    <x v="58"/>
    <n v="4"/>
  </r>
  <r>
    <x v="8"/>
    <x v="8"/>
    <s v="2018/19 Q3 Oct, Nov, Dec"/>
    <x v="7"/>
    <x v="59"/>
    <n v="26"/>
  </r>
  <r>
    <x v="8"/>
    <x v="8"/>
    <s v="2018/19 Q3 Oct, Nov, Dec"/>
    <x v="7"/>
    <x v="60"/>
    <n v="15"/>
  </r>
  <r>
    <x v="8"/>
    <x v="8"/>
    <s v="2018/19 Q3 Oct, Nov, Dec"/>
    <x v="7"/>
    <x v="61"/>
    <n v="97"/>
  </r>
  <r>
    <x v="8"/>
    <x v="8"/>
    <s v="2018/19 Q3 Oct, Nov, Dec"/>
    <x v="8"/>
    <x v="24"/>
    <n v="2002"/>
  </r>
  <r>
    <x v="8"/>
    <x v="8"/>
    <s v="2018/19 Q3 Oct, Nov, Dec"/>
    <x v="8"/>
    <x v="25"/>
    <n v="90"/>
  </r>
  <r>
    <x v="8"/>
    <x v="8"/>
    <s v="2018/19 Q3 Oct, Nov, Dec"/>
    <x v="8"/>
    <x v="26"/>
    <n v="49"/>
  </r>
  <r>
    <x v="8"/>
    <x v="8"/>
    <s v="2018/19 Q3 Oct, Nov, Dec"/>
    <x v="8"/>
    <x v="27"/>
    <n v="473"/>
  </r>
  <r>
    <x v="8"/>
    <x v="8"/>
    <s v="2018/19 Q3 Oct, Nov, Dec"/>
    <x v="8"/>
    <x v="28"/>
    <n v="167"/>
  </r>
  <r>
    <x v="8"/>
    <x v="8"/>
    <s v="2018/19 Q3 Oct, Nov, Dec"/>
    <x v="8"/>
    <x v="38"/>
    <n v="71"/>
  </r>
  <r>
    <x v="8"/>
    <x v="8"/>
    <s v="2018/19 Q3 Oct, Nov, Dec"/>
    <x v="9"/>
    <x v="62"/>
    <n v="39"/>
  </r>
  <r>
    <x v="8"/>
    <x v="8"/>
    <s v="2018/19 Q3 Oct, Nov, Dec"/>
    <x v="9"/>
    <x v="38"/>
    <n v="269"/>
  </r>
  <r>
    <x v="8"/>
    <x v="8"/>
    <s v="2018/19 Q3 Oct, Nov, Dec"/>
    <x v="9"/>
    <x v="63"/>
    <n v="21"/>
  </r>
  <r>
    <x v="8"/>
    <x v="8"/>
    <s v="2018/19 Q3 Oct, Nov, Dec"/>
    <x v="9"/>
    <x v="64"/>
    <n v="51"/>
  </r>
  <r>
    <x v="8"/>
    <x v="8"/>
    <s v="2018/19 Q3 Oct, Nov, Dec"/>
    <x v="9"/>
    <x v="65"/>
    <n v="48"/>
  </r>
  <r>
    <x v="8"/>
    <x v="8"/>
    <s v="2018/19 Q3 Oct, Nov, Dec"/>
    <x v="9"/>
    <x v="66"/>
    <n v="38"/>
  </r>
  <r>
    <x v="8"/>
    <x v="8"/>
    <s v="2018/19 Q3 Oct, Nov, Dec"/>
    <x v="9"/>
    <x v="67"/>
    <n v="366"/>
  </r>
  <r>
    <x v="8"/>
    <x v="8"/>
    <s v="2018/19 Q3 Oct, Nov, Dec"/>
    <x v="10"/>
    <x v="41"/>
    <n v="49"/>
  </r>
  <r>
    <x v="8"/>
    <x v="8"/>
    <s v="2018/19 Q3 Oct, Nov, Dec"/>
    <x v="22"/>
    <x v="68"/>
    <n v="804"/>
  </r>
  <r>
    <x v="8"/>
    <x v="8"/>
    <s v="2018/19 Q3 Oct, Nov, Dec"/>
    <x v="22"/>
    <x v="69"/>
    <n v="909"/>
  </r>
  <r>
    <x v="8"/>
    <x v="8"/>
    <s v="2018/19 Q3 Oct, Nov, Dec"/>
    <x v="22"/>
    <x v="70"/>
    <n v="7"/>
  </r>
  <r>
    <x v="8"/>
    <x v="8"/>
    <s v="2018/19 Q3 Oct, Nov, Dec"/>
    <x v="22"/>
    <x v="71"/>
    <n v="79"/>
  </r>
  <r>
    <x v="8"/>
    <x v="8"/>
    <s v="2018/19 Q3 Oct, Nov, Dec"/>
    <x v="22"/>
    <x v="72"/>
    <n v="42"/>
  </r>
  <r>
    <x v="8"/>
    <x v="8"/>
    <s v="2018/19 Q3 Oct, Nov, Dec"/>
    <x v="22"/>
    <x v="116"/>
    <n v="408"/>
  </r>
  <r>
    <x v="8"/>
    <x v="8"/>
    <s v="2018/19 Q3 Oct, Nov, Dec"/>
    <x v="22"/>
    <x v="38"/>
    <n v="425"/>
  </r>
  <r>
    <x v="8"/>
    <x v="8"/>
    <s v="2018/19 Q3 Oct, Nov, Dec"/>
    <x v="22"/>
    <x v="73"/>
    <n v="32"/>
  </r>
  <r>
    <x v="8"/>
    <x v="8"/>
    <s v="2018/19 Q3 Oct, Nov, Dec"/>
    <x v="22"/>
    <x v="74"/>
    <n v="544"/>
  </r>
  <r>
    <x v="8"/>
    <x v="8"/>
    <s v="2018/19 Q3 Oct, Nov, Dec"/>
    <x v="11"/>
    <x v="68"/>
    <n v="30"/>
  </r>
  <r>
    <x v="8"/>
    <x v="8"/>
    <s v="2018/19 Q3 Oct, Nov, Dec"/>
    <x v="11"/>
    <x v="69"/>
    <n v="86"/>
  </r>
  <r>
    <x v="8"/>
    <x v="8"/>
    <s v="2018/19 Q3 Oct, Nov, Dec"/>
    <x v="11"/>
    <x v="71"/>
    <n v="232"/>
  </r>
  <r>
    <x v="8"/>
    <x v="8"/>
    <s v="2018/19 Q3 Oct, Nov, Dec"/>
    <x v="11"/>
    <x v="72"/>
    <n v="520"/>
  </r>
  <r>
    <x v="8"/>
    <x v="8"/>
    <s v="2018/19 Q3 Oct, Nov, Dec"/>
    <x v="11"/>
    <x v="116"/>
    <n v="79"/>
  </r>
  <r>
    <x v="8"/>
    <x v="8"/>
    <s v="2018/19 Q3 Oct, Nov, Dec"/>
    <x v="11"/>
    <x v="38"/>
    <n v="158"/>
  </r>
  <r>
    <x v="8"/>
    <x v="8"/>
    <s v="2018/19 Q3 Oct, Nov, Dec"/>
    <x v="11"/>
    <x v="73"/>
    <n v="5"/>
  </r>
  <r>
    <x v="8"/>
    <x v="8"/>
    <s v="2018/19 Q3 Oct, Nov, Dec"/>
    <x v="11"/>
    <x v="74"/>
    <n v="94"/>
  </r>
  <r>
    <x v="8"/>
    <x v="8"/>
    <s v="2018/19 Q3 Oct, Nov, Dec"/>
    <x v="12"/>
    <x v="41"/>
    <n v="2013"/>
  </r>
  <r>
    <x v="8"/>
    <x v="8"/>
    <s v="2018/19 Q3 Oct, Nov, Dec"/>
    <x v="13"/>
    <x v="75"/>
    <n v="7"/>
  </r>
  <r>
    <x v="8"/>
    <x v="8"/>
    <s v="2018/19 Q3 Oct, Nov, Dec"/>
    <x v="13"/>
    <x v="76"/>
    <n v="4"/>
  </r>
  <r>
    <x v="8"/>
    <x v="8"/>
    <s v="2018/19 Q3 Oct, Nov, Dec"/>
    <x v="13"/>
    <x v="77"/>
    <n v="22"/>
  </r>
  <r>
    <x v="8"/>
    <x v="8"/>
    <s v="2018/19 Q3 Oct, Nov, Dec"/>
    <x v="13"/>
    <x v="78"/>
    <n v="259"/>
  </r>
  <r>
    <x v="8"/>
    <x v="8"/>
    <s v="2018/19 Q3 Oct, Nov, Dec"/>
    <x v="13"/>
    <x v="79"/>
    <n v="29"/>
  </r>
  <r>
    <x v="8"/>
    <x v="8"/>
    <s v="2018/19 Q3 Oct, Nov, Dec"/>
    <x v="13"/>
    <x v="38"/>
    <n v="433"/>
  </r>
  <r>
    <x v="8"/>
    <x v="8"/>
    <s v="2018/19 Q3 Oct, Nov, Dec"/>
    <x v="13"/>
    <x v="80"/>
    <n v="9"/>
  </r>
  <r>
    <x v="8"/>
    <x v="8"/>
    <s v="2018/19 Q3 Oct, Nov, Dec"/>
    <x v="13"/>
    <x v="81"/>
    <n v="126"/>
  </r>
  <r>
    <x v="8"/>
    <x v="8"/>
    <s v="2018/19 Q3 Oct, Nov, Dec"/>
    <x v="14"/>
    <x v="35"/>
    <n v="12"/>
  </r>
  <r>
    <x v="8"/>
    <x v="8"/>
    <s v="2018/19 Q3 Oct, Nov, Dec"/>
    <x v="14"/>
    <x v="82"/>
    <n v="10"/>
  </r>
  <r>
    <x v="8"/>
    <x v="8"/>
    <s v="2018/19 Q3 Oct, Nov, Dec"/>
    <x v="14"/>
    <x v="101"/>
    <n v="70"/>
  </r>
  <r>
    <x v="8"/>
    <x v="8"/>
    <s v="2018/19 Q3 Oct, Nov, Dec"/>
    <x v="14"/>
    <x v="83"/>
    <n v="39"/>
  </r>
  <r>
    <x v="8"/>
    <x v="8"/>
    <s v="2018/19 Q3 Oct, Nov, Dec"/>
    <x v="14"/>
    <x v="113"/>
    <n v="19"/>
  </r>
  <r>
    <x v="8"/>
    <x v="8"/>
    <s v="2018/19 Q3 Oct, Nov, Dec"/>
    <x v="14"/>
    <x v="38"/>
    <n v="16"/>
  </r>
  <r>
    <x v="8"/>
    <x v="8"/>
    <s v="2018/19 Q3 Oct, Nov, Dec"/>
    <x v="14"/>
    <x v="84"/>
    <n v="60"/>
  </r>
  <r>
    <x v="8"/>
    <x v="8"/>
    <s v="2018/19 Q3 Oct, Nov, Dec"/>
    <x v="14"/>
    <x v="40"/>
    <n v="24"/>
  </r>
  <r>
    <x v="8"/>
    <x v="8"/>
    <s v="2018/19 Q3 Oct, Nov, Dec"/>
    <x v="15"/>
    <x v="85"/>
    <n v="39"/>
  </r>
  <r>
    <x v="8"/>
    <x v="8"/>
    <s v="2018/19 Q3 Oct, Nov, Dec"/>
    <x v="15"/>
    <x v="86"/>
    <n v="16"/>
  </r>
  <r>
    <x v="8"/>
    <x v="8"/>
    <s v="2018/19 Q3 Oct, Nov, Dec"/>
    <x v="15"/>
    <x v="38"/>
    <n v="93"/>
  </r>
  <r>
    <x v="8"/>
    <x v="8"/>
    <s v="2018/19 Q3 Oct, Nov, Dec"/>
    <x v="15"/>
    <x v="87"/>
    <n v="88"/>
  </r>
  <r>
    <x v="8"/>
    <x v="8"/>
    <s v="2018/19 Q3 Oct, Nov, Dec"/>
    <x v="15"/>
    <x v="88"/>
    <n v="13"/>
  </r>
  <r>
    <x v="8"/>
    <x v="8"/>
    <s v="2018/19 Q3 Oct, Nov, Dec"/>
    <x v="15"/>
    <x v="89"/>
    <n v="709"/>
  </r>
  <r>
    <x v="8"/>
    <x v="8"/>
    <s v="2018/19 Q3 Oct, Nov, Dec"/>
    <x v="15"/>
    <x v="90"/>
    <n v="190"/>
  </r>
  <r>
    <x v="8"/>
    <x v="8"/>
    <s v="2018/19 Q3 Oct, Nov, Dec"/>
    <x v="16"/>
    <x v="118"/>
    <n v="35"/>
  </r>
  <r>
    <x v="8"/>
    <x v="8"/>
    <s v="2018/19 Q3 Oct, Nov, Dec"/>
    <x v="16"/>
    <x v="124"/>
    <n v="2"/>
  </r>
  <r>
    <x v="8"/>
    <x v="8"/>
    <s v="2018/19 Q3 Oct, Nov, Dec"/>
    <x v="16"/>
    <x v="38"/>
    <n v="9"/>
  </r>
  <r>
    <x v="8"/>
    <x v="8"/>
    <s v="2018/19 Q3 Oct, Nov, Dec"/>
    <x v="16"/>
    <x v="127"/>
    <n v="1"/>
  </r>
  <r>
    <x v="8"/>
    <x v="8"/>
    <s v="2018/19 Q3 Oct, Nov, Dec"/>
    <x v="16"/>
    <x v="93"/>
    <n v="7"/>
  </r>
  <r>
    <x v="8"/>
    <x v="8"/>
    <s v="2018/19 Q3 Oct, Nov, Dec"/>
    <x v="16"/>
    <x v="95"/>
    <n v="21"/>
  </r>
  <r>
    <x v="8"/>
    <x v="8"/>
    <s v="2018/19 Q3 Oct, Nov, Dec"/>
    <x v="16"/>
    <x v="96"/>
    <n v="30"/>
  </r>
  <r>
    <x v="8"/>
    <x v="8"/>
    <s v="2018/19 Q3 Oct, Nov, Dec"/>
    <x v="16"/>
    <x v="97"/>
    <n v="96"/>
  </r>
  <r>
    <x v="8"/>
    <x v="8"/>
    <s v="2018/19 Q3 Oct, Nov, Dec"/>
    <x v="16"/>
    <x v="98"/>
    <n v="2"/>
  </r>
  <r>
    <x v="8"/>
    <x v="8"/>
    <s v="2018/19 Q3 Oct, Nov, Dec"/>
    <x v="16"/>
    <x v="99"/>
    <n v="11"/>
  </r>
  <r>
    <x v="8"/>
    <x v="8"/>
    <s v="2018/19 Q3 Oct, Nov, Dec"/>
    <x v="16"/>
    <x v="100"/>
    <n v="5"/>
  </r>
  <r>
    <x v="8"/>
    <x v="8"/>
    <s v="2018/19 Q3 Oct, Nov, Dec"/>
    <x v="16"/>
    <x v="117"/>
    <n v="3"/>
  </r>
  <r>
    <x v="8"/>
    <x v="8"/>
    <s v="2018/19 Q3 Oct, Nov, Dec"/>
    <x v="17"/>
    <x v="35"/>
    <n v="189"/>
  </r>
  <r>
    <x v="8"/>
    <x v="8"/>
    <s v="2018/19 Q3 Oct, Nov, Dec"/>
    <x v="17"/>
    <x v="82"/>
    <n v="1303"/>
  </r>
  <r>
    <x v="8"/>
    <x v="8"/>
    <s v="2018/19 Q3 Oct, Nov, Dec"/>
    <x v="17"/>
    <x v="101"/>
    <n v="2548"/>
  </r>
  <r>
    <x v="8"/>
    <x v="8"/>
    <s v="2018/19 Q3 Oct, Nov, Dec"/>
    <x v="17"/>
    <x v="83"/>
    <n v="2447"/>
  </r>
  <r>
    <x v="8"/>
    <x v="8"/>
    <s v="2018/19 Q3 Oct, Nov, Dec"/>
    <x v="17"/>
    <x v="113"/>
    <n v="379"/>
  </r>
  <r>
    <x v="8"/>
    <x v="8"/>
    <s v="2018/19 Q3 Oct, Nov, Dec"/>
    <x v="17"/>
    <x v="38"/>
    <n v="202"/>
  </r>
  <r>
    <x v="8"/>
    <x v="8"/>
    <s v="2018/19 Q3 Oct, Nov, Dec"/>
    <x v="17"/>
    <x v="84"/>
    <n v="607"/>
  </r>
  <r>
    <x v="8"/>
    <x v="8"/>
    <s v="2018/19 Q3 Oct, Nov, Dec"/>
    <x v="17"/>
    <x v="40"/>
    <n v="507"/>
  </r>
  <r>
    <x v="8"/>
    <x v="8"/>
    <s v="2018/19 Q3 Oct, Nov, Dec"/>
    <x v="17"/>
    <x v="102"/>
    <n v="212"/>
  </r>
  <r>
    <x v="8"/>
    <x v="8"/>
    <s v="2018/19 Q3 Oct, Nov, Dec"/>
    <x v="18"/>
    <x v="38"/>
    <n v="329"/>
  </r>
  <r>
    <x v="8"/>
    <x v="8"/>
    <s v="2018/19 Q3 Oct, Nov, Dec"/>
    <x v="18"/>
    <x v="103"/>
    <n v="77"/>
  </r>
  <r>
    <x v="8"/>
    <x v="8"/>
    <s v="2018/19 Q3 Oct, Nov, Dec"/>
    <x v="18"/>
    <x v="104"/>
    <n v="398"/>
  </r>
  <r>
    <x v="8"/>
    <x v="8"/>
    <s v="2018/19 Q3 Oct, Nov, Dec"/>
    <x v="19"/>
    <x v="105"/>
    <n v="19"/>
  </r>
  <r>
    <x v="8"/>
    <x v="8"/>
    <s v="2018/19 Q3 Oct, Nov, Dec"/>
    <x v="19"/>
    <x v="106"/>
    <n v="1"/>
  </r>
  <r>
    <x v="8"/>
    <x v="8"/>
    <s v="2018/19 Q3 Oct, Nov, Dec"/>
    <x v="19"/>
    <x v="107"/>
    <n v="48"/>
  </r>
  <r>
    <x v="8"/>
    <x v="8"/>
    <s v="2018/19 Q3 Oct, Nov, Dec"/>
    <x v="20"/>
    <x v="108"/>
    <n v="69"/>
  </r>
  <r>
    <x v="8"/>
    <x v="8"/>
    <s v="2018/19 Q3 Oct, Nov, Dec"/>
    <x v="20"/>
    <x v="109"/>
    <n v="375"/>
  </r>
  <r>
    <x v="8"/>
    <x v="8"/>
    <s v="2018/19 Q3 Oct, Nov, Dec"/>
    <x v="21"/>
    <x v="38"/>
    <n v="4"/>
  </r>
  <r>
    <x v="8"/>
    <x v="8"/>
    <s v="2018/19 Q4 Jan, Feb, Mar"/>
    <x v="0"/>
    <x v="0"/>
    <n v="158"/>
  </r>
  <r>
    <x v="8"/>
    <x v="8"/>
    <s v="2018/19 Q4 Jan, Feb, Mar"/>
    <x v="0"/>
    <x v="1"/>
    <n v="394"/>
  </r>
  <r>
    <x v="8"/>
    <x v="8"/>
    <s v="2018/19 Q4 Jan, Feb, Mar"/>
    <x v="1"/>
    <x v="119"/>
    <n v="31"/>
  </r>
  <r>
    <x v="8"/>
    <x v="8"/>
    <s v="2018/19 Q4 Jan, Feb, Mar"/>
    <x v="1"/>
    <x v="120"/>
    <n v="7"/>
  </r>
  <r>
    <x v="8"/>
    <x v="8"/>
    <s v="2018/19 Q4 Jan, Feb, Mar"/>
    <x v="1"/>
    <x v="121"/>
    <n v="7"/>
  </r>
  <r>
    <x v="8"/>
    <x v="8"/>
    <s v="2018/19 Q4 Jan, Feb, Mar"/>
    <x v="1"/>
    <x v="2"/>
    <n v="11"/>
  </r>
  <r>
    <x v="8"/>
    <x v="8"/>
    <s v="2018/19 Q4 Jan, Feb, Mar"/>
    <x v="1"/>
    <x v="3"/>
    <n v="29"/>
  </r>
  <r>
    <x v="8"/>
    <x v="8"/>
    <s v="2018/19 Q4 Jan, Feb, Mar"/>
    <x v="1"/>
    <x v="122"/>
    <n v="3"/>
  </r>
  <r>
    <x v="8"/>
    <x v="8"/>
    <s v="2018/19 Q4 Jan, Feb, Mar"/>
    <x v="1"/>
    <x v="111"/>
    <n v="26"/>
  </r>
  <r>
    <x v="8"/>
    <x v="8"/>
    <s v="2018/19 Q4 Jan, Feb, Mar"/>
    <x v="1"/>
    <x v="4"/>
    <n v="36"/>
  </r>
  <r>
    <x v="8"/>
    <x v="8"/>
    <s v="2018/19 Q4 Jan, Feb, Mar"/>
    <x v="1"/>
    <x v="123"/>
    <n v="5"/>
  </r>
  <r>
    <x v="8"/>
    <x v="8"/>
    <s v="2018/19 Q4 Jan, Feb, Mar"/>
    <x v="1"/>
    <x v="5"/>
    <n v="1"/>
  </r>
  <r>
    <x v="8"/>
    <x v="8"/>
    <s v="2018/19 Q4 Jan, Feb, Mar"/>
    <x v="1"/>
    <x v="6"/>
    <n v="29"/>
  </r>
  <r>
    <x v="8"/>
    <x v="8"/>
    <s v="2018/19 Q4 Jan, Feb, Mar"/>
    <x v="1"/>
    <x v="7"/>
    <n v="3"/>
  </r>
  <r>
    <x v="8"/>
    <x v="8"/>
    <s v="2018/19 Q4 Jan, Feb, Mar"/>
    <x v="1"/>
    <x v="8"/>
    <n v="3"/>
  </r>
  <r>
    <x v="8"/>
    <x v="8"/>
    <s v="2018/19 Q4 Jan, Feb, Mar"/>
    <x v="1"/>
    <x v="9"/>
    <n v="29"/>
  </r>
  <r>
    <x v="8"/>
    <x v="8"/>
    <s v="2018/19 Q4 Jan, Feb, Mar"/>
    <x v="1"/>
    <x v="10"/>
    <n v="181"/>
  </r>
  <r>
    <x v="8"/>
    <x v="8"/>
    <s v="2018/19 Q4 Jan, Feb, Mar"/>
    <x v="1"/>
    <x v="11"/>
    <n v="3"/>
  </r>
  <r>
    <x v="8"/>
    <x v="8"/>
    <s v="2018/19 Q4 Jan, Feb, Mar"/>
    <x v="1"/>
    <x v="12"/>
    <n v="34"/>
  </r>
  <r>
    <x v="8"/>
    <x v="8"/>
    <s v="2018/19 Q4 Jan, Feb, Mar"/>
    <x v="1"/>
    <x v="13"/>
    <n v="4"/>
  </r>
  <r>
    <x v="8"/>
    <x v="8"/>
    <s v="2018/19 Q4 Jan, Feb, Mar"/>
    <x v="1"/>
    <x v="14"/>
    <n v="47"/>
  </r>
  <r>
    <x v="8"/>
    <x v="8"/>
    <s v="2018/19 Q4 Jan, Feb, Mar"/>
    <x v="1"/>
    <x v="15"/>
    <n v="46"/>
  </r>
  <r>
    <x v="8"/>
    <x v="8"/>
    <s v="2018/19 Q4 Jan, Feb, Mar"/>
    <x v="1"/>
    <x v="16"/>
    <n v="15"/>
  </r>
  <r>
    <x v="8"/>
    <x v="8"/>
    <s v="2018/19 Q4 Jan, Feb, Mar"/>
    <x v="1"/>
    <x v="17"/>
    <n v="210"/>
  </r>
  <r>
    <x v="8"/>
    <x v="8"/>
    <s v="2018/19 Q4 Jan, Feb, Mar"/>
    <x v="1"/>
    <x v="18"/>
    <n v="43"/>
  </r>
  <r>
    <x v="8"/>
    <x v="8"/>
    <s v="2018/19 Q4 Jan, Feb, Mar"/>
    <x v="1"/>
    <x v="19"/>
    <n v="91"/>
  </r>
  <r>
    <x v="8"/>
    <x v="8"/>
    <s v="2018/19 Q4 Jan, Feb, Mar"/>
    <x v="2"/>
    <x v="20"/>
    <n v="1848"/>
  </r>
  <r>
    <x v="8"/>
    <x v="8"/>
    <s v="2018/19 Q4 Jan, Feb, Mar"/>
    <x v="2"/>
    <x v="21"/>
    <n v="8"/>
  </r>
  <r>
    <x v="8"/>
    <x v="8"/>
    <s v="2018/19 Q4 Jan, Feb, Mar"/>
    <x v="2"/>
    <x v="22"/>
    <n v="303"/>
  </r>
  <r>
    <x v="8"/>
    <x v="8"/>
    <s v="2018/19 Q4 Jan, Feb, Mar"/>
    <x v="2"/>
    <x v="23"/>
    <n v="1759"/>
  </r>
  <r>
    <x v="8"/>
    <x v="8"/>
    <s v="2018/19 Q4 Jan, Feb, Mar"/>
    <x v="3"/>
    <x v="24"/>
    <n v="1627"/>
  </r>
  <r>
    <x v="8"/>
    <x v="8"/>
    <s v="2018/19 Q4 Jan, Feb, Mar"/>
    <x v="3"/>
    <x v="25"/>
    <n v="1023"/>
  </r>
  <r>
    <x v="8"/>
    <x v="8"/>
    <s v="2018/19 Q4 Jan, Feb, Mar"/>
    <x v="3"/>
    <x v="26"/>
    <n v="1920"/>
  </r>
  <r>
    <x v="8"/>
    <x v="8"/>
    <s v="2018/19 Q4 Jan, Feb, Mar"/>
    <x v="3"/>
    <x v="27"/>
    <n v="708"/>
  </r>
  <r>
    <x v="8"/>
    <x v="8"/>
    <s v="2018/19 Q4 Jan, Feb, Mar"/>
    <x v="3"/>
    <x v="28"/>
    <n v="362"/>
  </r>
  <r>
    <x v="8"/>
    <x v="8"/>
    <s v="2018/19 Q4 Jan, Feb, Mar"/>
    <x v="3"/>
    <x v="38"/>
    <n v="314"/>
  </r>
  <r>
    <x v="8"/>
    <x v="8"/>
    <s v="2018/19 Q4 Jan, Feb, Mar"/>
    <x v="4"/>
    <x v="30"/>
    <n v="5"/>
  </r>
  <r>
    <x v="8"/>
    <x v="8"/>
    <s v="2018/19 Q4 Jan, Feb, Mar"/>
    <x v="4"/>
    <x v="31"/>
    <n v="116"/>
  </r>
  <r>
    <x v="8"/>
    <x v="8"/>
    <s v="2018/19 Q4 Jan, Feb, Mar"/>
    <x v="4"/>
    <x v="32"/>
    <n v="15"/>
  </r>
  <r>
    <x v="8"/>
    <x v="8"/>
    <s v="2018/19 Q4 Jan, Feb, Mar"/>
    <x v="4"/>
    <x v="33"/>
    <n v="6"/>
  </r>
  <r>
    <x v="8"/>
    <x v="8"/>
    <s v="2018/19 Q4 Jan, Feb, Mar"/>
    <x v="4"/>
    <x v="34"/>
    <n v="2"/>
  </r>
  <r>
    <x v="8"/>
    <x v="8"/>
    <s v="2018/19 Q4 Jan, Feb, Mar"/>
    <x v="5"/>
    <x v="35"/>
    <n v="611"/>
  </r>
  <r>
    <x v="8"/>
    <x v="8"/>
    <s v="2018/19 Q4 Jan, Feb, Mar"/>
    <x v="5"/>
    <x v="36"/>
    <n v="21"/>
  </r>
  <r>
    <x v="8"/>
    <x v="8"/>
    <s v="2018/19 Q4 Jan, Feb, Mar"/>
    <x v="5"/>
    <x v="37"/>
    <n v="1961"/>
  </r>
  <r>
    <x v="8"/>
    <x v="8"/>
    <s v="2018/19 Q4 Jan, Feb, Mar"/>
    <x v="5"/>
    <x v="38"/>
    <n v="106"/>
  </r>
  <r>
    <x v="8"/>
    <x v="8"/>
    <s v="2018/19 Q4 Jan, Feb, Mar"/>
    <x v="5"/>
    <x v="39"/>
    <n v="105"/>
  </r>
  <r>
    <x v="8"/>
    <x v="8"/>
    <s v="2018/19 Q4 Jan, Feb, Mar"/>
    <x v="5"/>
    <x v="40"/>
    <n v="81"/>
  </r>
  <r>
    <x v="8"/>
    <x v="8"/>
    <s v="2018/19 Q4 Jan, Feb, Mar"/>
    <x v="6"/>
    <x v="115"/>
    <n v="322"/>
  </r>
  <r>
    <x v="8"/>
    <x v="8"/>
    <s v="2018/19 Q4 Jan, Feb, Mar"/>
    <x v="6"/>
    <x v="41"/>
    <n v="1319"/>
  </r>
  <r>
    <x v="8"/>
    <x v="8"/>
    <s v="2018/19 Q4 Jan, Feb, Mar"/>
    <x v="7"/>
    <x v="43"/>
    <n v="8"/>
  </r>
  <r>
    <x v="8"/>
    <x v="8"/>
    <s v="2018/19 Q4 Jan, Feb, Mar"/>
    <x v="7"/>
    <x v="44"/>
    <n v="18"/>
  </r>
  <r>
    <x v="8"/>
    <x v="8"/>
    <s v="2018/19 Q4 Jan, Feb, Mar"/>
    <x v="7"/>
    <x v="45"/>
    <n v="371"/>
  </r>
  <r>
    <x v="8"/>
    <x v="8"/>
    <s v="2018/19 Q4 Jan, Feb, Mar"/>
    <x v="7"/>
    <x v="46"/>
    <n v="21"/>
  </r>
  <r>
    <x v="8"/>
    <x v="8"/>
    <s v="2018/19 Q4 Jan, Feb, Mar"/>
    <x v="7"/>
    <x v="47"/>
    <n v="56"/>
  </r>
  <r>
    <x v="8"/>
    <x v="8"/>
    <s v="2018/19 Q4 Jan, Feb, Mar"/>
    <x v="7"/>
    <x v="48"/>
    <n v="2"/>
  </r>
  <r>
    <x v="8"/>
    <x v="8"/>
    <s v="2018/19 Q4 Jan, Feb, Mar"/>
    <x v="7"/>
    <x v="49"/>
    <n v="2"/>
  </r>
  <r>
    <x v="8"/>
    <x v="8"/>
    <s v="2018/19 Q4 Jan, Feb, Mar"/>
    <x v="7"/>
    <x v="51"/>
    <n v="3"/>
  </r>
  <r>
    <x v="8"/>
    <x v="8"/>
    <s v="2018/19 Q4 Jan, Feb, Mar"/>
    <x v="7"/>
    <x v="52"/>
    <n v="5"/>
  </r>
  <r>
    <x v="8"/>
    <x v="8"/>
    <s v="2018/19 Q4 Jan, Feb, Mar"/>
    <x v="7"/>
    <x v="53"/>
    <n v="22"/>
  </r>
  <r>
    <x v="8"/>
    <x v="8"/>
    <s v="2018/19 Q4 Jan, Feb, Mar"/>
    <x v="7"/>
    <x v="112"/>
    <n v="1"/>
  </r>
  <r>
    <x v="8"/>
    <x v="8"/>
    <s v="2018/19 Q4 Jan, Feb, Mar"/>
    <x v="7"/>
    <x v="54"/>
    <n v="9"/>
  </r>
  <r>
    <x v="8"/>
    <x v="8"/>
    <s v="2018/19 Q4 Jan, Feb, Mar"/>
    <x v="7"/>
    <x v="55"/>
    <n v="33"/>
  </r>
  <r>
    <x v="8"/>
    <x v="8"/>
    <s v="2018/19 Q4 Jan, Feb, Mar"/>
    <x v="7"/>
    <x v="56"/>
    <n v="2"/>
  </r>
  <r>
    <x v="8"/>
    <x v="8"/>
    <s v="2018/19 Q4 Jan, Feb, Mar"/>
    <x v="7"/>
    <x v="57"/>
    <n v="4"/>
  </r>
  <r>
    <x v="8"/>
    <x v="8"/>
    <s v="2018/19 Q4 Jan, Feb, Mar"/>
    <x v="7"/>
    <x v="58"/>
    <n v="5"/>
  </r>
  <r>
    <x v="8"/>
    <x v="8"/>
    <s v="2018/19 Q4 Jan, Feb, Mar"/>
    <x v="7"/>
    <x v="59"/>
    <n v="24"/>
  </r>
  <r>
    <x v="8"/>
    <x v="8"/>
    <s v="2018/19 Q4 Jan, Feb, Mar"/>
    <x v="7"/>
    <x v="60"/>
    <n v="16"/>
  </r>
  <r>
    <x v="8"/>
    <x v="8"/>
    <s v="2018/19 Q4 Jan, Feb, Mar"/>
    <x v="7"/>
    <x v="61"/>
    <n v="92"/>
  </r>
  <r>
    <x v="8"/>
    <x v="8"/>
    <s v="2018/19 Q4 Jan, Feb, Mar"/>
    <x v="8"/>
    <x v="24"/>
    <n v="1804"/>
  </r>
  <r>
    <x v="8"/>
    <x v="8"/>
    <s v="2018/19 Q4 Jan, Feb, Mar"/>
    <x v="8"/>
    <x v="25"/>
    <n v="95"/>
  </r>
  <r>
    <x v="8"/>
    <x v="8"/>
    <s v="2018/19 Q4 Jan, Feb, Mar"/>
    <x v="8"/>
    <x v="26"/>
    <n v="45"/>
  </r>
  <r>
    <x v="8"/>
    <x v="8"/>
    <s v="2018/19 Q4 Jan, Feb, Mar"/>
    <x v="8"/>
    <x v="27"/>
    <n v="433"/>
  </r>
  <r>
    <x v="8"/>
    <x v="8"/>
    <s v="2018/19 Q4 Jan, Feb, Mar"/>
    <x v="8"/>
    <x v="28"/>
    <n v="158"/>
  </r>
  <r>
    <x v="8"/>
    <x v="8"/>
    <s v="2018/19 Q4 Jan, Feb, Mar"/>
    <x v="8"/>
    <x v="38"/>
    <n v="46"/>
  </r>
  <r>
    <x v="8"/>
    <x v="8"/>
    <s v="2018/19 Q4 Jan, Feb, Mar"/>
    <x v="9"/>
    <x v="62"/>
    <n v="45"/>
  </r>
  <r>
    <x v="8"/>
    <x v="8"/>
    <s v="2018/19 Q4 Jan, Feb, Mar"/>
    <x v="9"/>
    <x v="38"/>
    <n v="269"/>
  </r>
  <r>
    <x v="8"/>
    <x v="8"/>
    <s v="2018/19 Q4 Jan, Feb, Mar"/>
    <x v="9"/>
    <x v="63"/>
    <n v="18"/>
  </r>
  <r>
    <x v="8"/>
    <x v="8"/>
    <s v="2018/19 Q4 Jan, Feb, Mar"/>
    <x v="9"/>
    <x v="64"/>
    <n v="67"/>
  </r>
  <r>
    <x v="8"/>
    <x v="8"/>
    <s v="2018/19 Q4 Jan, Feb, Mar"/>
    <x v="9"/>
    <x v="65"/>
    <n v="73"/>
  </r>
  <r>
    <x v="8"/>
    <x v="8"/>
    <s v="2018/19 Q4 Jan, Feb, Mar"/>
    <x v="9"/>
    <x v="66"/>
    <n v="72"/>
  </r>
  <r>
    <x v="8"/>
    <x v="8"/>
    <s v="2018/19 Q4 Jan, Feb, Mar"/>
    <x v="9"/>
    <x v="67"/>
    <n v="659"/>
  </r>
  <r>
    <x v="8"/>
    <x v="8"/>
    <s v="2018/19 Q4 Jan, Feb, Mar"/>
    <x v="10"/>
    <x v="41"/>
    <n v="52"/>
  </r>
  <r>
    <x v="8"/>
    <x v="8"/>
    <s v="2018/19 Q4 Jan, Feb, Mar"/>
    <x v="22"/>
    <x v="68"/>
    <n v="924"/>
  </r>
  <r>
    <x v="8"/>
    <x v="8"/>
    <s v="2018/19 Q4 Jan, Feb, Mar"/>
    <x v="22"/>
    <x v="69"/>
    <n v="1115"/>
  </r>
  <r>
    <x v="8"/>
    <x v="8"/>
    <s v="2018/19 Q4 Jan, Feb, Mar"/>
    <x v="22"/>
    <x v="70"/>
    <n v="7"/>
  </r>
  <r>
    <x v="8"/>
    <x v="8"/>
    <s v="2018/19 Q4 Jan, Feb, Mar"/>
    <x v="22"/>
    <x v="71"/>
    <n v="73"/>
  </r>
  <r>
    <x v="8"/>
    <x v="8"/>
    <s v="2018/19 Q4 Jan, Feb, Mar"/>
    <x v="22"/>
    <x v="72"/>
    <n v="58"/>
  </r>
  <r>
    <x v="8"/>
    <x v="8"/>
    <s v="2018/19 Q4 Jan, Feb, Mar"/>
    <x v="22"/>
    <x v="116"/>
    <n v="518"/>
  </r>
  <r>
    <x v="8"/>
    <x v="8"/>
    <s v="2018/19 Q4 Jan, Feb, Mar"/>
    <x v="22"/>
    <x v="38"/>
    <n v="465"/>
  </r>
  <r>
    <x v="8"/>
    <x v="8"/>
    <s v="2018/19 Q4 Jan, Feb, Mar"/>
    <x v="22"/>
    <x v="73"/>
    <n v="33"/>
  </r>
  <r>
    <x v="8"/>
    <x v="8"/>
    <s v="2018/19 Q4 Jan, Feb, Mar"/>
    <x v="22"/>
    <x v="74"/>
    <n v="603"/>
  </r>
  <r>
    <x v="8"/>
    <x v="8"/>
    <s v="2018/19 Q4 Jan, Feb, Mar"/>
    <x v="11"/>
    <x v="68"/>
    <n v="42"/>
  </r>
  <r>
    <x v="8"/>
    <x v="8"/>
    <s v="2018/19 Q4 Jan, Feb, Mar"/>
    <x v="11"/>
    <x v="69"/>
    <n v="99"/>
  </r>
  <r>
    <x v="8"/>
    <x v="8"/>
    <s v="2018/19 Q4 Jan, Feb, Mar"/>
    <x v="11"/>
    <x v="70"/>
    <n v="1"/>
  </r>
  <r>
    <x v="8"/>
    <x v="8"/>
    <s v="2018/19 Q4 Jan, Feb, Mar"/>
    <x v="11"/>
    <x v="71"/>
    <n v="227"/>
  </r>
  <r>
    <x v="8"/>
    <x v="8"/>
    <s v="2018/19 Q4 Jan, Feb, Mar"/>
    <x v="11"/>
    <x v="72"/>
    <n v="438"/>
  </r>
  <r>
    <x v="8"/>
    <x v="8"/>
    <s v="2018/19 Q4 Jan, Feb, Mar"/>
    <x v="11"/>
    <x v="116"/>
    <n v="59"/>
  </r>
  <r>
    <x v="8"/>
    <x v="8"/>
    <s v="2018/19 Q4 Jan, Feb, Mar"/>
    <x v="11"/>
    <x v="38"/>
    <n v="160"/>
  </r>
  <r>
    <x v="8"/>
    <x v="8"/>
    <s v="2018/19 Q4 Jan, Feb, Mar"/>
    <x v="11"/>
    <x v="73"/>
    <n v="5"/>
  </r>
  <r>
    <x v="8"/>
    <x v="8"/>
    <s v="2018/19 Q4 Jan, Feb, Mar"/>
    <x v="11"/>
    <x v="74"/>
    <n v="75"/>
  </r>
  <r>
    <x v="8"/>
    <x v="8"/>
    <s v="2018/19 Q4 Jan, Feb, Mar"/>
    <x v="12"/>
    <x v="41"/>
    <n v="1937"/>
  </r>
  <r>
    <x v="8"/>
    <x v="8"/>
    <s v="2018/19 Q4 Jan, Feb, Mar"/>
    <x v="13"/>
    <x v="75"/>
    <n v="14"/>
  </r>
  <r>
    <x v="8"/>
    <x v="8"/>
    <s v="2018/19 Q4 Jan, Feb, Mar"/>
    <x v="13"/>
    <x v="76"/>
    <n v="4"/>
  </r>
  <r>
    <x v="8"/>
    <x v="8"/>
    <s v="2018/19 Q4 Jan, Feb, Mar"/>
    <x v="13"/>
    <x v="77"/>
    <n v="14"/>
  </r>
  <r>
    <x v="8"/>
    <x v="8"/>
    <s v="2018/19 Q4 Jan, Feb, Mar"/>
    <x v="13"/>
    <x v="78"/>
    <n v="237"/>
  </r>
  <r>
    <x v="8"/>
    <x v="8"/>
    <s v="2018/19 Q4 Jan, Feb, Mar"/>
    <x v="13"/>
    <x v="79"/>
    <n v="34"/>
  </r>
  <r>
    <x v="8"/>
    <x v="8"/>
    <s v="2018/19 Q4 Jan, Feb, Mar"/>
    <x v="13"/>
    <x v="38"/>
    <n v="414"/>
  </r>
  <r>
    <x v="8"/>
    <x v="8"/>
    <s v="2018/19 Q4 Jan, Feb, Mar"/>
    <x v="13"/>
    <x v="80"/>
    <n v="9"/>
  </r>
  <r>
    <x v="8"/>
    <x v="8"/>
    <s v="2018/19 Q4 Jan, Feb, Mar"/>
    <x v="13"/>
    <x v="81"/>
    <n v="99"/>
  </r>
  <r>
    <x v="8"/>
    <x v="8"/>
    <s v="2018/19 Q4 Jan, Feb, Mar"/>
    <x v="14"/>
    <x v="35"/>
    <n v="9"/>
  </r>
  <r>
    <x v="8"/>
    <x v="8"/>
    <s v="2018/19 Q4 Jan, Feb, Mar"/>
    <x v="14"/>
    <x v="82"/>
    <n v="15"/>
  </r>
  <r>
    <x v="8"/>
    <x v="8"/>
    <s v="2018/19 Q4 Jan, Feb, Mar"/>
    <x v="14"/>
    <x v="101"/>
    <n v="69"/>
  </r>
  <r>
    <x v="8"/>
    <x v="8"/>
    <s v="2018/19 Q4 Jan, Feb, Mar"/>
    <x v="14"/>
    <x v="83"/>
    <n v="50"/>
  </r>
  <r>
    <x v="8"/>
    <x v="8"/>
    <s v="2018/19 Q4 Jan, Feb, Mar"/>
    <x v="14"/>
    <x v="113"/>
    <n v="15"/>
  </r>
  <r>
    <x v="8"/>
    <x v="8"/>
    <s v="2018/19 Q4 Jan, Feb, Mar"/>
    <x v="14"/>
    <x v="38"/>
    <n v="18"/>
  </r>
  <r>
    <x v="8"/>
    <x v="8"/>
    <s v="2018/19 Q4 Jan, Feb, Mar"/>
    <x v="14"/>
    <x v="84"/>
    <n v="79"/>
  </r>
  <r>
    <x v="8"/>
    <x v="8"/>
    <s v="2018/19 Q4 Jan, Feb, Mar"/>
    <x v="14"/>
    <x v="40"/>
    <n v="23"/>
  </r>
  <r>
    <x v="8"/>
    <x v="8"/>
    <s v="2018/19 Q4 Jan, Feb, Mar"/>
    <x v="15"/>
    <x v="85"/>
    <n v="36"/>
  </r>
  <r>
    <x v="8"/>
    <x v="8"/>
    <s v="2018/19 Q4 Jan, Feb, Mar"/>
    <x v="15"/>
    <x v="86"/>
    <n v="14"/>
  </r>
  <r>
    <x v="8"/>
    <x v="8"/>
    <s v="2018/19 Q4 Jan, Feb, Mar"/>
    <x v="15"/>
    <x v="38"/>
    <n v="93"/>
  </r>
  <r>
    <x v="8"/>
    <x v="8"/>
    <s v="2018/19 Q4 Jan, Feb, Mar"/>
    <x v="15"/>
    <x v="87"/>
    <n v="79"/>
  </r>
  <r>
    <x v="8"/>
    <x v="8"/>
    <s v="2018/19 Q4 Jan, Feb, Mar"/>
    <x v="15"/>
    <x v="88"/>
    <n v="12"/>
  </r>
  <r>
    <x v="8"/>
    <x v="8"/>
    <s v="2018/19 Q4 Jan, Feb, Mar"/>
    <x v="15"/>
    <x v="89"/>
    <n v="697"/>
  </r>
  <r>
    <x v="8"/>
    <x v="8"/>
    <s v="2018/19 Q4 Jan, Feb, Mar"/>
    <x v="15"/>
    <x v="90"/>
    <n v="184"/>
  </r>
  <r>
    <x v="8"/>
    <x v="8"/>
    <s v="2018/19 Q4 Jan, Feb, Mar"/>
    <x v="16"/>
    <x v="91"/>
    <n v="1"/>
  </r>
  <r>
    <x v="8"/>
    <x v="8"/>
    <s v="2018/19 Q4 Jan, Feb, Mar"/>
    <x v="16"/>
    <x v="118"/>
    <n v="19"/>
  </r>
  <r>
    <x v="8"/>
    <x v="8"/>
    <s v="2018/19 Q4 Jan, Feb, Mar"/>
    <x v="16"/>
    <x v="124"/>
    <n v="6"/>
  </r>
  <r>
    <x v="8"/>
    <x v="8"/>
    <s v="2018/19 Q4 Jan, Feb, Mar"/>
    <x v="16"/>
    <x v="38"/>
    <n v="14"/>
  </r>
  <r>
    <x v="8"/>
    <x v="8"/>
    <s v="2018/19 Q4 Jan, Feb, Mar"/>
    <x v="16"/>
    <x v="92"/>
    <n v="2"/>
  </r>
  <r>
    <x v="8"/>
    <x v="8"/>
    <s v="2018/19 Q4 Jan, Feb, Mar"/>
    <x v="16"/>
    <x v="93"/>
    <n v="9"/>
  </r>
  <r>
    <x v="8"/>
    <x v="8"/>
    <s v="2018/19 Q4 Jan, Feb, Mar"/>
    <x v="16"/>
    <x v="114"/>
    <n v="2"/>
  </r>
  <r>
    <x v="8"/>
    <x v="8"/>
    <s v="2018/19 Q4 Jan, Feb, Mar"/>
    <x v="16"/>
    <x v="95"/>
    <n v="14"/>
  </r>
  <r>
    <x v="8"/>
    <x v="8"/>
    <s v="2018/19 Q4 Jan, Feb, Mar"/>
    <x v="16"/>
    <x v="96"/>
    <n v="19"/>
  </r>
  <r>
    <x v="8"/>
    <x v="8"/>
    <s v="2018/19 Q4 Jan, Feb, Mar"/>
    <x v="16"/>
    <x v="97"/>
    <n v="101"/>
  </r>
  <r>
    <x v="8"/>
    <x v="8"/>
    <s v="2018/19 Q4 Jan, Feb, Mar"/>
    <x v="16"/>
    <x v="98"/>
    <n v="2"/>
  </r>
  <r>
    <x v="8"/>
    <x v="8"/>
    <s v="2018/19 Q4 Jan, Feb, Mar"/>
    <x v="16"/>
    <x v="99"/>
    <n v="15"/>
  </r>
  <r>
    <x v="8"/>
    <x v="8"/>
    <s v="2018/19 Q4 Jan, Feb, Mar"/>
    <x v="16"/>
    <x v="100"/>
    <n v="3"/>
  </r>
  <r>
    <x v="8"/>
    <x v="8"/>
    <s v="2018/19 Q4 Jan, Feb, Mar"/>
    <x v="16"/>
    <x v="117"/>
    <n v="6"/>
  </r>
  <r>
    <x v="8"/>
    <x v="8"/>
    <s v="2018/19 Q4 Jan, Feb, Mar"/>
    <x v="17"/>
    <x v="35"/>
    <n v="182"/>
  </r>
  <r>
    <x v="8"/>
    <x v="8"/>
    <s v="2018/19 Q4 Jan, Feb, Mar"/>
    <x v="17"/>
    <x v="82"/>
    <n v="1100"/>
  </r>
  <r>
    <x v="8"/>
    <x v="8"/>
    <s v="2018/19 Q4 Jan, Feb, Mar"/>
    <x v="17"/>
    <x v="101"/>
    <n v="2260"/>
  </r>
  <r>
    <x v="8"/>
    <x v="8"/>
    <s v="2018/19 Q4 Jan, Feb, Mar"/>
    <x v="17"/>
    <x v="83"/>
    <n v="2061"/>
  </r>
  <r>
    <x v="8"/>
    <x v="8"/>
    <s v="2018/19 Q4 Jan, Feb, Mar"/>
    <x v="17"/>
    <x v="113"/>
    <n v="310"/>
  </r>
  <r>
    <x v="8"/>
    <x v="8"/>
    <s v="2018/19 Q4 Jan, Feb, Mar"/>
    <x v="17"/>
    <x v="38"/>
    <n v="159"/>
  </r>
  <r>
    <x v="8"/>
    <x v="8"/>
    <s v="2018/19 Q4 Jan, Feb, Mar"/>
    <x v="17"/>
    <x v="84"/>
    <n v="541"/>
  </r>
  <r>
    <x v="8"/>
    <x v="8"/>
    <s v="2018/19 Q4 Jan, Feb, Mar"/>
    <x v="17"/>
    <x v="40"/>
    <n v="522"/>
  </r>
  <r>
    <x v="8"/>
    <x v="8"/>
    <s v="2018/19 Q4 Jan, Feb, Mar"/>
    <x v="17"/>
    <x v="102"/>
    <n v="192"/>
  </r>
  <r>
    <x v="8"/>
    <x v="8"/>
    <s v="2018/19 Q4 Jan, Feb, Mar"/>
    <x v="18"/>
    <x v="38"/>
    <n v="297"/>
  </r>
  <r>
    <x v="8"/>
    <x v="8"/>
    <s v="2018/19 Q4 Jan, Feb, Mar"/>
    <x v="18"/>
    <x v="103"/>
    <n v="63"/>
  </r>
  <r>
    <x v="8"/>
    <x v="8"/>
    <s v="2018/19 Q4 Jan, Feb, Mar"/>
    <x v="18"/>
    <x v="104"/>
    <n v="364"/>
  </r>
  <r>
    <x v="8"/>
    <x v="8"/>
    <s v="2018/19 Q4 Jan, Feb, Mar"/>
    <x v="19"/>
    <x v="105"/>
    <n v="19"/>
  </r>
  <r>
    <x v="8"/>
    <x v="8"/>
    <s v="2018/19 Q4 Jan, Feb, Mar"/>
    <x v="19"/>
    <x v="106"/>
    <n v="6"/>
  </r>
  <r>
    <x v="8"/>
    <x v="8"/>
    <s v="2018/19 Q4 Jan, Feb, Mar"/>
    <x v="19"/>
    <x v="107"/>
    <n v="51"/>
  </r>
  <r>
    <x v="8"/>
    <x v="8"/>
    <s v="2018/19 Q4 Jan, Feb, Mar"/>
    <x v="20"/>
    <x v="108"/>
    <n v="89"/>
  </r>
  <r>
    <x v="8"/>
    <x v="8"/>
    <s v="2018/19 Q4 Jan, Feb, Mar"/>
    <x v="20"/>
    <x v="109"/>
    <n v="326"/>
  </r>
  <r>
    <x v="8"/>
    <x v="8"/>
    <s v="2018/19 Q4 Jan, Feb, Mar"/>
    <x v="21"/>
    <x v="38"/>
    <n v="5"/>
  </r>
  <r>
    <x v="9"/>
    <x v="9"/>
    <s v="2019/20 Q1 Apr, May, Jun"/>
    <x v="0"/>
    <x v="0"/>
    <n v="153"/>
  </r>
  <r>
    <x v="9"/>
    <x v="9"/>
    <s v="2019/20 Q1 Apr, May, Jun"/>
    <x v="0"/>
    <x v="1"/>
    <n v="345"/>
  </r>
  <r>
    <x v="9"/>
    <x v="9"/>
    <s v="2019/20 Q1 Apr, May, Jun"/>
    <x v="1"/>
    <x v="119"/>
    <n v="28"/>
  </r>
  <r>
    <x v="9"/>
    <x v="9"/>
    <s v="2019/20 Q1 Apr, May, Jun"/>
    <x v="1"/>
    <x v="120"/>
    <n v="17"/>
  </r>
  <r>
    <x v="9"/>
    <x v="9"/>
    <s v="2019/20 Q1 Apr, May, Jun"/>
    <x v="1"/>
    <x v="121"/>
    <n v="19"/>
  </r>
  <r>
    <x v="9"/>
    <x v="9"/>
    <s v="2019/20 Q1 Apr, May, Jun"/>
    <x v="1"/>
    <x v="2"/>
    <n v="8"/>
  </r>
  <r>
    <x v="9"/>
    <x v="9"/>
    <s v="2019/20 Q1 Apr, May, Jun"/>
    <x v="1"/>
    <x v="3"/>
    <n v="33"/>
  </r>
  <r>
    <x v="9"/>
    <x v="9"/>
    <s v="2019/20 Q1 Apr, May, Jun"/>
    <x v="1"/>
    <x v="122"/>
    <n v="1"/>
  </r>
  <r>
    <x v="9"/>
    <x v="9"/>
    <s v="2019/20 Q1 Apr, May, Jun"/>
    <x v="1"/>
    <x v="111"/>
    <n v="37"/>
  </r>
  <r>
    <x v="9"/>
    <x v="9"/>
    <s v="2019/20 Q1 Apr, May, Jun"/>
    <x v="1"/>
    <x v="4"/>
    <n v="46"/>
  </r>
  <r>
    <x v="9"/>
    <x v="9"/>
    <s v="2019/20 Q1 Apr, May, Jun"/>
    <x v="1"/>
    <x v="123"/>
    <n v="13"/>
  </r>
  <r>
    <x v="9"/>
    <x v="9"/>
    <s v="2019/20 Q1 Apr, May, Jun"/>
    <x v="1"/>
    <x v="5"/>
    <n v="10"/>
  </r>
  <r>
    <x v="9"/>
    <x v="9"/>
    <s v="2019/20 Q1 Apr, May, Jun"/>
    <x v="1"/>
    <x v="6"/>
    <n v="62"/>
  </r>
  <r>
    <x v="9"/>
    <x v="9"/>
    <s v="2019/20 Q1 Apr, May, Jun"/>
    <x v="1"/>
    <x v="7"/>
    <n v="7"/>
  </r>
  <r>
    <x v="9"/>
    <x v="9"/>
    <s v="2019/20 Q1 Apr, May, Jun"/>
    <x v="1"/>
    <x v="8"/>
    <n v="13"/>
  </r>
  <r>
    <x v="9"/>
    <x v="9"/>
    <s v="2019/20 Q1 Apr, May, Jun"/>
    <x v="1"/>
    <x v="9"/>
    <n v="76"/>
  </r>
  <r>
    <x v="9"/>
    <x v="9"/>
    <s v="2019/20 Q1 Apr, May, Jun"/>
    <x v="1"/>
    <x v="10"/>
    <n v="255"/>
  </r>
  <r>
    <x v="9"/>
    <x v="9"/>
    <s v="2019/20 Q1 Apr, May, Jun"/>
    <x v="1"/>
    <x v="11"/>
    <n v="4"/>
  </r>
  <r>
    <x v="9"/>
    <x v="9"/>
    <s v="2019/20 Q1 Apr, May, Jun"/>
    <x v="1"/>
    <x v="12"/>
    <n v="80"/>
  </r>
  <r>
    <x v="9"/>
    <x v="9"/>
    <s v="2019/20 Q1 Apr, May, Jun"/>
    <x v="1"/>
    <x v="13"/>
    <n v="2"/>
  </r>
  <r>
    <x v="9"/>
    <x v="9"/>
    <s v="2019/20 Q1 Apr, May, Jun"/>
    <x v="1"/>
    <x v="14"/>
    <n v="42"/>
  </r>
  <r>
    <x v="9"/>
    <x v="9"/>
    <s v="2019/20 Q1 Apr, May, Jun"/>
    <x v="1"/>
    <x v="15"/>
    <n v="93"/>
  </r>
  <r>
    <x v="9"/>
    <x v="9"/>
    <s v="2019/20 Q1 Apr, May, Jun"/>
    <x v="1"/>
    <x v="16"/>
    <n v="34"/>
  </r>
  <r>
    <x v="9"/>
    <x v="9"/>
    <s v="2019/20 Q1 Apr, May, Jun"/>
    <x v="1"/>
    <x v="17"/>
    <n v="319"/>
  </r>
  <r>
    <x v="9"/>
    <x v="9"/>
    <s v="2019/20 Q1 Apr, May, Jun"/>
    <x v="1"/>
    <x v="18"/>
    <n v="63"/>
  </r>
  <r>
    <x v="9"/>
    <x v="9"/>
    <s v="2019/20 Q1 Apr, May, Jun"/>
    <x v="1"/>
    <x v="19"/>
    <n v="204"/>
  </r>
  <r>
    <x v="9"/>
    <x v="9"/>
    <s v="2019/20 Q1 Apr, May, Jun"/>
    <x v="2"/>
    <x v="20"/>
    <n v="1831"/>
  </r>
  <r>
    <x v="9"/>
    <x v="9"/>
    <s v="2019/20 Q1 Apr, May, Jun"/>
    <x v="2"/>
    <x v="21"/>
    <n v="20"/>
  </r>
  <r>
    <x v="9"/>
    <x v="9"/>
    <s v="2019/20 Q1 Apr, May, Jun"/>
    <x v="2"/>
    <x v="22"/>
    <n v="331"/>
  </r>
  <r>
    <x v="9"/>
    <x v="9"/>
    <s v="2019/20 Q1 Apr, May, Jun"/>
    <x v="2"/>
    <x v="23"/>
    <n v="1983"/>
  </r>
  <r>
    <x v="9"/>
    <x v="9"/>
    <s v="2019/20 Q1 Apr, May, Jun"/>
    <x v="3"/>
    <x v="24"/>
    <n v="1960"/>
  </r>
  <r>
    <x v="9"/>
    <x v="9"/>
    <s v="2019/20 Q1 Apr, May, Jun"/>
    <x v="3"/>
    <x v="25"/>
    <n v="1203"/>
  </r>
  <r>
    <x v="9"/>
    <x v="9"/>
    <s v="2019/20 Q1 Apr, May, Jun"/>
    <x v="3"/>
    <x v="26"/>
    <n v="1645"/>
  </r>
  <r>
    <x v="9"/>
    <x v="9"/>
    <s v="2019/20 Q1 Apr, May, Jun"/>
    <x v="3"/>
    <x v="27"/>
    <n v="772"/>
  </r>
  <r>
    <x v="9"/>
    <x v="9"/>
    <s v="2019/20 Q1 Apr, May, Jun"/>
    <x v="3"/>
    <x v="28"/>
    <n v="378"/>
  </r>
  <r>
    <x v="9"/>
    <x v="9"/>
    <s v="2019/20 Q1 Apr, May, Jun"/>
    <x v="3"/>
    <x v="38"/>
    <n v="292"/>
  </r>
  <r>
    <x v="9"/>
    <x v="9"/>
    <s v="2019/20 Q1 Apr, May, Jun"/>
    <x v="4"/>
    <x v="30"/>
    <n v="5"/>
  </r>
  <r>
    <x v="9"/>
    <x v="9"/>
    <s v="2019/20 Q1 Apr, May, Jun"/>
    <x v="4"/>
    <x v="31"/>
    <n v="98"/>
  </r>
  <r>
    <x v="9"/>
    <x v="9"/>
    <s v="2019/20 Q1 Apr, May, Jun"/>
    <x v="4"/>
    <x v="32"/>
    <n v="15"/>
  </r>
  <r>
    <x v="9"/>
    <x v="9"/>
    <s v="2019/20 Q1 Apr, May, Jun"/>
    <x v="4"/>
    <x v="33"/>
    <n v="1"/>
  </r>
  <r>
    <x v="9"/>
    <x v="9"/>
    <s v="2019/20 Q1 Apr, May, Jun"/>
    <x v="4"/>
    <x v="34"/>
    <n v="2"/>
  </r>
  <r>
    <x v="9"/>
    <x v="9"/>
    <s v="2019/20 Q1 Apr, May, Jun"/>
    <x v="5"/>
    <x v="35"/>
    <n v="786"/>
  </r>
  <r>
    <x v="9"/>
    <x v="9"/>
    <s v="2019/20 Q1 Apr, May, Jun"/>
    <x v="5"/>
    <x v="36"/>
    <n v="17"/>
  </r>
  <r>
    <x v="9"/>
    <x v="9"/>
    <s v="2019/20 Q1 Apr, May, Jun"/>
    <x v="5"/>
    <x v="37"/>
    <n v="1939"/>
  </r>
  <r>
    <x v="9"/>
    <x v="9"/>
    <s v="2019/20 Q1 Apr, May, Jun"/>
    <x v="5"/>
    <x v="38"/>
    <n v="123"/>
  </r>
  <r>
    <x v="9"/>
    <x v="9"/>
    <s v="2019/20 Q1 Apr, May, Jun"/>
    <x v="5"/>
    <x v="39"/>
    <n v="236"/>
  </r>
  <r>
    <x v="9"/>
    <x v="9"/>
    <s v="2019/20 Q1 Apr, May, Jun"/>
    <x v="5"/>
    <x v="40"/>
    <n v="83"/>
  </r>
  <r>
    <x v="9"/>
    <x v="9"/>
    <s v="2019/20 Q1 Apr, May, Jun"/>
    <x v="6"/>
    <x v="115"/>
    <n v="421"/>
  </r>
  <r>
    <x v="9"/>
    <x v="9"/>
    <s v="2019/20 Q1 Apr, May, Jun"/>
    <x v="6"/>
    <x v="41"/>
    <n v="1349"/>
  </r>
  <r>
    <x v="9"/>
    <x v="9"/>
    <s v="2019/20 Q1 Apr, May, Jun"/>
    <x v="7"/>
    <x v="42"/>
    <n v="2"/>
  </r>
  <r>
    <x v="9"/>
    <x v="9"/>
    <s v="2019/20 Q1 Apr, May, Jun"/>
    <x v="7"/>
    <x v="43"/>
    <n v="6"/>
  </r>
  <r>
    <x v="9"/>
    <x v="9"/>
    <s v="2019/20 Q1 Apr, May, Jun"/>
    <x v="7"/>
    <x v="44"/>
    <n v="15"/>
  </r>
  <r>
    <x v="9"/>
    <x v="9"/>
    <s v="2019/20 Q1 Apr, May, Jun"/>
    <x v="7"/>
    <x v="45"/>
    <n v="283"/>
  </r>
  <r>
    <x v="9"/>
    <x v="9"/>
    <s v="2019/20 Q1 Apr, May, Jun"/>
    <x v="7"/>
    <x v="46"/>
    <n v="27"/>
  </r>
  <r>
    <x v="9"/>
    <x v="9"/>
    <s v="2019/20 Q1 Apr, May, Jun"/>
    <x v="7"/>
    <x v="47"/>
    <n v="50"/>
  </r>
  <r>
    <x v="9"/>
    <x v="9"/>
    <s v="2019/20 Q1 Apr, May, Jun"/>
    <x v="7"/>
    <x v="49"/>
    <n v="5"/>
  </r>
  <r>
    <x v="9"/>
    <x v="9"/>
    <s v="2019/20 Q1 Apr, May, Jun"/>
    <x v="7"/>
    <x v="50"/>
    <n v="2"/>
  </r>
  <r>
    <x v="9"/>
    <x v="9"/>
    <s v="2019/20 Q1 Apr, May, Jun"/>
    <x v="7"/>
    <x v="51"/>
    <n v="7"/>
  </r>
  <r>
    <x v="9"/>
    <x v="9"/>
    <s v="2019/20 Q1 Apr, May, Jun"/>
    <x v="7"/>
    <x v="52"/>
    <n v="12"/>
  </r>
  <r>
    <x v="9"/>
    <x v="9"/>
    <s v="2019/20 Q1 Apr, May, Jun"/>
    <x v="7"/>
    <x v="53"/>
    <n v="36"/>
  </r>
  <r>
    <x v="9"/>
    <x v="9"/>
    <s v="2019/20 Q1 Apr, May, Jun"/>
    <x v="7"/>
    <x v="112"/>
    <n v="2"/>
  </r>
  <r>
    <x v="9"/>
    <x v="9"/>
    <s v="2019/20 Q1 Apr, May, Jun"/>
    <x v="7"/>
    <x v="54"/>
    <n v="10"/>
  </r>
  <r>
    <x v="9"/>
    <x v="9"/>
    <s v="2019/20 Q1 Apr, May, Jun"/>
    <x v="7"/>
    <x v="55"/>
    <n v="44"/>
  </r>
  <r>
    <x v="9"/>
    <x v="9"/>
    <s v="2019/20 Q1 Apr, May, Jun"/>
    <x v="7"/>
    <x v="56"/>
    <n v="11"/>
  </r>
  <r>
    <x v="9"/>
    <x v="9"/>
    <s v="2019/20 Q1 Apr, May, Jun"/>
    <x v="7"/>
    <x v="57"/>
    <n v="10"/>
  </r>
  <r>
    <x v="9"/>
    <x v="9"/>
    <s v="2019/20 Q1 Apr, May, Jun"/>
    <x v="7"/>
    <x v="58"/>
    <n v="7"/>
  </r>
  <r>
    <x v="9"/>
    <x v="9"/>
    <s v="2019/20 Q1 Apr, May, Jun"/>
    <x v="7"/>
    <x v="59"/>
    <n v="27"/>
  </r>
  <r>
    <x v="9"/>
    <x v="9"/>
    <s v="2019/20 Q1 Apr, May, Jun"/>
    <x v="7"/>
    <x v="60"/>
    <n v="15"/>
  </r>
  <r>
    <x v="9"/>
    <x v="9"/>
    <s v="2019/20 Q1 Apr, May, Jun"/>
    <x v="7"/>
    <x v="61"/>
    <n v="91"/>
  </r>
  <r>
    <x v="9"/>
    <x v="9"/>
    <s v="2019/20 Q1 Apr, May, Jun"/>
    <x v="8"/>
    <x v="24"/>
    <n v="2010"/>
  </r>
  <r>
    <x v="9"/>
    <x v="9"/>
    <s v="2019/20 Q1 Apr, May, Jun"/>
    <x v="8"/>
    <x v="25"/>
    <n v="108"/>
  </r>
  <r>
    <x v="9"/>
    <x v="9"/>
    <s v="2019/20 Q1 Apr, May, Jun"/>
    <x v="8"/>
    <x v="26"/>
    <n v="56"/>
  </r>
  <r>
    <x v="9"/>
    <x v="9"/>
    <s v="2019/20 Q1 Apr, May, Jun"/>
    <x v="8"/>
    <x v="27"/>
    <n v="509"/>
  </r>
  <r>
    <x v="9"/>
    <x v="9"/>
    <s v="2019/20 Q1 Apr, May, Jun"/>
    <x v="8"/>
    <x v="28"/>
    <n v="191"/>
  </r>
  <r>
    <x v="9"/>
    <x v="9"/>
    <s v="2019/20 Q1 Apr, May, Jun"/>
    <x v="8"/>
    <x v="38"/>
    <n v="68"/>
  </r>
  <r>
    <x v="9"/>
    <x v="9"/>
    <s v="2019/20 Q1 Apr, May, Jun"/>
    <x v="9"/>
    <x v="62"/>
    <n v="37"/>
  </r>
  <r>
    <x v="9"/>
    <x v="9"/>
    <s v="2019/20 Q1 Apr, May, Jun"/>
    <x v="9"/>
    <x v="38"/>
    <n v="241"/>
  </r>
  <r>
    <x v="9"/>
    <x v="9"/>
    <s v="2019/20 Q1 Apr, May, Jun"/>
    <x v="9"/>
    <x v="63"/>
    <n v="16"/>
  </r>
  <r>
    <x v="9"/>
    <x v="9"/>
    <s v="2019/20 Q1 Apr, May, Jun"/>
    <x v="9"/>
    <x v="64"/>
    <n v="49"/>
  </r>
  <r>
    <x v="9"/>
    <x v="9"/>
    <s v="2019/20 Q1 Apr, May, Jun"/>
    <x v="9"/>
    <x v="65"/>
    <n v="52"/>
  </r>
  <r>
    <x v="9"/>
    <x v="9"/>
    <s v="2019/20 Q1 Apr, May, Jun"/>
    <x v="9"/>
    <x v="66"/>
    <n v="24"/>
  </r>
  <r>
    <x v="9"/>
    <x v="9"/>
    <s v="2019/20 Q1 Apr, May, Jun"/>
    <x v="9"/>
    <x v="67"/>
    <n v="288"/>
  </r>
  <r>
    <x v="9"/>
    <x v="9"/>
    <s v="2019/20 Q1 Apr, May, Jun"/>
    <x v="10"/>
    <x v="41"/>
    <n v="56"/>
  </r>
  <r>
    <x v="9"/>
    <x v="9"/>
    <s v="2019/20 Q1 Apr, May, Jun"/>
    <x v="22"/>
    <x v="68"/>
    <n v="839"/>
  </r>
  <r>
    <x v="9"/>
    <x v="9"/>
    <s v="2019/20 Q1 Apr, May, Jun"/>
    <x v="22"/>
    <x v="69"/>
    <n v="1031"/>
  </r>
  <r>
    <x v="9"/>
    <x v="9"/>
    <s v="2019/20 Q1 Apr, May, Jun"/>
    <x v="22"/>
    <x v="70"/>
    <n v="11"/>
  </r>
  <r>
    <x v="9"/>
    <x v="9"/>
    <s v="2019/20 Q1 Apr, May, Jun"/>
    <x v="22"/>
    <x v="71"/>
    <n v="83"/>
  </r>
  <r>
    <x v="9"/>
    <x v="9"/>
    <s v="2019/20 Q1 Apr, May, Jun"/>
    <x v="22"/>
    <x v="72"/>
    <n v="49"/>
  </r>
  <r>
    <x v="9"/>
    <x v="9"/>
    <s v="2019/20 Q1 Apr, May, Jun"/>
    <x v="22"/>
    <x v="116"/>
    <n v="440"/>
  </r>
  <r>
    <x v="9"/>
    <x v="9"/>
    <s v="2019/20 Q1 Apr, May, Jun"/>
    <x v="22"/>
    <x v="38"/>
    <n v="494"/>
  </r>
  <r>
    <x v="9"/>
    <x v="9"/>
    <s v="2019/20 Q1 Apr, May, Jun"/>
    <x v="22"/>
    <x v="73"/>
    <n v="45"/>
  </r>
  <r>
    <x v="9"/>
    <x v="9"/>
    <s v="2019/20 Q1 Apr, May, Jun"/>
    <x v="22"/>
    <x v="74"/>
    <n v="541"/>
  </r>
  <r>
    <x v="9"/>
    <x v="9"/>
    <s v="2019/20 Q1 Apr, May, Jun"/>
    <x v="11"/>
    <x v="68"/>
    <n v="36"/>
  </r>
  <r>
    <x v="9"/>
    <x v="9"/>
    <s v="2019/20 Q1 Apr, May, Jun"/>
    <x v="11"/>
    <x v="69"/>
    <n v="106"/>
  </r>
  <r>
    <x v="9"/>
    <x v="9"/>
    <s v="2019/20 Q1 Apr, May, Jun"/>
    <x v="11"/>
    <x v="71"/>
    <n v="253"/>
  </r>
  <r>
    <x v="9"/>
    <x v="9"/>
    <s v="2019/20 Q1 Apr, May, Jun"/>
    <x v="11"/>
    <x v="72"/>
    <n v="384"/>
  </r>
  <r>
    <x v="9"/>
    <x v="9"/>
    <s v="2019/20 Q1 Apr, May, Jun"/>
    <x v="11"/>
    <x v="116"/>
    <n v="88"/>
  </r>
  <r>
    <x v="9"/>
    <x v="9"/>
    <s v="2019/20 Q1 Apr, May, Jun"/>
    <x v="11"/>
    <x v="38"/>
    <n v="193"/>
  </r>
  <r>
    <x v="9"/>
    <x v="9"/>
    <s v="2019/20 Q1 Apr, May, Jun"/>
    <x v="11"/>
    <x v="73"/>
    <n v="5"/>
  </r>
  <r>
    <x v="9"/>
    <x v="9"/>
    <s v="2019/20 Q1 Apr, May, Jun"/>
    <x v="11"/>
    <x v="74"/>
    <n v="80"/>
  </r>
  <r>
    <x v="9"/>
    <x v="9"/>
    <s v="2019/20 Q1 Apr, May, Jun"/>
    <x v="12"/>
    <x v="41"/>
    <n v="2305"/>
  </r>
  <r>
    <x v="9"/>
    <x v="9"/>
    <s v="2019/20 Q1 Apr, May, Jun"/>
    <x v="13"/>
    <x v="75"/>
    <n v="20"/>
  </r>
  <r>
    <x v="9"/>
    <x v="9"/>
    <s v="2019/20 Q1 Apr, May, Jun"/>
    <x v="13"/>
    <x v="76"/>
    <n v="6"/>
  </r>
  <r>
    <x v="9"/>
    <x v="9"/>
    <s v="2019/20 Q1 Apr, May, Jun"/>
    <x v="13"/>
    <x v="77"/>
    <n v="20"/>
  </r>
  <r>
    <x v="9"/>
    <x v="9"/>
    <s v="2019/20 Q1 Apr, May, Jun"/>
    <x v="13"/>
    <x v="78"/>
    <n v="344"/>
  </r>
  <r>
    <x v="9"/>
    <x v="9"/>
    <s v="2019/20 Q1 Apr, May, Jun"/>
    <x v="13"/>
    <x v="79"/>
    <n v="46"/>
  </r>
  <r>
    <x v="9"/>
    <x v="9"/>
    <s v="2019/20 Q1 Apr, May, Jun"/>
    <x v="13"/>
    <x v="38"/>
    <n v="565"/>
  </r>
  <r>
    <x v="9"/>
    <x v="9"/>
    <s v="2019/20 Q1 Apr, May, Jun"/>
    <x v="13"/>
    <x v="80"/>
    <n v="14"/>
  </r>
  <r>
    <x v="9"/>
    <x v="9"/>
    <s v="2019/20 Q1 Apr, May, Jun"/>
    <x v="13"/>
    <x v="81"/>
    <n v="107"/>
  </r>
  <r>
    <x v="9"/>
    <x v="9"/>
    <s v="2019/20 Q1 Apr, May, Jun"/>
    <x v="14"/>
    <x v="35"/>
    <n v="19"/>
  </r>
  <r>
    <x v="9"/>
    <x v="9"/>
    <s v="2019/20 Q1 Apr, May, Jun"/>
    <x v="14"/>
    <x v="82"/>
    <n v="11"/>
  </r>
  <r>
    <x v="9"/>
    <x v="9"/>
    <s v="2019/20 Q1 Apr, May, Jun"/>
    <x v="14"/>
    <x v="101"/>
    <n v="75"/>
  </r>
  <r>
    <x v="9"/>
    <x v="9"/>
    <s v="2019/20 Q1 Apr, May, Jun"/>
    <x v="14"/>
    <x v="83"/>
    <n v="58"/>
  </r>
  <r>
    <x v="9"/>
    <x v="9"/>
    <s v="2019/20 Q1 Apr, May, Jun"/>
    <x v="14"/>
    <x v="113"/>
    <n v="10"/>
  </r>
  <r>
    <x v="9"/>
    <x v="9"/>
    <s v="2019/20 Q1 Apr, May, Jun"/>
    <x v="14"/>
    <x v="38"/>
    <n v="26"/>
  </r>
  <r>
    <x v="9"/>
    <x v="9"/>
    <s v="2019/20 Q1 Apr, May, Jun"/>
    <x v="14"/>
    <x v="84"/>
    <n v="85"/>
  </r>
  <r>
    <x v="9"/>
    <x v="9"/>
    <s v="2019/20 Q1 Apr, May, Jun"/>
    <x v="14"/>
    <x v="40"/>
    <n v="20"/>
  </r>
  <r>
    <x v="9"/>
    <x v="9"/>
    <s v="2019/20 Q1 Apr, May, Jun"/>
    <x v="15"/>
    <x v="85"/>
    <n v="51"/>
  </r>
  <r>
    <x v="9"/>
    <x v="9"/>
    <s v="2019/20 Q1 Apr, May, Jun"/>
    <x v="15"/>
    <x v="86"/>
    <n v="23"/>
  </r>
  <r>
    <x v="9"/>
    <x v="9"/>
    <s v="2019/20 Q1 Apr, May, Jun"/>
    <x v="15"/>
    <x v="38"/>
    <n v="90"/>
  </r>
  <r>
    <x v="9"/>
    <x v="9"/>
    <s v="2019/20 Q1 Apr, May, Jun"/>
    <x v="15"/>
    <x v="87"/>
    <n v="110"/>
  </r>
  <r>
    <x v="9"/>
    <x v="9"/>
    <s v="2019/20 Q1 Apr, May, Jun"/>
    <x v="15"/>
    <x v="88"/>
    <n v="17"/>
  </r>
  <r>
    <x v="9"/>
    <x v="9"/>
    <s v="2019/20 Q1 Apr, May, Jun"/>
    <x v="15"/>
    <x v="89"/>
    <n v="805"/>
  </r>
  <r>
    <x v="9"/>
    <x v="9"/>
    <s v="2019/20 Q1 Apr, May, Jun"/>
    <x v="15"/>
    <x v="90"/>
    <n v="247"/>
  </r>
  <r>
    <x v="9"/>
    <x v="9"/>
    <s v="2019/20 Q1 Apr, May, Jun"/>
    <x v="16"/>
    <x v="91"/>
    <n v="1"/>
  </r>
  <r>
    <x v="9"/>
    <x v="9"/>
    <s v="2019/20 Q1 Apr, May, Jun"/>
    <x v="16"/>
    <x v="118"/>
    <n v="29"/>
  </r>
  <r>
    <x v="9"/>
    <x v="9"/>
    <s v="2019/20 Q1 Apr, May, Jun"/>
    <x v="16"/>
    <x v="124"/>
    <n v="4"/>
  </r>
  <r>
    <x v="9"/>
    <x v="9"/>
    <s v="2019/20 Q1 Apr, May, Jun"/>
    <x v="16"/>
    <x v="38"/>
    <n v="16"/>
  </r>
  <r>
    <x v="9"/>
    <x v="9"/>
    <s v="2019/20 Q1 Apr, May, Jun"/>
    <x v="16"/>
    <x v="92"/>
    <n v="10"/>
  </r>
  <r>
    <x v="9"/>
    <x v="9"/>
    <s v="2019/20 Q1 Apr, May, Jun"/>
    <x v="16"/>
    <x v="93"/>
    <n v="4"/>
  </r>
  <r>
    <x v="9"/>
    <x v="9"/>
    <s v="2019/20 Q1 Apr, May, Jun"/>
    <x v="16"/>
    <x v="94"/>
    <n v="1"/>
  </r>
  <r>
    <x v="9"/>
    <x v="9"/>
    <s v="2019/20 Q1 Apr, May, Jun"/>
    <x v="16"/>
    <x v="95"/>
    <n v="23"/>
  </r>
  <r>
    <x v="9"/>
    <x v="9"/>
    <s v="2019/20 Q1 Apr, May, Jun"/>
    <x v="16"/>
    <x v="125"/>
    <n v="1"/>
  </r>
  <r>
    <x v="9"/>
    <x v="9"/>
    <s v="2019/20 Q1 Apr, May, Jun"/>
    <x v="16"/>
    <x v="96"/>
    <n v="17"/>
  </r>
  <r>
    <x v="9"/>
    <x v="9"/>
    <s v="2019/20 Q1 Apr, May, Jun"/>
    <x v="16"/>
    <x v="97"/>
    <n v="118"/>
  </r>
  <r>
    <x v="9"/>
    <x v="9"/>
    <s v="2019/20 Q1 Apr, May, Jun"/>
    <x v="16"/>
    <x v="98"/>
    <n v="4"/>
  </r>
  <r>
    <x v="9"/>
    <x v="9"/>
    <s v="2019/20 Q1 Apr, May, Jun"/>
    <x v="16"/>
    <x v="99"/>
    <n v="16"/>
  </r>
  <r>
    <x v="9"/>
    <x v="9"/>
    <s v="2019/20 Q1 Apr, May, Jun"/>
    <x v="16"/>
    <x v="100"/>
    <n v="4"/>
  </r>
  <r>
    <x v="9"/>
    <x v="9"/>
    <s v="2019/20 Q1 Apr, May, Jun"/>
    <x v="16"/>
    <x v="117"/>
    <n v="7"/>
  </r>
  <r>
    <x v="9"/>
    <x v="9"/>
    <s v="2019/20 Q1 Apr, May, Jun"/>
    <x v="17"/>
    <x v="35"/>
    <n v="158"/>
  </r>
  <r>
    <x v="9"/>
    <x v="9"/>
    <s v="2019/20 Q1 Apr, May, Jun"/>
    <x v="17"/>
    <x v="82"/>
    <n v="1044"/>
  </r>
  <r>
    <x v="9"/>
    <x v="9"/>
    <s v="2019/20 Q1 Apr, May, Jun"/>
    <x v="17"/>
    <x v="101"/>
    <n v="2364"/>
  </r>
  <r>
    <x v="9"/>
    <x v="9"/>
    <s v="2019/20 Q1 Apr, May, Jun"/>
    <x v="17"/>
    <x v="83"/>
    <n v="2247"/>
  </r>
  <r>
    <x v="9"/>
    <x v="9"/>
    <s v="2019/20 Q1 Apr, May, Jun"/>
    <x v="17"/>
    <x v="113"/>
    <n v="352"/>
  </r>
  <r>
    <x v="9"/>
    <x v="9"/>
    <s v="2019/20 Q1 Apr, May, Jun"/>
    <x v="17"/>
    <x v="38"/>
    <n v="130"/>
  </r>
  <r>
    <x v="9"/>
    <x v="9"/>
    <s v="2019/20 Q1 Apr, May, Jun"/>
    <x v="17"/>
    <x v="84"/>
    <n v="501"/>
  </r>
  <r>
    <x v="9"/>
    <x v="9"/>
    <s v="2019/20 Q1 Apr, May, Jun"/>
    <x v="17"/>
    <x v="40"/>
    <n v="459"/>
  </r>
  <r>
    <x v="9"/>
    <x v="9"/>
    <s v="2019/20 Q1 Apr, May, Jun"/>
    <x v="17"/>
    <x v="102"/>
    <n v="211"/>
  </r>
  <r>
    <x v="9"/>
    <x v="9"/>
    <s v="2019/20 Q1 Apr, May, Jun"/>
    <x v="18"/>
    <x v="38"/>
    <n v="285"/>
  </r>
  <r>
    <x v="9"/>
    <x v="9"/>
    <s v="2019/20 Q1 Apr, May, Jun"/>
    <x v="18"/>
    <x v="103"/>
    <n v="86"/>
  </r>
  <r>
    <x v="9"/>
    <x v="9"/>
    <s v="2019/20 Q1 Apr, May, Jun"/>
    <x v="18"/>
    <x v="104"/>
    <n v="497"/>
  </r>
  <r>
    <x v="9"/>
    <x v="9"/>
    <s v="2019/20 Q1 Apr, May, Jun"/>
    <x v="19"/>
    <x v="105"/>
    <n v="21"/>
  </r>
  <r>
    <x v="9"/>
    <x v="9"/>
    <s v="2019/20 Q1 Apr, May, Jun"/>
    <x v="19"/>
    <x v="106"/>
    <n v="3"/>
  </r>
  <r>
    <x v="9"/>
    <x v="9"/>
    <s v="2019/20 Q1 Apr, May, Jun"/>
    <x v="19"/>
    <x v="107"/>
    <n v="58"/>
  </r>
  <r>
    <x v="9"/>
    <x v="9"/>
    <s v="2019/20 Q1 Apr, May, Jun"/>
    <x v="20"/>
    <x v="108"/>
    <n v="91"/>
  </r>
  <r>
    <x v="9"/>
    <x v="9"/>
    <s v="2019/20 Q1 Apr, May, Jun"/>
    <x v="20"/>
    <x v="109"/>
    <n v="427"/>
  </r>
  <r>
    <x v="9"/>
    <x v="9"/>
    <s v="2019/20 Q1 Apr, May, Jun"/>
    <x v="21"/>
    <x v="110"/>
    <n v="1"/>
  </r>
  <r>
    <x v="9"/>
    <x v="9"/>
    <s v="2019/20 Q1 Apr, May, Jun"/>
    <x v="21"/>
    <x v="38"/>
    <n v="9"/>
  </r>
  <r>
    <x v="9"/>
    <x v="9"/>
    <s v="2019/20 Q2 Jul, Aug, Sep"/>
    <x v="0"/>
    <x v="0"/>
    <n v="171"/>
  </r>
  <r>
    <x v="9"/>
    <x v="9"/>
    <s v="2019/20 Q2 Jul, Aug, Sep"/>
    <x v="0"/>
    <x v="1"/>
    <n v="406"/>
  </r>
  <r>
    <x v="9"/>
    <x v="9"/>
    <s v="2019/20 Q2 Jul, Aug, Sep"/>
    <x v="1"/>
    <x v="119"/>
    <n v="42"/>
  </r>
  <r>
    <x v="9"/>
    <x v="9"/>
    <s v="2019/20 Q2 Jul, Aug, Sep"/>
    <x v="1"/>
    <x v="120"/>
    <n v="9"/>
  </r>
  <r>
    <x v="9"/>
    <x v="9"/>
    <s v="2019/20 Q2 Jul, Aug, Sep"/>
    <x v="1"/>
    <x v="121"/>
    <n v="22"/>
  </r>
  <r>
    <x v="9"/>
    <x v="9"/>
    <s v="2019/20 Q2 Jul, Aug, Sep"/>
    <x v="1"/>
    <x v="2"/>
    <n v="7"/>
  </r>
  <r>
    <x v="9"/>
    <x v="9"/>
    <s v="2019/20 Q2 Jul, Aug, Sep"/>
    <x v="1"/>
    <x v="3"/>
    <n v="30"/>
  </r>
  <r>
    <x v="9"/>
    <x v="9"/>
    <s v="2019/20 Q2 Jul, Aug, Sep"/>
    <x v="1"/>
    <x v="122"/>
    <n v="3"/>
  </r>
  <r>
    <x v="9"/>
    <x v="9"/>
    <s v="2019/20 Q2 Jul, Aug, Sep"/>
    <x v="1"/>
    <x v="111"/>
    <n v="34"/>
  </r>
  <r>
    <x v="9"/>
    <x v="9"/>
    <s v="2019/20 Q2 Jul, Aug, Sep"/>
    <x v="1"/>
    <x v="4"/>
    <n v="50"/>
  </r>
  <r>
    <x v="9"/>
    <x v="9"/>
    <s v="2019/20 Q2 Jul, Aug, Sep"/>
    <x v="1"/>
    <x v="123"/>
    <n v="5"/>
  </r>
  <r>
    <x v="9"/>
    <x v="9"/>
    <s v="2019/20 Q2 Jul, Aug, Sep"/>
    <x v="1"/>
    <x v="5"/>
    <n v="8"/>
  </r>
  <r>
    <x v="9"/>
    <x v="9"/>
    <s v="2019/20 Q2 Jul, Aug, Sep"/>
    <x v="1"/>
    <x v="6"/>
    <n v="42"/>
  </r>
  <r>
    <x v="9"/>
    <x v="9"/>
    <s v="2019/20 Q2 Jul, Aug, Sep"/>
    <x v="1"/>
    <x v="7"/>
    <n v="7"/>
  </r>
  <r>
    <x v="9"/>
    <x v="9"/>
    <s v="2019/20 Q2 Jul, Aug, Sep"/>
    <x v="1"/>
    <x v="8"/>
    <n v="12"/>
  </r>
  <r>
    <x v="9"/>
    <x v="9"/>
    <s v="2019/20 Q2 Jul, Aug, Sep"/>
    <x v="1"/>
    <x v="9"/>
    <n v="45"/>
  </r>
  <r>
    <x v="9"/>
    <x v="9"/>
    <s v="2019/20 Q2 Jul, Aug, Sep"/>
    <x v="1"/>
    <x v="10"/>
    <n v="261"/>
  </r>
  <r>
    <x v="9"/>
    <x v="9"/>
    <s v="2019/20 Q2 Jul, Aug, Sep"/>
    <x v="1"/>
    <x v="11"/>
    <n v="2"/>
  </r>
  <r>
    <x v="9"/>
    <x v="9"/>
    <s v="2019/20 Q2 Jul, Aug, Sep"/>
    <x v="1"/>
    <x v="12"/>
    <n v="94"/>
  </r>
  <r>
    <x v="9"/>
    <x v="9"/>
    <s v="2019/20 Q2 Jul, Aug, Sep"/>
    <x v="1"/>
    <x v="13"/>
    <n v="7"/>
  </r>
  <r>
    <x v="9"/>
    <x v="9"/>
    <s v="2019/20 Q2 Jul, Aug, Sep"/>
    <x v="1"/>
    <x v="14"/>
    <n v="55"/>
  </r>
  <r>
    <x v="9"/>
    <x v="9"/>
    <s v="2019/20 Q2 Jul, Aug, Sep"/>
    <x v="1"/>
    <x v="15"/>
    <n v="128"/>
  </r>
  <r>
    <x v="9"/>
    <x v="9"/>
    <s v="2019/20 Q2 Jul, Aug, Sep"/>
    <x v="1"/>
    <x v="16"/>
    <n v="23"/>
  </r>
  <r>
    <x v="9"/>
    <x v="9"/>
    <s v="2019/20 Q2 Jul, Aug, Sep"/>
    <x v="1"/>
    <x v="17"/>
    <n v="343"/>
  </r>
  <r>
    <x v="9"/>
    <x v="9"/>
    <s v="2019/20 Q2 Jul, Aug, Sep"/>
    <x v="1"/>
    <x v="18"/>
    <n v="57"/>
  </r>
  <r>
    <x v="9"/>
    <x v="9"/>
    <s v="2019/20 Q2 Jul, Aug, Sep"/>
    <x v="1"/>
    <x v="19"/>
    <n v="164"/>
  </r>
  <r>
    <x v="9"/>
    <x v="9"/>
    <s v="2019/20 Q2 Jul, Aug, Sep"/>
    <x v="2"/>
    <x v="20"/>
    <n v="2158"/>
  </r>
  <r>
    <x v="9"/>
    <x v="9"/>
    <s v="2019/20 Q2 Jul, Aug, Sep"/>
    <x v="2"/>
    <x v="21"/>
    <n v="9"/>
  </r>
  <r>
    <x v="9"/>
    <x v="9"/>
    <s v="2019/20 Q2 Jul, Aug, Sep"/>
    <x v="2"/>
    <x v="22"/>
    <n v="360"/>
  </r>
  <r>
    <x v="9"/>
    <x v="9"/>
    <s v="2019/20 Q2 Jul, Aug, Sep"/>
    <x v="2"/>
    <x v="23"/>
    <n v="2023"/>
  </r>
  <r>
    <x v="9"/>
    <x v="9"/>
    <s v="2019/20 Q2 Jul, Aug, Sep"/>
    <x v="3"/>
    <x v="24"/>
    <n v="2195"/>
  </r>
  <r>
    <x v="9"/>
    <x v="9"/>
    <s v="2019/20 Q2 Jul, Aug, Sep"/>
    <x v="3"/>
    <x v="25"/>
    <n v="1309"/>
  </r>
  <r>
    <x v="9"/>
    <x v="9"/>
    <s v="2019/20 Q2 Jul, Aug, Sep"/>
    <x v="3"/>
    <x v="26"/>
    <n v="1863"/>
  </r>
  <r>
    <x v="9"/>
    <x v="9"/>
    <s v="2019/20 Q2 Jul, Aug, Sep"/>
    <x v="3"/>
    <x v="27"/>
    <n v="814"/>
  </r>
  <r>
    <x v="9"/>
    <x v="9"/>
    <s v="2019/20 Q2 Jul, Aug, Sep"/>
    <x v="3"/>
    <x v="28"/>
    <n v="414"/>
  </r>
  <r>
    <x v="9"/>
    <x v="9"/>
    <s v="2019/20 Q2 Jul, Aug, Sep"/>
    <x v="3"/>
    <x v="38"/>
    <n v="346"/>
  </r>
  <r>
    <x v="9"/>
    <x v="9"/>
    <s v="2019/20 Q2 Jul, Aug, Sep"/>
    <x v="4"/>
    <x v="30"/>
    <n v="3"/>
  </r>
  <r>
    <x v="9"/>
    <x v="9"/>
    <s v="2019/20 Q2 Jul, Aug, Sep"/>
    <x v="4"/>
    <x v="31"/>
    <n v="98"/>
  </r>
  <r>
    <x v="9"/>
    <x v="9"/>
    <s v="2019/20 Q2 Jul, Aug, Sep"/>
    <x v="4"/>
    <x v="32"/>
    <n v="17"/>
  </r>
  <r>
    <x v="9"/>
    <x v="9"/>
    <s v="2019/20 Q2 Jul, Aug, Sep"/>
    <x v="4"/>
    <x v="33"/>
    <n v="1"/>
  </r>
  <r>
    <x v="9"/>
    <x v="9"/>
    <s v="2019/20 Q2 Jul, Aug, Sep"/>
    <x v="4"/>
    <x v="34"/>
    <n v="1"/>
  </r>
  <r>
    <x v="9"/>
    <x v="9"/>
    <s v="2019/20 Q2 Jul, Aug, Sep"/>
    <x v="5"/>
    <x v="35"/>
    <n v="870"/>
  </r>
  <r>
    <x v="9"/>
    <x v="9"/>
    <s v="2019/20 Q2 Jul, Aug, Sep"/>
    <x v="5"/>
    <x v="36"/>
    <n v="21"/>
  </r>
  <r>
    <x v="9"/>
    <x v="9"/>
    <s v="2019/20 Q2 Jul, Aug, Sep"/>
    <x v="5"/>
    <x v="37"/>
    <n v="2263"/>
  </r>
  <r>
    <x v="9"/>
    <x v="9"/>
    <s v="2019/20 Q2 Jul, Aug, Sep"/>
    <x v="5"/>
    <x v="38"/>
    <n v="154"/>
  </r>
  <r>
    <x v="9"/>
    <x v="9"/>
    <s v="2019/20 Q2 Jul, Aug, Sep"/>
    <x v="5"/>
    <x v="39"/>
    <n v="299"/>
  </r>
  <r>
    <x v="9"/>
    <x v="9"/>
    <s v="2019/20 Q2 Jul, Aug, Sep"/>
    <x v="5"/>
    <x v="40"/>
    <n v="124"/>
  </r>
  <r>
    <x v="9"/>
    <x v="9"/>
    <s v="2019/20 Q2 Jul, Aug, Sep"/>
    <x v="6"/>
    <x v="115"/>
    <n v="406"/>
  </r>
  <r>
    <x v="9"/>
    <x v="9"/>
    <s v="2019/20 Q2 Jul, Aug, Sep"/>
    <x v="6"/>
    <x v="41"/>
    <n v="1453"/>
  </r>
  <r>
    <x v="9"/>
    <x v="9"/>
    <s v="2019/20 Q2 Jul, Aug, Sep"/>
    <x v="7"/>
    <x v="42"/>
    <n v="1"/>
  </r>
  <r>
    <x v="9"/>
    <x v="9"/>
    <s v="2019/20 Q2 Jul, Aug, Sep"/>
    <x v="7"/>
    <x v="43"/>
    <n v="7"/>
  </r>
  <r>
    <x v="9"/>
    <x v="9"/>
    <s v="2019/20 Q2 Jul, Aug, Sep"/>
    <x v="7"/>
    <x v="44"/>
    <n v="30"/>
  </r>
  <r>
    <x v="9"/>
    <x v="9"/>
    <s v="2019/20 Q2 Jul, Aug, Sep"/>
    <x v="7"/>
    <x v="45"/>
    <n v="340"/>
  </r>
  <r>
    <x v="9"/>
    <x v="9"/>
    <s v="2019/20 Q2 Jul, Aug, Sep"/>
    <x v="7"/>
    <x v="46"/>
    <n v="28"/>
  </r>
  <r>
    <x v="9"/>
    <x v="9"/>
    <s v="2019/20 Q2 Jul, Aug, Sep"/>
    <x v="7"/>
    <x v="47"/>
    <n v="46"/>
  </r>
  <r>
    <x v="9"/>
    <x v="9"/>
    <s v="2019/20 Q2 Jul, Aug, Sep"/>
    <x v="7"/>
    <x v="48"/>
    <n v="2"/>
  </r>
  <r>
    <x v="9"/>
    <x v="9"/>
    <s v="2019/20 Q2 Jul, Aug, Sep"/>
    <x v="7"/>
    <x v="49"/>
    <n v="4"/>
  </r>
  <r>
    <x v="9"/>
    <x v="9"/>
    <s v="2019/20 Q2 Jul, Aug, Sep"/>
    <x v="7"/>
    <x v="50"/>
    <n v="6"/>
  </r>
  <r>
    <x v="9"/>
    <x v="9"/>
    <s v="2019/20 Q2 Jul, Aug, Sep"/>
    <x v="7"/>
    <x v="51"/>
    <n v="5"/>
  </r>
  <r>
    <x v="9"/>
    <x v="9"/>
    <s v="2019/20 Q2 Jul, Aug, Sep"/>
    <x v="7"/>
    <x v="52"/>
    <n v="11"/>
  </r>
  <r>
    <x v="9"/>
    <x v="9"/>
    <s v="2019/20 Q2 Jul, Aug, Sep"/>
    <x v="7"/>
    <x v="53"/>
    <n v="37"/>
  </r>
  <r>
    <x v="9"/>
    <x v="9"/>
    <s v="2019/20 Q2 Jul, Aug, Sep"/>
    <x v="7"/>
    <x v="112"/>
    <n v="1"/>
  </r>
  <r>
    <x v="9"/>
    <x v="9"/>
    <s v="2019/20 Q2 Jul, Aug, Sep"/>
    <x v="7"/>
    <x v="54"/>
    <n v="14"/>
  </r>
  <r>
    <x v="9"/>
    <x v="9"/>
    <s v="2019/20 Q2 Jul, Aug, Sep"/>
    <x v="7"/>
    <x v="55"/>
    <n v="59"/>
  </r>
  <r>
    <x v="9"/>
    <x v="9"/>
    <s v="2019/20 Q2 Jul, Aug, Sep"/>
    <x v="7"/>
    <x v="56"/>
    <n v="4"/>
  </r>
  <r>
    <x v="9"/>
    <x v="9"/>
    <s v="2019/20 Q2 Jul, Aug, Sep"/>
    <x v="7"/>
    <x v="57"/>
    <n v="6"/>
  </r>
  <r>
    <x v="9"/>
    <x v="9"/>
    <s v="2019/20 Q2 Jul, Aug, Sep"/>
    <x v="7"/>
    <x v="58"/>
    <n v="15"/>
  </r>
  <r>
    <x v="9"/>
    <x v="9"/>
    <s v="2019/20 Q2 Jul, Aug, Sep"/>
    <x v="7"/>
    <x v="59"/>
    <n v="31"/>
  </r>
  <r>
    <x v="9"/>
    <x v="9"/>
    <s v="2019/20 Q2 Jul, Aug, Sep"/>
    <x v="7"/>
    <x v="60"/>
    <n v="21"/>
  </r>
  <r>
    <x v="9"/>
    <x v="9"/>
    <s v="2019/20 Q2 Jul, Aug, Sep"/>
    <x v="7"/>
    <x v="61"/>
    <n v="104"/>
  </r>
  <r>
    <x v="9"/>
    <x v="9"/>
    <s v="2019/20 Q2 Jul, Aug, Sep"/>
    <x v="8"/>
    <x v="24"/>
    <n v="2163"/>
  </r>
  <r>
    <x v="9"/>
    <x v="9"/>
    <s v="2019/20 Q2 Jul, Aug, Sep"/>
    <x v="8"/>
    <x v="25"/>
    <n v="112"/>
  </r>
  <r>
    <x v="9"/>
    <x v="9"/>
    <s v="2019/20 Q2 Jul, Aug, Sep"/>
    <x v="8"/>
    <x v="26"/>
    <n v="63"/>
  </r>
  <r>
    <x v="9"/>
    <x v="9"/>
    <s v="2019/20 Q2 Jul, Aug, Sep"/>
    <x v="8"/>
    <x v="27"/>
    <n v="563"/>
  </r>
  <r>
    <x v="9"/>
    <x v="9"/>
    <s v="2019/20 Q2 Jul, Aug, Sep"/>
    <x v="8"/>
    <x v="28"/>
    <n v="175"/>
  </r>
  <r>
    <x v="9"/>
    <x v="9"/>
    <s v="2019/20 Q2 Jul, Aug, Sep"/>
    <x v="8"/>
    <x v="38"/>
    <n v="88"/>
  </r>
  <r>
    <x v="9"/>
    <x v="9"/>
    <s v="2019/20 Q2 Jul, Aug, Sep"/>
    <x v="9"/>
    <x v="62"/>
    <n v="41"/>
  </r>
  <r>
    <x v="9"/>
    <x v="9"/>
    <s v="2019/20 Q2 Jul, Aug, Sep"/>
    <x v="9"/>
    <x v="38"/>
    <n v="268"/>
  </r>
  <r>
    <x v="9"/>
    <x v="9"/>
    <s v="2019/20 Q2 Jul, Aug, Sep"/>
    <x v="9"/>
    <x v="63"/>
    <n v="14"/>
  </r>
  <r>
    <x v="9"/>
    <x v="9"/>
    <s v="2019/20 Q2 Jul, Aug, Sep"/>
    <x v="9"/>
    <x v="64"/>
    <n v="39"/>
  </r>
  <r>
    <x v="9"/>
    <x v="9"/>
    <s v="2019/20 Q2 Jul, Aug, Sep"/>
    <x v="9"/>
    <x v="65"/>
    <n v="66"/>
  </r>
  <r>
    <x v="9"/>
    <x v="9"/>
    <s v="2019/20 Q2 Jul, Aug, Sep"/>
    <x v="9"/>
    <x v="66"/>
    <n v="42"/>
  </r>
  <r>
    <x v="9"/>
    <x v="9"/>
    <s v="2019/20 Q2 Jul, Aug, Sep"/>
    <x v="9"/>
    <x v="67"/>
    <n v="433"/>
  </r>
  <r>
    <x v="9"/>
    <x v="9"/>
    <s v="2019/20 Q2 Jul, Aug, Sep"/>
    <x v="10"/>
    <x v="41"/>
    <n v="66"/>
  </r>
  <r>
    <x v="9"/>
    <x v="9"/>
    <s v="2019/20 Q2 Jul, Aug, Sep"/>
    <x v="22"/>
    <x v="68"/>
    <n v="770"/>
  </r>
  <r>
    <x v="9"/>
    <x v="9"/>
    <s v="2019/20 Q2 Jul, Aug, Sep"/>
    <x v="22"/>
    <x v="69"/>
    <n v="995"/>
  </r>
  <r>
    <x v="9"/>
    <x v="9"/>
    <s v="2019/20 Q2 Jul, Aug, Sep"/>
    <x v="22"/>
    <x v="70"/>
    <n v="14"/>
  </r>
  <r>
    <x v="9"/>
    <x v="9"/>
    <s v="2019/20 Q2 Jul, Aug, Sep"/>
    <x v="22"/>
    <x v="71"/>
    <n v="68"/>
  </r>
  <r>
    <x v="9"/>
    <x v="9"/>
    <s v="2019/20 Q2 Jul, Aug, Sep"/>
    <x v="22"/>
    <x v="72"/>
    <n v="55"/>
  </r>
  <r>
    <x v="9"/>
    <x v="9"/>
    <s v="2019/20 Q2 Jul, Aug, Sep"/>
    <x v="22"/>
    <x v="116"/>
    <n v="480"/>
  </r>
  <r>
    <x v="9"/>
    <x v="9"/>
    <s v="2019/20 Q2 Jul, Aug, Sep"/>
    <x v="22"/>
    <x v="38"/>
    <n v="522"/>
  </r>
  <r>
    <x v="9"/>
    <x v="9"/>
    <s v="2019/20 Q2 Jul, Aug, Sep"/>
    <x v="22"/>
    <x v="73"/>
    <n v="42"/>
  </r>
  <r>
    <x v="9"/>
    <x v="9"/>
    <s v="2019/20 Q2 Jul, Aug, Sep"/>
    <x v="22"/>
    <x v="74"/>
    <n v="535"/>
  </r>
  <r>
    <x v="9"/>
    <x v="9"/>
    <s v="2019/20 Q2 Jul, Aug, Sep"/>
    <x v="11"/>
    <x v="68"/>
    <n v="40"/>
  </r>
  <r>
    <x v="9"/>
    <x v="9"/>
    <s v="2019/20 Q2 Jul, Aug, Sep"/>
    <x v="11"/>
    <x v="69"/>
    <n v="81"/>
  </r>
  <r>
    <x v="9"/>
    <x v="9"/>
    <s v="2019/20 Q2 Jul, Aug, Sep"/>
    <x v="11"/>
    <x v="71"/>
    <n v="247"/>
  </r>
  <r>
    <x v="9"/>
    <x v="9"/>
    <s v="2019/20 Q2 Jul, Aug, Sep"/>
    <x v="11"/>
    <x v="72"/>
    <n v="384"/>
  </r>
  <r>
    <x v="9"/>
    <x v="9"/>
    <s v="2019/20 Q2 Jul, Aug, Sep"/>
    <x v="11"/>
    <x v="116"/>
    <n v="66"/>
  </r>
  <r>
    <x v="9"/>
    <x v="9"/>
    <s v="2019/20 Q2 Jul, Aug, Sep"/>
    <x v="11"/>
    <x v="38"/>
    <n v="210"/>
  </r>
  <r>
    <x v="9"/>
    <x v="9"/>
    <s v="2019/20 Q2 Jul, Aug, Sep"/>
    <x v="11"/>
    <x v="73"/>
    <n v="6"/>
  </r>
  <r>
    <x v="9"/>
    <x v="9"/>
    <s v="2019/20 Q2 Jul, Aug, Sep"/>
    <x v="11"/>
    <x v="74"/>
    <n v="97"/>
  </r>
  <r>
    <x v="9"/>
    <x v="9"/>
    <s v="2019/20 Q2 Jul, Aug, Sep"/>
    <x v="12"/>
    <x v="41"/>
    <n v="2422"/>
  </r>
  <r>
    <x v="9"/>
    <x v="9"/>
    <s v="2019/20 Q2 Jul, Aug, Sep"/>
    <x v="13"/>
    <x v="75"/>
    <n v="26"/>
  </r>
  <r>
    <x v="9"/>
    <x v="9"/>
    <s v="2019/20 Q2 Jul, Aug, Sep"/>
    <x v="13"/>
    <x v="76"/>
    <n v="1"/>
  </r>
  <r>
    <x v="9"/>
    <x v="9"/>
    <s v="2019/20 Q2 Jul, Aug, Sep"/>
    <x v="13"/>
    <x v="77"/>
    <n v="24"/>
  </r>
  <r>
    <x v="9"/>
    <x v="9"/>
    <s v="2019/20 Q2 Jul, Aug, Sep"/>
    <x v="13"/>
    <x v="78"/>
    <n v="430"/>
  </r>
  <r>
    <x v="9"/>
    <x v="9"/>
    <s v="2019/20 Q2 Jul, Aug, Sep"/>
    <x v="13"/>
    <x v="79"/>
    <n v="43"/>
  </r>
  <r>
    <x v="9"/>
    <x v="9"/>
    <s v="2019/20 Q2 Jul, Aug, Sep"/>
    <x v="13"/>
    <x v="38"/>
    <n v="666"/>
  </r>
  <r>
    <x v="9"/>
    <x v="9"/>
    <s v="2019/20 Q2 Jul, Aug, Sep"/>
    <x v="13"/>
    <x v="80"/>
    <n v="17"/>
  </r>
  <r>
    <x v="9"/>
    <x v="9"/>
    <s v="2019/20 Q2 Jul, Aug, Sep"/>
    <x v="13"/>
    <x v="81"/>
    <n v="174"/>
  </r>
  <r>
    <x v="9"/>
    <x v="9"/>
    <s v="2019/20 Q2 Jul, Aug, Sep"/>
    <x v="14"/>
    <x v="35"/>
    <n v="20"/>
  </r>
  <r>
    <x v="9"/>
    <x v="9"/>
    <s v="2019/20 Q2 Jul, Aug, Sep"/>
    <x v="14"/>
    <x v="82"/>
    <n v="31"/>
  </r>
  <r>
    <x v="9"/>
    <x v="9"/>
    <s v="2019/20 Q2 Jul, Aug, Sep"/>
    <x v="14"/>
    <x v="101"/>
    <n v="106"/>
  </r>
  <r>
    <x v="9"/>
    <x v="9"/>
    <s v="2019/20 Q2 Jul, Aug, Sep"/>
    <x v="14"/>
    <x v="83"/>
    <n v="61"/>
  </r>
  <r>
    <x v="9"/>
    <x v="9"/>
    <s v="2019/20 Q2 Jul, Aug, Sep"/>
    <x v="14"/>
    <x v="113"/>
    <n v="16"/>
  </r>
  <r>
    <x v="9"/>
    <x v="9"/>
    <s v="2019/20 Q2 Jul, Aug, Sep"/>
    <x v="14"/>
    <x v="38"/>
    <n v="25"/>
  </r>
  <r>
    <x v="9"/>
    <x v="9"/>
    <s v="2019/20 Q2 Jul, Aug, Sep"/>
    <x v="14"/>
    <x v="84"/>
    <n v="105"/>
  </r>
  <r>
    <x v="9"/>
    <x v="9"/>
    <s v="2019/20 Q2 Jul, Aug, Sep"/>
    <x v="14"/>
    <x v="40"/>
    <n v="40"/>
  </r>
  <r>
    <x v="9"/>
    <x v="9"/>
    <s v="2019/20 Q2 Jul, Aug, Sep"/>
    <x v="15"/>
    <x v="85"/>
    <n v="62"/>
  </r>
  <r>
    <x v="9"/>
    <x v="9"/>
    <s v="2019/20 Q2 Jul, Aug, Sep"/>
    <x v="15"/>
    <x v="86"/>
    <n v="26"/>
  </r>
  <r>
    <x v="9"/>
    <x v="9"/>
    <s v="2019/20 Q2 Jul, Aug, Sep"/>
    <x v="15"/>
    <x v="38"/>
    <n v="154"/>
  </r>
  <r>
    <x v="9"/>
    <x v="9"/>
    <s v="2019/20 Q2 Jul, Aug, Sep"/>
    <x v="15"/>
    <x v="87"/>
    <n v="135"/>
  </r>
  <r>
    <x v="9"/>
    <x v="9"/>
    <s v="2019/20 Q2 Jul, Aug, Sep"/>
    <x v="15"/>
    <x v="88"/>
    <n v="18"/>
  </r>
  <r>
    <x v="9"/>
    <x v="9"/>
    <s v="2019/20 Q2 Jul, Aug, Sep"/>
    <x v="15"/>
    <x v="89"/>
    <n v="839"/>
  </r>
  <r>
    <x v="9"/>
    <x v="9"/>
    <s v="2019/20 Q2 Jul, Aug, Sep"/>
    <x v="15"/>
    <x v="90"/>
    <n v="281"/>
  </r>
  <r>
    <x v="9"/>
    <x v="9"/>
    <s v="2019/20 Q2 Jul, Aug, Sep"/>
    <x v="16"/>
    <x v="118"/>
    <n v="32"/>
  </r>
  <r>
    <x v="9"/>
    <x v="9"/>
    <s v="2019/20 Q2 Jul, Aug, Sep"/>
    <x v="16"/>
    <x v="124"/>
    <n v="14"/>
  </r>
  <r>
    <x v="9"/>
    <x v="9"/>
    <s v="2019/20 Q2 Jul, Aug, Sep"/>
    <x v="16"/>
    <x v="38"/>
    <n v="13"/>
  </r>
  <r>
    <x v="9"/>
    <x v="9"/>
    <s v="2019/20 Q2 Jul, Aug, Sep"/>
    <x v="16"/>
    <x v="92"/>
    <n v="6"/>
  </r>
  <r>
    <x v="9"/>
    <x v="9"/>
    <s v="2019/20 Q2 Jul, Aug, Sep"/>
    <x v="16"/>
    <x v="93"/>
    <n v="7"/>
  </r>
  <r>
    <x v="9"/>
    <x v="9"/>
    <s v="2019/20 Q2 Jul, Aug, Sep"/>
    <x v="16"/>
    <x v="95"/>
    <n v="33"/>
  </r>
  <r>
    <x v="9"/>
    <x v="9"/>
    <s v="2019/20 Q2 Jul, Aug, Sep"/>
    <x v="16"/>
    <x v="96"/>
    <n v="31"/>
  </r>
  <r>
    <x v="9"/>
    <x v="9"/>
    <s v="2019/20 Q2 Jul, Aug, Sep"/>
    <x v="16"/>
    <x v="97"/>
    <n v="156"/>
  </r>
  <r>
    <x v="9"/>
    <x v="9"/>
    <s v="2019/20 Q2 Jul, Aug, Sep"/>
    <x v="16"/>
    <x v="98"/>
    <n v="7"/>
  </r>
  <r>
    <x v="9"/>
    <x v="9"/>
    <s v="2019/20 Q2 Jul, Aug, Sep"/>
    <x v="16"/>
    <x v="99"/>
    <n v="15"/>
  </r>
  <r>
    <x v="9"/>
    <x v="9"/>
    <s v="2019/20 Q2 Jul, Aug, Sep"/>
    <x v="16"/>
    <x v="100"/>
    <n v="9"/>
  </r>
  <r>
    <x v="9"/>
    <x v="9"/>
    <s v="2019/20 Q2 Jul, Aug, Sep"/>
    <x v="16"/>
    <x v="117"/>
    <n v="9"/>
  </r>
  <r>
    <x v="9"/>
    <x v="9"/>
    <s v="2019/20 Q2 Jul, Aug, Sep"/>
    <x v="17"/>
    <x v="35"/>
    <n v="187"/>
  </r>
  <r>
    <x v="9"/>
    <x v="9"/>
    <s v="2019/20 Q2 Jul, Aug, Sep"/>
    <x v="17"/>
    <x v="82"/>
    <n v="1109"/>
  </r>
  <r>
    <x v="9"/>
    <x v="9"/>
    <s v="2019/20 Q2 Jul, Aug, Sep"/>
    <x v="17"/>
    <x v="101"/>
    <n v="2510"/>
  </r>
  <r>
    <x v="9"/>
    <x v="9"/>
    <s v="2019/20 Q2 Jul, Aug, Sep"/>
    <x v="17"/>
    <x v="83"/>
    <n v="2452"/>
  </r>
  <r>
    <x v="9"/>
    <x v="9"/>
    <s v="2019/20 Q2 Jul, Aug, Sep"/>
    <x v="17"/>
    <x v="113"/>
    <n v="428"/>
  </r>
  <r>
    <x v="9"/>
    <x v="9"/>
    <s v="2019/20 Q2 Jul, Aug, Sep"/>
    <x v="17"/>
    <x v="38"/>
    <n v="173"/>
  </r>
  <r>
    <x v="9"/>
    <x v="9"/>
    <s v="2019/20 Q2 Jul, Aug, Sep"/>
    <x v="17"/>
    <x v="84"/>
    <n v="549"/>
  </r>
  <r>
    <x v="9"/>
    <x v="9"/>
    <s v="2019/20 Q2 Jul, Aug, Sep"/>
    <x v="17"/>
    <x v="40"/>
    <n v="478"/>
  </r>
  <r>
    <x v="9"/>
    <x v="9"/>
    <s v="2019/20 Q2 Jul, Aug, Sep"/>
    <x v="17"/>
    <x v="102"/>
    <n v="220"/>
  </r>
  <r>
    <x v="9"/>
    <x v="9"/>
    <s v="2019/20 Q2 Jul, Aug, Sep"/>
    <x v="18"/>
    <x v="38"/>
    <n v="259"/>
  </r>
  <r>
    <x v="9"/>
    <x v="9"/>
    <s v="2019/20 Q2 Jul, Aug, Sep"/>
    <x v="18"/>
    <x v="103"/>
    <n v="95"/>
  </r>
  <r>
    <x v="9"/>
    <x v="9"/>
    <s v="2019/20 Q2 Jul, Aug, Sep"/>
    <x v="18"/>
    <x v="104"/>
    <n v="539"/>
  </r>
  <r>
    <x v="9"/>
    <x v="9"/>
    <s v="2019/20 Q2 Jul, Aug, Sep"/>
    <x v="19"/>
    <x v="105"/>
    <n v="32"/>
  </r>
  <r>
    <x v="9"/>
    <x v="9"/>
    <s v="2019/20 Q2 Jul, Aug, Sep"/>
    <x v="19"/>
    <x v="106"/>
    <n v="2"/>
  </r>
  <r>
    <x v="9"/>
    <x v="9"/>
    <s v="2019/20 Q2 Jul, Aug, Sep"/>
    <x v="19"/>
    <x v="107"/>
    <n v="64"/>
  </r>
  <r>
    <x v="9"/>
    <x v="9"/>
    <s v="2019/20 Q2 Jul, Aug, Sep"/>
    <x v="20"/>
    <x v="108"/>
    <n v="84"/>
  </r>
  <r>
    <x v="9"/>
    <x v="9"/>
    <s v="2019/20 Q2 Jul, Aug, Sep"/>
    <x v="20"/>
    <x v="109"/>
    <n v="528"/>
  </r>
  <r>
    <x v="9"/>
    <x v="9"/>
    <s v="2019/20 Q2 Jul, Aug, Sep"/>
    <x v="21"/>
    <x v="110"/>
    <n v="2"/>
  </r>
  <r>
    <x v="9"/>
    <x v="9"/>
    <s v="2019/20 Q2 Jul, Aug, Sep"/>
    <x v="21"/>
    <x v="38"/>
    <n v="9"/>
  </r>
  <r>
    <x v="9"/>
    <x v="9"/>
    <s v="2019/20 Q3 Oct, Nov, Dec"/>
    <x v="0"/>
    <x v="0"/>
    <n v="231"/>
  </r>
  <r>
    <x v="9"/>
    <x v="9"/>
    <s v="2019/20 Q3 Oct, Nov, Dec"/>
    <x v="0"/>
    <x v="1"/>
    <n v="471"/>
  </r>
  <r>
    <x v="9"/>
    <x v="9"/>
    <s v="2019/20 Q3 Oct, Nov, Dec"/>
    <x v="1"/>
    <x v="119"/>
    <n v="43"/>
  </r>
  <r>
    <x v="9"/>
    <x v="9"/>
    <s v="2019/20 Q3 Oct, Nov, Dec"/>
    <x v="1"/>
    <x v="120"/>
    <n v="14"/>
  </r>
  <r>
    <x v="9"/>
    <x v="9"/>
    <s v="2019/20 Q3 Oct, Nov, Dec"/>
    <x v="1"/>
    <x v="121"/>
    <n v="9"/>
  </r>
  <r>
    <x v="9"/>
    <x v="9"/>
    <s v="2019/20 Q3 Oct, Nov, Dec"/>
    <x v="1"/>
    <x v="2"/>
    <n v="11"/>
  </r>
  <r>
    <x v="9"/>
    <x v="9"/>
    <s v="2019/20 Q3 Oct, Nov, Dec"/>
    <x v="1"/>
    <x v="3"/>
    <n v="39"/>
  </r>
  <r>
    <x v="9"/>
    <x v="9"/>
    <s v="2019/20 Q3 Oct, Nov, Dec"/>
    <x v="1"/>
    <x v="122"/>
    <n v="6"/>
  </r>
  <r>
    <x v="9"/>
    <x v="9"/>
    <s v="2019/20 Q3 Oct, Nov, Dec"/>
    <x v="1"/>
    <x v="111"/>
    <n v="19"/>
  </r>
  <r>
    <x v="9"/>
    <x v="9"/>
    <s v="2019/20 Q3 Oct, Nov, Dec"/>
    <x v="1"/>
    <x v="4"/>
    <n v="39"/>
  </r>
  <r>
    <x v="9"/>
    <x v="9"/>
    <s v="2019/20 Q3 Oct, Nov, Dec"/>
    <x v="1"/>
    <x v="123"/>
    <n v="6"/>
  </r>
  <r>
    <x v="9"/>
    <x v="9"/>
    <s v="2019/20 Q3 Oct, Nov, Dec"/>
    <x v="1"/>
    <x v="6"/>
    <n v="32"/>
  </r>
  <r>
    <x v="9"/>
    <x v="9"/>
    <s v="2019/20 Q3 Oct, Nov, Dec"/>
    <x v="1"/>
    <x v="7"/>
    <n v="6"/>
  </r>
  <r>
    <x v="9"/>
    <x v="9"/>
    <s v="2019/20 Q3 Oct, Nov, Dec"/>
    <x v="1"/>
    <x v="8"/>
    <n v="1"/>
  </r>
  <r>
    <x v="9"/>
    <x v="9"/>
    <s v="2019/20 Q3 Oct, Nov, Dec"/>
    <x v="1"/>
    <x v="9"/>
    <n v="15"/>
  </r>
  <r>
    <x v="9"/>
    <x v="9"/>
    <s v="2019/20 Q3 Oct, Nov, Dec"/>
    <x v="1"/>
    <x v="10"/>
    <n v="147"/>
  </r>
  <r>
    <x v="9"/>
    <x v="9"/>
    <s v="2019/20 Q3 Oct, Nov, Dec"/>
    <x v="1"/>
    <x v="11"/>
    <n v="5"/>
  </r>
  <r>
    <x v="9"/>
    <x v="9"/>
    <s v="2019/20 Q3 Oct, Nov, Dec"/>
    <x v="1"/>
    <x v="12"/>
    <n v="25"/>
  </r>
  <r>
    <x v="9"/>
    <x v="9"/>
    <s v="2019/20 Q3 Oct, Nov, Dec"/>
    <x v="1"/>
    <x v="13"/>
    <n v="2"/>
  </r>
  <r>
    <x v="9"/>
    <x v="9"/>
    <s v="2019/20 Q3 Oct, Nov, Dec"/>
    <x v="1"/>
    <x v="14"/>
    <n v="50"/>
  </r>
  <r>
    <x v="9"/>
    <x v="9"/>
    <s v="2019/20 Q3 Oct, Nov, Dec"/>
    <x v="1"/>
    <x v="15"/>
    <n v="91"/>
  </r>
  <r>
    <x v="9"/>
    <x v="9"/>
    <s v="2019/20 Q3 Oct, Nov, Dec"/>
    <x v="1"/>
    <x v="16"/>
    <n v="13"/>
  </r>
  <r>
    <x v="9"/>
    <x v="9"/>
    <s v="2019/20 Q3 Oct, Nov, Dec"/>
    <x v="1"/>
    <x v="17"/>
    <n v="246"/>
  </r>
  <r>
    <x v="9"/>
    <x v="9"/>
    <s v="2019/20 Q3 Oct, Nov, Dec"/>
    <x v="1"/>
    <x v="18"/>
    <n v="54"/>
  </r>
  <r>
    <x v="9"/>
    <x v="9"/>
    <s v="2019/20 Q3 Oct, Nov, Dec"/>
    <x v="1"/>
    <x v="19"/>
    <n v="83"/>
  </r>
  <r>
    <x v="9"/>
    <x v="9"/>
    <s v="2019/20 Q3 Oct, Nov, Dec"/>
    <x v="2"/>
    <x v="20"/>
    <n v="2506"/>
  </r>
  <r>
    <x v="9"/>
    <x v="9"/>
    <s v="2019/20 Q3 Oct, Nov, Dec"/>
    <x v="2"/>
    <x v="21"/>
    <n v="5"/>
  </r>
  <r>
    <x v="9"/>
    <x v="9"/>
    <s v="2019/20 Q3 Oct, Nov, Dec"/>
    <x v="2"/>
    <x v="22"/>
    <n v="352"/>
  </r>
  <r>
    <x v="9"/>
    <x v="9"/>
    <s v="2019/20 Q3 Oct, Nov, Dec"/>
    <x v="2"/>
    <x v="23"/>
    <n v="1928"/>
  </r>
  <r>
    <x v="9"/>
    <x v="9"/>
    <s v="2019/20 Q3 Oct, Nov, Dec"/>
    <x v="3"/>
    <x v="24"/>
    <n v="2059"/>
  </r>
  <r>
    <x v="9"/>
    <x v="9"/>
    <s v="2019/20 Q3 Oct, Nov, Dec"/>
    <x v="3"/>
    <x v="25"/>
    <n v="1202"/>
  </r>
  <r>
    <x v="9"/>
    <x v="9"/>
    <s v="2019/20 Q3 Oct, Nov, Dec"/>
    <x v="3"/>
    <x v="26"/>
    <n v="2097"/>
  </r>
  <r>
    <x v="9"/>
    <x v="9"/>
    <s v="2019/20 Q3 Oct, Nov, Dec"/>
    <x v="3"/>
    <x v="27"/>
    <n v="878"/>
  </r>
  <r>
    <x v="9"/>
    <x v="9"/>
    <s v="2019/20 Q3 Oct, Nov, Dec"/>
    <x v="3"/>
    <x v="28"/>
    <n v="447"/>
  </r>
  <r>
    <x v="9"/>
    <x v="9"/>
    <s v="2019/20 Q3 Oct, Nov, Dec"/>
    <x v="3"/>
    <x v="38"/>
    <n v="376"/>
  </r>
  <r>
    <x v="9"/>
    <x v="9"/>
    <s v="2019/20 Q3 Oct, Nov, Dec"/>
    <x v="4"/>
    <x v="30"/>
    <n v="5"/>
  </r>
  <r>
    <x v="9"/>
    <x v="9"/>
    <s v="2019/20 Q3 Oct, Nov, Dec"/>
    <x v="4"/>
    <x v="31"/>
    <n v="148"/>
  </r>
  <r>
    <x v="9"/>
    <x v="9"/>
    <s v="2019/20 Q3 Oct, Nov, Dec"/>
    <x v="4"/>
    <x v="32"/>
    <n v="22"/>
  </r>
  <r>
    <x v="9"/>
    <x v="9"/>
    <s v="2019/20 Q3 Oct, Nov, Dec"/>
    <x v="4"/>
    <x v="34"/>
    <n v="4"/>
  </r>
  <r>
    <x v="9"/>
    <x v="9"/>
    <s v="2019/20 Q3 Oct, Nov, Dec"/>
    <x v="5"/>
    <x v="35"/>
    <n v="1183"/>
  </r>
  <r>
    <x v="9"/>
    <x v="9"/>
    <s v="2019/20 Q3 Oct, Nov, Dec"/>
    <x v="5"/>
    <x v="36"/>
    <n v="124"/>
  </r>
  <r>
    <x v="9"/>
    <x v="9"/>
    <s v="2019/20 Q3 Oct, Nov, Dec"/>
    <x v="5"/>
    <x v="37"/>
    <n v="2339"/>
  </r>
  <r>
    <x v="9"/>
    <x v="9"/>
    <s v="2019/20 Q3 Oct, Nov, Dec"/>
    <x v="5"/>
    <x v="38"/>
    <n v="196"/>
  </r>
  <r>
    <x v="9"/>
    <x v="9"/>
    <s v="2019/20 Q3 Oct, Nov, Dec"/>
    <x v="5"/>
    <x v="39"/>
    <n v="632"/>
  </r>
  <r>
    <x v="9"/>
    <x v="9"/>
    <s v="2019/20 Q3 Oct, Nov, Dec"/>
    <x v="5"/>
    <x v="40"/>
    <n v="214"/>
  </r>
  <r>
    <x v="9"/>
    <x v="9"/>
    <s v="2019/20 Q3 Oct, Nov, Dec"/>
    <x v="6"/>
    <x v="115"/>
    <n v="425"/>
  </r>
  <r>
    <x v="9"/>
    <x v="9"/>
    <s v="2019/20 Q3 Oct, Nov, Dec"/>
    <x v="6"/>
    <x v="41"/>
    <n v="1490"/>
  </r>
  <r>
    <x v="9"/>
    <x v="9"/>
    <s v="2019/20 Q3 Oct, Nov, Dec"/>
    <x v="7"/>
    <x v="42"/>
    <n v="2"/>
  </r>
  <r>
    <x v="9"/>
    <x v="9"/>
    <s v="2019/20 Q3 Oct, Nov, Dec"/>
    <x v="7"/>
    <x v="43"/>
    <n v="6"/>
  </r>
  <r>
    <x v="9"/>
    <x v="9"/>
    <s v="2019/20 Q3 Oct, Nov, Dec"/>
    <x v="7"/>
    <x v="44"/>
    <n v="40"/>
  </r>
  <r>
    <x v="9"/>
    <x v="9"/>
    <s v="2019/20 Q3 Oct, Nov, Dec"/>
    <x v="7"/>
    <x v="45"/>
    <n v="447"/>
  </r>
  <r>
    <x v="9"/>
    <x v="9"/>
    <s v="2019/20 Q3 Oct, Nov, Dec"/>
    <x v="7"/>
    <x v="46"/>
    <n v="20"/>
  </r>
  <r>
    <x v="9"/>
    <x v="9"/>
    <s v="2019/20 Q3 Oct, Nov, Dec"/>
    <x v="7"/>
    <x v="47"/>
    <n v="44"/>
  </r>
  <r>
    <x v="9"/>
    <x v="9"/>
    <s v="2019/20 Q3 Oct, Nov, Dec"/>
    <x v="7"/>
    <x v="49"/>
    <n v="5"/>
  </r>
  <r>
    <x v="9"/>
    <x v="9"/>
    <s v="2019/20 Q3 Oct, Nov, Dec"/>
    <x v="7"/>
    <x v="51"/>
    <n v="3"/>
  </r>
  <r>
    <x v="9"/>
    <x v="9"/>
    <s v="2019/20 Q3 Oct, Nov, Dec"/>
    <x v="7"/>
    <x v="52"/>
    <n v="8"/>
  </r>
  <r>
    <x v="9"/>
    <x v="9"/>
    <s v="2019/20 Q3 Oct, Nov, Dec"/>
    <x v="7"/>
    <x v="53"/>
    <n v="27"/>
  </r>
  <r>
    <x v="9"/>
    <x v="9"/>
    <s v="2019/20 Q3 Oct, Nov, Dec"/>
    <x v="7"/>
    <x v="54"/>
    <n v="17"/>
  </r>
  <r>
    <x v="9"/>
    <x v="9"/>
    <s v="2019/20 Q3 Oct, Nov, Dec"/>
    <x v="7"/>
    <x v="55"/>
    <n v="35"/>
  </r>
  <r>
    <x v="9"/>
    <x v="9"/>
    <s v="2019/20 Q3 Oct, Nov, Dec"/>
    <x v="7"/>
    <x v="56"/>
    <n v="2"/>
  </r>
  <r>
    <x v="9"/>
    <x v="9"/>
    <s v="2019/20 Q3 Oct, Nov, Dec"/>
    <x v="7"/>
    <x v="57"/>
    <n v="10"/>
  </r>
  <r>
    <x v="9"/>
    <x v="9"/>
    <s v="2019/20 Q3 Oct, Nov, Dec"/>
    <x v="7"/>
    <x v="58"/>
    <n v="3"/>
  </r>
  <r>
    <x v="9"/>
    <x v="9"/>
    <s v="2019/20 Q3 Oct, Nov, Dec"/>
    <x v="7"/>
    <x v="59"/>
    <n v="39"/>
  </r>
  <r>
    <x v="9"/>
    <x v="9"/>
    <s v="2019/20 Q3 Oct, Nov, Dec"/>
    <x v="7"/>
    <x v="60"/>
    <n v="13"/>
  </r>
  <r>
    <x v="9"/>
    <x v="9"/>
    <s v="2019/20 Q3 Oct, Nov, Dec"/>
    <x v="7"/>
    <x v="61"/>
    <n v="115"/>
  </r>
  <r>
    <x v="9"/>
    <x v="9"/>
    <s v="2019/20 Q3 Oct, Nov, Dec"/>
    <x v="8"/>
    <x v="24"/>
    <n v="2081"/>
  </r>
  <r>
    <x v="9"/>
    <x v="9"/>
    <s v="2019/20 Q3 Oct, Nov, Dec"/>
    <x v="8"/>
    <x v="25"/>
    <n v="130"/>
  </r>
  <r>
    <x v="9"/>
    <x v="9"/>
    <s v="2019/20 Q3 Oct, Nov, Dec"/>
    <x v="8"/>
    <x v="26"/>
    <n v="50"/>
  </r>
  <r>
    <x v="9"/>
    <x v="9"/>
    <s v="2019/20 Q3 Oct, Nov, Dec"/>
    <x v="8"/>
    <x v="27"/>
    <n v="531"/>
  </r>
  <r>
    <x v="9"/>
    <x v="9"/>
    <s v="2019/20 Q3 Oct, Nov, Dec"/>
    <x v="8"/>
    <x v="28"/>
    <n v="195"/>
  </r>
  <r>
    <x v="9"/>
    <x v="9"/>
    <s v="2019/20 Q3 Oct, Nov, Dec"/>
    <x v="8"/>
    <x v="38"/>
    <n v="62"/>
  </r>
  <r>
    <x v="9"/>
    <x v="9"/>
    <s v="2019/20 Q3 Oct, Nov, Dec"/>
    <x v="9"/>
    <x v="62"/>
    <n v="60"/>
  </r>
  <r>
    <x v="9"/>
    <x v="9"/>
    <s v="2019/20 Q3 Oct, Nov, Dec"/>
    <x v="9"/>
    <x v="38"/>
    <n v="339"/>
  </r>
  <r>
    <x v="9"/>
    <x v="9"/>
    <s v="2019/20 Q3 Oct, Nov, Dec"/>
    <x v="9"/>
    <x v="63"/>
    <n v="23"/>
  </r>
  <r>
    <x v="9"/>
    <x v="9"/>
    <s v="2019/20 Q3 Oct, Nov, Dec"/>
    <x v="9"/>
    <x v="64"/>
    <n v="40"/>
  </r>
  <r>
    <x v="9"/>
    <x v="9"/>
    <s v="2019/20 Q3 Oct, Nov, Dec"/>
    <x v="9"/>
    <x v="65"/>
    <n v="57"/>
  </r>
  <r>
    <x v="9"/>
    <x v="9"/>
    <s v="2019/20 Q3 Oct, Nov, Dec"/>
    <x v="9"/>
    <x v="66"/>
    <n v="34"/>
  </r>
  <r>
    <x v="9"/>
    <x v="9"/>
    <s v="2019/20 Q3 Oct, Nov, Dec"/>
    <x v="9"/>
    <x v="67"/>
    <n v="370"/>
  </r>
  <r>
    <x v="9"/>
    <x v="9"/>
    <s v="2019/20 Q3 Oct, Nov, Dec"/>
    <x v="10"/>
    <x v="41"/>
    <n v="51"/>
  </r>
  <r>
    <x v="9"/>
    <x v="9"/>
    <s v="2019/20 Q3 Oct, Nov, Dec"/>
    <x v="22"/>
    <x v="68"/>
    <n v="1015"/>
  </r>
  <r>
    <x v="9"/>
    <x v="9"/>
    <s v="2019/20 Q3 Oct, Nov, Dec"/>
    <x v="22"/>
    <x v="69"/>
    <n v="985"/>
  </r>
  <r>
    <x v="9"/>
    <x v="9"/>
    <s v="2019/20 Q3 Oct, Nov, Dec"/>
    <x v="22"/>
    <x v="70"/>
    <n v="11"/>
  </r>
  <r>
    <x v="9"/>
    <x v="9"/>
    <s v="2019/20 Q3 Oct, Nov, Dec"/>
    <x v="22"/>
    <x v="71"/>
    <n v="90"/>
  </r>
  <r>
    <x v="9"/>
    <x v="9"/>
    <s v="2019/20 Q3 Oct, Nov, Dec"/>
    <x v="22"/>
    <x v="72"/>
    <n v="81"/>
  </r>
  <r>
    <x v="9"/>
    <x v="9"/>
    <s v="2019/20 Q3 Oct, Nov, Dec"/>
    <x v="22"/>
    <x v="116"/>
    <n v="478"/>
  </r>
  <r>
    <x v="9"/>
    <x v="9"/>
    <s v="2019/20 Q3 Oct, Nov, Dec"/>
    <x v="22"/>
    <x v="38"/>
    <n v="546"/>
  </r>
  <r>
    <x v="9"/>
    <x v="9"/>
    <s v="2019/20 Q3 Oct, Nov, Dec"/>
    <x v="22"/>
    <x v="73"/>
    <n v="34"/>
  </r>
  <r>
    <x v="9"/>
    <x v="9"/>
    <s v="2019/20 Q3 Oct, Nov, Dec"/>
    <x v="22"/>
    <x v="74"/>
    <n v="549"/>
  </r>
  <r>
    <x v="9"/>
    <x v="9"/>
    <s v="2019/20 Q3 Oct, Nov, Dec"/>
    <x v="11"/>
    <x v="68"/>
    <n v="48"/>
  </r>
  <r>
    <x v="9"/>
    <x v="9"/>
    <s v="2019/20 Q3 Oct, Nov, Dec"/>
    <x v="11"/>
    <x v="69"/>
    <n v="94"/>
  </r>
  <r>
    <x v="9"/>
    <x v="9"/>
    <s v="2019/20 Q3 Oct, Nov, Dec"/>
    <x v="11"/>
    <x v="71"/>
    <n v="236"/>
  </r>
  <r>
    <x v="9"/>
    <x v="9"/>
    <s v="2019/20 Q3 Oct, Nov, Dec"/>
    <x v="11"/>
    <x v="72"/>
    <n v="432"/>
  </r>
  <r>
    <x v="9"/>
    <x v="9"/>
    <s v="2019/20 Q3 Oct, Nov, Dec"/>
    <x v="11"/>
    <x v="116"/>
    <n v="65"/>
  </r>
  <r>
    <x v="9"/>
    <x v="9"/>
    <s v="2019/20 Q3 Oct, Nov, Dec"/>
    <x v="11"/>
    <x v="38"/>
    <n v="180"/>
  </r>
  <r>
    <x v="9"/>
    <x v="9"/>
    <s v="2019/20 Q3 Oct, Nov, Dec"/>
    <x v="11"/>
    <x v="73"/>
    <n v="5"/>
  </r>
  <r>
    <x v="9"/>
    <x v="9"/>
    <s v="2019/20 Q3 Oct, Nov, Dec"/>
    <x v="11"/>
    <x v="74"/>
    <n v="88"/>
  </r>
  <r>
    <x v="9"/>
    <x v="9"/>
    <s v="2019/20 Q3 Oct, Nov, Dec"/>
    <x v="12"/>
    <x v="41"/>
    <n v="2277"/>
  </r>
  <r>
    <x v="9"/>
    <x v="9"/>
    <s v="2019/20 Q3 Oct, Nov, Dec"/>
    <x v="13"/>
    <x v="75"/>
    <n v="19"/>
  </r>
  <r>
    <x v="9"/>
    <x v="9"/>
    <s v="2019/20 Q3 Oct, Nov, Dec"/>
    <x v="13"/>
    <x v="76"/>
    <n v="1"/>
  </r>
  <r>
    <x v="9"/>
    <x v="9"/>
    <s v="2019/20 Q3 Oct, Nov, Dec"/>
    <x v="13"/>
    <x v="77"/>
    <n v="17"/>
  </r>
  <r>
    <x v="9"/>
    <x v="9"/>
    <s v="2019/20 Q3 Oct, Nov, Dec"/>
    <x v="13"/>
    <x v="78"/>
    <n v="241"/>
  </r>
  <r>
    <x v="9"/>
    <x v="9"/>
    <s v="2019/20 Q3 Oct, Nov, Dec"/>
    <x v="13"/>
    <x v="79"/>
    <n v="47"/>
  </r>
  <r>
    <x v="9"/>
    <x v="9"/>
    <s v="2019/20 Q3 Oct, Nov, Dec"/>
    <x v="13"/>
    <x v="38"/>
    <n v="520"/>
  </r>
  <r>
    <x v="9"/>
    <x v="9"/>
    <s v="2019/20 Q3 Oct, Nov, Dec"/>
    <x v="13"/>
    <x v="80"/>
    <n v="11"/>
  </r>
  <r>
    <x v="9"/>
    <x v="9"/>
    <s v="2019/20 Q3 Oct, Nov, Dec"/>
    <x v="13"/>
    <x v="81"/>
    <n v="135"/>
  </r>
  <r>
    <x v="9"/>
    <x v="9"/>
    <s v="2019/20 Q3 Oct, Nov, Dec"/>
    <x v="14"/>
    <x v="35"/>
    <n v="19"/>
  </r>
  <r>
    <x v="9"/>
    <x v="9"/>
    <s v="2019/20 Q3 Oct, Nov, Dec"/>
    <x v="14"/>
    <x v="82"/>
    <n v="19"/>
  </r>
  <r>
    <x v="9"/>
    <x v="9"/>
    <s v="2019/20 Q3 Oct, Nov, Dec"/>
    <x v="14"/>
    <x v="101"/>
    <n v="87"/>
  </r>
  <r>
    <x v="9"/>
    <x v="9"/>
    <s v="2019/20 Q3 Oct, Nov, Dec"/>
    <x v="14"/>
    <x v="83"/>
    <n v="49"/>
  </r>
  <r>
    <x v="9"/>
    <x v="9"/>
    <s v="2019/20 Q3 Oct, Nov, Dec"/>
    <x v="14"/>
    <x v="113"/>
    <n v="8"/>
  </r>
  <r>
    <x v="9"/>
    <x v="9"/>
    <s v="2019/20 Q3 Oct, Nov, Dec"/>
    <x v="14"/>
    <x v="38"/>
    <n v="19"/>
  </r>
  <r>
    <x v="9"/>
    <x v="9"/>
    <s v="2019/20 Q3 Oct, Nov, Dec"/>
    <x v="14"/>
    <x v="84"/>
    <n v="76"/>
  </r>
  <r>
    <x v="9"/>
    <x v="9"/>
    <s v="2019/20 Q3 Oct, Nov, Dec"/>
    <x v="14"/>
    <x v="40"/>
    <n v="31"/>
  </r>
  <r>
    <x v="9"/>
    <x v="9"/>
    <s v="2019/20 Q3 Oct, Nov, Dec"/>
    <x v="15"/>
    <x v="85"/>
    <n v="62"/>
  </r>
  <r>
    <x v="9"/>
    <x v="9"/>
    <s v="2019/20 Q3 Oct, Nov, Dec"/>
    <x v="15"/>
    <x v="86"/>
    <n v="10"/>
  </r>
  <r>
    <x v="9"/>
    <x v="9"/>
    <s v="2019/20 Q3 Oct, Nov, Dec"/>
    <x v="15"/>
    <x v="38"/>
    <n v="101"/>
  </r>
  <r>
    <x v="9"/>
    <x v="9"/>
    <s v="2019/20 Q3 Oct, Nov, Dec"/>
    <x v="15"/>
    <x v="87"/>
    <n v="91"/>
  </r>
  <r>
    <x v="9"/>
    <x v="9"/>
    <s v="2019/20 Q3 Oct, Nov, Dec"/>
    <x v="15"/>
    <x v="88"/>
    <n v="16"/>
  </r>
  <r>
    <x v="9"/>
    <x v="9"/>
    <s v="2019/20 Q3 Oct, Nov, Dec"/>
    <x v="15"/>
    <x v="89"/>
    <n v="722"/>
  </r>
  <r>
    <x v="9"/>
    <x v="9"/>
    <s v="2019/20 Q3 Oct, Nov, Dec"/>
    <x v="15"/>
    <x v="90"/>
    <n v="195"/>
  </r>
  <r>
    <x v="9"/>
    <x v="9"/>
    <s v="2019/20 Q3 Oct, Nov, Dec"/>
    <x v="16"/>
    <x v="118"/>
    <n v="42"/>
  </r>
  <r>
    <x v="9"/>
    <x v="9"/>
    <s v="2019/20 Q3 Oct, Nov, Dec"/>
    <x v="16"/>
    <x v="124"/>
    <n v="124"/>
  </r>
  <r>
    <x v="9"/>
    <x v="9"/>
    <s v="2019/20 Q3 Oct, Nov, Dec"/>
    <x v="16"/>
    <x v="38"/>
    <n v="24"/>
  </r>
  <r>
    <x v="9"/>
    <x v="9"/>
    <s v="2019/20 Q3 Oct, Nov, Dec"/>
    <x v="16"/>
    <x v="92"/>
    <n v="25"/>
  </r>
  <r>
    <x v="9"/>
    <x v="9"/>
    <s v="2019/20 Q3 Oct, Nov, Dec"/>
    <x v="16"/>
    <x v="127"/>
    <n v="2"/>
  </r>
  <r>
    <x v="9"/>
    <x v="9"/>
    <s v="2019/20 Q3 Oct, Nov, Dec"/>
    <x v="16"/>
    <x v="93"/>
    <n v="105"/>
  </r>
  <r>
    <x v="9"/>
    <x v="9"/>
    <s v="2019/20 Q3 Oct, Nov, Dec"/>
    <x v="16"/>
    <x v="114"/>
    <n v="1"/>
  </r>
  <r>
    <x v="9"/>
    <x v="9"/>
    <s v="2019/20 Q3 Oct, Nov, Dec"/>
    <x v="16"/>
    <x v="94"/>
    <n v="2"/>
  </r>
  <r>
    <x v="9"/>
    <x v="9"/>
    <s v="2019/20 Q3 Oct, Nov, Dec"/>
    <x v="16"/>
    <x v="95"/>
    <n v="13"/>
  </r>
  <r>
    <x v="9"/>
    <x v="9"/>
    <s v="2019/20 Q3 Oct, Nov, Dec"/>
    <x v="16"/>
    <x v="125"/>
    <n v="5"/>
  </r>
  <r>
    <x v="9"/>
    <x v="9"/>
    <s v="2019/20 Q3 Oct, Nov, Dec"/>
    <x v="16"/>
    <x v="96"/>
    <n v="253"/>
  </r>
  <r>
    <x v="9"/>
    <x v="9"/>
    <s v="2019/20 Q3 Oct, Nov, Dec"/>
    <x v="16"/>
    <x v="97"/>
    <n v="124"/>
  </r>
  <r>
    <x v="9"/>
    <x v="9"/>
    <s v="2019/20 Q3 Oct, Nov, Dec"/>
    <x v="16"/>
    <x v="98"/>
    <n v="5"/>
  </r>
  <r>
    <x v="9"/>
    <x v="9"/>
    <s v="2019/20 Q3 Oct, Nov, Dec"/>
    <x v="16"/>
    <x v="99"/>
    <n v="63"/>
  </r>
  <r>
    <x v="9"/>
    <x v="9"/>
    <s v="2019/20 Q3 Oct, Nov, Dec"/>
    <x v="16"/>
    <x v="100"/>
    <n v="5"/>
  </r>
  <r>
    <x v="9"/>
    <x v="9"/>
    <s v="2019/20 Q3 Oct, Nov, Dec"/>
    <x v="16"/>
    <x v="117"/>
    <n v="3"/>
  </r>
  <r>
    <x v="9"/>
    <x v="9"/>
    <s v="2019/20 Q3 Oct, Nov, Dec"/>
    <x v="17"/>
    <x v="35"/>
    <n v="217"/>
  </r>
  <r>
    <x v="9"/>
    <x v="9"/>
    <s v="2019/20 Q3 Oct, Nov, Dec"/>
    <x v="17"/>
    <x v="82"/>
    <n v="1353"/>
  </r>
  <r>
    <x v="9"/>
    <x v="9"/>
    <s v="2019/20 Q3 Oct, Nov, Dec"/>
    <x v="17"/>
    <x v="101"/>
    <n v="2572"/>
  </r>
  <r>
    <x v="9"/>
    <x v="9"/>
    <s v="2019/20 Q3 Oct, Nov, Dec"/>
    <x v="17"/>
    <x v="83"/>
    <n v="2588"/>
  </r>
  <r>
    <x v="9"/>
    <x v="9"/>
    <s v="2019/20 Q3 Oct, Nov, Dec"/>
    <x v="17"/>
    <x v="113"/>
    <n v="347"/>
  </r>
  <r>
    <x v="9"/>
    <x v="9"/>
    <s v="2019/20 Q3 Oct, Nov, Dec"/>
    <x v="17"/>
    <x v="38"/>
    <n v="224"/>
  </r>
  <r>
    <x v="9"/>
    <x v="9"/>
    <s v="2019/20 Q3 Oct, Nov, Dec"/>
    <x v="17"/>
    <x v="84"/>
    <n v="616"/>
  </r>
  <r>
    <x v="9"/>
    <x v="9"/>
    <s v="2019/20 Q3 Oct, Nov, Dec"/>
    <x v="17"/>
    <x v="40"/>
    <n v="557"/>
  </r>
  <r>
    <x v="9"/>
    <x v="9"/>
    <s v="2019/20 Q3 Oct, Nov, Dec"/>
    <x v="17"/>
    <x v="102"/>
    <n v="167"/>
  </r>
  <r>
    <x v="9"/>
    <x v="9"/>
    <s v="2019/20 Q3 Oct, Nov, Dec"/>
    <x v="18"/>
    <x v="38"/>
    <n v="341"/>
  </r>
  <r>
    <x v="9"/>
    <x v="9"/>
    <s v="2019/20 Q3 Oct, Nov, Dec"/>
    <x v="18"/>
    <x v="103"/>
    <n v="62"/>
  </r>
  <r>
    <x v="9"/>
    <x v="9"/>
    <s v="2019/20 Q3 Oct, Nov, Dec"/>
    <x v="18"/>
    <x v="104"/>
    <n v="384"/>
  </r>
  <r>
    <x v="9"/>
    <x v="9"/>
    <s v="2019/20 Q3 Oct, Nov, Dec"/>
    <x v="19"/>
    <x v="105"/>
    <n v="30"/>
  </r>
  <r>
    <x v="9"/>
    <x v="9"/>
    <s v="2019/20 Q3 Oct, Nov, Dec"/>
    <x v="19"/>
    <x v="106"/>
    <n v="2"/>
  </r>
  <r>
    <x v="9"/>
    <x v="9"/>
    <s v="2019/20 Q3 Oct, Nov, Dec"/>
    <x v="19"/>
    <x v="107"/>
    <n v="54"/>
  </r>
  <r>
    <x v="9"/>
    <x v="9"/>
    <s v="2019/20 Q3 Oct, Nov, Dec"/>
    <x v="20"/>
    <x v="108"/>
    <n v="61"/>
  </r>
  <r>
    <x v="9"/>
    <x v="9"/>
    <s v="2019/20 Q3 Oct, Nov, Dec"/>
    <x v="20"/>
    <x v="109"/>
    <n v="402"/>
  </r>
  <r>
    <x v="9"/>
    <x v="9"/>
    <s v="2019/20 Q3 Oct, Nov, Dec"/>
    <x v="21"/>
    <x v="38"/>
    <n v="5"/>
  </r>
  <r>
    <x v="9"/>
    <x v="9"/>
    <s v="2019/20 Q4 Jan, Feb, Mar"/>
    <x v="0"/>
    <x v="0"/>
    <n v="189"/>
  </r>
  <r>
    <x v="9"/>
    <x v="9"/>
    <s v="2019/20 Q4 Jan, Feb, Mar"/>
    <x v="0"/>
    <x v="1"/>
    <n v="548"/>
  </r>
  <r>
    <x v="9"/>
    <x v="9"/>
    <s v="2019/20 Q4 Jan, Feb, Mar"/>
    <x v="1"/>
    <x v="119"/>
    <n v="9"/>
  </r>
  <r>
    <x v="9"/>
    <x v="9"/>
    <s v="2019/20 Q4 Jan, Feb, Mar"/>
    <x v="1"/>
    <x v="120"/>
    <n v="6"/>
  </r>
  <r>
    <x v="9"/>
    <x v="9"/>
    <s v="2019/20 Q4 Jan, Feb, Mar"/>
    <x v="1"/>
    <x v="121"/>
    <n v="8"/>
  </r>
  <r>
    <x v="9"/>
    <x v="9"/>
    <s v="2019/20 Q4 Jan, Feb, Mar"/>
    <x v="1"/>
    <x v="2"/>
    <n v="9"/>
  </r>
  <r>
    <x v="9"/>
    <x v="9"/>
    <s v="2019/20 Q4 Jan, Feb, Mar"/>
    <x v="1"/>
    <x v="3"/>
    <n v="37"/>
  </r>
  <r>
    <x v="9"/>
    <x v="9"/>
    <s v="2019/20 Q4 Jan, Feb, Mar"/>
    <x v="1"/>
    <x v="122"/>
    <n v="3"/>
  </r>
  <r>
    <x v="9"/>
    <x v="9"/>
    <s v="2019/20 Q4 Jan, Feb, Mar"/>
    <x v="1"/>
    <x v="111"/>
    <n v="22"/>
  </r>
  <r>
    <x v="9"/>
    <x v="9"/>
    <s v="2019/20 Q4 Jan, Feb, Mar"/>
    <x v="1"/>
    <x v="4"/>
    <n v="35"/>
  </r>
  <r>
    <x v="9"/>
    <x v="9"/>
    <s v="2019/20 Q4 Jan, Feb, Mar"/>
    <x v="1"/>
    <x v="123"/>
    <n v="7"/>
  </r>
  <r>
    <x v="9"/>
    <x v="9"/>
    <s v="2019/20 Q4 Jan, Feb, Mar"/>
    <x v="1"/>
    <x v="6"/>
    <n v="40"/>
  </r>
  <r>
    <x v="9"/>
    <x v="9"/>
    <s v="2019/20 Q4 Jan, Feb, Mar"/>
    <x v="1"/>
    <x v="7"/>
    <n v="8"/>
  </r>
  <r>
    <x v="9"/>
    <x v="9"/>
    <s v="2019/20 Q4 Jan, Feb, Mar"/>
    <x v="1"/>
    <x v="8"/>
    <n v="3"/>
  </r>
  <r>
    <x v="9"/>
    <x v="9"/>
    <s v="2019/20 Q4 Jan, Feb, Mar"/>
    <x v="1"/>
    <x v="9"/>
    <n v="24"/>
  </r>
  <r>
    <x v="9"/>
    <x v="9"/>
    <s v="2019/20 Q4 Jan, Feb, Mar"/>
    <x v="1"/>
    <x v="10"/>
    <n v="133"/>
  </r>
  <r>
    <x v="9"/>
    <x v="9"/>
    <s v="2019/20 Q4 Jan, Feb, Mar"/>
    <x v="1"/>
    <x v="11"/>
    <n v="1"/>
  </r>
  <r>
    <x v="9"/>
    <x v="9"/>
    <s v="2019/20 Q4 Jan, Feb, Mar"/>
    <x v="1"/>
    <x v="12"/>
    <n v="28"/>
  </r>
  <r>
    <x v="9"/>
    <x v="9"/>
    <s v="2019/20 Q4 Jan, Feb, Mar"/>
    <x v="1"/>
    <x v="13"/>
    <n v="1"/>
  </r>
  <r>
    <x v="9"/>
    <x v="9"/>
    <s v="2019/20 Q4 Jan, Feb, Mar"/>
    <x v="1"/>
    <x v="14"/>
    <n v="34"/>
  </r>
  <r>
    <x v="9"/>
    <x v="9"/>
    <s v="2019/20 Q4 Jan, Feb, Mar"/>
    <x v="1"/>
    <x v="15"/>
    <n v="67"/>
  </r>
  <r>
    <x v="9"/>
    <x v="9"/>
    <s v="2019/20 Q4 Jan, Feb, Mar"/>
    <x v="1"/>
    <x v="16"/>
    <n v="10"/>
  </r>
  <r>
    <x v="9"/>
    <x v="9"/>
    <s v="2019/20 Q4 Jan, Feb, Mar"/>
    <x v="1"/>
    <x v="17"/>
    <n v="215"/>
  </r>
  <r>
    <x v="9"/>
    <x v="9"/>
    <s v="2019/20 Q4 Jan, Feb, Mar"/>
    <x v="1"/>
    <x v="18"/>
    <n v="59"/>
  </r>
  <r>
    <x v="9"/>
    <x v="9"/>
    <s v="2019/20 Q4 Jan, Feb, Mar"/>
    <x v="1"/>
    <x v="19"/>
    <n v="93"/>
  </r>
  <r>
    <x v="9"/>
    <x v="9"/>
    <s v="2019/20 Q4 Jan, Feb, Mar"/>
    <x v="2"/>
    <x v="20"/>
    <n v="2535"/>
  </r>
  <r>
    <x v="9"/>
    <x v="9"/>
    <s v="2019/20 Q4 Jan, Feb, Mar"/>
    <x v="2"/>
    <x v="21"/>
    <n v="19"/>
  </r>
  <r>
    <x v="9"/>
    <x v="9"/>
    <s v="2019/20 Q4 Jan, Feb, Mar"/>
    <x v="2"/>
    <x v="22"/>
    <n v="283"/>
  </r>
  <r>
    <x v="9"/>
    <x v="9"/>
    <s v="2019/20 Q4 Jan, Feb, Mar"/>
    <x v="2"/>
    <x v="23"/>
    <n v="1932"/>
  </r>
  <r>
    <x v="9"/>
    <x v="9"/>
    <s v="2019/20 Q4 Jan, Feb, Mar"/>
    <x v="3"/>
    <x v="24"/>
    <n v="1763"/>
  </r>
  <r>
    <x v="9"/>
    <x v="9"/>
    <s v="2019/20 Q4 Jan, Feb, Mar"/>
    <x v="3"/>
    <x v="25"/>
    <n v="920"/>
  </r>
  <r>
    <x v="9"/>
    <x v="9"/>
    <s v="2019/20 Q4 Jan, Feb, Mar"/>
    <x v="3"/>
    <x v="26"/>
    <n v="2032"/>
  </r>
  <r>
    <x v="9"/>
    <x v="9"/>
    <s v="2019/20 Q4 Jan, Feb, Mar"/>
    <x v="3"/>
    <x v="27"/>
    <n v="723"/>
  </r>
  <r>
    <x v="9"/>
    <x v="9"/>
    <s v="2019/20 Q4 Jan, Feb, Mar"/>
    <x v="3"/>
    <x v="28"/>
    <n v="365"/>
  </r>
  <r>
    <x v="9"/>
    <x v="9"/>
    <s v="2019/20 Q4 Jan, Feb, Mar"/>
    <x v="3"/>
    <x v="38"/>
    <n v="307"/>
  </r>
  <r>
    <x v="9"/>
    <x v="9"/>
    <s v="2019/20 Q4 Jan, Feb, Mar"/>
    <x v="4"/>
    <x v="30"/>
    <n v="3"/>
  </r>
  <r>
    <x v="9"/>
    <x v="9"/>
    <s v="2019/20 Q4 Jan, Feb, Mar"/>
    <x v="4"/>
    <x v="31"/>
    <n v="140"/>
  </r>
  <r>
    <x v="9"/>
    <x v="9"/>
    <s v="2019/20 Q4 Jan, Feb, Mar"/>
    <x v="4"/>
    <x v="32"/>
    <n v="30"/>
  </r>
  <r>
    <x v="9"/>
    <x v="9"/>
    <s v="2019/20 Q4 Jan, Feb, Mar"/>
    <x v="4"/>
    <x v="33"/>
    <n v="1"/>
  </r>
  <r>
    <x v="9"/>
    <x v="9"/>
    <s v="2019/20 Q4 Jan, Feb, Mar"/>
    <x v="4"/>
    <x v="34"/>
    <n v="5"/>
  </r>
  <r>
    <x v="9"/>
    <x v="9"/>
    <s v="2019/20 Q4 Jan, Feb, Mar"/>
    <x v="5"/>
    <x v="35"/>
    <n v="949"/>
  </r>
  <r>
    <x v="9"/>
    <x v="9"/>
    <s v="2019/20 Q4 Jan, Feb, Mar"/>
    <x v="5"/>
    <x v="36"/>
    <n v="143"/>
  </r>
  <r>
    <x v="9"/>
    <x v="9"/>
    <s v="2019/20 Q4 Jan, Feb, Mar"/>
    <x v="5"/>
    <x v="37"/>
    <n v="2078"/>
  </r>
  <r>
    <x v="9"/>
    <x v="9"/>
    <s v="2019/20 Q4 Jan, Feb, Mar"/>
    <x v="5"/>
    <x v="38"/>
    <n v="151"/>
  </r>
  <r>
    <x v="9"/>
    <x v="9"/>
    <s v="2019/20 Q4 Jan, Feb, Mar"/>
    <x v="5"/>
    <x v="39"/>
    <n v="463"/>
  </r>
  <r>
    <x v="9"/>
    <x v="9"/>
    <s v="2019/20 Q4 Jan, Feb, Mar"/>
    <x v="5"/>
    <x v="40"/>
    <n v="156"/>
  </r>
  <r>
    <x v="9"/>
    <x v="9"/>
    <s v="2019/20 Q4 Jan, Feb, Mar"/>
    <x v="6"/>
    <x v="115"/>
    <n v="321"/>
  </r>
  <r>
    <x v="9"/>
    <x v="9"/>
    <s v="2019/20 Q4 Jan, Feb, Mar"/>
    <x v="6"/>
    <x v="41"/>
    <n v="1373"/>
  </r>
  <r>
    <x v="9"/>
    <x v="9"/>
    <s v="2019/20 Q4 Jan, Feb, Mar"/>
    <x v="7"/>
    <x v="42"/>
    <n v="1"/>
  </r>
  <r>
    <x v="9"/>
    <x v="9"/>
    <s v="2019/20 Q4 Jan, Feb, Mar"/>
    <x v="7"/>
    <x v="44"/>
    <n v="21"/>
  </r>
  <r>
    <x v="9"/>
    <x v="9"/>
    <s v="2019/20 Q4 Jan, Feb, Mar"/>
    <x v="7"/>
    <x v="45"/>
    <n v="389"/>
  </r>
  <r>
    <x v="9"/>
    <x v="9"/>
    <s v="2019/20 Q4 Jan, Feb, Mar"/>
    <x v="7"/>
    <x v="46"/>
    <n v="20"/>
  </r>
  <r>
    <x v="9"/>
    <x v="9"/>
    <s v="2019/20 Q4 Jan, Feb, Mar"/>
    <x v="7"/>
    <x v="47"/>
    <n v="25"/>
  </r>
  <r>
    <x v="9"/>
    <x v="9"/>
    <s v="2019/20 Q4 Jan, Feb, Mar"/>
    <x v="7"/>
    <x v="48"/>
    <n v="2"/>
  </r>
  <r>
    <x v="9"/>
    <x v="9"/>
    <s v="2019/20 Q4 Jan, Feb, Mar"/>
    <x v="7"/>
    <x v="49"/>
    <n v="4"/>
  </r>
  <r>
    <x v="9"/>
    <x v="9"/>
    <s v="2019/20 Q4 Jan, Feb, Mar"/>
    <x v="7"/>
    <x v="50"/>
    <n v="1"/>
  </r>
  <r>
    <x v="9"/>
    <x v="9"/>
    <s v="2019/20 Q4 Jan, Feb, Mar"/>
    <x v="7"/>
    <x v="51"/>
    <n v="5"/>
  </r>
  <r>
    <x v="9"/>
    <x v="9"/>
    <s v="2019/20 Q4 Jan, Feb, Mar"/>
    <x v="7"/>
    <x v="52"/>
    <n v="9"/>
  </r>
  <r>
    <x v="9"/>
    <x v="9"/>
    <s v="2019/20 Q4 Jan, Feb, Mar"/>
    <x v="7"/>
    <x v="53"/>
    <n v="21"/>
  </r>
  <r>
    <x v="9"/>
    <x v="9"/>
    <s v="2019/20 Q4 Jan, Feb, Mar"/>
    <x v="7"/>
    <x v="54"/>
    <n v="6"/>
  </r>
  <r>
    <x v="9"/>
    <x v="9"/>
    <s v="2019/20 Q4 Jan, Feb, Mar"/>
    <x v="7"/>
    <x v="55"/>
    <n v="27"/>
  </r>
  <r>
    <x v="9"/>
    <x v="9"/>
    <s v="2019/20 Q4 Jan, Feb, Mar"/>
    <x v="7"/>
    <x v="56"/>
    <n v="2"/>
  </r>
  <r>
    <x v="9"/>
    <x v="9"/>
    <s v="2019/20 Q4 Jan, Feb, Mar"/>
    <x v="7"/>
    <x v="57"/>
    <n v="5"/>
  </r>
  <r>
    <x v="9"/>
    <x v="9"/>
    <s v="2019/20 Q4 Jan, Feb, Mar"/>
    <x v="7"/>
    <x v="58"/>
    <n v="8"/>
  </r>
  <r>
    <x v="9"/>
    <x v="9"/>
    <s v="2019/20 Q4 Jan, Feb, Mar"/>
    <x v="7"/>
    <x v="59"/>
    <n v="28"/>
  </r>
  <r>
    <x v="9"/>
    <x v="9"/>
    <s v="2019/20 Q4 Jan, Feb, Mar"/>
    <x v="7"/>
    <x v="60"/>
    <n v="6"/>
  </r>
  <r>
    <x v="9"/>
    <x v="9"/>
    <s v="2019/20 Q4 Jan, Feb, Mar"/>
    <x v="7"/>
    <x v="61"/>
    <n v="111"/>
  </r>
  <r>
    <x v="9"/>
    <x v="9"/>
    <s v="2019/20 Q4 Jan, Feb, Mar"/>
    <x v="8"/>
    <x v="24"/>
    <n v="1809"/>
  </r>
  <r>
    <x v="9"/>
    <x v="9"/>
    <s v="2019/20 Q4 Jan, Feb, Mar"/>
    <x v="8"/>
    <x v="25"/>
    <n v="89"/>
  </r>
  <r>
    <x v="9"/>
    <x v="9"/>
    <s v="2019/20 Q4 Jan, Feb, Mar"/>
    <x v="8"/>
    <x v="26"/>
    <n v="32"/>
  </r>
  <r>
    <x v="9"/>
    <x v="9"/>
    <s v="2019/20 Q4 Jan, Feb, Mar"/>
    <x v="8"/>
    <x v="27"/>
    <n v="451"/>
  </r>
  <r>
    <x v="9"/>
    <x v="9"/>
    <s v="2019/20 Q4 Jan, Feb, Mar"/>
    <x v="8"/>
    <x v="28"/>
    <n v="124"/>
  </r>
  <r>
    <x v="9"/>
    <x v="9"/>
    <s v="2019/20 Q4 Jan, Feb, Mar"/>
    <x v="8"/>
    <x v="38"/>
    <n v="50"/>
  </r>
  <r>
    <x v="9"/>
    <x v="9"/>
    <s v="2019/20 Q4 Jan, Feb, Mar"/>
    <x v="9"/>
    <x v="62"/>
    <n v="101"/>
  </r>
  <r>
    <x v="9"/>
    <x v="9"/>
    <s v="2019/20 Q4 Jan, Feb, Mar"/>
    <x v="9"/>
    <x v="38"/>
    <n v="429"/>
  </r>
  <r>
    <x v="9"/>
    <x v="9"/>
    <s v="2019/20 Q4 Jan, Feb, Mar"/>
    <x v="9"/>
    <x v="63"/>
    <n v="19"/>
  </r>
  <r>
    <x v="9"/>
    <x v="9"/>
    <s v="2019/20 Q4 Jan, Feb, Mar"/>
    <x v="9"/>
    <x v="64"/>
    <n v="145"/>
  </r>
  <r>
    <x v="9"/>
    <x v="9"/>
    <s v="2019/20 Q4 Jan, Feb, Mar"/>
    <x v="9"/>
    <x v="65"/>
    <n v="182"/>
  </r>
  <r>
    <x v="9"/>
    <x v="9"/>
    <s v="2019/20 Q4 Jan, Feb, Mar"/>
    <x v="9"/>
    <x v="66"/>
    <n v="100"/>
  </r>
  <r>
    <x v="9"/>
    <x v="9"/>
    <s v="2019/20 Q4 Jan, Feb, Mar"/>
    <x v="9"/>
    <x v="67"/>
    <n v="1257"/>
  </r>
  <r>
    <x v="9"/>
    <x v="9"/>
    <s v="2019/20 Q4 Jan, Feb, Mar"/>
    <x v="10"/>
    <x v="41"/>
    <n v="56"/>
  </r>
  <r>
    <x v="9"/>
    <x v="9"/>
    <s v="2019/20 Q4 Jan, Feb, Mar"/>
    <x v="22"/>
    <x v="68"/>
    <n v="798"/>
  </r>
  <r>
    <x v="9"/>
    <x v="9"/>
    <s v="2019/20 Q4 Jan, Feb, Mar"/>
    <x v="22"/>
    <x v="69"/>
    <n v="884"/>
  </r>
  <r>
    <x v="9"/>
    <x v="9"/>
    <s v="2019/20 Q4 Jan, Feb, Mar"/>
    <x v="22"/>
    <x v="70"/>
    <n v="9"/>
  </r>
  <r>
    <x v="9"/>
    <x v="9"/>
    <s v="2019/20 Q4 Jan, Feb, Mar"/>
    <x v="22"/>
    <x v="71"/>
    <n v="47"/>
  </r>
  <r>
    <x v="9"/>
    <x v="9"/>
    <s v="2019/20 Q4 Jan, Feb, Mar"/>
    <x v="22"/>
    <x v="72"/>
    <n v="44"/>
  </r>
  <r>
    <x v="9"/>
    <x v="9"/>
    <s v="2019/20 Q4 Jan, Feb, Mar"/>
    <x v="22"/>
    <x v="116"/>
    <n v="406"/>
  </r>
  <r>
    <x v="9"/>
    <x v="9"/>
    <s v="2019/20 Q4 Jan, Feb, Mar"/>
    <x v="22"/>
    <x v="38"/>
    <n v="390"/>
  </r>
  <r>
    <x v="9"/>
    <x v="9"/>
    <s v="2019/20 Q4 Jan, Feb, Mar"/>
    <x v="22"/>
    <x v="73"/>
    <n v="45"/>
  </r>
  <r>
    <x v="9"/>
    <x v="9"/>
    <s v="2019/20 Q4 Jan, Feb, Mar"/>
    <x v="22"/>
    <x v="74"/>
    <n v="429"/>
  </r>
  <r>
    <x v="9"/>
    <x v="9"/>
    <s v="2019/20 Q4 Jan, Feb, Mar"/>
    <x v="11"/>
    <x v="68"/>
    <n v="35"/>
  </r>
  <r>
    <x v="9"/>
    <x v="9"/>
    <s v="2019/20 Q4 Jan, Feb, Mar"/>
    <x v="11"/>
    <x v="69"/>
    <n v="94"/>
  </r>
  <r>
    <x v="9"/>
    <x v="9"/>
    <s v="2019/20 Q4 Jan, Feb, Mar"/>
    <x v="11"/>
    <x v="71"/>
    <n v="217"/>
  </r>
  <r>
    <x v="9"/>
    <x v="9"/>
    <s v="2019/20 Q4 Jan, Feb, Mar"/>
    <x v="11"/>
    <x v="72"/>
    <n v="423"/>
  </r>
  <r>
    <x v="9"/>
    <x v="9"/>
    <s v="2019/20 Q4 Jan, Feb, Mar"/>
    <x v="11"/>
    <x v="116"/>
    <n v="85"/>
  </r>
  <r>
    <x v="9"/>
    <x v="9"/>
    <s v="2019/20 Q4 Jan, Feb, Mar"/>
    <x v="11"/>
    <x v="38"/>
    <n v="148"/>
  </r>
  <r>
    <x v="9"/>
    <x v="9"/>
    <s v="2019/20 Q4 Jan, Feb, Mar"/>
    <x v="11"/>
    <x v="73"/>
    <n v="2"/>
  </r>
  <r>
    <x v="9"/>
    <x v="9"/>
    <s v="2019/20 Q4 Jan, Feb, Mar"/>
    <x v="11"/>
    <x v="74"/>
    <n v="66"/>
  </r>
  <r>
    <x v="9"/>
    <x v="9"/>
    <s v="2019/20 Q4 Jan, Feb, Mar"/>
    <x v="12"/>
    <x v="41"/>
    <n v="2173"/>
  </r>
  <r>
    <x v="9"/>
    <x v="9"/>
    <s v="2019/20 Q4 Jan, Feb, Mar"/>
    <x v="13"/>
    <x v="75"/>
    <n v="24"/>
  </r>
  <r>
    <x v="9"/>
    <x v="9"/>
    <s v="2019/20 Q4 Jan, Feb, Mar"/>
    <x v="13"/>
    <x v="76"/>
    <n v="4"/>
  </r>
  <r>
    <x v="9"/>
    <x v="9"/>
    <s v="2019/20 Q4 Jan, Feb, Mar"/>
    <x v="13"/>
    <x v="77"/>
    <n v="17"/>
  </r>
  <r>
    <x v="9"/>
    <x v="9"/>
    <s v="2019/20 Q4 Jan, Feb, Mar"/>
    <x v="13"/>
    <x v="78"/>
    <n v="218"/>
  </r>
  <r>
    <x v="9"/>
    <x v="9"/>
    <s v="2019/20 Q4 Jan, Feb, Mar"/>
    <x v="13"/>
    <x v="79"/>
    <n v="75"/>
  </r>
  <r>
    <x v="9"/>
    <x v="9"/>
    <s v="2019/20 Q4 Jan, Feb, Mar"/>
    <x v="13"/>
    <x v="38"/>
    <n v="448"/>
  </r>
  <r>
    <x v="9"/>
    <x v="9"/>
    <s v="2019/20 Q4 Jan, Feb, Mar"/>
    <x v="13"/>
    <x v="80"/>
    <n v="13"/>
  </r>
  <r>
    <x v="9"/>
    <x v="9"/>
    <s v="2019/20 Q4 Jan, Feb, Mar"/>
    <x v="13"/>
    <x v="81"/>
    <n v="139"/>
  </r>
  <r>
    <x v="9"/>
    <x v="9"/>
    <s v="2019/20 Q4 Jan, Feb, Mar"/>
    <x v="14"/>
    <x v="35"/>
    <n v="13"/>
  </r>
  <r>
    <x v="9"/>
    <x v="9"/>
    <s v="2019/20 Q4 Jan, Feb, Mar"/>
    <x v="14"/>
    <x v="82"/>
    <n v="12"/>
  </r>
  <r>
    <x v="9"/>
    <x v="9"/>
    <s v="2019/20 Q4 Jan, Feb, Mar"/>
    <x v="14"/>
    <x v="101"/>
    <n v="62"/>
  </r>
  <r>
    <x v="9"/>
    <x v="9"/>
    <s v="2019/20 Q4 Jan, Feb, Mar"/>
    <x v="14"/>
    <x v="83"/>
    <n v="37"/>
  </r>
  <r>
    <x v="9"/>
    <x v="9"/>
    <s v="2019/20 Q4 Jan, Feb, Mar"/>
    <x v="14"/>
    <x v="113"/>
    <n v="11"/>
  </r>
  <r>
    <x v="9"/>
    <x v="9"/>
    <s v="2019/20 Q4 Jan, Feb, Mar"/>
    <x v="14"/>
    <x v="38"/>
    <n v="19"/>
  </r>
  <r>
    <x v="9"/>
    <x v="9"/>
    <s v="2019/20 Q4 Jan, Feb, Mar"/>
    <x v="14"/>
    <x v="84"/>
    <n v="65"/>
  </r>
  <r>
    <x v="9"/>
    <x v="9"/>
    <s v="2019/20 Q4 Jan, Feb, Mar"/>
    <x v="14"/>
    <x v="40"/>
    <n v="32"/>
  </r>
  <r>
    <x v="9"/>
    <x v="9"/>
    <s v="2019/20 Q4 Jan, Feb, Mar"/>
    <x v="15"/>
    <x v="85"/>
    <n v="44"/>
  </r>
  <r>
    <x v="9"/>
    <x v="9"/>
    <s v="2019/20 Q4 Jan, Feb, Mar"/>
    <x v="15"/>
    <x v="86"/>
    <n v="7"/>
  </r>
  <r>
    <x v="9"/>
    <x v="9"/>
    <s v="2019/20 Q4 Jan, Feb, Mar"/>
    <x v="15"/>
    <x v="38"/>
    <n v="93"/>
  </r>
  <r>
    <x v="9"/>
    <x v="9"/>
    <s v="2019/20 Q4 Jan, Feb, Mar"/>
    <x v="15"/>
    <x v="87"/>
    <n v="87"/>
  </r>
  <r>
    <x v="9"/>
    <x v="9"/>
    <s v="2019/20 Q4 Jan, Feb, Mar"/>
    <x v="15"/>
    <x v="88"/>
    <n v="13"/>
  </r>
  <r>
    <x v="9"/>
    <x v="9"/>
    <s v="2019/20 Q4 Jan, Feb, Mar"/>
    <x v="15"/>
    <x v="89"/>
    <n v="808"/>
  </r>
  <r>
    <x v="9"/>
    <x v="9"/>
    <s v="2019/20 Q4 Jan, Feb, Mar"/>
    <x v="15"/>
    <x v="90"/>
    <n v="206"/>
  </r>
  <r>
    <x v="9"/>
    <x v="9"/>
    <s v="2019/20 Q4 Jan, Feb, Mar"/>
    <x v="16"/>
    <x v="118"/>
    <n v="23"/>
  </r>
  <r>
    <x v="9"/>
    <x v="9"/>
    <s v="2019/20 Q4 Jan, Feb, Mar"/>
    <x v="16"/>
    <x v="124"/>
    <n v="78"/>
  </r>
  <r>
    <x v="9"/>
    <x v="9"/>
    <s v="2019/20 Q4 Jan, Feb, Mar"/>
    <x v="16"/>
    <x v="38"/>
    <n v="18"/>
  </r>
  <r>
    <x v="9"/>
    <x v="9"/>
    <s v="2019/20 Q4 Jan, Feb, Mar"/>
    <x v="16"/>
    <x v="92"/>
    <n v="39"/>
  </r>
  <r>
    <x v="9"/>
    <x v="9"/>
    <s v="2019/20 Q4 Jan, Feb, Mar"/>
    <x v="16"/>
    <x v="127"/>
    <n v="6"/>
  </r>
  <r>
    <x v="9"/>
    <x v="9"/>
    <s v="2019/20 Q4 Jan, Feb, Mar"/>
    <x v="16"/>
    <x v="93"/>
    <n v="46"/>
  </r>
  <r>
    <x v="9"/>
    <x v="9"/>
    <s v="2019/20 Q4 Jan, Feb, Mar"/>
    <x v="16"/>
    <x v="95"/>
    <n v="12"/>
  </r>
  <r>
    <x v="9"/>
    <x v="9"/>
    <s v="2019/20 Q4 Jan, Feb, Mar"/>
    <x v="16"/>
    <x v="125"/>
    <n v="8"/>
  </r>
  <r>
    <x v="9"/>
    <x v="9"/>
    <s v="2019/20 Q4 Jan, Feb, Mar"/>
    <x v="16"/>
    <x v="96"/>
    <n v="191"/>
  </r>
  <r>
    <x v="9"/>
    <x v="9"/>
    <s v="2019/20 Q4 Jan, Feb, Mar"/>
    <x v="16"/>
    <x v="97"/>
    <n v="140"/>
  </r>
  <r>
    <x v="9"/>
    <x v="9"/>
    <s v="2019/20 Q4 Jan, Feb, Mar"/>
    <x v="16"/>
    <x v="98"/>
    <n v="3"/>
  </r>
  <r>
    <x v="9"/>
    <x v="9"/>
    <s v="2019/20 Q4 Jan, Feb, Mar"/>
    <x v="16"/>
    <x v="99"/>
    <n v="37"/>
  </r>
  <r>
    <x v="9"/>
    <x v="9"/>
    <s v="2019/20 Q4 Jan, Feb, Mar"/>
    <x v="16"/>
    <x v="100"/>
    <n v="7"/>
  </r>
  <r>
    <x v="9"/>
    <x v="9"/>
    <s v="2019/20 Q4 Jan, Feb, Mar"/>
    <x v="16"/>
    <x v="117"/>
    <n v="9"/>
  </r>
  <r>
    <x v="9"/>
    <x v="9"/>
    <s v="2019/20 Q4 Jan, Feb, Mar"/>
    <x v="17"/>
    <x v="35"/>
    <n v="160"/>
  </r>
  <r>
    <x v="9"/>
    <x v="9"/>
    <s v="2019/20 Q4 Jan, Feb, Mar"/>
    <x v="17"/>
    <x v="82"/>
    <n v="1048"/>
  </r>
  <r>
    <x v="9"/>
    <x v="9"/>
    <s v="2019/20 Q4 Jan, Feb, Mar"/>
    <x v="17"/>
    <x v="101"/>
    <n v="2139"/>
  </r>
  <r>
    <x v="9"/>
    <x v="9"/>
    <s v="2019/20 Q4 Jan, Feb, Mar"/>
    <x v="17"/>
    <x v="83"/>
    <n v="1975"/>
  </r>
  <r>
    <x v="9"/>
    <x v="9"/>
    <s v="2019/20 Q4 Jan, Feb, Mar"/>
    <x v="17"/>
    <x v="113"/>
    <n v="297"/>
  </r>
  <r>
    <x v="9"/>
    <x v="9"/>
    <s v="2019/20 Q4 Jan, Feb, Mar"/>
    <x v="17"/>
    <x v="38"/>
    <n v="132"/>
  </r>
  <r>
    <x v="9"/>
    <x v="9"/>
    <s v="2019/20 Q4 Jan, Feb, Mar"/>
    <x v="17"/>
    <x v="84"/>
    <n v="567"/>
  </r>
  <r>
    <x v="9"/>
    <x v="9"/>
    <s v="2019/20 Q4 Jan, Feb, Mar"/>
    <x v="17"/>
    <x v="40"/>
    <n v="436"/>
  </r>
  <r>
    <x v="9"/>
    <x v="9"/>
    <s v="2019/20 Q4 Jan, Feb, Mar"/>
    <x v="17"/>
    <x v="102"/>
    <n v="141"/>
  </r>
  <r>
    <x v="9"/>
    <x v="9"/>
    <s v="2019/20 Q4 Jan, Feb, Mar"/>
    <x v="18"/>
    <x v="38"/>
    <n v="257"/>
  </r>
  <r>
    <x v="9"/>
    <x v="9"/>
    <s v="2019/20 Q4 Jan, Feb, Mar"/>
    <x v="18"/>
    <x v="103"/>
    <n v="73"/>
  </r>
  <r>
    <x v="9"/>
    <x v="9"/>
    <s v="2019/20 Q4 Jan, Feb, Mar"/>
    <x v="18"/>
    <x v="104"/>
    <n v="345"/>
  </r>
  <r>
    <x v="9"/>
    <x v="9"/>
    <s v="2019/20 Q4 Jan, Feb, Mar"/>
    <x v="19"/>
    <x v="105"/>
    <n v="31"/>
  </r>
  <r>
    <x v="9"/>
    <x v="9"/>
    <s v="2019/20 Q4 Jan, Feb, Mar"/>
    <x v="19"/>
    <x v="106"/>
    <n v="3"/>
  </r>
  <r>
    <x v="9"/>
    <x v="9"/>
    <s v="2019/20 Q4 Jan, Feb, Mar"/>
    <x v="19"/>
    <x v="107"/>
    <n v="50"/>
  </r>
  <r>
    <x v="9"/>
    <x v="9"/>
    <s v="2019/20 Q4 Jan, Feb, Mar"/>
    <x v="20"/>
    <x v="108"/>
    <n v="83"/>
  </r>
  <r>
    <x v="9"/>
    <x v="9"/>
    <s v="2019/20 Q4 Jan, Feb, Mar"/>
    <x v="20"/>
    <x v="109"/>
    <n v="365"/>
  </r>
  <r>
    <x v="9"/>
    <x v="9"/>
    <s v="2019/20 Q4 Jan, Feb, Mar"/>
    <x v="21"/>
    <x v="38"/>
    <n v="4"/>
  </r>
  <r>
    <x v="10"/>
    <x v="10"/>
    <s v="2020/21 Q1 Apr, May, Jun"/>
    <x v="0"/>
    <x v="0"/>
    <n v="165"/>
  </r>
  <r>
    <x v="10"/>
    <x v="10"/>
    <s v="2020/21 Q1 Apr, May, Jun"/>
    <x v="0"/>
    <x v="1"/>
    <n v="296"/>
  </r>
  <r>
    <x v="10"/>
    <x v="10"/>
    <s v="2020/21 Q1 Apr, May, Jun"/>
    <x v="1"/>
    <x v="119"/>
    <n v="31"/>
  </r>
  <r>
    <x v="10"/>
    <x v="10"/>
    <s v="2020/21 Q1 Apr, May, Jun"/>
    <x v="1"/>
    <x v="120"/>
    <n v="6"/>
  </r>
  <r>
    <x v="10"/>
    <x v="10"/>
    <s v="2020/21 Q1 Apr, May, Jun"/>
    <x v="1"/>
    <x v="121"/>
    <n v="36"/>
  </r>
  <r>
    <x v="10"/>
    <x v="10"/>
    <s v="2020/21 Q1 Apr, May, Jun"/>
    <x v="1"/>
    <x v="2"/>
    <n v="4"/>
  </r>
  <r>
    <x v="10"/>
    <x v="10"/>
    <s v="2020/21 Q1 Apr, May, Jun"/>
    <x v="1"/>
    <x v="3"/>
    <n v="33"/>
  </r>
  <r>
    <x v="10"/>
    <x v="10"/>
    <s v="2020/21 Q1 Apr, May, Jun"/>
    <x v="1"/>
    <x v="122"/>
    <n v="4"/>
  </r>
  <r>
    <x v="10"/>
    <x v="10"/>
    <s v="2020/21 Q1 Apr, May, Jun"/>
    <x v="1"/>
    <x v="111"/>
    <n v="30"/>
  </r>
  <r>
    <x v="10"/>
    <x v="10"/>
    <s v="2020/21 Q1 Apr, May, Jun"/>
    <x v="1"/>
    <x v="4"/>
    <n v="54"/>
  </r>
  <r>
    <x v="10"/>
    <x v="10"/>
    <s v="2020/21 Q1 Apr, May, Jun"/>
    <x v="1"/>
    <x v="123"/>
    <n v="21"/>
  </r>
  <r>
    <x v="10"/>
    <x v="10"/>
    <s v="2020/21 Q1 Apr, May, Jun"/>
    <x v="1"/>
    <x v="5"/>
    <n v="10"/>
  </r>
  <r>
    <x v="10"/>
    <x v="10"/>
    <s v="2020/21 Q1 Apr, May, Jun"/>
    <x v="1"/>
    <x v="6"/>
    <n v="42"/>
  </r>
  <r>
    <x v="10"/>
    <x v="10"/>
    <s v="2020/21 Q1 Apr, May, Jun"/>
    <x v="1"/>
    <x v="7"/>
    <n v="8"/>
  </r>
  <r>
    <x v="10"/>
    <x v="10"/>
    <s v="2020/21 Q1 Apr, May, Jun"/>
    <x v="1"/>
    <x v="8"/>
    <n v="28"/>
  </r>
  <r>
    <x v="10"/>
    <x v="10"/>
    <s v="2020/21 Q1 Apr, May, Jun"/>
    <x v="1"/>
    <x v="9"/>
    <n v="81"/>
  </r>
  <r>
    <x v="10"/>
    <x v="10"/>
    <s v="2020/21 Q1 Apr, May, Jun"/>
    <x v="1"/>
    <x v="10"/>
    <n v="299"/>
  </r>
  <r>
    <x v="10"/>
    <x v="10"/>
    <s v="2020/21 Q1 Apr, May, Jun"/>
    <x v="1"/>
    <x v="11"/>
    <n v="5"/>
  </r>
  <r>
    <x v="10"/>
    <x v="10"/>
    <s v="2020/21 Q1 Apr, May, Jun"/>
    <x v="1"/>
    <x v="12"/>
    <n v="111"/>
  </r>
  <r>
    <x v="10"/>
    <x v="10"/>
    <s v="2020/21 Q1 Apr, May, Jun"/>
    <x v="1"/>
    <x v="13"/>
    <n v="8"/>
  </r>
  <r>
    <x v="10"/>
    <x v="10"/>
    <s v="2020/21 Q1 Apr, May, Jun"/>
    <x v="1"/>
    <x v="14"/>
    <n v="42"/>
  </r>
  <r>
    <x v="10"/>
    <x v="10"/>
    <s v="2020/21 Q1 Apr, May, Jun"/>
    <x v="1"/>
    <x v="15"/>
    <n v="121"/>
  </r>
  <r>
    <x v="10"/>
    <x v="10"/>
    <s v="2020/21 Q1 Apr, May, Jun"/>
    <x v="1"/>
    <x v="16"/>
    <n v="44"/>
  </r>
  <r>
    <x v="10"/>
    <x v="10"/>
    <s v="2020/21 Q1 Apr, May, Jun"/>
    <x v="1"/>
    <x v="17"/>
    <n v="267"/>
  </r>
  <r>
    <x v="10"/>
    <x v="10"/>
    <s v="2020/21 Q1 Apr, May, Jun"/>
    <x v="1"/>
    <x v="18"/>
    <n v="58"/>
  </r>
  <r>
    <x v="10"/>
    <x v="10"/>
    <s v="2020/21 Q1 Apr, May, Jun"/>
    <x v="1"/>
    <x v="19"/>
    <n v="230"/>
  </r>
  <r>
    <x v="10"/>
    <x v="10"/>
    <s v="2020/21 Q1 Apr, May, Jun"/>
    <x v="2"/>
    <x v="20"/>
    <n v="2305"/>
  </r>
  <r>
    <x v="10"/>
    <x v="10"/>
    <s v="2020/21 Q1 Apr, May, Jun"/>
    <x v="2"/>
    <x v="21"/>
    <n v="19"/>
  </r>
  <r>
    <x v="10"/>
    <x v="10"/>
    <s v="2020/21 Q1 Apr, May, Jun"/>
    <x v="2"/>
    <x v="22"/>
    <n v="333"/>
  </r>
  <r>
    <x v="10"/>
    <x v="10"/>
    <s v="2020/21 Q1 Apr, May, Jun"/>
    <x v="2"/>
    <x v="23"/>
    <n v="1705"/>
  </r>
  <r>
    <x v="10"/>
    <x v="10"/>
    <s v="2020/21 Q1 Apr, May, Jun"/>
    <x v="3"/>
    <x v="24"/>
    <n v="1566"/>
  </r>
  <r>
    <x v="10"/>
    <x v="10"/>
    <s v="2020/21 Q1 Apr, May, Jun"/>
    <x v="3"/>
    <x v="25"/>
    <n v="554"/>
  </r>
  <r>
    <x v="10"/>
    <x v="10"/>
    <s v="2020/21 Q1 Apr, May, Jun"/>
    <x v="3"/>
    <x v="26"/>
    <n v="1767"/>
  </r>
  <r>
    <x v="10"/>
    <x v="10"/>
    <s v="2020/21 Q1 Apr, May, Jun"/>
    <x v="3"/>
    <x v="27"/>
    <n v="587"/>
  </r>
  <r>
    <x v="10"/>
    <x v="10"/>
    <s v="2020/21 Q1 Apr, May, Jun"/>
    <x v="3"/>
    <x v="28"/>
    <n v="339"/>
  </r>
  <r>
    <x v="10"/>
    <x v="10"/>
    <s v="2020/21 Q1 Apr, May, Jun"/>
    <x v="3"/>
    <x v="38"/>
    <n v="284"/>
  </r>
  <r>
    <x v="10"/>
    <x v="10"/>
    <s v="2020/21 Q1 Apr, May, Jun"/>
    <x v="4"/>
    <x v="30"/>
    <n v="2"/>
  </r>
  <r>
    <x v="10"/>
    <x v="10"/>
    <s v="2020/21 Q1 Apr, May, Jun"/>
    <x v="4"/>
    <x v="31"/>
    <n v="83"/>
  </r>
  <r>
    <x v="10"/>
    <x v="10"/>
    <s v="2020/21 Q1 Apr, May, Jun"/>
    <x v="4"/>
    <x v="32"/>
    <n v="23"/>
  </r>
  <r>
    <x v="10"/>
    <x v="10"/>
    <s v="2020/21 Q1 Apr, May, Jun"/>
    <x v="4"/>
    <x v="34"/>
    <n v="5"/>
  </r>
  <r>
    <x v="10"/>
    <x v="10"/>
    <s v="2020/21 Q1 Apr, May, Jun"/>
    <x v="5"/>
    <x v="35"/>
    <n v="700"/>
  </r>
  <r>
    <x v="10"/>
    <x v="10"/>
    <s v="2020/21 Q1 Apr, May, Jun"/>
    <x v="5"/>
    <x v="36"/>
    <n v="13"/>
  </r>
  <r>
    <x v="10"/>
    <x v="10"/>
    <s v="2020/21 Q1 Apr, May, Jun"/>
    <x v="5"/>
    <x v="37"/>
    <n v="1614"/>
  </r>
  <r>
    <x v="10"/>
    <x v="10"/>
    <s v="2020/21 Q1 Apr, May, Jun"/>
    <x v="5"/>
    <x v="38"/>
    <n v="106"/>
  </r>
  <r>
    <x v="10"/>
    <x v="10"/>
    <s v="2020/21 Q1 Apr, May, Jun"/>
    <x v="5"/>
    <x v="39"/>
    <n v="173"/>
  </r>
  <r>
    <x v="10"/>
    <x v="10"/>
    <s v="2020/21 Q1 Apr, May, Jun"/>
    <x v="5"/>
    <x v="40"/>
    <n v="89"/>
  </r>
  <r>
    <x v="10"/>
    <x v="10"/>
    <s v="2020/21 Q1 Apr, May, Jun"/>
    <x v="6"/>
    <x v="115"/>
    <n v="319"/>
  </r>
  <r>
    <x v="10"/>
    <x v="10"/>
    <s v="2020/21 Q1 Apr, May, Jun"/>
    <x v="6"/>
    <x v="41"/>
    <n v="1136"/>
  </r>
  <r>
    <x v="10"/>
    <x v="10"/>
    <s v="2020/21 Q1 Apr, May, Jun"/>
    <x v="7"/>
    <x v="42"/>
    <n v="1"/>
  </r>
  <r>
    <x v="10"/>
    <x v="10"/>
    <s v="2020/21 Q1 Apr, May, Jun"/>
    <x v="7"/>
    <x v="43"/>
    <n v="5"/>
  </r>
  <r>
    <x v="10"/>
    <x v="10"/>
    <s v="2020/21 Q1 Apr, May, Jun"/>
    <x v="7"/>
    <x v="44"/>
    <n v="15"/>
  </r>
  <r>
    <x v="10"/>
    <x v="10"/>
    <s v="2020/21 Q1 Apr, May, Jun"/>
    <x v="7"/>
    <x v="45"/>
    <n v="289"/>
  </r>
  <r>
    <x v="10"/>
    <x v="10"/>
    <s v="2020/21 Q1 Apr, May, Jun"/>
    <x v="7"/>
    <x v="46"/>
    <n v="31"/>
  </r>
  <r>
    <x v="10"/>
    <x v="10"/>
    <s v="2020/21 Q1 Apr, May, Jun"/>
    <x v="7"/>
    <x v="47"/>
    <n v="56"/>
  </r>
  <r>
    <x v="10"/>
    <x v="10"/>
    <s v="2020/21 Q1 Apr, May, Jun"/>
    <x v="7"/>
    <x v="48"/>
    <n v="1"/>
  </r>
  <r>
    <x v="10"/>
    <x v="10"/>
    <s v="2020/21 Q1 Apr, May, Jun"/>
    <x v="7"/>
    <x v="49"/>
    <n v="4"/>
  </r>
  <r>
    <x v="10"/>
    <x v="10"/>
    <s v="2020/21 Q1 Apr, May, Jun"/>
    <x v="7"/>
    <x v="51"/>
    <n v="5"/>
  </r>
  <r>
    <x v="10"/>
    <x v="10"/>
    <s v="2020/21 Q1 Apr, May, Jun"/>
    <x v="7"/>
    <x v="52"/>
    <n v="6"/>
  </r>
  <r>
    <x v="10"/>
    <x v="10"/>
    <s v="2020/21 Q1 Apr, May, Jun"/>
    <x v="7"/>
    <x v="53"/>
    <n v="24"/>
  </r>
  <r>
    <x v="10"/>
    <x v="10"/>
    <s v="2020/21 Q1 Apr, May, Jun"/>
    <x v="7"/>
    <x v="112"/>
    <n v="1"/>
  </r>
  <r>
    <x v="10"/>
    <x v="10"/>
    <s v="2020/21 Q1 Apr, May, Jun"/>
    <x v="7"/>
    <x v="54"/>
    <n v="9"/>
  </r>
  <r>
    <x v="10"/>
    <x v="10"/>
    <s v="2020/21 Q1 Apr, May, Jun"/>
    <x v="7"/>
    <x v="55"/>
    <n v="34"/>
  </r>
  <r>
    <x v="10"/>
    <x v="10"/>
    <s v="2020/21 Q1 Apr, May, Jun"/>
    <x v="7"/>
    <x v="56"/>
    <n v="3"/>
  </r>
  <r>
    <x v="10"/>
    <x v="10"/>
    <s v="2020/21 Q1 Apr, May, Jun"/>
    <x v="7"/>
    <x v="57"/>
    <n v="3"/>
  </r>
  <r>
    <x v="10"/>
    <x v="10"/>
    <s v="2020/21 Q1 Apr, May, Jun"/>
    <x v="7"/>
    <x v="58"/>
    <n v="8"/>
  </r>
  <r>
    <x v="10"/>
    <x v="10"/>
    <s v="2020/21 Q1 Apr, May, Jun"/>
    <x v="7"/>
    <x v="59"/>
    <n v="22"/>
  </r>
  <r>
    <x v="10"/>
    <x v="10"/>
    <s v="2020/21 Q1 Apr, May, Jun"/>
    <x v="7"/>
    <x v="60"/>
    <n v="10"/>
  </r>
  <r>
    <x v="10"/>
    <x v="10"/>
    <s v="2020/21 Q1 Apr, May, Jun"/>
    <x v="7"/>
    <x v="61"/>
    <n v="62"/>
  </r>
  <r>
    <x v="10"/>
    <x v="10"/>
    <s v="2020/21 Q1 Apr, May, Jun"/>
    <x v="8"/>
    <x v="24"/>
    <n v="1145"/>
  </r>
  <r>
    <x v="10"/>
    <x v="10"/>
    <s v="2020/21 Q1 Apr, May, Jun"/>
    <x v="8"/>
    <x v="25"/>
    <n v="41"/>
  </r>
  <r>
    <x v="10"/>
    <x v="10"/>
    <s v="2020/21 Q1 Apr, May, Jun"/>
    <x v="8"/>
    <x v="26"/>
    <n v="34"/>
  </r>
  <r>
    <x v="10"/>
    <x v="10"/>
    <s v="2020/21 Q1 Apr, May, Jun"/>
    <x v="8"/>
    <x v="27"/>
    <n v="257"/>
  </r>
  <r>
    <x v="10"/>
    <x v="10"/>
    <s v="2020/21 Q1 Apr, May, Jun"/>
    <x v="8"/>
    <x v="28"/>
    <n v="83"/>
  </r>
  <r>
    <x v="10"/>
    <x v="10"/>
    <s v="2020/21 Q1 Apr, May, Jun"/>
    <x v="8"/>
    <x v="38"/>
    <n v="33"/>
  </r>
  <r>
    <x v="10"/>
    <x v="10"/>
    <s v="2020/21 Q1 Apr, May, Jun"/>
    <x v="9"/>
    <x v="62"/>
    <n v="47"/>
  </r>
  <r>
    <x v="10"/>
    <x v="10"/>
    <s v="2020/21 Q1 Apr, May, Jun"/>
    <x v="9"/>
    <x v="38"/>
    <n v="244"/>
  </r>
  <r>
    <x v="10"/>
    <x v="10"/>
    <s v="2020/21 Q1 Apr, May, Jun"/>
    <x v="9"/>
    <x v="63"/>
    <n v="21"/>
  </r>
  <r>
    <x v="10"/>
    <x v="10"/>
    <s v="2020/21 Q1 Apr, May, Jun"/>
    <x v="9"/>
    <x v="64"/>
    <n v="50"/>
  </r>
  <r>
    <x v="10"/>
    <x v="10"/>
    <s v="2020/21 Q1 Apr, May, Jun"/>
    <x v="9"/>
    <x v="65"/>
    <n v="56"/>
  </r>
  <r>
    <x v="10"/>
    <x v="10"/>
    <s v="2020/21 Q1 Apr, May, Jun"/>
    <x v="9"/>
    <x v="66"/>
    <n v="44"/>
  </r>
  <r>
    <x v="10"/>
    <x v="10"/>
    <s v="2020/21 Q1 Apr, May, Jun"/>
    <x v="9"/>
    <x v="67"/>
    <n v="382"/>
  </r>
  <r>
    <x v="10"/>
    <x v="10"/>
    <s v="2020/21 Q1 Apr, May, Jun"/>
    <x v="10"/>
    <x v="41"/>
    <n v="32"/>
  </r>
  <r>
    <x v="10"/>
    <x v="10"/>
    <s v="2020/21 Q1 Apr, May, Jun"/>
    <x v="22"/>
    <x v="68"/>
    <n v="325"/>
  </r>
  <r>
    <x v="10"/>
    <x v="10"/>
    <s v="2020/21 Q1 Apr, May, Jun"/>
    <x v="22"/>
    <x v="69"/>
    <n v="520"/>
  </r>
  <r>
    <x v="10"/>
    <x v="10"/>
    <s v="2020/21 Q1 Apr, May, Jun"/>
    <x v="22"/>
    <x v="70"/>
    <n v="8"/>
  </r>
  <r>
    <x v="10"/>
    <x v="10"/>
    <s v="2020/21 Q1 Apr, May, Jun"/>
    <x v="22"/>
    <x v="71"/>
    <n v="42"/>
  </r>
  <r>
    <x v="10"/>
    <x v="10"/>
    <s v="2020/21 Q1 Apr, May, Jun"/>
    <x v="22"/>
    <x v="72"/>
    <n v="23"/>
  </r>
  <r>
    <x v="10"/>
    <x v="10"/>
    <s v="2020/21 Q1 Apr, May, Jun"/>
    <x v="22"/>
    <x v="116"/>
    <n v="284"/>
  </r>
  <r>
    <x v="10"/>
    <x v="10"/>
    <s v="2020/21 Q1 Apr, May, Jun"/>
    <x v="22"/>
    <x v="38"/>
    <n v="231"/>
  </r>
  <r>
    <x v="10"/>
    <x v="10"/>
    <s v="2020/21 Q1 Apr, May, Jun"/>
    <x v="22"/>
    <x v="73"/>
    <n v="22"/>
  </r>
  <r>
    <x v="10"/>
    <x v="10"/>
    <s v="2020/21 Q1 Apr, May, Jun"/>
    <x v="22"/>
    <x v="74"/>
    <n v="265"/>
  </r>
  <r>
    <x v="10"/>
    <x v="10"/>
    <s v="2020/21 Q1 Apr, May, Jun"/>
    <x v="11"/>
    <x v="68"/>
    <n v="23"/>
  </r>
  <r>
    <x v="10"/>
    <x v="10"/>
    <s v="2020/21 Q1 Apr, May, Jun"/>
    <x v="11"/>
    <x v="69"/>
    <n v="66"/>
  </r>
  <r>
    <x v="10"/>
    <x v="10"/>
    <s v="2020/21 Q1 Apr, May, Jun"/>
    <x v="11"/>
    <x v="71"/>
    <n v="148"/>
  </r>
  <r>
    <x v="10"/>
    <x v="10"/>
    <s v="2020/21 Q1 Apr, May, Jun"/>
    <x v="11"/>
    <x v="72"/>
    <n v="457"/>
  </r>
  <r>
    <x v="10"/>
    <x v="10"/>
    <s v="2020/21 Q1 Apr, May, Jun"/>
    <x v="11"/>
    <x v="116"/>
    <n v="88"/>
  </r>
  <r>
    <x v="10"/>
    <x v="10"/>
    <s v="2020/21 Q1 Apr, May, Jun"/>
    <x v="11"/>
    <x v="38"/>
    <n v="99"/>
  </r>
  <r>
    <x v="10"/>
    <x v="10"/>
    <s v="2020/21 Q1 Apr, May, Jun"/>
    <x v="11"/>
    <x v="73"/>
    <n v="1"/>
  </r>
  <r>
    <x v="10"/>
    <x v="10"/>
    <s v="2020/21 Q1 Apr, May, Jun"/>
    <x v="11"/>
    <x v="74"/>
    <n v="60"/>
  </r>
  <r>
    <x v="10"/>
    <x v="10"/>
    <s v="2020/21 Q1 Apr, May, Jun"/>
    <x v="12"/>
    <x v="41"/>
    <n v="1869"/>
  </r>
  <r>
    <x v="10"/>
    <x v="10"/>
    <s v="2020/21 Q1 Apr, May, Jun"/>
    <x v="13"/>
    <x v="75"/>
    <n v="23"/>
  </r>
  <r>
    <x v="10"/>
    <x v="10"/>
    <s v="2020/21 Q1 Apr, May, Jun"/>
    <x v="13"/>
    <x v="76"/>
    <n v="2"/>
  </r>
  <r>
    <x v="10"/>
    <x v="10"/>
    <s v="2020/21 Q1 Apr, May, Jun"/>
    <x v="13"/>
    <x v="77"/>
    <n v="14"/>
  </r>
  <r>
    <x v="10"/>
    <x v="10"/>
    <s v="2020/21 Q1 Apr, May, Jun"/>
    <x v="13"/>
    <x v="78"/>
    <n v="253"/>
  </r>
  <r>
    <x v="10"/>
    <x v="10"/>
    <s v="2020/21 Q1 Apr, May, Jun"/>
    <x v="13"/>
    <x v="79"/>
    <n v="36"/>
  </r>
  <r>
    <x v="10"/>
    <x v="10"/>
    <s v="2020/21 Q1 Apr, May, Jun"/>
    <x v="13"/>
    <x v="38"/>
    <n v="373"/>
  </r>
  <r>
    <x v="10"/>
    <x v="10"/>
    <s v="2020/21 Q1 Apr, May, Jun"/>
    <x v="13"/>
    <x v="80"/>
    <n v="8"/>
  </r>
  <r>
    <x v="10"/>
    <x v="10"/>
    <s v="2020/21 Q1 Apr, May, Jun"/>
    <x v="13"/>
    <x v="81"/>
    <n v="113"/>
  </r>
  <r>
    <x v="10"/>
    <x v="10"/>
    <s v="2020/21 Q1 Apr, May, Jun"/>
    <x v="14"/>
    <x v="35"/>
    <n v="8"/>
  </r>
  <r>
    <x v="10"/>
    <x v="10"/>
    <s v="2020/21 Q1 Apr, May, Jun"/>
    <x v="14"/>
    <x v="82"/>
    <n v="7"/>
  </r>
  <r>
    <x v="10"/>
    <x v="10"/>
    <s v="2020/21 Q1 Apr, May, Jun"/>
    <x v="14"/>
    <x v="101"/>
    <n v="57"/>
  </r>
  <r>
    <x v="10"/>
    <x v="10"/>
    <s v="2020/21 Q1 Apr, May, Jun"/>
    <x v="14"/>
    <x v="83"/>
    <n v="30"/>
  </r>
  <r>
    <x v="10"/>
    <x v="10"/>
    <s v="2020/21 Q1 Apr, May, Jun"/>
    <x v="14"/>
    <x v="113"/>
    <n v="6"/>
  </r>
  <r>
    <x v="10"/>
    <x v="10"/>
    <s v="2020/21 Q1 Apr, May, Jun"/>
    <x v="14"/>
    <x v="38"/>
    <n v="8"/>
  </r>
  <r>
    <x v="10"/>
    <x v="10"/>
    <s v="2020/21 Q1 Apr, May, Jun"/>
    <x v="14"/>
    <x v="84"/>
    <n v="34"/>
  </r>
  <r>
    <x v="10"/>
    <x v="10"/>
    <s v="2020/21 Q1 Apr, May, Jun"/>
    <x v="14"/>
    <x v="40"/>
    <n v="12"/>
  </r>
  <r>
    <x v="10"/>
    <x v="10"/>
    <s v="2020/21 Q1 Apr, May, Jun"/>
    <x v="15"/>
    <x v="85"/>
    <n v="46"/>
  </r>
  <r>
    <x v="10"/>
    <x v="10"/>
    <s v="2020/21 Q1 Apr, May, Jun"/>
    <x v="15"/>
    <x v="86"/>
    <n v="30"/>
  </r>
  <r>
    <x v="10"/>
    <x v="10"/>
    <s v="2020/21 Q1 Apr, May, Jun"/>
    <x v="15"/>
    <x v="38"/>
    <n v="92"/>
  </r>
  <r>
    <x v="10"/>
    <x v="10"/>
    <s v="2020/21 Q1 Apr, May, Jun"/>
    <x v="15"/>
    <x v="87"/>
    <n v="84"/>
  </r>
  <r>
    <x v="10"/>
    <x v="10"/>
    <s v="2020/21 Q1 Apr, May, Jun"/>
    <x v="15"/>
    <x v="88"/>
    <n v="7"/>
  </r>
  <r>
    <x v="10"/>
    <x v="10"/>
    <s v="2020/21 Q1 Apr, May, Jun"/>
    <x v="15"/>
    <x v="89"/>
    <n v="825"/>
  </r>
  <r>
    <x v="10"/>
    <x v="10"/>
    <s v="2020/21 Q1 Apr, May, Jun"/>
    <x v="15"/>
    <x v="90"/>
    <n v="172"/>
  </r>
  <r>
    <x v="10"/>
    <x v="10"/>
    <s v="2020/21 Q1 Apr, May, Jun"/>
    <x v="16"/>
    <x v="91"/>
    <n v="2"/>
  </r>
  <r>
    <x v="10"/>
    <x v="10"/>
    <s v="2020/21 Q1 Apr, May, Jun"/>
    <x v="16"/>
    <x v="118"/>
    <n v="38"/>
  </r>
  <r>
    <x v="10"/>
    <x v="10"/>
    <s v="2020/21 Q1 Apr, May, Jun"/>
    <x v="16"/>
    <x v="124"/>
    <n v="2"/>
  </r>
  <r>
    <x v="10"/>
    <x v="10"/>
    <s v="2020/21 Q1 Apr, May, Jun"/>
    <x v="16"/>
    <x v="38"/>
    <n v="8"/>
  </r>
  <r>
    <x v="10"/>
    <x v="10"/>
    <s v="2020/21 Q1 Apr, May, Jun"/>
    <x v="16"/>
    <x v="93"/>
    <n v="7"/>
  </r>
  <r>
    <x v="10"/>
    <x v="10"/>
    <s v="2020/21 Q1 Apr, May, Jun"/>
    <x v="16"/>
    <x v="94"/>
    <n v="1"/>
  </r>
  <r>
    <x v="10"/>
    <x v="10"/>
    <s v="2020/21 Q1 Apr, May, Jun"/>
    <x v="16"/>
    <x v="95"/>
    <n v="29"/>
  </r>
  <r>
    <x v="10"/>
    <x v="10"/>
    <s v="2020/21 Q1 Apr, May, Jun"/>
    <x v="16"/>
    <x v="96"/>
    <n v="5"/>
  </r>
  <r>
    <x v="10"/>
    <x v="10"/>
    <s v="2020/21 Q1 Apr, May, Jun"/>
    <x v="16"/>
    <x v="97"/>
    <n v="128"/>
  </r>
  <r>
    <x v="10"/>
    <x v="10"/>
    <s v="2020/21 Q1 Apr, May, Jun"/>
    <x v="16"/>
    <x v="98"/>
    <n v="3"/>
  </r>
  <r>
    <x v="10"/>
    <x v="10"/>
    <s v="2020/21 Q1 Apr, May, Jun"/>
    <x v="16"/>
    <x v="99"/>
    <n v="15"/>
  </r>
  <r>
    <x v="10"/>
    <x v="10"/>
    <s v="2020/21 Q1 Apr, May, Jun"/>
    <x v="16"/>
    <x v="100"/>
    <n v="3"/>
  </r>
  <r>
    <x v="10"/>
    <x v="10"/>
    <s v="2020/21 Q1 Apr, May, Jun"/>
    <x v="16"/>
    <x v="117"/>
    <n v="5"/>
  </r>
  <r>
    <x v="10"/>
    <x v="10"/>
    <s v="2020/21 Q1 Apr, May, Jun"/>
    <x v="17"/>
    <x v="35"/>
    <n v="111"/>
  </r>
  <r>
    <x v="10"/>
    <x v="10"/>
    <s v="2020/21 Q1 Apr, May, Jun"/>
    <x v="17"/>
    <x v="82"/>
    <n v="497"/>
  </r>
  <r>
    <x v="10"/>
    <x v="10"/>
    <s v="2020/21 Q1 Apr, May, Jun"/>
    <x v="17"/>
    <x v="101"/>
    <n v="1288"/>
  </r>
  <r>
    <x v="10"/>
    <x v="10"/>
    <s v="2020/21 Q1 Apr, May, Jun"/>
    <x v="17"/>
    <x v="83"/>
    <n v="1374"/>
  </r>
  <r>
    <x v="10"/>
    <x v="10"/>
    <s v="2020/21 Q1 Apr, May, Jun"/>
    <x v="17"/>
    <x v="113"/>
    <n v="158"/>
  </r>
  <r>
    <x v="10"/>
    <x v="10"/>
    <s v="2020/21 Q1 Apr, May, Jun"/>
    <x v="17"/>
    <x v="38"/>
    <n v="79"/>
  </r>
  <r>
    <x v="10"/>
    <x v="10"/>
    <s v="2020/21 Q1 Apr, May, Jun"/>
    <x v="17"/>
    <x v="84"/>
    <n v="224"/>
  </r>
  <r>
    <x v="10"/>
    <x v="10"/>
    <s v="2020/21 Q1 Apr, May, Jun"/>
    <x v="17"/>
    <x v="40"/>
    <n v="223"/>
  </r>
  <r>
    <x v="10"/>
    <x v="10"/>
    <s v="2020/21 Q1 Apr, May, Jun"/>
    <x v="17"/>
    <x v="102"/>
    <n v="136"/>
  </r>
  <r>
    <x v="10"/>
    <x v="10"/>
    <s v="2020/21 Q1 Apr, May, Jun"/>
    <x v="18"/>
    <x v="38"/>
    <n v="242"/>
  </r>
  <r>
    <x v="10"/>
    <x v="10"/>
    <s v="2020/21 Q1 Apr, May, Jun"/>
    <x v="18"/>
    <x v="103"/>
    <n v="57"/>
  </r>
  <r>
    <x v="10"/>
    <x v="10"/>
    <s v="2020/21 Q1 Apr, May, Jun"/>
    <x v="18"/>
    <x v="104"/>
    <n v="332"/>
  </r>
  <r>
    <x v="10"/>
    <x v="10"/>
    <s v="2020/21 Q1 Apr, May, Jun"/>
    <x v="19"/>
    <x v="105"/>
    <n v="4"/>
  </r>
  <r>
    <x v="10"/>
    <x v="10"/>
    <s v="2020/21 Q1 Apr, May, Jun"/>
    <x v="19"/>
    <x v="107"/>
    <n v="47"/>
  </r>
  <r>
    <x v="10"/>
    <x v="10"/>
    <s v="2020/21 Q1 Apr, May, Jun"/>
    <x v="20"/>
    <x v="108"/>
    <n v="75"/>
  </r>
  <r>
    <x v="10"/>
    <x v="10"/>
    <s v="2020/21 Q1 Apr, May, Jun"/>
    <x v="20"/>
    <x v="109"/>
    <n v="392"/>
  </r>
  <r>
    <x v="10"/>
    <x v="10"/>
    <s v="2020/21 Q1 Apr, May, Jun"/>
    <x v="21"/>
    <x v="38"/>
    <n v="3"/>
  </r>
  <r>
    <x v="10"/>
    <x v="10"/>
    <s v="2020/21 Q2 Jul, Aug, Sep"/>
    <x v="0"/>
    <x v="0"/>
    <n v="181"/>
  </r>
  <r>
    <x v="10"/>
    <x v="10"/>
    <s v="2020/21 Q2 Jul, Aug, Sep"/>
    <x v="0"/>
    <x v="1"/>
    <n v="417"/>
  </r>
  <r>
    <x v="10"/>
    <x v="10"/>
    <s v="2020/21 Q2 Jul, Aug, Sep"/>
    <x v="1"/>
    <x v="119"/>
    <n v="33"/>
  </r>
  <r>
    <x v="10"/>
    <x v="10"/>
    <s v="2020/21 Q2 Jul, Aug, Sep"/>
    <x v="1"/>
    <x v="120"/>
    <n v="15"/>
  </r>
  <r>
    <x v="10"/>
    <x v="10"/>
    <s v="2020/21 Q2 Jul, Aug, Sep"/>
    <x v="1"/>
    <x v="121"/>
    <n v="22"/>
  </r>
  <r>
    <x v="10"/>
    <x v="10"/>
    <s v="2020/21 Q2 Jul, Aug, Sep"/>
    <x v="1"/>
    <x v="2"/>
    <n v="9"/>
  </r>
  <r>
    <x v="10"/>
    <x v="10"/>
    <s v="2020/21 Q2 Jul, Aug, Sep"/>
    <x v="1"/>
    <x v="3"/>
    <n v="29"/>
  </r>
  <r>
    <x v="10"/>
    <x v="10"/>
    <s v="2020/21 Q2 Jul, Aug, Sep"/>
    <x v="1"/>
    <x v="122"/>
    <n v="2"/>
  </r>
  <r>
    <x v="10"/>
    <x v="10"/>
    <s v="2020/21 Q2 Jul, Aug, Sep"/>
    <x v="1"/>
    <x v="111"/>
    <n v="37"/>
  </r>
  <r>
    <x v="10"/>
    <x v="10"/>
    <s v="2020/21 Q2 Jul, Aug, Sep"/>
    <x v="1"/>
    <x v="4"/>
    <n v="38"/>
  </r>
  <r>
    <x v="10"/>
    <x v="10"/>
    <s v="2020/21 Q2 Jul, Aug, Sep"/>
    <x v="1"/>
    <x v="123"/>
    <n v="7"/>
  </r>
  <r>
    <x v="10"/>
    <x v="10"/>
    <s v="2020/21 Q2 Jul, Aug, Sep"/>
    <x v="1"/>
    <x v="5"/>
    <n v="3"/>
  </r>
  <r>
    <x v="10"/>
    <x v="10"/>
    <s v="2020/21 Q2 Jul, Aug, Sep"/>
    <x v="1"/>
    <x v="6"/>
    <n v="53"/>
  </r>
  <r>
    <x v="10"/>
    <x v="10"/>
    <s v="2020/21 Q2 Jul, Aug, Sep"/>
    <x v="1"/>
    <x v="7"/>
    <n v="11"/>
  </r>
  <r>
    <x v="10"/>
    <x v="10"/>
    <s v="2020/21 Q2 Jul, Aug, Sep"/>
    <x v="1"/>
    <x v="8"/>
    <n v="18"/>
  </r>
  <r>
    <x v="10"/>
    <x v="10"/>
    <s v="2020/21 Q2 Jul, Aug, Sep"/>
    <x v="1"/>
    <x v="9"/>
    <n v="72"/>
  </r>
  <r>
    <x v="10"/>
    <x v="10"/>
    <s v="2020/21 Q2 Jul, Aug, Sep"/>
    <x v="1"/>
    <x v="10"/>
    <n v="283"/>
  </r>
  <r>
    <x v="10"/>
    <x v="10"/>
    <s v="2020/21 Q2 Jul, Aug, Sep"/>
    <x v="1"/>
    <x v="11"/>
    <n v="3"/>
  </r>
  <r>
    <x v="10"/>
    <x v="10"/>
    <s v="2020/21 Q2 Jul, Aug, Sep"/>
    <x v="1"/>
    <x v="12"/>
    <n v="85"/>
  </r>
  <r>
    <x v="10"/>
    <x v="10"/>
    <s v="2020/21 Q2 Jul, Aug, Sep"/>
    <x v="1"/>
    <x v="13"/>
    <n v="3"/>
  </r>
  <r>
    <x v="10"/>
    <x v="10"/>
    <s v="2020/21 Q2 Jul, Aug, Sep"/>
    <x v="1"/>
    <x v="14"/>
    <n v="49"/>
  </r>
  <r>
    <x v="10"/>
    <x v="10"/>
    <s v="2020/21 Q2 Jul, Aug, Sep"/>
    <x v="1"/>
    <x v="15"/>
    <n v="152"/>
  </r>
  <r>
    <x v="10"/>
    <x v="10"/>
    <s v="2020/21 Q2 Jul, Aug, Sep"/>
    <x v="1"/>
    <x v="16"/>
    <n v="32"/>
  </r>
  <r>
    <x v="10"/>
    <x v="10"/>
    <s v="2020/21 Q2 Jul, Aug, Sep"/>
    <x v="1"/>
    <x v="17"/>
    <n v="352"/>
  </r>
  <r>
    <x v="10"/>
    <x v="10"/>
    <s v="2020/21 Q2 Jul, Aug, Sep"/>
    <x v="1"/>
    <x v="18"/>
    <n v="76"/>
  </r>
  <r>
    <x v="10"/>
    <x v="10"/>
    <s v="2020/21 Q2 Jul, Aug, Sep"/>
    <x v="1"/>
    <x v="19"/>
    <n v="188"/>
  </r>
  <r>
    <x v="10"/>
    <x v="10"/>
    <s v="2020/21 Q2 Jul, Aug, Sep"/>
    <x v="2"/>
    <x v="20"/>
    <n v="2753"/>
  </r>
  <r>
    <x v="10"/>
    <x v="10"/>
    <s v="2020/21 Q2 Jul, Aug, Sep"/>
    <x v="2"/>
    <x v="21"/>
    <n v="15"/>
  </r>
  <r>
    <x v="10"/>
    <x v="10"/>
    <s v="2020/21 Q2 Jul, Aug, Sep"/>
    <x v="2"/>
    <x v="22"/>
    <n v="407"/>
  </r>
  <r>
    <x v="10"/>
    <x v="10"/>
    <s v="2020/21 Q2 Jul, Aug, Sep"/>
    <x v="2"/>
    <x v="23"/>
    <n v="1934"/>
  </r>
  <r>
    <x v="10"/>
    <x v="10"/>
    <s v="2020/21 Q2 Jul, Aug, Sep"/>
    <x v="3"/>
    <x v="24"/>
    <n v="2094"/>
  </r>
  <r>
    <x v="10"/>
    <x v="10"/>
    <s v="2020/21 Q2 Jul, Aug, Sep"/>
    <x v="3"/>
    <x v="25"/>
    <n v="941"/>
  </r>
  <r>
    <x v="10"/>
    <x v="10"/>
    <s v="2020/21 Q2 Jul, Aug, Sep"/>
    <x v="3"/>
    <x v="26"/>
    <n v="1905"/>
  </r>
  <r>
    <x v="10"/>
    <x v="10"/>
    <s v="2020/21 Q2 Jul, Aug, Sep"/>
    <x v="3"/>
    <x v="27"/>
    <n v="723"/>
  </r>
  <r>
    <x v="10"/>
    <x v="10"/>
    <s v="2020/21 Q2 Jul, Aug, Sep"/>
    <x v="3"/>
    <x v="28"/>
    <n v="445"/>
  </r>
  <r>
    <x v="10"/>
    <x v="10"/>
    <s v="2020/21 Q2 Jul, Aug, Sep"/>
    <x v="3"/>
    <x v="38"/>
    <n v="350"/>
  </r>
  <r>
    <x v="10"/>
    <x v="10"/>
    <s v="2020/21 Q2 Jul, Aug, Sep"/>
    <x v="4"/>
    <x v="30"/>
    <n v="3"/>
  </r>
  <r>
    <x v="10"/>
    <x v="10"/>
    <s v="2020/21 Q2 Jul, Aug, Sep"/>
    <x v="4"/>
    <x v="31"/>
    <n v="140"/>
  </r>
  <r>
    <x v="10"/>
    <x v="10"/>
    <s v="2020/21 Q2 Jul, Aug, Sep"/>
    <x v="4"/>
    <x v="32"/>
    <n v="26"/>
  </r>
  <r>
    <x v="10"/>
    <x v="10"/>
    <s v="2020/21 Q2 Jul, Aug, Sep"/>
    <x v="4"/>
    <x v="34"/>
    <n v="4"/>
  </r>
  <r>
    <x v="10"/>
    <x v="10"/>
    <s v="2020/21 Q2 Jul, Aug, Sep"/>
    <x v="5"/>
    <x v="35"/>
    <n v="1039"/>
  </r>
  <r>
    <x v="10"/>
    <x v="10"/>
    <s v="2020/21 Q2 Jul, Aug, Sep"/>
    <x v="5"/>
    <x v="36"/>
    <n v="34"/>
  </r>
  <r>
    <x v="10"/>
    <x v="10"/>
    <s v="2020/21 Q2 Jul, Aug, Sep"/>
    <x v="5"/>
    <x v="37"/>
    <n v="2148"/>
  </r>
  <r>
    <x v="10"/>
    <x v="10"/>
    <s v="2020/21 Q2 Jul, Aug, Sep"/>
    <x v="5"/>
    <x v="38"/>
    <n v="158"/>
  </r>
  <r>
    <x v="10"/>
    <x v="10"/>
    <s v="2020/21 Q2 Jul, Aug, Sep"/>
    <x v="5"/>
    <x v="39"/>
    <n v="345"/>
  </r>
  <r>
    <x v="10"/>
    <x v="10"/>
    <s v="2020/21 Q2 Jul, Aug, Sep"/>
    <x v="5"/>
    <x v="40"/>
    <n v="158"/>
  </r>
  <r>
    <x v="10"/>
    <x v="10"/>
    <s v="2020/21 Q2 Jul, Aug, Sep"/>
    <x v="6"/>
    <x v="115"/>
    <n v="356"/>
  </r>
  <r>
    <x v="10"/>
    <x v="10"/>
    <s v="2020/21 Q2 Jul, Aug, Sep"/>
    <x v="6"/>
    <x v="41"/>
    <n v="1389"/>
  </r>
  <r>
    <x v="10"/>
    <x v="10"/>
    <s v="2020/21 Q2 Jul, Aug, Sep"/>
    <x v="7"/>
    <x v="42"/>
    <n v="2"/>
  </r>
  <r>
    <x v="10"/>
    <x v="10"/>
    <s v="2020/21 Q2 Jul, Aug, Sep"/>
    <x v="7"/>
    <x v="43"/>
    <n v="2"/>
  </r>
  <r>
    <x v="10"/>
    <x v="10"/>
    <s v="2020/21 Q2 Jul, Aug, Sep"/>
    <x v="7"/>
    <x v="44"/>
    <n v="15"/>
  </r>
  <r>
    <x v="10"/>
    <x v="10"/>
    <s v="2020/21 Q2 Jul, Aug, Sep"/>
    <x v="7"/>
    <x v="45"/>
    <n v="393"/>
  </r>
  <r>
    <x v="10"/>
    <x v="10"/>
    <s v="2020/21 Q2 Jul, Aug, Sep"/>
    <x v="7"/>
    <x v="46"/>
    <n v="31"/>
  </r>
  <r>
    <x v="10"/>
    <x v="10"/>
    <s v="2020/21 Q2 Jul, Aug, Sep"/>
    <x v="7"/>
    <x v="47"/>
    <n v="62"/>
  </r>
  <r>
    <x v="10"/>
    <x v="10"/>
    <s v="2020/21 Q2 Jul, Aug, Sep"/>
    <x v="7"/>
    <x v="48"/>
    <n v="4"/>
  </r>
  <r>
    <x v="10"/>
    <x v="10"/>
    <s v="2020/21 Q2 Jul, Aug, Sep"/>
    <x v="7"/>
    <x v="49"/>
    <n v="6"/>
  </r>
  <r>
    <x v="10"/>
    <x v="10"/>
    <s v="2020/21 Q2 Jul, Aug, Sep"/>
    <x v="7"/>
    <x v="50"/>
    <n v="2"/>
  </r>
  <r>
    <x v="10"/>
    <x v="10"/>
    <s v="2020/21 Q2 Jul, Aug, Sep"/>
    <x v="7"/>
    <x v="51"/>
    <n v="7"/>
  </r>
  <r>
    <x v="10"/>
    <x v="10"/>
    <s v="2020/21 Q2 Jul, Aug, Sep"/>
    <x v="7"/>
    <x v="52"/>
    <n v="7"/>
  </r>
  <r>
    <x v="10"/>
    <x v="10"/>
    <s v="2020/21 Q2 Jul, Aug, Sep"/>
    <x v="7"/>
    <x v="53"/>
    <n v="36"/>
  </r>
  <r>
    <x v="10"/>
    <x v="10"/>
    <s v="2020/21 Q2 Jul, Aug, Sep"/>
    <x v="7"/>
    <x v="112"/>
    <n v="1"/>
  </r>
  <r>
    <x v="10"/>
    <x v="10"/>
    <s v="2020/21 Q2 Jul, Aug, Sep"/>
    <x v="7"/>
    <x v="54"/>
    <n v="12"/>
  </r>
  <r>
    <x v="10"/>
    <x v="10"/>
    <s v="2020/21 Q2 Jul, Aug, Sep"/>
    <x v="7"/>
    <x v="55"/>
    <n v="38"/>
  </r>
  <r>
    <x v="10"/>
    <x v="10"/>
    <s v="2020/21 Q2 Jul, Aug, Sep"/>
    <x v="7"/>
    <x v="57"/>
    <n v="3"/>
  </r>
  <r>
    <x v="10"/>
    <x v="10"/>
    <s v="2020/21 Q2 Jul, Aug, Sep"/>
    <x v="7"/>
    <x v="58"/>
    <n v="5"/>
  </r>
  <r>
    <x v="10"/>
    <x v="10"/>
    <s v="2020/21 Q2 Jul, Aug, Sep"/>
    <x v="7"/>
    <x v="59"/>
    <n v="39"/>
  </r>
  <r>
    <x v="10"/>
    <x v="10"/>
    <s v="2020/21 Q2 Jul, Aug, Sep"/>
    <x v="7"/>
    <x v="60"/>
    <n v="7"/>
  </r>
  <r>
    <x v="10"/>
    <x v="10"/>
    <s v="2020/21 Q2 Jul, Aug, Sep"/>
    <x v="7"/>
    <x v="61"/>
    <n v="96"/>
  </r>
  <r>
    <x v="10"/>
    <x v="10"/>
    <s v="2020/21 Q2 Jul, Aug, Sep"/>
    <x v="8"/>
    <x v="24"/>
    <n v="1644"/>
  </r>
  <r>
    <x v="10"/>
    <x v="10"/>
    <s v="2020/21 Q2 Jul, Aug, Sep"/>
    <x v="8"/>
    <x v="25"/>
    <n v="83"/>
  </r>
  <r>
    <x v="10"/>
    <x v="10"/>
    <s v="2020/21 Q2 Jul, Aug, Sep"/>
    <x v="8"/>
    <x v="26"/>
    <n v="39"/>
  </r>
  <r>
    <x v="10"/>
    <x v="10"/>
    <s v="2020/21 Q2 Jul, Aug, Sep"/>
    <x v="8"/>
    <x v="27"/>
    <n v="357"/>
  </r>
  <r>
    <x v="10"/>
    <x v="10"/>
    <s v="2020/21 Q2 Jul, Aug, Sep"/>
    <x v="8"/>
    <x v="28"/>
    <n v="133"/>
  </r>
  <r>
    <x v="10"/>
    <x v="10"/>
    <s v="2020/21 Q2 Jul, Aug, Sep"/>
    <x v="8"/>
    <x v="38"/>
    <n v="38"/>
  </r>
  <r>
    <x v="10"/>
    <x v="10"/>
    <s v="2020/21 Q2 Jul, Aug, Sep"/>
    <x v="9"/>
    <x v="62"/>
    <n v="72"/>
  </r>
  <r>
    <x v="10"/>
    <x v="10"/>
    <s v="2020/21 Q2 Jul, Aug, Sep"/>
    <x v="9"/>
    <x v="38"/>
    <n v="306"/>
  </r>
  <r>
    <x v="10"/>
    <x v="10"/>
    <s v="2020/21 Q2 Jul, Aug, Sep"/>
    <x v="9"/>
    <x v="63"/>
    <n v="22"/>
  </r>
  <r>
    <x v="10"/>
    <x v="10"/>
    <s v="2020/21 Q2 Jul, Aug, Sep"/>
    <x v="9"/>
    <x v="64"/>
    <n v="66"/>
  </r>
  <r>
    <x v="10"/>
    <x v="10"/>
    <s v="2020/21 Q2 Jul, Aug, Sep"/>
    <x v="9"/>
    <x v="65"/>
    <n v="105"/>
  </r>
  <r>
    <x v="10"/>
    <x v="10"/>
    <s v="2020/21 Q2 Jul, Aug, Sep"/>
    <x v="9"/>
    <x v="66"/>
    <n v="46"/>
  </r>
  <r>
    <x v="10"/>
    <x v="10"/>
    <s v="2020/21 Q2 Jul, Aug, Sep"/>
    <x v="9"/>
    <x v="67"/>
    <n v="505"/>
  </r>
  <r>
    <x v="10"/>
    <x v="10"/>
    <s v="2020/21 Q2 Jul, Aug, Sep"/>
    <x v="10"/>
    <x v="41"/>
    <n v="44"/>
  </r>
  <r>
    <x v="10"/>
    <x v="10"/>
    <s v="2020/21 Q2 Jul, Aug, Sep"/>
    <x v="22"/>
    <x v="68"/>
    <n v="529"/>
  </r>
  <r>
    <x v="10"/>
    <x v="10"/>
    <s v="2020/21 Q2 Jul, Aug, Sep"/>
    <x v="22"/>
    <x v="69"/>
    <n v="715"/>
  </r>
  <r>
    <x v="10"/>
    <x v="10"/>
    <s v="2020/21 Q2 Jul, Aug, Sep"/>
    <x v="22"/>
    <x v="70"/>
    <n v="15"/>
  </r>
  <r>
    <x v="10"/>
    <x v="10"/>
    <s v="2020/21 Q2 Jul, Aug, Sep"/>
    <x v="22"/>
    <x v="71"/>
    <n v="78"/>
  </r>
  <r>
    <x v="10"/>
    <x v="10"/>
    <s v="2020/21 Q2 Jul, Aug, Sep"/>
    <x v="22"/>
    <x v="72"/>
    <n v="48"/>
  </r>
  <r>
    <x v="10"/>
    <x v="10"/>
    <s v="2020/21 Q2 Jul, Aug, Sep"/>
    <x v="22"/>
    <x v="116"/>
    <n v="317"/>
  </r>
  <r>
    <x v="10"/>
    <x v="10"/>
    <s v="2020/21 Q2 Jul, Aug, Sep"/>
    <x v="22"/>
    <x v="38"/>
    <n v="406"/>
  </r>
  <r>
    <x v="10"/>
    <x v="10"/>
    <s v="2020/21 Q2 Jul, Aug, Sep"/>
    <x v="22"/>
    <x v="73"/>
    <n v="52"/>
  </r>
  <r>
    <x v="10"/>
    <x v="10"/>
    <s v="2020/21 Q2 Jul, Aug, Sep"/>
    <x v="22"/>
    <x v="74"/>
    <n v="373"/>
  </r>
  <r>
    <x v="10"/>
    <x v="10"/>
    <s v="2020/21 Q2 Jul, Aug, Sep"/>
    <x v="11"/>
    <x v="68"/>
    <n v="24"/>
  </r>
  <r>
    <x v="10"/>
    <x v="10"/>
    <s v="2020/21 Q2 Jul, Aug, Sep"/>
    <x v="11"/>
    <x v="69"/>
    <n v="81"/>
  </r>
  <r>
    <x v="10"/>
    <x v="10"/>
    <s v="2020/21 Q2 Jul, Aug, Sep"/>
    <x v="11"/>
    <x v="70"/>
    <n v="1"/>
  </r>
  <r>
    <x v="10"/>
    <x v="10"/>
    <s v="2020/21 Q2 Jul, Aug, Sep"/>
    <x v="11"/>
    <x v="71"/>
    <n v="181"/>
  </r>
  <r>
    <x v="10"/>
    <x v="10"/>
    <s v="2020/21 Q2 Jul, Aug, Sep"/>
    <x v="11"/>
    <x v="72"/>
    <n v="480"/>
  </r>
  <r>
    <x v="10"/>
    <x v="10"/>
    <s v="2020/21 Q2 Jul, Aug, Sep"/>
    <x v="11"/>
    <x v="116"/>
    <n v="92"/>
  </r>
  <r>
    <x v="10"/>
    <x v="10"/>
    <s v="2020/21 Q2 Jul, Aug, Sep"/>
    <x v="11"/>
    <x v="38"/>
    <n v="161"/>
  </r>
  <r>
    <x v="10"/>
    <x v="10"/>
    <s v="2020/21 Q2 Jul, Aug, Sep"/>
    <x v="11"/>
    <x v="73"/>
    <n v="2"/>
  </r>
  <r>
    <x v="10"/>
    <x v="10"/>
    <s v="2020/21 Q2 Jul, Aug, Sep"/>
    <x v="11"/>
    <x v="74"/>
    <n v="59"/>
  </r>
  <r>
    <x v="10"/>
    <x v="10"/>
    <s v="2020/21 Q2 Jul, Aug, Sep"/>
    <x v="12"/>
    <x v="41"/>
    <n v="2437"/>
  </r>
  <r>
    <x v="10"/>
    <x v="10"/>
    <s v="2020/21 Q2 Jul, Aug, Sep"/>
    <x v="13"/>
    <x v="75"/>
    <n v="14"/>
  </r>
  <r>
    <x v="10"/>
    <x v="10"/>
    <s v="2020/21 Q2 Jul, Aug, Sep"/>
    <x v="13"/>
    <x v="76"/>
    <n v="1"/>
  </r>
  <r>
    <x v="10"/>
    <x v="10"/>
    <s v="2020/21 Q2 Jul, Aug, Sep"/>
    <x v="13"/>
    <x v="77"/>
    <n v="21"/>
  </r>
  <r>
    <x v="10"/>
    <x v="10"/>
    <s v="2020/21 Q2 Jul, Aug, Sep"/>
    <x v="13"/>
    <x v="78"/>
    <n v="436"/>
  </r>
  <r>
    <x v="10"/>
    <x v="10"/>
    <s v="2020/21 Q2 Jul, Aug, Sep"/>
    <x v="13"/>
    <x v="79"/>
    <n v="48"/>
  </r>
  <r>
    <x v="10"/>
    <x v="10"/>
    <s v="2020/21 Q2 Jul, Aug, Sep"/>
    <x v="13"/>
    <x v="38"/>
    <n v="574"/>
  </r>
  <r>
    <x v="10"/>
    <x v="10"/>
    <s v="2020/21 Q2 Jul, Aug, Sep"/>
    <x v="13"/>
    <x v="80"/>
    <n v="15"/>
  </r>
  <r>
    <x v="10"/>
    <x v="10"/>
    <s v="2020/21 Q2 Jul, Aug, Sep"/>
    <x v="13"/>
    <x v="81"/>
    <n v="236"/>
  </r>
  <r>
    <x v="10"/>
    <x v="10"/>
    <s v="2020/21 Q2 Jul, Aug, Sep"/>
    <x v="14"/>
    <x v="35"/>
    <n v="14"/>
  </r>
  <r>
    <x v="10"/>
    <x v="10"/>
    <s v="2020/21 Q2 Jul, Aug, Sep"/>
    <x v="14"/>
    <x v="82"/>
    <n v="17"/>
  </r>
  <r>
    <x v="10"/>
    <x v="10"/>
    <s v="2020/21 Q2 Jul, Aug, Sep"/>
    <x v="14"/>
    <x v="101"/>
    <n v="100"/>
  </r>
  <r>
    <x v="10"/>
    <x v="10"/>
    <s v="2020/21 Q2 Jul, Aug, Sep"/>
    <x v="14"/>
    <x v="83"/>
    <n v="37"/>
  </r>
  <r>
    <x v="10"/>
    <x v="10"/>
    <s v="2020/21 Q2 Jul, Aug, Sep"/>
    <x v="14"/>
    <x v="113"/>
    <n v="15"/>
  </r>
  <r>
    <x v="10"/>
    <x v="10"/>
    <s v="2020/21 Q2 Jul, Aug, Sep"/>
    <x v="14"/>
    <x v="38"/>
    <n v="19"/>
  </r>
  <r>
    <x v="10"/>
    <x v="10"/>
    <s v="2020/21 Q2 Jul, Aug, Sep"/>
    <x v="14"/>
    <x v="84"/>
    <n v="82"/>
  </r>
  <r>
    <x v="10"/>
    <x v="10"/>
    <s v="2020/21 Q2 Jul, Aug, Sep"/>
    <x v="14"/>
    <x v="40"/>
    <n v="34"/>
  </r>
  <r>
    <x v="10"/>
    <x v="10"/>
    <s v="2020/21 Q2 Jul, Aug, Sep"/>
    <x v="15"/>
    <x v="85"/>
    <n v="51"/>
  </r>
  <r>
    <x v="10"/>
    <x v="10"/>
    <s v="2020/21 Q2 Jul, Aug, Sep"/>
    <x v="15"/>
    <x v="86"/>
    <n v="24"/>
  </r>
  <r>
    <x v="10"/>
    <x v="10"/>
    <s v="2020/21 Q2 Jul, Aug, Sep"/>
    <x v="15"/>
    <x v="38"/>
    <n v="175"/>
  </r>
  <r>
    <x v="10"/>
    <x v="10"/>
    <s v="2020/21 Q2 Jul, Aug, Sep"/>
    <x v="15"/>
    <x v="87"/>
    <n v="142"/>
  </r>
  <r>
    <x v="10"/>
    <x v="10"/>
    <s v="2020/21 Q2 Jul, Aug, Sep"/>
    <x v="15"/>
    <x v="88"/>
    <n v="13"/>
  </r>
  <r>
    <x v="10"/>
    <x v="10"/>
    <s v="2020/21 Q2 Jul, Aug, Sep"/>
    <x v="15"/>
    <x v="89"/>
    <n v="1004"/>
  </r>
  <r>
    <x v="10"/>
    <x v="10"/>
    <s v="2020/21 Q2 Jul, Aug, Sep"/>
    <x v="15"/>
    <x v="90"/>
    <n v="316"/>
  </r>
  <r>
    <x v="10"/>
    <x v="10"/>
    <s v="2020/21 Q2 Jul, Aug, Sep"/>
    <x v="16"/>
    <x v="91"/>
    <n v="1"/>
  </r>
  <r>
    <x v="10"/>
    <x v="10"/>
    <s v="2020/21 Q2 Jul, Aug, Sep"/>
    <x v="16"/>
    <x v="118"/>
    <n v="38"/>
  </r>
  <r>
    <x v="10"/>
    <x v="10"/>
    <s v="2020/21 Q2 Jul, Aug, Sep"/>
    <x v="16"/>
    <x v="124"/>
    <n v="7"/>
  </r>
  <r>
    <x v="10"/>
    <x v="10"/>
    <s v="2020/21 Q2 Jul, Aug, Sep"/>
    <x v="16"/>
    <x v="38"/>
    <n v="23"/>
  </r>
  <r>
    <x v="10"/>
    <x v="10"/>
    <s v="2020/21 Q2 Jul, Aug, Sep"/>
    <x v="16"/>
    <x v="92"/>
    <n v="1"/>
  </r>
  <r>
    <x v="10"/>
    <x v="10"/>
    <s v="2020/21 Q2 Jul, Aug, Sep"/>
    <x v="16"/>
    <x v="127"/>
    <n v="1"/>
  </r>
  <r>
    <x v="10"/>
    <x v="10"/>
    <s v="2020/21 Q2 Jul, Aug, Sep"/>
    <x v="16"/>
    <x v="93"/>
    <n v="6"/>
  </r>
  <r>
    <x v="10"/>
    <x v="10"/>
    <s v="2020/21 Q2 Jul, Aug, Sep"/>
    <x v="16"/>
    <x v="95"/>
    <n v="30"/>
  </r>
  <r>
    <x v="10"/>
    <x v="10"/>
    <s v="2020/21 Q2 Jul, Aug, Sep"/>
    <x v="16"/>
    <x v="96"/>
    <n v="11"/>
  </r>
  <r>
    <x v="10"/>
    <x v="10"/>
    <s v="2020/21 Q2 Jul, Aug, Sep"/>
    <x v="16"/>
    <x v="97"/>
    <n v="160"/>
  </r>
  <r>
    <x v="10"/>
    <x v="10"/>
    <s v="2020/21 Q2 Jul, Aug, Sep"/>
    <x v="16"/>
    <x v="98"/>
    <n v="6"/>
  </r>
  <r>
    <x v="10"/>
    <x v="10"/>
    <s v="2020/21 Q2 Jul, Aug, Sep"/>
    <x v="16"/>
    <x v="99"/>
    <n v="19"/>
  </r>
  <r>
    <x v="10"/>
    <x v="10"/>
    <s v="2020/21 Q2 Jul, Aug, Sep"/>
    <x v="16"/>
    <x v="100"/>
    <n v="7"/>
  </r>
  <r>
    <x v="10"/>
    <x v="10"/>
    <s v="2020/21 Q2 Jul, Aug, Sep"/>
    <x v="16"/>
    <x v="117"/>
    <n v="10"/>
  </r>
  <r>
    <x v="10"/>
    <x v="10"/>
    <s v="2020/21 Q2 Jul, Aug, Sep"/>
    <x v="17"/>
    <x v="35"/>
    <n v="144"/>
  </r>
  <r>
    <x v="10"/>
    <x v="10"/>
    <s v="2020/21 Q2 Jul, Aug, Sep"/>
    <x v="17"/>
    <x v="82"/>
    <n v="893"/>
  </r>
  <r>
    <x v="10"/>
    <x v="10"/>
    <s v="2020/21 Q2 Jul, Aug, Sep"/>
    <x v="17"/>
    <x v="101"/>
    <n v="2078"/>
  </r>
  <r>
    <x v="10"/>
    <x v="10"/>
    <s v="2020/21 Q2 Jul, Aug, Sep"/>
    <x v="17"/>
    <x v="83"/>
    <n v="2291"/>
  </r>
  <r>
    <x v="10"/>
    <x v="10"/>
    <s v="2020/21 Q2 Jul, Aug, Sep"/>
    <x v="17"/>
    <x v="113"/>
    <n v="298"/>
  </r>
  <r>
    <x v="10"/>
    <x v="10"/>
    <s v="2020/21 Q2 Jul, Aug, Sep"/>
    <x v="17"/>
    <x v="38"/>
    <n v="142"/>
  </r>
  <r>
    <x v="10"/>
    <x v="10"/>
    <s v="2020/21 Q2 Jul, Aug, Sep"/>
    <x v="17"/>
    <x v="84"/>
    <n v="421"/>
  </r>
  <r>
    <x v="10"/>
    <x v="10"/>
    <s v="2020/21 Q2 Jul, Aug, Sep"/>
    <x v="17"/>
    <x v="40"/>
    <n v="408"/>
  </r>
  <r>
    <x v="10"/>
    <x v="10"/>
    <s v="2020/21 Q2 Jul, Aug, Sep"/>
    <x v="17"/>
    <x v="102"/>
    <n v="184"/>
  </r>
  <r>
    <x v="10"/>
    <x v="10"/>
    <s v="2020/21 Q2 Jul, Aug, Sep"/>
    <x v="18"/>
    <x v="38"/>
    <n v="307"/>
  </r>
  <r>
    <x v="10"/>
    <x v="10"/>
    <s v="2020/21 Q2 Jul, Aug, Sep"/>
    <x v="18"/>
    <x v="103"/>
    <n v="79"/>
  </r>
  <r>
    <x v="10"/>
    <x v="10"/>
    <s v="2020/21 Q2 Jul, Aug, Sep"/>
    <x v="18"/>
    <x v="104"/>
    <n v="435"/>
  </r>
  <r>
    <x v="10"/>
    <x v="10"/>
    <s v="2020/21 Q2 Jul, Aug, Sep"/>
    <x v="19"/>
    <x v="105"/>
    <n v="18"/>
  </r>
  <r>
    <x v="10"/>
    <x v="10"/>
    <s v="2020/21 Q2 Jul, Aug, Sep"/>
    <x v="19"/>
    <x v="106"/>
    <n v="1"/>
  </r>
  <r>
    <x v="10"/>
    <x v="10"/>
    <s v="2020/21 Q2 Jul, Aug, Sep"/>
    <x v="19"/>
    <x v="107"/>
    <n v="66"/>
  </r>
  <r>
    <x v="10"/>
    <x v="10"/>
    <s v="2020/21 Q2 Jul, Aug, Sep"/>
    <x v="20"/>
    <x v="108"/>
    <n v="89"/>
  </r>
  <r>
    <x v="10"/>
    <x v="10"/>
    <s v="2020/21 Q2 Jul, Aug, Sep"/>
    <x v="20"/>
    <x v="109"/>
    <n v="565"/>
  </r>
  <r>
    <x v="10"/>
    <x v="10"/>
    <s v="2020/21 Q2 Jul, Aug, Sep"/>
    <x v="21"/>
    <x v="38"/>
    <n v="13"/>
  </r>
  <r>
    <x v="10"/>
    <x v="10"/>
    <s v="2020/21 Q3 Oct, Nov, Dec"/>
    <x v="0"/>
    <x v="0"/>
    <n v="161"/>
  </r>
  <r>
    <x v="10"/>
    <x v="10"/>
    <s v="2020/21 Q3 Oct, Nov, Dec"/>
    <x v="0"/>
    <x v="1"/>
    <n v="431"/>
  </r>
  <r>
    <x v="10"/>
    <x v="10"/>
    <s v="2020/21 Q3 Oct, Nov, Dec"/>
    <x v="1"/>
    <x v="119"/>
    <n v="11"/>
  </r>
  <r>
    <x v="10"/>
    <x v="10"/>
    <s v="2020/21 Q3 Oct, Nov, Dec"/>
    <x v="1"/>
    <x v="120"/>
    <n v="12"/>
  </r>
  <r>
    <x v="10"/>
    <x v="10"/>
    <s v="2020/21 Q3 Oct, Nov, Dec"/>
    <x v="1"/>
    <x v="121"/>
    <n v="14"/>
  </r>
  <r>
    <x v="10"/>
    <x v="10"/>
    <s v="2020/21 Q3 Oct, Nov, Dec"/>
    <x v="1"/>
    <x v="2"/>
    <n v="12"/>
  </r>
  <r>
    <x v="10"/>
    <x v="10"/>
    <s v="2020/21 Q3 Oct, Nov, Dec"/>
    <x v="1"/>
    <x v="3"/>
    <n v="37"/>
  </r>
  <r>
    <x v="10"/>
    <x v="10"/>
    <s v="2020/21 Q3 Oct, Nov, Dec"/>
    <x v="1"/>
    <x v="122"/>
    <n v="5"/>
  </r>
  <r>
    <x v="10"/>
    <x v="10"/>
    <s v="2020/21 Q3 Oct, Nov, Dec"/>
    <x v="1"/>
    <x v="111"/>
    <n v="24"/>
  </r>
  <r>
    <x v="10"/>
    <x v="10"/>
    <s v="2020/21 Q3 Oct, Nov, Dec"/>
    <x v="1"/>
    <x v="4"/>
    <n v="37"/>
  </r>
  <r>
    <x v="10"/>
    <x v="10"/>
    <s v="2020/21 Q3 Oct, Nov, Dec"/>
    <x v="1"/>
    <x v="123"/>
    <n v="10"/>
  </r>
  <r>
    <x v="10"/>
    <x v="10"/>
    <s v="2020/21 Q3 Oct, Nov, Dec"/>
    <x v="1"/>
    <x v="5"/>
    <n v="4"/>
  </r>
  <r>
    <x v="10"/>
    <x v="10"/>
    <s v="2020/21 Q3 Oct, Nov, Dec"/>
    <x v="1"/>
    <x v="6"/>
    <n v="40"/>
  </r>
  <r>
    <x v="10"/>
    <x v="10"/>
    <s v="2020/21 Q3 Oct, Nov, Dec"/>
    <x v="1"/>
    <x v="7"/>
    <n v="6"/>
  </r>
  <r>
    <x v="10"/>
    <x v="10"/>
    <s v="2020/21 Q3 Oct, Nov, Dec"/>
    <x v="1"/>
    <x v="8"/>
    <n v="11"/>
  </r>
  <r>
    <x v="10"/>
    <x v="10"/>
    <s v="2020/21 Q3 Oct, Nov, Dec"/>
    <x v="1"/>
    <x v="9"/>
    <n v="24"/>
  </r>
  <r>
    <x v="10"/>
    <x v="10"/>
    <s v="2020/21 Q3 Oct, Nov, Dec"/>
    <x v="1"/>
    <x v="10"/>
    <n v="158"/>
  </r>
  <r>
    <x v="10"/>
    <x v="10"/>
    <s v="2020/21 Q3 Oct, Nov, Dec"/>
    <x v="1"/>
    <x v="11"/>
    <n v="2"/>
  </r>
  <r>
    <x v="10"/>
    <x v="10"/>
    <s v="2020/21 Q3 Oct, Nov, Dec"/>
    <x v="1"/>
    <x v="12"/>
    <n v="30"/>
  </r>
  <r>
    <x v="10"/>
    <x v="10"/>
    <s v="2020/21 Q3 Oct, Nov, Dec"/>
    <x v="1"/>
    <x v="13"/>
    <n v="1"/>
  </r>
  <r>
    <x v="10"/>
    <x v="10"/>
    <s v="2020/21 Q3 Oct, Nov, Dec"/>
    <x v="1"/>
    <x v="14"/>
    <n v="52"/>
  </r>
  <r>
    <x v="10"/>
    <x v="10"/>
    <s v="2020/21 Q3 Oct, Nov, Dec"/>
    <x v="1"/>
    <x v="15"/>
    <n v="61"/>
  </r>
  <r>
    <x v="10"/>
    <x v="10"/>
    <s v="2020/21 Q3 Oct, Nov, Dec"/>
    <x v="1"/>
    <x v="16"/>
    <n v="17"/>
  </r>
  <r>
    <x v="10"/>
    <x v="10"/>
    <s v="2020/21 Q3 Oct, Nov, Dec"/>
    <x v="1"/>
    <x v="17"/>
    <n v="239"/>
  </r>
  <r>
    <x v="10"/>
    <x v="10"/>
    <s v="2020/21 Q3 Oct, Nov, Dec"/>
    <x v="1"/>
    <x v="18"/>
    <n v="45"/>
  </r>
  <r>
    <x v="10"/>
    <x v="10"/>
    <s v="2020/21 Q3 Oct, Nov, Dec"/>
    <x v="1"/>
    <x v="19"/>
    <n v="93"/>
  </r>
  <r>
    <x v="10"/>
    <x v="10"/>
    <s v="2020/21 Q3 Oct, Nov, Dec"/>
    <x v="2"/>
    <x v="20"/>
    <n v="2665"/>
  </r>
  <r>
    <x v="10"/>
    <x v="10"/>
    <s v="2020/21 Q3 Oct, Nov, Dec"/>
    <x v="2"/>
    <x v="21"/>
    <n v="6"/>
  </r>
  <r>
    <x v="10"/>
    <x v="10"/>
    <s v="2020/21 Q3 Oct, Nov, Dec"/>
    <x v="2"/>
    <x v="22"/>
    <n v="455"/>
  </r>
  <r>
    <x v="10"/>
    <x v="10"/>
    <s v="2020/21 Q3 Oct, Nov, Dec"/>
    <x v="2"/>
    <x v="23"/>
    <n v="2031"/>
  </r>
  <r>
    <x v="10"/>
    <x v="10"/>
    <s v="2020/21 Q3 Oct, Nov, Dec"/>
    <x v="3"/>
    <x v="24"/>
    <n v="1882"/>
  </r>
  <r>
    <x v="10"/>
    <x v="10"/>
    <s v="2020/21 Q3 Oct, Nov, Dec"/>
    <x v="3"/>
    <x v="25"/>
    <n v="817"/>
  </r>
  <r>
    <x v="10"/>
    <x v="10"/>
    <s v="2020/21 Q3 Oct, Nov, Dec"/>
    <x v="3"/>
    <x v="26"/>
    <n v="2211"/>
  </r>
  <r>
    <x v="10"/>
    <x v="10"/>
    <s v="2020/21 Q3 Oct, Nov, Dec"/>
    <x v="3"/>
    <x v="27"/>
    <n v="736"/>
  </r>
  <r>
    <x v="10"/>
    <x v="10"/>
    <s v="2020/21 Q3 Oct, Nov, Dec"/>
    <x v="3"/>
    <x v="28"/>
    <n v="399"/>
  </r>
  <r>
    <x v="10"/>
    <x v="10"/>
    <s v="2020/21 Q3 Oct, Nov, Dec"/>
    <x v="3"/>
    <x v="38"/>
    <n v="389"/>
  </r>
  <r>
    <x v="10"/>
    <x v="10"/>
    <s v="2020/21 Q3 Oct, Nov, Dec"/>
    <x v="4"/>
    <x v="30"/>
    <n v="7"/>
  </r>
  <r>
    <x v="10"/>
    <x v="10"/>
    <s v="2020/21 Q3 Oct, Nov, Dec"/>
    <x v="4"/>
    <x v="31"/>
    <n v="158"/>
  </r>
  <r>
    <x v="10"/>
    <x v="10"/>
    <s v="2020/21 Q3 Oct, Nov, Dec"/>
    <x v="4"/>
    <x v="32"/>
    <n v="33"/>
  </r>
  <r>
    <x v="10"/>
    <x v="10"/>
    <s v="2020/21 Q3 Oct, Nov, Dec"/>
    <x v="4"/>
    <x v="33"/>
    <n v="3"/>
  </r>
  <r>
    <x v="10"/>
    <x v="10"/>
    <s v="2020/21 Q3 Oct, Nov, Dec"/>
    <x v="4"/>
    <x v="34"/>
    <n v="1"/>
  </r>
  <r>
    <x v="10"/>
    <x v="10"/>
    <s v="2020/21 Q3 Oct, Nov, Dec"/>
    <x v="5"/>
    <x v="35"/>
    <n v="1166"/>
  </r>
  <r>
    <x v="10"/>
    <x v="10"/>
    <s v="2020/21 Q3 Oct, Nov, Dec"/>
    <x v="5"/>
    <x v="36"/>
    <n v="85"/>
  </r>
  <r>
    <x v="10"/>
    <x v="10"/>
    <s v="2020/21 Q3 Oct, Nov, Dec"/>
    <x v="5"/>
    <x v="37"/>
    <n v="2232"/>
  </r>
  <r>
    <x v="10"/>
    <x v="10"/>
    <s v="2020/21 Q3 Oct, Nov, Dec"/>
    <x v="5"/>
    <x v="38"/>
    <n v="210"/>
  </r>
  <r>
    <x v="10"/>
    <x v="10"/>
    <s v="2020/21 Q3 Oct, Nov, Dec"/>
    <x v="5"/>
    <x v="39"/>
    <n v="552"/>
  </r>
  <r>
    <x v="10"/>
    <x v="10"/>
    <s v="2020/21 Q3 Oct, Nov, Dec"/>
    <x v="5"/>
    <x v="40"/>
    <n v="156"/>
  </r>
  <r>
    <x v="10"/>
    <x v="10"/>
    <s v="2020/21 Q3 Oct, Nov, Dec"/>
    <x v="6"/>
    <x v="115"/>
    <n v="380"/>
  </r>
  <r>
    <x v="10"/>
    <x v="10"/>
    <s v="2020/21 Q3 Oct, Nov, Dec"/>
    <x v="6"/>
    <x v="41"/>
    <n v="1335"/>
  </r>
  <r>
    <x v="10"/>
    <x v="10"/>
    <s v="2020/21 Q3 Oct, Nov, Dec"/>
    <x v="7"/>
    <x v="42"/>
    <n v="1"/>
  </r>
  <r>
    <x v="10"/>
    <x v="10"/>
    <s v="2020/21 Q3 Oct, Nov, Dec"/>
    <x v="7"/>
    <x v="43"/>
    <n v="10"/>
  </r>
  <r>
    <x v="10"/>
    <x v="10"/>
    <s v="2020/21 Q3 Oct, Nov, Dec"/>
    <x v="7"/>
    <x v="44"/>
    <n v="27"/>
  </r>
  <r>
    <x v="10"/>
    <x v="10"/>
    <s v="2020/21 Q3 Oct, Nov, Dec"/>
    <x v="7"/>
    <x v="45"/>
    <n v="487"/>
  </r>
  <r>
    <x v="10"/>
    <x v="10"/>
    <s v="2020/21 Q3 Oct, Nov, Dec"/>
    <x v="7"/>
    <x v="46"/>
    <n v="29"/>
  </r>
  <r>
    <x v="10"/>
    <x v="10"/>
    <s v="2020/21 Q3 Oct, Nov, Dec"/>
    <x v="7"/>
    <x v="47"/>
    <n v="47"/>
  </r>
  <r>
    <x v="10"/>
    <x v="10"/>
    <s v="2020/21 Q3 Oct, Nov, Dec"/>
    <x v="7"/>
    <x v="48"/>
    <n v="1"/>
  </r>
  <r>
    <x v="10"/>
    <x v="10"/>
    <s v="2020/21 Q3 Oct, Nov, Dec"/>
    <x v="7"/>
    <x v="49"/>
    <n v="3"/>
  </r>
  <r>
    <x v="10"/>
    <x v="10"/>
    <s v="2020/21 Q3 Oct, Nov, Dec"/>
    <x v="7"/>
    <x v="50"/>
    <n v="1"/>
  </r>
  <r>
    <x v="10"/>
    <x v="10"/>
    <s v="2020/21 Q3 Oct, Nov, Dec"/>
    <x v="7"/>
    <x v="51"/>
    <n v="1"/>
  </r>
  <r>
    <x v="10"/>
    <x v="10"/>
    <s v="2020/21 Q3 Oct, Nov, Dec"/>
    <x v="7"/>
    <x v="52"/>
    <n v="11"/>
  </r>
  <r>
    <x v="10"/>
    <x v="10"/>
    <s v="2020/21 Q3 Oct, Nov, Dec"/>
    <x v="7"/>
    <x v="53"/>
    <n v="32"/>
  </r>
  <r>
    <x v="10"/>
    <x v="10"/>
    <s v="2020/21 Q3 Oct, Nov, Dec"/>
    <x v="7"/>
    <x v="112"/>
    <n v="2"/>
  </r>
  <r>
    <x v="10"/>
    <x v="10"/>
    <s v="2020/21 Q3 Oct, Nov, Dec"/>
    <x v="7"/>
    <x v="54"/>
    <n v="8"/>
  </r>
  <r>
    <x v="10"/>
    <x v="10"/>
    <s v="2020/21 Q3 Oct, Nov, Dec"/>
    <x v="7"/>
    <x v="55"/>
    <n v="27"/>
  </r>
  <r>
    <x v="10"/>
    <x v="10"/>
    <s v="2020/21 Q3 Oct, Nov, Dec"/>
    <x v="7"/>
    <x v="56"/>
    <n v="2"/>
  </r>
  <r>
    <x v="10"/>
    <x v="10"/>
    <s v="2020/21 Q3 Oct, Nov, Dec"/>
    <x v="7"/>
    <x v="57"/>
    <n v="5"/>
  </r>
  <r>
    <x v="10"/>
    <x v="10"/>
    <s v="2020/21 Q3 Oct, Nov, Dec"/>
    <x v="7"/>
    <x v="58"/>
    <n v="5"/>
  </r>
  <r>
    <x v="10"/>
    <x v="10"/>
    <s v="2020/21 Q3 Oct, Nov, Dec"/>
    <x v="7"/>
    <x v="59"/>
    <n v="26"/>
  </r>
  <r>
    <x v="10"/>
    <x v="10"/>
    <s v="2020/21 Q3 Oct, Nov, Dec"/>
    <x v="7"/>
    <x v="60"/>
    <n v="12"/>
  </r>
  <r>
    <x v="10"/>
    <x v="10"/>
    <s v="2020/21 Q3 Oct, Nov, Dec"/>
    <x v="7"/>
    <x v="61"/>
    <n v="126"/>
  </r>
  <r>
    <x v="10"/>
    <x v="10"/>
    <s v="2020/21 Q3 Oct, Nov, Dec"/>
    <x v="8"/>
    <x v="24"/>
    <n v="1565"/>
  </r>
  <r>
    <x v="10"/>
    <x v="10"/>
    <s v="2020/21 Q3 Oct, Nov, Dec"/>
    <x v="8"/>
    <x v="25"/>
    <n v="45"/>
  </r>
  <r>
    <x v="10"/>
    <x v="10"/>
    <s v="2020/21 Q3 Oct, Nov, Dec"/>
    <x v="8"/>
    <x v="26"/>
    <n v="23"/>
  </r>
  <r>
    <x v="10"/>
    <x v="10"/>
    <s v="2020/21 Q3 Oct, Nov, Dec"/>
    <x v="8"/>
    <x v="27"/>
    <n v="350"/>
  </r>
  <r>
    <x v="10"/>
    <x v="10"/>
    <s v="2020/21 Q3 Oct, Nov, Dec"/>
    <x v="8"/>
    <x v="28"/>
    <n v="134"/>
  </r>
  <r>
    <x v="10"/>
    <x v="10"/>
    <s v="2020/21 Q3 Oct, Nov, Dec"/>
    <x v="8"/>
    <x v="38"/>
    <n v="34"/>
  </r>
  <r>
    <x v="10"/>
    <x v="10"/>
    <s v="2020/21 Q3 Oct, Nov, Dec"/>
    <x v="9"/>
    <x v="62"/>
    <n v="63"/>
  </r>
  <r>
    <x v="10"/>
    <x v="10"/>
    <s v="2020/21 Q3 Oct, Nov, Dec"/>
    <x v="9"/>
    <x v="38"/>
    <n v="280"/>
  </r>
  <r>
    <x v="10"/>
    <x v="10"/>
    <s v="2020/21 Q3 Oct, Nov, Dec"/>
    <x v="9"/>
    <x v="63"/>
    <n v="20"/>
  </r>
  <r>
    <x v="10"/>
    <x v="10"/>
    <s v="2020/21 Q3 Oct, Nov, Dec"/>
    <x v="9"/>
    <x v="64"/>
    <n v="51"/>
  </r>
  <r>
    <x v="10"/>
    <x v="10"/>
    <s v="2020/21 Q3 Oct, Nov, Dec"/>
    <x v="9"/>
    <x v="65"/>
    <n v="57"/>
  </r>
  <r>
    <x v="10"/>
    <x v="10"/>
    <s v="2020/21 Q3 Oct, Nov, Dec"/>
    <x v="9"/>
    <x v="66"/>
    <n v="42"/>
  </r>
  <r>
    <x v="10"/>
    <x v="10"/>
    <s v="2020/21 Q3 Oct, Nov, Dec"/>
    <x v="9"/>
    <x v="67"/>
    <n v="349"/>
  </r>
  <r>
    <x v="10"/>
    <x v="10"/>
    <s v="2020/21 Q3 Oct, Nov, Dec"/>
    <x v="10"/>
    <x v="41"/>
    <n v="57"/>
  </r>
  <r>
    <x v="10"/>
    <x v="10"/>
    <s v="2020/21 Q3 Oct, Nov, Dec"/>
    <x v="22"/>
    <x v="68"/>
    <n v="696"/>
  </r>
  <r>
    <x v="10"/>
    <x v="10"/>
    <s v="2020/21 Q3 Oct, Nov, Dec"/>
    <x v="22"/>
    <x v="69"/>
    <n v="785"/>
  </r>
  <r>
    <x v="10"/>
    <x v="10"/>
    <s v="2020/21 Q3 Oct, Nov, Dec"/>
    <x v="22"/>
    <x v="70"/>
    <n v="12"/>
  </r>
  <r>
    <x v="10"/>
    <x v="10"/>
    <s v="2020/21 Q3 Oct, Nov, Dec"/>
    <x v="22"/>
    <x v="71"/>
    <n v="73"/>
  </r>
  <r>
    <x v="10"/>
    <x v="10"/>
    <s v="2020/21 Q3 Oct, Nov, Dec"/>
    <x v="22"/>
    <x v="72"/>
    <n v="65"/>
  </r>
  <r>
    <x v="10"/>
    <x v="10"/>
    <s v="2020/21 Q3 Oct, Nov, Dec"/>
    <x v="22"/>
    <x v="116"/>
    <n v="410"/>
  </r>
  <r>
    <x v="10"/>
    <x v="10"/>
    <s v="2020/21 Q3 Oct, Nov, Dec"/>
    <x v="22"/>
    <x v="38"/>
    <n v="412"/>
  </r>
  <r>
    <x v="10"/>
    <x v="10"/>
    <s v="2020/21 Q3 Oct, Nov, Dec"/>
    <x v="22"/>
    <x v="73"/>
    <n v="38"/>
  </r>
  <r>
    <x v="10"/>
    <x v="10"/>
    <s v="2020/21 Q3 Oct, Nov, Dec"/>
    <x v="22"/>
    <x v="74"/>
    <n v="399"/>
  </r>
  <r>
    <x v="10"/>
    <x v="10"/>
    <s v="2020/21 Q3 Oct, Nov, Dec"/>
    <x v="11"/>
    <x v="68"/>
    <n v="31"/>
  </r>
  <r>
    <x v="10"/>
    <x v="10"/>
    <s v="2020/21 Q3 Oct, Nov, Dec"/>
    <x v="11"/>
    <x v="69"/>
    <n v="80"/>
  </r>
  <r>
    <x v="10"/>
    <x v="10"/>
    <s v="2020/21 Q3 Oct, Nov, Dec"/>
    <x v="11"/>
    <x v="70"/>
    <n v="1"/>
  </r>
  <r>
    <x v="10"/>
    <x v="10"/>
    <s v="2020/21 Q3 Oct, Nov, Dec"/>
    <x v="11"/>
    <x v="71"/>
    <n v="203"/>
  </r>
  <r>
    <x v="10"/>
    <x v="10"/>
    <s v="2020/21 Q3 Oct, Nov, Dec"/>
    <x v="11"/>
    <x v="72"/>
    <n v="452"/>
  </r>
  <r>
    <x v="10"/>
    <x v="10"/>
    <s v="2020/21 Q3 Oct, Nov, Dec"/>
    <x v="11"/>
    <x v="116"/>
    <n v="71"/>
  </r>
  <r>
    <x v="10"/>
    <x v="10"/>
    <s v="2020/21 Q3 Oct, Nov, Dec"/>
    <x v="11"/>
    <x v="38"/>
    <n v="127"/>
  </r>
  <r>
    <x v="10"/>
    <x v="10"/>
    <s v="2020/21 Q3 Oct, Nov, Dec"/>
    <x v="11"/>
    <x v="73"/>
    <n v="1"/>
  </r>
  <r>
    <x v="10"/>
    <x v="10"/>
    <s v="2020/21 Q3 Oct, Nov, Dec"/>
    <x v="11"/>
    <x v="74"/>
    <n v="51"/>
  </r>
  <r>
    <x v="10"/>
    <x v="10"/>
    <s v="2020/21 Q3 Oct, Nov, Dec"/>
    <x v="12"/>
    <x v="41"/>
    <n v="2441"/>
  </r>
  <r>
    <x v="10"/>
    <x v="10"/>
    <s v="2020/21 Q3 Oct, Nov, Dec"/>
    <x v="13"/>
    <x v="75"/>
    <n v="18"/>
  </r>
  <r>
    <x v="10"/>
    <x v="10"/>
    <s v="2020/21 Q3 Oct, Nov, Dec"/>
    <x v="13"/>
    <x v="77"/>
    <n v="17"/>
  </r>
  <r>
    <x v="10"/>
    <x v="10"/>
    <s v="2020/21 Q3 Oct, Nov, Dec"/>
    <x v="13"/>
    <x v="78"/>
    <n v="239"/>
  </r>
  <r>
    <x v="10"/>
    <x v="10"/>
    <s v="2020/21 Q3 Oct, Nov, Dec"/>
    <x v="13"/>
    <x v="79"/>
    <n v="50"/>
  </r>
  <r>
    <x v="10"/>
    <x v="10"/>
    <s v="2020/21 Q3 Oct, Nov, Dec"/>
    <x v="13"/>
    <x v="38"/>
    <n v="449"/>
  </r>
  <r>
    <x v="10"/>
    <x v="10"/>
    <s v="2020/21 Q3 Oct, Nov, Dec"/>
    <x v="13"/>
    <x v="80"/>
    <n v="9"/>
  </r>
  <r>
    <x v="10"/>
    <x v="10"/>
    <s v="2020/21 Q3 Oct, Nov, Dec"/>
    <x v="13"/>
    <x v="81"/>
    <n v="160"/>
  </r>
  <r>
    <x v="10"/>
    <x v="10"/>
    <s v="2020/21 Q3 Oct, Nov, Dec"/>
    <x v="14"/>
    <x v="35"/>
    <n v="9"/>
  </r>
  <r>
    <x v="10"/>
    <x v="10"/>
    <s v="2020/21 Q3 Oct, Nov, Dec"/>
    <x v="14"/>
    <x v="82"/>
    <n v="14"/>
  </r>
  <r>
    <x v="10"/>
    <x v="10"/>
    <s v="2020/21 Q3 Oct, Nov, Dec"/>
    <x v="14"/>
    <x v="101"/>
    <n v="60"/>
  </r>
  <r>
    <x v="10"/>
    <x v="10"/>
    <s v="2020/21 Q3 Oct, Nov, Dec"/>
    <x v="14"/>
    <x v="83"/>
    <n v="41"/>
  </r>
  <r>
    <x v="10"/>
    <x v="10"/>
    <s v="2020/21 Q3 Oct, Nov, Dec"/>
    <x v="14"/>
    <x v="113"/>
    <n v="10"/>
  </r>
  <r>
    <x v="10"/>
    <x v="10"/>
    <s v="2020/21 Q3 Oct, Nov, Dec"/>
    <x v="14"/>
    <x v="38"/>
    <n v="16"/>
  </r>
  <r>
    <x v="10"/>
    <x v="10"/>
    <s v="2020/21 Q3 Oct, Nov, Dec"/>
    <x v="14"/>
    <x v="84"/>
    <n v="51"/>
  </r>
  <r>
    <x v="10"/>
    <x v="10"/>
    <s v="2020/21 Q3 Oct, Nov, Dec"/>
    <x v="14"/>
    <x v="40"/>
    <n v="23"/>
  </r>
  <r>
    <x v="10"/>
    <x v="10"/>
    <s v="2020/21 Q3 Oct, Nov, Dec"/>
    <x v="15"/>
    <x v="85"/>
    <n v="46"/>
  </r>
  <r>
    <x v="10"/>
    <x v="10"/>
    <s v="2020/21 Q3 Oct, Nov, Dec"/>
    <x v="15"/>
    <x v="86"/>
    <n v="13"/>
  </r>
  <r>
    <x v="10"/>
    <x v="10"/>
    <s v="2020/21 Q3 Oct, Nov, Dec"/>
    <x v="15"/>
    <x v="38"/>
    <n v="94"/>
  </r>
  <r>
    <x v="10"/>
    <x v="10"/>
    <s v="2020/21 Q3 Oct, Nov, Dec"/>
    <x v="15"/>
    <x v="87"/>
    <n v="97"/>
  </r>
  <r>
    <x v="10"/>
    <x v="10"/>
    <s v="2020/21 Q3 Oct, Nov, Dec"/>
    <x v="15"/>
    <x v="88"/>
    <n v="12"/>
  </r>
  <r>
    <x v="10"/>
    <x v="10"/>
    <s v="2020/21 Q3 Oct, Nov, Dec"/>
    <x v="15"/>
    <x v="89"/>
    <n v="781"/>
  </r>
  <r>
    <x v="10"/>
    <x v="10"/>
    <s v="2020/21 Q3 Oct, Nov, Dec"/>
    <x v="15"/>
    <x v="90"/>
    <n v="213"/>
  </r>
  <r>
    <x v="10"/>
    <x v="10"/>
    <s v="2020/21 Q3 Oct, Nov, Dec"/>
    <x v="16"/>
    <x v="91"/>
    <n v="1"/>
  </r>
  <r>
    <x v="10"/>
    <x v="10"/>
    <s v="2020/21 Q3 Oct, Nov, Dec"/>
    <x v="16"/>
    <x v="118"/>
    <n v="29"/>
  </r>
  <r>
    <x v="10"/>
    <x v="10"/>
    <s v="2020/21 Q3 Oct, Nov, Dec"/>
    <x v="16"/>
    <x v="124"/>
    <n v="44"/>
  </r>
  <r>
    <x v="10"/>
    <x v="10"/>
    <s v="2020/21 Q3 Oct, Nov, Dec"/>
    <x v="16"/>
    <x v="38"/>
    <n v="20"/>
  </r>
  <r>
    <x v="10"/>
    <x v="10"/>
    <s v="2020/21 Q3 Oct, Nov, Dec"/>
    <x v="16"/>
    <x v="92"/>
    <n v="12"/>
  </r>
  <r>
    <x v="10"/>
    <x v="10"/>
    <s v="2020/21 Q3 Oct, Nov, Dec"/>
    <x v="16"/>
    <x v="127"/>
    <n v="2"/>
  </r>
  <r>
    <x v="10"/>
    <x v="10"/>
    <s v="2020/21 Q3 Oct, Nov, Dec"/>
    <x v="16"/>
    <x v="93"/>
    <n v="56"/>
  </r>
  <r>
    <x v="10"/>
    <x v="10"/>
    <s v="2020/21 Q3 Oct, Nov, Dec"/>
    <x v="16"/>
    <x v="94"/>
    <n v="1"/>
  </r>
  <r>
    <x v="10"/>
    <x v="10"/>
    <s v="2020/21 Q3 Oct, Nov, Dec"/>
    <x v="16"/>
    <x v="95"/>
    <n v="24"/>
  </r>
  <r>
    <x v="10"/>
    <x v="10"/>
    <s v="2020/21 Q3 Oct, Nov, Dec"/>
    <x v="16"/>
    <x v="125"/>
    <n v="1"/>
  </r>
  <r>
    <x v="10"/>
    <x v="10"/>
    <s v="2020/21 Q3 Oct, Nov, Dec"/>
    <x v="16"/>
    <x v="96"/>
    <n v="159"/>
  </r>
  <r>
    <x v="10"/>
    <x v="10"/>
    <s v="2020/21 Q3 Oct, Nov, Dec"/>
    <x v="16"/>
    <x v="97"/>
    <n v="118"/>
  </r>
  <r>
    <x v="10"/>
    <x v="10"/>
    <s v="2020/21 Q3 Oct, Nov, Dec"/>
    <x v="16"/>
    <x v="98"/>
    <n v="3"/>
  </r>
  <r>
    <x v="10"/>
    <x v="10"/>
    <s v="2020/21 Q3 Oct, Nov, Dec"/>
    <x v="16"/>
    <x v="99"/>
    <n v="32"/>
  </r>
  <r>
    <x v="10"/>
    <x v="10"/>
    <s v="2020/21 Q3 Oct, Nov, Dec"/>
    <x v="16"/>
    <x v="100"/>
    <n v="1"/>
  </r>
  <r>
    <x v="10"/>
    <x v="10"/>
    <s v="2020/21 Q3 Oct, Nov, Dec"/>
    <x v="16"/>
    <x v="117"/>
    <n v="8"/>
  </r>
  <r>
    <x v="10"/>
    <x v="10"/>
    <s v="2020/21 Q3 Oct, Nov, Dec"/>
    <x v="17"/>
    <x v="35"/>
    <n v="153"/>
  </r>
  <r>
    <x v="10"/>
    <x v="10"/>
    <s v="2020/21 Q3 Oct, Nov, Dec"/>
    <x v="17"/>
    <x v="82"/>
    <n v="946"/>
  </r>
  <r>
    <x v="10"/>
    <x v="10"/>
    <s v="2020/21 Q3 Oct, Nov, Dec"/>
    <x v="17"/>
    <x v="101"/>
    <n v="2072"/>
  </r>
  <r>
    <x v="10"/>
    <x v="10"/>
    <s v="2020/21 Q3 Oct, Nov, Dec"/>
    <x v="17"/>
    <x v="83"/>
    <n v="2169"/>
  </r>
  <r>
    <x v="10"/>
    <x v="10"/>
    <s v="2020/21 Q3 Oct, Nov, Dec"/>
    <x v="17"/>
    <x v="113"/>
    <n v="258"/>
  </r>
  <r>
    <x v="10"/>
    <x v="10"/>
    <s v="2020/21 Q3 Oct, Nov, Dec"/>
    <x v="17"/>
    <x v="38"/>
    <n v="128"/>
  </r>
  <r>
    <x v="10"/>
    <x v="10"/>
    <s v="2020/21 Q3 Oct, Nov, Dec"/>
    <x v="17"/>
    <x v="84"/>
    <n v="481"/>
  </r>
  <r>
    <x v="10"/>
    <x v="10"/>
    <s v="2020/21 Q3 Oct, Nov, Dec"/>
    <x v="17"/>
    <x v="40"/>
    <n v="409"/>
  </r>
  <r>
    <x v="10"/>
    <x v="10"/>
    <s v="2020/21 Q3 Oct, Nov, Dec"/>
    <x v="17"/>
    <x v="102"/>
    <n v="127"/>
  </r>
  <r>
    <x v="10"/>
    <x v="10"/>
    <s v="2020/21 Q3 Oct, Nov, Dec"/>
    <x v="18"/>
    <x v="38"/>
    <n v="311"/>
  </r>
  <r>
    <x v="10"/>
    <x v="10"/>
    <s v="2020/21 Q3 Oct, Nov, Dec"/>
    <x v="18"/>
    <x v="103"/>
    <n v="59"/>
  </r>
  <r>
    <x v="10"/>
    <x v="10"/>
    <s v="2020/21 Q3 Oct, Nov, Dec"/>
    <x v="18"/>
    <x v="104"/>
    <n v="285"/>
  </r>
  <r>
    <x v="10"/>
    <x v="10"/>
    <s v="2020/21 Q3 Oct, Nov, Dec"/>
    <x v="19"/>
    <x v="105"/>
    <n v="10"/>
  </r>
  <r>
    <x v="10"/>
    <x v="10"/>
    <s v="2020/21 Q3 Oct, Nov, Dec"/>
    <x v="19"/>
    <x v="107"/>
    <n v="51"/>
  </r>
  <r>
    <x v="10"/>
    <x v="10"/>
    <s v="2020/21 Q3 Oct, Nov, Dec"/>
    <x v="20"/>
    <x v="108"/>
    <n v="79"/>
  </r>
  <r>
    <x v="10"/>
    <x v="10"/>
    <s v="2020/21 Q3 Oct, Nov, Dec"/>
    <x v="20"/>
    <x v="109"/>
    <n v="400"/>
  </r>
  <r>
    <x v="10"/>
    <x v="10"/>
    <s v="2020/21 Q3 Oct, Nov, Dec"/>
    <x v="21"/>
    <x v="38"/>
    <n v="6"/>
  </r>
  <r>
    <x v="10"/>
    <x v="10"/>
    <s v="2020/21 Q4 Jan, Feb, Mar"/>
    <x v="0"/>
    <x v="0"/>
    <n v="184"/>
  </r>
  <r>
    <x v="10"/>
    <x v="10"/>
    <s v="2020/21 Q4 Jan, Feb, Mar"/>
    <x v="0"/>
    <x v="1"/>
    <n v="395"/>
  </r>
  <r>
    <x v="10"/>
    <x v="10"/>
    <s v="2020/21 Q4 Jan, Feb, Mar"/>
    <x v="1"/>
    <x v="119"/>
    <n v="13"/>
  </r>
  <r>
    <x v="10"/>
    <x v="10"/>
    <s v="2020/21 Q4 Jan, Feb, Mar"/>
    <x v="1"/>
    <x v="120"/>
    <n v="10"/>
  </r>
  <r>
    <x v="10"/>
    <x v="10"/>
    <s v="2020/21 Q4 Jan, Feb, Mar"/>
    <x v="1"/>
    <x v="121"/>
    <n v="17"/>
  </r>
  <r>
    <x v="10"/>
    <x v="10"/>
    <s v="2020/21 Q4 Jan, Feb, Mar"/>
    <x v="1"/>
    <x v="2"/>
    <n v="8"/>
  </r>
  <r>
    <x v="10"/>
    <x v="10"/>
    <s v="2020/21 Q4 Jan, Feb, Mar"/>
    <x v="1"/>
    <x v="3"/>
    <n v="40"/>
  </r>
  <r>
    <x v="10"/>
    <x v="10"/>
    <s v="2020/21 Q4 Jan, Feb, Mar"/>
    <x v="1"/>
    <x v="111"/>
    <n v="30"/>
  </r>
  <r>
    <x v="10"/>
    <x v="10"/>
    <s v="2020/21 Q4 Jan, Feb, Mar"/>
    <x v="1"/>
    <x v="4"/>
    <n v="29"/>
  </r>
  <r>
    <x v="10"/>
    <x v="10"/>
    <s v="2020/21 Q4 Jan, Feb, Mar"/>
    <x v="1"/>
    <x v="123"/>
    <n v="8"/>
  </r>
  <r>
    <x v="10"/>
    <x v="10"/>
    <s v="2020/21 Q4 Jan, Feb, Mar"/>
    <x v="1"/>
    <x v="5"/>
    <n v="1"/>
  </r>
  <r>
    <x v="10"/>
    <x v="10"/>
    <s v="2020/21 Q4 Jan, Feb, Mar"/>
    <x v="1"/>
    <x v="6"/>
    <n v="48"/>
  </r>
  <r>
    <x v="10"/>
    <x v="10"/>
    <s v="2020/21 Q4 Jan, Feb, Mar"/>
    <x v="1"/>
    <x v="7"/>
    <n v="6"/>
  </r>
  <r>
    <x v="10"/>
    <x v="10"/>
    <s v="2020/21 Q4 Jan, Feb, Mar"/>
    <x v="1"/>
    <x v="8"/>
    <n v="2"/>
  </r>
  <r>
    <x v="10"/>
    <x v="10"/>
    <s v="2020/21 Q4 Jan, Feb, Mar"/>
    <x v="1"/>
    <x v="9"/>
    <n v="33"/>
  </r>
  <r>
    <x v="10"/>
    <x v="10"/>
    <s v="2020/21 Q4 Jan, Feb, Mar"/>
    <x v="1"/>
    <x v="10"/>
    <n v="203"/>
  </r>
  <r>
    <x v="10"/>
    <x v="10"/>
    <s v="2020/21 Q4 Jan, Feb, Mar"/>
    <x v="1"/>
    <x v="12"/>
    <n v="39"/>
  </r>
  <r>
    <x v="10"/>
    <x v="10"/>
    <s v="2020/21 Q4 Jan, Feb, Mar"/>
    <x v="1"/>
    <x v="13"/>
    <n v="5"/>
  </r>
  <r>
    <x v="10"/>
    <x v="10"/>
    <s v="2020/21 Q4 Jan, Feb, Mar"/>
    <x v="1"/>
    <x v="14"/>
    <n v="57"/>
  </r>
  <r>
    <x v="10"/>
    <x v="10"/>
    <s v="2020/21 Q4 Jan, Feb, Mar"/>
    <x v="1"/>
    <x v="15"/>
    <n v="66"/>
  </r>
  <r>
    <x v="10"/>
    <x v="10"/>
    <s v="2020/21 Q4 Jan, Feb, Mar"/>
    <x v="1"/>
    <x v="16"/>
    <n v="36"/>
  </r>
  <r>
    <x v="10"/>
    <x v="10"/>
    <s v="2020/21 Q4 Jan, Feb, Mar"/>
    <x v="1"/>
    <x v="17"/>
    <n v="237"/>
  </r>
  <r>
    <x v="10"/>
    <x v="10"/>
    <s v="2020/21 Q4 Jan, Feb, Mar"/>
    <x v="1"/>
    <x v="18"/>
    <n v="49"/>
  </r>
  <r>
    <x v="10"/>
    <x v="10"/>
    <s v="2020/21 Q4 Jan, Feb, Mar"/>
    <x v="1"/>
    <x v="19"/>
    <n v="133"/>
  </r>
  <r>
    <x v="10"/>
    <x v="10"/>
    <s v="2020/21 Q4 Jan, Feb, Mar"/>
    <x v="2"/>
    <x v="20"/>
    <n v="2770"/>
  </r>
  <r>
    <x v="10"/>
    <x v="10"/>
    <s v="2020/21 Q4 Jan, Feb, Mar"/>
    <x v="2"/>
    <x v="21"/>
    <n v="11"/>
  </r>
  <r>
    <x v="10"/>
    <x v="10"/>
    <s v="2020/21 Q4 Jan, Feb, Mar"/>
    <x v="2"/>
    <x v="22"/>
    <n v="455"/>
  </r>
  <r>
    <x v="10"/>
    <x v="10"/>
    <s v="2020/21 Q4 Jan, Feb, Mar"/>
    <x v="2"/>
    <x v="23"/>
    <n v="2149"/>
  </r>
  <r>
    <x v="10"/>
    <x v="10"/>
    <s v="2020/21 Q4 Jan, Feb, Mar"/>
    <x v="3"/>
    <x v="24"/>
    <n v="1743"/>
  </r>
  <r>
    <x v="10"/>
    <x v="10"/>
    <s v="2020/21 Q4 Jan, Feb, Mar"/>
    <x v="3"/>
    <x v="25"/>
    <n v="661"/>
  </r>
  <r>
    <x v="10"/>
    <x v="10"/>
    <s v="2020/21 Q4 Jan, Feb, Mar"/>
    <x v="3"/>
    <x v="26"/>
    <n v="2251"/>
  </r>
  <r>
    <x v="10"/>
    <x v="10"/>
    <s v="2020/21 Q4 Jan, Feb, Mar"/>
    <x v="3"/>
    <x v="27"/>
    <n v="754"/>
  </r>
  <r>
    <x v="10"/>
    <x v="10"/>
    <s v="2020/21 Q4 Jan, Feb, Mar"/>
    <x v="3"/>
    <x v="28"/>
    <n v="462"/>
  </r>
  <r>
    <x v="10"/>
    <x v="10"/>
    <s v="2020/21 Q4 Jan, Feb, Mar"/>
    <x v="3"/>
    <x v="38"/>
    <n v="378"/>
  </r>
  <r>
    <x v="10"/>
    <x v="10"/>
    <s v="2020/21 Q4 Jan, Feb, Mar"/>
    <x v="4"/>
    <x v="30"/>
    <n v="5"/>
  </r>
  <r>
    <x v="10"/>
    <x v="10"/>
    <s v="2020/21 Q4 Jan, Feb, Mar"/>
    <x v="4"/>
    <x v="31"/>
    <n v="138"/>
  </r>
  <r>
    <x v="10"/>
    <x v="10"/>
    <s v="2020/21 Q4 Jan, Feb, Mar"/>
    <x v="4"/>
    <x v="32"/>
    <n v="34"/>
  </r>
  <r>
    <x v="10"/>
    <x v="10"/>
    <s v="2020/21 Q4 Jan, Feb, Mar"/>
    <x v="4"/>
    <x v="34"/>
    <n v="5"/>
  </r>
  <r>
    <x v="10"/>
    <x v="10"/>
    <s v="2020/21 Q4 Jan, Feb, Mar"/>
    <x v="5"/>
    <x v="35"/>
    <n v="1002"/>
  </r>
  <r>
    <x v="10"/>
    <x v="10"/>
    <s v="2020/21 Q4 Jan, Feb, Mar"/>
    <x v="5"/>
    <x v="36"/>
    <n v="47"/>
  </r>
  <r>
    <x v="10"/>
    <x v="10"/>
    <s v="2020/21 Q4 Jan, Feb, Mar"/>
    <x v="5"/>
    <x v="37"/>
    <n v="2147"/>
  </r>
  <r>
    <x v="10"/>
    <x v="10"/>
    <s v="2020/21 Q4 Jan, Feb, Mar"/>
    <x v="5"/>
    <x v="38"/>
    <n v="155"/>
  </r>
  <r>
    <x v="10"/>
    <x v="10"/>
    <s v="2020/21 Q4 Jan, Feb, Mar"/>
    <x v="5"/>
    <x v="39"/>
    <n v="434"/>
  </r>
  <r>
    <x v="10"/>
    <x v="10"/>
    <s v="2020/21 Q4 Jan, Feb, Mar"/>
    <x v="5"/>
    <x v="40"/>
    <n v="159"/>
  </r>
  <r>
    <x v="10"/>
    <x v="10"/>
    <s v="2020/21 Q4 Jan, Feb, Mar"/>
    <x v="6"/>
    <x v="115"/>
    <n v="333"/>
  </r>
  <r>
    <x v="10"/>
    <x v="10"/>
    <s v="2020/21 Q4 Jan, Feb, Mar"/>
    <x v="6"/>
    <x v="41"/>
    <n v="1240"/>
  </r>
  <r>
    <x v="10"/>
    <x v="10"/>
    <s v="2020/21 Q4 Jan, Feb, Mar"/>
    <x v="7"/>
    <x v="42"/>
    <n v="1"/>
  </r>
  <r>
    <x v="10"/>
    <x v="10"/>
    <s v="2020/21 Q4 Jan, Feb, Mar"/>
    <x v="7"/>
    <x v="43"/>
    <n v="7"/>
  </r>
  <r>
    <x v="10"/>
    <x v="10"/>
    <s v="2020/21 Q4 Jan, Feb, Mar"/>
    <x v="7"/>
    <x v="44"/>
    <n v="14"/>
  </r>
  <r>
    <x v="10"/>
    <x v="10"/>
    <s v="2020/21 Q4 Jan, Feb, Mar"/>
    <x v="7"/>
    <x v="45"/>
    <n v="470"/>
  </r>
  <r>
    <x v="10"/>
    <x v="10"/>
    <s v="2020/21 Q4 Jan, Feb, Mar"/>
    <x v="7"/>
    <x v="46"/>
    <n v="24"/>
  </r>
  <r>
    <x v="10"/>
    <x v="10"/>
    <s v="2020/21 Q4 Jan, Feb, Mar"/>
    <x v="7"/>
    <x v="47"/>
    <n v="53"/>
  </r>
  <r>
    <x v="10"/>
    <x v="10"/>
    <s v="2020/21 Q4 Jan, Feb, Mar"/>
    <x v="7"/>
    <x v="48"/>
    <n v="1"/>
  </r>
  <r>
    <x v="10"/>
    <x v="10"/>
    <s v="2020/21 Q4 Jan, Feb, Mar"/>
    <x v="7"/>
    <x v="49"/>
    <n v="5"/>
  </r>
  <r>
    <x v="10"/>
    <x v="10"/>
    <s v="2020/21 Q4 Jan, Feb, Mar"/>
    <x v="7"/>
    <x v="50"/>
    <n v="4"/>
  </r>
  <r>
    <x v="10"/>
    <x v="10"/>
    <s v="2020/21 Q4 Jan, Feb, Mar"/>
    <x v="7"/>
    <x v="51"/>
    <n v="4"/>
  </r>
  <r>
    <x v="10"/>
    <x v="10"/>
    <s v="2020/21 Q4 Jan, Feb, Mar"/>
    <x v="7"/>
    <x v="52"/>
    <n v="16"/>
  </r>
  <r>
    <x v="10"/>
    <x v="10"/>
    <s v="2020/21 Q4 Jan, Feb, Mar"/>
    <x v="7"/>
    <x v="53"/>
    <n v="31"/>
  </r>
  <r>
    <x v="10"/>
    <x v="10"/>
    <s v="2020/21 Q4 Jan, Feb, Mar"/>
    <x v="7"/>
    <x v="54"/>
    <n v="10"/>
  </r>
  <r>
    <x v="10"/>
    <x v="10"/>
    <s v="2020/21 Q4 Jan, Feb, Mar"/>
    <x v="7"/>
    <x v="55"/>
    <n v="24"/>
  </r>
  <r>
    <x v="10"/>
    <x v="10"/>
    <s v="2020/21 Q4 Jan, Feb, Mar"/>
    <x v="7"/>
    <x v="56"/>
    <n v="4"/>
  </r>
  <r>
    <x v="10"/>
    <x v="10"/>
    <s v="2020/21 Q4 Jan, Feb, Mar"/>
    <x v="7"/>
    <x v="57"/>
    <n v="8"/>
  </r>
  <r>
    <x v="10"/>
    <x v="10"/>
    <s v="2020/21 Q4 Jan, Feb, Mar"/>
    <x v="7"/>
    <x v="58"/>
    <n v="6"/>
  </r>
  <r>
    <x v="10"/>
    <x v="10"/>
    <s v="2020/21 Q4 Jan, Feb, Mar"/>
    <x v="7"/>
    <x v="59"/>
    <n v="28"/>
  </r>
  <r>
    <x v="10"/>
    <x v="10"/>
    <s v="2020/21 Q4 Jan, Feb, Mar"/>
    <x v="7"/>
    <x v="60"/>
    <n v="6"/>
  </r>
  <r>
    <x v="10"/>
    <x v="10"/>
    <s v="2020/21 Q4 Jan, Feb, Mar"/>
    <x v="7"/>
    <x v="61"/>
    <n v="75"/>
  </r>
  <r>
    <x v="10"/>
    <x v="10"/>
    <s v="2020/21 Q4 Jan, Feb, Mar"/>
    <x v="8"/>
    <x v="24"/>
    <n v="1384"/>
  </r>
  <r>
    <x v="10"/>
    <x v="10"/>
    <s v="2020/21 Q4 Jan, Feb, Mar"/>
    <x v="8"/>
    <x v="25"/>
    <n v="37"/>
  </r>
  <r>
    <x v="10"/>
    <x v="10"/>
    <s v="2020/21 Q4 Jan, Feb, Mar"/>
    <x v="8"/>
    <x v="26"/>
    <n v="20"/>
  </r>
  <r>
    <x v="10"/>
    <x v="10"/>
    <s v="2020/21 Q4 Jan, Feb, Mar"/>
    <x v="8"/>
    <x v="27"/>
    <n v="292"/>
  </r>
  <r>
    <x v="10"/>
    <x v="10"/>
    <s v="2020/21 Q4 Jan, Feb, Mar"/>
    <x v="8"/>
    <x v="28"/>
    <n v="117"/>
  </r>
  <r>
    <x v="10"/>
    <x v="10"/>
    <s v="2020/21 Q4 Jan, Feb, Mar"/>
    <x v="8"/>
    <x v="38"/>
    <n v="43"/>
  </r>
  <r>
    <x v="10"/>
    <x v="10"/>
    <s v="2020/21 Q4 Jan, Feb, Mar"/>
    <x v="9"/>
    <x v="62"/>
    <n v="60"/>
  </r>
  <r>
    <x v="10"/>
    <x v="10"/>
    <s v="2020/21 Q4 Jan, Feb, Mar"/>
    <x v="9"/>
    <x v="38"/>
    <n v="288"/>
  </r>
  <r>
    <x v="10"/>
    <x v="10"/>
    <s v="2020/21 Q4 Jan, Feb, Mar"/>
    <x v="9"/>
    <x v="63"/>
    <n v="19"/>
  </r>
  <r>
    <x v="10"/>
    <x v="10"/>
    <s v="2020/21 Q4 Jan, Feb, Mar"/>
    <x v="9"/>
    <x v="64"/>
    <n v="48"/>
  </r>
  <r>
    <x v="10"/>
    <x v="10"/>
    <s v="2020/21 Q4 Jan, Feb, Mar"/>
    <x v="9"/>
    <x v="65"/>
    <n v="38"/>
  </r>
  <r>
    <x v="10"/>
    <x v="10"/>
    <s v="2020/21 Q4 Jan, Feb, Mar"/>
    <x v="9"/>
    <x v="66"/>
    <n v="42"/>
  </r>
  <r>
    <x v="10"/>
    <x v="10"/>
    <s v="2020/21 Q4 Jan, Feb, Mar"/>
    <x v="9"/>
    <x v="67"/>
    <n v="416"/>
  </r>
  <r>
    <x v="10"/>
    <x v="10"/>
    <s v="2020/21 Q4 Jan, Feb, Mar"/>
    <x v="10"/>
    <x v="41"/>
    <n v="56"/>
  </r>
  <r>
    <x v="10"/>
    <x v="10"/>
    <s v="2020/21 Q4 Jan, Feb, Mar"/>
    <x v="22"/>
    <x v="68"/>
    <n v="605"/>
  </r>
  <r>
    <x v="10"/>
    <x v="10"/>
    <s v="2020/21 Q4 Jan, Feb, Mar"/>
    <x v="22"/>
    <x v="69"/>
    <n v="762"/>
  </r>
  <r>
    <x v="10"/>
    <x v="10"/>
    <s v="2020/21 Q4 Jan, Feb, Mar"/>
    <x v="22"/>
    <x v="70"/>
    <n v="7"/>
  </r>
  <r>
    <x v="10"/>
    <x v="10"/>
    <s v="2020/21 Q4 Jan, Feb, Mar"/>
    <x v="22"/>
    <x v="71"/>
    <n v="82"/>
  </r>
  <r>
    <x v="10"/>
    <x v="10"/>
    <s v="2020/21 Q4 Jan, Feb, Mar"/>
    <x v="22"/>
    <x v="72"/>
    <n v="59"/>
  </r>
  <r>
    <x v="10"/>
    <x v="10"/>
    <s v="2020/21 Q4 Jan, Feb, Mar"/>
    <x v="22"/>
    <x v="116"/>
    <n v="360"/>
  </r>
  <r>
    <x v="10"/>
    <x v="10"/>
    <s v="2020/21 Q4 Jan, Feb, Mar"/>
    <x v="22"/>
    <x v="38"/>
    <n v="392"/>
  </r>
  <r>
    <x v="10"/>
    <x v="10"/>
    <s v="2020/21 Q4 Jan, Feb, Mar"/>
    <x v="22"/>
    <x v="73"/>
    <n v="35"/>
  </r>
  <r>
    <x v="10"/>
    <x v="10"/>
    <s v="2020/21 Q4 Jan, Feb, Mar"/>
    <x v="22"/>
    <x v="74"/>
    <n v="367"/>
  </r>
  <r>
    <x v="10"/>
    <x v="10"/>
    <s v="2020/21 Q4 Jan, Feb, Mar"/>
    <x v="11"/>
    <x v="68"/>
    <n v="31"/>
  </r>
  <r>
    <x v="10"/>
    <x v="10"/>
    <s v="2020/21 Q4 Jan, Feb, Mar"/>
    <x v="11"/>
    <x v="69"/>
    <n v="74"/>
  </r>
  <r>
    <x v="10"/>
    <x v="10"/>
    <s v="2020/21 Q4 Jan, Feb, Mar"/>
    <x v="11"/>
    <x v="71"/>
    <n v="138"/>
  </r>
  <r>
    <x v="10"/>
    <x v="10"/>
    <s v="2020/21 Q4 Jan, Feb, Mar"/>
    <x v="11"/>
    <x v="72"/>
    <n v="435"/>
  </r>
  <r>
    <x v="10"/>
    <x v="10"/>
    <s v="2020/21 Q4 Jan, Feb, Mar"/>
    <x v="11"/>
    <x v="116"/>
    <n v="88"/>
  </r>
  <r>
    <x v="10"/>
    <x v="10"/>
    <s v="2020/21 Q4 Jan, Feb, Mar"/>
    <x v="11"/>
    <x v="38"/>
    <n v="123"/>
  </r>
  <r>
    <x v="10"/>
    <x v="10"/>
    <s v="2020/21 Q4 Jan, Feb, Mar"/>
    <x v="11"/>
    <x v="73"/>
    <n v="1"/>
  </r>
  <r>
    <x v="10"/>
    <x v="10"/>
    <s v="2020/21 Q4 Jan, Feb, Mar"/>
    <x v="11"/>
    <x v="74"/>
    <n v="65"/>
  </r>
  <r>
    <x v="10"/>
    <x v="10"/>
    <s v="2020/21 Q4 Jan, Feb, Mar"/>
    <x v="12"/>
    <x v="41"/>
    <n v="2312"/>
  </r>
  <r>
    <x v="10"/>
    <x v="10"/>
    <s v="2020/21 Q4 Jan, Feb, Mar"/>
    <x v="13"/>
    <x v="75"/>
    <n v="12"/>
  </r>
  <r>
    <x v="10"/>
    <x v="10"/>
    <s v="2020/21 Q4 Jan, Feb, Mar"/>
    <x v="13"/>
    <x v="76"/>
    <n v="2"/>
  </r>
  <r>
    <x v="10"/>
    <x v="10"/>
    <s v="2020/21 Q4 Jan, Feb, Mar"/>
    <x v="13"/>
    <x v="77"/>
    <n v="12"/>
  </r>
  <r>
    <x v="10"/>
    <x v="10"/>
    <s v="2020/21 Q4 Jan, Feb, Mar"/>
    <x v="13"/>
    <x v="78"/>
    <n v="220"/>
  </r>
  <r>
    <x v="10"/>
    <x v="10"/>
    <s v="2020/21 Q4 Jan, Feb, Mar"/>
    <x v="13"/>
    <x v="79"/>
    <n v="85"/>
  </r>
  <r>
    <x v="10"/>
    <x v="10"/>
    <s v="2020/21 Q4 Jan, Feb, Mar"/>
    <x v="13"/>
    <x v="38"/>
    <n v="424"/>
  </r>
  <r>
    <x v="10"/>
    <x v="10"/>
    <s v="2020/21 Q4 Jan, Feb, Mar"/>
    <x v="13"/>
    <x v="80"/>
    <n v="4"/>
  </r>
  <r>
    <x v="10"/>
    <x v="10"/>
    <s v="2020/21 Q4 Jan, Feb, Mar"/>
    <x v="13"/>
    <x v="81"/>
    <n v="136"/>
  </r>
  <r>
    <x v="10"/>
    <x v="10"/>
    <s v="2020/21 Q4 Jan, Feb, Mar"/>
    <x v="14"/>
    <x v="35"/>
    <n v="12"/>
  </r>
  <r>
    <x v="10"/>
    <x v="10"/>
    <s v="2020/21 Q4 Jan, Feb, Mar"/>
    <x v="14"/>
    <x v="82"/>
    <n v="16"/>
  </r>
  <r>
    <x v="10"/>
    <x v="10"/>
    <s v="2020/21 Q4 Jan, Feb, Mar"/>
    <x v="14"/>
    <x v="101"/>
    <n v="53"/>
  </r>
  <r>
    <x v="10"/>
    <x v="10"/>
    <s v="2020/21 Q4 Jan, Feb, Mar"/>
    <x v="14"/>
    <x v="83"/>
    <n v="26"/>
  </r>
  <r>
    <x v="10"/>
    <x v="10"/>
    <s v="2020/21 Q4 Jan, Feb, Mar"/>
    <x v="14"/>
    <x v="113"/>
    <n v="9"/>
  </r>
  <r>
    <x v="10"/>
    <x v="10"/>
    <s v="2020/21 Q4 Jan, Feb, Mar"/>
    <x v="14"/>
    <x v="38"/>
    <n v="17"/>
  </r>
  <r>
    <x v="10"/>
    <x v="10"/>
    <s v="2020/21 Q4 Jan, Feb, Mar"/>
    <x v="14"/>
    <x v="84"/>
    <n v="31"/>
  </r>
  <r>
    <x v="10"/>
    <x v="10"/>
    <s v="2020/21 Q4 Jan, Feb, Mar"/>
    <x v="14"/>
    <x v="40"/>
    <n v="11"/>
  </r>
  <r>
    <x v="10"/>
    <x v="10"/>
    <s v="2020/21 Q4 Jan, Feb, Mar"/>
    <x v="15"/>
    <x v="85"/>
    <n v="40"/>
  </r>
  <r>
    <x v="10"/>
    <x v="10"/>
    <s v="2020/21 Q4 Jan, Feb, Mar"/>
    <x v="15"/>
    <x v="86"/>
    <n v="13"/>
  </r>
  <r>
    <x v="10"/>
    <x v="10"/>
    <s v="2020/21 Q4 Jan, Feb, Mar"/>
    <x v="15"/>
    <x v="38"/>
    <n v="96"/>
  </r>
  <r>
    <x v="10"/>
    <x v="10"/>
    <s v="2020/21 Q4 Jan, Feb, Mar"/>
    <x v="15"/>
    <x v="87"/>
    <n v="100"/>
  </r>
  <r>
    <x v="10"/>
    <x v="10"/>
    <s v="2020/21 Q4 Jan, Feb, Mar"/>
    <x v="15"/>
    <x v="88"/>
    <n v="14"/>
  </r>
  <r>
    <x v="10"/>
    <x v="10"/>
    <s v="2020/21 Q4 Jan, Feb, Mar"/>
    <x v="15"/>
    <x v="89"/>
    <n v="937"/>
  </r>
  <r>
    <x v="10"/>
    <x v="10"/>
    <s v="2020/21 Q4 Jan, Feb, Mar"/>
    <x v="15"/>
    <x v="90"/>
    <n v="189"/>
  </r>
  <r>
    <x v="10"/>
    <x v="10"/>
    <s v="2020/21 Q4 Jan, Feb, Mar"/>
    <x v="16"/>
    <x v="91"/>
    <n v="2"/>
  </r>
  <r>
    <x v="10"/>
    <x v="10"/>
    <s v="2020/21 Q4 Jan, Feb, Mar"/>
    <x v="16"/>
    <x v="118"/>
    <n v="33"/>
  </r>
  <r>
    <x v="10"/>
    <x v="10"/>
    <s v="2020/21 Q4 Jan, Feb, Mar"/>
    <x v="16"/>
    <x v="124"/>
    <n v="22"/>
  </r>
  <r>
    <x v="10"/>
    <x v="10"/>
    <s v="2020/21 Q4 Jan, Feb, Mar"/>
    <x v="16"/>
    <x v="38"/>
    <n v="17"/>
  </r>
  <r>
    <x v="10"/>
    <x v="10"/>
    <s v="2020/21 Q4 Jan, Feb, Mar"/>
    <x v="16"/>
    <x v="92"/>
    <n v="7"/>
  </r>
  <r>
    <x v="10"/>
    <x v="10"/>
    <s v="2020/21 Q4 Jan, Feb, Mar"/>
    <x v="16"/>
    <x v="127"/>
    <n v="1"/>
  </r>
  <r>
    <x v="10"/>
    <x v="10"/>
    <s v="2020/21 Q4 Jan, Feb, Mar"/>
    <x v="16"/>
    <x v="93"/>
    <n v="31"/>
  </r>
  <r>
    <x v="10"/>
    <x v="10"/>
    <s v="2020/21 Q4 Jan, Feb, Mar"/>
    <x v="16"/>
    <x v="114"/>
    <n v="4"/>
  </r>
  <r>
    <x v="10"/>
    <x v="10"/>
    <s v="2020/21 Q4 Jan, Feb, Mar"/>
    <x v="16"/>
    <x v="94"/>
    <n v="1"/>
  </r>
  <r>
    <x v="10"/>
    <x v="10"/>
    <s v="2020/21 Q4 Jan, Feb, Mar"/>
    <x v="16"/>
    <x v="95"/>
    <n v="16"/>
  </r>
  <r>
    <x v="10"/>
    <x v="10"/>
    <s v="2020/21 Q4 Jan, Feb, Mar"/>
    <x v="16"/>
    <x v="125"/>
    <n v="8"/>
  </r>
  <r>
    <x v="10"/>
    <x v="10"/>
    <s v="2020/21 Q4 Jan, Feb, Mar"/>
    <x v="16"/>
    <x v="96"/>
    <n v="95"/>
  </r>
  <r>
    <x v="10"/>
    <x v="10"/>
    <s v="2020/21 Q4 Jan, Feb, Mar"/>
    <x v="16"/>
    <x v="97"/>
    <n v="113"/>
  </r>
  <r>
    <x v="10"/>
    <x v="10"/>
    <s v="2020/21 Q4 Jan, Feb, Mar"/>
    <x v="16"/>
    <x v="98"/>
    <n v="5"/>
  </r>
  <r>
    <x v="10"/>
    <x v="10"/>
    <s v="2020/21 Q4 Jan, Feb, Mar"/>
    <x v="16"/>
    <x v="99"/>
    <n v="31"/>
  </r>
  <r>
    <x v="10"/>
    <x v="10"/>
    <s v="2020/21 Q4 Jan, Feb, Mar"/>
    <x v="16"/>
    <x v="100"/>
    <n v="2"/>
  </r>
  <r>
    <x v="10"/>
    <x v="10"/>
    <s v="2020/21 Q4 Jan, Feb, Mar"/>
    <x v="16"/>
    <x v="117"/>
    <n v="6"/>
  </r>
  <r>
    <x v="10"/>
    <x v="10"/>
    <s v="2020/21 Q4 Jan, Feb, Mar"/>
    <x v="17"/>
    <x v="35"/>
    <n v="120"/>
  </r>
  <r>
    <x v="10"/>
    <x v="10"/>
    <s v="2020/21 Q4 Jan, Feb, Mar"/>
    <x v="17"/>
    <x v="82"/>
    <n v="696"/>
  </r>
  <r>
    <x v="10"/>
    <x v="10"/>
    <s v="2020/21 Q4 Jan, Feb, Mar"/>
    <x v="17"/>
    <x v="101"/>
    <n v="1486"/>
  </r>
  <r>
    <x v="10"/>
    <x v="10"/>
    <s v="2020/21 Q4 Jan, Feb, Mar"/>
    <x v="17"/>
    <x v="83"/>
    <n v="1533"/>
  </r>
  <r>
    <x v="10"/>
    <x v="10"/>
    <s v="2020/21 Q4 Jan, Feb, Mar"/>
    <x v="17"/>
    <x v="113"/>
    <n v="167"/>
  </r>
  <r>
    <x v="10"/>
    <x v="10"/>
    <s v="2020/21 Q4 Jan, Feb, Mar"/>
    <x v="17"/>
    <x v="38"/>
    <n v="94"/>
  </r>
  <r>
    <x v="10"/>
    <x v="10"/>
    <s v="2020/21 Q4 Jan, Feb, Mar"/>
    <x v="17"/>
    <x v="84"/>
    <n v="361"/>
  </r>
  <r>
    <x v="10"/>
    <x v="10"/>
    <s v="2020/21 Q4 Jan, Feb, Mar"/>
    <x v="17"/>
    <x v="40"/>
    <n v="313"/>
  </r>
  <r>
    <x v="10"/>
    <x v="10"/>
    <s v="2020/21 Q4 Jan, Feb, Mar"/>
    <x v="17"/>
    <x v="102"/>
    <n v="82"/>
  </r>
  <r>
    <x v="10"/>
    <x v="10"/>
    <s v="2020/21 Q4 Jan, Feb, Mar"/>
    <x v="18"/>
    <x v="38"/>
    <n v="277"/>
  </r>
  <r>
    <x v="10"/>
    <x v="10"/>
    <s v="2020/21 Q4 Jan, Feb, Mar"/>
    <x v="18"/>
    <x v="103"/>
    <n v="60"/>
  </r>
  <r>
    <x v="10"/>
    <x v="10"/>
    <s v="2020/21 Q4 Jan, Feb, Mar"/>
    <x v="18"/>
    <x v="104"/>
    <n v="238"/>
  </r>
  <r>
    <x v="10"/>
    <x v="10"/>
    <s v="2020/21 Q4 Jan, Feb, Mar"/>
    <x v="19"/>
    <x v="105"/>
    <n v="7"/>
  </r>
  <r>
    <x v="10"/>
    <x v="10"/>
    <s v="2020/21 Q4 Jan, Feb, Mar"/>
    <x v="19"/>
    <x v="106"/>
    <n v="1"/>
  </r>
  <r>
    <x v="10"/>
    <x v="10"/>
    <s v="2020/21 Q4 Jan, Feb, Mar"/>
    <x v="19"/>
    <x v="107"/>
    <n v="38"/>
  </r>
  <r>
    <x v="10"/>
    <x v="10"/>
    <s v="2020/21 Q4 Jan, Feb, Mar"/>
    <x v="20"/>
    <x v="108"/>
    <n v="77"/>
  </r>
  <r>
    <x v="10"/>
    <x v="10"/>
    <s v="2020/21 Q4 Jan, Feb, Mar"/>
    <x v="20"/>
    <x v="109"/>
    <n v="418"/>
  </r>
  <r>
    <x v="10"/>
    <x v="10"/>
    <s v="2020/21 Q4 Jan, Feb, Mar"/>
    <x v="21"/>
    <x v="110"/>
    <n v="1"/>
  </r>
  <r>
    <x v="10"/>
    <x v="10"/>
    <s v="2020/21 Q4 Jan, Feb, Mar"/>
    <x v="21"/>
    <x v="38"/>
    <n v="5"/>
  </r>
  <r>
    <x v="11"/>
    <x v="11"/>
    <s v="2021/22 Q1 Apr, May, Jun"/>
    <x v="0"/>
    <x v="0"/>
    <n v="208"/>
  </r>
  <r>
    <x v="11"/>
    <x v="11"/>
    <s v="2021/22 Q1 Apr, May, Jun"/>
    <x v="0"/>
    <x v="1"/>
    <n v="418"/>
  </r>
  <r>
    <x v="11"/>
    <x v="11"/>
    <s v="2021/22 Q1 Apr, May, Jun"/>
    <x v="1"/>
    <x v="119"/>
    <n v="35"/>
  </r>
  <r>
    <x v="11"/>
    <x v="11"/>
    <s v="2021/22 Q1 Apr, May, Jun"/>
    <x v="1"/>
    <x v="120"/>
    <n v="16"/>
  </r>
  <r>
    <x v="11"/>
    <x v="11"/>
    <s v="2021/22 Q1 Apr, May, Jun"/>
    <x v="1"/>
    <x v="121"/>
    <n v="17"/>
  </r>
  <r>
    <x v="11"/>
    <x v="11"/>
    <s v="2021/22 Q1 Apr, May, Jun"/>
    <x v="1"/>
    <x v="2"/>
    <n v="11"/>
  </r>
  <r>
    <x v="11"/>
    <x v="11"/>
    <s v="2021/22 Q1 Apr, May, Jun"/>
    <x v="1"/>
    <x v="3"/>
    <n v="37"/>
  </r>
  <r>
    <x v="11"/>
    <x v="11"/>
    <s v="2021/22 Q1 Apr, May, Jun"/>
    <x v="1"/>
    <x v="122"/>
    <n v="5"/>
  </r>
  <r>
    <x v="11"/>
    <x v="11"/>
    <s v="2021/22 Q1 Apr, May, Jun"/>
    <x v="1"/>
    <x v="111"/>
    <n v="56"/>
  </r>
  <r>
    <x v="11"/>
    <x v="11"/>
    <s v="2021/22 Q1 Apr, May, Jun"/>
    <x v="1"/>
    <x v="4"/>
    <n v="61"/>
  </r>
  <r>
    <x v="11"/>
    <x v="11"/>
    <s v="2021/22 Q1 Apr, May, Jun"/>
    <x v="1"/>
    <x v="123"/>
    <n v="28"/>
  </r>
  <r>
    <x v="11"/>
    <x v="11"/>
    <s v="2021/22 Q1 Apr, May, Jun"/>
    <x v="1"/>
    <x v="5"/>
    <n v="11"/>
  </r>
  <r>
    <x v="11"/>
    <x v="11"/>
    <s v="2021/22 Q1 Apr, May, Jun"/>
    <x v="1"/>
    <x v="6"/>
    <n v="59"/>
  </r>
  <r>
    <x v="11"/>
    <x v="11"/>
    <s v="2021/22 Q1 Apr, May, Jun"/>
    <x v="1"/>
    <x v="7"/>
    <n v="10"/>
  </r>
  <r>
    <x v="11"/>
    <x v="11"/>
    <s v="2021/22 Q1 Apr, May, Jun"/>
    <x v="1"/>
    <x v="8"/>
    <n v="29"/>
  </r>
  <r>
    <x v="11"/>
    <x v="11"/>
    <s v="2021/22 Q1 Apr, May, Jun"/>
    <x v="1"/>
    <x v="9"/>
    <n v="117"/>
  </r>
  <r>
    <x v="11"/>
    <x v="11"/>
    <s v="2021/22 Q1 Apr, May, Jun"/>
    <x v="1"/>
    <x v="10"/>
    <n v="377"/>
  </r>
  <r>
    <x v="11"/>
    <x v="11"/>
    <s v="2021/22 Q1 Apr, May, Jun"/>
    <x v="1"/>
    <x v="11"/>
    <n v="3"/>
  </r>
  <r>
    <x v="11"/>
    <x v="11"/>
    <s v="2021/22 Q1 Apr, May, Jun"/>
    <x v="1"/>
    <x v="12"/>
    <n v="122"/>
  </r>
  <r>
    <x v="11"/>
    <x v="11"/>
    <s v="2021/22 Q1 Apr, May, Jun"/>
    <x v="1"/>
    <x v="13"/>
    <n v="7"/>
  </r>
  <r>
    <x v="11"/>
    <x v="11"/>
    <s v="2021/22 Q1 Apr, May, Jun"/>
    <x v="1"/>
    <x v="14"/>
    <n v="47"/>
  </r>
  <r>
    <x v="11"/>
    <x v="11"/>
    <s v="2021/22 Q1 Apr, May, Jun"/>
    <x v="1"/>
    <x v="15"/>
    <n v="86"/>
  </r>
  <r>
    <x v="11"/>
    <x v="11"/>
    <s v="2021/22 Q1 Apr, May, Jun"/>
    <x v="1"/>
    <x v="16"/>
    <n v="50"/>
  </r>
  <r>
    <x v="11"/>
    <x v="11"/>
    <s v="2021/22 Q1 Apr, May, Jun"/>
    <x v="1"/>
    <x v="17"/>
    <n v="410"/>
  </r>
  <r>
    <x v="11"/>
    <x v="11"/>
    <s v="2021/22 Q1 Apr, May, Jun"/>
    <x v="1"/>
    <x v="18"/>
    <n v="62"/>
  </r>
  <r>
    <x v="11"/>
    <x v="11"/>
    <s v="2021/22 Q1 Apr, May, Jun"/>
    <x v="1"/>
    <x v="19"/>
    <n v="335"/>
  </r>
  <r>
    <x v="11"/>
    <x v="11"/>
    <s v="2021/22 Q1 Apr, May, Jun"/>
    <x v="2"/>
    <x v="20"/>
    <n v="3024"/>
  </r>
  <r>
    <x v="11"/>
    <x v="11"/>
    <s v="2021/22 Q1 Apr, May, Jun"/>
    <x v="2"/>
    <x v="21"/>
    <n v="10"/>
  </r>
  <r>
    <x v="11"/>
    <x v="11"/>
    <s v="2021/22 Q1 Apr, May, Jun"/>
    <x v="2"/>
    <x v="22"/>
    <n v="473"/>
  </r>
  <r>
    <x v="11"/>
    <x v="11"/>
    <s v="2021/22 Q1 Apr, May, Jun"/>
    <x v="2"/>
    <x v="23"/>
    <n v="2277"/>
  </r>
  <r>
    <x v="11"/>
    <x v="11"/>
    <s v="2021/22 Q1 Apr, May, Jun"/>
    <x v="3"/>
    <x v="24"/>
    <n v="2304"/>
  </r>
  <r>
    <x v="11"/>
    <x v="11"/>
    <s v="2021/22 Q1 Apr, May, Jun"/>
    <x v="3"/>
    <x v="25"/>
    <n v="1063"/>
  </r>
  <r>
    <x v="11"/>
    <x v="11"/>
    <s v="2021/22 Q1 Apr, May, Jun"/>
    <x v="3"/>
    <x v="26"/>
    <n v="2250"/>
  </r>
  <r>
    <x v="11"/>
    <x v="11"/>
    <s v="2021/22 Q1 Apr, May, Jun"/>
    <x v="3"/>
    <x v="27"/>
    <n v="775"/>
  </r>
  <r>
    <x v="11"/>
    <x v="11"/>
    <s v="2021/22 Q1 Apr, May, Jun"/>
    <x v="3"/>
    <x v="28"/>
    <n v="609"/>
  </r>
  <r>
    <x v="11"/>
    <x v="11"/>
    <s v="2021/22 Q1 Apr, May, Jun"/>
    <x v="3"/>
    <x v="38"/>
    <n v="412"/>
  </r>
  <r>
    <x v="11"/>
    <x v="11"/>
    <s v="2021/22 Q1 Apr, May, Jun"/>
    <x v="4"/>
    <x v="29"/>
    <n v="1"/>
  </r>
  <r>
    <x v="11"/>
    <x v="11"/>
    <s v="2021/22 Q1 Apr, May, Jun"/>
    <x v="4"/>
    <x v="30"/>
    <n v="2"/>
  </r>
  <r>
    <x v="11"/>
    <x v="11"/>
    <s v="2021/22 Q1 Apr, May, Jun"/>
    <x v="4"/>
    <x v="31"/>
    <n v="157"/>
  </r>
  <r>
    <x v="11"/>
    <x v="11"/>
    <s v="2021/22 Q1 Apr, May, Jun"/>
    <x v="4"/>
    <x v="32"/>
    <n v="18"/>
  </r>
  <r>
    <x v="11"/>
    <x v="11"/>
    <s v="2021/22 Q1 Apr, May, Jun"/>
    <x v="4"/>
    <x v="33"/>
    <n v="1"/>
  </r>
  <r>
    <x v="11"/>
    <x v="11"/>
    <s v="2021/22 Q1 Apr, May, Jun"/>
    <x v="4"/>
    <x v="34"/>
    <n v="9"/>
  </r>
  <r>
    <x v="11"/>
    <x v="11"/>
    <s v="2021/22 Q1 Apr, May, Jun"/>
    <x v="5"/>
    <x v="35"/>
    <n v="835"/>
  </r>
  <r>
    <x v="11"/>
    <x v="11"/>
    <s v="2021/22 Q1 Apr, May, Jun"/>
    <x v="5"/>
    <x v="36"/>
    <n v="27"/>
  </r>
  <r>
    <x v="11"/>
    <x v="11"/>
    <s v="2021/22 Q1 Apr, May, Jun"/>
    <x v="5"/>
    <x v="37"/>
    <n v="2108"/>
  </r>
  <r>
    <x v="11"/>
    <x v="11"/>
    <s v="2021/22 Q1 Apr, May, Jun"/>
    <x v="5"/>
    <x v="38"/>
    <n v="143"/>
  </r>
  <r>
    <x v="11"/>
    <x v="11"/>
    <s v="2021/22 Q1 Apr, May, Jun"/>
    <x v="5"/>
    <x v="39"/>
    <n v="200"/>
  </r>
  <r>
    <x v="11"/>
    <x v="11"/>
    <s v="2021/22 Q1 Apr, May, Jun"/>
    <x v="5"/>
    <x v="40"/>
    <n v="108"/>
  </r>
  <r>
    <x v="11"/>
    <x v="11"/>
    <s v="2021/22 Q1 Apr, May, Jun"/>
    <x v="6"/>
    <x v="115"/>
    <n v="447"/>
  </r>
  <r>
    <x v="11"/>
    <x v="11"/>
    <s v="2021/22 Q1 Apr, May, Jun"/>
    <x v="6"/>
    <x v="41"/>
    <n v="1426"/>
  </r>
  <r>
    <x v="11"/>
    <x v="11"/>
    <s v="2021/22 Q1 Apr, May, Jun"/>
    <x v="7"/>
    <x v="42"/>
    <n v="1"/>
  </r>
  <r>
    <x v="11"/>
    <x v="11"/>
    <s v="2021/22 Q1 Apr, May, Jun"/>
    <x v="7"/>
    <x v="43"/>
    <n v="4"/>
  </r>
  <r>
    <x v="11"/>
    <x v="11"/>
    <s v="2021/22 Q1 Apr, May, Jun"/>
    <x v="7"/>
    <x v="44"/>
    <n v="16"/>
  </r>
  <r>
    <x v="11"/>
    <x v="11"/>
    <s v="2021/22 Q1 Apr, May, Jun"/>
    <x v="7"/>
    <x v="45"/>
    <n v="412"/>
  </r>
  <r>
    <x v="11"/>
    <x v="11"/>
    <s v="2021/22 Q1 Apr, May, Jun"/>
    <x v="7"/>
    <x v="46"/>
    <n v="19"/>
  </r>
  <r>
    <x v="11"/>
    <x v="11"/>
    <s v="2021/22 Q1 Apr, May, Jun"/>
    <x v="7"/>
    <x v="47"/>
    <n v="38"/>
  </r>
  <r>
    <x v="11"/>
    <x v="11"/>
    <s v="2021/22 Q1 Apr, May, Jun"/>
    <x v="7"/>
    <x v="48"/>
    <n v="3"/>
  </r>
  <r>
    <x v="11"/>
    <x v="11"/>
    <s v="2021/22 Q1 Apr, May, Jun"/>
    <x v="7"/>
    <x v="49"/>
    <n v="7"/>
  </r>
  <r>
    <x v="11"/>
    <x v="11"/>
    <s v="2021/22 Q1 Apr, May, Jun"/>
    <x v="7"/>
    <x v="50"/>
    <n v="1"/>
  </r>
  <r>
    <x v="11"/>
    <x v="11"/>
    <s v="2021/22 Q1 Apr, May, Jun"/>
    <x v="7"/>
    <x v="51"/>
    <n v="4"/>
  </r>
  <r>
    <x v="11"/>
    <x v="11"/>
    <s v="2021/22 Q1 Apr, May, Jun"/>
    <x v="7"/>
    <x v="52"/>
    <n v="10"/>
  </r>
  <r>
    <x v="11"/>
    <x v="11"/>
    <s v="2021/22 Q1 Apr, May, Jun"/>
    <x v="7"/>
    <x v="53"/>
    <n v="22"/>
  </r>
  <r>
    <x v="11"/>
    <x v="11"/>
    <s v="2021/22 Q1 Apr, May, Jun"/>
    <x v="7"/>
    <x v="54"/>
    <n v="6"/>
  </r>
  <r>
    <x v="11"/>
    <x v="11"/>
    <s v="2021/22 Q1 Apr, May, Jun"/>
    <x v="7"/>
    <x v="55"/>
    <n v="22"/>
  </r>
  <r>
    <x v="11"/>
    <x v="11"/>
    <s v="2021/22 Q1 Apr, May, Jun"/>
    <x v="7"/>
    <x v="56"/>
    <n v="3"/>
  </r>
  <r>
    <x v="11"/>
    <x v="11"/>
    <s v="2021/22 Q1 Apr, May, Jun"/>
    <x v="7"/>
    <x v="57"/>
    <n v="5"/>
  </r>
  <r>
    <x v="11"/>
    <x v="11"/>
    <s v="2021/22 Q1 Apr, May, Jun"/>
    <x v="7"/>
    <x v="58"/>
    <n v="5"/>
  </r>
  <r>
    <x v="11"/>
    <x v="11"/>
    <s v="2021/22 Q1 Apr, May, Jun"/>
    <x v="7"/>
    <x v="59"/>
    <n v="24"/>
  </r>
  <r>
    <x v="11"/>
    <x v="11"/>
    <s v="2021/22 Q1 Apr, May, Jun"/>
    <x v="7"/>
    <x v="60"/>
    <n v="14"/>
  </r>
  <r>
    <x v="11"/>
    <x v="11"/>
    <s v="2021/22 Q1 Apr, May, Jun"/>
    <x v="7"/>
    <x v="61"/>
    <n v="94"/>
  </r>
  <r>
    <x v="11"/>
    <x v="11"/>
    <s v="2021/22 Q1 Apr, May, Jun"/>
    <x v="8"/>
    <x v="24"/>
    <n v="1835"/>
  </r>
  <r>
    <x v="11"/>
    <x v="11"/>
    <s v="2021/22 Q1 Apr, May, Jun"/>
    <x v="8"/>
    <x v="25"/>
    <n v="64"/>
  </r>
  <r>
    <x v="11"/>
    <x v="11"/>
    <s v="2021/22 Q1 Apr, May, Jun"/>
    <x v="8"/>
    <x v="26"/>
    <n v="50"/>
  </r>
  <r>
    <x v="11"/>
    <x v="11"/>
    <s v="2021/22 Q1 Apr, May, Jun"/>
    <x v="8"/>
    <x v="27"/>
    <n v="459"/>
  </r>
  <r>
    <x v="11"/>
    <x v="11"/>
    <s v="2021/22 Q1 Apr, May, Jun"/>
    <x v="8"/>
    <x v="28"/>
    <n v="138"/>
  </r>
  <r>
    <x v="11"/>
    <x v="11"/>
    <s v="2021/22 Q1 Apr, May, Jun"/>
    <x v="8"/>
    <x v="38"/>
    <n v="45"/>
  </r>
  <r>
    <x v="11"/>
    <x v="11"/>
    <s v="2021/22 Q1 Apr, May, Jun"/>
    <x v="9"/>
    <x v="62"/>
    <n v="65"/>
  </r>
  <r>
    <x v="11"/>
    <x v="11"/>
    <s v="2021/22 Q1 Apr, May, Jun"/>
    <x v="9"/>
    <x v="38"/>
    <n v="281"/>
  </r>
  <r>
    <x v="11"/>
    <x v="11"/>
    <s v="2021/22 Q1 Apr, May, Jun"/>
    <x v="9"/>
    <x v="63"/>
    <n v="30"/>
  </r>
  <r>
    <x v="11"/>
    <x v="11"/>
    <s v="2021/22 Q1 Apr, May, Jun"/>
    <x v="9"/>
    <x v="64"/>
    <n v="50"/>
  </r>
  <r>
    <x v="11"/>
    <x v="11"/>
    <s v="2021/22 Q1 Apr, May, Jun"/>
    <x v="9"/>
    <x v="65"/>
    <n v="63"/>
  </r>
  <r>
    <x v="11"/>
    <x v="11"/>
    <s v="2021/22 Q1 Apr, May, Jun"/>
    <x v="9"/>
    <x v="66"/>
    <n v="44"/>
  </r>
  <r>
    <x v="11"/>
    <x v="11"/>
    <s v="2021/22 Q1 Apr, May, Jun"/>
    <x v="9"/>
    <x v="67"/>
    <n v="432"/>
  </r>
  <r>
    <x v="11"/>
    <x v="11"/>
    <s v="2021/22 Q1 Apr, May, Jun"/>
    <x v="10"/>
    <x v="41"/>
    <n v="57"/>
  </r>
  <r>
    <x v="11"/>
    <x v="11"/>
    <s v="2021/22 Q1 Apr, May, Jun"/>
    <x v="22"/>
    <x v="68"/>
    <n v="867"/>
  </r>
  <r>
    <x v="11"/>
    <x v="11"/>
    <s v="2021/22 Q1 Apr, May, Jun"/>
    <x v="22"/>
    <x v="69"/>
    <n v="932"/>
  </r>
  <r>
    <x v="11"/>
    <x v="11"/>
    <s v="2021/22 Q1 Apr, May, Jun"/>
    <x v="22"/>
    <x v="70"/>
    <n v="9"/>
  </r>
  <r>
    <x v="11"/>
    <x v="11"/>
    <s v="2021/22 Q1 Apr, May, Jun"/>
    <x v="22"/>
    <x v="71"/>
    <n v="85"/>
  </r>
  <r>
    <x v="11"/>
    <x v="11"/>
    <s v="2021/22 Q1 Apr, May, Jun"/>
    <x v="22"/>
    <x v="72"/>
    <n v="62"/>
  </r>
  <r>
    <x v="11"/>
    <x v="11"/>
    <s v="2021/22 Q1 Apr, May, Jun"/>
    <x v="22"/>
    <x v="116"/>
    <n v="452"/>
  </r>
  <r>
    <x v="11"/>
    <x v="11"/>
    <s v="2021/22 Q1 Apr, May, Jun"/>
    <x v="22"/>
    <x v="38"/>
    <n v="411"/>
  </r>
  <r>
    <x v="11"/>
    <x v="11"/>
    <s v="2021/22 Q1 Apr, May, Jun"/>
    <x v="22"/>
    <x v="73"/>
    <n v="63"/>
  </r>
  <r>
    <x v="11"/>
    <x v="11"/>
    <s v="2021/22 Q1 Apr, May, Jun"/>
    <x v="22"/>
    <x v="74"/>
    <n v="465"/>
  </r>
  <r>
    <x v="11"/>
    <x v="11"/>
    <s v="2021/22 Q1 Apr, May, Jun"/>
    <x v="11"/>
    <x v="68"/>
    <n v="51"/>
  </r>
  <r>
    <x v="11"/>
    <x v="11"/>
    <s v="2021/22 Q1 Apr, May, Jun"/>
    <x v="11"/>
    <x v="69"/>
    <n v="81"/>
  </r>
  <r>
    <x v="11"/>
    <x v="11"/>
    <s v="2021/22 Q1 Apr, May, Jun"/>
    <x v="11"/>
    <x v="71"/>
    <n v="234"/>
  </r>
  <r>
    <x v="11"/>
    <x v="11"/>
    <s v="2021/22 Q1 Apr, May, Jun"/>
    <x v="11"/>
    <x v="72"/>
    <n v="439"/>
  </r>
  <r>
    <x v="11"/>
    <x v="11"/>
    <s v="2021/22 Q1 Apr, May, Jun"/>
    <x v="11"/>
    <x v="116"/>
    <n v="130"/>
  </r>
  <r>
    <x v="11"/>
    <x v="11"/>
    <s v="2021/22 Q1 Apr, May, Jun"/>
    <x v="11"/>
    <x v="38"/>
    <n v="163"/>
  </r>
  <r>
    <x v="11"/>
    <x v="11"/>
    <s v="2021/22 Q1 Apr, May, Jun"/>
    <x v="11"/>
    <x v="74"/>
    <n v="79"/>
  </r>
  <r>
    <x v="11"/>
    <x v="11"/>
    <s v="2021/22 Q1 Apr, May, Jun"/>
    <x v="12"/>
    <x v="41"/>
    <n v="2936"/>
  </r>
  <r>
    <x v="11"/>
    <x v="11"/>
    <s v="2021/22 Q1 Apr, May, Jun"/>
    <x v="13"/>
    <x v="75"/>
    <n v="22"/>
  </r>
  <r>
    <x v="11"/>
    <x v="11"/>
    <s v="2021/22 Q1 Apr, May, Jun"/>
    <x v="13"/>
    <x v="76"/>
    <n v="3"/>
  </r>
  <r>
    <x v="11"/>
    <x v="11"/>
    <s v="2021/22 Q1 Apr, May, Jun"/>
    <x v="13"/>
    <x v="77"/>
    <n v="24"/>
  </r>
  <r>
    <x v="11"/>
    <x v="11"/>
    <s v="2021/22 Q1 Apr, May, Jun"/>
    <x v="13"/>
    <x v="78"/>
    <n v="439"/>
  </r>
  <r>
    <x v="11"/>
    <x v="11"/>
    <s v="2021/22 Q1 Apr, May, Jun"/>
    <x v="13"/>
    <x v="79"/>
    <n v="50"/>
  </r>
  <r>
    <x v="11"/>
    <x v="11"/>
    <s v="2021/22 Q1 Apr, May, Jun"/>
    <x v="13"/>
    <x v="38"/>
    <n v="629"/>
  </r>
  <r>
    <x v="11"/>
    <x v="11"/>
    <s v="2021/22 Q1 Apr, May, Jun"/>
    <x v="13"/>
    <x v="80"/>
    <n v="14"/>
  </r>
  <r>
    <x v="11"/>
    <x v="11"/>
    <s v="2021/22 Q1 Apr, May, Jun"/>
    <x v="13"/>
    <x v="81"/>
    <n v="206"/>
  </r>
  <r>
    <x v="11"/>
    <x v="11"/>
    <s v="2021/22 Q1 Apr, May, Jun"/>
    <x v="14"/>
    <x v="35"/>
    <n v="9"/>
  </r>
  <r>
    <x v="11"/>
    <x v="11"/>
    <s v="2021/22 Q1 Apr, May, Jun"/>
    <x v="14"/>
    <x v="82"/>
    <n v="22"/>
  </r>
  <r>
    <x v="11"/>
    <x v="11"/>
    <s v="2021/22 Q1 Apr, May, Jun"/>
    <x v="14"/>
    <x v="101"/>
    <n v="89"/>
  </r>
  <r>
    <x v="11"/>
    <x v="11"/>
    <s v="2021/22 Q1 Apr, May, Jun"/>
    <x v="14"/>
    <x v="83"/>
    <n v="47"/>
  </r>
  <r>
    <x v="11"/>
    <x v="11"/>
    <s v="2021/22 Q1 Apr, May, Jun"/>
    <x v="14"/>
    <x v="113"/>
    <n v="16"/>
  </r>
  <r>
    <x v="11"/>
    <x v="11"/>
    <s v="2021/22 Q1 Apr, May, Jun"/>
    <x v="14"/>
    <x v="38"/>
    <n v="15"/>
  </r>
  <r>
    <x v="11"/>
    <x v="11"/>
    <s v="2021/22 Q1 Apr, May, Jun"/>
    <x v="14"/>
    <x v="84"/>
    <n v="70"/>
  </r>
  <r>
    <x v="11"/>
    <x v="11"/>
    <s v="2021/22 Q1 Apr, May, Jun"/>
    <x v="14"/>
    <x v="40"/>
    <n v="23"/>
  </r>
  <r>
    <x v="11"/>
    <x v="11"/>
    <s v="2021/22 Q1 Apr, May, Jun"/>
    <x v="15"/>
    <x v="85"/>
    <n v="43"/>
  </r>
  <r>
    <x v="11"/>
    <x v="11"/>
    <s v="2021/22 Q1 Apr, May, Jun"/>
    <x v="15"/>
    <x v="86"/>
    <n v="22"/>
  </r>
  <r>
    <x v="11"/>
    <x v="11"/>
    <s v="2021/22 Q1 Apr, May, Jun"/>
    <x v="15"/>
    <x v="38"/>
    <n v="178"/>
  </r>
  <r>
    <x v="11"/>
    <x v="11"/>
    <s v="2021/22 Q1 Apr, May, Jun"/>
    <x v="15"/>
    <x v="87"/>
    <n v="143"/>
  </r>
  <r>
    <x v="11"/>
    <x v="11"/>
    <s v="2021/22 Q1 Apr, May, Jun"/>
    <x v="15"/>
    <x v="88"/>
    <n v="17"/>
  </r>
  <r>
    <x v="11"/>
    <x v="11"/>
    <s v="2021/22 Q1 Apr, May, Jun"/>
    <x v="15"/>
    <x v="89"/>
    <n v="1119"/>
  </r>
  <r>
    <x v="11"/>
    <x v="11"/>
    <s v="2021/22 Q1 Apr, May, Jun"/>
    <x v="15"/>
    <x v="90"/>
    <n v="333"/>
  </r>
  <r>
    <x v="11"/>
    <x v="11"/>
    <s v="2021/22 Q1 Apr, May, Jun"/>
    <x v="16"/>
    <x v="91"/>
    <n v="1"/>
  </r>
  <r>
    <x v="11"/>
    <x v="11"/>
    <s v="2021/22 Q1 Apr, May, Jun"/>
    <x v="16"/>
    <x v="118"/>
    <n v="43"/>
  </r>
  <r>
    <x v="11"/>
    <x v="11"/>
    <s v="2021/22 Q1 Apr, May, Jun"/>
    <x v="16"/>
    <x v="124"/>
    <n v="1"/>
  </r>
  <r>
    <x v="11"/>
    <x v="11"/>
    <s v="2021/22 Q1 Apr, May, Jun"/>
    <x v="16"/>
    <x v="38"/>
    <n v="16"/>
  </r>
  <r>
    <x v="11"/>
    <x v="11"/>
    <s v="2021/22 Q1 Apr, May, Jun"/>
    <x v="16"/>
    <x v="92"/>
    <n v="3"/>
  </r>
  <r>
    <x v="11"/>
    <x v="11"/>
    <s v="2021/22 Q1 Apr, May, Jun"/>
    <x v="16"/>
    <x v="93"/>
    <n v="4"/>
  </r>
  <r>
    <x v="11"/>
    <x v="11"/>
    <s v="2021/22 Q1 Apr, May, Jun"/>
    <x v="16"/>
    <x v="94"/>
    <n v="1"/>
  </r>
  <r>
    <x v="11"/>
    <x v="11"/>
    <s v="2021/22 Q1 Apr, May, Jun"/>
    <x v="16"/>
    <x v="95"/>
    <n v="42"/>
  </r>
  <r>
    <x v="11"/>
    <x v="11"/>
    <s v="2021/22 Q1 Apr, May, Jun"/>
    <x v="16"/>
    <x v="96"/>
    <n v="20"/>
  </r>
  <r>
    <x v="11"/>
    <x v="11"/>
    <s v="2021/22 Q1 Apr, May, Jun"/>
    <x v="16"/>
    <x v="97"/>
    <n v="173"/>
  </r>
  <r>
    <x v="11"/>
    <x v="11"/>
    <s v="2021/22 Q1 Apr, May, Jun"/>
    <x v="16"/>
    <x v="98"/>
    <n v="12"/>
  </r>
  <r>
    <x v="11"/>
    <x v="11"/>
    <s v="2021/22 Q1 Apr, May, Jun"/>
    <x v="16"/>
    <x v="99"/>
    <n v="19"/>
  </r>
  <r>
    <x v="11"/>
    <x v="11"/>
    <s v="2021/22 Q1 Apr, May, Jun"/>
    <x v="16"/>
    <x v="100"/>
    <n v="3"/>
  </r>
  <r>
    <x v="11"/>
    <x v="11"/>
    <s v="2021/22 Q1 Apr, May, Jun"/>
    <x v="16"/>
    <x v="117"/>
    <n v="9"/>
  </r>
  <r>
    <x v="11"/>
    <x v="11"/>
    <s v="2021/22 Q1 Apr, May, Jun"/>
    <x v="17"/>
    <x v="35"/>
    <n v="148"/>
  </r>
  <r>
    <x v="11"/>
    <x v="11"/>
    <s v="2021/22 Q1 Apr, May, Jun"/>
    <x v="17"/>
    <x v="82"/>
    <n v="859"/>
  </r>
  <r>
    <x v="11"/>
    <x v="11"/>
    <s v="2021/22 Q1 Apr, May, Jun"/>
    <x v="17"/>
    <x v="101"/>
    <n v="2304"/>
  </r>
  <r>
    <x v="11"/>
    <x v="11"/>
    <s v="2021/22 Q1 Apr, May, Jun"/>
    <x v="17"/>
    <x v="83"/>
    <n v="2228"/>
  </r>
  <r>
    <x v="11"/>
    <x v="11"/>
    <s v="2021/22 Q1 Apr, May, Jun"/>
    <x v="17"/>
    <x v="113"/>
    <n v="299"/>
  </r>
  <r>
    <x v="11"/>
    <x v="11"/>
    <s v="2021/22 Q1 Apr, May, Jun"/>
    <x v="17"/>
    <x v="38"/>
    <n v="152"/>
  </r>
  <r>
    <x v="11"/>
    <x v="11"/>
    <s v="2021/22 Q1 Apr, May, Jun"/>
    <x v="17"/>
    <x v="84"/>
    <n v="444"/>
  </r>
  <r>
    <x v="11"/>
    <x v="11"/>
    <s v="2021/22 Q1 Apr, May, Jun"/>
    <x v="17"/>
    <x v="40"/>
    <n v="422"/>
  </r>
  <r>
    <x v="11"/>
    <x v="11"/>
    <s v="2021/22 Q1 Apr, May, Jun"/>
    <x v="17"/>
    <x v="102"/>
    <n v="161"/>
  </r>
  <r>
    <x v="11"/>
    <x v="11"/>
    <s v="2021/22 Q1 Apr, May, Jun"/>
    <x v="18"/>
    <x v="38"/>
    <n v="297"/>
  </r>
  <r>
    <x v="11"/>
    <x v="11"/>
    <s v="2021/22 Q1 Apr, May, Jun"/>
    <x v="18"/>
    <x v="103"/>
    <n v="66"/>
  </r>
  <r>
    <x v="11"/>
    <x v="11"/>
    <s v="2021/22 Q1 Apr, May, Jun"/>
    <x v="18"/>
    <x v="104"/>
    <n v="390"/>
  </r>
  <r>
    <x v="11"/>
    <x v="11"/>
    <s v="2021/22 Q1 Apr, May, Jun"/>
    <x v="19"/>
    <x v="105"/>
    <n v="8"/>
  </r>
  <r>
    <x v="11"/>
    <x v="11"/>
    <s v="2021/22 Q1 Apr, May, Jun"/>
    <x v="19"/>
    <x v="106"/>
    <n v="2"/>
  </r>
  <r>
    <x v="11"/>
    <x v="11"/>
    <s v="2021/22 Q1 Apr, May, Jun"/>
    <x v="19"/>
    <x v="107"/>
    <n v="53"/>
  </r>
  <r>
    <x v="11"/>
    <x v="11"/>
    <s v="2021/22 Q1 Apr, May, Jun"/>
    <x v="20"/>
    <x v="108"/>
    <n v="97"/>
  </r>
  <r>
    <x v="11"/>
    <x v="11"/>
    <s v="2021/22 Q1 Apr, May, Jun"/>
    <x v="20"/>
    <x v="109"/>
    <n v="555"/>
  </r>
  <r>
    <x v="11"/>
    <x v="11"/>
    <s v="2021/22 Q1 Apr, May, Jun"/>
    <x v="21"/>
    <x v="110"/>
    <n v="1"/>
  </r>
  <r>
    <x v="11"/>
    <x v="11"/>
    <s v="2021/22 Q1 Apr, May, Jun"/>
    <x v="21"/>
    <x v="38"/>
    <n v="11"/>
  </r>
  <r>
    <x v="11"/>
    <x v="11"/>
    <s v="2021/22 Q2 Jul, Aug, Sep"/>
    <x v="0"/>
    <x v="0"/>
    <n v="196"/>
  </r>
  <r>
    <x v="11"/>
    <x v="11"/>
    <s v="2021/22 Q2 Jul, Aug, Sep"/>
    <x v="0"/>
    <x v="1"/>
    <n v="437"/>
  </r>
  <r>
    <x v="11"/>
    <x v="11"/>
    <s v="2021/22 Q2 Jul, Aug, Sep"/>
    <x v="1"/>
    <x v="119"/>
    <n v="32"/>
  </r>
  <r>
    <x v="11"/>
    <x v="11"/>
    <s v="2021/22 Q2 Jul, Aug, Sep"/>
    <x v="1"/>
    <x v="120"/>
    <n v="7"/>
  </r>
  <r>
    <x v="11"/>
    <x v="11"/>
    <s v="2021/22 Q2 Jul, Aug, Sep"/>
    <x v="1"/>
    <x v="121"/>
    <n v="14"/>
  </r>
  <r>
    <x v="11"/>
    <x v="11"/>
    <s v="2021/22 Q2 Jul, Aug, Sep"/>
    <x v="1"/>
    <x v="2"/>
    <n v="8"/>
  </r>
  <r>
    <x v="11"/>
    <x v="11"/>
    <s v="2021/22 Q2 Jul, Aug, Sep"/>
    <x v="1"/>
    <x v="3"/>
    <n v="34"/>
  </r>
  <r>
    <x v="11"/>
    <x v="11"/>
    <s v="2021/22 Q2 Jul, Aug, Sep"/>
    <x v="1"/>
    <x v="122"/>
    <n v="2"/>
  </r>
  <r>
    <x v="11"/>
    <x v="11"/>
    <s v="2021/22 Q2 Jul, Aug, Sep"/>
    <x v="1"/>
    <x v="111"/>
    <n v="38"/>
  </r>
  <r>
    <x v="11"/>
    <x v="11"/>
    <s v="2021/22 Q2 Jul, Aug, Sep"/>
    <x v="1"/>
    <x v="4"/>
    <n v="52"/>
  </r>
  <r>
    <x v="11"/>
    <x v="11"/>
    <s v="2021/22 Q2 Jul, Aug, Sep"/>
    <x v="1"/>
    <x v="123"/>
    <n v="13"/>
  </r>
  <r>
    <x v="11"/>
    <x v="11"/>
    <s v="2021/22 Q2 Jul, Aug, Sep"/>
    <x v="1"/>
    <x v="5"/>
    <n v="5"/>
  </r>
  <r>
    <x v="11"/>
    <x v="11"/>
    <s v="2021/22 Q2 Jul, Aug, Sep"/>
    <x v="1"/>
    <x v="6"/>
    <n v="52"/>
  </r>
  <r>
    <x v="11"/>
    <x v="11"/>
    <s v="2021/22 Q2 Jul, Aug, Sep"/>
    <x v="1"/>
    <x v="7"/>
    <n v="5"/>
  </r>
  <r>
    <x v="11"/>
    <x v="11"/>
    <s v="2021/22 Q2 Jul, Aug, Sep"/>
    <x v="1"/>
    <x v="8"/>
    <n v="10"/>
  </r>
  <r>
    <x v="11"/>
    <x v="11"/>
    <s v="2021/22 Q2 Jul, Aug, Sep"/>
    <x v="1"/>
    <x v="9"/>
    <n v="80"/>
  </r>
  <r>
    <x v="11"/>
    <x v="11"/>
    <s v="2021/22 Q2 Jul, Aug, Sep"/>
    <x v="1"/>
    <x v="10"/>
    <n v="358"/>
  </r>
  <r>
    <x v="11"/>
    <x v="11"/>
    <s v="2021/22 Q2 Jul, Aug, Sep"/>
    <x v="1"/>
    <x v="11"/>
    <n v="5"/>
  </r>
  <r>
    <x v="11"/>
    <x v="11"/>
    <s v="2021/22 Q2 Jul, Aug, Sep"/>
    <x v="1"/>
    <x v="12"/>
    <n v="100"/>
  </r>
  <r>
    <x v="11"/>
    <x v="11"/>
    <s v="2021/22 Q2 Jul, Aug, Sep"/>
    <x v="1"/>
    <x v="13"/>
    <n v="4"/>
  </r>
  <r>
    <x v="11"/>
    <x v="11"/>
    <s v="2021/22 Q2 Jul, Aug, Sep"/>
    <x v="1"/>
    <x v="14"/>
    <n v="54"/>
  </r>
  <r>
    <x v="11"/>
    <x v="11"/>
    <s v="2021/22 Q2 Jul, Aug, Sep"/>
    <x v="1"/>
    <x v="15"/>
    <n v="110"/>
  </r>
  <r>
    <x v="11"/>
    <x v="11"/>
    <s v="2021/22 Q2 Jul, Aug, Sep"/>
    <x v="1"/>
    <x v="16"/>
    <n v="39"/>
  </r>
  <r>
    <x v="11"/>
    <x v="11"/>
    <s v="2021/22 Q2 Jul, Aug, Sep"/>
    <x v="1"/>
    <x v="17"/>
    <n v="393"/>
  </r>
  <r>
    <x v="11"/>
    <x v="11"/>
    <s v="2021/22 Q2 Jul, Aug, Sep"/>
    <x v="1"/>
    <x v="18"/>
    <n v="47"/>
  </r>
  <r>
    <x v="11"/>
    <x v="11"/>
    <s v="2021/22 Q2 Jul, Aug, Sep"/>
    <x v="1"/>
    <x v="19"/>
    <n v="233"/>
  </r>
  <r>
    <x v="11"/>
    <x v="11"/>
    <s v="2021/22 Q2 Jul, Aug, Sep"/>
    <x v="2"/>
    <x v="20"/>
    <n v="3520"/>
  </r>
  <r>
    <x v="11"/>
    <x v="11"/>
    <s v="2021/22 Q2 Jul, Aug, Sep"/>
    <x v="2"/>
    <x v="21"/>
    <n v="13"/>
  </r>
  <r>
    <x v="11"/>
    <x v="11"/>
    <s v="2021/22 Q2 Jul, Aug, Sep"/>
    <x v="2"/>
    <x v="22"/>
    <n v="583"/>
  </r>
  <r>
    <x v="11"/>
    <x v="11"/>
    <s v="2021/22 Q2 Jul, Aug, Sep"/>
    <x v="2"/>
    <x v="23"/>
    <n v="2442"/>
  </r>
  <r>
    <x v="11"/>
    <x v="11"/>
    <s v="2021/22 Q2 Jul, Aug, Sep"/>
    <x v="3"/>
    <x v="24"/>
    <n v="2623"/>
  </r>
  <r>
    <x v="11"/>
    <x v="11"/>
    <s v="2021/22 Q2 Jul, Aug, Sep"/>
    <x v="3"/>
    <x v="25"/>
    <n v="1126"/>
  </r>
  <r>
    <x v="11"/>
    <x v="11"/>
    <s v="2021/22 Q2 Jul, Aug, Sep"/>
    <x v="3"/>
    <x v="26"/>
    <n v="2202"/>
  </r>
  <r>
    <x v="11"/>
    <x v="11"/>
    <s v="2021/22 Q2 Jul, Aug, Sep"/>
    <x v="3"/>
    <x v="27"/>
    <n v="931"/>
  </r>
  <r>
    <x v="11"/>
    <x v="11"/>
    <s v="2021/22 Q2 Jul, Aug, Sep"/>
    <x v="3"/>
    <x v="28"/>
    <n v="647"/>
  </r>
  <r>
    <x v="11"/>
    <x v="11"/>
    <s v="2021/22 Q2 Jul, Aug, Sep"/>
    <x v="3"/>
    <x v="38"/>
    <n v="486"/>
  </r>
  <r>
    <x v="11"/>
    <x v="11"/>
    <s v="2021/22 Q2 Jul, Aug, Sep"/>
    <x v="4"/>
    <x v="30"/>
    <n v="3"/>
  </r>
  <r>
    <x v="11"/>
    <x v="11"/>
    <s v="2021/22 Q2 Jul, Aug, Sep"/>
    <x v="4"/>
    <x v="31"/>
    <n v="123"/>
  </r>
  <r>
    <x v="11"/>
    <x v="11"/>
    <s v="2021/22 Q2 Jul, Aug, Sep"/>
    <x v="4"/>
    <x v="32"/>
    <n v="19"/>
  </r>
  <r>
    <x v="11"/>
    <x v="11"/>
    <s v="2021/22 Q2 Jul, Aug, Sep"/>
    <x v="4"/>
    <x v="33"/>
    <n v="2"/>
  </r>
  <r>
    <x v="11"/>
    <x v="11"/>
    <s v="2021/22 Q2 Jul, Aug, Sep"/>
    <x v="4"/>
    <x v="34"/>
    <n v="6"/>
  </r>
  <r>
    <x v="11"/>
    <x v="11"/>
    <s v="2021/22 Q2 Jul, Aug, Sep"/>
    <x v="5"/>
    <x v="35"/>
    <n v="1556"/>
  </r>
  <r>
    <x v="11"/>
    <x v="11"/>
    <s v="2021/22 Q2 Jul, Aug, Sep"/>
    <x v="5"/>
    <x v="36"/>
    <n v="38"/>
  </r>
  <r>
    <x v="11"/>
    <x v="11"/>
    <s v="2021/22 Q2 Jul, Aug, Sep"/>
    <x v="5"/>
    <x v="37"/>
    <n v="2536"/>
  </r>
  <r>
    <x v="11"/>
    <x v="11"/>
    <s v="2021/22 Q2 Jul, Aug, Sep"/>
    <x v="5"/>
    <x v="38"/>
    <n v="183"/>
  </r>
  <r>
    <x v="11"/>
    <x v="11"/>
    <s v="2021/22 Q2 Jul, Aug, Sep"/>
    <x v="5"/>
    <x v="39"/>
    <n v="435"/>
  </r>
  <r>
    <x v="11"/>
    <x v="11"/>
    <s v="2021/22 Q2 Jul, Aug, Sep"/>
    <x v="5"/>
    <x v="40"/>
    <n v="453"/>
  </r>
  <r>
    <x v="11"/>
    <x v="11"/>
    <s v="2021/22 Q2 Jul, Aug, Sep"/>
    <x v="6"/>
    <x v="115"/>
    <n v="423"/>
  </r>
  <r>
    <x v="11"/>
    <x v="11"/>
    <s v="2021/22 Q2 Jul, Aug, Sep"/>
    <x v="6"/>
    <x v="41"/>
    <n v="1625"/>
  </r>
  <r>
    <x v="11"/>
    <x v="11"/>
    <s v="2021/22 Q2 Jul, Aug, Sep"/>
    <x v="7"/>
    <x v="42"/>
    <n v="2"/>
  </r>
  <r>
    <x v="11"/>
    <x v="11"/>
    <s v="2021/22 Q2 Jul, Aug, Sep"/>
    <x v="7"/>
    <x v="43"/>
    <n v="10"/>
  </r>
  <r>
    <x v="11"/>
    <x v="11"/>
    <s v="2021/22 Q2 Jul, Aug, Sep"/>
    <x v="7"/>
    <x v="44"/>
    <n v="24"/>
  </r>
  <r>
    <x v="11"/>
    <x v="11"/>
    <s v="2021/22 Q2 Jul, Aug, Sep"/>
    <x v="7"/>
    <x v="45"/>
    <n v="445"/>
  </r>
  <r>
    <x v="11"/>
    <x v="11"/>
    <s v="2021/22 Q2 Jul, Aug, Sep"/>
    <x v="7"/>
    <x v="46"/>
    <n v="34"/>
  </r>
  <r>
    <x v="11"/>
    <x v="11"/>
    <s v="2021/22 Q2 Jul, Aug, Sep"/>
    <x v="7"/>
    <x v="47"/>
    <n v="64"/>
  </r>
  <r>
    <x v="11"/>
    <x v="11"/>
    <s v="2021/22 Q2 Jul, Aug, Sep"/>
    <x v="7"/>
    <x v="48"/>
    <n v="1"/>
  </r>
  <r>
    <x v="11"/>
    <x v="11"/>
    <s v="2021/22 Q2 Jul, Aug, Sep"/>
    <x v="7"/>
    <x v="49"/>
    <n v="9"/>
  </r>
  <r>
    <x v="11"/>
    <x v="11"/>
    <s v="2021/22 Q2 Jul, Aug, Sep"/>
    <x v="7"/>
    <x v="50"/>
    <n v="2"/>
  </r>
  <r>
    <x v="11"/>
    <x v="11"/>
    <s v="2021/22 Q2 Jul, Aug, Sep"/>
    <x v="7"/>
    <x v="51"/>
    <n v="3"/>
  </r>
  <r>
    <x v="11"/>
    <x v="11"/>
    <s v="2021/22 Q2 Jul, Aug, Sep"/>
    <x v="7"/>
    <x v="52"/>
    <n v="10"/>
  </r>
  <r>
    <x v="11"/>
    <x v="11"/>
    <s v="2021/22 Q2 Jul, Aug, Sep"/>
    <x v="7"/>
    <x v="53"/>
    <n v="24"/>
  </r>
  <r>
    <x v="11"/>
    <x v="11"/>
    <s v="2021/22 Q2 Jul, Aug, Sep"/>
    <x v="7"/>
    <x v="112"/>
    <n v="1"/>
  </r>
  <r>
    <x v="11"/>
    <x v="11"/>
    <s v="2021/22 Q2 Jul, Aug, Sep"/>
    <x v="7"/>
    <x v="54"/>
    <n v="15"/>
  </r>
  <r>
    <x v="11"/>
    <x v="11"/>
    <s v="2021/22 Q2 Jul, Aug, Sep"/>
    <x v="7"/>
    <x v="55"/>
    <n v="20"/>
  </r>
  <r>
    <x v="11"/>
    <x v="11"/>
    <s v="2021/22 Q2 Jul, Aug, Sep"/>
    <x v="7"/>
    <x v="56"/>
    <n v="4"/>
  </r>
  <r>
    <x v="11"/>
    <x v="11"/>
    <s v="2021/22 Q2 Jul, Aug, Sep"/>
    <x v="7"/>
    <x v="57"/>
    <n v="7"/>
  </r>
  <r>
    <x v="11"/>
    <x v="11"/>
    <s v="2021/22 Q2 Jul, Aug, Sep"/>
    <x v="7"/>
    <x v="58"/>
    <n v="5"/>
  </r>
  <r>
    <x v="11"/>
    <x v="11"/>
    <s v="2021/22 Q2 Jul, Aug, Sep"/>
    <x v="7"/>
    <x v="59"/>
    <n v="32"/>
  </r>
  <r>
    <x v="11"/>
    <x v="11"/>
    <s v="2021/22 Q2 Jul, Aug, Sep"/>
    <x v="7"/>
    <x v="60"/>
    <n v="14"/>
  </r>
  <r>
    <x v="11"/>
    <x v="11"/>
    <s v="2021/22 Q2 Jul, Aug, Sep"/>
    <x v="7"/>
    <x v="61"/>
    <n v="98"/>
  </r>
  <r>
    <x v="11"/>
    <x v="11"/>
    <s v="2021/22 Q2 Jul, Aug, Sep"/>
    <x v="8"/>
    <x v="24"/>
    <n v="1952"/>
  </r>
  <r>
    <x v="11"/>
    <x v="11"/>
    <s v="2021/22 Q2 Jul, Aug, Sep"/>
    <x v="8"/>
    <x v="25"/>
    <n v="91"/>
  </r>
  <r>
    <x v="11"/>
    <x v="11"/>
    <s v="2021/22 Q2 Jul, Aug, Sep"/>
    <x v="8"/>
    <x v="26"/>
    <n v="48"/>
  </r>
  <r>
    <x v="11"/>
    <x v="11"/>
    <s v="2021/22 Q2 Jul, Aug, Sep"/>
    <x v="8"/>
    <x v="27"/>
    <n v="540"/>
  </r>
  <r>
    <x v="11"/>
    <x v="11"/>
    <s v="2021/22 Q2 Jul, Aug, Sep"/>
    <x v="8"/>
    <x v="28"/>
    <n v="185"/>
  </r>
  <r>
    <x v="11"/>
    <x v="11"/>
    <s v="2021/22 Q2 Jul, Aug, Sep"/>
    <x v="8"/>
    <x v="38"/>
    <n v="61"/>
  </r>
  <r>
    <x v="11"/>
    <x v="11"/>
    <s v="2021/22 Q2 Jul, Aug, Sep"/>
    <x v="9"/>
    <x v="62"/>
    <n v="65"/>
  </r>
  <r>
    <x v="11"/>
    <x v="11"/>
    <s v="2021/22 Q2 Jul, Aug, Sep"/>
    <x v="9"/>
    <x v="38"/>
    <n v="274"/>
  </r>
  <r>
    <x v="11"/>
    <x v="11"/>
    <s v="2021/22 Q2 Jul, Aug, Sep"/>
    <x v="9"/>
    <x v="63"/>
    <n v="17"/>
  </r>
  <r>
    <x v="11"/>
    <x v="11"/>
    <s v="2021/22 Q2 Jul, Aug, Sep"/>
    <x v="9"/>
    <x v="64"/>
    <n v="37"/>
  </r>
  <r>
    <x v="11"/>
    <x v="11"/>
    <s v="2021/22 Q2 Jul, Aug, Sep"/>
    <x v="9"/>
    <x v="65"/>
    <n v="49"/>
  </r>
  <r>
    <x v="11"/>
    <x v="11"/>
    <s v="2021/22 Q2 Jul, Aug, Sep"/>
    <x v="9"/>
    <x v="66"/>
    <n v="30"/>
  </r>
  <r>
    <x v="11"/>
    <x v="11"/>
    <s v="2021/22 Q2 Jul, Aug, Sep"/>
    <x v="9"/>
    <x v="67"/>
    <n v="365"/>
  </r>
  <r>
    <x v="11"/>
    <x v="11"/>
    <s v="2021/22 Q2 Jul, Aug, Sep"/>
    <x v="10"/>
    <x v="41"/>
    <n v="66"/>
  </r>
  <r>
    <x v="11"/>
    <x v="11"/>
    <s v="2021/22 Q2 Jul, Aug, Sep"/>
    <x v="22"/>
    <x v="68"/>
    <n v="846"/>
  </r>
  <r>
    <x v="11"/>
    <x v="11"/>
    <s v="2021/22 Q2 Jul, Aug, Sep"/>
    <x v="22"/>
    <x v="69"/>
    <n v="790"/>
  </r>
  <r>
    <x v="11"/>
    <x v="11"/>
    <s v="2021/22 Q2 Jul, Aug, Sep"/>
    <x v="22"/>
    <x v="70"/>
    <n v="9"/>
  </r>
  <r>
    <x v="11"/>
    <x v="11"/>
    <s v="2021/22 Q2 Jul, Aug, Sep"/>
    <x v="22"/>
    <x v="71"/>
    <n v="110"/>
  </r>
  <r>
    <x v="11"/>
    <x v="11"/>
    <s v="2021/22 Q2 Jul, Aug, Sep"/>
    <x v="22"/>
    <x v="72"/>
    <n v="88"/>
  </r>
  <r>
    <x v="11"/>
    <x v="11"/>
    <s v="2021/22 Q2 Jul, Aug, Sep"/>
    <x v="22"/>
    <x v="116"/>
    <n v="415"/>
  </r>
  <r>
    <x v="11"/>
    <x v="11"/>
    <s v="2021/22 Q2 Jul, Aug, Sep"/>
    <x v="22"/>
    <x v="38"/>
    <n v="328"/>
  </r>
  <r>
    <x v="11"/>
    <x v="11"/>
    <s v="2021/22 Q2 Jul, Aug, Sep"/>
    <x v="22"/>
    <x v="73"/>
    <n v="75"/>
  </r>
  <r>
    <x v="11"/>
    <x v="11"/>
    <s v="2021/22 Q2 Jul, Aug, Sep"/>
    <x v="22"/>
    <x v="74"/>
    <n v="468"/>
  </r>
  <r>
    <x v="11"/>
    <x v="11"/>
    <s v="2021/22 Q2 Jul, Aug, Sep"/>
    <x v="11"/>
    <x v="68"/>
    <n v="53"/>
  </r>
  <r>
    <x v="11"/>
    <x v="11"/>
    <s v="2021/22 Q2 Jul, Aug, Sep"/>
    <x v="11"/>
    <x v="69"/>
    <n v="116"/>
  </r>
  <r>
    <x v="11"/>
    <x v="11"/>
    <s v="2021/22 Q2 Jul, Aug, Sep"/>
    <x v="11"/>
    <x v="70"/>
    <n v="1"/>
  </r>
  <r>
    <x v="11"/>
    <x v="11"/>
    <s v="2021/22 Q2 Jul, Aug, Sep"/>
    <x v="11"/>
    <x v="71"/>
    <n v="327"/>
  </r>
  <r>
    <x v="11"/>
    <x v="11"/>
    <s v="2021/22 Q2 Jul, Aug, Sep"/>
    <x v="11"/>
    <x v="72"/>
    <n v="598"/>
  </r>
  <r>
    <x v="11"/>
    <x v="11"/>
    <s v="2021/22 Q2 Jul, Aug, Sep"/>
    <x v="11"/>
    <x v="116"/>
    <n v="131"/>
  </r>
  <r>
    <x v="11"/>
    <x v="11"/>
    <s v="2021/22 Q2 Jul, Aug, Sep"/>
    <x v="11"/>
    <x v="38"/>
    <n v="216"/>
  </r>
  <r>
    <x v="11"/>
    <x v="11"/>
    <s v="2021/22 Q2 Jul, Aug, Sep"/>
    <x v="11"/>
    <x v="73"/>
    <n v="3"/>
  </r>
  <r>
    <x v="11"/>
    <x v="11"/>
    <s v="2021/22 Q2 Jul, Aug, Sep"/>
    <x v="11"/>
    <x v="74"/>
    <n v="106"/>
  </r>
  <r>
    <x v="11"/>
    <x v="11"/>
    <s v="2021/22 Q2 Jul, Aug, Sep"/>
    <x v="12"/>
    <x v="41"/>
    <n v="3290"/>
  </r>
  <r>
    <x v="11"/>
    <x v="11"/>
    <s v="2021/22 Q2 Jul, Aug, Sep"/>
    <x v="13"/>
    <x v="75"/>
    <n v="24"/>
  </r>
  <r>
    <x v="11"/>
    <x v="11"/>
    <s v="2021/22 Q2 Jul, Aug, Sep"/>
    <x v="13"/>
    <x v="77"/>
    <n v="17"/>
  </r>
  <r>
    <x v="11"/>
    <x v="11"/>
    <s v="2021/22 Q2 Jul, Aug, Sep"/>
    <x v="13"/>
    <x v="78"/>
    <n v="507"/>
  </r>
  <r>
    <x v="11"/>
    <x v="11"/>
    <s v="2021/22 Q2 Jul, Aug, Sep"/>
    <x v="13"/>
    <x v="79"/>
    <n v="57"/>
  </r>
  <r>
    <x v="11"/>
    <x v="11"/>
    <s v="2021/22 Q2 Jul, Aug, Sep"/>
    <x v="13"/>
    <x v="38"/>
    <n v="737"/>
  </r>
  <r>
    <x v="11"/>
    <x v="11"/>
    <s v="2021/22 Q2 Jul, Aug, Sep"/>
    <x v="13"/>
    <x v="80"/>
    <n v="22"/>
  </r>
  <r>
    <x v="11"/>
    <x v="11"/>
    <s v="2021/22 Q2 Jul, Aug, Sep"/>
    <x v="13"/>
    <x v="81"/>
    <n v="206"/>
  </r>
  <r>
    <x v="11"/>
    <x v="11"/>
    <s v="2021/22 Q2 Jul, Aug, Sep"/>
    <x v="14"/>
    <x v="35"/>
    <n v="14"/>
  </r>
  <r>
    <x v="11"/>
    <x v="11"/>
    <s v="2021/22 Q2 Jul, Aug, Sep"/>
    <x v="14"/>
    <x v="82"/>
    <n v="21"/>
  </r>
  <r>
    <x v="11"/>
    <x v="11"/>
    <s v="2021/22 Q2 Jul, Aug, Sep"/>
    <x v="14"/>
    <x v="101"/>
    <n v="83"/>
  </r>
  <r>
    <x v="11"/>
    <x v="11"/>
    <s v="2021/22 Q2 Jul, Aug, Sep"/>
    <x v="14"/>
    <x v="83"/>
    <n v="71"/>
  </r>
  <r>
    <x v="11"/>
    <x v="11"/>
    <s v="2021/22 Q2 Jul, Aug, Sep"/>
    <x v="14"/>
    <x v="113"/>
    <n v="27"/>
  </r>
  <r>
    <x v="11"/>
    <x v="11"/>
    <s v="2021/22 Q2 Jul, Aug, Sep"/>
    <x v="14"/>
    <x v="38"/>
    <n v="28"/>
  </r>
  <r>
    <x v="11"/>
    <x v="11"/>
    <s v="2021/22 Q2 Jul, Aug, Sep"/>
    <x v="14"/>
    <x v="84"/>
    <n v="90"/>
  </r>
  <r>
    <x v="11"/>
    <x v="11"/>
    <s v="2021/22 Q2 Jul, Aug, Sep"/>
    <x v="14"/>
    <x v="40"/>
    <n v="37"/>
  </r>
  <r>
    <x v="11"/>
    <x v="11"/>
    <s v="2021/22 Q2 Jul, Aug, Sep"/>
    <x v="15"/>
    <x v="85"/>
    <n v="65"/>
  </r>
  <r>
    <x v="11"/>
    <x v="11"/>
    <s v="2021/22 Q2 Jul, Aug, Sep"/>
    <x v="15"/>
    <x v="86"/>
    <n v="30"/>
  </r>
  <r>
    <x v="11"/>
    <x v="11"/>
    <s v="2021/22 Q2 Jul, Aug, Sep"/>
    <x v="15"/>
    <x v="38"/>
    <n v="166"/>
  </r>
  <r>
    <x v="11"/>
    <x v="11"/>
    <s v="2021/22 Q2 Jul, Aug, Sep"/>
    <x v="15"/>
    <x v="87"/>
    <n v="162"/>
  </r>
  <r>
    <x v="11"/>
    <x v="11"/>
    <s v="2021/22 Q2 Jul, Aug, Sep"/>
    <x v="15"/>
    <x v="88"/>
    <n v="13"/>
  </r>
  <r>
    <x v="11"/>
    <x v="11"/>
    <s v="2021/22 Q2 Jul, Aug, Sep"/>
    <x v="15"/>
    <x v="89"/>
    <n v="1172"/>
  </r>
  <r>
    <x v="11"/>
    <x v="11"/>
    <s v="2021/22 Q2 Jul, Aug, Sep"/>
    <x v="15"/>
    <x v="90"/>
    <n v="304"/>
  </r>
  <r>
    <x v="11"/>
    <x v="11"/>
    <s v="2021/22 Q2 Jul, Aug, Sep"/>
    <x v="16"/>
    <x v="91"/>
    <n v="2"/>
  </r>
  <r>
    <x v="11"/>
    <x v="11"/>
    <s v="2021/22 Q2 Jul, Aug, Sep"/>
    <x v="16"/>
    <x v="118"/>
    <n v="41"/>
  </r>
  <r>
    <x v="11"/>
    <x v="11"/>
    <s v="2021/22 Q2 Jul, Aug, Sep"/>
    <x v="16"/>
    <x v="124"/>
    <n v="12"/>
  </r>
  <r>
    <x v="11"/>
    <x v="11"/>
    <s v="2021/22 Q2 Jul, Aug, Sep"/>
    <x v="16"/>
    <x v="38"/>
    <n v="22"/>
  </r>
  <r>
    <x v="11"/>
    <x v="11"/>
    <s v="2021/22 Q2 Jul, Aug, Sep"/>
    <x v="16"/>
    <x v="92"/>
    <n v="5"/>
  </r>
  <r>
    <x v="11"/>
    <x v="11"/>
    <s v="2021/22 Q2 Jul, Aug, Sep"/>
    <x v="16"/>
    <x v="93"/>
    <n v="5"/>
  </r>
  <r>
    <x v="11"/>
    <x v="11"/>
    <s v="2021/22 Q2 Jul, Aug, Sep"/>
    <x v="16"/>
    <x v="94"/>
    <n v="3"/>
  </r>
  <r>
    <x v="11"/>
    <x v="11"/>
    <s v="2021/22 Q2 Jul, Aug, Sep"/>
    <x v="16"/>
    <x v="95"/>
    <n v="60"/>
  </r>
  <r>
    <x v="11"/>
    <x v="11"/>
    <s v="2021/22 Q2 Jul, Aug, Sep"/>
    <x v="16"/>
    <x v="96"/>
    <n v="20"/>
  </r>
  <r>
    <x v="11"/>
    <x v="11"/>
    <s v="2021/22 Q2 Jul, Aug, Sep"/>
    <x v="16"/>
    <x v="97"/>
    <n v="210"/>
  </r>
  <r>
    <x v="11"/>
    <x v="11"/>
    <s v="2021/22 Q2 Jul, Aug, Sep"/>
    <x v="16"/>
    <x v="98"/>
    <n v="2"/>
  </r>
  <r>
    <x v="11"/>
    <x v="11"/>
    <s v="2021/22 Q2 Jul, Aug, Sep"/>
    <x v="16"/>
    <x v="99"/>
    <n v="30"/>
  </r>
  <r>
    <x v="11"/>
    <x v="11"/>
    <s v="2021/22 Q2 Jul, Aug, Sep"/>
    <x v="16"/>
    <x v="100"/>
    <n v="3"/>
  </r>
  <r>
    <x v="11"/>
    <x v="11"/>
    <s v="2021/22 Q2 Jul, Aug, Sep"/>
    <x v="16"/>
    <x v="117"/>
    <n v="10"/>
  </r>
  <r>
    <x v="11"/>
    <x v="11"/>
    <s v="2021/22 Q2 Jul, Aug, Sep"/>
    <x v="17"/>
    <x v="35"/>
    <n v="117"/>
  </r>
  <r>
    <x v="11"/>
    <x v="11"/>
    <s v="2021/22 Q2 Jul, Aug, Sep"/>
    <x v="17"/>
    <x v="82"/>
    <n v="1001"/>
  </r>
  <r>
    <x v="11"/>
    <x v="11"/>
    <s v="2021/22 Q2 Jul, Aug, Sep"/>
    <x v="17"/>
    <x v="101"/>
    <n v="2619"/>
  </r>
  <r>
    <x v="11"/>
    <x v="11"/>
    <s v="2021/22 Q2 Jul, Aug, Sep"/>
    <x v="17"/>
    <x v="83"/>
    <n v="2499"/>
  </r>
  <r>
    <x v="11"/>
    <x v="11"/>
    <s v="2021/22 Q2 Jul, Aug, Sep"/>
    <x v="17"/>
    <x v="113"/>
    <n v="426"/>
  </r>
  <r>
    <x v="11"/>
    <x v="11"/>
    <s v="2021/22 Q2 Jul, Aug, Sep"/>
    <x v="17"/>
    <x v="38"/>
    <n v="186"/>
  </r>
  <r>
    <x v="11"/>
    <x v="11"/>
    <s v="2021/22 Q2 Jul, Aug, Sep"/>
    <x v="17"/>
    <x v="84"/>
    <n v="480"/>
  </r>
  <r>
    <x v="11"/>
    <x v="11"/>
    <s v="2021/22 Q2 Jul, Aug, Sep"/>
    <x v="17"/>
    <x v="40"/>
    <n v="397"/>
  </r>
  <r>
    <x v="11"/>
    <x v="11"/>
    <s v="2021/22 Q2 Jul, Aug, Sep"/>
    <x v="17"/>
    <x v="102"/>
    <n v="176"/>
  </r>
  <r>
    <x v="11"/>
    <x v="11"/>
    <s v="2021/22 Q2 Jul, Aug, Sep"/>
    <x v="18"/>
    <x v="38"/>
    <n v="312"/>
  </r>
  <r>
    <x v="11"/>
    <x v="11"/>
    <s v="2021/22 Q2 Jul, Aug, Sep"/>
    <x v="18"/>
    <x v="103"/>
    <n v="87"/>
  </r>
  <r>
    <x v="11"/>
    <x v="11"/>
    <s v="2021/22 Q2 Jul, Aug, Sep"/>
    <x v="18"/>
    <x v="104"/>
    <n v="472"/>
  </r>
  <r>
    <x v="11"/>
    <x v="11"/>
    <s v="2021/22 Q2 Jul, Aug, Sep"/>
    <x v="19"/>
    <x v="105"/>
    <n v="20"/>
  </r>
  <r>
    <x v="11"/>
    <x v="11"/>
    <s v="2021/22 Q2 Jul, Aug, Sep"/>
    <x v="19"/>
    <x v="106"/>
    <n v="1"/>
  </r>
  <r>
    <x v="11"/>
    <x v="11"/>
    <s v="2021/22 Q2 Jul, Aug, Sep"/>
    <x v="19"/>
    <x v="107"/>
    <n v="55"/>
  </r>
  <r>
    <x v="11"/>
    <x v="11"/>
    <s v="2021/22 Q2 Jul, Aug, Sep"/>
    <x v="20"/>
    <x v="108"/>
    <n v="106"/>
  </r>
  <r>
    <x v="11"/>
    <x v="11"/>
    <s v="2021/22 Q2 Jul, Aug, Sep"/>
    <x v="20"/>
    <x v="109"/>
    <n v="630"/>
  </r>
  <r>
    <x v="11"/>
    <x v="11"/>
    <s v="2021/22 Q2 Jul, Aug, Sep"/>
    <x v="21"/>
    <x v="110"/>
    <n v="1"/>
  </r>
  <r>
    <x v="11"/>
    <x v="11"/>
    <s v="2021/22 Q2 Jul, Aug, Sep"/>
    <x v="21"/>
    <x v="38"/>
    <n v="10"/>
  </r>
  <r>
    <x v="11"/>
    <x v="11"/>
    <s v="2021/22 Q3 Oct, Nov, Dec"/>
    <x v="0"/>
    <x v="0"/>
    <n v="202"/>
  </r>
  <r>
    <x v="11"/>
    <x v="11"/>
    <s v="2021/22 Q3 Oct, Nov, Dec"/>
    <x v="0"/>
    <x v="1"/>
    <n v="591"/>
  </r>
  <r>
    <x v="11"/>
    <x v="11"/>
    <s v="2021/22 Q3 Oct, Nov, Dec"/>
    <x v="1"/>
    <x v="119"/>
    <n v="26"/>
  </r>
  <r>
    <x v="11"/>
    <x v="11"/>
    <s v="2021/22 Q3 Oct, Nov, Dec"/>
    <x v="1"/>
    <x v="120"/>
    <n v="11"/>
  </r>
  <r>
    <x v="11"/>
    <x v="11"/>
    <s v="2021/22 Q3 Oct, Nov, Dec"/>
    <x v="1"/>
    <x v="121"/>
    <n v="5"/>
  </r>
  <r>
    <x v="11"/>
    <x v="11"/>
    <s v="2021/22 Q3 Oct, Nov, Dec"/>
    <x v="1"/>
    <x v="2"/>
    <n v="7"/>
  </r>
  <r>
    <x v="11"/>
    <x v="11"/>
    <s v="2021/22 Q3 Oct, Nov, Dec"/>
    <x v="1"/>
    <x v="3"/>
    <n v="32"/>
  </r>
  <r>
    <x v="11"/>
    <x v="11"/>
    <s v="2021/22 Q3 Oct, Nov, Dec"/>
    <x v="1"/>
    <x v="122"/>
    <n v="1"/>
  </r>
  <r>
    <x v="11"/>
    <x v="11"/>
    <s v="2021/22 Q3 Oct, Nov, Dec"/>
    <x v="1"/>
    <x v="111"/>
    <n v="35"/>
  </r>
  <r>
    <x v="11"/>
    <x v="11"/>
    <s v="2021/22 Q3 Oct, Nov, Dec"/>
    <x v="1"/>
    <x v="4"/>
    <n v="36"/>
  </r>
  <r>
    <x v="11"/>
    <x v="11"/>
    <s v="2021/22 Q3 Oct, Nov, Dec"/>
    <x v="1"/>
    <x v="123"/>
    <n v="4"/>
  </r>
  <r>
    <x v="11"/>
    <x v="11"/>
    <s v="2021/22 Q3 Oct, Nov, Dec"/>
    <x v="1"/>
    <x v="6"/>
    <n v="39"/>
  </r>
  <r>
    <x v="11"/>
    <x v="11"/>
    <s v="2021/22 Q3 Oct, Nov, Dec"/>
    <x v="1"/>
    <x v="7"/>
    <n v="3"/>
  </r>
  <r>
    <x v="11"/>
    <x v="11"/>
    <s v="2021/22 Q3 Oct, Nov, Dec"/>
    <x v="1"/>
    <x v="8"/>
    <n v="5"/>
  </r>
  <r>
    <x v="11"/>
    <x v="11"/>
    <s v="2021/22 Q3 Oct, Nov, Dec"/>
    <x v="1"/>
    <x v="9"/>
    <n v="28"/>
  </r>
  <r>
    <x v="11"/>
    <x v="11"/>
    <s v="2021/22 Q3 Oct, Nov, Dec"/>
    <x v="1"/>
    <x v="10"/>
    <n v="205"/>
  </r>
  <r>
    <x v="11"/>
    <x v="11"/>
    <s v="2021/22 Q3 Oct, Nov, Dec"/>
    <x v="1"/>
    <x v="11"/>
    <n v="3"/>
  </r>
  <r>
    <x v="11"/>
    <x v="11"/>
    <s v="2021/22 Q3 Oct, Nov, Dec"/>
    <x v="1"/>
    <x v="12"/>
    <n v="22"/>
  </r>
  <r>
    <x v="11"/>
    <x v="11"/>
    <s v="2021/22 Q3 Oct, Nov, Dec"/>
    <x v="1"/>
    <x v="13"/>
    <n v="2"/>
  </r>
  <r>
    <x v="11"/>
    <x v="11"/>
    <s v="2021/22 Q3 Oct, Nov, Dec"/>
    <x v="1"/>
    <x v="14"/>
    <n v="40"/>
  </r>
  <r>
    <x v="11"/>
    <x v="11"/>
    <s v="2021/22 Q3 Oct, Nov, Dec"/>
    <x v="1"/>
    <x v="15"/>
    <n v="83"/>
  </r>
  <r>
    <x v="11"/>
    <x v="11"/>
    <s v="2021/22 Q3 Oct, Nov, Dec"/>
    <x v="1"/>
    <x v="16"/>
    <n v="21"/>
  </r>
  <r>
    <x v="11"/>
    <x v="11"/>
    <s v="2021/22 Q3 Oct, Nov, Dec"/>
    <x v="1"/>
    <x v="17"/>
    <n v="306"/>
  </r>
  <r>
    <x v="11"/>
    <x v="11"/>
    <s v="2021/22 Q3 Oct, Nov, Dec"/>
    <x v="1"/>
    <x v="18"/>
    <n v="55"/>
  </r>
  <r>
    <x v="11"/>
    <x v="11"/>
    <s v="2021/22 Q3 Oct, Nov, Dec"/>
    <x v="1"/>
    <x v="19"/>
    <n v="110"/>
  </r>
  <r>
    <x v="11"/>
    <x v="11"/>
    <s v="2021/22 Q3 Oct, Nov, Dec"/>
    <x v="2"/>
    <x v="20"/>
    <n v="3471"/>
  </r>
  <r>
    <x v="11"/>
    <x v="11"/>
    <s v="2021/22 Q3 Oct, Nov, Dec"/>
    <x v="2"/>
    <x v="21"/>
    <n v="9"/>
  </r>
  <r>
    <x v="11"/>
    <x v="11"/>
    <s v="2021/22 Q3 Oct, Nov, Dec"/>
    <x v="2"/>
    <x v="22"/>
    <n v="590"/>
  </r>
  <r>
    <x v="11"/>
    <x v="11"/>
    <s v="2021/22 Q3 Oct, Nov, Dec"/>
    <x v="2"/>
    <x v="23"/>
    <n v="2480"/>
  </r>
  <r>
    <x v="11"/>
    <x v="11"/>
    <s v="2021/22 Q3 Oct, Nov, Dec"/>
    <x v="3"/>
    <x v="24"/>
    <n v="2594"/>
  </r>
  <r>
    <x v="11"/>
    <x v="11"/>
    <s v="2021/22 Q3 Oct, Nov, Dec"/>
    <x v="3"/>
    <x v="25"/>
    <n v="1032"/>
  </r>
  <r>
    <x v="11"/>
    <x v="11"/>
    <s v="2021/22 Q3 Oct, Nov, Dec"/>
    <x v="3"/>
    <x v="26"/>
    <n v="2553"/>
  </r>
  <r>
    <x v="11"/>
    <x v="11"/>
    <s v="2021/22 Q3 Oct, Nov, Dec"/>
    <x v="3"/>
    <x v="27"/>
    <n v="982"/>
  </r>
  <r>
    <x v="11"/>
    <x v="11"/>
    <s v="2021/22 Q3 Oct, Nov, Dec"/>
    <x v="3"/>
    <x v="28"/>
    <n v="679"/>
  </r>
  <r>
    <x v="11"/>
    <x v="11"/>
    <s v="2021/22 Q3 Oct, Nov, Dec"/>
    <x v="3"/>
    <x v="38"/>
    <n v="535"/>
  </r>
  <r>
    <x v="11"/>
    <x v="11"/>
    <s v="2021/22 Q3 Oct, Nov, Dec"/>
    <x v="4"/>
    <x v="30"/>
    <n v="4"/>
  </r>
  <r>
    <x v="11"/>
    <x v="11"/>
    <s v="2021/22 Q3 Oct, Nov, Dec"/>
    <x v="4"/>
    <x v="31"/>
    <n v="175"/>
  </r>
  <r>
    <x v="11"/>
    <x v="11"/>
    <s v="2021/22 Q3 Oct, Nov, Dec"/>
    <x v="4"/>
    <x v="32"/>
    <n v="26"/>
  </r>
  <r>
    <x v="11"/>
    <x v="11"/>
    <s v="2021/22 Q3 Oct, Nov, Dec"/>
    <x v="4"/>
    <x v="33"/>
    <n v="1"/>
  </r>
  <r>
    <x v="11"/>
    <x v="11"/>
    <s v="2021/22 Q3 Oct, Nov, Dec"/>
    <x v="4"/>
    <x v="34"/>
    <n v="7"/>
  </r>
  <r>
    <x v="11"/>
    <x v="11"/>
    <s v="2021/22 Q3 Oct, Nov, Dec"/>
    <x v="5"/>
    <x v="35"/>
    <n v="975"/>
  </r>
  <r>
    <x v="11"/>
    <x v="11"/>
    <s v="2021/22 Q3 Oct, Nov, Dec"/>
    <x v="5"/>
    <x v="36"/>
    <n v="44"/>
  </r>
  <r>
    <x v="11"/>
    <x v="11"/>
    <s v="2021/22 Q3 Oct, Nov, Dec"/>
    <x v="5"/>
    <x v="37"/>
    <n v="2490"/>
  </r>
  <r>
    <x v="11"/>
    <x v="11"/>
    <s v="2021/22 Q3 Oct, Nov, Dec"/>
    <x v="5"/>
    <x v="38"/>
    <n v="169"/>
  </r>
  <r>
    <x v="11"/>
    <x v="11"/>
    <s v="2021/22 Q3 Oct, Nov, Dec"/>
    <x v="5"/>
    <x v="39"/>
    <n v="267"/>
  </r>
  <r>
    <x v="11"/>
    <x v="11"/>
    <s v="2021/22 Q3 Oct, Nov, Dec"/>
    <x v="5"/>
    <x v="40"/>
    <n v="148"/>
  </r>
  <r>
    <x v="11"/>
    <x v="11"/>
    <s v="2021/22 Q3 Oct, Nov, Dec"/>
    <x v="6"/>
    <x v="115"/>
    <n v="413"/>
  </r>
  <r>
    <x v="11"/>
    <x v="11"/>
    <s v="2021/22 Q3 Oct, Nov, Dec"/>
    <x v="6"/>
    <x v="41"/>
    <n v="1578"/>
  </r>
  <r>
    <x v="11"/>
    <x v="11"/>
    <s v="2021/22 Q3 Oct, Nov, Dec"/>
    <x v="7"/>
    <x v="42"/>
    <n v="2"/>
  </r>
  <r>
    <x v="11"/>
    <x v="11"/>
    <s v="2021/22 Q3 Oct, Nov, Dec"/>
    <x v="7"/>
    <x v="43"/>
    <n v="8"/>
  </r>
  <r>
    <x v="11"/>
    <x v="11"/>
    <s v="2021/22 Q3 Oct, Nov, Dec"/>
    <x v="7"/>
    <x v="44"/>
    <n v="22"/>
  </r>
  <r>
    <x v="11"/>
    <x v="11"/>
    <s v="2021/22 Q3 Oct, Nov, Dec"/>
    <x v="7"/>
    <x v="45"/>
    <n v="602"/>
  </r>
  <r>
    <x v="11"/>
    <x v="11"/>
    <s v="2021/22 Q3 Oct, Nov, Dec"/>
    <x v="7"/>
    <x v="46"/>
    <n v="29"/>
  </r>
  <r>
    <x v="11"/>
    <x v="11"/>
    <s v="2021/22 Q3 Oct, Nov, Dec"/>
    <x v="7"/>
    <x v="47"/>
    <n v="53"/>
  </r>
  <r>
    <x v="11"/>
    <x v="11"/>
    <s v="2021/22 Q3 Oct, Nov, Dec"/>
    <x v="7"/>
    <x v="49"/>
    <n v="6"/>
  </r>
  <r>
    <x v="11"/>
    <x v="11"/>
    <s v="2021/22 Q3 Oct, Nov, Dec"/>
    <x v="7"/>
    <x v="50"/>
    <n v="3"/>
  </r>
  <r>
    <x v="11"/>
    <x v="11"/>
    <s v="2021/22 Q3 Oct, Nov, Dec"/>
    <x v="7"/>
    <x v="51"/>
    <n v="7"/>
  </r>
  <r>
    <x v="11"/>
    <x v="11"/>
    <s v="2021/22 Q3 Oct, Nov, Dec"/>
    <x v="7"/>
    <x v="52"/>
    <n v="11"/>
  </r>
  <r>
    <x v="11"/>
    <x v="11"/>
    <s v="2021/22 Q3 Oct, Nov, Dec"/>
    <x v="7"/>
    <x v="53"/>
    <n v="31"/>
  </r>
  <r>
    <x v="11"/>
    <x v="11"/>
    <s v="2021/22 Q3 Oct, Nov, Dec"/>
    <x v="7"/>
    <x v="126"/>
    <n v="1"/>
  </r>
  <r>
    <x v="11"/>
    <x v="11"/>
    <s v="2021/22 Q3 Oct, Nov, Dec"/>
    <x v="7"/>
    <x v="112"/>
    <n v="1"/>
  </r>
  <r>
    <x v="11"/>
    <x v="11"/>
    <s v="2021/22 Q3 Oct, Nov, Dec"/>
    <x v="7"/>
    <x v="54"/>
    <n v="9"/>
  </r>
  <r>
    <x v="11"/>
    <x v="11"/>
    <s v="2021/22 Q3 Oct, Nov, Dec"/>
    <x v="7"/>
    <x v="55"/>
    <n v="34"/>
  </r>
  <r>
    <x v="11"/>
    <x v="11"/>
    <s v="2021/22 Q3 Oct, Nov, Dec"/>
    <x v="7"/>
    <x v="57"/>
    <n v="10"/>
  </r>
  <r>
    <x v="11"/>
    <x v="11"/>
    <s v="2021/22 Q3 Oct, Nov, Dec"/>
    <x v="7"/>
    <x v="58"/>
    <n v="5"/>
  </r>
  <r>
    <x v="11"/>
    <x v="11"/>
    <s v="2021/22 Q3 Oct, Nov, Dec"/>
    <x v="7"/>
    <x v="59"/>
    <n v="42"/>
  </r>
  <r>
    <x v="11"/>
    <x v="11"/>
    <s v="2021/22 Q3 Oct, Nov, Dec"/>
    <x v="7"/>
    <x v="60"/>
    <n v="13"/>
  </r>
  <r>
    <x v="11"/>
    <x v="11"/>
    <s v="2021/22 Q3 Oct, Nov, Dec"/>
    <x v="7"/>
    <x v="61"/>
    <n v="107"/>
  </r>
  <r>
    <x v="11"/>
    <x v="11"/>
    <s v="2021/22 Q3 Oct, Nov, Dec"/>
    <x v="8"/>
    <x v="24"/>
    <n v="2142"/>
  </r>
  <r>
    <x v="11"/>
    <x v="11"/>
    <s v="2021/22 Q3 Oct, Nov, Dec"/>
    <x v="8"/>
    <x v="25"/>
    <n v="80"/>
  </r>
  <r>
    <x v="11"/>
    <x v="11"/>
    <s v="2021/22 Q3 Oct, Nov, Dec"/>
    <x v="8"/>
    <x v="26"/>
    <n v="34"/>
  </r>
  <r>
    <x v="11"/>
    <x v="11"/>
    <s v="2021/22 Q3 Oct, Nov, Dec"/>
    <x v="8"/>
    <x v="27"/>
    <n v="445"/>
  </r>
  <r>
    <x v="11"/>
    <x v="11"/>
    <s v="2021/22 Q3 Oct, Nov, Dec"/>
    <x v="8"/>
    <x v="28"/>
    <n v="168"/>
  </r>
  <r>
    <x v="11"/>
    <x v="11"/>
    <s v="2021/22 Q3 Oct, Nov, Dec"/>
    <x v="8"/>
    <x v="38"/>
    <n v="47"/>
  </r>
  <r>
    <x v="11"/>
    <x v="11"/>
    <s v="2021/22 Q3 Oct, Nov, Dec"/>
    <x v="9"/>
    <x v="62"/>
    <n v="87"/>
  </r>
  <r>
    <x v="11"/>
    <x v="11"/>
    <s v="2021/22 Q3 Oct, Nov, Dec"/>
    <x v="9"/>
    <x v="38"/>
    <n v="394"/>
  </r>
  <r>
    <x v="11"/>
    <x v="11"/>
    <s v="2021/22 Q3 Oct, Nov, Dec"/>
    <x v="9"/>
    <x v="63"/>
    <n v="25"/>
  </r>
  <r>
    <x v="11"/>
    <x v="11"/>
    <s v="2021/22 Q3 Oct, Nov, Dec"/>
    <x v="9"/>
    <x v="64"/>
    <n v="91"/>
  </r>
  <r>
    <x v="11"/>
    <x v="11"/>
    <s v="2021/22 Q3 Oct, Nov, Dec"/>
    <x v="9"/>
    <x v="65"/>
    <n v="136"/>
  </r>
  <r>
    <x v="11"/>
    <x v="11"/>
    <s v="2021/22 Q3 Oct, Nov, Dec"/>
    <x v="9"/>
    <x v="66"/>
    <n v="109"/>
  </r>
  <r>
    <x v="11"/>
    <x v="11"/>
    <s v="2021/22 Q3 Oct, Nov, Dec"/>
    <x v="9"/>
    <x v="67"/>
    <n v="920"/>
  </r>
  <r>
    <x v="11"/>
    <x v="11"/>
    <s v="2021/22 Q3 Oct, Nov, Dec"/>
    <x v="10"/>
    <x v="41"/>
    <n v="69"/>
  </r>
  <r>
    <x v="11"/>
    <x v="11"/>
    <s v="2021/22 Q3 Oct, Nov, Dec"/>
    <x v="22"/>
    <x v="68"/>
    <n v="904"/>
  </r>
  <r>
    <x v="11"/>
    <x v="11"/>
    <s v="2021/22 Q3 Oct, Nov, Dec"/>
    <x v="22"/>
    <x v="69"/>
    <n v="769"/>
  </r>
  <r>
    <x v="11"/>
    <x v="11"/>
    <s v="2021/22 Q3 Oct, Nov, Dec"/>
    <x v="22"/>
    <x v="70"/>
    <n v="20"/>
  </r>
  <r>
    <x v="11"/>
    <x v="11"/>
    <s v="2021/22 Q3 Oct, Nov, Dec"/>
    <x v="22"/>
    <x v="71"/>
    <n v="114"/>
  </r>
  <r>
    <x v="11"/>
    <x v="11"/>
    <s v="2021/22 Q3 Oct, Nov, Dec"/>
    <x v="22"/>
    <x v="72"/>
    <n v="85"/>
  </r>
  <r>
    <x v="11"/>
    <x v="11"/>
    <s v="2021/22 Q3 Oct, Nov, Dec"/>
    <x v="22"/>
    <x v="116"/>
    <n v="406"/>
  </r>
  <r>
    <x v="11"/>
    <x v="11"/>
    <s v="2021/22 Q3 Oct, Nov, Dec"/>
    <x v="22"/>
    <x v="38"/>
    <n v="337"/>
  </r>
  <r>
    <x v="11"/>
    <x v="11"/>
    <s v="2021/22 Q3 Oct, Nov, Dec"/>
    <x v="22"/>
    <x v="73"/>
    <n v="51"/>
  </r>
  <r>
    <x v="11"/>
    <x v="11"/>
    <s v="2021/22 Q3 Oct, Nov, Dec"/>
    <x v="22"/>
    <x v="74"/>
    <n v="509"/>
  </r>
  <r>
    <x v="11"/>
    <x v="11"/>
    <s v="2021/22 Q3 Oct, Nov, Dec"/>
    <x v="11"/>
    <x v="68"/>
    <n v="64"/>
  </r>
  <r>
    <x v="11"/>
    <x v="11"/>
    <s v="2021/22 Q3 Oct, Nov, Dec"/>
    <x v="11"/>
    <x v="69"/>
    <n v="98"/>
  </r>
  <r>
    <x v="11"/>
    <x v="11"/>
    <s v="2021/22 Q3 Oct, Nov, Dec"/>
    <x v="11"/>
    <x v="71"/>
    <n v="303"/>
  </r>
  <r>
    <x v="11"/>
    <x v="11"/>
    <s v="2021/22 Q3 Oct, Nov, Dec"/>
    <x v="11"/>
    <x v="72"/>
    <n v="580"/>
  </r>
  <r>
    <x v="11"/>
    <x v="11"/>
    <s v="2021/22 Q3 Oct, Nov, Dec"/>
    <x v="11"/>
    <x v="116"/>
    <n v="142"/>
  </r>
  <r>
    <x v="11"/>
    <x v="11"/>
    <s v="2021/22 Q3 Oct, Nov, Dec"/>
    <x v="11"/>
    <x v="38"/>
    <n v="220"/>
  </r>
  <r>
    <x v="11"/>
    <x v="11"/>
    <s v="2021/22 Q3 Oct, Nov, Dec"/>
    <x v="11"/>
    <x v="73"/>
    <n v="4"/>
  </r>
  <r>
    <x v="11"/>
    <x v="11"/>
    <s v="2021/22 Q3 Oct, Nov, Dec"/>
    <x v="11"/>
    <x v="74"/>
    <n v="87"/>
  </r>
  <r>
    <x v="11"/>
    <x v="11"/>
    <s v="2021/22 Q3 Oct, Nov, Dec"/>
    <x v="12"/>
    <x v="41"/>
    <n v="3199"/>
  </r>
  <r>
    <x v="11"/>
    <x v="11"/>
    <s v="2021/22 Q3 Oct, Nov, Dec"/>
    <x v="13"/>
    <x v="75"/>
    <n v="27"/>
  </r>
  <r>
    <x v="11"/>
    <x v="11"/>
    <s v="2021/22 Q3 Oct, Nov, Dec"/>
    <x v="13"/>
    <x v="76"/>
    <n v="1"/>
  </r>
  <r>
    <x v="11"/>
    <x v="11"/>
    <s v="2021/22 Q3 Oct, Nov, Dec"/>
    <x v="13"/>
    <x v="77"/>
    <n v="16"/>
  </r>
  <r>
    <x v="11"/>
    <x v="11"/>
    <s v="2021/22 Q3 Oct, Nov, Dec"/>
    <x v="13"/>
    <x v="78"/>
    <n v="294"/>
  </r>
  <r>
    <x v="11"/>
    <x v="11"/>
    <s v="2021/22 Q3 Oct, Nov, Dec"/>
    <x v="13"/>
    <x v="79"/>
    <n v="50"/>
  </r>
  <r>
    <x v="11"/>
    <x v="11"/>
    <s v="2021/22 Q3 Oct, Nov, Dec"/>
    <x v="13"/>
    <x v="38"/>
    <n v="625"/>
  </r>
  <r>
    <x v="11"/>
    <x v="11"/>
    <s v="2021/22 Q3 Oct, Nov, Dec"/>
    <x v="13"/>
    <x v="80"/>
    <n v="16"/>
  </r>
  <r>
    <x v="11"/>
    <x v="11"/>
    <s v="2021/22 Q3 Oct, Nov, Dec"/>
    <x v="13"/>
    <x v="81"/>
    <n v="143"/>
  </r>
  <r>
    <x v="11"/>
    <x v="11"/>
    <s v="2021/22 Q3 Oct, Nov, Dec"/>
    <x v="14"/>
    <x v="35"/>
    <n v="15"/>
  </r>
  <r>
    <x v="11"/>
    <x v="11"/>
    <s v="2021/22 Q3 Oct, Nov, Dec"/>
    <x v="14"/>
    <x v="82"/>
    <n v="15"/>
  </r>
  <r>
    <x v="11"/>
    <x v="11"/>
    <s v="2021/22 Q3 Oct, Nov, Dec"/>
    <x v="14"/>
    <x v="101"/>
    <n v="69"/>
  </r>
  <r>
    <x v="11"/>
    <x v="11"/>
    <s v="2021/22 Q3 Oct, Nov, Dec"/>
    <x v="14"/>
    <x v="83"/>
    <n v="48"/>
  </r>
  <r>
    <x v="11"/>
    <x v="11"/>
    <s v="2021/22 Q3 Oct, Nov, Dec"/>
    <x v="14"/>
    <x v="113"/>
    <n v="14"/>
  </r>
  <r>
    <x v="11"/>
    <x v="11"/>
    <s v="2021/22 Q3 Oct, Nov, Dec"/>
    <x v="14"/>
    <x v="38"/>
    <n v="15"/>
  </r>
  <r>
    <x v="11"/>
    <x v="11"/>
    <s v="2021/22 Q3 Oct, Nov, Dec"/>
    <x v="14"/>
    <x v="84"/>
    <n v="61"/>
  </r>
  <r>
    <x v="11"/>
    <x v="11"/>
    <s v="2021/22 Q3 Oct, Nov, Dec"/>
    <x v="14"/>
    <x v="40"/>
    <n v="32"/>
  </r>
  <r>
    <x v="11"/>
    <x v="11"/>
    <s v="2021/22 Q3 Oct, Nov, Dec"/>
    <x v="15"/>
    <x v="85"/>
    <n v="57"/>
  </r>
  <r>
    <x v="11"/>
    <x v="11"/>
    <s v="2021/22 Q3 Oct, Nov, Dec"/>
    <x v="15"/>
    <x v="86"/>
    <n v="14"/>
  </r>
  <r>
    <x v="11"/>
    <x v="11"/>
    <s v="2021/22 Q3 Oct, Nov, Dec"/>
    <x v="15"/>
    <x v="38"/>
    <n v="136"/>
  </r>
  <r>
    <x v="11"/>
    <x v="11"/>
    <s v="2021/22 Q3 Oct, Nov, Dec"/>
    <x v="15"/>
    <x v="87"/>
    <n v="102"/>
  </r>
  <r>
    <x v="11"/>
    <x v="11"/>
    <s v="2021/22 Q3 Oct, Nov, Dec"/>
    <x v="15"/>
    <x v="88"/>
    <n v="21"/>
  </r>
  <r>
    <x v="11"/>
    <x v="11"/>
    <s v="2021/22 Q3 Oct, Nov, Dec"/>
    <x v="15"/>
    <x v="89"/>
    <n v="979"/>
  </r>
  <r>
    <x v="11"/>
    <x v="11"/>
    <s v="2021/22 Q3 Oct, Nov, Dec"/>
    <x v="15"/>
    <x v="90"/>
    <n v="215"/>
  </r>
  <r>
    <x v="11"/>
    <x v="11"/>
    <s v="2021/22 Q3 Oct, Nov, Dec"/>
    <x v="16"/>
    <x v="118"/>
    <n v="44"/>
  </r>
  <r>
    <x v="11"/>
    <x v="11"/>
    <s v="2021/22 Q3 Oct, Nov, Dec"/>
    <x v="16"/>
    <x v="124"/>
    <n v="20"/>
  </r>
  <r>
    <x v="11"/>
    <x v="11"/>
    <s v="2021/22 Q3 Oct, Nov, Dec"/>
    <x v="16"/>
    <x v="38"/>
    <n v="12"/>
  </r>
  <r>
    <x v="11"/>
    <x v="11"/>
    <s v="2021/22 Q3 Oct, Nov, Dec"/>
    <x v="16"/>
    <x v="92"/>
    <n v="5"/>
  </r>
  <r>
    <x v="11"/>
    <x v="11"/>
    <s v="2021/22 Q3 Oct, Nov, Dec"/>
    <x v="16"/>
    <x v="127"/>
    <n v="1"/>
  </r>
  <r>
    <x v="11"/>
    <x v="11"/>
    <s v="2021/22 Q3 Oct, Nov, Dec"/>
    <x v="16"/>
    <x v="93"/>
    <n v="17"/>
  </r>
  <r>
    <x v="11"/>
    <x v="11"/>
    <s v="2021/22 Q3 Oct, Nov, Dec"/>
    <x v="16"/>
    <x v="114"/>
    <n v="1"/>
  </r>
  <r>
    <x v="11"/>
    <x v="11"/>
    <s v="2021/22 Q3 Oct, Nov, Dec"/>
    <x v="16"/>
    <x v="95"/>
    <n v="19"/>
  </r>
  <r>
    <x v="11"/>
    <x v="11"/>
    <s v="2021/22 Q3 Oct, Nov, Dec"/>
    <x v="16"/>
    <x v="125"/>
    <n v="3"/>
  </r>
  <r>
    <x v="11"/>
    <x v="11"/>
    <s v="2021/22 Q3 Oct, Nov, Dec"/>
    <x v="16"/>
    <x v="96"/>
    <n v="72"/>
  </r>
  <r>
    <x v="11"/>
    <x v="11"/>
    <s v="2021/22 Q3 Oct, Nov, Dec"/>
    <x v="16"/>
    <x v="97"/>
    <n v="135"/>
  </r>
  <r>
    <x v="11"/>
    <x v="11"/>
    <s v="2021/22 Q3 Oct, Nov, Dec"/>
    <x v="16"/>
    <x v="98"/>
    <n v="4"/>
  </r>
  <r>
    <x v="11"/>
    <x v="11"/>
    <s v="2021/22 Q3 Oct, Nov, Dec"/>
    <x v="16"/>
    <x v="99"/>
    <n v="26"/>
  </r>
  <r>
    <x v="11"/>
    <x v="11"/>
    <s v="2021/22 Q3 Oct, Nov, Dec"/>
    <x v="16"/>
    <x v="100"/>
    <n v="3"/>
  </r>
  <r>
    <x v="11"/>
    <x v="11"/>
    <s v="2021/22 Q3 Oct, Nov, Dec"/>
    <x v="16"/>
    <x v="117"/>
    <n v="6"/>
  </r>
  <r>
    <x v="11"/>
    <x v="11"/>
    <s v="2021/22 Q3 Oct, Nov, Dec"/>
    <x v="17"/>
    <x v="35"/>
    <n v="191"/>
  </r>
  <r>
    <x v="11"/>
    <x v="11"/>
    <s v="2021/22 Q3 Oct, Nov, Dec"/>
    <x v="17"/>
    <x v="82"/>
    <n v="1136"/>
  </r>
  <r>
    <x v="11"/>
    <x v="11"/>
    <s v="2021/22 Q3 Oct, Nov, Dec"/>
    <x v="17"/>
    <x v="101"/>
    <n v="2767"/>
  </r>
  <r>
    <x v="11"/>
    <x v="11"/>
    <s v="2021/22 Q3 Oct, Nov, Dec"/>
    <x v="17"/>
    <x v="83"/>
    <n v="2543"/>
  </r>
  <r>
    <x v="11"/>
    <x v="11"/>
    <s v="2021/22 Q3 Oct, Nov, Dec"/>
    <x v="17"/>
    <x v="113"/>
    <n v="372"/>
  </r>
  <r>
    <x v="11"/>
    <x v="11"/>
    <s v="2021/22 Q3 Oct, Nov, Dec"/>
    <x v="17"/>
    <x v="38"/>
    <n v="222"/>
  </r>
  <r>
    <x v="11"/>
    <x v="11"/>
    <s v="2021/22 Q3 Oct, Nov, Dec"/>
    <x v="17"/>
    <x v="84"/>
    <n v="563"/>
  </r>
  <r>
    <x v="11"/>
    <x v="11"/>
    <s v="2021/22 Q3 Oct, Nov, Dec"/>
    <x v="17"/>
    <x v="40"/>
    <n v="494"/>
  </r>
  <r>
    <x v="11"/>
    <x v="11"/>
    <s v="2021/22 Q3 Oct, Nov, Dec"/>
    <x v="17"/>
    <x v="102"/>
    <n v="149"/>
  </r>
  <r>
    <x v="11"/>
    <x v="11"/>
    <s v="2021/22 Q3 Oct, Nov, Dec"/>
    <x v="18"/>
    <x v="38"/>
    <n v="318"/>
  </r>
  <r>
    <x v="11"/>
    <x v="11"/>
    <s v="2021/22 Q3 Oct, Nov, Dec"/>
    <x v="18"/>
    <x v="103"/>
    <n v="59"/>
  </r>
  <r>
    <x v="11"/>
    <x v="11"/>
    <s v="2021/22 Q3 Oct, Nov, Dec"/>
    <x v="18"/>
    <x v="104"/>
    <n v="387"/>
  </r>
  <r>
    <x v="11"/>
    <x v="11"/>
    <s v="2021/22 Q3 Oct, Nov, Dec"/>
    <x v="19"/>
    <x v="105"/>
    <n v="17"/>
  </r>
  <r>
    <x v="11"/>
    <x v="11"/>
    <s v="2021/22 Q3 Oct, Nov, Dec"/>
    <x v="19"/>
    <x v="106"/>
    <n v="1"/>
  </r>
  <r>
    <x v="11"/>
    <x v="11"/>
    <s v="2021/22 Q3 Oct, Nov, Dec"/>
    <x v="19"/>
    <x v="107"/>
    <n v="64"/>
  </r>
  <r>
    <x v="11"/>
    <x v="11"/>
    <s v="2021/22 Q3 Oct, Nov, Dec"/>
    <x v="20"/>
    <x v="108"/>
    <n v="96"/>
  </r>
  <r>
    <x v="11"/>
    <x v="11"/>
    <s v="2021/22 Q3 Oct, Nov, Dec"/>
    <x v="20"/>
    <x v="109"/>
    <n v="495"/>
  </r>
  <r>
    <x v="11"/>
    <x v="11"/>
    <s v="2021/22 Q3 Oct, Nov, Dec"/>
    <x v="21"/>
    <x v="110"/>
    <n v="1"/>
  </r>
  <r>
    <x v="11"/>
    <x v="11"/>
    <s v="2021/22 Q3 Oct, Nov, Dec"/>
    <x v="21"/>
    <x v="38"/>
    <n v="5"/>
  </r>
  <r>
    <x v="11"/>
    <x v="11"/>
    <s v="2021/22 Q4 Jan, Feb, Mar"/>
    <x v="0"/>
    <x v="0"/>
    <n v="208"/>
  </r>
  <r>
    <x v="11"/>
    <x v="11"/>
    <s v="2021/22 Q4 Jan, Feb, Mar"/>
    <x v="0"/>
    <x v="1"/>
    <n v="777"/>
  </r>
  <r>
    <x v="11"/>
    <x v="11"/>
    <s v="2021/22 Q4 Jan, Feb, Mar"/>
    <x v="1"/>
    <x v="119"/>
    <n v="19"/>
  </r>
  <r>
    <x v="11"/>
    <x v="11"/>
    <s v="2021/22 Q4 Jan, Feb, Mar"/>
    <x v="1"/>
    <x v="120"/>
    <n v="14"/>
  </r>
  <r>
    <x v="11"/>
    <x v="11"/>
    <s v="2021/22 Q4 Jan, Feb, Mar"/>
    <x v="1"/>
    <x v="121"/>
    <n v="9"/>
  </r>
  <r>
    <x v="11"/>
    <x v="11"/>
    <s v="2021/22 Q4 Jan, Feb, Mar"/>
    <x v="1"/>
    <x v="2"/>
    <n v="6"/>
  </r>
  <r>
    <x v="11"/>
    <x v="11"/>
    <s v="2021/22 Q4 Jan, Feb, Mar"/>
    <x v="1"/>
    <x v="3"/>
    <n v="37"/>
  </r>
  <r>
    <x v="11"/>
    <x v="11"/>
    <s v="2021/22 Q4 Jan, Feb, Mar"/>
    <x v="1"/>
    <x v="122"/>
    <n v="3"/>
  </r>
  <r>
    <x v="11"/>
    <x v="11"/>
    <s v="2021/22 Q4 Jan, Feb, Mar"/>
    <x v="1"/>
    <x v="111"/>
    <n v="30"/>
  </r>
  <r>
    <x v="11"/>
    <x v="11"/>
    <s v="2021/22 Q4 Jan, Feb, Mar"/>
    <x v="1"/>
    <x v="4"/>
    <n v="35"/>
  </r>
  <r>
    <x v="11"/>
    <x v="11"/>
    <s v="2021/22 Q4 Jan, Feb, Mar"/>
    <x v="1"/>
    <x v="123"/>
    <n v="7"/>
  </r>
  <r>
    <x v="11"/>
    <x v="11"/>
    <s v="2021/22 Q4 Jan, Feb, Mar"/>
    <x v="1"/>
    <x v="6"/>
    <n v="44"/>
  </r>
  <r>
    <x v="11"/>
    <x v="11"/>
    <s v="2021/22 Q4 Jan, Feb, Mar"/>
    <x v="1"/>
    <x v="7"/>
    <n v="2"/>
  </r>
  <r>
    <x v="11"/>
    <x v="11"/>
    <s v="2021/22 Q4 Jan, Feb, Mar"/>
    <x v="1"/>
    <x v="8"/>
    <n v="6"/>
  </r>
  <r>
    <x v="11"/>
    <x v="11"/>
    <s v="2021/22 Q4 Jan, Feb, Mar"/>
    <x v="1"/>
    <x v="9"/>
    <n v="32"/>
  </r>
  <r>
    <x v="11"/>
    <x v="11"/>
    <s v="2021/22 Q4 Jan, Feb, Mar"/>
    <x v="1"/>
    <x v="10"/>
    <n v="238"/>
  </r>
  <r>
    <x v="11"/>
    <x v="11"/>
    <s v="2021/22 Q4 Jan, Feb, Mar"/>
    <x v="1"/>
    <x v="11"/>
    <n v="3"/>
  </r>
  <r>
    <x v="11"/>
    <x v="11"/>
    <s v="2021/22 Q4 Jan, Feb, Mar"/>
    <x v="1"/>
    <x v="12"/>
    <n v="46"/>
  </r>
  <r>
    <x v="11"/>
    <x v="11"/>
    <s v="2021/22 Q4 Jan, Feb, Mar"/>
    <x v="1"/>
    <x v="14"/>
    <n v="35"/>
  </r>
  <r>
    <x v="11"/>
    <x v="11"/>
    <s v="2021/22 Q4 Jan, Feb, Mar"/>
    <x v="1"/>
    <x v="15"/>
    <n v="58"/>
  </r>
  <r>
    <x v="11"/>
    <x v="11"/>
    <s v="2021/22 Q4 Jan, Feb, Mar"/>
    <x v="1"/>
    <x v="16"/>
    <n v="25"/>
  </r>
  <r>
    <x v="11"/>
    <x v="11"/>
    <s v="2021/22 Q4 Jan, Feb, Mar"/>
    <x v="1"/>
    <x v="17"/>
    <n v="269"/>
  </r>
  <r>
    <x v="11"/>
    <x v="11"/>
    <s v="2021/22 Q4 Jan, Feb, Mar"/>
    <x v="1"/>
    <x v="18"/>
    <n v="59"/>
  </r>
  <r>
    <x v="11"/>
    <x v="11"/>
    <s v="2021/22 Q4 Jan, Feb, Mar"/>
    <x v="1"/>
    <x v="19"/>
    <n v="124"/>
  </r>
  <r>
    <x v="11"/>
    <x v="11"/>
    <s v="2021/22 Q4 Jan, Feb, Mar"/>
    <x v="2"/>
    <x v="20"/>
    <n v="3506"/>
  </r>
  <r>
    <x v="11"/>
    <x v="11"/>
    <s v="2021/22 Q4 Jan, Feb, Mar"/>
    <x v="2"/>
    <x v="21"/>
    <n v="11"/>
  </r>
  <r>
    <x v="11"/>
    <x v="11"/>
    <s v="2021/22 Q4 Jan, Feb, Mar"/>
    <x v="2"/>
    <x v="22"/>
    <n v="547"/>
  </r>
  <r>
    <x v="11"/>
    <x v="11"/>
    <s v="2021/22 Q4 Jan, Feb, Mar"/>
    <x v="2"/>
    <x v="23"/>
    <n v="2573"/>
  </r>
  <r>
    <x v="11"/>
    <x v="11"/>
    <s v="2021/22 Q4 Jan, Feb, Mar"/>
    <x v="3"/>
    <x v="24"/>
    <n v="2434"/>
  </r>
  <r>
    <x v="11"/>
    <x v="11"/>
    <s v="2021/22 Q4 Jan, Feb, Mar"/>
    <x v="3"/>
    <x v="25"/>
    <n v="927"/>
  </r>
  <r>
    <x v="11"/>
    <x v="11"/>
    <s v="2021/22 Q4 Jan, Feb, Mar"/>
    <x v="3"/>
    <x v="26"/>
    <n v="2394"/>
  </r>
  <r>
    <x v="11"/>
    <x v="11"/>
    <s v="2021/22 Q4 Jan, Feb, Mar"/>
    <x v="3"/>
    <x v="27"/>
    <n v="879"/>
  </r>
  <r>
    <x v="11"/>
    <x v="11"/>
    <s v="2021/22 Q4 Jan, Feb, Mar"/>
    <x v="3"/>
    <x v="28"/>
    <n v="622"/>
  </r>
  <r>
    <x v="11"/>
    <x v="11"/>
    <s v="2021/22 Q4 Jan, Feb, Mar"/>
    <x v="3"/>
    <x v="38"/>
    <n v="465"/>
  </r>
  <r>
    <x v="11"/>
    <x v="11"/>
    <s v="2021/22 Q4 Jan, Feb, Mar"/>
    <x v="4"/>
    <x v="29"/>
    <n v="1"/>
  </r>
  <r>
    <x v="11"/>
    <x v="11"/>
    <s v="2021/22 Q4 Jan, Feb, Mar"/>
    <x v="4"/>
    <x v="30"/>
    <n v="4"/>
  </r>
  <r>
    <x v="11"/>
    <x v="11"/>
    <s v="2021/22 Q4 Jan, Feb, Mar"/>
    <x v="4"/>
    <x v="31"/>
    <n v="157"/>
  </r>
  <r>
    <x v="11"/>
    <x v="11"/>
    <s v="2021/22 Q4 Jan, Feb, Mar"/>
    <x v="4"/>
    <x v="32"/>
    <n v="27"/>
  </r>
  <r>
    <x v="11"/>
    <x v="11"/>
    <s v="2021/22 Q4 Jan, Feb, Mar"/>
    <x v="4"/>
    <x v="33"/>
    <n v="3"/>
  </r>
  <r>
    <x v="11"/>
    <x v="11"/>
    <s v="2021/22 Q4 Jan, Feb, Mar"/>
    <x v="4"/>
    <x v="34"/>
    <n v="6"/>
  </r>
  <r>
    <x v="11"/>
    <x v="11"/>
    <s v="2021/22 Q4 Jan, Feb, Mar"/>
    <x v="5"/>
    <x v="35"/>
    <n v="757"/>
  </r>
  <r>
    <x v="11"/>
    <x v="11"/>
    <s v="2021/22 Q4 Jan, Feb, Mar"/>
    <x v="5"/>
    <x v="36"/>
    <n v="35"/>
  </r>
  <r>
    <x v="11"/>
    <x v="11"/>
    <s v="2021/22 Q4 Jan, Feb, Mar"/>
    <x v="5"/>
    <x v="37"/>
    <n v="2135"/>
  </r>
  <r>
    <x v="11"/>
    <x v="11"/>
    <s v="2021/22 Q4 Jan, Feb, Mar"/>
    <x v="5"/>
    <x v="38"/>
    <n v="94"/>
  </r>
  <r>
    <x v="11"/>
    <x v="11"/>
    <s v="2021/22 Q4 Jan, Feb, Mar"/>
    <x v="5"/>
    <x v="39"/>
    <n v="124"/>
  </r>
  <r>
    <x v="11"/>
    <x v="11"/>
    <s v="2021/22 Q4 Jan, Feb, Mar"/>
    <x v="5"/>
    <x v="40"/>
    <n v="99"/>
  </r>
  <r>
    <x v="11"/>
    <x v="11"/>
    <s v="2021/22 Q4 Jan, Feb, Mar"/>
    <x v="6"/>
    <x v="115"/>
    <n v="419"/>
  </r>
  <r>
    <x v="11"/>
    <x v="11"/>
    <s v="2021/22 Q4 Jan, Feb, Mar"/>
    <x v="6"/>
    <x v="41"/>
    <n v="1554"/>
  </r>
  <r>
    <x v="11"/>
    <x v="11"/>
    <s v="2021/22 Q4 Jan, Feb, Mar"/>
    <x v="7"/>
    <x v="43"/>
    <n v="6"/>
  </r>
  <r>
    <x v="11"/>
    <x v="11"/>
    <s v="2021/22 Q4 Jan, Feb, Mar"/>
    <x v="7"/>
    <x v="44"/>
    <n v="19"/>
  </r>
  <r>
    <x v="11"/>
    <x v="11"/>
    <s v="2021/22 Q4 Jan, Feb, Mar"/>
    <x v="7"/>
    <x v="45"/>
    <n v="480"/>
  </r>
  <r>
    <x v="11"/>
    <x v="11"/>
    <s v="2021/22 Q4 Jan, Feb, Mar"/>
    <x v="7"/>
    <x v="46"/>
    <n v="19"/>
  </r>
  <r>
    <x v="11"/>
    <x v="11"/>
    <s v="2021/22 Q4 Jan, Feb, Mar"/>
    <x v="7"/>
    <x v="47"/>
    <n v="43"/>
  </r>
  <r>
    <x v="11"/>
    <x v="11"/>
    <s v="2021/22 Q4 Jan, Feb, Mar"/>
    <x v="7"/>
    <x v="48"/>
    <n v="2"/>
  </r>
  <r>
    <x v="11"/>
    <x v="11"/>
    <s v="2021/22 Q4 Jan, Feb, Mar"/>
    <x v="7"/>
    <x v="49"/>
    <n v="2"/>
  </r>
  <r>
    <x v="11"/>
    <x v="11"/>
    <s v="2021/22 Q4 Jan, Feb, Mar"/>
    <x v="7"/>
    <x v="50"/>
    <n v="3"/>
  </r>
  <r>
    <x v="11"/>
    <x v="11"/>
    <s v="2021/22 Q4 Jan, Feb, Mar"/>
    <x v="7"/>
    <x v="51"/>
    <n v="1"/>
  </r>
  <r>
    <x v="11"/>
    <x v="11"/>
    <s v="2021/22 Q4 Jan, Feb, Mar"/>
    <x v="7"/>
    <x v="52"/>
    <n v="3"/>
  </r>
  <r>
    <x v="11"/>
    <x v="11"/>
    <s v="2021/22 Q4 Jan, Feb, Mar"/>
    <x v="7"/>
    <x v="53"/>
    <n v="25"/>
  </r>
  <r>
    <x v="11"/>
    <x v="11"/>
    <s v="2021/22 Q4 Jan, Feb, Mar"/>
    <x v="7"/>
    <x v="126"/>
    <n v="1"/>
  </r>
  <r>
    <x v="11"/>
    <x v="11"/>
    <s v="2021/22 Q4 Jan, Feb, Mar"/>
    <x v="7"/>
    <x v="112"/>
    <n v="1"/>
  </r>
  <r>
    <x v="11"/>
    <x v="11"/>
    <s v="2021/22 Q4 Jan, Feb, Mar"/>
    <x v="7"/>
    <x v="54"/>
    <n v="4"/>
  </r>
  <r>
    <x v="11"/>
    <x v="11"/>
    <s v="2021/22 Q4 Jan, Feb, Mar"/>
    <x v="7"/>
    <x v="55"/>
    <n v="26"/>
  </r>
  <r>
    <x v="11"/>
    <x v="11"/>
    <s v="2021/22 Q4 Jan, Feb, Mar"/>
    <x v="7"/>
    <x v="56"/>
    <n v="3"/>
  </r>
  <r>
    <x v="11"/>
    <x v="11"/>
    <s v="2021/22 Q4 Jan, Feb, Mar"/>
    <x v="7"/>
    <x v="57"/>
    <n v="5"/>
  </r>
  <r>
    <x v="11"/>
    <x v="11"/>
    <s v="2021/22 Q4 Jan, Feb, Mar"/>
    <x v="7"/>
    <x v="58"/>
    <n v="8"/>
  </r>
  <r>
    <x v="11"/>
    <x v="11"/>
    <s v="2021/22 Q4 Jan, Feb, Mar"/>
    <x v="7"/>
    <x v="59"/>
    <n v="33"/>
  </r>
  <r>
    <x v="11"/>
    <x v="11"/>
    <s v="2021/22 Q4 Jan, Feb, Mar"/>
    <x v="7"/>
    <x v="60"/>
    <n v="5"/>
  </r>
  <r>
    <x v="11"/>
    <x v="11"/>
    <s v="2021/22 Q4 Jan, Feb, Mar"/>
    <x v="7"/>
    <x v="61"/>
    <n v="110"/>
  </r>
  <r>
    <x v="11"/>
    <x v="11"/>
    <s v="2021/22 Q4 Jan, Feb, Mar"/>
    <x v="8"/>
    <x v="24"/>
    <n v="1969"/>
  </r>
  <r>
    <x v="11"/>
    <x v="11"/>
    <s v="2021/22 Q4 Jan, Feb, Mar"/>
    <x v="8"/>
    <x v="25"/>
    <n v="86"/>
  </r>
  <r>
    <x v="11"/>
    <x v="11"/>
    <s v="2021/22 Q4 Jan, Feb, Mar"/>
    <x v="8"/>
    <x v="26"/>
    <n v="32"/>
  </r>
  <r>
    <x v="11"/>
    <x v="11"/>
    <s v="2021/22 Q4 Jan, Feb, Mar"/>
    <x v="8"/>
    <x v="27"/>
    <n v="411"/>
  </r>
  <r>
    <x v="11"/>
    <x v="11"/>
    <s v="2021/22 Q4 Jan, Feb, Mar"/>
    <x v="8"/>
    <x v="28"/>
    <n v="144"/>
  </r>
  <r>
    <x v="11"/>
    <x v="11"/>
    <s v="2021/22 Q4 Jan, Feb, Mar"/>
    <x v="8"/>
    <x v="38"/>
    <n v="61"/>
  </r>
  <r>
    <x v="11"/>
    <x v="11"/>
    <s v="2021/22 Q4 Jan, Feb, Mar"/>
    <x v="9"/>
    <x v="62"/>
    <n v="218"/>
  </r>
  <r>
    <x v="11"/>
    <x v="11"/>
    <s v="2021/22 Q4 Jan, Feb, Mar"/>
    <x v="9"/>
    <x v="38"/>
    <n v="497"/>
  </r>
  <r>
    <x v="11"/>
    <x v="11"/>
    <s v="2021/22 Q4 Jan, Feb, Mar"/>
    <x v="9"/>
    <x v="63"/>
    <n v="20"/>
  </r>
  <r>
    <x v="11"/>
    <x v="11"/>
    <s v="2021/22 Q4 Jan, Feb, Mar"/>
    <x v="9"/>
    <x v="64"/>
    <n v="217"/>
  </r>
  <r>
    <x v="11"/>
    <x v="11"/>
    <s v="2021/22 Q4 Jan, Feb, Mar"/>
    <x v="9"/>
    <x v="65"/>
    <n v="209"/>
  </r>
  <r>
    <x v="11"/>
    <x v="11"/>
    <s v="2021/22 Q4 Jan, Feb, Mar"/>
    <x v="9"/>
    <x v="66"/>
    <n v="138"/>
  </r>
  <r>
    <x v="11"/>
    <x v="11"/>
    <s v="2021/22 Q4 Jan, Feb, Mar"/>
    <x v="9"/>
    <x v="67"/>
    <n v="2201"/>
  </r>
  <r>
    <x v="11"/>
    <x v="11"/>
    <s v="2021/22 Q4 Jan, Feb, Mar"/>
    <x v="10"/>
    <x v="41"/>
    <n v="43"/>
  </r>
  <r>
    <x v="11"/>
    <x v="11"/>
    <s v="2021/22 Q4 Jan, Feb, Mar"/>
    <x v="22"/>
    <x v="68"/>
    <n v="773"/>
  </r>
  <r>
    <x v="11"/>
    <x v="11"/>
    <s v="2021/22 Q4 Jan, Feb, Mar"/>
    <x v="22"/>
    <x v="69"/>
    <n v="715"/>
  </r>
  <r>
    <x v="11"/>
    <x v="11"/>
    <s v="2021/22 Q4 Jan, Feb, Mar"/>
    <x v="22"/>
    <x v="70"/>
    <n v="21"/>
  </r>
  <r>
    <x v="11"/>
    <x v="11"/>
    <s v="2021/22 Q4 Jan, Feb, Mar"/>
    <x v="22"/>
    <x v="71"/>
    <n v="88"/>
  </r>
  <r>
    <x v="11"/>
    <x v="11"/>
    <s v="2021/22 Q4 Jan, Feb, Mar"/>
    <x v="22"/>
    <x v="72"/>
    <n v="68"/>
  </r>
  <r>
    <x v="11"/>
    <x v="11"/>
    <s v="2021/22 Q4 Jan, Feb, Mar"/>
    <x v="22"/>
    <x v="116"/>
    <n v="388"/>
  </r>
  <r>
    <x v="11"/>
    <x v="11"/>
    <s v="2021/22 Q4 Jan, Feb, Mar"/>
    <x v="22"/>
    <x v="38"/>
    <n v="304"/>
  </r>
  <r>
    <x v="11"/>
    <x v="11"/>
    <s v="2021/22 Q4 Jan, Feb, Mar"/>
    <x v="22"/>
    <x v="73"/>
    <n v="55"/>
  </r>
  <r>
    <x v="11"/>
    <x v="11"/>
    <s v="2021/22 Q4 Jan, Feb, Mar"/>
    <x v="22"/>
    <x v="74"/>
    <n v="495"/>
  </r>
  <r>
    <x v="11"/>
    <x v="11"/>
    <s v="2021/22 Q4 Jan, Feb, Mar"/>
    <x v="11"/>
    <x v="68"/>
    <n v="51"/>
  </r>
  <r>
    <x v="11"/>
    <x v="11"/>
    <s v="2021/22 Q4 Jan, Feb, Mar"/>
    <x v="11"/>
    <x v="69"/>
    <n v="105"/>
  </r>
  <r>
    <x v="11"/>
    <x v="11"/>
    <s v="2021/22 Q4 Jan, Feb, Mar"/>
    <x v="11"/>
    <x v="70"/>
    <n v="2"/>
  </r>
  <r>
    <x v="11"/>
    <x v="11"/>
    <s v="2021/22 Q4 Jan, Feb, Mar"/>
    <x v="11"/>
    <x v="71"/>
    <n v="228"/>
  </r>
  <r>
    <x v="11"/>
    <x v="11"/>
    <s v="2021/22 Q4 Jan, Feb, Mar"/>
    <x v="11"/>
    <x v="72"/>
    <n v="642"/>
  </r>
  <r>
    <x v="11"/>
    <x v="11"/>
    <s v="2021/22 Q4 Jan, Feb, Mar"/>
    <x v="11"/>
    <x v="116"/>
    <n v="142"/>
  </r>
  <r>
    <x v="11"/>
    <x v="11"/>
    <s v="2021/22 Q4 Jan, Feb, Mar"/>
    <x v="11"/>
    <x v="38"/>
    <n v="210"/>
  </r>
  <r>
    <x v="11"/>
    <x v="11"/>
    <s v="2021/22 Q4 Jan, Feb, Mar"/>
    <x v="11"/>
    <x v="73"/>
    <n v="3"/>
  </r>
  <r>
    <x v="11"/>
    <x v="11"/>
    <s v="2021/22 Q4 Jan, Feb, Mar"/>
    <x v="11"/>
    <x v="74"/>
    <n v="62"/>
  </r>
  <r>
    <x v="11"/>
    <x v="11"/>
    <s v="2021/22 Q4 Jan, Feb, Mar"/>
    <x v="12"/>
    <x v="41"/>
    <n v="3314"/>
  </r>
  <r>
    <x v="11"/>
    <x v="11"/>
    <s v="2021/22 Q4 Jan, Feb, Mar"/>
    <x v="13"/>
    <x v="75"/>
    <n v="14"/>
  </r>
  <r>
    <x v="11"/>
    <x v="11"/>
    <s v="2021/22 Q4 Jan, Feb, Mar"/>
    <x v="13"/>
    <x v="77"/>
    <n v="13"/>
  </r>
  <r>
    <x v="11"/>
    <x v="11"/>
    <s v="2021/22 Q4 Jan, Feb, Mar"/>
    <x v="13"/>
    <x v="78"/>
    <n v="281"/>
  </r>
  <r>
    <x v="11"/>
    <x v="11"/>
    <s v="2021/22 Q4 Jan, Feb, Mar"/>
    <x v="13"/>
    <x v="79"/>
    <n v="62"/>
  </r>
  <r>
    <x v="11"/>
    <x v="11"/>
    <s v="2021/22 Q4 Jan, Feb, Mar"/>
    <x v="13"/>
    <x v="38"/>
    <n v="563"/>
  </r>
  <r>
    <x v="11"/>
    <x v="11"/>
    <s v="2021/22 Q4 Jan, Feb, Mar"/>
    <x v="13"/>
    <x v="80"/>
    <n v="19"/>
  </r>
  <r>
    <x v="11"/>
    <x v="11"/>
    <s v="2021/22 Q4 Jan, Feb, Mar"/>
    <x v="13"/>
    <x v="81"/>
    <n v="139"/>
  </r>
  <r>
    <x v="11"/>
    <x v="11"/>
    <s v="2021/22 Q4 Jan, Feb, Mar"/>
    <x v="14"/>
    <x v="35"/>
    <n v="7"/>
  </r>
  <r>
    <x v="11"/>
    <x v="11"/>
    <s v="2021/22 Q4 Jan, Feb, Mar"/>
    <x v="14"/>
    <x v="82"/>
    <n v="21"/>
  </r>
  <r>
    <x v="11"/>
    <x v="11"/>
    <s v="2021/22 Q4 Jan, Feb, Mar"/>
    <x v="14"/>
    <x v="101"/>
    <n v="68"/>
  </r>
  <r>
    <x v="11"/>
    <x v="11"/>
    <s v="2021/22 Q4 Jan, Feb, Mar"/>
    <x v="14"/>
    <x v="83"/>
    <n v="35"/>
  </r>
  <r>
    <x v="11"/>
    <x v="11"/>
    <s v="2021/22 Q4 Jan, Feb, Mar"/>
    <x v="14"/>
    <x v="113"/>
    <n v="7"/>
  </r>
  <r>
    <x v="11"/>
    <x v="11"/>
    <s v="2021/22 Q4 Jan, Feb, Mar"/>
    <x v="14"/>
    <x v="38"/>
    <n v="12"/>
  </r>
  <r>
    <x v="11"/>
    <x v="11"/>
    <s v="2021/22 Q4 Jan, Feb, Mar"/>
    <x v="14"/>
    <x v="84"/>
    <n v="61"/>
  </r>
  <r>
    <x v="11"/>
    <x v="11"/>
    <s v="2021/22 Q4 Jan, Feb, Mar"/>
    <x v="14"/>
    <x v="40"/>
    <n v="23"/>
  </r>
  <r>
    <x v="11"/>
    <x v="11"/>
    <s v="2021/22 Q4 Jan, Feb, Mar"/>
    <x v="15"/>
    <x v="85"/>
    <n v="36"/>
  </r>
  <r>
    <x v="11"/>
    <x v="11"/>
    <s v="2021/22 Q4 Jan, Feb, Mar"/>
    <x v="15"/>
    <x v="86"/>
    <n v="12"/>
  </r>
  <r>
    <x v="11"/>
    <x v="11"/>
    <s v="2021/22 Q4 Jan, Feb, Mar"/>
    <x v="15"/>
    <x v="38"/>
    <n v="142"/>
  </r>
  <r>
    <x v="11"/>
    <x v="11"/>
    <s v="2021/22 Q4 Jan, Feb, Mar"/>
    <x v="15"/>
    <x v="87"/>
    <n v="119"/>
  </r>
  <r>
    <x v="11"/>
    <x v="11"/>
    <s v="2021/22 Q4 Jan, Feb, Mar"/>
    <x v="15"/>
    <x v="88"/>
    <n v="11"/>
  </r>
  <r>
    <x v="11"/>
    <x v="11"/>
    <s v="2021/22 Q4 Jan, Feb, Mar"/>
    <x v="15"/>
    <x v="89"/>
    <n v="1043"/>
  </r>
  <r>
    <x v="11"/>
    <x v="11"/>
    <s v="2021/22 Q4 Jan, Feb, Mar"/>
    <x v="15"/>
    <x v="90"/>
    <n v="250"/>
  </r>
  <r>
    <x v="11"/>
    <x v="11"/>
    <s v="2021/22 Q4 Jan, Feb, Mar"/>
    <x v="16"/>
    <x v="118"/>
    <n v="40"/>
  </r>
  <r>
    <x v="11"/>
    <x v="11"/>
    <s v="2021/22 Q4 Jan, Feb, Mar"/>
    <x v="16"/>
    <x v="124"/>
    <n v="14"/>
  </r>
  <r>
    <x v="11"/>
    <x v="11"/>
    <s v="2021/22 Q4 Jan, Feb, Mar"/>
    <x v="16"/>
    <x v="38"/>
    <n v="13"/>
  </r>
  <r>
    <x v="11"/>
    <x v="11"/>
    <s v="2021/22 Q4 Jan, Feb, Mar"/>
    <x v="16"/>
    <x v="92"/>
    <n v="2"/>
  </r>
  <r>
    <x v="11"/>
    <x v="11"/>
    <s v="2021/22 Q4 Jan, Feb, Mar"/>
    <x v="16"/>
    <x v="127"/>
    <n v="1"/>
  </r>
  <r>
    <x v="11"/>
    <x v="11"/>
    <s v="2021/22 Q4 Jan, Feb, Mar"/>
    <x v="16"/>
    <x v="93"/>
    <n v="8"/>
  </r>
  <r>
    <x v="11"/>
    <x v="11"/>
    <s v="2021/22 Q4 Jan, Feb, Mar"/>
    <x v="16"/>
    <x v="94"/>
    <n v="1"/>
  </r>
  <r>
    <x v="11"/>
    <x v="11"/>
    <s v="2021/22 Q4 Jan, Feb, Mar"/>
    <x v="16"/>
    <x v="95"/>
    <n v="19"/>
  </r>
  <r>
    <x v="11"/>
    <x v="11"/>
    <s v="2021/22 Q4 Jan, Feb, Mar"/>
    <x v="16"/>
    <x v="125"/>
    <n v="2"/>
  </r>
  <r>
    <x v="11"/>
    <x v="11"/>
    <s v="2021/22 Q4 Jan, Feb, Mar"/>
    <x v="16"/>
    <x v="96"/>
    <n v="36"/>
  </r>
  <r>
    <x v="11"/>
    <x v="11"/>
    <s v="2021/22 Q4 Jan, Feb, Mar"/>
    <x v="16"/>
    <x v="97"/>
    <n v="112"/>
  </r>
  <r>
    <x v="11"/>
    <x v="11"/>
    <s v="2021/22 Q4 Jan, Feb, Mar"/>
    <x v="16"/>
    <x v="98"/>
    <n v="3"/>
  </r>
  <r>
    <x v="11"/>
    <x v="11"/>
    <s v="2021/22 Q4 Jan, Feb, Mar"/>
    <x v="16"/>
    <x v="99"/>
    <n v="24"/>
  </r>
  <r>
    <x v="11"/>
    <x v="11"/>
    <s v="2021/22 Q4 Jan, Feb, Mar"/>
    <x v="16"/>
    <x v="100"/>
    <n v="5"/>
  </r>
  <r>
    <x v="11"/>
    <x v="11"/>
    <s v="2021/22 Q4 Jan, Feb, Mar"/>
    <x v="16"/>
    <x v="117"/>
    <n v="8"/>
  </r>
  <r>
    <x v="11"/>
    <x v="11"/>
    <s v="2021/22 Q4 Jan, Feb, Mar"/>
    <x v="17"/>
    <x v="35"/>
    <n v="144"/>
  </r>
  <r>
    <x v="11"/>
    <x v="11"/>
    <s v="2021/22 Q4 Jan, Feb, Mar"/>
    <x v="17"/>
    <x v="82"/>
    <n v="975"/>
  </r>
  <r>
    <x v="11"/>
    <x v="11"/>
    <s v="2021/22 Q4 Jan, Feb, Mar"/>
    <x v="17"/>
    <x v="101"/>
    <n v="2432"/>
  </r>
  <r>
    <x v="11"/>
    <x v="11"/>
    <s v="2021/22 Q4 Jan, Feb, Mar"/>
    <x v="17"/>
    <x v="83"/>
    <n v="2203"/>
  </r>
  <r>
    <x v="11"/>
    <x v="11"/>
    <s v="2021/22 Q4 Jan, Feb, Mar"/>
    <x v="17"/>
    <x v="113"/>
    <n v="305"/>
  </r>
  <r>
    <x v="11"/>
    <x v="11"/>
    <s v="2021/22 Q4 Jan, Feb, Mar"/>
    <x v="17"/>
    <x v="38"/>
    <n v="170"/>
  </r>
  <r>
    <x v="11"/>
    <x v="11"/>
    <s v="2021/22 Q4 Jan, Feb, Mar"/>
    <x v="17"/>
    <x v="84"/>
    <n v="455"/>
  </r>
  <r>
    <x v="11"/>
    <x v="11"/>
    <s v="2021/22 Q4 Jan, Feb, Mar"/>
    <x v="17"/>
    <x v="40"/>
    <n v="457"/>
  </r>
  <r>
    <x v="11"/>
    <x v="11"/>
    <s v="2021/22 Q4 Jan, Feb, Mar"/>
    <x v="17"/>
    <x v="102"/>
    <n v="151"/>
  </r>
  <r>
    <x v="11"/>
    <x v="11"/>
    <s v="2021/22 Q4 Jan, Feb, Mar"/>
    <x v="18"/>
    <x v="38"/>
    <n v="300"/>
  </r>
  <r>
    <x v="11"/>
    <x v="11"/>
    <s v="2021/22 Q4 Jan, Feb, Mar"/>
    <x v="18"/>
    <x v="103"/>
    <n v="58"/>
  </r>
  <r>
    <x v="11"/>
    <x v="11"/>
    <s v="2021/22 Q4 Jan, Feb, Mar"/>
    <x v="18"/>
    <x v="104"/>
    <n v="364"/>
  </r>
  <r>
    <x v="11"/>
    <x v="11"/>
    <s v="2021/22 Q4 Jan, Feb, Mar"/>
    <x v="19"/>
    <x v="105"/>
    <n v="17"/>
  </r>
  <r>
    <x v="11"/>
    <x v="11"/>
    <s v="2021/22 Q4 Jan, Feb, Mar"/>
    <x v="19"/>
    <x v="106"/>
    <n v="3"/>
  </r>
  <r>
    <x v="11"/>
    <x v="11"/>
    <s v="2021/22 Q4 Jan, Feb, Mar"/>
    <x v="19"/>
    <x v="107"/>
    <n v="60"/>
  </r>
  <r>
    <x v="11"/>
    <x v="11"/>
    <s v="2021/22 Q4 Jan, Feb, Mar"/>
    <x v="20"/>
    <x v="108"/>
    <n v="97"/>
  </r>
  <r>
    <x v="11"/>
    <x v="11"/>
    <s v="2021/22 Q4 Jan, Feb, Mar"/>
    <x v="20"/>
    <x v="109"/>
    <n v="506"/>
  </r>
  <r>
    <x v="11"/>
    <x v="11"/>
    <s v="2021/22 Q4 Jan, Feb, Mar"/>
    <x v="21"/>
    <x v="110"/>
    <n v="3"/>
  </r>
  <r>
    <x v="11"/>
    <x v="11"/>
    <s v="2021/22 Q4 Jan, Feb, Mar"/>
    <x v="21"/>
    <x v="38"/>
    <n v="11"/>
  </r>
  <r>
    <x v="12"/>
    <x v="12"/>
    <s v="2022/23 Q1 Apr, May, Jun"/>
    <x v="0"/>
    <x v="0"/>
    <n v="160"/>
  </r>
  <r>
    <x v="12"/>
    <x v="12"/>
    <s v="2022/23 Q1 Apr, May, Jun"/>
    <x v="0"/>
    <x v="1"/>
    <n v="393"/>
  </r>
  <r>
    <x v="12"/>
    <x v="12"/>
    <s v="2022/23 Q1 Apr, May, Jun"/>
    <x v="1"/>
    <x v="119"/>
    <n v="49"/>
  </r>
  <r>
    <x v="12"/>
    <x v="12"/>
    <s v="2022/23 Q1 Apr, May, Jun"/>
    <x v="1"/>
    <x v="120"/>
    <n v="15"/>
  </r>
  <r>
    <x v="12"/>
    <x v="12"/>
    <s v="2022/23 Q1 Apr, May, Jun"/>
    <x v="1"/>
    <x v="121"/>
    <n v="28"/>
  </r>
  <r>
    <x v="12"/>
    <x v="12"/>
    <s v="2022/23 Q1 Apr, May, Jun"/>
    <x v="1"/>
    <x v="2"/>
    <n v="9"/>
  </r>
  <r>
    <x v="12"/>
    <x v="12"/>
    <s v="2022/23 Q1 Apr, May, Jun"/>
    <x v="1"/>
    <x v="3"/>
    <n v="32"/>
  </r>
  <r>
    <x v="12"/>
    <x v="12"/>
    <s v="2022/23 Q1 Apr, May, Jun"/>
    <x v="1"/>
    <x v="122"/>
    <n v="4"/>
  </r>
  <r>
    <x v="12"/>
    <x v="12"/>
    <s v="2022/23 Q1 Apr, May, Jun"/>
    <x v="1"/>
    <x v="111"/>
    <n v="54"/>
  </r>
  <r>
    <x v="12"/>
    <x v="12"/>
    <s v="2022/23 Q1 Apr, May, Jun"/>
    <x v="1"/>
    <x v="4"/>
    <n v="53"/>
  </r>
  <r>
    <x v="12"/>
    <x v="12"/>
    <s v="2022/23 Q1 Apr, May, Jun"/>
    <x v="1"/>
    <x v="123"/>
    <n v="21"/>
  </r>
  <r>
    <x v="12"/>
    <x v="12"/>
    <s v="2022/23 Q1 Apr, May, Jun"/>
    <x v="1"/>
    <x v="5"/>
    <n v="6"/>
  </r>
  <r>
    <x v="12"/>
    <x v="12"/>
    <s v="2022/23 Q1 Apr, May, Jun"/>
    <x v="1"/>
    <x v="6"/>
    <n v="48"/>
  </r>
  <r>
    <x v="12"/>
    <x v="12"/>
    <s v="2022/23 Q1 Apr, May, Jun"/>
    <x v="1"/>
    <x v="7"/>
    <n v="2"/>
  </r>
  <r>
    <x v="12"/>
    <x v="12"/>
    <s v="2022/23 Q1 Apr, May, Jun"/>
    <x v="1"/>
    <x v="8"/>
    <n v="32"/>
  </r>
  <r>
    <x v="12"/>
    <x v="12"/>
    <s v="2022/23 Q1 Apr, May, Jun"/>
    <x v="1"/>
    <x v="9"/>
    <n v="102"/>
  </r>
  <r>
    <x v="12"/>
    <x v="12"/>
    <s v="2022/23 Q1 Apr, May, Jun"/>
    <x v="1"/>
    <x v="10"/>
    <n v="366"/>
  </r>
  <r>
    <x v="12"/>
    <x v="12"/>
    <s v="2022/23 Q1 Apr, May, Jun"/>
    <x v="1"/>
    <x v="11"/>
    <n v="4"/>
  </r>
  <r>
    <x v="12"/>
    <x v="12"/>
    <s v="2022/23 Q1 Apr, May, Jun"/>
    <x v="1"/>
    <x v="12"/>
    <n v="113"/>
  </r>
  <r>
    <x v="12"/>
    <x v="12"/>
    <s v="2022/23 Q1 Apr, May, Jun"/>
    <x v="1"/>
    <x v="13"/>
    <n v="4"/>
  </r>
  <r>
    <x v="12"/>
    <x v="12"/>
    <s v="2022/23 Q1 Apr, May, Jun"/>
    <x v="1"/>
    <x v="14"/>
    <n v="52"/>
  </r>
  <r>
    <x v="12"/>
    <x v="12"/>
    <s v="2022/23 Q1 Apr, May, Jun"/>
    <x v="1"/>
    <x v="15"/>
    <n v="93"/>
  </r>
  <r>
    <x v="12"/>
    <x v="12"/>
    <s v="2022/23 Q1 Apr, May, Jun"/>
    <x v="1"/>
    <x v="16"/>
    <n v="38"/>
  </r>
  <r>
    <x v="12"/>
    <x v="12"/>
    <s v="2022/23 Q1 Apr, May, Jun"/>
    <x v="1"/>
    <x v="17"/>
    <n v="355"/>
  </r>
  <r>
    <x v="12"/>
    <x v="12"/>
    <s v="2022/23 Q1 Apr, May, Jun"/>
    <x v="1"/>
    <x v="18"/>
    <n v="69"/>
  </r>
  <r>
    <x v="12"/>
    <x v="12"/>
    <s v="2022/23 Q1 Apr, May, Jun"/>
    <x v="1"/>
    <x v="19"/>
    <n v="337"/>
  </r>
  <r>
    <x v="12"/>
    <x v="12"/>
    <s v="2022/23 Q1 Apr, May, Jun"/>
    <x v="2"/>
    <x v="20"/>
    <n v="3373"/>
  </r>
  <r>
    <x v="12"/>
    <x v="12"/>
    <s v="2022/23 Q1 Apr, May, Jun"/>
    <x v="2"/>
    <x v="21"/>
    <n v="20"/>
  </r>
  <r>
    <x v="12"/>
    <x v="12"/>
    <s v="2022/23 Q1 Apr, May, Jun"/>
    <x v="2"/>
    <x v="22"/>
    <n v="589"/>
  </r>
  <r>
    <x v="12"/>
    <x v="12"/>
    <s v="2022/23 Q1 Apr, May, Jun"/>
    <x v="2"/>
    <x v="23"/>
    <n v="2657"/>
  </r>
  <r>
    <x v="12"/>
    <x v="12"/>
    <s v="2022/23 Q1 Apr, May, Jun"/>
    <x v="3"/>
    <x v="24"/>
    <n v="2629"/>
  </r>
  <r>
    <x v="12"/>
    <x v="12"/>
    <s v="2022/23 Q1 Apr, May, Jun"/>
    <x v="3"/>
    <x v="25"/>
    <n v="1078"/>
  </r>
  <r>
    <x v="12"/>
    <x v="12"/>
    <s v="2022/23 Q1 Apr, May, Jun"/>
    <x v="3"/>
    <x v="26"/>
    <n v="2362"/>
  </r>
  <r>
    <x v="12"/>
    <x v="12"/>
    <s v="2022/23 Q1 Apr, May, Jun"/>
    <x v="3"/>
    <x v="27"/>
    <n v="894"/>
  </r>
  <r>
    <x v="12"/>
    <x v="12"/>
    <s v="2022/23 Q1 Apr, May, Jun"/>
    <x v="3"/>
    <x v="28"/>
    <n v="672"/>
  </r>
  <r>
    <x v="12"/>
    <x v="12"/>
    <s v="2022/23 Q1 Apr, May, Jun"/>
    <x v="3"/>
    <x v="38"/>
    <n v="490"/>
  </r>
  <r>
    <x v="12"/>
    <x v="12"/>
    <s v="2022/23 Q1 Apr, May, Jun"/>
    <x v="4"/>
    <x v="30"/>
    <n v="1"/>
  </r>
  <r>
    <x v="12"/>
    <x v="12"/>
    <s v="2022/23 Q1 Apr, May, Jun"/>
    <x v="4"/>
    <x v="31"/>
    <n v="134"/>
  </r>
  <r>
    <x v="12"/>
    <x v="12"/>
    <s v="2022/23 Q1 Apr, May, Jun"/>
    <x v="4"/>
    <x v="32"/>
    <n v="15"/>
  </r>
  <r>
    <x v="12"/>
    <x v="12"/>
    <s v="2022/23 Q1 Apr, May, Jun"/>
    <x v="4"/>
    <x v="33"/>
    <n v="2"/>
  </r>
  <r>
    <x v="12"/>
    <x v="12"/>
    <s v="2022/23 Q1 Apr, May, Jun"/>
    <x v="4"/>
    <x v="34"/>
    <n v="7"/>
  </r>
  <r>
    <x v="12"/>
    <x v="12"/>
    <s v="2022/23 Q1 Apr, May, Jun"/>
    <x v="5"/>
    <x v="35"/>
    <n v="611"/>
  </r>
  <r>
    <x v="12"/>
    <x v="12"/>
    <s v="2022/23 Q1 Apr, May, Jun"/>
    <x v="5"/>
    <x v="36"/>
    <n v="10"/>
  </r>
  <r>
    <x v="12"/>
    <x v="12"/>
    <s v="2022/23 Q1 Apr, May, Jun"/>
    <x v="5"/>
    <x v="37"/>
    <n v="2110"/>
  </r>
  <r>
    <x v="12"/>
    <x v="12"/>
    <s v="2022/23 Q1 Apr, May, Jun"/>
    <x v="5"/>
    <x v="38"/>
    <n v="111"/>
  </r>
  <r>
    <x v="12"/>
    <x v="12"/>
    <s v="2022/23 Q1 Apr, May, Jun"/>
    <x v="5"/>
    <x v="39"/>
    <n v="74"/>
  </r>
  <r>
    <x v="12"/>
    <x v="12"/>
    <s v="2022/23 Q1 Apr, May, Jun"/>
    <x v="5"/>
    <x v="40"/>
    <n v="84"/>
  </r>
  <r>
    <x v="12"/>
    <x v="12"/>
    <s v="2022/23 Q1 Apr, May, Jun"/>
    <x v="6"/>
    <x v="115"/>
    <n v="453"/>
  </r>
  <r>
    <x v="12"/>
    <x v="12"/>
    <s v="2022/23 Q1 Apr, May, Jun"/>
    <x v="6"/>
    <x v="41"/>
    <n v="1474"/>
  </r>
  <r>
    <x v="12"/>
    <x v="12"/>
    <s v="2022/23 Q1 Apr, May, Jun"/>
    <x v="7"/>
    <x v="42"/>
    <n v="1"/>
  </r>
  <r>
    <x v="12"/>
    <x v="12"/>
    <s v="2022/23 Q1 Apr, May, Jun"/>
    <x v="7"/>
    <x v="43"/>
    <n v="8"/>
  </r>
  <r>
    <x v="12"/>
    <x v="12"/>
    <s v="2022/23 Q1 Apr, May, Jun"/>
    <x v="7"/>
    <x v="44"/>
    <n v="34"/>
  </r>
  <r>
    <x v="12"/>
    <x v="12"/>
    <s v="2022/23 Q1 Apr, May, Jun"/>
    <x v="7"/>
    <x v="45"/>
    <n v="431"/>
  </r>
  <r>
    <x v="12"/>
    <x v="12"/>
    <s v="2022/23 Q1 Apr, May, Jun"/>
    <x v="7"/>
    <x v="46"/>
    <n v="18"/>
  </r>
  <r>
    <x v="12"/>
    <x v="12"/>
    <s v="2022/23 Q1 Apr, May, Jun"/>
    <x v="7"/>
    <x v="47"/>
    <n v="54"/>
  </r>
  <r>
    <x v="12"/>
    <x v="12"/>
    <s v="2022/23 Q1 Apr, May, Jun"/>
    <x v="7"/>
    <x v="48"/>
    <n v="1"/>
  </r>
  <r>
    <x v="12"/>
    <x v="12"/>
    <s v="2022/23 Q1 Apr, May, Jun"/>
    <x v="7"/>
    <x v="49"/>
    <n v="10"/>
  </r>
  <r>
    <x v="12"/>
    <x v="12"/>
    <s v="2022/23 Q1 Apr, May, Jun"/>
    <x v="7"/>
    <x v="50"/>
    <n v="1"/>
  </r>
  <r>
    <x v="12"/>
    <x v="12"/>
    <s v="2022/23 Q1 Apr, May, Jun"/>
    <x v="7"/>
    <x v="51"/>
    <n v="5"/>
  </r>
  <r>
    <x v="12"/>
    <x v="12"/>
    <s v="2022/23 Q1 Apr, May, Jun"/>
    <x v="7"/>
    <x v="52"/>
    <n v="10"/>
  </r>
  <r>
    <x v="12"/>
    <x v="12"/>
    <s v="2022/23 Q1 Apr, May, Jun"/>
    <x v="7"/>
    <x v="53"/>
    <n v="46"/>
  </r>
  <r>
    <x v="12"/>
    <x v="12"/>
    <s v="2022/23 Q1 Apr, May, Jun"/>
    <x v="7"/>
    <x v="112"/>
    <n v="2"/>
  </r>
  <r>
    <x v="12"/>
    <x v="12"/>
    <s v="2022/23 Q1 Apr, May, Jun"/>
    <x v="7"/>
    <x v="54"/>
    <n v="11"/>
  </r>
  <r>
    <x v="12"/>
    <x v="12"/>
    <s v="2022/23 Q1 Apr, May, Jun"/>
    <x v="7"/>
    <x v="55"/>
    <n v="37"/>
  </r>
  <r>
    <x v="12"/>
    <x v="12"/>
    <s v="2022/23 Q1 Apr, May, Jun"/>
    <x v="7"/>
    <x v="56"/>
    <n v="2"/>
  </r>
  <r>
    <x v="12"/>
    <x v="12"/>
    <s v="2022/23 Q1 Apr, May, Jun"/>
    <x v="7"/>
    <x v="57"/>
    <n v="5"/>
  </r>
  <r>
    <x v="12"/>
    <x v="12"/>
    <s v="2022/23 Q1 Apr, May, Jun"/>
    <x v="7"/>
    <x v="58"/>
    <n v="10"/>
  </r>
  <r>
    <x v="12"/>
    <x v="12"/>
    <s v="2022/23 Q1 Apr, May, Jun"/>
    <x v="7"/>
    <x v="59"/>
    <n v="31"/>
  </r>
  <r>
    <x v="12"/>
    <x v="12"/>
    <s v="2022/23 Q1 Apr, May, Jun"/>
    <x v="7"/>
    <x v="60"/>
    <n v="6"/>
  </r>
  <r>
    <x v="12"/>
    <x v="12"/>
    <s v="2022/23 Q1 Apr, May, Jun"/>
    <x v="7"/>
    <x v="61"/>
    <n v="100"/>
  </r>
  <r>
    <x v="12"/>
    <x v="12"/>
    <s v="2022/23 Q1 Apr, May, Jun"/>
    <x v="8"/>
    <x v="24"/>
    <n v="2130"/>
  </r>
  <r>
    <x v="12"/>
    <x v="12"/>
    <s v="2022/23 Q1 Apr, May, Jun"/>
    <x v="8"/>
    <x v="25"/>
    <n v="111"/>
  </r>
  <r>
    <x v="12"/>
    <x v="12"/>
    <s v="2022/23 Q1 Apr, May, Jun"/>
    <x v="8"/>
    <x v="26"/>
    <n v="30"/>
  </r>
  <r>
    <x v="12"/>
    <x v="12"/>
    <s v="2022/23 Q1 Apr, May, Jun"/>
    <x v="8"/>
    <x v="27"/>
    <n v="490"/>
  </r>
  <r>
    <x v="12"/>
    <x v="12"/>
    <s v="2022/23 Q1 Apr, May, Jun"/>
    <x v="8"/>
    <x v="28"/>
    <n v="159"/>
  </r>
  <r>
    <x v="12"/>
    <x v="12"/>
    <s v="2022/23 Q1 Apr, May, Jun"/>
    <x v="8"/>
    <x v="38"/>
    <n v="57"/>
  </r>
  <r>
    <x v="12"/>
    <x v="12"/>
    <s v="2022/23 Q1 Apr, May, Jun"/>
    <x v="9"/>
    <x v="62"/>
    <n v="53"/>
  </r>
  <r>
    <x v="12"/>
    <x v="12"/>
    <s v="2022/23 Q1 Apr, May, Jun"/>
    <x v="9"/>
    <x v="38"/>
    <n v="240"/>
  </r>
  <r>
    <x v="12"/>
    <x v="12"/>
    <s v="2022/23 Q1 Apr, May, Jun"/>
    <x v="9"/>
    <x v="63"/>
    <n v="27"/>
  </r>
  <r>
    <x v="12"/>
    <x v="12"/>
    <s v="2022/23 Q1 Apr, May, Jun"/>
    <x v="9"/>
    <x v="64"/>
    <n v="46"/>
  </r>
  <r>
    <x v="12"/>
    <x v="12"/>
    <s v="2022/23 Q1 Apr, May, Jun"/>
    <x v="9"/>
    <x v="65"/>
    <n v="57"/>
  </r>
  <r>
    <x v="12"/>
    <x v="12"/>
    <s v="2022/23 Q1 Apr, May, Jun"/>
    <x v="9"/>
    <x v="66"/>
    <n v="31"/>
  </r>
  <r>
    <x v="12"/>
    <x v="12"/>
    <s v="2022/23 Q1 Apr, May, Jun"/>
    <x v="9"/>
    <x v="67"/>
    <n v="339"/>
  </r>
  <r>
    <x v="12"/>
    <x v="12"/>
    <s v="2022/23 Q1 Apr, May, Jun"/>
    <x v="10"/>
    <x v="41"/>
    <n v="71"/>
  </r>
  <r>
    <x v="12"/>
    <x v="12"/>
    <s v="2022/23 Q1 Apr, May, Jun"/>
    <x v="22"/>
    <x v="68"/>
    <n v="776"/>
  </r>
  <r>
    <x v="12"/>
    <x v="12"/>
    <s v="2022/23 Q1 Apr, May, Jun"/>
    <x v="22"/>
    <x v="69"/>
    <n v="613"/>
  </r>
  <r>
    <x v="12"/>
    <x v="12"/>
    <s v="2022/23 Q1 Apr, May, Jun"/>
    <x v="22"/>
    <x v="70"/>
    <n v="22"/>
  </r>
  <r>
    <x v="12"/>
    <x v="12"/>
    <s v="2022/23 Q1 Apr, May, Jun"/>
    <x v="22"/>
    <x v="71"/>
    <n v="115"/>
  </r>
  <r>
    <x v="12"/>
    <x v="12"/>
    <s v="2022/23 Q1 Apr, May, Jun"/>
    <x v="22"/>
    <x v="72"/>
    <n v="77"/>
  </r>
  <r>
    <x v="12"/>
    <x v="12"/>
    <s v="2022/23 Q1 Apr, May, Jun"/>
    <x v="22"/>
    <x v="116"/>
    <n v="325"/>
  </r>
  <r>
    <x v="12"/>
    <x v="12"/>
    <s v="2022/23 Q1 Apr, May, Jun"/>
    <x v="22"/>
    <x v="38"/>
    <n v="347"/>
  </r>
  <r>
    <x v="12"/>
    <x v="12"/>
    <s v="2022/23 Q1 Apr, May, Jun"/>
    <x v="22"/>
    <x v="73"/>
    <n v="51"/>
  </r>
  <r>
    <x v="12"/>
    <x v="12"/>
    <s v="2022/23 Q1 Apr, May, Jun"/>
    <x v="22"/>
    <x v="74"/>
    <n v="460"/>
  </r>
  <r>
    <x v="12"/>
    <x v="12"/>
    <s v="2022/23 Q1 Apr, May, Jun"/>
    <x v="11"/>
    <x v="68"/>
    <n v="59"/>
  </r>
  <r>
    <x v="12"/>
    <x v="12"/>
    <s v="2022/23 Q1 Apr, May, Jun"/>
    <x v="11"/>
    <x v="69"/>
    <n v="136"/>
  </r>
  <r>
    <x v="12"/>
    <x v="12"/>
    <s v="2022/23 Q1 Apr, May, Jun"/>
    <x v="11"/>
    <x v="70"/>
    <n v="1"/>
  </r>
  <r>
    <x v="12"/>
    <x v="12"/>
    <s v="2022/23 Q1 Apr, May, Jun"/>
    <x v="11"/>
    <x v="71"/>
    <n v="269"/>
  </r>
  <r>
    <x v="12"/>
    <x v="12"/>
    <s v="2022/23 Q1 Apr, May, Jun"/>
    <x v="11"/>
    <x v="72"/>
    <n v="634"/>
  </r>
  <r>
    <x v="12"/>
    <x v="12"/>
    <s v="2022/23 Q1 Apr, May, Jun"/>
    <x v="11"/>
    <x v="116"/>
    <n v="157"/>
  </r>
  <r>
    <x v="12"/>
    <x v="12"/>
    <s v="2022/23 Q1 Apr, May, Jun"/>
    <x v="11"/>
    <x v="38"/>
    <n v="232"/>
  </r>
  <r>
    <x v="12"/>
    <x v="12"/>
    <s v="2022/23 Q1 Apr, May, Jun"/>
    <x v="11"/>
    <x v="73"/>
    <n v="4"/>
  </r>
  <r>
    <x v="12"/>
    <x v="12"/>
    <s v="2022/23 Q1 Apr, May, Jun"/>
    <x v="11"/>
    <x v="74"/>
    <n v="128"/>
  </r>
  <r>
    <x v="12"/>
    <x v="12"/>
    <s v="2022/23 Q1 Apr, May, Jun"/>
    <x v="12"/>
    <x v="41"/>
    <n v="3173"/>
  </r>
  <r>
    <x v="12"/>
    <x v="12"/>
    <s v="2022/23 Q1 Apr, May, Jun"/>
    <x v="13"/>
    <x v="75"/>
    <n v="32"/>
  </r>
  <r>
    <x v="12"/>
    <x v="12"/>
    <s v="2022/23 Q1 Apr, May, Jun"/>
    <x v="13"/>
    <x v="76"/>
    <n v="2"/>
  </r>
  <r>
    <x v="12"/>
    <x v="12"/>
    <s v="2022/23 Q1 Apr, May, Jun"/>
    <x v="13"/>
    <x v="77"/>
    <n v="20"/>
  </r>
  <r>
    <x v="12"/>
    <x v="12"/>
    <s v="2022/23 Q1 Apr, May, Jun"/>
    <x v="13"/>
    <x v="78"/>
    <n v="525"/>
  </r>
  <r>
    <x v="12"/>
    <x v="12"/>
    <s v="2022/23 Q1 Apr, May, Jun"/>
    <x v="13"/>
    <x v="79"/>
    <n v="56"/>
  </r>
  <r>
    <x v="12"/>
    <x v="12"/>
    <s v="2022/23 Q1 Apr, May, Jun"/>
    <x v="13"/>
    <x v="38"/>
    <n v="643"/>
  </r>
  <r>
    <x v="12"/>
    <x v="12"/>
    <s v="2022/23 Q1 Apr, May, Jun"/>
    <x v="13"/>
    <x v="80"/>
    <n v="10"/>
  </r>
  <r>
    <x v="12"/>
    <x v="12"/>
    <s v="2022/23 Q1 Apr, May, Jun"/>
    <x v="13"/>
    <x v="81"/>
    <n v="187"/>
  </r>
  <r>
    <x v="12"/>
    <x v="12"/>
    <s v="2022/23 Q1 Apr, May, Jun"/>
    <x v="14"/>
    <x v="35"/>
    <n v="18"/>
  </r>
  <r>
    <x v="12"/>
    <x v="12"/>
    <s v="2022/23 Q1 Apr, May, Jun"/>
    <x v="14"/>
    <x v="82"/>
    <n v="14"/>
  </r>
  <r>
    <x v="12"/>
    <x v="12"/>
    <s v="2022/23 Q1 Apr, May, Jun"/>
    <x v="14"/>
    <x v="101"/>
    <n v="67"/>
  </r>
  <r>
    <x v="12"/>
    <x v="12"/>
    <s v="2022/23 Q1 Apr, May, Jun"/>
    <x v="14"/>
    <x v="83"/>
    <n v="57"/>
  </r>
  <r>
    <x v="12"/>
    <x v="12"/>
    <s v="2022/23 Q1 Apr, May, Jun"/>
    <x v="14"/>
    <x v="113"/>
    <n v="18"/>
  </r>
  <r>
    <x v="12"/>
    <x v="12"/>
    <s v="2022/23 Q1 Apr, May, Jun"/>
    <x v="14"/>
    <x v="38"/>
    <n v="19"/>
  </r>
  <r>
    <x v="12"/>
    <x v="12"/>
    <s v="2022/23 Q1 Apr, May, Jun"/>
    <x v="14"/>
    <x v="84"/>
    <n v="59"/>
  </r>
  <r>
    <x v="12"/>
    <x v="12"/>
    <s v="2022/23 Q1 Apr, May, Jun"/>
    <x v="14"/>
    <x v="40"/>
    <n v="38"/>
  </r>
  <r>
    <x v="12"/>
    <x v="12"/>
    <s v="2022/23 Q1 Apr, May, Jun"/>
    <x v="15"/>
    <x v="85"/>
    <n v="50"/>
  </r>
  <r>
    <x v="12"/>
    <x v="12"/>
    <s v="2022/23 Q1 Apr, May, Jun"/>
    <x v="15"/>
    <x v="86"/>
    <n v="20"/>
  </r>
  <r>
    <x v="12"/>
    <x v="12"/>
    <s v="2022/23 Q1 Apr, May, Jun"/>
    <x v="15"/>
    <x v="38"/>
    <n v="180"/>
  </r>
  <r>
    <x v="12"/>
    <x v="12"/>
    <s v="2022/23 Q1 Apr, May, Jun"/>
    <x v="15"/>
    <x v="87"/>
    <n v="121"/>
  </r>
  <r>
    <x v="12"/>
    <x v="12"/>
    <s v="2022/23 Q1 Apr, May, Jun"/>
    <x v="15"/>
    <x v="88"/>
    <n v="18"/>
  </r>
  <r>
    <x v="12"/>
    <x v="12"/>
    <s v="2022/23 Q1 Apr, May, Jun"/>
    <x v="15"/>
    <x v="89"/>
    <n v="1137"/>
  </r>
  <r>
    <x v="12"/>
    <x v="12"/>
    <s v="2022/23 Q1 Apr, May, Jun"/>
    <x v="15"/>
    <x v="90"/>
    <n v="313"/>
  </r>
  <r>
    <x v="12"/>
    <x v="12"/>
    <s v="2022/23 Q1 Apr, May, Jun"/>
    <x v="16"/>
    <x v="91"/>
    <n v="1"/>
  </r>
  <r>
    <x v="12"/>
    <x v="12"/>
    <s v="2022/23 Q1 Apr, May, Jun"/>
    <x v="16"/>
    <x v="118"/>
    <n v="31"/>
  </r>
  <r>
    <x v="12"/>
    <x v="12"/>
    <s v="2022/23 Q1 Apr, May, Jun"/>
    <x v="16"/>
    <x v="124"/>
    <n v="1"/>
  </r>
  <r>
    <x v="12"/>
    <x v="12"/>
    <s v="2022/23 Q1 Apr, May, Jun"/>
    <x v="16"/>
    <x v="38"/>
    <n v="10"/>
  </r>
  <r>
    <x v="12"/>
    <x v="12"/>
    <s v="2022/23 Q1 Apr, May, Jun"/>
    <x v="16"/>
    <x v="92"/>
    <n v="3"/>
  </r>
  <r>
    <x v="12"/>
    <x v="12"/>
    <s v="2022/23 Q1 Apr, May, Jun"/>
    <x v="16"/>
    <x v="93"/>
    <n v="1"/>
  </r>
  <r>
    <x v="12"/>
    <x v="12"/>
    <s v="2022/23 Q1 Apr, May, Jun"/>
    <x v="16"/>
    <x v="94"/>
    <n v="1"/>
  </r>
  <r>
    <x v="12"/>
    <x v="12"/>
    <s v="2022/23 Q1 Apr, May, Jun"/>
    <x v="16"/>
    <x v="95"/>
    <n v="37"/>
  </r>
  <r>
    <x v="12"/>
    <x v="12"/>
    <s v="2022/23 Q1 Apr, May, Jun"/>
    <x v="16"/>
    <x v="96"/>
    <n v="5"/>
  </r>
  <r>
    <x v="12"/>
    <x v="12"/>
    <s v="2022/23 Q1 Apr, May, Jun"/>
    <x v="16"/>
    <x v="97"/>
    <n v="145"/>
  </r>
  <r>
    <x v="12"/>
    <x v="12"/>
    <s v="2022/23 Q1 Apr, May, Jun"/>
    <x v="16"/>
    <x v="98"/>
    <n v="3"/>
  </r>
  <r>
    <x v="12"/>
    <x v="12"/>
    <s v="2022/23 Q1 Apr, May, Jun"/>
    <x v="16"/>
    <x v="99"/>
    <n v="20"/>
  </r>
  <r>
    <x v="12"/>
    <x v="12"/>
    <s v="2022/23 Q1 Apr, May, Jun"/>
    <x v="16"/>
    <x v="100"/>
    <n v="5"/>
  </r>
  <r>
    <x v="12"/>
    <x v="12"/>
    <s v="2022/23 Q1 Apr, May, Jun"/>
    <x v="16"/>
    <x v="117"/>
    <n v="10"/>
  </r>
  <r>
    <x v="12"/>
    <x v="12"/>
    <s v="2022/23 Q1 Apr, May, Jun"/>
    <x v="17"/>
    <x v="35"/>
    <n v="139"/>
  </r>
  <r>
    <x v="12"/>
    <x v="12"/>
    <s v="2022/23 Q1 Apr, May, Jun"/>
    <x v="17"/>
    <x v="82"/>
    <n v="919"/>
  </r>
  <r>
    <x v="12"/>
    <x v="12"/>
    <s v="2022/23 Q1 Apr, May, Jun"/>
    <x v="17"/>
    <x v="101"/>
    <n v="2574"/>
  </r>
  <r>
    <x v="12"/>
    <x v="12"/>
    <s v="2022/23 Q1 Apr, May, Jun"/>
    <x v="17"/>
    <x v="83"/>
    <n v="2256"/>
  </r>
  <r>
    <x v="12"/>
    <x v="12"/>
    <s v="2022/23 Q1 Apr, May, Jun"/>
    <x v="17"/>
    <x v="113"/>
    <n v="423"/>
  </r>
  <r>
    <x v="12"/>
    <x v="12"/>
    <s v="2022/23 Q1 Apr, May, Jun"/>
    <x v="17"/>
    <x v="38"/>
    <n v="165"/>
  </r>
  <r>
    <x v="12"/>
    <x v="12"/>
    <s v="2022/23 Q1 Apr, May, Jun"/>
    <x v="17"/>
    <x v="84"/>
    <n v="474"/>
  </r>
  <r>
    <x v="12"/>
    <x v="12"/>
    <s v="2022/23 Q1 Apr, May, Jun"/>
    <x v="17"/>
    <x v="40"/>
    <n v="422"/>
  </r>
  <r>
    <x v="12"/>
    <x v="12"/>
    <s v="2022/23 Q1 Apr, May, Jun"/>
    <x v="17"/>
    <x v="102"/>
    <n v="162"/>
  </r>
  <r>
    <x v="12"/>
    <x v="12"/>
    <s v="2022/23 Q1 Apr, May, Jun"/>
    <x v="18"/>
    <x v="38"/>
    <n v="289"/>
  </r>
  <r>
    <x v="12"/>
    <x v="12"/>
    <s v="2022/23 Q1 Apr, May, Jun"/>
    <x v="18"/>
    <x v="103"/>
    <n v="71"/>
  </r>
  <r>
    <x v="12"/>
    <x v="12"/>
    <s v="2022/23 Q1 Apr, May, Jun"/>
    <x v="18"/>
    <x v="104"/>
    <n v="398"/>
  </r>
  <r>
    <x v="12"/>
    <x v="12"/>
    <s v="2022/23 Q1 Apr, May, Jun"/>
    <x v="19"/>
    <x v="105"/>
    <n v="27"/>
  </r>
  <r>
    <x v="12"/>
    <x v="12"/>
    <s v="2022/23 Q1 Apr, May, Jun"/>
    <x v="19"/>
    <x v="107"/>
    <n v="55"/>
  </r>
  <r>
    <x v="12"/>
    <x v="12"/>
    <s v="2022/23 Q1 Apr, May, Jun"/>
    <x v="20"/>
    <x v="108"/>
    <n v="113"/>
  </r>
  <r>
    <x v="12"/>
    <x v="12"/>
    <s v="2022/23 Q1 Apr, May, Jun"/>
    <x v="20"/>
    <x v="109"/>
    <n v="649"/>
  </r>
  <r>
    <x v="12"/>
    <x v="12"/>
    <s v="2022/23 Q1 Apr, May, Jun"/>
    <x v="21"/>
    <x v="110"/>
    <n v="1"/>
  </r>
  <r>
    <x v="12"/>
    <x v="12"/>
    <s v="2022/23 Q1 Apr, May, Jun"/>
    <x v="21"/>
    <x v="38"/>
    <n v="5"/>
  </r>
  <r>
    <x v="12"/>
    <x v="12"/>
    <s v="2022/23 Q2 Jul, Aug, Sep"/>
    <x v="0"/>
    <x v="0"/>
    <n v="253"/>
  </r>
  <r>
    <x v="12"/>
    <x v="12"/>
    <s v="2022/23 Q2 Jul, Aug, Sep"/>
    <x v="0"/>
    <x v="1"/>
    <n v="493"/>
  </r>
  <r>
    <x v="12"/>
    <x v="12"/>
    <s v="2022/23 Q2 Jul, Aug, Sep"/>
    <x v="1"/>
    <x v="119"/>
    <n v="40"/>
  </r>
  <r>
    <x v="12"/>
    <x v="12"/>
    <s v="2022/23 Q2 Jul, Aug, Sep"/>
    <x v="1"/>
    <x v="120"/>
    <n v="18"/>
  </r>
  <r>
    <x v="12"/>
    <x v="12"/>
    <s v="2022/23 Q2 Jul, Aug, Sep"/>
    <x v="1"/>
    <x v="121"/>
    <n v="23"/>
  </r>
  <r>
    <x v="12"/>
    <x v="12"/>
    <s v="2022/23 Q2 Jul, Aug, Sep"/>
    <x v="1"/>
    <x v="2"/>
    <n v="5"/>
  </r>
  <r>
    <x v="12"/>
    <x v="12"/>
    <s v="2022/23 Q2 Jul, Aug, Sep"/>
    <x v="1"/>
    <x v="3"/>
    <n v="39"/>
  </r>
  <r>
    <x v="12"/>
    <x v="12"/>
    <s v="2022/23 Q2 Jul, Aug, Sep"/>
    <x v="1"/>
    <x v="122"/>
    <n v="2"/>
  </r>
  <r>
    <x v="12"/>
    <x v="12"/>
    <s v="2022/23 Q2 Jul, Aug, Sep"/>
    <x v="1"/>
    <x v="111"/>
    <n v="67"/>
  </r>
  <r>
    <x v="12"/>
    <x v="12"/>
    <s v="2022/23 Q2 Jul, Aug, Sep"/>
    <x v="1"/>
    <x v="4"/>
    <n v="43"/>
  </r>
  <r>
    <x v="12"/>
    <x v="12"/>
    <s v="2022/23 Q2 Jul, Aug, Sep"/>
    <x v="1"/>
    <x v="123"/>
    <n v="12"/>
  </r>
  <r>
    <x v="12"/>
    <x v="12"/>
    <s v="2022/23 Q2 Jul, Aug, Sep"/>
    <x v="1"/>
    <x v="5"/>
    <n v="7"/>
  </r>
  <r>
    <x v="12"/>
    <x v="12"/>
    <s v="2022/23 Q2 Jul, Aug, Sep"/>
    <x v="1"/>
    <x v="6"/>
    <n v="71"/>
  </r>
  <r>
    <x v="12"/>
    <x v="12"/>
    <s v="2022/23 Q2 Jul, Aug, Sep"/>
    <x v="1"/>
    <x v="7"/>
    <n v="6"/>
  </r>
  <r>
    <x v="12"/>
    <x v="12"/>
    <s v="2022/23 Q2 Jul, Aug, Sep"/>
    <x v="1"/>
    <x v="8"/>
    <n v="9"/>
  </r>
  <r>
    <x v="12"/>
    <x v="12"/>
    <s v="2022/23 Q2 Jul, Aug, Sep"/>
    <x v="1"/>
    <x v="9"/>
    <n v="68"/>
  </r>
  <r>
    <x v="12"/>
    <x v="12"/>
    <s v="2022/23 Q2 Jul, Aug, Sep"/>
    <x v="1"/>
    <x v="10"/>
    <n v="377"/>
  </r>
  <r>
    <x v="12"/>
    <x v="12"/>
    <s v="2022/23 Q2 Jul, Aug, Sep"/>
    <x v="1"/>
    <x v="11"/>
    <n v="4"/>
  </r>
  <r>
    <x v="12"/>
    <x v="12"/>
    <s v="2022/23 Q2 Jul, Aug, Sep"/>
    <x v="1"/>
    <x v="12"/>
    <n v="88"/>
  </r>
  <r>
    <x v="12"/>
    <x v="12"/>
    <s v="2022/23 Q2 Jul, Aug, Sep"/>
    <x v="1"/>
    <x v="13"/>
    <n v="5"/>
  </r>
  <r>
    <x v="12"/>
    <x v="12"/>
    <s v="2022/23 Q2 Jul, Aug, Sep"/>
    <x v="1"/>
    <x v="14"/>
    <n v="44"/>
  </r>
  <r>
    <x v="12"/>
    <x v="12"/>
    <s v="2022/23 Q2 Jul, Aug, Sep"/>
    <x v="1"/>
    <x v="15"/>
    <n v="174"/>
  </r>
  <r>
    <x v="12"/>
    <x v="12"/>
    <s v="2022/23 Q2 Jul, Aug, Sep"/>
    <x v="1"/>
    <x v="16"/>
    <n v="33"/>
  </r>
  <r>
    <x v="12"/>
    <x v="12"/>
    <s v="2022/23 Q2 Jul, Aug, Sep"/>
    <x v="1"/>
    <x v="17"/>
    <n v="416"/>
  </r>
  <r>
    <x v="12"/>
    <x v="12"/>
    <s v="2022/23 Q2 Jul, Aug, Sep"/>
    <x v="1"/>
    <x v="18"/>
    <n v="71"/>
  </r>
  <r>
    <x v="12"/>
    <x v="12"/>
    <s v="2022/23 Q2 Jul, Aug, Sep"/>
    <x v="1"/>
    <x v="19"/>
    <n v="223"/>
  </r>
  <r>
    <x v="12"/>
    <x v="12"/>
    <s v="2022/23 Q2 Jul, Aug, Sep"/>
    <x v="2"/>
    <x v="20"/>
    <n v="3692"/>
  </r>
  <r>
    <x v="12"/>
    <x v="12"/>
    <s v="2022/23 Q2 Jul, Aug, Sep"/>
    <x v="2"/>
    <x v="21"/>
    <n v="18"/>
  </r>
  <r>
    <x v="12"/>
    <x v="12"/>
    <s v="2022/23 Q2 Jul, Aug, Sep"/>
    <x v="2"/>
    <x v="22"/>
    <n v="592"/>
  </r>
  <r>
    <x v="12"/>
    <x v="12"/>
    <s v="2022/23 Q2 Jul, Aug, Sep"/>
    <x v="2"/>
    <x v="23"/>
    <n v="2634"/>
  </r>
  <r>
    <x v="12"/>
    <x v="12"/>
    <s v="2022/23 Q2 Jul, Aug, Sep"/>
    <x v="3"/>
    <x v="24"/>
    <n v="2915"/>
  </r>
  <r>
    <x v="12"/>
    <x v="12"/>
    <s v="2022/23 Q2 Jul, Aug, Sep"/>
    <x v="3"/>
    <x v="25"/>
    <n v="1055"/>
  </r>
  <r>
    <x v="12"/>
    <x v="12"/>
    <s v="2022/23 Q2 Jul, Aug, Sep"/>
    <x v="3"/>
    <x v="26"/>
    <n v="2237"/>
  </r>
  <r>
    <x v="12"/>
    <x v="12"/>
    <s v="2022/23 Q2 Jul, Aug, Sep"/>
    <x v="3"/>
    <x v="27"/>
    <n v="913"/>
  </r>
  <r>
    <x v="12"/>
    <x v="12"/>
    <s v="2022/23 Q2 Jul, Aug, Sep"/>
    <x v="3"/>
    <x v="28"/>
    <n v="752"/>
  </r>
  <r>
    <x v="12"/>
    <x v="12"/>
    <s v="2022/23 Q2 Jul, Aug, Sep"/>
    <x v="3"/>
    <x v="38"/>
    <n v="519"/>
  </r>
  <r>
    <x v="12"/>
    <x v="12"/>
    <s v="2022/23 Q2 Jul, Aug, Sep"/>
    <x v="4"/>
    <x v="30"/>
    <n v="2"/>
  </r>
  <r>
    <x v="12"/>
    <x v="12"/>
    <s v="2022/23 Q2 Jul, Aug, Sep"/>
    <x v="4"/>
    <x v="31"/>
    <n v="171"/>
  </r>
  <r>
    <x v="12"/>
    <x v="12"/>
    <s v="2022/23 Q2 Jul, Aug, Sep"/>
    <x v="4"/>
    <x v="32"/>
    <n v="16"/>
  </r>
  <r>
    <x v="12"/>
    <x v="12"/>
    <s v="2022/23 Q2 Jul, Aug, Sep"/>
    <x v="4"/>
    <x v="33"/>
    <n v="2"/>
  </r>
  <r>
    <x v="12"/>
    <x v="12"/>
    <s v="2022/23 Q2 Jul, Aug, Sep"/>
    <x v="4"/>
    <x v="34"/>
    <n v="15"/>
  </r>
  <r>
    <x v="12"/>
    <x v="12"/>
    <s v="2022/23 Q2 Jul, Aug, Sep"/>
    <x v="5"/>
    <x v="35"/>
    <n v="978"/>
  </r>
  <r>
    <x v="12"/>
    <x v="12"/>
    <s v="2022/23 Q2 Jul, Aug, Sep"/>
    <x v="5"/>
    <x v="36"/>
    <n v="19"/>
  </r>
  <r>
    <x v="12"/>
    <x v="12"/>
    <s v="2022/23 Q2 Jul, Aug, Sep"/>
    <x v="5"/>
    <x v="37"/>
    <n v="2453"/>
  </r>
  <r>
    <x v="12"/>
    <x v="12"/>
    <s v="2022/23 Q2 Jul, Aug, Sep"/>
    <x v="5"/>
    <x v="38"/>
    <n v="168"/>
  </r>
  <r>
    <x v="12"/>
    <x v="12"/>
    <s v="2022/23 Q2 Jul, Aug, Sep"/>
    <x v="5"/>
    <x v="39"/>
    <n v="206"/>
  </r>
  <r>
    <x v="12"/>
    <x v="12"/>
    <s v="2022/23 Q2 Jul, Aug, Sep"/>
    <x v="5"/>
    <x v="40"/>
    <n v="148"/>
  </r>
  <r>
    <x v="12"/>
    <x v="12"/>
    <s v="2022/23 Q2 Jul, Aug, Sep"/>
    <x v="6"/>
    <x v="115"/>
    <n v="605"/>
  </r>
  <r>
    <x v="12"/>
    <x v="12"/>
    <s v="2022/23 Q2 Jul, Aug, Sep"/>
    <x v="6"/>
    <x v="41"/>
    <n v="1763"/>
  </r>
  <r>
    <x v="12"/>
    <x v="12"/>
    <s v="2022/23 Q2 Jul, Aug, Sep"/>
    <x v="7"/>
    <x v="43"/>
    <n v="8"/>
  </r>
  <r>
    <x v="12"/>
    <x v="12"/>
    <s v="2022/23 Q2 Jul, Aug, Sep"/>
    <x v="7"/>
    <x v="44"/>
    <n v="40"/>
  </r>
  <r>
    <x v="12"/>
    <x v="12"/>
    <s v="2022/23 Q2 Jul, Aug, Sep"/>
    <x v="7"/>
    <x v="45"/>
    <n v="508"/>
  </r>
  <r>
    <x v="12"/>
    <x v="12"/>
    <s v="2022/23 Q2 Jul, Aug, Sep"/>
    <x v="7"/>
    <x v="46"/>
    <n v="41"/>
  </r>
  <r>
    <x v="12"/>
    <x v="12"/>
    <s v="2022/23 Q2 Jul, Aug, Sep"/>
    <x v="7"/>
    <x v="47"/>
    <n v="48"/>
  </r>
  <r>
    <x v="12"/>
    <x v="12"/>
    <s v="2022/23 Q2 Jul, Aug, Sep"/>
    <x v="7"/>
    <x v="48"/>
    <n v="1"/>
  </r>
  <r>
    <x v="12"/>
    <x v="12"/>
    <s v="2022/23 Q2 Jul, Aug, Sep"/>
    <x v="7"/>
    <x v="49"/>
    <n v="11"/>
  </r>
  <r>
    <x v="12"/>
    <x v="12"/>
    <s v="2022/23 Q2 Jul, Aug, Sep"/>
    <x v="7"/>
    <x v="50"/>
    <n v="1"/>
  </r>
  <r>
    <x v="12"/>
    <x v="12"/>
    <s v="2022/23 Q2 Jul, Aug, Sep"/>
    <x v="7"/>
    <x v="51"/>
    <n v="5"/>
  </r>
  <r>
    <x v="12"/>
    <x v="12"/>
    <s v="2022/23 Q2 Jul, Aug, Sep"/>
    <x v="7"/>
    <x v="52"/>
    <n v="4"/>
  </r>
  <r>
    <x v="12"/>
    <x v="12"/>
    <s v="2022/23 Q2 Jul, Aug, Sep"/>
    <x v="7"/>
    <x v="53"/>
    <n v="25"/>
  </r>
  <r>
    <x v="12"/>
    <x v="12"/>
    <s v="2022/23 Q2 Jul, Aug, Sep"/>
    <x v="7"/>
    <x v="112"/>
    <n v="2"/>
  </r>
  <r>
    <x v="12"/>
    <x v="12"/>
    <s v="2022/23 Q2 Jul, Aug, Sep"/>
    <x v="7"/>
    <x v="54"/>
    <n v="11"/>
  </r>
  <r>
    <x v="12"/>
    <x v="12"/>
    <s v="2022/23 Q2 Jul, Aug, Sep"/>
    <x v="7"/>
    <x v="55"/>
    <n v="33"/>
  </r>
  <r>
    <x v="12"/>
    <x v="12"/>
    <s v="2022/23 Q2 Jul, Aug, Sep"/>
    <x v="7"/>
    <x v="56"/>
    <n v="1"/>
  </r>
  <r>
    <x v="12"/>
    <x v="12"/>
    <s v="2022/23 Q2 Jul, Aug, Sep"/>
    <x v="7"/>
    <x v="57"/>
    <n v="2"/>
  </r>
  <r>
    <x v="12"/>
    <x v="12"/>
    <s v="2022/23 Q2 Jul, Aug, Sep"/>
    <x v="7"/>
    <x v="58"/>
    <n v="6"/>
  </r>
  <r>
    <x v="12"/>
    <x v="12"/>
    <s v="2022/23 Q2 Jul, Aug, Sep"/>
    <x v="7"/>
    <x v="59"/>
    <n v="34"/>
  </r>
  <r>
    <x v="12"/>
    <x v="12"/>
    <s v="2022/23 Q2 Jul, Aug, Sep"/>
    <x v="7"/>
    <x v="60"/>
    <n v="4"/>
  </r>
  <r>
    <x v="12"/>
    <x v="12"/>
    <s v="2022/23 Q2 Jul, Aug, Sep"/>
    <x v="7"/>
    <x v="61"/>
    <n v="101"/>
  </r>
  <r>
    <x v="12"/>
    <x v="12"/>
    <s v="2022/23 Q2 Jul, Aug, Sep"/>
    <x v="8"/>
    <x v="24"/>
    <n v="2482"/>
  </r>
  <r>
    <x v="12"/>
    <x v="12"/>
    <s v="2022/23 Q2 Jul, Aug, Sep"/>
    <x v="8"/>
    <x v="25"/>
    <n v="111"/>
  </r>
  <r>
    <x v="12"/>
    <x v="12"/>
    <s v="2022/23 Q2 Jul, Aug, Sep"/>
    <x v="8"/>
    <x v="26"/>
    <n v="46"/>
  </r>
  <r>
    <x v="12"/>
    <x v="12"/>
    <s v="2022/23 Q2 Jul, Aug, Sep"/>
    <x v="8"/>
    <x v="27"/>
    <n v="586"/>
  </r>
  <r>
    <x v="12"/>
    <x v="12"/>
    <s v="2022/23 Q2 Jul, Aug, Sep"/>
    <x v="8"/>
    <x v="28"/>
    <n v="215"/>
  </r>
  <r>
    <x v="12"/>
    <x v="12"/>
    <s v="2022/23 Q2 Jul, Aug, Sep"/>
    <x v="8"/>
    <x v="38"/>
    <n v="47"/>
  </r>
  <r>
    <x v="12"/>
    <x v="12"/>
    <s v="2022/23 Q2 Jul, Aug, Sep"/>
    <x v="9"/>
    <x v="62"/>
    <n v="68"/>
  </r>
  <r>
    <x v="12"/>
    <x v="12"/>
    <s v="2022/23 Q2 Jul, Aug, Sep"/>
    <x v="9"/>
    <x v="38"/>
    <n v="304"/>
  </r>
  <r>
    <x v="12"/>
    <x v="12"/>
    <s v="2022/23 Q2 Jul, Aug, Sep"/>
    <x v="9"/>
    <x v="63"/>
    <n v="18"/>
  </r>
  <r>
    <x v="12"/>
    <x v="12"/>
    <s v="2022/23 Q2 Jul, Aug, Sep"/>
    <x v="9"/>
    <x v="64"/>
    <n v="26"/>
  </r>
  <r>
    <x v="12"/>
    <x v="12"/>
    <s v="2022/23 Q2 Jul, Aug, Sep"/>
    <x v="9"/>
    <x v="65"/>
    <n v="54"/>
  </r>
  <r>
    <x v="12"/>
    <x v="12"/>
    <s v="2022/23 Q2 Jul, Aug, Sep"/>
    <x v="9"/>
    <x v="66"/>
    <n v="34"/>
  </r>
  <r>
    <x v="12"/>
    <x v="12"/>
    <s v="2022/23 Q2 Jul, Aug, Sep"/>
    <x v="9"/>
    <x v="67"/>
    <n v="291"/>
  </r>
  <r>
    <x v="12"/>
    <x v="12"/>
    <s v="2022/23 Q2 Jul, Aug, Sep"/>
    <x v="10"/>
    <x v="41"/>
    <n v="72"/>
  </r>
  <r>
    <x v="12"/>
    <x v="12"/>
    <s v="2022/23 Q2 Jul, Aug, Sep"/>
    <x v="22"/>
    <x v="68"/>
    <n v="616"/>
  </r>
  <r>
    <x v="12"/>
    <x v="12"/>
    <s v="2022/23 Q2 Jul, Aug, Sep"/>
    <x v="22"/>
    <x v="69"/>
    <n v="468"/>
  </r>
  <r>
    <x v="12"/>
    <x v="12"/>
    <s v="2022/23 Q2 Jul, Aug, Sep"/>
    <x v="22"/>
    <x v="70"/>
    <n v="16"/>
  </r>
  <r>
    <x v="12"/>
    <x v="12"/>
    <s v="2022/23 Q2 Jul, Aug, Sep"/>
    <x v="22"/>
    <x v="71"/>
    <n v="86"/>
  </r>
  <r>
    <x v="12"/>
    <x v="12"/>
    <s v="2022/23 Q2 Jul, Aug, Sep"/>
    <x v="22"/>
    <x v="72"/>
    <n v="67"/>
  </r>
  <r>
    <x v="12"/>
    <x v="12"/>
    <s v="2022/23 Q2 Jul, Aug, Sep"/>
    <x v="22"/>
    <x v="116"/>
    <n v="272"/>
  </r>
  <r>
    <x v="12"/>
    <x v="12"/>
    <s v="2022/23 Q2 Jul, Aug, Sep"/>
    <x v="22"/>
    <x v="38"/>
    <n v="220"/>
  </r>
  <r>
    <x v="12"/>
    <x v="12"/>
    <s v="2022/23 Q2 Jul, Aug, Sep"/>
    <x v="22"/>
    <x v="73"/>
    <n v="50"/>
  </r>
  <r>
    <x v="12"/>
    <x v="12"/>
    <s v="2022/23 Q2 Jul, Aug, Sep"/>
    <x v="22"/>
    <x v="74"/>
    <n v="375"/>
  </r>
  <r>
    <x v="12"/>
    <x v="12"/>
    <s v="2022/23 Q2 Jul, Aug, Sep"/>
    <x v="11"/>
    <x v="68"/>
    <n v="73"/>
  </r>
  <r>
    <x v="12"/>
    <x v="12"/>
    <s v="2022/23 Q2 Jul, Aug, Sep"/>
    <x v="11"/>
    <x v="69"/>
    <n v="133"/>
  </r>
  <r>
    <x v="12"/>
    <x v="12"/>
    <s v="2022/23 Q2 Jul, Aug, Sep"/>
    <x v="11"/>
    <x v="70"/>
    <n v="1"/>
  </r>
  <r>
    <x v="12"/>
    <x v="12"/>
    <s v="2022/23 Q2 Jul, Aug, Sep"/>
    <x v="11"/>
    <x v="71"/>
    <n v="287"/>
  </r>
  <r>
    <x v="12"/>
    <x v="12"/>
    <s v="2022/23 Q2 Jul, Aug, Sep"/>
    <x v="11"/>
    <x v="72"/>
    <n v="735"/>
  </r>
  <r>
    <x v="12"/>
    <x v="12"/>
    <s v="2022/23 Q2 Jul, Aug, Sep"/>
    <x v="11"/>
    <x v="116"/>
    <n v="184"/>
  </r>
  <r>
    <x v="12"/>
    <x v="12"/>
    <s v="2022/23 Q2 Jul, Aug, Sep"/>
    <x v="11"/>
    <x v="38"/>
    <n v="258"/>
  </r>
  <r>
    <x v="12"/>
    <x v="12"/>
    <s v="2022/23 Q2 Jul, Aug, Sep"/>
    <x v="11"/>
    <x v="73"/>
    <n v="4"/>
  </r>
  <r>
    <x v="12"/>
    <x v="12"/>
    <s v="2022/23 Q2 Jul, Aug, Sep"/>
    <x v="11"/>
    <x v="74"/>
    <n v="106"/>
  </r>
  <r>
    <x v="12"/>
    <x v="12"/>
    <s v="2022/23 Q2 Jul, Aug, Sep"/>
    <x v="12"/>
    <x v="41"/>
    <n v="3321"/>
  </r>
  <r>
    <x v="12"/>
    <x v="12"/>
    <s v="2022/23 Q2 Jul, Aug, Sep"/>
    <x v="13"/>
    <x v="75"/>
    <n v="30"/>
  </r>
  <r>
    <x v="12"/>
    <x v="12"/>
    <s v="2022/23 Q2 Jul, Aug, Sep"/>
    <x v="13"/>
    <x v="76"/>
    <n v="1"/>
  </r>
  <r>
    <x v="12"/>
    <x v="12"/>
    <s v="2022/23 Q2 Jul, Aug, Sep"/>
    <x v="13"/>
    <x v="77"/>
    <n v="29"/>
  </r>
  <r>
    <x v="12"/>
    <x v="12"/>
    <s v="2022/23 Q2 Jul, Aug, Sep"/>
    <x v="13"/>
    <x v="78"/>
    <n v="493"/>
  </r>
  <r>
    <x v="12"/>
    <x v="12"/>
    <s v="2022/23 Q2 Jul, Aug, Sep"/>
    <x v="13"/>
    <x v="79"/>
    <n v="72"/>
  </r>
  <r>
    <x v="12"/>
    <x v="12"/>
    <s v="2022/23 Q2 Jul, Aug, Sep"/>
    <x v="13"/>
    <x v="38"/>
    <n v="679"/>
  </r>
  <r>
    <x v="12"/>
    <x v="12"/>
    <s v="2022/23 Q2 Jul, Aug, Sep"/>
    <x v="13"/>
    <x v="80"/>
    <n v="8"/>
  </r>
  <r>
    <x v="12"/>
    <x v="12"/>
    <s v="2022/23 Q2 Jul, Aug, Sep"/>
    <x v="13"/>
    <x v="81"/>
    <n v="170"/>
  </r>
  <r>
    <x v="12"/>
    <x v="12"/>
    <s v="2022/23 Q2 Jul, Aug, Sep"/>
    <x v="14"/>
    <x v="35"/>
    <n v="10"/>
  </r>
  <r>
    <x v="12"/>
    <x v="12"/>
    <s v="2022/23 Q2 Jul, Aug, Sep"/>
    <x v="14"/>
    <x v="82"/>
    <n v="21"/>
  </r>
  <r>
    <x v="12"/>
    <x v="12"/>
    <s v="2022/23 Q2 Jul, Aug, Sep"/>
    <x v="14"/>
    <x v="101"/>
    <n v="77"/>
  </r>
  <r>
    <x v="12"/>
    <x v="12"/>
    <s v="2022/23 Q2 Jul, Aug, Sep"/>
    <x v="14"/>
    <x v="83"/>
    <n v="53"/>
  </r>
  <r>
    <x v="12"/>
    <x v="12"/>
    <s v="2022/23 Q2 Jul, Aug, Sep"/>
    <x v="14"/>
    <x v="113"/>
    <n v="15"/>
  </r>
  <r>
    <x v="12"/>
    <x v="12"/>
    <s v="2022/23 Q2 Jul, Aug, Sep"/>
    <x v="14"/>
    <x v="38"/>
    <n v="20"/>
  </r>
  <r>
    <x v="12"/>
    <x v="12"/>
    <s v="2022/23 Q2 Jul, Aug, Sep"/>
    <x v="14"/>
    <x v="84"/>
    <n v="73"/>
  </r>
  <r>
    <x v="12"/>
    <x v="12"/>
    <s v="2022/23 Q2 Jul, Aug, Sep"/>
    <x v="14"/>
    <x v="40"/>
    <n v="25"/>
  </r>
  <r>
    <x v="12"/>
    <x v="12"/>
    <s v="2022/23 Q2 Jul, Aug, Sep"/>
    <x v="15"/>
    <x v="85"/>
    <n v="54"/>
  </r>
  <r>
    <x v="12"/>
    <x v="12"/>
    <s v="2022/23 Q2 Jul, Aug, Sep"/>
    <x v="15"/>
    <x v="86"/>
    <n v="16"/>
  </r>
  <r>
    <x v="12"/>
    <x v="12"/>
    <s v="2022/23 Q2 Jul, Aug, Sep"/>
    <x v="15"/>
    <x v="38"/>
    <n v="166"/>
  </r>
  <r>
    <x v="12"/>
    <x v="12"/>
    <s v="2022/23 Q2 Jul, Aug, Sep"/>
    <x v="15"/>
    <x v="87"/>
    <n v="127"/>
  </r>
  <r>
    <x v="12"/>
    <x v="12"/>
    <s v="2022/23 Q2 Jul, Aug, Sep"/>
    <x v="15"/>
    <x v="88"/>
    <n v="11"/>
  </r>
  <r>
    <x v="12"/>
    <x v="12"/>
    <s v="2022/23 Q2 Jul, Aug, Sep"/>
    <x v="15"/>
    <x v="89"/>
    <n v="1102"/>
  </r>
  <r>
    <x v="12"/>
    <x v="12"/>
    <s v="2022/23 Q2 Jul, Aug, Sep"/>
    <x v="15"/>
    <x v="90"/>
    <n v="295"/>
  </r>
  <r>
    <x v="12"/>
    <x v="12"/>
    <s v="2022/23 Q2 Jul, Aug, Sep"/>
    <x v="16"/>
    <x v="118"/>
    <n v="40"/>
  </r>
  <r>
    <x v="12"/>
    <x v="12"/>
    <s v="2022/23 Q2 Jul, Aug, Sep"/>
    <x v="16"/>
    <x v="124"/>
    <n v="4"/>
  </r>
  <r>
    <x v="12"/>
    <x v="12"/>
    <s v="2022/23 Q2 Jul, Aug, Sep"/>
    <x v="16"/>
    <x v="38"/>
    <n v="20"/>
  </r>
  <r>
    <x v="12"/>
    <x v="12"/>
    <s v="2022/23 Q2 Jul, Aug, Sep"/>
    <x v="16"/>
    <x v="92"/>
    <n v="3"/>
  </r>
  <r>
    <x v="12"/>
    <x v="12"/>
    <s v="2022/23 Q2 Jul, Aug, Sep"/>
    <x v="16"/>
    <x v="93"/>
    <n v="3"/>
  </r>
  <r>
    <x v="12"/>
    <x v="12"/>
    <s v="2022/23 Q2 Jul, Aug, Sep"/>
    <x v="16"/>
    <x v="114"/>
    <n v="1"/>
  </r>
  <r>
    <x v="12"/>
    <x v="12"/>
    <s v="2022/23 Q2 Jul, Aug, Sep"/>
    <x v="16"/>
    <x v="94"/>
    <n v="3"/>
  </r>
  <r>
    <x v="12"/>
    <x v="12"/>
    <s v="2022/23 Q2 Jul, Aug, Sep"/>
    <x v="16"/>
    <x v="95"/>
    <n v="61"/>
  </r>
  <r>
    <x v="12"/>
    <x v="12"/>
    <s v="2022/23 Q2 Jul, Aug, Sep"/>
    <x v="16"/>
    <x v="96"/>
    <n v="10"/>
  </r>
  <r>
    <x v="12"/>
    <x v="12"/>
    <s v="2022/23 Q2 Jul, Aug, Sep"/>
    <x v="16"/>
    <x v="97"/>
    <n v="216"/>
  </r>
  <r>
    <x v="12"/>
    <x v="12"/>
    <s v="2022/23 Q2 Jul, Aug, Sep"/>
    <x v="16"/>
    <x v="98"/>
    <n v="4"/>
  </r>
  <r>
    <x v="12"/>
    <x v="12"/>
    <s v="2022/23 Q2 Jul, Aug, Sep"/>
    <x v="16"/>
    <x v="99"/>
    <n v="23"/>
  </r>
  <r>
    <x v="12"/>
    <x v="12"/>
    <s v="2022/23 Q2 Jul, Aug, Sep"/>
    <x v="16"/>
    <x v="100"/>
    <n v="6"/>
  </r>
  <r>
    <x v="12"/>
    <x v="12"/>
    <s v="2022/23 Q2 Jul, Aug, Sep"/>
    <x v="16"/>
    <x v="117"/>
    <n v="11"/>
  </r>
  <r>
    <x v="12"/>
    <x v="12"/>
    <s v="2022/23 Q2 Jul, Aug, Sep"/>
    <x v="17"/>
    <x v="35"/>
    <n v="157"/>
  </r>
  <r>
    <x v="12"/>
    <x v="12"/>
    <s v="2022/23 Q2 Jul, Aug, Sep"/>
    <x v="17"/>
    <x v="82"/>
    <n v="889"/>
  </r>
  <r>
    <x v="12"/>
    <x v="12"/>
    <s v="2022/23 Q2 Jul, Aug, Sep"/>
    <x v="17"/>
    <x v="101"/>
    <n v="2678"/>
  </r>
  <r>
    <x v="12"/>
    <x v="12"/>
    <s v="2022/23 Q2 Jul, Aug, Sep"/>
    <x v="17"/>
    <x v="83"/>
    <n v="2423"/>
  </r>
  <r>
    <x v="12"/>
    <x v="12"/>
    <s v="2022/23 Q2 Jul, Aug, Sep"/>
    <x v="17"/>
    <x v="113"/>
    <n v="451"/>
  </r>
  <r>
    <x v="12"/>
    <x v="12"/>
    <s v="2022/23 Q2 Jul, Aug, Sep"/>
    <x v="17"/>
    <x v="38"/>
    <n v="168"/>
  </r>
  <r>
    <x v="12"/>
    <x v="12"/>
    <s v="2022/23 Q2 Jul, Aug, Sep"/>
    <x v="17"/>
    <x v="84"/>
    <n v="520"/>
  </r>
  <r>
    <x v="12"/>
    <x v="12"/>
    <s v="2022/23 Q2 Jul, Aug, Sep"/>
    <x v="17"/>
    <x v="40"/>
    <n v="469"/>
  </r>
  <r>
    <x v="12"/>
    <x v="12"/>
    <s v="2022/23 Q2 Jul, Aug, Sep"/>
    <x v="17"/>
    <x v="102"/>
    <n v="167"/>
  </r>
  <r>
    <x v="12"/>
    <x v="12"/>
    <s v="2022/23 Q2 Jul, Aug, Sep"/>
    <x v="18"/>
    <x v="38"/>
    <n v="399"/>
  </r>
  <r>
    <x v="12"/>
    <x v="12"/>
    <s v="2022/23 Q2 Jul, Aug, Sep"/>
    <x v="18"/>
    <x v="103"/>
    <n v="74"/>
  </r>
  <r>
    <x v="12"/>
    <x v="12"/>
    <s v="2022/23 Q2 Jul, Aug, Sep"/>
    <x v="18"/>
    <x v="104"/>
    <n v="486"/>
  </r>
  <r>
    <x v="12"/>
    <x v="12"/>
    <s v="2022/23 Q2 Jul, Aug, Sep"/>
    <x v="19"/>
    <x v="105"/>
    <n v="27"/>
  </r>
  <r>
    <x v="12"/>
    <x v="12"/>
    <s v="2022/23 Q2 Jul, Aug, Sep"/>
    <x v="19"/>
    <x v="106"/>
    <n v="3"/>
  </r>
  <r>
    <x v="12"/>
    <x v="12"/>
    <s v="2022/23 Q2 Jul, Aug, Sep"/>
    <x v="19"/>
    <x v="107"/>
    <n v="55"/>
  </r>
  <r>
    <x v="12"/>
    <x v="12"/>
    <s v="2022/23 Q2 Jul, Aug, Sep"/>
    <x v="20"/>
    <x v="108"/>
    <n v="113"/>
  </r>
  <r>
    <x v="12"/>
    <x v="12"/>
    <s v="2022/23 Q2 Jul, Aug, Sep"/>
    <x v="20"/>
    <x v="109"/>
    <n v="638"/>
  </r>
  <r>
    <x v="12"/>
    <x v="12"/>
    <s v="2022/23 Q2 Jul, Aug, Sep"/>
    <x v="21"/>
    <x v="110"/>
    <n v="4"/>
  </r>
  <r>
    <x v="12"/>
    <x v="12"/>
    <s v="2022/23 Q2 Jul, Aug, Sep"/>
    <x v="21"/>
    <x v="38"/>
    <n v="17"/>
  </r>
  <r>
    <x v="12"/>
    <x v="12"/>
    <s v="2022/23 Q3 Oct, Nov, Dec"/>
    <x v="0"/>
    <x v="0"/>
    <n v="258"/>
  </r>
  <r>
    <x v="12"/>
    <x v="12"/>
    <s v="2022/23 Q3 Oct, Nov, Dec"/>
    <x v="0"/>
    <x v="1"/>
    <n v="618"/>
  </r>
  <r>
    <x v="12"/>
    <x v="12"/>
    <s v="2022/23 Q3 Oct, Nov, Dec"/>
    <x v="1"/>
    <x v="119"/>
    <n v="29"/>
  </r>
  <r>
    <x v="12"/>
    <x v="12"/>
    <s v="2022/23 Q3 Oct, Nov, Dec"/>
    <x v="1"/>
    <x v="120"/>
    <n v="11"/>
  </r>
  <r>
    <x v="12"/>
    <x v="12"/>
    <s v="2022/23 Q3 Oct, Nov, Dec"/>
    <x v="1"/>
    <x v="121"/>
    <n v="16"/>
  </r>
  <r>
    <x v="12"/>
    <x v="12"/>
    <s v="2022/23 Q3 Oct, Nov, Dec"/>
    <x v="1"/>
    <x v="2"/>
    <n v="15"/>
  </r>
  <r>
    <x v="12"/>
    <x v="12"/>
    <s v="2022/23 Q3 Oct, Nov, Dec"/>
    <x v="1"/>
    <x v="3"/>
    <n v="34"/>
  </r>
  <r>
    <x v="12"/>
    <x v="12"/>
    <s v="2022/23 Q3 Oct, Nov, Dec"/>
    <x v="1"/>
    <x v="111"/>
    <n v="48"/>
  </r>
  <r>
    <x v="12"/>
    <x v="12"/>
    <s v="2022/23 Q3 Oct, Nov, Dec"/>
    <x v="1"/>
    <x v="4"/>
    <n v="45"/>
  </r>
  <r>
    <x v="12"/>
    <x v="12"/>
    <s v="2022/23 Q3 Oct, Nov, Dec"/>
    <x v="1"/>
    <x v="123"/>
    <n v="9"/>
  </r>
  <r>
    <x v="12"/>
    <x v="12"/>
    <s v="2022/23 Q3 Oct, Nov, Dec"/>
    <x v="1"/>
    <x v="6"/>
    <n v="52"/>
  </r>
  <r>
    <x v="12"/>
    <x v="12"/>
    <s v="2022/23 Q3 Oct, Nov, Dec"/>
    <x v="1"/>
    <x v="7"/>
    <n v="3"/>
  </r>
  <r>
    <x v="12"/>
    <x v="12"/>
    <s v="2022/23 Q3 Oct, Nov, Dec"/>
    <x v="1"/>
    <x v="8"/>
    <n v="2"/>
  </r>
  <r>
    <x v="12"/>
    <x v="12"/>
    <s v="2022/23 Q3 Oct, Nov, Dec"/>
    <x v="1"/>
    <x v="9"/>
    <n v="19"/>
  </r>
  <r>
    <x v="12"/>
    <x v="12"/>
    <s v="2022/23 Q3 Oct, Nov, Dec"/>
    <x v="1"/>
    <x v="10"/>
    <n v="199"/>
  </r>
  <r>
    <x v="12"/>
    <x v="12"/>
    <s v="2022/23 Q3 Oct, Nov, Dec"/>
    <x v="1"/>
    <x v="11"/>
    <n v="3"/>
  </r>
  <r>
    <x v="12"/>
    <x v="12"/>
    <s v="2022/23 Q3 Oct, Nov, Dec"/>
    <x v="1"/>
    <x v="12"/>
    <n v="28"/>
  </r>
  <r>
    <x v="12"/>
    <x v="12"/>
    <s v="2022/23 Q3 Oct, Nov, Dec"/>
    <x v="1"/>
    <x v="13"/>
    <n v="2"/>
  </r>
  <r>
    <x v="12"/>
    <x v="12"/>
    <s v="2022/23 Q3 Oct, Nov, Dec"/>
    <x v="1"/>
    <x v="14"/>
    <n v="73"/>
  </r>
  <r>
    <x v="12"/>
    <x v="12"/>
    <s v="2022/23 Q3 Oct, Nov, Dec"/>
    <x v="1"/>
    <x v="15"/>
    <n v="75"/>
  </r>
  <r>
    <x v="12"/>
    <x v="12"/>
    <s v="2022/23 Q3 Oct, Nov, Dec"/>
    <x v="1"/>
    <x v="16"/>
    <n v="43"/>
  </r>
  <r>
    <x v="12"/>
    <x v="12"/>
    <s v="2022/23 Q3 Oct, Nov, Dec"/>
    <x v="1"/>
    <x v="17"/>
    <n v="291"/>
  </r>
  <r>
    <x v="12"/>
    <x v="12"/>
    <s v="2022/23 Q3 Oct, Nov, Dec"/>
    <x v="1"/>
    <x v="18"/>
    <n v="70"/>
  </r>
  <r>
    <x v="12"/>
    <x v="12"/>
    <s v="2022/23 Q3 Oct, Nov, Dec"/>
    <x v="1"/>
    <x v="19"/>
    <n v="123"/>
  </r>
  <r>
    <x v="12"/>
    <x v="12"/>
    <s v="2022/23 Q3 Oct, Nov, Dec"/>
    <x v="2"/>
    <x v="20"/>
    <n v="3865"/>
  </r>
  <r>
    <x v="12"/>
    <x v="12"/>
    <s v="2022/23 Q3 Oct, Nov, Dec"/>
    <x v="2"/>
    <x v="21"/>
    <n v="23"/>
  </r>
  <r>
    <x v="12"/>
    <x v="12"/>
    <s v="2022/23 Q3 Oct, Nov, Dec"/>
    <x v="2"/>
    <x v="22"/>
    <n v="609"/>
  </r>
  <r>
    <x v="12"/>
    <x v="12"/>
    <s v="2022/23 Q3 Oct, Nov, Dec"/>
    <x v="2"/>
    <x v="23"/>
    <n v="2911"/>
  </r>
  <r>
    <x v="12"/>
    <x v="12"/>
    <s v="2022/23 Q3 Oct, Nov, Dec"/>
    <x v="3"/>
    <x v="24"/>
    <n v="3026"/>
  </r>
  <r>
    <x v="12"/>
    <x v="12"/>
    <s v="2022/23 Q3 Oct, Nov, Dec"/>
    <x v="3"/>
    <x v="25"/>
    <n v="1042"/>
  </r>
  <r>
    <x v="12"/>
    <x v="12"/>
    <s v="2022/23 Q3 Oct, Nov, Dec"/>
    <x v="3"/>
    <x v="26"/>
    <n v="2524"/>
  </r>
  <r>
    <x v="12"/>
    <x v="12"/>
    <s v="2022/23 Q3 Oct, Nov, Dec"/>
    <x v="3"/>
    <x v="27"/>
    <n v="1061"/>
  </r>
  <r>
    <x v="12"/>
    <x v="12"/>
    <s v="2022/23 Q3 Oct, Nov, Dec"/>
    <x v="3"/>
    <x v="28"/>
    <n v="750"/>
  </r>
  <r>
    <x v="12"/>
    <x v="12"/>
    <s v="2022/23 Q3 Oct, Nov, Dec"/>
    <x v="3"/>
    <x v="38"/>
    <n v="534"/>
  </r>
  <r>
    <x v="12"/>
    <x v="12"/>
    <s v="2022/23 Q3 Oct, Nov, Dec"/>
    <x v="4"/>
    <x v="29"/>
    <n v="1"/>
  </r>
  <r>
    <x v="12"/>
    <x v="12"/>
    <s v="2022/23 Q3 Oct, Nov, Dec"/>
    <x v="4"/>
    <x v="30"/>
    <n v="2"/>
  </r>
  <r>
    <x v="12"/>
    <x v="12"/>
    <s v="2022/23 Q3 Oct, Nov, Dec"/>
    <x v="4"/>
    <x v="31"/>
    <n v="255"/>
  </r>
  <r>
    <x v="12"/>
    <x v="12"/>
    <s v="2022/23 Q3 Oct, Nov, Dec"/>
    <x v="4"/>
    <x v="32"/>
    <n v="51"/>
  </r>
  <r>
    <x v="12"/>
    <x v="12"/>
    <s v="2022/23 Q3 Oct, Nov, Dec"/>
    <x v="4"/>
    <x v="34"/>
    <n v="7"/>
  </r>
  <r>
    <x v="12"/>
    <x v="12"/>
    <s v="2022/23 Q3 Oct, Nov, Dec"/>
    <x v="5"/>
    <x v="35"/>
    <n v="1330"/>
  </r>
  <r>
    <x v="12"/>
    <x v="12"/>
    <s v="2022/23 Q3 Oct, Nov, Dec"/>
    <x v="5"/>
    <x v="36"/>
    <n v="58"/>
  </r>
  <r>
    <x v="12"/>
    <x v="12"/>
    <s v="2022/23 Q3 Oct, Nov, Dec"/>
    <x v="5"/>
    <x v="37"/>
    <n v="4814"/>
  </r>
  <r>
    <x v="12"/>
    <x v="12"/>
    <s v="2022/23 Q3 Oct, Nov, Dec"/>
    <x v="5"/>
    <x v="38"/>
    <n v="347"/>
  </r>
  <r>
    <x v="12"/>
    <x v="12"/>
    <s v="2022/23 Q3 Oct, Nov, Dec"/>
    <x v="5"/>
    <x v="39"/>
    <n v="358"/>
  </r>
  <r>
    <x v="12"/>
    <x v="12"/>
    <s v="2022/23 Q3 Oct, Nov, Dec"/>
    <x v="5"/>
    <x v="40"/>
    <n v="194"/>
  </r>
  <r>
    <x v="12"/>
    <x v="12"/>
    <s v="2022/23 Q3 Oct, Nov, Dec"/>
    <x v="6"/>
    <x v="115"/>
    <n v="468"/>
  </r>
  <r>
    <x v="12"/>
    <x v="12"/>
    <s v="2022/23 Q3 Oct, Nov, Dec"/>
    <x v="6"/>
    <x v="41"/>
    <n v="1842"/>
  </r>
  <r>
    <x v="12"/>
    <x v="12"/>
    <s v="2022/23 Q3 Oct, Nov, Dec"/>
    <x v="7"/>
    <x v="42"/>
    <n v="2"/>
  </r>
  <r>
    <x v="12"/>
    <x v="12"/>
    <s v="2022/23 Q3 Oct, Nov, Dec"/>
    <x v="7"/>
    <x v="43"/>
    <n v="9"/>
  </r>
  <r>
    <x v="12"/>
    <x v="12"/>
    <s v="2022/23 Q3 Oct, Nov, Dec"/>
    <x v="7"/>
    <x v="44"/>
    <n v="37"/>
  </r>
  <r>
    <x v="12"/>
    <x v="12"/>
    <s v="2022/23 Q3 Oct, Nov, Dec"/>
    <x v="7"/>
    <x v="45"/>
    <n v="785"/>
  </r>
  <r>
    <x v="12"/>
    <x v="12"/>
    <s v="2022/23 Q3 Oct, Nov, Dec"/>
    <x v="7"/>
    <x v="46"/>
    <n v="27"/>
  </r>
  <r>
    <x v="12"/>
    <x v="12"/>
    <s v="2022/23 Q3 Oct, Nov, Dec"/>
    <x v="7"/>
    <x v="47"/>
    <n v="43"/>
  </r>
  <r>
    <x v="12"/>
    <x v="12"/>
    <s v="2022/23 Q3 Oct, Nov, Dec"/>
    <x v="7"/>
    <x v="49"/>
    <n v="8"/>
  </r>
  <r>
    <x v="12"/>
    <x v="12"/>
    <s v="2022/23 Q3 Oct, Nov, Dec"/>
    <x v="7"/>
    <x v="50"/>
    <n v="4"/>
  </r>
  <r>
    <x v="12"/>
    <x v="12"/>
    <s v="2022/23 Q3 Oct, Nov, Dec"/>
    <x v="7"/>
    <x v="51"/>
    <n v="5"/>
  </r>
  <r>
    <x v="12"/>
    <x v="12"/>
    <s v="2022/23 Q3 Oct, Nov, Dec"/>
    <x v="7"/>
    <x v="52"/>
    <n v="11"/>
  </r>
  <r>
    <x v="12"/>
    <x v="12"/>
    <s v="2022/23 Q3 Oct, Nov, Dec"/>
    <x v="7"/>
    <x v="53"/>
    <n v="40"/>
  </r>
  <r>
    <x v="12"/>
    <x v="12"/>
    <s v="2022/23 Q3 Oct, Nov, Dec"/>
    <x v="7"/>
    <x v="54"/>
    <n v="5"/>
  </r>
  <r>
    <x v="12"/>
    <x v="12"/>
    <s v="2022/23 Q3 Oct, Nov, Dec"/>
    <x v="7"/>
    <x v="55"/>
    <n v="27"/>
  </r>
  <r>
    <x v="12"/>
    <x v="12"/>
    <s v="2022/23 Q3 Oct, Nov, Dec"/>
    <x v="7"/>
    <x v="57"/>
    <n v="5"/>
  </r>
  <r>
    <x v="12"/>
    <x v="12"/>
    <s v="2022/23 Q3 Oct, Nov, Dec"/>
    <x v="7"/>
    <x v="58"/>
    <n v="5"/>
  </r>
  <r>
    <x v="12"/>
    <x v="12"/>
    <s v="2022/23 Q3 Oct, Nov, Dec"/>
    <x v="7"/>
    <x v="59"/>
    <n v="35"/>
  </r>
  <r>
    <x v="12"/>
    <x v="12"/>
    <s v="2022/23 Q3 Oct, Nov, Dec"/>
    <x v="7"/>
    <x v="60"/>
    <n v="11"/>
  </r>
  <r>
    <x v="12"/>
    <x v="12"/>
    <s v="2022/23 Q3 Oct, Nov, Dec"/>
    <x v="7"/>
    <x v="61"/>
    <n v="94"/>
  </r>
  <r>
    <x v="12"/>
    <x v="12"/>
    <s v="2022/23 Q3 Oct, Nov, Dec"/>
    <x v="8"/>
    <x v="24"/>
    <n v="2397"/>
  </r>
  <r>
    <x v="12"/>
    <x v="12"/>
    <s v="2022/23 Q3 Oct, Nov, Dec"/>
    <x v="8"/>
    <x v="25"/>
    <n v="125"/>
  </r>
  <r>
    <x v="12"/>
    <x v="12"/>
    <s v="2022/23 Q3 Oct, Nov, Dec"/>
    <x v="8"/>
    <x v="26"/>
    <n v="50"/>
  </r>
  <r>
    <x v="12"/>
    <x v="12"/>
    <s v="2022/23 Q3 Oct, Nov, Dec"/>
    <x v="8"/>
    <x v="27"/>
    <n v="502"/>
  </r>
  <r>
    <x v="12"/>
    <x v="12"/>
    <s v="2022/23 Q3 Oct, Nov, Dec"/>
    <x v="8"/>
    <x v="28"/>
    <n v="186"/>
  </r>
  <r>
    <x v="12"/>
    <x v="12"/>
    <s v="2022/23 Q3 Oct, Nov, Dec"/>
    <x v="8"/>
    <x v="38"/>
    <n v="68"/>
  </r>
  <r>
    <x v="12"/>
    <x v="12"/>
    <s v="2022/23 Q3 Oct, Nov, Dec"/>
    <x v="9"/>
    <x v="62"/>
    <n v="56"/>
  </r>
  <r>
    <x v="12"/>
    <x v="12"/>
    <s v="2022/23 Q3 Oct, Nov, Dec"/>
    <x v="9"/>
    <x v="38"/>
    <n v="384"/>
  </r>
  <r>
    <x v="12"/>
    <x v="12"/>
    <s v="2022/23 Q3 Oct, Nov, Dec"/>
    <x v="9"/>
    <x v="63"/>
    <n v="23"/>
  </r>
  <r>
    <x v="12"/>
    <x v="12"/>
    <s v="2022/23 Q3 Oct, Nov, Dec"/>
    <x v="9"/>
    <x v="64"/>
    <n v="32"/>
  </r>
  <r>
    <x v="12"/>
    <x v="12"/>
    <s v="2022/23 Q3 Oct, Nov, Dec"/>
    <x v="9"/>
    <x v="65"/>
    <n v="78"/>
  </r>
  <r>
    <x v="12"/>
    <x v="12"/>
    <s v="2022/23 Q3 Oct, Nov, Dec"/>
    <x v="9"/>
    <x v="66"/>
    <n v="44"/>
  </r>
  <r>
    <x v="12"/>
    <x v="12"/>
    <s v="2022/23 Q3 Oct, Nov, Dec"/>
    <x v="9"/>
    <x v="67"/>
    <n v="428"/>
  </r>
  <r>
    <x v="12"/>
    <x v="12"/>
    <s v="2022/23 Q3 Oct, Nov, Dec"/>
    <x v="10"/>
    <x v="41"/>
    <n v="78"/>
  </r>
  <r>
    <x v="12"/>
    <x v="12"/>
    <s v="2022/23 Q3 Oct, Nov, Dec"/>
    <x v="22"/>
    <x v="68"/>
    <n v="1006"/>
  </r>
  <r>
    <x v="12"/>
    <x v="12"/>
    <s v="2022/23 Q3 Oct, Nov, Dec"/>
    <x v="22"/>
    <x v="69"/>
    <n v="515"/>
  </r>
  <r>
    <x v="12"/>
    <x v="12"/>
    <s v="2022/23 Q3 Oct, Nov, Dec"/>
    <x v="22"/>
    <x v="70"/>
    <n v="18"/>
  </r>
  <r>
    <x v="12"/>
    <x v="12"/>
    <s v="2022/23 Q3 Oct, Nov, Dec"/>
    <x v="22"/>
    <x v="71"/>
    <n v="93"/>
  </r>
  <r>
    <x v="12"/>
    <x v="12"/>
    <s v="2022/23 Q3 Oct, Nov, Dec"/>
    <x v="22"/>
    <x v="72"/>
    <n v="76"/>
  </r>
  <r>
    <x v="12"/>
    <x v="12"/>
    <s v="2022/23 Q3 Oct, Nov, Dec"/>
    <x v="22"/>
    <x v="116"/>
    <n v="391"/>
  </r>
  <r>
    <x v="12"/>
    <x v="12"/>
    <s v="2022/23 Q3 Oct, Nov, Dec"/>
    <x v="22"/>
    <x v="38"/>
    <n v="249"/>
  </r>
  <r>
    <x v="12"/>
    <x v="12"/>
    <s v="2022/23 Q3 Oct, Nov, Dec"/>
    <x v="22"/>
    <x v="73"/>
    <n v="56"/>
  </r>
  <r>
    <x v="12"/>
    <x v="12"/>
    <s v="2022/23 Q3 Oct, Nov, Dec"/>
    <x v="22"/>
    <x v="74"/>
    <n v="422"/>
  </r>
  <r>
    <x v="12"/>
    <x v="12"/>
    <s v="2022/23 Q3 Oct, Nov, Dec"/>
    <x v="11"/>
    <x v="68"/>
    <n v="63"/>
  </r>
  <r>
    <x v="12"/>
    <x v="12"/>
    <s v="2022/23 Q3 Oct, Nov, Dec"/>
    <x v="11"/>
    <x v="69"/>
    <n v="108"/>
  </r>
  <r>
    <x v="12"/>
    <x v="12"/>
    <s v="2022/23 Q3 Oct, Nov, Dec"/>
    <x v="11"/>
    <x v="71"/>
    <n v="304"/>
  </r>
  <r>
    <x v="12"/>
    <x v="12"/>
    <s v="2022/23 Q3 Oct, Nov, Dec"/>
    <x v="11"/>
    <x v="72"/>
    <n v="882"/>
  </r>
  <r>
    <x v="12"/>
    <x v="12"/>
    <s v="2022/23 Q3 Oct, Nov, Dec"/>
    <x v="11"/>
    <x v="116"/>
    <n v="168"/>
  </r>
  <r>
    <x v="12"/>
    <x v="12"/>
    <s v="2022/23 Q3 Oct, Nov, Dec"/>
    <x v="11"/>
    <x v="38"/>
    <n v="263"/>
  </r>
  <r>
    <x v="12"/>
    <x v="12"/>
    <s v="2022/23 Q3 Oct, Nov, Dec"/>
    <x v="11"/>
    <x v="73"/>
    <n v="4"/>
  </r>
  <r>
    <x v="12"/>
    <x v="12"/>
    <s v="2022/23 Q3 Oct, Nov, Dec"/>
    <x v="11"/>
    <x v="74"/>
    <n v="109"/>
  </r>
  <r>
    <x v="12"/>
    <x v="12"/>
    <s v="2022/23 Q3 Oct, Nov, Dec"/>
    <x v="12"/>
    <x v="41"/>
    <n v="3328"/>
  </r>
  <r>
    <x v="12"/>
    <x v="12"/>
    <s v="2022/23 Q3 Oct, Nov, Dec"/>
    <x v="13"/>
    <x v="75"/>
    <n v="20"/>
  </r>
  <r>
    <x v="12"/>
    <x v="12"/>
    <s v="2022/23 Q3 Oct, Nov, Dec"/>
    <x v="13"/>
    <x v="76"/>
    <n v="5"/>
  </r>
  <r>
    <x v="12"/>
    <x v="12"/>
    <s v="2022/23 Q3 Oct, Nov, Dec"/>
    <x v="13"/>
    <x v="77"/>
    <n v="22"/>
  </r>
  <r>
    <x v="12"/>
    <x v="12"/>
    <s v="2022/23 Q3 Oct, Nov, Dec"/>
    <x v="13"/>
    <x v="78"/>
    <n v="326"/>
  </r>
  <r>
    <x v="12"/>
    <x v="12"/>
    <s v="2022/23 Q3 Oct, Nov, Dec"/>
    <x v="13"/>
    <x v="79"/>
    <n v="42"/>
  </r>
  <r>
    <x v="12"/>
    <x v="12"/>
    <s v="2022/23 Q3 Oct, Nov, Dec"/>
    <x v="13"/>
    <x v="38"/>
    <n v="610"/>
  </r>
  <r>
    <x v="12"/>
    <x v="12"/>
    <s v="2022/23 Q3 Oct, Nov, Dec"/>
    <x v="13"/>
    <x v="80"/>
    <n v="14"/>
  </r>
  <r>
    <x v="12"/>
    <x v="12"/>
    <s v="2022/23 Q3 Oct, Nov, Dec"/>
    <x v="13"/>
    <x v="81"/>
    <n v="164"/>
  </r>
  <r>
    <x v="12"/>
    <x v="12"/>
    <s v="2022/23 Q3 Oct, Nov, Dec"/>
    <x v="14"/>
    <x v="35"/>
    <n v="14"/>
  </r>
  <r>
    <x v="12"/>
    <x v="12"/>
    <s v="2022/23 Q3 Oct, Nov, Dec"/>
    <x v="14"/>
    <x v="82"/>
    <n v="13"/>
  </r>
  <r>
    <x v="12"/>
    <x v="12"/>
    <s v="2022/23 Q3 Oct, Nov, Dec"/>
    <x v="14"/>
    <x v="101"/>
    <n v="60"/>
  </r>
  <r>
    <x v="12"/>
    <x v="12"/>
    <s v="2022/23 Q3 Oct, Nov, Dec"/>
    <x v="14"/>
    <x v="83"/>
    <n v="49"/>
  </r>
  <r>
    <x v="12"/>
    <x v="12"/>
    <s v="2022/23 Q3 Oct, Nov, Dec"/>
    <x v="14"/>
    <x v="113"/>
    <n v="18"/>
  </r>
  <r>
    <x v="12"/>
    <x v="12"/>
    <s v="2022/23 Q3 Oct, Nov, Dec"/>
    <x v="14"/>
    <x v="38"/>
    <n v="28"/>
  </r>
  <r>
    <x v="12"/>
    <x v="12"/>
    <s v="2022/23 Q3 Oct, Nov, Dec"/>
    <x v="14"/>
    <x v="84"/>
    <n v="74"/>
  </r>
  <r>
    <x v="12"/>
    <x v="12"/>
    <s v="2022/23 Q3 Oct, Nov, Dec"/>
    <x v="14"/>
    <x v="40"/>
    <n v="24"/>
  </r>
  <r>
    <x v="12"/>
    <x v="12"/>
    <s v="2022/23 Q3 Oct, Nov, Dec"/>
    <x v="15"/>
    <x v="85"/>
    <n v="51"/>
  </r>
  <r>
    <x v="12"/>
    <x v="12"/>
    <s v="2022/23 Q3 Oct, Nov, Dec"/>
    <x v="15"/>
    <x v="86"/>
    <n v="9"/>
  </r>
  <r>
    <x v="12"/>
    <x v="12"/>
    <s v="2022/23 Q3 Oct, Nov, Dec"/>
    <x v="15"/>
    <x v="38"/>
    <n v="136"/>
  </r>
  <r>
    <x v="12"/>
    <x v="12"/>
    <s v="2022/23 Q3 Oct, Nov, Dec"/>
    <x v="15"/>
    <x v="87"/>
    <n v="88"/>
  </r>
  <r>
    <x v="12"/>
    <x v="12"/>
    <s v="2022/23 Q3 Oct, Nov, Dec"/>
    <x v="15"/>
    <x v="88"/>
    <n v="11"/>
  </r>
  <r>
    <x v="12"/>
    <x v="12"/>
    <s v="2022/23 Q3 Oct, Nov, Dec"/>
    <x v="15"/>
    <x v="89"/>
    <n v="983"/>
  </r>
  <r>
    <x v="12"/>
    <x v="12"/>
    <s v="2022/23 Q3 Oct, Nov, Dec"/>
    <x v="15"/>
    <x v="90"/>
    <n v="227"/>
  </r>
  <r>
    <x v="12"/>
    <x v="12"/>
    <s v="2022/23 Q3 Oct, Nov, Dec"/>
    <x v="16"/>
    <x v="118"/>
    <n v="32"/>
  </r>
  <r>
    <x v="12"/>
    <x v="12"/>
    <s v="2022/23 Q3 Oct, Nov, Dec"/>
    <x v="16"/>
    <x v="124"/>
    <n v="22"/>
  </r>
  <r>
    <x v="12"/>
    <x v="12"/>
    <s v="2022/23 Q3 Oct, Nov, Dec"/>
    <x v="16"/>
    <x v="38"/>
    <n v="12"/>
  </r>
  <r>
    <x v="12"/>
    <x v="12"/>
    <s v="2022/23 Q3 Oct, Nov, Dec"/>
    <x v="16"/>
    <x v="92"/>
    <n v="2"/>
  </r>
  <r>
    <x v="12"/>
    <x v="12"/>
    <s v="2022/23 Q3 Oct, Nov, Dec"/>
    <x v="16"/>
    <x v="93"/>
    <n v="25"/>
  </r>
  <r>
    <x v="12"/>
    <x v="12"/>
    <s v="2022/23 Q3 Oct, Nov, Dec"/>
    <x v="16"/>
    <x v="114"/>
    <n v="8"/>
  </r>
  <r>
    <x v="12"/>
    <x v="12"/>
    <s v="2022/23 Q3 Oct, Nov, Dec"/>
    <x v="16"/>
    <x v="95"/>
    <n v="29"/>
  </r>
  <r>
    <x v="12"/>
    <x v="12"/>
    <s v="2022/23 Q3 Oct, Nov, Dec"/>
    <x v="16"/>
    <x v="125"/>
    <n v="1"/>
  </r>
  <r>
    <x v="12"/>
    <x v="12"/>
    <s v="2022/23 Q3 Oct, Nov, Dec"/>
    <x v="16"/>
    <x v="96"/>
    <n v="60"/>
  </r>
  <r>
    <x v="12"/>
    <x v="12"/>
    <s v="2022/23 Q3 Oct, Nov, Dec"/>
    <x v="16"/>
    <x v="97"/>
    <n v="124"/>
  </r>
  <r>
    <x v="12"/>
    <x v="12"/>
    <s v="2022/23 Q3 Oct, Nov, Dec"/>
    <x v="16"/>
    <x v="98"/>
    <n v="6"/>
  </r>
  <r>
    <x v="12"/>
    <x v="12"/>
    <s v="2022/23 Q3 Oct, Nov, Dec"/>
    <x v="16"/>
    <x v="99"/>
    <n v="40"/>
  </r>
  <r>
    <x v="12"/>
    <x v="12"/>
    <s v="2022/23 Q3 Oct, Nov, Dec"/>
    <x v="16"/>
    <x v="100"/>
    <n v="2"/>
  </r>
  <r>
    <x v="12"/>
    <x v="12"/>
    <s v="2022/23 Q3 Oct, Nov, Dec"/>
    <x v="16"/>
    <x v="117"/>
    <n v="12"/>
  </r>
  <r>
    <x v="12"/>
    <x v="12"/>
    <s v="2022/23 Q3 Oct, Nov, Dec"/>
    <x v="17"/>
    <x v="35"/>
    <n v="176"/>
  </r>
  <r>
    <x v="12"/>
    <x v="12"/>
    <s v="2022/23 Q3 Oct, Nov, Dec"/>
    <x v="17"/>
    <x v="82"/>
    <n v="1045"/>
  </r>
  <r>
    <x v="12"/>
    <x v="12"/>
    <s v="2022/23 Q3 Oct, Nov, Dec"/>
    <x v="17"/>
    <x v="101"/>
    <n v="2821"/>
  </r>
  <r>
    <x v="12"/>
    <x v="12"/>
    <s v="2022/23 Q3 Oct, Nov, Dec"/>
    <x v="17"/>
    <x v="83"/>
    <n v="2530"/>
  </r>
  <r>
    <x v="12"/>
    <x v="12"/>
    <s v="2022/23 Q3 Oct, Nov, Dec"/>
    <x v="17"/>
    <x v="113"/>
    <n v="411"/>
  </r>
  <r>
    <x v="12"/>
    <x v="12"/>
    <s v="2022/23 Q3 Oct, Nov, Dec"/>
    <x v="17"/>
    <x v="38"/>
    <n v="207"/>
  </r>
  <r>
    <x v="12"/>
    <x v="12"/>
    <s v="2022/23 Q3 Oct, Nov, Dec"/>
    <x v="17"/>
    <x v="84"/>
    <n v="608"/>
  </r>
  <r>
    <x v="12"/>
    <x v="12"/>
    <s v="2022/23 Q3 Oct, Nov, Dec"/>
    <x v="17"/>
    <x v="40"/>
    <n v="528"/>
  </r>
  <r>
    <x v="12"/>
    <x v="12"/>
    <s v="2022/23 Q3 Oct, Nov, Dec"/>
    <x v="17"/>
    <x v="102"/>
    <n v="139"/>
  </r>
  <r>
    <x v="12"/>
    <x v="12"/>
    <s v="2022/23 Q3 Oct, Nov, Dec"/>
    <x v="18"/>
    <x v="38"/>
    <n v="426"/>
  </r>
  <r>
    <x v="12"/>
    <x v="12"/>
    <s v="2022/23 Q3 Oct, Nov, Dec"/>
    <x v="18"/>
    <x v="103"/>
    <n v="45"/>
  </r>
  <r>
    <x v="12"/>
    <x v="12"/>
    <s v="2022/23 Q3 Oct, Nov, Dec"/>
    <x v="18"/>
    <x v="104"/>
    <n v="298"/>
  </r>
  <r>
    <x v="12"/>
    <x v="12"/>
    <s v="2022/23 Q3 Oct, Nov, Dec"/>
    <x v="19"/>
    <x v="105"/>
    <n v="39"/>
  </r>
  <r>
    <x v="12"/>
    <x v="12"/>
    <s v="2022/23 Q3 Oct, Nov, Dec"/>
    <x v="19"/>
    <x v="106"/>
    <n v="4"/>
  </r>
  <r>
    <x v="12"/>
    <x v="12"/>
    <s v="2022/23 Q3 Oct, Nov, Dec"/>
    <x v="19"/>
    <x v="107"/>
    <n v="43"/>
  </r>
  <r>
    <x v="12"/>
    <x v="12"/>
    <s v="2022/23 Q3 Oct, Nov, Dec"/>
    <x v="20"/>
    <x v="108"/>
    <n v="92"/>
  </r>
  <r>
    <x v="12"/>
    <x v="12"/>
    <s v="2022/23 Q3 Oct, Nov, Dec"/>
    <x v="20"/>
    <x v="109"/>
    <n v="541"/>
  </r>
  <r>
    <x v="12"/>
    <x v="12"/>
    <s v="2022/23 Q3 Oct, Nov, Dec"/>
    <x v="21"/>
    <x v="38"/>
    <n v="19"/>
  </r>
  <r>
    <x v="12"/>
    <x v="12"/>
    <s v="2022/23 Q4 Jan, Feb, Mar"/>
    <x v="0"/>
    <x v="0"/>
    <n v="246"/>
  </r>
  <r>
    <x v="12"/>
    <x v="12"/>
    <s v="2022/23 Q4 Jan, Feb, Mar"/>
    <x v="0"/>
    <x v="1"/>
    <n v="527"/>
  </r>
  <r>
    <x v="12"/>
    <x v="12"/>
    <s v="2022/23 Q4 Jan, Feb, Mar"/>
    <x v="1"/>
    <x v="119"/>
    <n v="23"/>
  </r>
  <r>
    <x v="12"/>
    <x v="12"/>
    <s v="2022/23 Q4 Jan, Feb, Mar"/>
    <x v="1"/>
    <x v="120"/>
    <n v="10"/>
  </r>
  <r>
    <x v="12"/>
    <x v="12"/>
    <s v="2022/23 Q4 Jan, Feb, Mar"/>
    <x v="1"/>
    <x v="121"/>
    <n v="9"/>
  </r>
  <r>
    <x v="12"/>
    <x v="12"/>
    <s v="2022/23 Q4 Jan, Feb, Mar"/>
    <x v="1"/>
    <x v="2"/>
    <n v="10"/>
  </r>
  <r>
    <x v="12"/>
    <x v="12"/>
    <s v="2022/23 Q4 Jan, Feb, Mar"/>
    <x v="1"/>
    <x v="3"/>
    <n v="44"/>
  </r>
  <r>
    <x v="12"/>
    <x v="12"/>
    <s v="2022/23 Q4 Jan, Feb, Mar"/>
    <x v="1"/>
    <x v="122"/>
    <n v="3"/>
  </r>
  <r>
    <x v="12"/>
    <x v="12"/>
    <s v="2022/23 Q4 Jan, Feb, Mar"/>
    <x v="1"/>
    <x v="111"/>
    <n v="31"/>
  </r>
  <r>
    <x v="12"/>
    <x v="12"/>
    <s v="2022/23 Q4 Jan, Feb, Mar"/>
    <x v="1"/>
    <x v="4"/>
    <n v="39"/>
  </r>
  <r>
    <x v="12"/>
    <x v="12"/>
    <s v="2022/23 Q4 Jan, Feb, Mar"/>
    <x v="1"/>
    <x v="123"/>
    <n v="9"/>
  </r>
  <r>
    <x v="12"/>
    <x v="12"/>
    <s v="2022/23 Q4 Jan, Feb, Mar"/>
    <x v="1"/>
    <x v="6"/>
    <n v="42"/>
  </r>
  <r>
    <x v="12"/>
    <x v="12"/>
    <s v="2022/23 Q4 Jan, Feb, Mar"/>
    <x v="1"/>
    <x v="7"/>
    <n v="6"/>
  </r>
  <r>
    <x v="12"/>
    <x v="12"/>
    <s v="2022/23 Q4 Jan, Feb, Mar"/>
    <x v="1"/>
    <x v="8"/>
    <n v="4"/>
  </r>
  <r>
    <x v="12"/>
    <x v="12"/>
    <s v="2022/23 Q4 Jan, Feb, Mar"/>
    <x v="1"/>
    <x v="9"/>
    <n v="32"/>
  </r>
  <r>
    <x v="12"/>
    <x v="12"/>
    <s v="2022/23 Q4 Jan, Feb, Mar"/>
    <x v="1"/>
    <x v="10"/>
    <n v="239"/>
  </r>
  <r>
    <x v="12"/>
    <x v="12"/>
    <s v="2022/23 Q4 Jan, Feb, Mar"/>
    <x v="1"/>
    <x v="11"/>
    <n v="4"/>
  </r>
  <r>
    <x v="12"/>
    <x v="12"/>
    <s v="2022/23 Q4 Jan, Feb, Mar"/>
    <x v="1"/>
    <x v="12"/>
    <n v="29"/>
  </r>
  <r>
    <x v="12"/>
    <x v="12"/>
    <s v="2022/23 Q4 Jan, Feb, Mar"/>
    <x v="1"/>
    <x v="13"/>
    <n v="8"/>
  </r>
  <r>
    <x v="12"/>
    <x v="12"/>
    <s v="2022/23 Q4 Jan, Feb, Mar"/>
    <x v="1"/>
    <x v="14"/>
    <n v="51"/>
  </r>
  <r>
    <x v="12"/>
    <x v="12"/>
    <s v="2022/23 Q4 Jan, Feb, Mar"/>
    <x v="1"/>
    <x v="15"/>
    <n v="50"/>
  </r>
  <r>
    <x v="12"/>
    <x v="12"/>
    <s v="2022/23 Q4 Jan, Feb, Mar"/>
    <x v="1"/>
    <x v="16"/>
    <n v="19"/>
  </r>
  <r>
    <x v="12"/>
    <x v="12"/>
    <s v="2022/23 Q4 Jan, Feb, Mar"/>
    <x v="1"/>
    <x v="17"/>
    <n v="249"/>
  </r>
  <r>
    <x v="12"/>
    <x v="12"/>
    <s v="2022/23 Q4 Jan, Feb, Mar"/>
    <x v="1"/>
    <x v="18"/>
    <n v="45"/>
  </r>
  <r>
    <x v="12"/>
    <x v="12"/>
    <s v="2022/23 Q4 Jan, Feb, Mar"/>
    <x v="1"/>
    <x v="19"/>
    <n v="115"/>
  </r>
  <r>
    <x v="12"/>
    <x v="12"/>
    <s v="2022/23 Q4 Jan, Feb, Mar"/>
    <x v="2"/>
    <x v="20"/>
    <n v="3301"/>
  </r>
  <r>
    <x v="12"/>
    <x v="12"/>
    <s v="2022/23 Q4 Jan, Feb, Mar"/>
    <x v="2"/>
    <x v="21"/>
    <n v="7"/>
  </r>
  <r>
    <x v="12"/>
    <x v="12"/>
    <s v="2022/23 Q4 Jan, Feb, Mar"/>
    <x v="2"/>
    <x v="22"/>
    <n v="552"/>
  </r>
  <r>
    <x v="12"/>
    <x v="12"/>
    <s v="2022/23 Q4 Jan, Feb, Mar"/>
    <x v="2"/>
    <x v="23"/>
    <n v="2623"/>
  </r>
  <r>
    <x v="12"/>
    <x v="12"/>
    <s v="2022/23 Q4 Jan, Feb, Mar"/>
    <x v="3"/>
    <x v="24"/>
    <n v="2566"/>
  </r>
  <r>
    <x v="12"/>
    <x v="12"/>
    <s v="2022/23 Q4 Jan, Feb, Mar"/>
    <x v="3"/>
    <x v="25"/>
    <n v="854"/>
  </r>
  <r>
    <x v="12"/>
    <x v="12"/>
    <s v="2022/23 Q4 Jan, Feb, Mar"/>
    <x v="3"/>
    <x v="26"/>
    <n v="2469"/>
  </r>
  <r>
    <x v="12"/>
    <x v="12"/>
    <s v="2022/23 Q4 Jan, Feb, Mar"/>
    <x v="3"/>
    <x v="27"/>
    <n v="910"/>
  </r>
  <r>
    <x v="12"/>
    <x v="12"/>
    <s v="2022/23 Q4 Jan, Feb, Mar"/>
    <x v="3"/>
    <x v="28"/>
    <n v="664"/>
  </r>
  <r>
    <x v="12"/>
    <x v="12"/>
    <s v="2022/23 Q4 Jan, Feb, Mar"/>
    <x v="3"/>
    <x v="38"/>
    <n v="472"/>
  </r>
  <r>
    <x v="12"/>
    <x v="12"/>
    <s v="2022/23 Q4 Jan, Feb, Mar"/>
    <x v="4"/>
    <x v="30"/>
    <n v="1"/>
  </r>
  <r>
    <x v="12"/>
    <x v="12"/>
    <s v="2022/23 Q4 Jan, Feb, Mar"/>
    <x v="4"/>
    <x v="31"/>
    <n v="204"/>
  </r>
  <r>
    <x v="12"/>
    <x v="12"/>
    <s v="2022/23 Q4 Jan, Feb, Mar"/>
    <x v="4"/>
    <x v="32"/>
    <n v="28"/>
  </r>
  <r>
    <x v="12"/>
    <x v="12"/>
    <s v="2022/23 Q4 Jan, Feb, Mar"/>
    <x v="4"/>
    <x v="33"/>
    <n v="4"/>
  </r>
  <r>
    <x v="12"/>
    <x v="12"/>
    <s v="2022/23 Q4 Jan, Feb, Mar"/>
    <x v="4"/>
    <x v="34"/>
    <n v="4"/>
  </r>
  <r>
    <x v="12"/>
    <x v="12"/>
    <s v="2022/23 Q4 Jan, Feb, Mar"/>
    <x v="5"/>
    <x v="35"/>
    <n v="802"/>
  </r>
  <r>
    <x v="12"/>
    <x v="12"/>
    <s v="2022/23 Q4 Jan, Feb, Mar"/>
    <x v="5"/>
    <x v="36"/>
    <n v="34"/>
  </r>
  <r>
    <x v="12"/>
    <x v="12"/>
    <s v="2022/23 Q4 Jan, Feb, Mar"/>
    <x v="5"/>
    <x v="37"/>
    <n v="2546"/>
  </r>
  <r>
    <x v="12"/>
    <x v="12"/>
    <s v="2022/23 Q4 Jan, Feb, Mar"/>
    <x v="5"/>
    <x v="38"/>
    <n v="140"/>
  </r>
  <r>
    <x v="12"/>
    <x v="12"/>
    <s v="2022/23 Q4 Jan, Feb, Mar"/>
    <x v="5"/>
    <x v="39"/>
    <n v="154"/>
  </r>
  <r>
    <x v="12"/>
    <x v="12"/>
    <s v="2022/23 Q4 Jan, Feb, Mar"/>
    <x v="5"/>
    <x v="40"/>
    <n v="88"/>
  </r>
  <r>
    <x v="12"/>
    <x v="12"/>
    <s v="2022/23 Q4 Jan, Feb, Mar"/>
    <x v="6"/>
    <x v="115"/>
    <n v="430"/>
  </r>
  <r>
    <x v="12"/>
    <x v="12"/>
    <s v="2022/23 Q4 Jan, Feb, Mar"/>
    <x v="6"/>
    <x v="41"/>
    <n v="1791"/>
  </r>
  <r>
    <x v="12"/>
    <x v="12"/>
    <s v="2022/23 Q4 Jan, Feb, Mar"/>
    <x v="7"/>
    <x v="43"/>
    <n v="6"/>
  </r>
  <r>
    <x v="12"/>
    <x v="12"/>
    <s v="2022/23 Q4 Jan, Feb, Mar"/>
    <x v="7"/>
    <x v="44"/>
    <n v="37"/>
  </r>
  <r>
    <x v="12"/>
    <x v="12"/>
    <s v="2022/23 Q4 Jan, Feb, Mar"/>
    <x v="7"/>
    <x v="45"/>
    <n v="676"/>
  </r>
  <r>
    <x v="12"/>
    <x v="12"/>
    <s v="2022/23 Q4 Jan, Feb, Mar"/>
    <x v="7"/>
    <x v="46"/>
    <n v="15"/>
  </r>
  <r>
    <x v="12"/>
    <x v="12"/>
    <s v="2022/23 Q4 Jan, Feb, Mar"/>
    <x v="7"/>
    <x v="47"/>
    <n v="46"/>
  </r>
  <r>
    <x v="12"/>
    <x v="12"/>
    <s v="2022/23 Q4 Jan, Feb, Mar"/>
    <x v="7"/>
    <x v="48"/>
    <n v="3"/>
  </r>
  <r>
    <x v="12"/>
    <x v="12"/>
    <s v="2022/23 Q4 Jan, Feb, Mar"/>
    <x v="7"/>
    <x v="49"/>
    <n v="11"/>
  </r>
  <r>
    <x v="12"/>
    <x v="12"/>
    <s v="2022/23 Q4 Jan, Feb, Mar"/>
    <x v="7"/>
    <x v="50"/>
    <n v="4"/>
  </r>
  <r>
    <x v="12"/>
    <x v="12"/>
    <s v="2022/23 Q4 Jan, Feb, Mar"/>
    <x v="7"/>
    <x v="51"/>
    <n v="5"/>
  </r>
  <r>
    <x v="12"/>
    <x v="12"/>
    <s v="2022/23 Q4 Jan, Feb, Mar"/>
    <x v="7"/>
    <x v="52"/>
    <n v="5"/>
  </r>
  <r>
    <x v="12"/>
    <x v="12"/>
    <s v="2022/23 Q4 Jan, Feb, Mar"/>
    <x v="7"/>
    <x v="53"/>
    <n v="42"/>
  </r>
  <r>
    <x v="12"/>
    <x v="12"/>
    <s v="2022/23 Q4 Jan, Feb, Mar"/>
    <x v="7"/>
    <x v="112"/>
    <n v="1"/>
  </r>
  <r>
    <x v="12"/>
    <x v="12"/>
    <s v="2022/23 Q4 Jan, Feb, Mar"/>
    <x v="7"/>
    <x v="54"/>
    <n v="7"/>
  </r>
  <r>
    <x v="12"/>
    <x v="12"/>
    <s v="2022/23 Q4 Jan, Feb, Mar"/>
    <x v="7"/>
    <x v="55"/>
    <n v="19"/>
  </r>
  <r>
    <x v="12"/>
    <x v="12"/>
    <s v="2022/23 Q4 Jan, Feb, Mar"/>
    <x v="7"/>
    <x v="57"/>
    <n v="6"/>
  </r>
  <r>
    <x v="12"/>
    <x v="12"/>
    <s v="2022/23 Q4 Jan, Feb, Mar"/>
    <x v="7"/>
    <x v="58"/>
    <n v="4"/>
  </r>
  <r>
    <x v="12"/>
    <x v="12"/>
    <s v="2022/23 Q4 Jan, Feb, Mar"/>
    <x v="7"/>
    <x v="59"/>
    <n v="36"/>
  </r>
  <r>
    <x v="12"/>
    <x v="12"/>
    <s v="2022/23 Q4 Jan, Feb, Mar"/>
    <x v="7"/>
    <x v="60"/>
    <n v="9"/>
  </r>
  <r>
    <x v="12"/>
    <x v="12"/>
    <s v="2022/23 Q4 Jan, Feb, Mar"/>
    <x v="7"/>
    <x v="61"/>
    <n v="113"/>
  </r>
  <r>
    <x v="12"/>
    <x v="12"/>
    <s v="2022/23 Q4 Jan, Feb, Mar"/>
    <x v="8"/>
    <x v="24"/>
    <n v="2044"/>
  </r>
  <r>
    <x v="12"/>
    <x v="12"/>
    <s v="2022/23 Q4 Jan, Feb, Mar"/>
    <x v="8"/>
    <x v="25"/>
    <n v="101"/>
  </r>
  <r>
    <x v="12"/>
    <x v="12"/>
    <s v="2022/23 Q4 Jan, Feb, Mar"/>
    <x v="8"/>
    <x v="26"/>
    <n v="35"/>
  </r>
  <r>
    <x v="12"/>
    <x v="12"/>
    <s v="2022/23 Q4 Jan, Feb, Mar"/>
    <x v="8"/>
    <x v="27"/>
    <n v="398"/>
  </r>
  <r>
    <x v="12"/>
    <x v="12"/>
    <s v="2022/23 Q4 Jan, Feb, Mar"/>
    <x v="8"/>
    <x v="28"/>
    <n v="147"/>
  </r>
  <r>
    <x v="12"/>
    <x v="12"/>
    <s v="2022/23 Q4 Jan, Feb, Mar"/>
    <x v="8"/>
    <x v="38"/>
    <n v="43"/>
  </r>
  <r>
    <x v="12"/>
    <x v="12"/>
    <s v="2022/23 Q4 Jan, Feb, Mar"/>
    <x v="9"/>
    <x v="62"/>
    <n v="44"/>
  </r>
  <r>
    <x v="12"/>
    <x v="12"/>
    <s v="2022/23 Q4 Jan, Feb, Mar"/>
    <x v="9"/>
    <x v="38"/>
    <n v="253"/>
  </r>
  <r>
    <x v="12"/>
    <x v="12"/>
    <s v="2022/23 Q4 Jan, Feb, Mar"/>
    <x v="9"/>
    <x v="63"/>
    <n v="18"/>
  </r>
  <r>
    <x v="12"/>
    <x v="12"/>
    <s v="2022/23 Q4 Jan, Feb, Mar"/>
    <x v="9"/>
    <x v="64"/>
    <n v="24"/>
  </r>
  <r>
    <x v="12"/>
    <x v="12"/>
    <s v="2022/23 Q4 Jan, Feb, Mar"/>
    <x v="9"/>
    <x v="65"/>
    <n v="48"/>
  </r>
  <r>
    <x v="12"/>
    <x v="12"/>
    <s v="2022/23 Q4 Jan, Feb, Mar"/>
    <x v="9"/>
    <x v="66"/>
    <n v="31"/>
  </r>
  <r>
    <x v="12"/>
    <x v="12"/>
    <s v="2022/23 Q4 Jan, Feb, Mar"/>
    <x v="9"/>
    <x v="67"/>
    <n v="372"/>
  </r>
  <r>
    <x v="12"/>
    <x v="12"/>
    <s v="2022/23 Q4 Jan, Feb, Mar"/>
    <x v="10"/>
    <x v="41"/>
    <n v="59"/>
  </r>
  <r>
    <x v="12"/>
    <x v="12"/>
    <s v="2022/23 Q4 Jan, Feb, Mar"/>
    <x v="22"/>
    <x v="68"/>
    <n v="796"/>
  </r>
  <r>
    <x v="12"/>
    <x v="12"/>
    <s v="2022/23 Q4 Jan, Feb, Mar"/>
    <x v="22"/>
    <x v="69"/>
    <n v="484"/>
  </r>
  <r>
    <x v="12"/>
    <x v="12"/>
    <s v="2022/23 Q4 Jan, Feb, Mar"/>
    <x v="22"/>
    <x v="70"/>
    <n v="9"/>
  </r>
  <r>
    <x v="12"/>
    <x v="12"/>
    <s v="2022/23 Q4 Jan, Feb, Mar"/>
    <x v="22"/>
    <x v="71"/>
    <n v="75"/>
  </r>
  <r>
    <x v="12"/>
    <x v="12"/>
    <s v="2022/23 Q4 Jan, Feb, Mar"/>
    <x v="22"/>
    <x v="72"/>
    <n v="50"/>
  </r>
  <r>
    <x v="12"/>
    <x v="12"/>
    <s v="2022/23 Q4 Jan, Feb, Mar"/>
    <x v="22"/>
    <x v="116"/>
    <n v="330"/>
  </r>
  <r>
    <x v="12"/>
    <x v="12"/>
    <s v="2022/23 Q4 Jan, Feb, Mar"/>
    <x v="22"/>
    <x v="38"/>
    <n v="207"/>
  </r>
  <r>
    <x v="12"/>
    <x v="12"/>
    <s v="2022/23 Q4 Jan, Feb, Mar"/>
    <x v="22"/>
    <x v="73"/>
    <n v="34"/>
  </r>
  <r>
    <x v="12"/>
    <x v="12"/>
    <s v="2022/23 Q4 Jan, Feb, Mar"/>
    <x v="22"/>
    <x v="74"/>
    <n v="340"/>
  </r>
  <r>
    <x v="12"/>
    <x v="12"/>
    <s v="2022/23 Q4 Jan, Feb, Mar"/>
    <x v="11"/>
    <x v="68"/>
    <n v="41"/>
  </r>
  <r>
    <x v="12"/>
    <x v="12"/>
    <s v="2022/23 Q4 Jan, Feb, Mar"/>
    <x v="11"/>
    <x v="69"/>
    <n v="79"/>
  </r>
  <r>
    <x v="12"/>
    <x v="12"/>
    <s v="2022/23 Q4 Jan, Feb, Mar"/>
    <x v="11"/>
    <x v="71"/>
    <n v="236"/>
  </r>
  <r>
    <x v="12"/>
    <x v="12"/>
    <s v="2022/23 Q4 Jan, Feb, Mar"/>
    <x v="11"/>
    <x v="72"/>
    <n v="731"/>
  </r>
  <r>
    <x v="12"/>
    <x v="12"/>
    <s v="2022/23 Q4 Jan, Feb, Mar"/>
    <x v="11"/>
    <x v="116"/>
    <n v="131"/>
  </r>
  <r>
    <x v="12"/>
    <x v="12"/>
    <s v="2022/23 Q4 Jan, Feb, Mar"/>
    <x v="11"/>
    <x v="38"/>
    <n v="189"/>
  </r>
  <r>
    <x v="12"/>
    <x v="12"/>
    <s v="2022/23 Q4 Jan, Feb, Mar"/>
    <x v="11"/>
    <x v="73"/>
    <n v="3"/>
  </r>
  <r>
    <x v="12"/>
    <x v="12"/>
    <s v="2022/23 Q4 Jan, Feb, Mar"/>
    <x v="11"/>
    <x v="74"/>
    <n v="86"/>
  </r>
  <r>
    <x v="12"/>
    <x v="12"/>
    <s v="2022/23 Q4 Jan, Feb, Mar"/>
    <x v="12"/>
    <x v="41"/>
    <n v="3011"/>
  </r>
  <r>
    <x v="12"/>
    <x v="12"/>
    <s v="2022/23 Q4 Jan, Feb, Mar"/>
    <x v="13"/>
    <x v="75"/>
    <n v="18"/>
  </r>
  <r>
    <x v="12"/>
    <x v="12"/>
    <s v="2022/23 Q4 Jan, Feb, Mar"/>
    <x v="13"/>
    <x v="77"/>
    <n v="19"/>
  </r>
  <r>
    <x v="12"/>
    <x v="12"/>
    <s v="2022/23 Q4 Jan, Feb, Mar"/>
    <x v="13"/>
    <x v="78"/>
    <n v="288"/>
  </r>
  <r>
    <x v="12"/>
    <x v="12"/>
    <s v="2022/23 Q4 Jan, Feb, Mar"/>
    <x v="13"/>
    <x v="79"/>
    <n v="48"/>
  </r>
  <r>
    <x v="12"/>
    <x v="12"/>
    <s v="2022/23 Q4 Jan, Feb, Mar"/>
    <x v="13"/>
    <x v="38"/>
    <n v="465"/>
  </r>
  <r>
    <x v="12"/>
    <x v="12"/>
    <s v="2022/23 Q4 Jan, Feb, Mar"/>
    <x v="13"/>
    <x v="80"/>
    <n v="8"/>
  </r>
  <r>
    <x v="12"/>
    <x v="12"/>
    <s v="2022/23 Q4 Jan, Feb, Mar"/>
    <x v="13"/>
    <x v="81"/>
    <n v="129"/>
  </r>
  <r>
    <x v="12"/>
    <x v="12"/>
    <s v="2022/23 Q4 Jan, Feb, Mar"/>
    <x v="14"/>
    <x v="35"/>
    <n v="9"/>
  </r>
  <r>
    <x v="12"/>
    <x v="12"/>
    <s v="2022/23 Q4 Jan, Feb, Mar"/>
    <x v="14"/>
    <x v="82"/>
    <n v="17"/>
  </r>
  <r>
    <x v="12"/>
    <x v="12"/>
    <s v="2022/23 Q4 Jan, Feb, Mar"/>
    <x v="14"/>
    <x v="101"/>
    <n v="72"/>
  </r>
  <r>
    <x v="12"/>
    <x v="12"/>
    <s v="2022/23 Q4 Jan, Feb, Mar"/>
    <x v="14"/>
    <x v="83"/>
    <n v="47"/>
  </r>
  <r>
    <x v="12"/>
    <x v="12"/>
    <s v="2022/23 Q4 Jan, Feb, Mar"/>
    <x v="14"/>
    <x v="113"/>
    <n v="13"/>
  </r>
  <r>
    <x v="12"/>
    <x v="12"/>
    <s v="2022/23 Q4 Jan, Feb, Mar"/>
    <x v="14"/>
    <x v="38"/>
    <n v="25"/>
  </r>
  <r>
    <x v="12"/>
    <x v="12"/>
    <s v="2022/23 Q4 Jan, Feb, Mar"/>
    <x v="14"/>
    <x v="84"/>
    <n v="69"/>
  </r>
  <r>
    <x v="12"/>
    <x v="12"/>
    <s v="2022/23 Q4 Jan, Feb, Mar"/>
    <x v="14"/>
    <x v="40"/>
    <n v="19"/>
  </r>
  <r>
    <x v="12"/>
    <x v="12"/>
    <s v="2022/23 Q4 Jan, Feb, Mar"/>
    <x v="15"/>
    <x v="85"/>
    <n v="45"/>
  </r>
  <r>
    <x v="12"/>
    <x v="12"/>
    <s v="2022/23 Q4 Jan, Feb, Mar"/>
    <x v="15"/>
    <x v="86"/>
    <n v="8"/>
  </r>
  <r>
    <x v="12"/>
    <x v="12"/>
    <s v="2022/23 Q4 Jan, Feb, Mar"/>
    <x v="15"/>
    <x v="38"/>
    <n v="115"/>
  </r>
  <r>
    <x v="12"/>
    <x v="12"/>
    <s v="2022/23 Q4 Jan, Feb, Mar"/>
    <x v="15"/>
    <x v="87"/>
    <n v="96"/>
  </r>
  <r>
    <x v="12"/>
    <x v="12"/>
    <s v="2022/23 Q4 Jan, Feb, Mar"/>
    <x v="15"/>
    <x v="88"/>
    <n v="10"/>
  </r>
  <r>
    <x v="12"/>
    <x v="12"/>
    <s v="2022/23 Q4 Jan, Feb, Mar"/>
    <x v="15"/>
    <x v="89"/>
    <n v="1095"/>
  </r>
  <r>
    <x v="12"/>
    <x v="12"/>
    <s v="2022/23 Q4 Jan, Feb, Mar"/>
    <x v="15"/>
    <x v="90"/>
    <n v="199"/>
  </r>
  <r>
    <x v="12"/>
    <x v="12"/>
    <s v="2022/23 Q4 Jan, Feb, Mar"/>
    <x v="16"/>
    <x v="91"/>
    <n v="2"/>
  </r>
  <r>
    <x v="12"/>
    <x v="12"/>
    <s v="2022/23 Q4 Jan, Feb, Mar"/>
    <x v="16"/>
    <x v="118"/>
    <n v="32"/>
  </r>
  <r>
    <x v="12"/>
    <x v="12"/>
    <s v="2022/23 Q4 Jan, Feb, Mar"/>
    <x v="16"/>
    <x v="124"/>
    <n v="21"/>
  </r>
  <r>
    <x v="12"/>
    <x v="12"/>
    <s v="2022/23 Q4 Jan, Feb, Mar"/>
    <x v="16"/>
    <x v="38"/>
    <n v="14"/>
  </r>
  <r>
    <x v="12"/>
    <x v="12"/>
    <s v="2022/23 Q4 Jan, Feb, Mar"/>
    <x v="16"/>
    <x v="92"/>
    <n v="4"/>
  </r>
  <r>
    <x v="12"/>
    <x v="12"/>
    <s v="2022/23 Q4 Jan, Feb, Mar"/>
    <x v="16"/>
    <x v="93"/>
    <n v="24"/>
  </r>
  <r>
    <x v="12"/>
    <x v="12"/>
    <s v="2022/23 Q4 Jan, Feb, Mar"/>
    <x v="16"/>
    <x v="114"/>
    <n v="8"/>
  </r>
  <r>
    <x v="12"/>
    <x v="12"/>
    <s v="2022/23 Q4 Jan, Feb, Mar"/>
    <x v="16"/>
    <x v="95"/>
    <n v="16"/>
  </r>
  <r>
    <x v="12"/>
    <x v="12"/>
    <s v="2022/23 Q4 Jan, Feb, Mar"/>
    <x v="16"/>
    <x v="125"/>
    <n v="1"/>
  </r>
  <r>
    <x v="12"/>
    <x v="12"/>
    <s v="2022/23 Q4 Jan, Feb, Mar"/>
    <x v="16"/>
    <x v="96"/>
    <n v="60"/>
  </r>
  <r>
    <x v="12"/>
    <x v="12"/>
    <s v="2022/23 Q4 Jan, Feb, Mar"/>
    <x v="16"/>
    <x v="97"/>
    <n v="121"/>
  </r>
  <r>
    <x v="12"/>
    <x v="12"/>
    <s v="2022/23 Q4 Jan, Feb, Mar"/>
    <x v="16"/>
    <x v="98"/>
    <n v="3"/>
  </r>
  <r>
    <x v="12"/>
    <x v="12"/>
    <s v="2022/23 Q4 Jan, Feb, Mar"/>
    <x v="16"/>
    <x v="99"/>
    <n v="24"/>
  </r>
  <r>
    <x v="12"/>
    <x v="12"/>
    <s v="2022/23 Q4 Jan, Feb, Mar"/>
    <x v="16"/>
    <x v="100"/>
    <n v="2"/>
  </r>
  <r>
    <x v="12"/>
    <x v="12"/>
    <s v="2022/23 Q4 Jan, Feb, Mar"/>
    <x v="16"/>
    <x v="117"/>
    <n v="9"/>
  </r>
  <r>
    <x v="12"/>
    <x v="12"/>
    <s v="2022/23 Q4 Jan, Feb, Mar"/>
    <x v="17"/>
    <x v="35"/>
    <n v="165"/>
  </r>
  <r>
    <x v="12"/>
    <x v="12"/>
    <s v="2022/23 Q4 Jan, Feb, Mar"/>
    <x v="17"/>
    <x v="82"/>
    <n v="933"/>
  </r>
  <r>
    <x v="12"/>
    <x v="12"/>
    <s v="2022/23 Q4 Jan, Feb, Mar"/>
    <x v="17"/>
    <x v="101"/>
    <n v="2415"/>
  </r>
  <r>
    <x v="12"/>
    <x v="12"/>
    <s v="2022/23 Q4 Jan, Feb, Mar"/>
    <x v="17"/>
    <x v="83"/>
    <n v="2231"/>
  </r>
  <r>
    <x v="12"/>
    <x v="12"/>
    <s v="2022/23 Q4 Jan, Feb, Mar"/>
    <x v="17"/>
    <x v="113"/>
    <n v="268"/>
  </r>
  <r>
    <x v="12"/>
    <x v="12"/>
    <s v="2022/23 Q4 Jan, Feb, Mar"/>
    <x v="17"/>
    <x v="38"/>
    <n v="189"/>
  </r>
  <r>
    <x v="12"/>
    <x v="12"/>
    <s v="2022/23 Q4 Jan, Feb, Mar"/>
    <x v="17"/>
    <x v="84"/>
    <n v="485"/>
  </r>
  <r>
    <x v="12"/>
    <x v="12"/>
    <s v="2022/23 Q4 Jan, Feb, Mar"/>
    <x v="17"/>
    <x v="40"/>
    <n v="464"/>
  </r>
  <r>
    <x v="12"/>
    <x v="12"/>
    <s v="2022/23 Q4 Jan, Feb, Mar"/>
    <x v="17"/>
    <x v="102"/>
    <n v="123"/>
  </r>
  <r>
    <x v="12"/>
    <x v="12"/>
    <s v="2022/23 Q4 Jan, Feb, Mar"/>
    <x v="18"/>
    <x v="38"/>
    <n v="392"/>
  </r>
  <r>
    <x v="12"/>
    <x v="12"/>
    <s v="2022/23 Q4 Jan, Feb, Mar"/>
    <x v="18"/>
    <x v="103"/>
    <n v="60"/>
  </r>
  <r>
    <x v="12"/>
    <x v="12"/>
    <s v="2022/23 Q4 Jan, Feb, Mar"/>
    <x v="18"/>
    <x v="104"/>
    <n v="296"/>
  </r>
  <r>
    <x v="12"/>
    <x v="12"/>
    <s v="2022/23 Q4 Jan, Feb, Mar"/>
    <x v="19"/>
    <x v="105"/>
    <n v="25"/>
  </r>
  <r>
    <x v="12"/>
    <x v="12"/>
    <s v="2022/23 Q4 Jan, Feb, Mar"/>
    <x v="19"/>
    <x v="106"/>
    <n v="4"/>
  </r>
  <r>
    <x v="12"/>
    <x v="12"/>
    <s v="2022/23 Q4 Jan, Feb, Mar"/>
    <x v="19"/>
    <x v="107"/>
    <n v="66"/>
  </r>
  <r>
    <x v="12"/>
    <x v="12"/>
    <s v="2022/23 Q4 Jan, Feb, Mar"/>
    <x v="20"/>
    <x v="108"/>
    <n v="112"/>
  </r>
  <r>
    <x v="12"/>
    <x v="12"/>
    <s v="2022/23 Q4 Jan, Feb, Mar"/>
    <x v="20"/>
    <x v="109"/>
    <n v="572"/>
  </r>
  <r>
    <x v="12"/>
    <x v="12"/>
    <s v="2022/23 Q4 Jan, Feb, Mar"/>
    <x v="21"/>
    <x v="110"/>
    <n v="1"/>
  </r>
  <r>
    <x v="12"/>
    <x v="12"/>
    <s v="2022/23 Q4 Jan, Feb, Mar"/>
    <x v="21"/>
    <x v="38"/>
    <n v="4"/>
  </r>
  <r>
    <x v="13"/>
    <x v="13"/>
    <s v="2023/24 Q1 Apr, May, Jun"/>
    <x v="0"/>
    <x v="0"/>
    <n v="234"/>
  </r>
  <r>
    <x v="13"/>
    <x v="13"/>
    <s v="2023/24 Q1 Apr, May, Jun"/>
    <x v="0"/>
    <x v="1"/>
    <n v="496"/>
  </r>
  <r>
    <x v="13"/>
    <x v="13"/>
    <s v="2023/24 Q1 Apr, May, Jun"/>
    <x v="1"/>
    <x v="119"/>
    <n v="37"/>
  </r>
  <r>
    <x v="13"/>
    <x v="13"/>
    <s v="2023/24 Q1 Apr, May, Jun"/>
    <x v="1"/>
    <x v="120"/>
    <n v="8"/>
  </r>
  <r>
    <x v="13"/>
    <x v="13"/>
    <s v="2023/24 Q1 Apr, May, Jun"/>
    <x v="1"/>
    <x v="121"/>
    <n v="27"/>
  </r>
  <r>
    <x v="13"/>
    <x v="13"/>
    <s v="2023/24 Q1 Apr, May, Jun"/>
    <x v="1"/>
    <x v="2"/>
    <n v="8"/>
  </r>
  <r>
    <x v="13"/>
    <x v="13"/>
    <s v="2023/24 Q1 Apr, May, Jun"/>
    <x v="1"/>
    <x v="3"/>
    <n v="51"/>
  </r>
  <r>
    <x v="13"/>
    <x v="13"/>
    <s v="2023/24 Q1 Apr, May, Jun"/>
    <x v="1"/>
    <x v="122"/>
    <n v="2"/>
  </r>
  <r>
    <x v="13"/>
    <x v="13"/>
    <s v="2023/24 Q1 Apr, May, Jun"/>
    <x v="1"/>
    <x v="111"/>
    <n v="69"/>
  </r>
  <r>
    <x v="13"/>
    <x v="13"/>
    <s v="2023/24 Q1 Apr, May, Jun"/>
    <x v="1"/>
    <x v="4"/>
    <n v="59"/>
  </r>
  <r>
    <x v="13"/>
    <x v="13"/>
    <s v="2023/24 Q1 Apr, May, Jun"/>
    <x v="1"/>
    <x v="123"/>
    <n v="18"/>
  </r>
  <r>
    <x v="13"/>
    <x v="13"/>
    <s v="2023/24 Q1 Apr, May, Jun"/>
    <x v="1"/>
    <x v="5"/>
    <n v="4"/>
  </r>
  <r>
    <x v="13"/>
    <x v="13"/>
    <s v="2023/24 Q1 Apr, May, Jun"/>
    <x v="1"/>
    <x v="6"/>
    <n v="62"/>
  </r>
  <r>
    <x v="13"/>
    <x v="13"/>
    <s v="2023/24 Q1 Apr, May, Jun"/>
    <x v="1"/>
    <x v="7"/>
    <n v="4"/>
  </r>
  <r>
    <x v="13"/>
    <x v="13"/>
    <s v="2023/24 Q1 Apr, May, Jun"/>
    <x v="1"/>
    <x v="8"/>
    <n v="28"/>
  </r>
  <r>
    <x v="13"/>
    <x v="13"/>
    <s v="2023/24 Q1 Apr, May, Jun"/>
    <x v="1"/>
    <x v="9"/>
    <n v="99"/>
  </r>
  <r>
    <x v="13"/>
    <x v="13"/>
    <s v="2023/24 Q1 Apr, May, Jun"/>
    <x v="1"/>
    <x v="10"/>
    <n v="409"/>
  </r>
  <r>
    <x v="13"/>
    <x v="13"/>
    <s v="2023/24 Q1 Apr, May, Jun"/>
    <x v="1"/>
    <x v="11"/>
    <n v="4"/>
  </r>
  <r>
    <x v="13"/>
    <x v="13"/>
    <s v="2023/24 Q1 Apr, May, Jun"/>
    <x v="1"/>
    <x v="12"/>
    <n v="88"/>
  </r>
  <r>
    <x v="13"/>
    <x v="13"/>
    <s v="2023/24 Q1 Apr, May, Jun"/>
    <x v="1"/>
    <x v="13"/>
    <n v="2"/>
  </r>
  <r>
    <x v="13"/>
    <x v="13"/>
    <s v="2023/24 Q1 Apr, May, Jun"/>
    <x v="1"/>
    <x v="14"/>
    <n v="57"/>
  </r>
  <r>
    <x v="13"/>
    <x v="13"/>
    <s v="2023/24 Q1 Apr, May, Jun"/>
    <x v="1"/>
    <x v="15"/>
    <n v="83"/>
  </r>
  <r>
    <x v="13"/>
    <x v="13"/>
    <s v="2023/24 Q1 Apr, May, Jun"/>
    <x v="1"/>
    <x v="16"/>
    <n v="39"/>
  </r>
  <r>
    <x v="13"/>
    <x v="13"/>
    <s v="2023/24 Q1 Apr, May, Jun"/>
    <x v="1"/>
    <x v="17"/>
    <n v="407"/>
  </r>
  <r>
    <x v="13"/>
    <x v="13"/>
    <s v="2023/24 Q1 Apr, May, Jun"/>
    <x v="1"/>
    <x v="18"/>
    <n v="50"/>
  </r>
  <r>
    <x v="13"/>
    <x v="13"/>
    <s v="2023/24 Q1 Apr, May, Jun"/>
    <x v="1"/>
    <x v="19"/>
    <n v="337"/>
  </r>
  <r>
    <x v="13"/>
    <x v="13"/>
    <s v="2023/24 Q1 Apr, May, Jun"/>
    <x v="2"/>
    <x v="20"/>
    <n v="3314"/>
  </r>
  <r>
    <x v="13"/>
    <x v="13"/>
    <s v="2023/24 Q1 Apr, May, Jun"/>
    <x v="2"/>
    <x v="21"/>
    <n v="14"/>
  </r>
  <r>
    <x v="13"/>
    <x v="13"/>
    <s v="2023/24 Q1 Apr, May, Jun"/>
    <x v="2"/>
    <x v="22"/>
    <n v="459"/>
  </r>
  <r>
    <x v="13"/>
    <x v="13"/>
    <s v="2023/24 Q1 Apr, May, Jun"/>
    <x v="2"/>
    <x v="23"/>
    <n v="2634"/>
  </r>
  <r>
    <x v="13"/>
    <x v="13"/>
    <s v="2023/24 Q1 Apr, May, Jun"/>
    <x v="3"/>
    <x v="24"/>
    <n v="2859"/>
  </r>
  <r>
    <x v="13"/>
    <x v="13"/>
    <s v="2023/24 Q1 Apr, May, Jun"/>
    <x v="3"/>
    <x v="25"/>
    <n v="1115"/>
  </r>
  <r>
    <x v="13"/>
    <x v="13"/>
    <s v="2023/24 Q1 Apr, May, Jun"/>
    <x v="3"/>
    <x v="26"/>
    <n v="2351"/>
  </r>
  <r>
    <x v="13"/>
    <x v="13"/>
    <s v="2023/24 Q1 Apr, May, Jun"/>
    <x v="3"/>
    <x v="27"/>
    <n v="925"/>
  </r>
  <r>
    <x v="13"/>
    <x v="13"/>
    <s v="2023/24 Q1 Apr, May, Jun"/>
    <x v="3"/>
    <x v="28"/>
    <n v="721"/>
  </r>
  <r>
    <x v="13"/>
    <x v="13"/>
    <s v="2023/24 Q1 Apr, May, Jun"/>
    <x v="3"/>
    <x v="38"/>
    <n v="591"/>
  </r>
  <r>
    <x v="13"/>
    <x v="13"/>
    <s v="2023/24 Q1 Apr, May, Jun"/>
    <x v="4"/>
    <x v="30"/>
    <n v="1"/>
  </r>
  <r>
    <x v="13"/>
    <x v="13"/>
    <s v="2023/24 Q1 Apr, May, Jun"/>
    <x v="4"/>
    <x v="31"/>
    <n v="184"/>
  </r>
  <r>
    <x v="13"/>
    <x v="13"/>
    <s v="2023/24 Q1 Apr, May, Jun"/>
    <x v="4"/>
    <x v="32"/>
    <n v="26"/>
  </r>
  <r>
    <x v="13"/>
    <x v="13"/>
    <s v="2023/24 Q1 Apr, May, Jun"/>
    <x v="4"/>
    <x v="34"/>
    <n v="3"/>
  </r>
  <r>
    <x v="13"/>
    <x v="13"/>
    <s v="2023/24 Q1 Apr, May, Jun"/>
    <x v="5"/>
    <x v="35"/>
    <n v="874"/>
  </r>
  <r>
    <x v="13"/>
    <x v="13"/>
    <s v="2023/24 Q1 Apr, May, Jun"/>
    <x v="5"/>
    <x v="36"/>
    <n v="30"/>
  </r>
  <r>
    <x v="13"/>
    <x v="13"/>
    <s v="2023/24 Q1 Apr, May, Jun"/>
    <x v="5"/>
    <x v="37"/>
    <n v="2386"/>
  </r>
  <r>
    <x v="13"/>
    <x v="13"/>
    <s v="2023/24 Q1 Apr, May, Jun"/>
    <x v="5"/>
    <x v="38"/>
    <n v="133"/>
  </r>
  <r>
    <x v="13"/>
    <x v="13"/>
    <s v="2023/24 Q1 Apr, May, Jun"/>
    <x v="5"/>
    <x v="39"/>
    <n v="193"/>
  </r>
  <r>
    <x v="13"/>
    <x v="13"/>
    <s v="2023/24 Q1 Apr, May, Jun"/>
    <x v="5"/>
    <x v="40"/>
    <n v="124"/>
  </r>
  <r>
    <x v="13"/>
    <x v="13"/>
    <s v="2023/24 Q1 Apr, May, Jun"/>
    <x v="6"/>
    <x v="115"/>
    <n v="464"/>
  </r>
  <r>
    <x v="13"/>
    <x v="13"/>
    <s v="2023/24 Q1 Apr, May, Jun"/>
    <x v="6"/>
    <x v="41"/>
    <n v="1779"/>
  </r>
  <r>
    <x v="13"/>
    <x v="13"/>
    <s v="2023/24 Q1 Apr, May, Jun"/>
    <x v="7"/>
    <x v="43"/>
    <n v="6"/>
  </r>
  <r>
    <x v="13"/>
    <x v="13"/>
    <s v="2023/24 Q1 Apr, May, Jun"/>
    <x v="7"/>
    <x v="44"/>
    <n v="24"/>
  </r>
  <r>
    <x v="13"/>
    <x v="13"/>
    <s v="2023/24 Q1 Apr, May, Jun"/>
    <x v="7"/>
    <x v="45"/>
    <n v="529"/>
  </r>
  <r>
    <x v="13"/>
    <x v="13"/>
    <s v="2023/24 Q1 Apr, May, Jun"/>
    <x v="7"/>
    <x v="46"/>
    <n v="17"/>
  </r>
  <r>
    <x v="13"/>
    <x v="13"/>
    <s v="2023/24 Q1 Apr, May, Jun"/>
    <x v="7"/>
    <x v="47"/>
    <n v="53"/>
  </r>
  <r>
    <x v="13"/>
    <x v="13"/>
    <s v="2023/24 Q1 Apr, May, Jun"/>
    <x v="7"/>
    <x v="48"/>
    <n v="2"/>
  </r>
  <r>
    <x v="13"/>
    <x v="13"/>
    <s v="2023/24 Q1 Apr, May, Jun"/>
    <x v="7"/>
    <x v="49"/>
    <n v="5"/>
  </r>
  <r>
    <x v="13"/>
    <x v="13"/>
    <s v="2023/24 Q1 Apr, May, Jun"/>
    <x v="7"/>
    <x v="50"/>
    <n v="4"/>
  </r>
  <r>
    <x v="13"/>
    <x v="13"/>
    <s v="2023/24 Q1 Apr, May, Jun"/>
    <x v="7"/>
    <x v="51"/>
    <n v="6"/>
  </r>
  <r>
    <x v="13"/>
    <x v="13"/>
    <s v="2023/24 Q1 Apr, May, Jun"/>
    <x v="7"/>
    <x v="52"/>
    <n v="12"/>
  </r>
  <r>
    <x v="13"/>
    <x v="13"/>
    <s v="2023/24 Q1 Apr, May, Jun"/>
    <x v="7"/>
    <x v="53"/>
    <n v="38"/>
  </r>
  <r>
    <x v="13"/>
    <x v="13"/>
    <s v="2023/24 Q1 Apr, May, Jun"/>
    <x v="7"/>
    <x v="112"/>
    <n v="2"/>
  </r>
  <r>
    <x v="13"/>
    <x v="13"/>
    <s v="2023/24 Q1 Apr, May, Jun"/>
    <x v="7"/>
    <x v="54"/>
    <n v="12"/>
  </r>
  <r>
    <x v="13"/>
    <x v="13"/>
    <s v="2023/24 Q1 Apr, May, Jun"/>
    <x v="7"/>
    <x v="55"/>
    <n v="22"/>
  </r>
  <r>
    <x v="13"/>
    <x v="13"/>
    <s v="2023/24 Q1 Apr, May, Jun"/>
    <x v="7"/>
    <x v="56"/>
    <n v="1"/>
  </r>
  <r>
    <x v="13"/>
    <x v="13"/>
    <s v="2023/24 Q1 Apr, May, Jun"/>
    <x v="7"/>
    <x v="57"/>
    <n v="4"/>
  </r>
  <r>
    <x v="13"/>
    <x v="13"/>
    <s v="2023/24 Q1 Apr, May, Jun"/>
    <x v="7"/>
    <x v="58"/>
    <n v="7"/>
  </r>
  <r>
    <x v="13"/>
    <x v="13"/>
    <s v="2023/24 Q1 Apr, May, Jun"/>
    <x v="7"/>
    <x v="59"/>
    <n v="45"/>
  </r>
  <r>
    <x v="13"/>
    <x v="13"/>
    <s v="2023/24 Q1 Apr, May, Jun"/>
    <x v="7"/>
    <x v="60"/>
    <n v="8"/>
  </r>
  <r>
    <x v="13"/>
    <x v="13"/>
    <s v="2023/24 Q1 Apr, May, Jun"/>
    <x v="7"/>
    <x v="61"/>
    <n v="101"/>
  </r>
  <r>
    <x v="13"/>
    <x v="13"/>
    <s v="2023/24 Q1 Apr, May, Jun"/>
    <x v="8"/>
    <x v="24"/>
    <n v="2257"/>
  </r>
  <r>
    <x v="13"/>
    <x v="13"/>
    <s v="2023/24 Q1 Apr, May, Jun"/>
    <x v="8"/>
    <x v="25"/>
    <n v="137"/>
  </r>
  <r>
    <x v="13"/>
    <x v="13"/>
    <s v="2023/24 Q1 Apr, May, Jun"/>
    <x v="8"/>
    <x v="26"/>
    <n v="55"/>
  </r>
  <r>
    <x v="13"/>
    <x v="13"/>
    <s v="2023/24 Q1 Apr, May, Jun"/>
    <x v="8"/>
    <x v="27"/>
    <n v="506"/>
  </r>
  <r>
    <x v="13"/>
    <x v="13"/>
    <s v="2023/24 Q1 Apr, May, Jun"/>
    <x v="8"/>
    <x v="28"/>
    <n v="180"/>
  </r>
  <r>
    <x v="13"/>
    <x v="13"/>
    <s v="2023/24 Q1 Apr, May, Jun"/>
    <x v="8"/>
    <x v="38"/>
    <n v="69"/>
  </r>
  <r>
    <x v="13"/>
    <x v="13"/>
    <s v="2023/24 Q1 Apr, May, Jun"/>
    <x v="9"/>
    <x v="62"/>
    <n v="54"/>
  </r>
  <r>
    <x v="13"/>
    <x v="13"/>
    <s v="2023/24 Q1 Apr, May, Jun"/>
    <x v="9"/>
    <x v="38"/>
    <n v="292"/>
  </r>
  <r>
    <x v="13"/>
    <x v="13"/>
    <s v="2023/24 Q1 Apr, May, Jun"/>
    <x v="9"/>
    <x v="63"/>
    <n v="20"/>
  </r>
  <r>
    <x v="13"/>
    <x v="13"/>
    <s v="2023/24 Q1 Apr, May, Jun"/>
    <x v="9"/>
    <x v="64"/>
    <n v="51"/>
  </r>
  <r>
    <x v="13"/>
    <x v="13"/>
    <s v="2023/24 Q1 Apr, May, Jun"/>
    <x v="9"/>
    <x v="65"/>
    <n v="40"/>
  </r>
  <r>
    <x v="13"/>
    <x v="13"/>
    <s v="2023/24 Q1 Apr, May, Jun"/>
    <x v="9"/>
    <x v="66"/>
    <n v="42"/>
  </r>
  <r>
    <x v="13"/>
    <x v="13"/>
    <s v="2023/24 Q1 Apr, May, Jun"/>
    <x v="9"/>
    <x v="67"/>
    <n v="361"/>
  </r>
  <r>
    <x v="13"/>
    <x v="13"/>
    <s v="2023/24 Q1 Apr, May, Jun"/>
    <x v="10"/>
    <x v="41"/>
    <n v="76"/>
  </r>
  <r>
    <x v="13"/>
    <x v="13"/>
    <s v="2023/24 Q1 Apr, May, Jun"/>
    <x v="22"/>
    <x v="68"/>
    <n v="657"/>
  </r>
  <r>
    <x v="13"/>
    <x v="13"/>
    <s v="2023/24 Q1 Apr, May, Jun"/>
    <x v="22"/>
    <x v="69"/>
    <n v="370"/>
  </r>
  <r>
    <x v="13"/>
    <x v="13"/>
    <s v="2023/24 Q1 Apr, May, Jun"/>
    <x v="22"/>
    <x v="70"/>
    <n v="16"/>
  </r>
  <r>
    <x v="13"/>
    <x v="13"/>
    <s v="2023/24 Q1 Apr, May, Jun"/>
    <x v="22"/>
    <x v="71"/>
    <n v="84"/>
  </r>
  <r>
    <x v="13"/>
    <x v="13"/>
    <s v="2023/24 Q1 Apr, May, Jun"/>
    <x v="22"/>
    <x v="72"/>
    <n v="100"/>
  </r>
  <r>
    <x v="13"/>
    <x v="13"/>
    <s v="2023/24 Q1 Apr, May, Jun"/>
    <x v="22"/>
    <x v="116"/>
    <n v="269"/>
  </r>
  <r>
    <x v="13"/>
    <x v="13"/>
    <s v="2023/24 Q1 Apr, May, Jun"/>
    <x v="22"/>
    <x v="38"/>
    <n v="235"/>
  </r>
  <r>
    <x v="13"/>
    <x v="13"/>
    <s v="2023/24 Q1 Apr, May, Jun"/>
    <x v="22"/>
    <x v="73"/>
    <n v="44"/>
  </r>
  <r>
    <x v="13"/>
    <x v="13"/>
    <s v="2023/24 Q1 Apr, May, Jun"/>
    <x v="22"/>
    <x v="74"/>
    <n v="347"/>
  </r>
  <r>
    <x v="13"/>
    <x v="13"/>
    <s v="2023/24 Q1 Apr, May, Jun"/>
    <x v="11"/>
    <x v="68"/>
    <n v="53"/>
  </r>
  <r>
    <x v="13"/>
    <x v="13"/>
    <s v="2023/24 Q1 Apr, May, Jun"/>
    <x v="11"/>
    <x v="69"/>
    <n v="103"/>
  </r>
  <r>
    <x v="13"/>
    <x v="13"/>
    <s v="2023/24 Q1 Apr, May, Jun"/>
    <x v="11"/>
    <x v="71"/>
    <n v="287"/>
  </r>
  <r>
    <x v="13"/>
    <x v="13"/>
    <s v="2023/24 Q1 Apr, May, Jun"/>
    <x v="11"/>
    <x v="72"/>
    <n v="714"/>
  </r>
  <r>
    <x v="13"/>
    <x v="13"/>
    <s v="2023/24 Q1 Apr, May, Jun"/>
    <x v="11"/>
    <x v="116"/>
    <n v="157"/>
  </r>
  <r>
    <x v="13"/>
    <x v="13"/>
    <s v="2023/24 Q1 Apr, May, Jun"/>
    <x v="11"/>
    <x v="38"/>
    <n v="249"/>
  </r>
  <r>
    <x v="13"/>
    <x v="13"/>
    <s v="2023/24 Q1 Apr, May, Jun"/>
    <x v="11"/>
    <x v="73"/>
    <n v="3"/>
  </r>
  <r>
    <x v="13"/>
    <x v="13"/>
    <s v="2023/24 Q1 Apr, May, Jun"/>
    <x v="11"/>
    <x v="74"/>
    <n v="108"/>
  </r>
  <r>
    <x v="13"/>
    <x v="13"/>
    <s v="2023/24 Q1 Apr, May, Jun"/>
    <x v="12"/>
    <x v="41"/>
    <n v="3270"/>
  </r>
  <r>
    <x v="13"/>
    <x v="13"/>
    <s v="2023/24 Q1 Apr, May, Jun"/>
    <x v="13"/>
    <x v="75"/>
    <n v="25"/>
  </r>
  <r>
    <x v="13"/>
    <x v="13"/>
    <s v="2023/24 Q1 Apr, May, Jun"/>
    <x v="13"/>
    <x v="76"/>
    <n v="1"/>
  </r>
  <r>
    <x v="13"/>
    <x v="13"/>
    <s v="2023/24 Q1 Apr, May, Jun"/>
    <x v="13"/>
    <x v="77"/>
    <n v="24"/>
  </r>
  <r>
    <x v="13"/>
    <x v="13"/>
    <s v="2023/24 Q1 Apr, May, Jun"/>
    <x v="13"/>
    <x v="78"/>
    <n v="599"/>
  </r>
  <r>
    <x v="13"/>
    <x v="13"/>
    <s v="2023/24 Q1 Apr, May, Jun"/>
    <x v="13"/>
    <x v="79"/>
    <n v="64"/>
  </r>
  <r>
    <x v="13"/>
    <x v="13"/>
    <s v="2023/24 Q1 Apr, May, Jun"/>
    <x v="13"/>
    <x v="38"/>
    <n v="607"/>
  </r>
  <r>
    <x v="13"/>
    <x v="13"/>
    <s v="2023/24 Q1 Apr, May, Jun"/>
    <x v="13"/>
    <x v="80"/>
    <n v="12"/>
  </r>
  <r>
    <x v="13"/>
    <x v="13"/>
    <s v="2023/24 Q1 Apr, May, Jun"/>
    <x v="13"/>
    <x v="81"/>
    <n v="192"/>
  </r>
  <r>
    <x v="13"/>
    <x v="13"/>
    <s v="2023/24 Q1 Apr, May, Jun"/>
    <x v="14"/>
    <x v="35"/>
    <n v="11"/>
  </r>
  <r>
    <x v="13"/>
    <x v="13"/>
    <s v="2023/24 Q1 Apr, May, Jun"/>
    <x v="14"/>
    <x v="82"/>
    <n v="26"/>
  </r>
  <r>
    <x v="13"/>
    <x v="13"/>
    <s v="2023/24 Q1 Apr, May, Jun"/>
    <x v="14"/>
    <x v="101"/>
    <n v="76"/>
  </r>
  <r>
    <x v="13"/>
    <x v="13"/>
    <s v="2023/24 Q1 Apr, May, Jun"/>
    <x v="14"/>
    <x v="83"/>
    <n v="44"/>
  </r>
  <r>
    <x v="13"/>
    <x v="13"/>
    <s v="2023/24 Q1 Apr, May, Jun"/>
    <x v="14"/>
    <x v="113"/>
    <n v="9"/>
  </r>
  <r>
    <x v="13"/>
    <x v="13"/>
    <s v="2023/24 Q1 Apr, May, Jun"/>
    <x v="14"/>
    <x v="38"/>
    <n v="20"/>
  </r>
  <r>
    <x v="13"/>
    <x v="13"/>
    <s v="2023/24 Q1 Apr, May, Jun"/>
    <x v="14"/>
    <x v="84"/>
    <n v="94"/>
  </r>
  <r>
    <x v="13"/>
    <x v="13"/>
    <s v="2023/24 Q1 Apr, May, Jun"/>
    <x v="14"/>
    <x v="40"/>
    <n v="27"/>
  </r>
  <r>
    <x v="13"/>
    <x v="13"/>
    <s v="2023/24 Q1 Apr, May, Jun"/>
    <x v="15"/>
    <x v="85"/>
    <n v="46"/>
  </r>
  <r>
    <x v="13"/>
    <x v="13"/>
    <s v="2023/24 Q1 Apr, May, Jun"/>
    <x v="15"/>
    <x v="86"/>
    <n v="22"/>
  </r>
  <r>
    <x v="13"/>
    <x v="13"/>
    <s v="2023/24 Q1 Apr, May, Jun"/>
    <x v="15"/>
    <x v="38"/>
    <n v="157"/>
  </r>
  <r>
    <x v="13"/>
    <x v="13"/>
    <s v="2023/24 Q1 Apr, May, Jun"/>
    <x v="15"/>
    <x v="87"/>
    <n v="121"/>
  </r>
  <r>
    <x v="13"/>
    <x v="13"/>
    <s v="2023/24 Q1 Apr, May, Jun"/>
    <x v="15"/>
    <x v="88"/>
    <n v="12"/>
  </r>
  <r>
    <x v="13"/>
    <x v="13"/>
    <s v="2023/24 Q1 Apr, May, Jun"/>
    <x v="15"/>
    <x v="89"/>
    <n v="1160"/>
  </r>
  <r>
    <x v="13"/>
    <x v="13"/>
    <s v="2023/24 Q1 Apr, May, Jun"/>
    <x v="15"/>
    <x v="90"/>
    <n v="302"/>
  </r>
  <r>
    <x v="13"/>
    <x v="13"/>
    <s v="2023/24 Q1 Apr, May, Jun"/>
    <x v="16"/>
    <x v="118"/>
    <n v="46"/>
  </r>
  <r>
    <x v="13"/>
    <x v="13"/>
    <s v="2023/24 Q1 Apr, May, Jun"/>
    <x v="16"/>
    <x v="124"/>
    <n v="15"/>
  </r>
  <r>
    <x v="13"/>
    <x v="13"/>
    <s v="2023/24 Q1 Apr, May, Jun"/>
    <x v="16"/>
    <x v="38"/>
    <n v="17"/>
  </r>
  <r>
    <x v="13"/>
    <x v="13"/>
    <s v="2023/24 Q1 Apr, May, Jun"/>
    <x v="16"/>
    <x v="92"/>
    <n v="3"/>
  </r>
  <r>
    <x v="13"/>
    <x v="13"/>
    <s v="2023/24 Q1 Apr, May, Jun"/>
    <x v="16"/>
    <x v="93"/>
    <n v="4"/>
  </r>
  <r>
    <x v="13"/>
    <x v="13"/>
    <s v="2023/24 Q1 Apr, May, Jun"/>
    <x v="16"/>
    <x v="95"/>
    <n v="45"/>
  </r>
  <r>
    <x v="13"/>
    <x v="13"/>
    <s v="2023/24 Q1 Apr, May, Jun"/>
    <x v="16"/>
    <x v="96"/>
    <n v="31"/>
  </r>
  <r>
    <x v="13"/>
    <x v="13"/>
    <s v="2023/24 Q1 Apr, May, Jun"/>
    <x v="16"/>
    <x v="97"/>
    <n v="177"/>
  </r>
  <r>
    <x v="13"/>
    <x v="13"/>
    <s v="2023/24 Q1 Apr, May, Jun"/>
    <x v="16"/>
    <x v="98"/>
    <n v="6"/>
  </r>
  <r>
    <x v="13"/>
    <x v="13"/>
    <s v="2023/24 Q1 Apr, May, Jun"/>
    <x v="16"/>
    <x v="99"/>
    <n v="31"/>
  </r>
  <r>
    <x v="13"/>
    <x v="13"/>
    <s v="2023/24 Q1 Apr, May, Jun"/>
    <x v="16"/>
    <x v="100"/>
    <n v="7"/>
  </r>
  <r>
    <x v="13"/>
    <x v="13"/>
    <s v="2023/24 Q1 Apr, May, Jun"/>
    <x v="16"/>
    <x v="117"/>
    <n v="10"/>
  </r>
  <r>
    <x v="13"/>
    <x v="13"/>
    <s v="2023/24 Q1 Apr, May, Jun"/>
    <x v="17"/>
    <x v="35"/>
    <n v="199"/>
  </r>
  <r>
    <x v="13"/>
    <x v="13"/>
    <s v="2023/24 Q1 Apr, May, Jun"/>
    <x v="17"/>
    <x v="82"/>
    <n v="901"/>
  </r>
  <r>
    <x v="13"/>
    <x v="13"/>
    <s v="2023/24 Q1 Apr, May, Jun"/>
    <x v="17"/>
    <x v="101"/>
    <n v="2710"/>
  </r>
  <r>
    <x v="13"/>
    <x v="13"/>
    <s v="2023/24 Q1 Apr, May, Jun"/>
    <x v="17"/>
    <x v="83"/>
    <n v="2402"/>
  </r>
  <r>
    <x v="13"/>
    <x v="13"/>
    <s v="2023/24 Q1 Apr, May, Jun"/>
    <x v="17"/>
    <x v="113"/>
    <n v="342"/>
  </r>
  <r>
    <x v="13"/>
    <x v="13"/>
    <s v="2023/24 Q1 Apr, May, Jun"/>
    <x v="17"/>
    <x v="38"/>
    <n v="166"/>
  </r>
  <r>
    <x v="13"/>
    <x v="13"/>
    <s v="2023/24 Q1 Apr, May, Jun"/>
    <x v="17"/>
    <x v="84"/>
    <n v="508"/>
  </r>
  <r>
    <x v="13"/>
    <x v="13"/>
    <s v="2023/24 Q1 Apr, May, Jun"/>
    <x v="17"/>
    <x v="40"/>
    <n v="439"/>
  </r>
  <r>
    <x v="13"/>
    <x v="13"/>
    <s v="2023/24 Q1 Apr, May, Jun"/>
    <x v="17"/>
    <x v="102"/>
    <n v="154"/>
  </r>
  <r>
    <x v="13"/>
    <x v="13"/>
    <s v="2023/24 Q1 Apr, May, Jun"/>
    <x v="18"/>
    <x v="38"/>
    <n v="378"/>
  </r>
  <r>
    <x v="13"/>
    <x v="13"/>
    <s v="2023/24 Q1 Apr, May, Jun"/>
    <x v="18"/>
    <x v="103"/>
    <n v="85"/>
  </r>
  <r>
    <x v="13"/>
    <x v="13"/>
    <s v="2023/24 Q1 Apr, May, Jun"/>
    <x v="18"/>
    <x v="104"/>
    <n v="387"/>
  </r>
  <r>
    <x v="13"/>
    <x v="13"/>
    <s v="2023/24 Q1 Apr, May, Jun"/>
    <x v="19"/>
    <x v="105"/>
    <n v="21"/>
  </r>
  <r>
    <x v="13"/>
    <x v="13"/>
    <s v="2023/24 Q1 Apr, May, Jun"/>
    <x v="19"/>
    <x v="106"/>
    <n v="2"/>
  </r>
  <r>
    <x v="13"/>
    <x v="13"/>
    <s v="2023/24 Q1 Apr, May, Jun"/>
    <x v="19"/>
    <x v="107"/>
    <n v="58"/>
  </r>
  <r>
    <x v="13"/>
    <x v="13"/>
    <s v="2023/24 Q1 Apr, May, Jun"/>
    <x v="20"/>
    <x v="108"/>
    <n v="132"/>
  </r>
  <r>
    <x v="13"/>
    <x v="13"/>
    <s v="2023/24 Q1 Apr, May, Jun"/>
    <x v="20"/>
    <x v="109"/>
    <n v="670"/>
  </r>
  <r>
    <x v="13"/>
    <x v="13"/>
    <s v="2023/24 Q1 Apr, May, Jun"/>
    <x v="21"/>
    <x v="38"/>
    <n v="13"/>
  </r>
  <r>
    <x v="13"/>
    <x v="13"/>
    <s v="2023/24 Q2 Jul, Aug, Sep"/>
    <x v="0"/>
    <x v="0"/>
    <n v="223"/>
  </r>
  <r>
    <x v="13"/>
    <x v="13"/>
    <s v="2023/24 Q2 Jul, Aug, Sep"/>
    <x v="0"/>
    <x v="1"/>
    <n v="580"/>
  </r>
  <r>
    <x v="13"/>
    <x v="13"/>
    <s v="2023/24 Q2 Jul, Aug, Sep"/>
    <x v="1"/>
    <x v="119"/>
    <n v="28"/>
  </r>
  <r>
    <x v="13"/>
    <x v="13"/>
    <s v="2023/24 Q2 Jul, Aug, Sep"/>
    <x v="1"/>
    <x v="120"/>
    <n v="9"/>
  </r>
  <r>
    <x v="13"/>
    <x v="13"/>
    <s v="2023/24 Q2 Jul, Aug, Sep"/>
    <x v="1"/>
    <x v="121"/>
    <n v="16"/>
  </r>
  <r>
    <x v="13"/>
    <x v="13"/>
    <s v="2023/24 Q2 Jul, Aug, Sep"/>
    <x v="1"/>
    <x v="2"/>
    <n v="5"/>
  </r>
  <r>
    <x v="13"/>
    <x v="13"/>
    <s v="2023/24 Q2 Jul, Aug, Sep"/>
    <x v="1"/>
    <x v="3"/>
    <n v="29"/>
  </r>
  <r>
    <x v="13"/>
    <x v="13"/>
    <s v="2023/24 Q2 Jul, Aug, Sep"/>
    <x v="1"/>
    <x v="122"/>
    <n v="3"/>
  </r>
  <r>
    <x v="13"/>
    <x v="13"/>
    <s v="2023/24 Q2 Jul, Aug, Sep"/>
    <x v="1"/>
    <x v="111"/>
    <n v="50"/>
  </r>
  <r>
    <x v="13"/>
    <x v="13"/>
    <s v="2023/24 Q2 Jul, Aug, Sep"/>
    <x v="1"/>
    <x v="4"/>
    <n v="44"/>
  </r>
  <r>
    <x v="13"/>
    <x v="13"/>
    <s v="2023/24 Q2 Jul, Aug, Sep"/>
    <x v="1"/>
    <x v="123"/>
    <n v="10"/>
  </r>
  <r>
    <x v="13"/>
    <x v="13"/>
    <s v="2023/24 Q2 Jul, Aug, Sep"/>
    <x v="1"/>
    <x v="5"/>
    <n v="4"/>
  </r>
  <r>
    <x v="13"/>
    <x v="13"/>
    <s v="2023/24 Q2 Jul, Aug, Sep"/>
    <x v="1"/>
    <x v="6"/>
    <n v="64"/>
  </r>
  <r>
    <x v="13"/>
    <x v="13"/>
    <s v="2023/24 Q2 Jul, Aug, Sep"/>
    <x v="1"/>
    <x v="7"/>
    <n v="4"/>
  </r>
  <r>
    <x v="13"/>
    <x v="13"/>
    <s v="2023/24 Q2 Jul, Aug, Sep"/>
    <x v="1"/>
    <x v="8"/>
    <n v="15"/>
  </r>
  <r>
    <x v="13"/>
    <x v="13"/>
    <s v="2023/24 Q2 Jul, Aug, Sep"/>
    <x v="1"/>
    <x v="9"/>
    <n v="68"/>
  </r>
  <r>
    <x v="13"/>
    <x v="13"/>
    <s v="2023/24 Q2 Jul, Aug, Sep"/>
    <x v="1"/>
    <x v="10"/>
    <n v="360"/>
  </r>
  <r>
    <x v="13"/>
    <x v="13"/>
    <s v="2023/24 Q2 Jul, Aug, Sep"/>
    <x v="1"/>
    <x v="11"/>
    <n v="1"/>
  </r>
  <r>
    <x v="13"/>
    <x v="13"/>
    <s v="2023/24 Q2 Jul, Aug, Sep"/>
    <x v="1"/>
    <x v="12"/>
    <n v="74"/>
  </r>
  <r>
    <x v="13"/>
    <x v="13"/>
    <s v="2023/24 Q2 Jul, Aug, Sep"/>
    <x v="1"/>
    <x v="13"/>
    <n v="2"/>
  </r>
  <r>
    <x v="13"/>
    <x v="13"/>
    <s v="2023/24 Q2 Jul, Aug, Sep"/>
    <x v="1"/>
    <x v="14"/>
    <n v="42"/>
  </r>
  <r>
    <x v="13"/>
    <x v="13"/>
    <s v="2023/24 Q2 Jul, Aug, Sep"/>
    <x v="1"/>
    <x v="15"/>
    <n v="101"/>
  </r>
  <r>
    <x v="13"/>
    <x v="13"/>
    <s v="2023/24 Q2 Jul, Aug, Sep"/>
    <x v="1"/>
    <x v="16"/>
    <n v="19"/>
  </r>
  <r>
    <x v="13"/>
    <x v="13"/>
    <s v="2023/24 Q2 Jul, Aug, Sep"/>
    <x v="1"/>
    <x v="17"/>
    <n v="425"/>
  </r>
  <r>
    <x v="13"/>
    <x v="13"/>
    <s v="2023/24 Q2 Jul, Aug, Sep"/>
    <x v="1"/>
    <x v="18"/>
    <n v="60"/>
  </r>
  <r>
    <x v="13"/>
    <x v="13"/>
    <s v="2023/24 Q2 Jul, Aug, Sep"/>
    <x v="1"/>
    <x v="19"/>
    <n v="188"/>
  </r>
  <r>
    <x v="13"/>
    <x v="13"/>
    <s v="2023/24 Q2 Jul, Aug, Sep"/>
    <x v="2"/>
    <x v="20"/>
    <n v="3570"/>
  </r>
  <r>
    <x v="13"/>
    <x v="13"/>
    <s v="2023/24 Q2 Jul, Aug, Sep"/>
    <x v="2"/>
    <x v="21"/>
    <n v="15"/>
  </r>
  <r>
    <x v="13"/>
    <x v="13"/>
    <s v="2023/24 Q2 Jul, Aug, Sep"/>
    <x v="2"/>
    <x v="22"/>
    <n v="551"/>
  </r>
  <r>
    <x v="13"/>
    <x v="13"/>
    <s v="2023/24 Q2 Jul, Aug, Sep"/>
    <x v="2"/>
    <x v="23"/>
    <n v="2631"/>
  </r>
  <r>
    <x v="13"/>
    <x v="13"/>
    <s v="2023/24 Q2 Jul, Aug, Sep"/>
    <x v="3"/>
    <x v="24"/>
    <n v="3078"/>
  </r>
  <r>
    <x v="13"/>
    <x v="13"/>
    <s v="2023/24 Q2 Jul, Aug, Sep"/>
    <x v="3"/>
    <x v="25"/>
    <n v="1160"/>
  </r>
  <r>
    <x v="13"/>
    <x v="13"/>
    <s v="2023/24 Q2 Jul, Aug, Sep"/>
    <x v="3"/>
    <x v="26"/>
    <n v="2332"/>
  </r>
  <r>
    <x v="13"/>
    <x v="13"/>
    <s v="2023/24 Q2 Jul, Aug, Sep"/>
    <x v="3"/>
    <x v="27"/>
    <n v="895"/>
  </r>
  <r>
    <x v="13"/>
    <x v="13"/>
    <s v="2023/24 Q2 Jul, Aug, Sep"/>
    <x v="3"/>
    <x v="28"/>
    <n v="824"/>
  </r>
  <r>
    <x v="13"/>
    <x v="13"/>
    <s v="2023/24 Q2 Jul, Aug, Sep"/>
    <x v="3"/>
    <x v="38"/>
    <n v="582"/>
  </r>
  <r>
    <x v="13"/>
    <x v="13"/>
    <s v="2023/24 Q2 Jul, Aug, Sep"/>
    <x v="4"/>
    <x v="30"/>
    <n v="2"/>
  </r>
  <r>
    <x v="13"/>
    <x v="13"/>
    <s v="2023/24 Q2 Jul, Aug, Sep"/>
    <x v="4"/>
    <x v="31"/>
    <n v="182"/>
  </r>
  <r>
    <x v="13"/>
    <x v="13"/>
    <s v="2023/24 Q2 Jul, Aug, Sep"/>
    <x v="4"/>
    <x v="32"/>
    <n v="21"/>
  </r>
  <r>
    <x v="13"/>
    <x v="13"/>
    <s v="2023/24 Q2 Jul, Aug, Sep"/>
    <x v="4"/>
    <x v="33"/>
    <n v="1"/>
  </r>
  <r>
    <x v="13"/>
    <x v="13"/>
    <s v="2023/24 Q2 Jul, Aug, Sep"/>
    <x v="4"/>
    <x v="34"/>
    <n v="8"/>
  </r>
  <r>
    <x v="13"/>
    <x v="13"/>
    <s v="2023/24 Q2 Jul, Aug, Sep"/>
    <x v="5"/>
    <x v="35"/>
    <n v="957"/>
  </r>
  <r>
    <x v="13"/>
    <x v="13"/>
    <s v="2023/24 Q2 Jul, Aug, Sep"/>
    <x v="5"/>
    <x v="36"/>
    <n v="33"/>
  </r>
  <r>
    <x v="13"/>
    <x v="13"/>
    <s v="2023/24 Q2 Jul, Aug, Sep"/>
    <x v="5"/>
    <x v="37"/>
    <n v="2491"/>
  </r>
  <r>
    <x v="13"/>
    <x v="13"/>
    <s v="2023/24 Q2 Jul, Aug, Sep"/>
    <x v="5"/>
    <x v="38"/>
    <n v="174"/>
  </r>
  <r>
    <x v="13"/>
    <x v="13"/>
    <s v="2023/24 Q2 Jul, Aug, Sep"/>
    <x v="5"/>
    <x v="39"/>
    <n v="230"/>
  </r>
  <r>
    <x v="13"/>
    <x v="13"/>
    <s v="2023/24 Q2 Jul, Aug, Sep"/>
    <x v="5"/>
    <x v="40"/>
    <n v="182"/>
  </r>
  <r>
    <x v="13"/>
    <x v="13"/>
    <s v="2023/24 Q2 Jul, Aug, Sep"/>
    <x v="6"/>
    <x v="115"/>
    <n v="459"/>
  </r>
  <r>
    <x v="13"/>
    <x v="13"/>
    <s v="2023/24 Q2 Jul, Aug, Sep"/>
    <x v="6"/>
    <x v="41"/>
    <n v="1908"/>
  </r>
  <r>
    <x v="13"/>
    <x v="13"/>
    <s v="2023/24 Q2 Jul, Aug, Sep"/>
    <x v="7"/>
    <x v="42"/>
    <n v="2"/>
  </r>
  <r>
    <x v="13"/>
    <x v="13"/>
    <s v="2023/24 Q2 Jul, Aug, Sep"/>
    <x v="7"/>
    <x v="43"/>
    <n v="7"/>
  </r>
  <r>
    <x v="13"/>
    <x v="13"/>
    <s v="2023/24 Q2 Jul, Aug, Sep"/>
    <x v="7"/>
    <x v="44"/>
    <n v="30"/>
  </r>
  <r>
    <x v="13"/>
    <x v="13"/>
    <s v="2023/24 Q2 Jul, Aug, Sep"/>
    <x v="7"/>
    <x v="45"/>
    <n v="591"/>
  </r>
  <r>
    <x v="13"/>
    <x v="13"/>
    <s v="2023/24 Q2 Jul, Aug, Sep"/>
    <x v="7"/>
    <x v="46"/>
    <n v="24"/>
  </r>
  <r>
    <x v="13"/>
    <x v="13"/>
    <s v="2023/24 Q2 Jul, Aug, Sep"/>
    <x v="7"/>
    <x v="47"/>
    <n v="64"/>
  </r>
  <r>
    <x v="13"/>
    <x v="13"/>
    <s v="2023/24 Q2 Jul, Aug, Sep"/>
    <x v="7"/>
    <x v="48"/>
    <n v="1"/>
  </r>
  <r>
    <x v="13"/>
    <x v="13"/>
    <s v="2023/24 Q2 Jul, Aug, Sep"/>
    <x v="7"/>
    <x v="49"/>
    <n v="8"/>
  </r>
  <r>
    <x v="13"/>
    <x v="13"/>
    <s v="2023/24 Q2 Jul, Aug, Sep"/>
    <x v="7"/>
    <x v="50"/>
    <n v="2"/>
  </r>
  <r>
    <x v="13"/>
    <x v="13"/>
    <s v="2023/24 Q2 Jul, Aug, Sep"/>
    <x v="7"/>
    <x v="51"/>
    <n v="5"/>
  </r>
  <r>
    <x v="13"/>
    <x v="13"/>
    <s v="2023/24 Q2 Jul, Aug, Sep"/>
    <x v="7"/>
    <x v="52"/>
    <n v="4"/>
  </r>
  <r>
    <x v="13"/>
    <x v="13"/>
    <s v="2023/24 Q2 Jul, Aug, Sep"/>
    <x v="7"/>
    <x v="53"/>
    <n v="37"/>
  </r>
  <r>
    <x v="13"/>
    <x v="13"/>
    <s v="2023/24 Q2 Jul, Aug, Sep"/>
    <x v="7"/>
    <x v="126"/>
    <n v="1"/>
  </r>
  <r>
    <x v="13"/>
    <x v="13"/>
    <s v="2023/24 Q2 Jul, Aug, Sep"/>
    <x v="7"/>
    <x v="112"/>
    <n v="3"/>
  </r>
  <r>
    <x v="13"/>
    <x v="13"/>
    <s v="2023/24 Q2 Jul, Aug, Sep"/>
    <x v="7"/>
    <x v="54"/>
    <n v="10"/>
  </r>
  <r>
    <x v="13"/>
    <x v="13"/>
    <s v="2023/24 Q2 Jul, Aug, Sep"/>
    <x v="7"/>
    <x v="55"/>
    <n v="19"/>
  </r>
  <r>
    <x v="13"/>
    <x v="13"/>
    <s v="2023/24 Q2 Jul, Aug, Sep"/>
    <x v="7"/>
    <x v="56"/>
    <n v="1"/>
  </r>
  <r>
    <x v="13"/>
    <x v="13"/>
    <s v="2023/24 Q2 Jul, Aug, Sep"/>
    <x v="7"/>
    <x v="57"/>
    <n v="8"/>
  </r>
  <r>
    <x v="13"/>
    <x v="13"/>
    <s v="2023/24 Q2 Jul, Aug, Sep"/>
    <x v="7"/>
    <x v="58"/>
    <n v="4"/>
  </r>
  <r>
    <x v="13"/>
    <x v="13"/>
    <s v="2023/24 Q2 Jul, Aug, Sep"/>
    <x v="7"/>
    <x v="59"/>
    <n v="33"/>
  </r>
  <r>
    <x v="13"/>
    <x v="13"/>
    <s v="2023/24 Q2 Jul, Aug, Sep"/>
    <x v="7"/>
    <x v="60"/>
    <n v="16"/>
  </r>
  <r>
    <x v="13"/>
    <x v="13"/>
    <s v="2023/24 Q2 Jul, Aug, Sep"/>
    <x v="7"/>
    <x v="61"/>
    <n v="110"/>
  </r>
  <r>
    <x v="13"/>
    <x v="13"/>
    <s v="2023/24 Q2 Jul, Aug, Sep"/>
    <x v="8"/>
    <x v="24"/>
    <n v="2290"/>
  </r>
  <r>
    <x v="13"/>
    <x v="13"/>
    <s v="2023/24 Q2 Jul, Aug, Sep"/>
    <x v="8"/>
    <x v="25"/>
    <n v="121"/>
  </r>
  <r>
    <x v="13"/>
    <x v="13"/>
    <s v="2023/24 Q2 Jul, Aug, Sep"/>
    <x v="8"/>
    <x v="26"/>
    <n v="51"/>
  </r>
  <r>
    <x v="13"/>
    <x v="13"/>
    <s v="2023/24 Q2 Jul, Aug, Sep"/>
    <x v="8"/>
    <x v="27"/>
    <n v="537"/>
  </r>
  <r>
    <x v="13"/>
    <x v="13"/>
    <s v="2023/24 Q2 Jul, Aug, Sep"/>
    <x v="8"/>
    <x v="28"/>
    <n v="181"/>
  </r>
  <r>
    <x v="13"/>
    <x v="13"/>
    <s v="2023/24 Q2 Jul, Aug, Sep"/>
    <x v="8"/>
    <x v="38"/>
    <n v="77"/>
  </r>
  <r>
    <x v="13"/>
    <x v="13"/>
    <s v="2023/24 Q2 Jul, Aug, Sep"/>
    <x v="9"/>
    <x v="62"/>
    <n v="64"/>
  </r>
  <r>
    <x v="13"/>
    <x v="13"/>
    <s v="2023/24 Q2 Jul, Aug, Sep"/>
    <x v="9"/>
    <x v="38"/>
    <n v="322"/>
  </r>
  <r>
    <x v="13"/>
    <x v="13"/>
    <s v="2023/24 Q2 Jul, Aug, Sep"/>
    <x v="9"/>
    <x v="63"/>
    <n v="21"/>
  </r>
  <r>
    <x v="13"/>
    <x v="13"/>
    <s v="2023/24 Q2 Jul, Aug, Sep"/>
    <x v="9"/>
    <x v="64"/>
    <n v="56"/>
  </r>
  <r>
    <x v="13"/>
    <x v="13"/>
    <s v="2023/24 Q2 Jul, Aug, Sep"/>
    <x v="9"/>
    <x v="65"/>
    <n v="61"/>
  </r>
  <r>
    <x v="13"/>
    <x v="13"/>
    <s v="2023/24 Q2 Jul, Aug, Sep"/>
    <x v="9"/>
    <x v="66"/>
    <n v="41"/>
  </r>
  <r>
    <x v="13"/>
    <x v="13"/>
    <s v="2023/24 Q2 Jul, Aug, Sep"/>
    <x v="9"/>
    <x v="67"/>
    <n v="391"/>
  </r>
  <r>
    <x v="13"/>
    <x v="13"/>
    <s v="2023/24 Q2 Jul, Aug, Sep"/>
    <x v="10"/>
    <x v="41"/>
    <n v="96"/>
  </r>
  <r>
    <x v="13"/>
    <x v="13"/>
    <s v="2023/24 Q2 Jul, Aug, Sep"/>
    <x v="22"/>
    <x v="68"/>
    <n v="646"/>
  </r>
  <r>
    <x v="13"/>
    <x v="13"/>
    <s v="2023/24 Q2 Jul, Aug, Sep"/>
    <x v="22"/>
    <x v="69"/>
    <n v="415"/>
  </r>
  <r>
    <x v="13"/>
    <x v="13"/>
    <s v="2023/24 Q2 Jul, Aug, Sep"/>
    <x v="22"/>
    <x v="70"/>
    <n v="12"/>
  </r>
  <r>
    <x v="13"/>
    <x v="13"/>
    <s v="2023/24 Q2 Jul, Aug, Sep"/>
    <x v="22"/>
    <x v="71"/>
    <n v="100"/>
  </r>
  <r>
    <x v="13"/>
    <x v="13"/>
    <s v="2023/24 Q2 Jul, Aug, Sep"/>
    <x v="22"/>
    <x v="72"/>
    <n v="132"/>
  </r>
  <r>
    <x v="13"/>
    <x v="13"/>
    <s v="2023/24 Q2 Jul, Aug, Sep"/>
    <x v="22"/>
    <x v="116"/>
    <n v="243"/>
  </r>
  <r>
    <x v="13"/>
    <x v="13"/>
    <s v="2023/24 Q2 Jul, Aug, Sep"/>
    <x v="22"/>
    <x v="38"/>
    <n v="223"/>
  </r>
  <r>
    <x v="13"/>
    <x v="13"/>
    <s v="2023/24 Q2 Jul, Aug, Sep"/>
    <x v="22"/>
    <x v="73"/>
    <n v="44"/>
  </r>
  <r>
    <x v="13"/>
    <x v="13"/>
    <s v="2023/24 Q2 Jul, Aug, Sep"/>
    <x v="22"/>
    <x v="74"/>
    <n v="351"/>
  </r>
  <r>
    <x v="13"/>
    <x v="13"/>
    <s v="2023/24 Q2 Jul, Aug, Sep"/>
    <x v="11"/>
    <x v="68"/>
    <n v="60"/>
  </r>
  <r>
    <x v="13"/>
    <x v="13"/>
    <s v="2023/24 Q2 Jul, Aug, Sep"/>
    <x v="11"/>
    <x v="69"/>
    <n v="96"/>
  </r>
  <r>
    <x v="13"/>
    <x v="13"/>
    <s v="2023/24 Q2 Jul, Aug, Sep"/>
    <x v="11"/>
    <x v="70"/>
    <n v="2"/>
  </r>
  <r>
    <x v="13"/>
    <x v="13"/>
    <s v="2023/24 Q2 Jul, Aug, Sep"/>
    <x v="11"/>
    <x v="71"/>
    <n v="289"/>
  </r>
  <r>
    <x v="13"/>
    <x v="13"/>
    <s v="2023/24 Q2 Jul, Aug, Sep"/>
    <x v="11"/>
    <x v="72"/>
    <n v="686"/>
  </r>
  <r>
    <x v="13"/>
    <x v="13"/>
    <s v="2023/24 Q2 Jul, Aug, Sep"/>
    <x v="11"/>
    <x v="116"/>
    <n v="151"/>
  </r>
  <r>
    <x v="13"/>
    <x v="13"/>
    <s v="2023/24 Q2 Jul, Aug, Sep"/>
    <x v="11"/>
    <x v="38"/>
    <n v="276"/>
  </r>
  <r>
    <x v="13"/>
    <x v="13"/>
    <s v="2023/24 Q2 Jul, Aug, Sep"/>
    <x v="11"/>
    <x v="73"/>
    <n v="3"/>
  </r>
  <r>
    <x v="13"/>
    <x v="13"/>
    <s v="2023/24 Q2 Jul, Aug, Sep"/>
    <x v="11"/>
    <x v="74"/>
    <n v="95"/>
  </r>
  <r>
    <x v="13"/>
    <x v="13"/>
    <s v="2023/24 Q2 Jul, Aug, Sep"/>
    <x v="12"/>
    <x v="41"/>
    <n v="3571"/>
  </r>
  <r>
    <x v="13"/>
    <x v="13"/>
    <s v="2023/24 Q2 Jul, Aug, Sep"/>
    <x v="13"/>
    <x v="75"/>
    <n v="23"/>
  </r>
  <r>
    <x v="13"/>
    <x v="13"/>
    <s v="2023/24 Q2 Jul, Aug, Sep"/>
    <x v="13"/>
    <x v="76"/>
    <n v="1"/>
  </r>
  <r>
    <x v="13"/>
    <x v="13"/>
    <s v="2023/24 Q2 Jul, Aug, Sep"/>
    <x v="13"/>
    <x v="77"/>
    <n v="32"/>
  </r>
  <r>
    <x v="13"/>
    <x v="13"/>
    <s v="2023/24 Q2 Jul, Aug, Sep"/>
    <x v="13"/>
    <x v="78"/>
    <n v="540"/>
  </r>
  <r>
    <x v="13"/>
    <x v="13"/>
    <s v="2023/24 Q2 Jul, Aug, Sep"/>
    <x v="13"/>
    <x v="79"/>
    <n v="48"/>
  </r>
  <r>
    <x v="13"/>
    <x v="13"/>
    <s v="2023/24 Q2 Jul, Aug, Sep"/>
    <x v="13"/>
    <x v="38"/>
    <n v="618"/>
  </r>
  <r>
    <x v="13"/>
    <x v="13"/>
    <s v="2023/24 Q2 Jul, Aug, Sep"/>
    <x v="13"/>
    <x v="80"/>
    <n v="10"/>
  </r>
  <r>
    <x v="13"/>
    <x v="13"/>
    <s v="2023/24 Q2 Jul, Aug, Sep"/>
    <x v="13"/>
    <x v="81"/>
    <n v="181"/>
  </r>
  <r>
    <x v="13"/>
    <x v="13"/>
    <s v="2023/24 Q2 Jul, Aug, Sep"/>
    <x v="14"/>
    <x v="35"/>
    <n v="22"/>
  </r>
  <r>
    <x v="13"/>
    <x v="13"/>
    <s v="2023/24 Q2 Jul, Aug, Sep"/>
    <x v="14"/>
    <x v="82"/>
    <n v="22"/>
  </r>
  <r>
    <x v="13"/>
    <x v="13"/>
    <s v="2023/24 Q2 Jul, Aug, Sep"/>
    <x v="14"/>
    <x v="101"/>
    <n v="97"/>
  </r>
  <r>
    <x v="13"/>
    <x v="13"/>
    <s v="2023/24 Q2 Jul, Aug, Sep"/>
    <x v="14"/>
    <x v="83"/>
    <n v="62"/>
  </r>
  <r>
    <x v="13"/>
    <x v="13"/>
    <s v="2023/24 Q2 Jul, Aug, Sep"/>
    <x v="14"/>
    <x v="113"/>
    <n v="18"/>
  </r>
  <r>
    <x v="13"/>
    <x v="13"/>
    <s v="2023/24 Q2 Jul, Aug, Sep"/>
    <x v="14"/>
    <x v="38"/>
    <n v="20"/>
  </r>
  <r>
    <x v="13"/>
    <x v="13"/>
    <s v="2023/24 Q2 Jul, Aug, Sep"/>
    <x v="14"/>
    <x v="84"/>
    <n v="87"/>
  </r>
  <r>
    <x v="13"/>
    <x v="13"/>
    <s v="2023/24 Q2 Jul, Aug, Sep"/>
    <x v="14"/>
    <x v="40"/>
    <n v="26"/>
  </r>
  <r>
    <x v="13"/>
    <x v="13"/>
    <s v="2023/24 Q2 Jul, Aug, Sep"/>
    <x v="15"/>
    <x v="85"/>
    <n v="52"/>
  </r>
  <r>
    <x v="13"/>
    <x v="13"/>
    <s v="2023/24 Q2 Jul, Aug, Sep"/>
    <x v="15"/>
    <x v="86"/>
    <n v="18"/>
  </r>
  <r>
    <x v="13"/>
    <x v="13"/>
    <s v="2023/24 Q2 Jul, Aug, Sep"/>
    <x v="15"/>
    <x v="38"/>
    <n v="134"/>
  </r>
  <r>
    <x v="13"/>
    <x v="13"/>
    <s v="2023/24 Q2 Jul, Aug, Sep"/>
    <x v="15"/>
    <x v="87"/>
    <n v="126"/>
  </r>
  <r>
    <x v="13"/>
    <x v="13"/>
    <s v="2023/24 Q2 Jul, Aug, Sep"/>
    <x v="15"/>
    <x v="88"/>
    <n v="18"/>
  </r>
  <r>
    <x v="13"/>
    <x v="13"/>
    <s v="2023/24 Q2 Jul, Aug, Sep"/>
    <x v="15"/>
    <x v="89"/>
    <n v="1100"/>
  </r>
  <r>
    <x v="13"/>
    <x v="13"/>
    <s v="2023/24 Q2 Jul, Aug, Sep"/>
    <x v="15"/>
    <x v="90"/>
    <n v="317"/>
  </r>
  <r>
    <x v="13"/>
    <x v="13"/>
    <s v="2023/24 Q2 Jul, Aug, Sep"/>
    <x v="16"/>
    <x v="91"/>
    <n v="2"/>
  </r>
  <r>
    <x v="13"/>
    <x v="13"/>
    <s v="2023/24 Q2 Jul, Aug, Sep"/>
    <x v="16"/>
    <x v="118"/>
    <n v="57"/>
  </r>
  <r>
    <x v="13"/>
    <x v="13"/>
    <s v="2023/24 Q2 Jul, Aug, Sep"/>
    <x v="16"/>
    <x v="124"/>
    <n v="5"/>
  </r>
  <r>
    <x v="13"/>
    <x v="13"/>
    <s v="2023/24 Q2 Jul, Aug, Sep"/>
    <x v="16"/>
    <x v="38"/>
    <n v="23"/>
  </r>
  <r>
    <x v="13"/>
    <x v="13"/>
    <s v="2023/24 Q2 Jul, Aug, Sep"/>
    <x v="16"/>
    <x v="92"/>
    <n v="3"/>
  </r>
  <r>
    <x v="13"/>
    <x v="13"/>
    <s v="2023/24 Q2 Jul, Aug, Sep"/>
    <x v="16"/>
    <x v="93"/>
    <n v="12"/>
  </r>
  <r>
    <x v="13"/>
    <x v="13"/>
    <s v="2023/24 Q2 Jul, Aug, Sep"/>
    <x v="16"/>
    <x v="94"/>
    <n v="3"/>
  </r>
  <r>
    <x v="13"/>
    <x v="13"/>
    <s v="2023/24 Q2 Jul, Aug, Sep"/>
    <x v="16"/>
    <x v="95"/>
    <n v="28"/>
  </r>
  <r>
    <x v="13"/>
    <x v="13"/>
    <s v="2023/24 Q2 Jul, Aug, Sep"/>
    <x v="16"/>
    <x v="125"/>
    <n v="2"/>
  </r>
  <r>
    <x v="13"/>
    <x v="13"/>
    <s v="2023/24 Q2 Jul, Aug, Sep"/>
    <x v="16"/>
    <x v="96"/>
    <n v="21"/>
  </r>
  <r>
    <x v="13"/>
    <x v="13"/>
    <s v="2023/24 Q2 Jul, Aug, Sep"/>
    <x v="16"/>
    <x v="97"/>
    <n v="186"/>
  </r>
  <r>
    <x v="13"/>
    <x v="13"/>
    <s v="2023/24 Q2 Jul, Aug, Sep"/>
    <x v="16"/>
    <x v="98"/>
    <n v="1"/>
  </r>
  <r>
    <x v="13"/>
    <x v="13"/>
    <s v="2023/24 Q2 Jul, Aug, Sep"/>
    <x v="16"/>
    <x v="99"/>
    <n v="27"/>
  </r>
  <r>
    <x v="13"/>
    <x v="13"/>
    <s v="2023/24 Q2 Jul, Aug, Sep"/>
    <x v="16"/>
    <x v="100"/>
    <n v="4"/>
  </r>
  <r>
    <x v="13"/>
    <x v="13"/>
    <s v="2023/24 Q2 Jul, Aug, Sep"/>
    <x v="16"/>
    <x v="117"/>
    <n v="13"/>
  </r>
  <r>
    <x v="13"/>
    <x v="13"/>
    <s v="2023/24 Q2 Jul, Aug, Sep"/>
    <x v="17"/>
    <x v="35"/>
    <n v="165"/>
  </r>
  <r>
    <x v="13"/>
    <x v="13"/>
    <s v="2023/24 Q2 Jul, Aug, Sep"/>
    <x v="17"/>
    <x v="82"/>
    <n v="877"/>
  </r>
  <r>
    <x v="13"/>
    <x v="13"/>
    <s v="2023/24 Q2 Jul, Aug, Sep"/>
    <x v="17"/>
    <x v="101"/>
    <n v="2767"/>
  </r>
  <r>
    <x v="13"/>
    <x v="13"/>
    <s v="2023/24 Q2 Jul, Aug, Sep"/>
    <x v="17"/>
    <x v="83"/>
    <n v="2491"/>
  </r>
  <r>
    <x v="13"/>
    <x v="13"/>
    <s v="2023/24 Q2 Jul, Aug, Sep"/>
    <x v="17"/>
    <x v="113"/>
    <n v="351"/>
  </r>
  <r>
    <x v="13"/>
    <x v="13"/>
    <s v="2023/24 Q2 Jul, Aug, Sep"/>
    <x v="17"/>
    <x v="38"/>
    <n v="173"/>
  </r>
  <r>
    <x v="13"/>
    <x v="13"/>
    <s v="2023/24 Q2 Jul, Aug, Sep"/>
    <x v="17"/>
    <x v="84"/>
    <n v="485"/>
  </r>
  <r>
    <x v="13"/>
    <x v="13"/>
    <s v="2023/24 Q2 Jul, Aug, Sep"/>
    <x v="17"/>
    <x v="40"/>
    <n v="468"/>
  </r>
  <r>
    <x v="13"/>
    <x v="13"/>
    <s v="2023/24 Q2 Jul, Aug, Sep"/>
    <x v="17"/>
    <x v="102"/>
    <n v="159"/>
  </r>
  <r>
    <x v="13"/>
    <x v="13"/>
    <s v="2023/24 Q2 Jul, Aug, Sep"/>
    <x v="18"/>
    <x v="38"/>
    <n v="365"/>
  </r>
  <r>
    <x v="13"/>
    <x v="13"/>
    <s v="2023/24 Q2 Jul, Aug, Sep"/>
    <x v="18"/>
    <x v="103"/>
    <n v="83"/>
  </r>
  <r>
    <x v="13"/>
    <x v="13"/>
    <s v="2023/24 Q2 Jul, Aug, Sep"/>
    <x v="18"/>
    <x v="104"/>
    <n v="413"/>
  </r>
  <r>
    <x v="13"/>
    <x v="13"/>
    <s v="2023/24 Q2 Jul, Aug, Sep"/>
    <x v="19"/>
    <x v="105"/>
    <n v="31"/>
  </r>
  <r>
    <x v="13"/>
    <x v="13"/>
    <s v="2023/24 Q2 Jul, Aug, Sep"/>
    <x v="19"/>
    <x v="106"/>
    <n v="2"/>
  </r>
  <r>
    <x v="13"/>
    <x v="13"/>
    <s v="2023/24 Q2 Jul, Aug, Sep"/>
    <x v="19"/>
    <x v="107"/>
    <n v="57"/>
  </r>
  <r>
    <x v="13"/>
    <x v="13"/>
    <s v="2023/24 Q2 Jul, Aug, Sep"/>
    <x v="20"/>
    <x v="108"/>
    <n v="119"/>
  </r>
  <r>
    <x v="13"/>
    <x v="13"/>
    <s v="2023/24 Q2 Jul, Aug, Sep"/>
    <x v="20"/>
    <x v="109"/>
    <n v="754"/>
  </r>
  <r>
    <x v="13"/>
    <x v="13"/>
    <s v="2023/24 Q2 Jul, Aug, Sep"/>
    <x v="21"/>
    <x v="38"/>
    <n v="7"/>
  </r>
  <r>
    <x v="13"/>
    <x v="13"/>
    <s v="2023/24 Q3 Oct, Nov, Dec"/>
    <x v="0"/>
    <x v="0"/>
    <n v="260"/>
  </r>
  <r>
    <x v="13"/>
    <x v="13"/>
    <s v="2023/24 Q3 Oct, Nov, Dec"/>
    <x v="0"/>
    <x v="1"/>
    <n v="750"/>
  </r>
  <r>
    <x v="13"/>
    <x v="13"/>
    <s v="2023/24 Q3 Oct, Nov, Dec"/>
    <x v="1"/>
    <x v="119"/>
    <n v="25"/>
  </r>
  <r>
    <x v="13"/>
    <x v="13"/>
    <s v="2023/24 Q3 Oct, Nov, Dec"/>
    <x v="1"/>
    <x v="120"/>
    <n v="7"/>
  </r>
  <r>
    <x v="13"/>
    <x v="13"/>
    <s v="2023/24 Q3 Oct, Nov, Dec"/>
    <x v="1"/>
    <x v="121"/>
    <n v="19"/>
  </r>
  <r>
    <x v="13"/>
    <x v="13"/>
    <s v="2023/24 Q3 Oct, Nov, Dec"/>
    <x v="1"/>
    <x v="2"/>
    <n v="10"/>
  </r>
  <r>
    <x v="13"/>
    <x v="13"/>
    <s v="2023/24 Q3 Oct, Nov, Dec"/>
    <x v="1"/>
    <x v="3"/>
    <n v="38"/>
  </r>
  <r>
    <x v="13"/>
    <x v="13"/>
    <s v="2023/24 Q3 Oct, Nov, Dec"/>
    <x v="1"/>
    <x v="122"/>
    <n v="6"/>
  </r>
  <r>
    <x v="13"/>
    <x v="13"/>
    <s v="2023/24 Q3 Oct, Nov, Dec"/>
    <x v="1"/>
    <x v="111"/>
    <n v="47"/>
  </r>
  <r>
    <x v="13"/>
    <x v="13"/>
    <s v="2023/24 Q3 Oct, Nov, Dec"/>
    <x v="1"/>
    <x v="4"/>
    <n v="33"/>
  </r>
  <r>
    <x v="13"/>
    <x v="13"/>
    <s v="2023/24 Q3 Oct, Nov, Dec"/>
    <x v="1"/>
    <x v="123"/>
    <n v="6"/>
  </r>
  <r>
    <x v="13"/>
    <x v="13"/>
    <s v="2023/24 Q3 Oct, Nov, Dec"/>
    <x v="1"/>
    <x v="6"/>
    <n v="38"/>
  </r>
  <r>
    <x v="13"/>
    <x v="13"/>
    <s v="2023/24 Q3 Oct, Nov, Dec"/>
    <x v="1"/>
    <x v="7"/>
    <n v="6"/>
  </r>
  <r>
    <x v="13"/>
    <x v="13"/>
    <s v="2023/24 Q3 Oct, Nov, Dec"/>
    <x v="1"/>
    <x v="8"/>
    <n v="8"/>
  </r>
  <r>
    <x v="13"/>
    <x v="13"/>
    <s v="2023/24 Q3 Oct, Nov, Dec"/>
    <x v="1"/>
    <x v="9"/>
    <n v="22"/>
  </r>
  <r>
    <x v="13"/>
    <x v="13"/>
    <s v="2023/24 Q3 Oct, Nov, Dec"/>
    <x v="1"/>
    <x v="10"/>
    <n v="215"/>
  </r>
  <r>
    <x v="13"/>
    <x v="13"/>
    <s v="2023/24 Q3 Oct, Nov, Dec"/>
    <x v="1"/>
    <x v="11"/>
    <n v="2"/>
  </r>
  <r>
    <x v="13"/>
    <x v="13"/>
    <s v="2023/24 Q3 Oct, Nov, Dec"/>
    <x v="1"/>
    <x v="12"/>
    <n v="23"/>
  </r>
  <r>
    <x v="13"/>
    <x v="13"/>
    <s v="2023/24 Q3 Oct, Nov, Dec"/>
    <x v="1"/>
    <x v="13"/>
    <n v="3"/>
  </r>
  <r>
    <x v="13"/>
    <x v="13"/>
    <s v="2023/24 Q3 Oct, Nov, Dec"/>
    <x v="1"/>
    <x v="14"/>
    <n v="39"/>
  </r>
  <r>
    <x v="13"/>
    <x v="13"/>
    <s v="2023/24 Q3 Oct, Nov, Dec"/>
    <x v="1"/>
    <x v="15"/>
    <n v="77"/>
  </r>
  <r>
    <x v="13"/>
    <x v="13"/>
    <s v="2023/24 Q3 Oct, Nov, Dec"/>
    <x v="1"/>
    <x v="16"/>
    <n v="25"/>
  </r>
  <r>
    <x v="13"/>
    <x v="13"/>
    <s v="2023/24 Q3 Oct, Nov, Dec"/>
    <x v="1"/>
    <x v="17"/>
    <n v="293"/>
  </r>
  <r>
    <x v="13"/>
    <x v="13"/>
    <s v="2023/24 Q3 Oct, Nov, Dec"/>
    <x v="1"/>
    <x v="18"/>
    <n v="45"/>
  </r>
  <r>
    <x v="13"/>
    <x v="13"/>
    <s v="2023/24 Q3 Oct, Nov, Dec"/>
    <x v="1"/>
    <x v="19"/>
    <n v="116"/>
  </r>
  <r>
    <x v="13"/>
    <x v="13"/>
    <s v="2023/24 Q3 Oct, Nov, Dec"/>
    <x v="2"/>
    <x v="20"/>
    <n v="3796"/>
  </r>
  <r>
    <x v="13"/>
    <x v="13"/>
    <s v="2023/24 Q3 Oct, Nov, Dec"/>
    <x v="2"/>
    <x v="21"/>
    <n v="11"/>
  </r>
  <r>
    <x v="13"/>
    <x v="13"/>
    <s v="2023/24 Q3 Oct, Nov, Dec"/>
    <x v="2"/>
    <x v="22"/>
    <n v="607"/>
  </r>
  <r>
    <x v="13"/>
    <x v="13"/>
    <s v="2023/24 Q3 Oct, Nov, Dec"/>
    <x v="2"/>
    <x v="23"/>
    <n v="3106"/>
  </r>
  <r>
    <x v="13"/>
    <x v="13"/>
    <s v="2023/24 Q3 Oct, Nov, Dec"/>
    <x v="3"/>
    <x v="24"/>
    <n v="3301"/>
  </r>
  <r>
    <x v="13"/>
    <x v="13"/>
    <s v="2023/24 Q3 Oct, Nov, Dec"/>
    <x v="3"/>
    <x v="25"/>
    <n v="1045"/>
  </r>
  <r>
    <x v="13"/>
    <x v="13"/>
    <s v="2023/24 Q3 Oct, Nov, Dec"/>
    <x v="3"/>
    <x v="26"/>
    <n v="2821"/>
  </r>
  <r>
    <x v="13"/>
    <x v="13"/>
    <s v="2023/24 Q3 Oct, Nov, Dec"/>
    <x v="3"/>
    <x v="27"/>
    <n v="1069"/>
  </r>
  <r>
    <x v="13"/>
    <x v="13"/>
    <s v="2023/24 Q3 Oct, Nov, Dec"/>
    <x v="3"/>
    <x v="28"/>
    <n v="901"/>
  </r>
  <r>
    <x v="13"/>
    <x v="13"/>
    <s v="2023/24 Q3 Oct, Nov, Dec"/>
    <x v="3"/>
    <x v="38"/>
    <n v="693"/>
  </r>
  <r>
    <x v="13"/>
    <x v="13"/>
    <s v="2023/24 Q3 Oct, Nov, Dec"/>
    <x v="4"/>
    <x v="30"/>
    <n v="6"/>
  </r>
  <r>
    <x v="13"/>
    <x v="13"/>
    <s v="2023/24 Q3 Oct, Nov, Dec"/>
    <x v="4"/>
    <x v="31"/>
    <n v="217"/>
  </r>
  <r>
    <x v="13"/>
    <x v="13"/>
    <s v="2023/24 Q3 Oct, Nov, Dec"/>
    <x v="4"/>
    <x v="32"/>
    <n v="49"/>
  </r>
  <r>
    <x v="13"/>
    <x v="13"/>
    <s v="2023/24 Q3 Oct, Nov, Dec"/>
    <x v="4"/>
    <x v="33"/>
    <n v="2"/>
  </r>
  <r>
    <x v="13"/>
    <x v="13"/>
    <s v="2023/24 Q3 Oct, Nov, Dec"/>
    <x v="5"/>
    <x v="35"/>
    <n v="1277"/>
  </r>
  <r>
    <x v="13"/>
    <x v="13"/>
    <s v="2023/24 Q3 Oct, Nov, Dec"/>
    <x v="5"/>
    <x v="36"/>
    <n v="123"/>
  </r>
  <r>
    <x v="13"/>
    <x v="13"/>
    <s v="2023/24 Q3 Oct, Nov, Dec"/>
    <x v="5"/>
    <x v="37"/>
    <n v="2831"/>
  </r>
  <r>
    <x v="13"/>
    <x v="13"/>
    <s v="2023/24 Q3 Oct, Nov, Dec"/>
    <x v="5"/>
    <x v="38"/>
    <n v="240"/>
  </r>
  <r>
    <x v="13"/>
    <x v="13"/>
    <s v="2023/24 Q3 Oct, Nov, Dec"/>
    <x v="5"/>
    <x v="39"/>
    <n v="453"/>
  </r>
  <r>
    <x v="13"/>
    <x v="13"/>
    <s v="2023/24 Q3 Oct, Nov, Dec"/>
    <x v="5"/>
    <x v="40"/>
    <n v="228"/>
  </r>
  <r>
    <x v="13"/>
    <x v="13"/>
    <s v="2023/24 Q3 Oct, Nov, Dec"/>
    <x v="6"/>
    <x v="115"/>
    <n v="487"/>
  </r>
  <r>
    <x v="13"/>
    <x v="13"/>
    <s v="2023/24 Q3 Oct, Nov, Dec"/>
    <x v="6"/>
    <x v="41"/>
    <n v="1984"/>
  </r>
  <r>
    <x v="13"/>
    <x v="13"/>
    <s v="2023/24 Q3 Oct, Nov, Dec"/>
    <x v="7"/>
    <x v="43"/>
    <n v="9"/>
  </r>
  <r>
    <x v="13"/>
    <x v="13"/>
    <s v="2023/24 Q3 Oct, Nov, Dec"/>
    <x v="7"/>
    <x v="44"/>
    <n v="39"/>
  </r>
  <r>
    <x v="13"/>
    <x v="13"/>
    <s v="2023/24 Q3 Oct, Nov, Dec"/>
    <x v="7"/>
    <x v="45"/>
    <n v="779"/>
  </r>
  <r>
    <x v="13"/>
    <x v="13"/>
    <s v="2023/24 Q3 Oct, Nov, Dec"/>
    <x v="7"/>
    <x v="46"/>
    <n v="31"/>
  </r>
  <r>
    <x v="13"/>
    <x v="13"/>
    <s v="2023/24 Q3 Oct, Nov, Dec"/>
    <x v="7"/>
    <x v="47"/>
    <n v="41"/>
  </r>
  <r>
    <x v="13"/>
    <x v="13"/>
    <s v="2023/24 Q3 Oct, Nov, Dec"/>
    <x v="7"/>
    <x v="49"/>
    <n v="5"/>
  </r>
  <r>
    <x v="13"/>
    <x v="13"/>
    <s v="2023/24 Q3 Oct, Nov, Dec"/>
    <x v="7"/>
    <x v="50"/>
    <n v="2"/>
  </r>
  <r>
    <x v="13"/>
    <x v="13"/>
    <s v="2023/24 Q3 Oct, Nov, Dec"/>
    <x v="7"/>
    <x v="51"/>
    <n v="2"/>
  </r>
  <r>
    <x v="13"/>
    <x v="13"/>
    <s v="2023/24 Q3 Oct, Nov, Dec"/>
    <x v="7"/>
    <x v="52"/>
    <n v="5"/>
  </r>
  <r>
    <x v="13"/>
    <x v="13"/>
    <s v="2023/24 Q3 Oct, Nov, Dec"/>
    <x v="7"/>
    <x v="53"/>
    <n v="43"/>
  </r>
  <r>
    <x v="13"/>
    <x v="13"/>
    <s v="2023/24 Q3 Oct, Nov, Dec"/>
    <x v="7"/>
    <x v="54"/>
    <n v="11"/>
  </r>
  <r>
    <x v="13"/>
    <x v="13"/>
    <s v="2023/24 Q3 Oct, Nov, Dec"/>
    <x v="7"/>
    <x v="55"/>
    <n v="34"/>
  </r>
  <r>
    <x v="13"/>
    <x v="13"/>
    <s v="2023/24 Q3 Oct, Nov, Dec"/>
    <x v="7"/>
    <x v="56"/>
    <n v="3"/>
  </r>
  <r>
    <x v="13"/>
    <x v="13"/>
    <s v="2023/24 Q3 Oct, Nov, Dec"/>
    <x v="7"/>
    <x v="57"/>
    <n v="6"/>
  </r>
  <r>
    <x v="13"/>
    <x v="13"/>
    <s v="2023/24 Q3 Oct, Nov, Dec"/>
    <x v="7"/>
    <x v="58"/>
    <n v="6"/>
  </r>
  <r>
    <x v="13"/>
    <x v="13"/>
    <s v="2023/24 Q3 Oct, Nov, Dec"/>
    <x v="7"/>
    <x v="59"/>
    <n v="33"/>
  </r>
  <r>
    <x v="13"/>
    <x v="13"/>
    <s v="2023/24 Q3 Oct, Nov, Dec"/>
    <x v="7"/>
    <x v="60"/>
    <n v="14"/>
  </r>
  <r>
    <x v="13"/>
    <x v="13"/>
    <s v="2023/24 Q3 Oct, Nov, Dec"/>
    <x v="7"/>
    <x v="61"/>
    <n v="112"/>
  </r>
  <r>
    <x v="13"/>
    <x v="13"/>
    <s v="2023/24 Q3 Oct, Nov, Dec"/>
    <x v="8"/>
    <x v="24"/>
    <n v="2395"/>
  </r>
  <r>
    <x v="13"/>
    <x v="13"/>
    <s v="2023/24 Q3 Oct, Nov, Dec"/>
    <x v="8"/>
    <x v="25"/>
    <n v="100"/>
  </r>
  <r>
    <x v="13"/>
    <x v="13"/>
    <s v="2023/24 Q3 Oct, Nov, Dec"/>
    <x v="8"/>
    <x v="26"/>
    <n v="37"/>
  </r>
  <r>
    <x v="13"/>
    <x v="13"/>
    <s v="2023/24 Q3 Oct, Nov, Dec"/>
    <x v="8"/>
    <x v="27"/>
    <n v="525"/>
  </r>
  <r>
    <x v="13"/>
    <x v="13"/>
    <s v="2023/24 Q3 Oct, Nov, Dec"/>
    <x v="8"/>
    <x v="28"/>
    <n v="168"/>
  </r>
  <r>
    <x v="13"/>
    <x v="13"/>
    <s v="2023/24 Q3 Oct, Nov, Dec"/>
    <x v="8"/>
    <x v="38"/>
    <n v="68"/>
  </r>
  <r>
    <x v="13"/>
    <x v="13"/>
    <s v="2023/24 Q3 Oct, Nov, Dec"/>
    <x v="9"/>
    <x v="62"/>
    <n v="83"/>
  </r>
  <r>
    <x v="13"/>
    <x v="13"/>
    <s v="2023/24 Q3 Oct, Nov, Dec"/>
    <x v="9"/>
    <x v="38"/>
    <n v="390"/>
  </r>
  <r>
    <x v="13"/>
    <x v="13"/>
    <s v="2023/24 Q3 Oct, Nov, Dec"/>
    <x v="9"/>
    <x v="63"/>
    <n v="23"/>
  </r>
  <r>
    <x v="13"/>
    <x v="13"/>
    <s v="2023/24 Q3 Oct, Nov, Dec"/>
    <x v="9"/>
    <x v="64"/>
    <n v="67"/>
  </r>
  <r>
    <x v="13"/>
    <x v="13"/>
    <s v="2023/24 Q3 Oct, Nov, Dec"/>
    <x v="9"/>
    <x v="65"/>
    <n v="104"/>
  </r>
  <r>
    <x v="13"/>
    <x v="13"/>
    <s v="2023/24 Q3 Oct, Nov, Dec"/>
    <x v="9"/>
    <x v="66"/>
    <n v="71"/>
  </r>
  <r>
    <x v="13"/>
    <x v="13"/>
    <s v="2023/24 Q3 Oct, Nov, Dec"/>
    <x v="9"/>
    <x v="67"/>
    <n v="688"/>
  </r>
  <r>
    <x v="13"/>
    <x v="13"/>
    <s v="2023/24 Q3 Oct, Nov, Dec"/>
    <x v="10"/>
    <x v="41"/>
    <n v="72"/>
  </r>
  <r>
    <x v="13"/>
    <x v="13"/>
    <s v="2023/24 Q3 Oct, Nov, Dec"/>
    <x v="22"/>
    <x v="68"/>
    <n v="687"/>
  </r>
  <r>
    <x v="13"/>
    <x v="13"/>
    <s v="2023/24 Q3 Oct, Nov, Dec"/>
    <x v="22"/>
    <x v="69"/>
    <n v="413"/>
  </r>
  <r>
    <x v="13"/>
    <x v="13"/>
    <s v="2023/24 Q3 Oct, Nov, Dec"/>
    <x v="22"/>
    <x v="70"/>
    <n v="14"/>
  </r>
  <r>
    <x v="13"/>
    <x v="13"/>
    <s v="2023/24 Q3 Oct, Nov, Dec"/>
    <x v="22"/>
    <x v="71"/>
    <n v="111"/>
  </r>
  <r>
    <x v="13"/>
    <x v="13"/>
    <s v="2023/24 Q3 Oct, Nov, Dec"/>
    <x v="22"/>
    <x v="72"/>
    <n v="125"/>
  </r>
  <r>
    <x v="13"/>
    <x v="13"/>
    <s v="2023/24 Q3 Oct, Nov, Dec"/>
    <x v="22"/>
    <x v="116"/>
    <n v="248"/>
  </r>
  <r>
    <x v="13"/>
    <x v="13"/>
    <s v="2023/24 Q3 Oct, Nov, Dec"/>
    <x v="22"/>
    <x v="38"/>
    <n v="237"/>
  </r>
  <r>
    <x v="13"/>
    <x v="13"/>
    <s v="2023/24 Q3 Oct, Nov, Dec"/>
    <x v="22"/>
    <x v="73"/>
    <n v="29"/>
  </r>
  <r>
    <x v="13"/>
    <x v="13"/>
    <s v="2023/24 Q3 Oct, Nov, Dec"/>
    <x v="22"/>
    <x v="74"/>
    <n v="310"/>
  </r>
  <r>
    <x v="13"/>
    <x v="13"/>
    <s v="2023/24 Q3 Oct, Nov, Dec"/>
    <x v="11"/>
    <x v="68"/>
    <n v="42"/>
  </r>
  <r>
    <x v="13"/>
    <x v="13"/>
    <s v="2023/24 Q3 Oct, Nov, Dec"/>
    <x v="11"/>
    <x v="69"/>
    <n v="82"/>
  </r>
  <r>
    <x v="13"/>
    <x v="13"/>
    <s v="2023/24 Q3 Oct, Nov, Dec"/>
    <x v="11"/>
    <x v="70"/>
    <n v="1"/>
  </r>
  <r>
    <x v="13"/>
    <x v="13"/>
    <s v="2023/24 Q3 Oct, Nov, Dec"/>
    <x v="11"/>
    <x v="71"/>
    <n v="247"/>
  </r>
  <r>
    <x v="13"/>
    <x v="13"/>
    <s v="2023/24 Q3 Oct, Nov, Dec"/>
    <x v="11"/>
    <x v="72"/>
    <n v="778"/>
  </r>
  <r>
    <x v="13"/>
    <x v="13"/>
    <s v="2023/24 Q3 Oct, Nov, Dec"/>
    <x v="11"/>
    <x v="116"/>
    <n v="212"/>
  </r>
  <r>
    <x v="13"/>
    <x v="13"/>
    <s v="2023/24 Q3 Oct, Nov, Dec"/>
    <x v="11"/>
    <x v="38"/>
    <n v="222"/>
  </r>
  <r>
    <x v="13"/>
    <x v="13"/>
    <s v="2023/24 Q3 Oct, Nov, Dec"/>
    <x v="11"/>
    <x v="73"/>
    <n v="4"/>
  </r>
  <r>
    <x v="13"/>
    <x v="13"/>
    <s v="2023/24 Q3 Oct, Nov, Dec"/>
    <x v="11"/>
    <x v="74"/>
    <n v="78"/>
  </r>
  <r>
    <x v="13"/>
    <x v="13"/>
    <s v="2023/24 Q3 Oct, Nov, Dec"/>
    <x v="12"/>
    <x v="41"/>
    <n v="3748"/>
  </r>
  <r>
    <x v="13"/>
    <x v="13"/>
    <s v="2023/24 Q3 Oct, Nov, Dec"/>
    <x v="13"/>
    <x v="75"/>
    <n v="14"/>
  </r>
  <r>
    <x v="13"/>
    <x v="13"/>
    <s v="2023/24 Q3 Oct, Nov, Dec"/>
    <x v="13"/>
    <x v="76"/>
    <n v="1"/>
  </r>
  <r>
    <x v="13"/>
    <x v="13"/>
    <s v="2023/24 Q3 Oct, Nov, Dec"/>
    <x v="13"/>
    <x v="77"/>
    <n v="17"/>
  </r>
  <r>
    <x v="13"/>
    <x v="13"/>
    <s v="2023/24 Q3 Oct, Nov, Dec"/>
    <x v="13"/>
    <x v="78"/>
    <n v="303"/>
  </r>
  <r>
    <x v="13"/>
    <x v="13"/>
    <s v="2023/24 Q3 Oct, Nov, Dec"/>
    <x v="13"/>
    <x v="79"/>
    <n v="67"/>
  </r>
  <r>
    <x v="13"/>
    <x v="13"/>
    <s v="2023/24 Q3 Oct, Nov, Dec"/>
    <x v="13"/>
    <x v="38"/>
    <n v="479"/>
  </r>
  <r>
    <x v="13"/>
    <x v="13"/>
    <s v="2023/24 Q3 Oct, Nov, Dec"/>
    <x v="13"/>
    <x v="80"/>
    <n v="13"/>
  </r>
  <r>
    <x v="13"/>
    <x v="13"/>
    <s v="2023/24 Q3 Oct, Nov, Dec"/>
    <x v="13"/>
    <x v="81"/>
    <n v="128"/>
  </r>
  <r>
    <x v="13"/>
    <x v="13"/>
    <s v="2023/24 Q3 Oct, Nov, Dec"/>
    <x v="14"/>
    <x v="35"/>
    <n v="17"/>
  </r>
  <r>
    <x v="13"/>
    <x v="13"/>
    <s v="2023/24 Q3 Oct, Nov, Dec"/>
    <x v="14"/>
    <x v="82"/>
    <n v="22"/>
  </r>
  <r>
    <x v="13"/>
    <x v="13"/>
    <s v="2023/24 Q3 Oct, Nov, Dec"/>
    <x v="14"/>
    <x v="101"/>
    <n v="84"/>
  </r>
  <r>
    <x v="13"/>
    <x v="13"/>
    <s v="2023/24 Q3 Oct, Nov, Dec"/>
    <x v="14"/>
    <x v="83"/>
    <n v="56"/>
  </r>
  <r>
    <x v="13"/>
    <x v="13"/>
    <s v="2023/24 Q3 Oct, Nov, Dec"/>
    <x v="14"/>
    <x v="113"/>
    <n v="14"/>
  </r>
  <r>
    <x v="13"/>
    <x v="13"/>
    <s v="2023/24 Q3 Oct, Nov, Dec"/>
    <x v="14"/>
    <x v="38"/>
    <n v="31"/>
  </r>
  <r>
    <x v="13"/>
    <x v="13"/>
    <s v="2023/24 Q3 Oct, Nov, Dec"/>
    <x v="14"/>
    <x v="84"/>
    <n v="70"/>
  </r>
  <r>
    <x v="13"/>
    <x v="13"/>
    <s v="2023/24 Q3 Oct, Nov, Dec"/>
    <x v="14"/>
    <x v="40"/>
    <n v="33"/>
  </r>
  <r>
    <x v="13"/>
    <x v="13"/>
    <s v="2023/24 Q3 Oct, Nov, Dec"/>
    <x v="15"/>
    <x v="85"/>
    <n v="45"/>
  </r>
  <r>
    <x v="13"/>
    <x v="13"/>
    <s v="2023/24 Q3 Oct, Nov, Dec"/>
    <x v="15"/>
    <x v="86"/>
    <n v="16"/>
  </r>
  <r>
    <x v="13"/>
    <x v="13"/>
    <s v="2023/24 Q3 Oct, Nov, Dec"/>
    <x v="15"/>
    <x v="38"/>
    <n v="128"/>
  </r>
  <r>
    <x v="13"/>
    <x v="13"/>
    <s v="2023/24 Q3 Oct, Nov, Dec"/>
    <x v="15"/>
    <x v="87"/>
    <n v="85"/>
  </r>
  <r>
    <x v="13"/>
    <x v="13"/>
    <s v="2023/24 Q3 Oct, Nov, Dec"/>
    <x v="15"/>
    <x v="88"/>
    <n v="19"/>
  </r>
  <r>
    <x v="13"/>
    <x v="13"/>
    <s v="2023/24 Q3 Oct, Nov, Dec"/>
    <x v="15"/>
    <x v="89"/>
    <n v="939"/>
  </r>
  <r>
    <x v="13"/>
    <x v="13"/>
    <s v="2023/24 Q3 Oct, Nov, Dec"/>
    <x v="15"/>
    <x v="90"/>
    <n v="182"/>
  </r>
  <r>
    <x v="13"/>
    <x v="13"/>
    <s v="2023/24 Q3 Oct, Nov, Dec"/>
    <x v="16"/>
    <x v="118"/>
    <n v="48"/>
  </r>
  <r>
    <x v="13"/>
    <x v="13"/>
    <s v="2023/24 Q3 Oct, Nov, Dec"/>
    <x v="16"/>
    <x v="124"/>
    <n v="110"/>
  </r>
  <r>
    <x v="13"/>
    <x v="13"/>
    <s v="2023/24 Q3 Oct, Nov, Dec"/>
    <x v="16"/>
    <x v="38"/>
    <n v="27"/>
  </r>
  <r>
    <x v="13"/>
    <x v="13"/>
    <s v="2023/24 Q3 Oct, Nov, Dec"/>
    <x v="16"/>
    <x v="92"/>
    <n v="19"/>
  </r>
  <r>
    <x v="13"/>
    <x v="13"/>
    <s v="2023/24 Q3 Oct, Nov, Dec"/>
    <x v="16"/>
    <x v="127"/>
    <n v="1"/>
  </r>
  <r>
    <x v="13"/>
    <x v="13"/>
    <s v="2023/24 Q3 Oct, Nov, Dec"/>
    <x v="16"/>
    <x v="93"/>
    <n v="108"/>
  </r>
  <r>
    <x v="13"/>
    <x v="13"/>
    <s v="2023/24 Q3 Oct, Nov, Dec"/>
    <x v="16"/>
    <x v="94"/>
    <n v="1"/>
  </r>
  <r>
    <x v="13"/>
    <x v="13"/>
    <s v="2023/24 Q3 Oct, Nov, Dec"/>
    <x v="16"/>
    <x v="95"/>
    <n v="30"/>
  </r>
  <r>
    <x v="13"/>
    <x v="13"/>
    <s v="2023/24 Q3 Oct, Nov, Dec"/>
    <x v="16"/>
    <x v="125"/>
    <n v="9"/>
  </r>
  <r>
    <x v="13"/>
    <x v="13"/>
    <s v="2023/24 Q3 Oct, Nov, Dec"/>
    <x v="16"/>
    <x v="96"/>
    <n v="266"/>
  </r>
  <r>
    <x v="13"/>
    <x v="13"/>
    <s v="2023/24 Q3 Oct, Nov, Dec"/>
    <x v="16"/>
    <x v="97"/>
    <n v="178"/>
  </r>
  <r>
    <x v="13"/>
    <x v="13"/>
    <s v="2023/24 Q3 Oct, Nov, Dec"/>
    <x v="16"/>
    <x v="98"/>
    <n v="2"/>
  </r>
  <r>
    <x v="13"/>
    <x v="13"/>
    <s v="2023/24 Q3 Oct, Nov, Dec"/>
    <x v="16"/>
    <x v="99"/>
    <n v="61"/>
  </r>
  <r>
    <x v="13"/>
    <x v="13"/>
    <s v="2023/24 Q3 Oct, Nov, Dec"/>
    <x v="16"/>
    <x v="100"/>
    <n v="8"/>
  </r>
  <r>
    <x v="13"/>
    <x v="13"/>
    <s v="2023/24 Q3 Oct, Nov, Dec"/>
    <x v="16"/>
    <x v="117"/>
    <n v="13"/>
  </r>
  <r>
    <x v="13"/>
    <x v="13"/>
    <s v="2023/24 Q3 Oct, Nov, Dec"/>
    <x v="17"/>
    <x v="35"/>
    <n v="216"/>
  </r>
  <r>
    <x v="13"/>
    <x v="13"/>
    <s v="2023/24 Q3 Oct, Nov, Dec"/>
    <x v="17"/>
    <x v="82"/>
    <n v="1011"/>
  </r>
  <r>
    <x v="13"/>
    <x v="13"/>
    <s v="2023/24 Q3 Oct, Nov, Dec"/>
    <x v="17"/>
    <x v="101"/>
    <n v="2848"/>
  </r>
  <r>
    <x v="13"/>
    <x v="13"/>
    <s v="2023/24 Q3 Oct, Nov, Dec"/>
    <x v="17"/>
    <x v="83"/>
    <n v="2542"/>
  </r>
  <r>
    <x v="13"/>
    <x v="13"/>
    <s v="2023/24 Q3 Oct, Nov, Dec"/>
    <x v="17"/>
    <x v="113"/>
    <n v="343"/>
  </r>
  <r>
    <x v="13"/>
    <x v="13"/>
    <s v="2023/24 Q3 Oct, Nov, Dec"/>
    <x v="17"/>
    <x v="38"/>
    <n v="208"/>
  </r>
  <r>
    <x v="13"/>
    <x v="13"/>
    <s v="2023/24 Q3 Oct, Nov, Dec"/>
    <x v="17"/>
    <x v="84"/>
    <n v="632"/>
  </r>
  <r>
    <x v="13"/>
    <x v="13"/>
    <s v="2023/24 Q3 Oct, Nov, Dec"/>
    <x v="17"/>
    <x v="40"/>
    <n v="526"/>
  </r>
  <r>
    <x v="13"/>
    <x v="13"/>
    <s v="2023/24 Q3 Oct, Nov, Dec"/>
    <x v="17"/>
    <x v="102"/>
    <n v="116"/>
  </r>
  <r>
    <x v="13"/>
    <x v="13"/>
    <s v="2023/24 Q3 Oct, Nov, Dec"/>
    <x v="18"/>
    <x v="38"/>
    <n v="383"/>
  </r>
  <r>
    <x v="13"/>
    <x v="13"/>
    <s v="2023/24 Q3 Oct, Nov, Dec"/>
    <x v="18"/>
    <x v="103"/>
    <n v="60"/>
  </r>
  <r>
    <x v="13"/>
    <x v="13"/>
    <s v="2023/24 Q3 Oct, Nov, Dec"/>
    <x v="18"/>
    <x v="104"/>
    <n v="343"/>
  </r>
  <r>
    <x v="13"/>
    <x v="13"/>
    <s v="2023/24 Q3 Oct, Nov, Dec"/>
    <x v="19"/>
    <x v="105"/>
    <n v="31"/>
  </r>
  <r>
    <x v="13"/>
    <x v="13"/>
    <s v="2023/24 Q3 Oct, Nov, Dec"/>
    <x v="19"/>
    <x v="106"/>
    <n v="1"/>
  </r>
  <r>
    <x v="13"/>
    <x v="13"/>
    <s v="2023/24 Q3 Oct, Nov, Dec"/>
    <x v="19"/>
    <x v="107"/>
    <n v="39"/>
  </r>
  <r>
    <x v="13"/>
    <x v="13"/>
    <s v="2023/24 Q3 Oct, Nov, Dec"/>
    <x v="20"/>
    <x v="108"/>
    <n v="109"/>
  </r>
  <r>
    <x v="13"/>
    <x v="13"/>
    <s v="2023/24 Q3 Oct, Nov, Dec"/>
    <x v="20"/>
    <x v="109"/>
    <n v="611"/>
  </r>
  <r>
    <x v="13"/>
    <x v="13"/>
    <s v="2023/24 Q3 Oct, Nov, Dec"/>
    <x v="21"/>
    <x v="38"/>
    <n v="2"/>
  </r>
  <r>
    <x v="13"/>
    <x v="13"/>
    <s v="2023/24 Q4 Jan, Feb, Mar"/>
    <x v="0"/>
    <x v="0"/>
    <n v="251"/>
  </r>
  <r>
    <x v="13"/>
    <x v="13"/>
    <s v="2023/24 Q4 Jan, Feb, Mar"/>
    <x v="0"/>
    <x v="1"/>
    <n v="673"/>
  </r>
  <r>
    <x v="13"/>
    <x v="13"/>
    <s v="2023/24 Q4 Jan, Feb, Mar"/>
    <x v="1"/>
    <x v="119"/>
    <n v="22"/>
  </r>
  <r>
    <x v="13"/>
    <x v="13"/>
    <s v="2023/24 Q4 Jan, Feb, Mar"/>
    <x v="1"/>
    <x v="120"/>
    <n v="7"/>
  </r>
  <r>
    <x v="13"/>
    <x v="13"/>
    <s v="2023/24 Q4 Jan, Feb, Mar"/>
    <x v="1"/>
    <x v="121"/>
    <n v="10"/>
  </r>
  <r>
    <x v="13"/>
    <x v="13"/>
    <s v="2023/24 Q4 Jan, Feb, Mar"/>
    <x v="1"/>
    <x v="2"/>
    <n v="7"/>
  </r>
  <r>
    <x v="13"/>
    <x v="13"/>
    <s v="2023/24 Q4 Jan, Feb, Mar"/>
    <x v="1"/>
    <x v="3"/>
    <n v="37"/>
  </r>
  <r>
    <x v="13"/>
    <x v="13"/>
    <s v="2023/24 Q4 Jan, Feb, Mar"/>
    <x v="1"/>
    <x v="122"/>
    <n v="1"/>
  </r>
  <r>
    <x v="13"/>
    <x v="13"/>
    <s v="2023/24 Q4 Jan, Feb, Mar"/>
    <x v="1"/>
    <x v="111"/>
    <n v="39"/>
  </r>
  <r>
    <x v="13"/>
    <x v="13"/>
    <s v="2023/24 Q4 Jan, Feb, Mar"/>
    <x v="1"/>
    <x v="4"/>
    <n v="43"/>
  </r>
  <r>
    <x v="13"/>
    <x v="13"/>
    <s v="2023/24 Q4 Jan, Feb, Mar"/>
    <x v="1"/>
    <x v="123"/>
    <n v="16"/>
  </r>
  <r>
    <x v="13"/>
    <x v="13"/>
    <s v="2023/24 Q4 Jan, Feb, Mar"/>
    <x v="1"/>
    <x v="6"/>
    <n v="29"/>
  </r>
  <r>
    <x v="13"/>
    <x v="13"/>
    <s v="2023/24 Q4 Jan, Feb, Mar"/>
    <x v="1"/>
    <x v="7"/>
    <n v="3"/>
  </r>
  <r>
    <x v="13"/>
    <x v="13"/>
    <s v="2023/24 Q4 Jan, Feb, Mar"/>
    <x v="1"/>
    <x v="8"/>
    <n v="6"/>
  </r>
  <r>
    <x v="13"/>
    <x v="13"/>
    <s v="2023/24 Q4 Jan, Feb, Mar"/>
    <x v="1"/>
    <x v="9"/>
    <n v="49"/>
  </r>
  <r>
    <x v="13"/>
    <x v="13"/>
    <s v="2023/24 Q4 Jan, Feb, Mar"/>
    <x v="1"/>
    <x v="10"/>
    <n v="245"/>
  </r>
  <r>
    <x v="13"/>
    <x v="13"/>
    <s v="2023/24 Q4 Jan, Feb, Mar"/>
    <x v="1"/>
    <x v="11"/>
    <n v="3"/>
  </r>
  <r>
    <x v="13"/>
    <x v="13"/>
    <s v="2023/24 Q4 Jan, Feb, Mar"/>
    <x v="1"/>
    <x v="12"/>
    <n v="38"/>
  </r>
  <r>
    <x v="13"/>
    <x v="13"/>
    <s v="2023/24 Q4 Jan, Feb, Mar"/>
    <x v="1"/>
    <x v="13"/>
    <n v="5"/>
  </r>
  <r>
    <x v="13"/>
    <x v="13"/>
    <s v="2023/24 Q4 Jan, Feb, Mar"/>
    <x v="1"/>
    <x v="14"/>
    <n v="50"/>
  </r>
  <r>
    <x v="13"/>
    <x v="13"/>
    <s v="2023/24 Q4 Jan, Feb, Mar"/>
    <x v="1"/>
    <x v="15"/>
    <n v="59"/>
  </r>
  <r>
    <x v="13"/>
    <x v="13"/>
    <s v="2023/24 Q4 Jan, Feb, Mar"/>
    <x v="1"/>
    <x v="16"/>
    <n v="23"/>
  </r>
  <r>
    <x v="13"/>
    <x v="13"/>
    <s v="2023/24 Q4 Jan, Feb, Mar"/>
    <x v="1"/>
    <x v="17"/>
    <n v="298"/>
  </r>
  <r>
    <x v="13"/>
    <x v="13"/>
    <s v="2023/24 Q4 Jan, Feb, Mar"/>
    <x v="1"/>
    <x v="18"/>
    <n v="49"/>
  </r>
  <r>
    <x v="13"/>
    <x v="13"/>
    <s v="2023/24 Q4 Jan, Feb, Mar"/>
    <x v="1"/>
    <x v="19"/>
    <n v="143"/>
  </r>
  <r>
    <x v="13"/>
    <x v="13"/>
    <s v="2023/24 Q4 Jan, Feb, Mar"/>
    <x v="2"/>
    <x v="20"/>
    <n v="3723"/>
  </r>
  <r>
    <x v="13"/>
    <x v="13"/>
    <s v="2023/24 Q4 Jan, Feb, Mar"/>
    <x v="2"/>
    <x v="21"/>
    <n v="12"/>
  </r>
  <r>
    <x v="13"/>
    <x v="13"/>
    <s v="2023/24 Q4 Jan, Feb, Mar"/>
    <x v="2"/>
    <x v="22"/>
    <n v="577"/>
  </r>
  <r>
    <x v="13"/>
    <x v="13"/>
    <s v="2023/24 Q4 Jan, Feb, Mar"/>
    <x v="2"/>
    <x v="23"/>
    <n v="3166"/>
  </r>
  <r>
    <x v="13"/>
    <x v="13"/>
    <s v="2023/24 Q4 Jan, Feb, Mar"/>
    <x v="3"/>
    <x v="24"/>
    <n v="3073"/>
  </r>
  <r>
    <x v="13"/>
    <x v="13"/>
    <s v="2023/24 Q4 Jan, Feb, Mar"/>
    <x v="3"/>
    <x v="25"/>
    <n v="977"/>
  </r>
  <r>
    <x v="13"/>
    <x v="13"/>
    <s v="2023/24 Q4 Jan, Feb, Mar"/>
    <x v="3"/>
    <x v="26"/>
    <n v="2824"/>
  </r>
  <r>
    <x v="13"/>
    <x v="13"/>
    <s v="2023/24 Q4 Jan, Feb, Mar"/>
    <x v="3"/>
    <x v="27"/>
    <n v="969"/>
  </r>
  <r>
    <x v="13"/>
    <x v="13"/>
    <s v="2023/24 Q4 Jan, Feb, Mar"/>
    <x v="3"/>
    <x v="28"/>
    <n v="880"/>
  </r>
  <r>
    <x v="13"/>
    <x v="13"/>
    <s v="2023/24 Q4 Jan, Feb, Mar"/>
    <x v="3"/>
    <x v="38"/>
    <n v="608"/>
  </r>
  <r>
    <x v="13"/>
    <x v="13"/>
    <s v="2023/24 Q4 Jan, Feb, Mar"/>
    <x v="4"/>
    <x v="30"/>
    <n v="2"/>
  </r>
  <r>
    <x v="13"/>
    <x v="13"/>
    <s v="2023/24 Q4 Jan, Feb, Mar"/>
    <x v="4"/>
    <x v="31"/>
    <n v="192"/>
  </r>
  <r>
    <x v="13"/>
    <x v="13"/>
    <s v="2023/24 Q4 Jan, Feb, Mar"/>
    <x v="4"/>
    <x v="32"/>
    <n v="30"/>
  </r>
  <r>
    <x v="13"/>
    <x v="13"/>
    <s v="2023/24 Q4 Jan, Feb, Mar"/>
    <x v="4"/>
    <x v="33"/>
    <n v="2"/>
  </r>
  <r>
    <x v="13"/>
    <x v="13"/>
    <s v="2023/24 Q4 Jan, Feb, Mar"/>
    <x v="4"/>
    <x v="34"/>
    <n v="5"/>
  </r>
  <r>
    <x v="13"/>
    <x v="13"/>
    <s v="2023/24 Q4 Jan, Feb, Mar"/>
    <x v="5"/>
    <x v="35"/>
    <n v="1111"/>
  </r>
  <r>
    <x v="13"/>
    <x v="13"/>
    <s v="2023/24 Q4 Jan, Feb, Mar"/>
    <x v="5"/>
    <x v="36"/>
    <n v="101"/>
  </r>
  <r>
    <x v="13"/>
    <x v="13"/>
    <s v="2023/24 Q4 Jan, Feb, Mar"/>
    <x v="5"/>
    <x v="37"/>
    <n v="2922"/>
  </r>
  <r>
    <x v="13"/>
    <x v="13"/>
    <s v="2023/24 Q4 Jan, Feb, Mar"/>
    <x v="5"/>
    <x v="38"/>
    <n v="197"/>
  </r>
  <r>
    <x v="13"/>
    <x v="13"/>
    <s v="2023/24 Q4 Jan, Feb, Mar"/>
    <x v="5"/>
    <x v="39"/>
    <n v="374"/>
  </r>
  <r>
    <x v="13"/>
    <x v="13"/>
    <s v="2023/24 Q4 Jan, Feb, Mar"/>
    <x v="5"/>
    <x v="40"/>
    <n v="134"/>
  </r>
  <r>
    <x v="13"/>
    <x v="13"/>
    <s v="2023/24 Q4 Jan, Feb, Mar"/>
    <x v="6"/>
    <x v="115"/>
    <n v="458"/>
  </r>
  <r>
    <x v="13"/>
    <x v="13"/>
    <s v="2023/24 Q4 Jan, Feb, Mar"/>
    <x v="6"/>
    <x v="41"/>
    <n v="1939"/>
  </r>
  <r>
    <x v="13"/>
    <x v="13"/>
    <s v="2023/24 Q4 Jan, Feb, Mar"/>
    <x v="7"/>
    <x v="43"/>
    <n v="4"/>
  </r>
  <r>
    <x v="13"/>
    <x v="13"/>
    <s v="2023/24 Q4 Jan, Feb, Mar"/>
    <x v="7"/>
    <x v="44"/>
    <n v="31"/>
  </r>
  <r>
    <x v="13"/>
    <x v="13"/>
    <s v="2023/24 Q4 Jan, Feb, Mar"/>
    <x v="7"/>
    <x v="45"/>
    <n v="704"/>
  </r>
  <r>
    <x v="13"/>
    <x v="13"/>
    <s v="2023/24 Q4 Jan, Feb, Mar"/>
    <x v="7"/>
    <x v="46"/>
    <n v="30"/>
  </r>
  <r>
    <x v="13"/>
    <x v="13"/>
    <s v="2023/24 Q4 Jan, Feb, Mar"/>
    <x v="7"/>
    <x v="47"/>
    <n v="51"/>
  </r>
  <r>
    <x v="13"/>
    <x v="13"/>
    <s v="2023/24 Q4 Jan, Feb, Mar"/>
    <x v="7"/>
    <x v="48"/>
    <n v="1"/>
  </r>
  <r>
    <x v="13"/>
    <x v="13"/>
    <s v="2023/24 Q4 Jan, Feb, Mar"/>
    <x v="7"/>
    <x v="49"/>
    <n v="4"/>
  </r>
  <r>
    <x v="13"/>
    <x v="13"/>
    <s v="2023/24 Q4 Jan, Feb, Mar"/>
    <x v="7"/>
    <x v="50"/>
    <n v="2"/>
  </r>
  <r>
    <x v="13"/>
    <x v="13"/>
    <s v="2023/24 Q4 Jan, Feb, Mar"/>
    <x v="7"/>
    <x v="51"/>
    <n v="7"/>
  </r>
  <r>
    <x v="13"/>
    <x v="13"/>
    <s v="2023/24 Q4 Jan, Feb, Mar"/>
    <x v="7"/>
    <x v="52"/>
    <n v="12"/>
  </r>
  <r>
    <x v="13"/>
    <x v="13"/>
    <s v="2023/24 Q4 Jan, Feb, Mar"/>
    <x v="7"/>
    <x v="53"/>
    <n v="31"/>
  </r>
  <r>
    <x v="13"/>
    <x v="13"/>
    <s v="2023/24 Q4 Jan, Feb, Mar"/>
    <x v="7"/>
    <x v="112"/>
    <n v="2"/>
  </r>
  <r>
    <x v="13"/>
    <x v="13"/>
    <s v="2023/24 Q4 Jan, Feb, Mar"/>
    <x v="7"/>
    <x v="54"/>
    <n v="7"/>
  </r>
  <r>
    <x v="13"/>
    <x v="13"/>
    <s v="2023/24 Q4 Jan, Feb, Mar"/>
    <x v="7"/>
    <x v="55"/>
    <n v="34"/>
  </r>
  <r>
    <x v="13"/>
    <x v="13"/>
    <s v="2023/24 Q4 Jan, Feb, Mar"/>
    <x v="7"/>
    <x v="56"/>
    <n v="1"/>
  </r>
  <r>
    <x v="13"/>
    <x v="13"/>
    <s v="2023/24 Q4 Jan, Feb, Mar"/>
    <x v="7"/>
    <x v="57"/>
    <n v="3"/>
  </r>
  <r>
    <x v="13"/>
    <x v="13"/>
    <s v="2023/24 Q4 Jan, Feb, Mar"/>
    <x v="7"/>
    <x v="58"/>
    <n v="2"/>
  </r>
  <r>
    <x v="13"/>
    <x v="13"/>
    <s v="2023/24 Q4 Jan, Feb, Mar"/>
    <x v="7"/>
    <x v="59"/>
    <n v="36"/>
  </r>
  <r>
    <x v="13"/>
    <x v="13"/>
    <s v="2023/24 Q4 Jan, Feb, Mar"/>
    <x v="7"/>
    <x v="60"/>
    <n v="11"/>
  </r>
  <r>
    <x v="13"/>
    <x v="13"/>
    <s v="2023/24 Q4 Jan, Feb, Mar"/>
    <x v="7"/>
    <x v="61"/>
    <n v="124"/>
  </r>
  <r>
    <x v="13"/>
    <x v="13"/>
    <s v="2023/24 Q4 Jan, Feb, Mar"/>
    <x v="8"/>
    <x v="24"/>
    <n v="2017"/>
  </r>
  <r>
    <x v="13"/>
    <x v="13"/>
    <s v="2023/24 Q4 Jan, Feb, Mar"/>
    <x v="8"/>
    <x v="25"/>
    <n v="95"/>
  </r>
  <r>
    <x v="13"/>
    <x v="13"/>
    <s v="2023/24 Q4 Jan, Feb, Mar"/>
    <x v="8"/>
    <x v="26"/>
    <n v="34"/>
  </r>
  <r>
    <x v="13"/>
    <x v="13"/>
    <s v="2023/24 Q4 Jan, Feb, Mar"/>
    <x v="8"/>
    <x v="27"/>
    <n v="427"/>
  </r>
  <r>
    <x v="13"/>
    <x v="13"/>
    <s v="2023/24 Q4 Jan, Feb, Mar"/>
    <x v="8"/>
    <x v="28"/>
    <n v="148"/>
  </r>
  <r>
    <x v="13"/>
    <x v="13"/>
    <s v="2023/24 Q4 Jan, Feb, Mar"/>
    <x v="8"/>
    <x v="38"/>
    <n v="71"/>
  </r>
  <r>
    <x v="13"/>
    <x v="13"/>
    <s v="2023/24 Q4 Jan, Feb, Mar"/>
    <x v="9"/>
    <x v="62"/>
    <n v="98"/>
  </r>
  <r>
    <x v="13"/>
    <x v="13"/>
    <s v="2023/24 Q4 Jan, Feb, Mar"/>
    <x v="9"/>
    <x v="38"/>
    <n v="359"/>
  </r>
  <r>
    <x v="13"/>
    <x v="13"/>
    <s v="2023/24 Q4 Jan, Feb, Mar"/>
    <x v="9"/>
    <x v="63"/>
    <n v="27"/>
  </r>
  <r>
    <x v="13"/>
    <x v="13"/>
    <s v="2023/24 Q4 Jan, Feb, Mar"/>
    <x v="9"/>
    <x v="64"/>
    <n v="77"/>
  </r>
  <r>
    <x v="13"/>
    <x v="13"/>
    <s v="2023/24 Q4 Jan, Feb, Mar"/>
    <x v="9"/>
    <x v="65"/>
    <n v="113"/>
  </r>
  <r>
    <x v="13"/>
    <x v="13"/>
    <s v="2023/24 Q4 Jan, Feb, Mar"/>
    <x v="9"/>
    <x v="66"/>
    <n v="84"/>
  </r>
  <r>
    <x v="13"/>
    <x v="13"/>
    <s v="2023/24 Q4 Jan, Feb, Mar"/>
    <x v="9"/>
    <x v="67"/>
    <n v="657"/>
  </r>
  <r>
    <x v="13"/>
    <x v="13"/>
    <s v="2023/24 Q4 Jan, Feb, Mar"/>
    <x v="10"/>
    <x v="41"/>
    <n v="82"/>
  </r>
  <r>
    <x v="13"/>
    <x v="13"/>
    <s v="2023/24 Q4 Jan, Feb, Mar"/>
    <x v="22"/>
    <x v="68"/>
    <n v="591"/>
  </r>
  <r>
    <x v="13"/>
    <x v="13"/>
    <s v="2023/24 Q4 Jan, Feb, Mar"/>
    <x v="22"/>
    <x v="69"/>
    <n v="489"/>
  </r>
  <r>
    <x v="13"/>
    <x v="13"/>
    <s v="2023/24 Q4 Jan, Feb, Mar"/>
    <x v="22"/>
    <x v="70"/>
    <n v="19"/>
  </r>
  <r>
    <x v="13"/>
    <x v="13"/>
    <s v="2023/24 Q4 Jan, Feb, Mar"/>
    <x v="22"/>
    <x v="71"/>
    <n v="98"/>
  </r>
  <r>
    <x v="13"/>
    <x v="13"/>
    <s v="2023/24 Q4 Jan, Feb, Mar"/>
    <x v="22"/>
    <x v="72"/>
    <n v="145"/>
  </r>
  <r>
    <x v="13"/>
    <x v="13"/>
    <s v="2023/24 Q4 Jan, Feb, Mar"/>
    <x v="22"/>
    <x v="116"/>
    <n v="256"/>
  </r>
  <r>
    <x v="13"/>
    <x v="13"/>
    <s v="2023/24 Q4 Jan, Feb, Mar"/>
    <x v="22"/>
    <x v="38"/>
    <n v="294"/>
  </r>
  <r>
    <x v="13"/>
    <x v="13"/>
    <s v="2023/24 Q4 Jan, Feb, Mar"/>
    <x v="22"/>
    <x v="73"/>
    <n v="35"/>
  </r>
  <r>
    <x v="13"/>
    <x v="13"/>
    <s v="2023/24 Q4 Jan, Feb, Mar"/>
    <x v="22"/>
    <x v="74"/>
    <n v="315"/>
  </r>
  <r>
    <x v="13"/>
    <x v="13"/>
    <s v="2023/24 Q4 Jan, Feb, Mar"/>
    <x v="11"/>
    <x v="68"/>
    <n v="58"/>
  </r>
  <r>
    <x v="13"/>
    <x v="13"/>
    <s v="2023/24 Q4 Jan, Feb, Mar"/>
    <x v="11"/>
    <x v="69"/>
    <n v="77"/>
  </r>
  <r>
    <x v="13"/>
    <x v="13"/>
    <s v="2023/24 Q4 Jan, Feb, Mar"/>
    <x v="11"/>
    <x v="71"/>
    <n v="211"/>
  </r>
  <r>
    <x v="13"/>
    <x v="13"/>
    <s v="2023/24 Q4 Jan, Feb, Mar"/>
    <x v="11"/>
    <x v="72"/>
    <n v="671"/>
  </r>
  <r>
    <x v="13"/>
    <x v="13"/>
    <s v="2023/24 Q4 Jan, Feb, Mar"/>
    <x v="11"/>
    <x v="116"/>
    <n v="201"/>
  </r>
  <r>
    <x v="13"/>
    <x v="13"/>
    <s v="2023/24 Q4 Jan, Feb, Mar"/>
    <x v="11"/>
    <x v="38"/>
    <n v="202"/>
  </r>
  <r>
    <x v="13"/>
    <x v="13"/>
    <s v="2023/24 Q4 Jan, Feb, Mar"/>
    <x v="11"/>
    <x v="73"/>
    <n v="3"/>
  </r>
  <r>
    <x v="13"/>
    <x v="13"/>
    <s v="2023/24 Q4 Jan, Feb, Mar"/>
    <x v="11"/>
    <x v="74"/>
    <n v="82"/>
  </r>
  <r>
    <x v="13"/>
    <x v="13"/>
    <s v="2023/24 Q4 Jan, Feb, Mar"/>
    <x v="12"/>
    <x v="41"/>
    <n v="3721"/>
  </r>
  <r>
    <x v="13"/>
    <x v="13"/>
    <s v="2023/24 Q4 Jan, Feb, Mar"/>
    <x v="13"/>
    <x v="75"/>
    <n v="15"/>
  </r>
  <r>
    <x v="13"/>
    <x v="13"/>
    <s v="2023/24 Q4 Jan, Feb, Mar"/>
    <x v="13"/>
    <x v="77"/>
    <n v="17"/>
  </r>
  <r>
    <x v="13"/>
    <x v="13"/>
    <s v="2023/24 Q4 Jan, Feb, Mar"/>
    <x v="13"/>
    <x v="78"/>
    <n v="305"/>
  </r>
  <r>
    <x v="13"/>
    <x v="13"/>
    <s v="2023/24 Q4 Jan, Feb, Mar"/>
    <x v="13"/>
    <x v="79"/>
    <n v="81"/>
  </r>
  <r>
    <x v="13"/>
    <x v="13"/>
    <s v="2023/24 Q4 Jan, Feb, Mar"/>
    <x v="13"/>
    <x v="38"/>
    <n v="454"/>
  </r>
  <r>
    <x v="13"/>
    <x v="13"/>
    <s v="2023/24 Q4 Jan, Feb, Mar"/>
    <x v="13"/>
    <x v="80"/>
    <n v="2"/>
  </r>
  <r>
    <x v="13"/>
    <x v="13"/>
    <s v="2023/24 Q4 Jan, Feb, Mar"/>
    <x v="13"/>
    <x v="81"/>
    <n v="128"/>
  </r>
  <r>
    <x v="13"/>
    <x v="13"/>
    <s v="2023/24 Q4 Jan, Feb, Mar"/>
    <x v="14"/>
    <x v="35"/>
    <n v="13"/>
  </r>
  <r>
    <x v="13"/>
    <x v="13"/>
    <s v="2023/24 Q4 Jan, Feb, Mar"/>
    <x v="14"/>
    <x v="82"/>
    <n v="13"/>
  </r>
  <r>
    <x v="13"/>
    <x v="13"/>
    <s v="2023/24 Q4 Jan, Feb, Mar"/>
    <x v="14"/>
    <x v="101"/>
    <n v="82"/>
  </r>
  <r>
    <x v="13"/>
    <x v="13"/>
    <s v="2023/24 Q4 Jan, Feb, Mar"/>
    <x v="14"/>
    <x v="83"/>
    <n v="48"/>
  </r>
  <r>
    <x v="13"/>
    <x v="13"/>
    <s v="2023/24 Q4 Jan, Feb, Mar"/>
    <x v="14"/>
    <x v="113"/>
    <n v="10"/>
  </r>
  <r>
    <x v="13"/>
    <x v="13"/>
    <s v="2023/24 Q4 Jan, Feb, Mar"/>
    <x v="14"/>
    <x v="38"/>
    <n v="31"/>
  </r>
  <r>
    <x v="13"/>
    <x v="13"/>
    <s v="2023/24 Q4 Jan, Feb, Mar"/>
    <x v="14"/>
    <x v="84"/>
    <n v="56"/>
  </r>
  <r>
    <x v="13"/>
    <x v="13"/>
    <s v="2023/24 Q4 Jan, Feb, Mar"/>
    <x v="14"/>
    <x v="40"/>
    <n v="27"/>
  </r>
  <r>
    <x v="13"/>
    <x v="13"/>
    <s v="2023/24 Q4 Jan, Feb, Mar"/>
    <x v="15"/>
    <x v="85"/>
    <n v="46"/>
  </r>
  <r>
    <x v="13"/>
    <x v="13"/>
    <s v="2023/24 Q4 Jan, Feb, Mar"/>
    <x v="15"/>
    <x v="86"/>
    <n v="9"/>
  </r>
  <r>
    <x v="13"/>
    <x v="13"/>
    <s v="2023/24 Q4 Jan, Feb, Mar"/>
    <x v="15"/>
    <x v="38"/>
    <n v="142"/>
  </r>
  <r>
    <x v="13"/>
    <x v="13"/>
    <s v="2023/24 Q4 Jan, Feb, Mar"/>
    <x v="15"/>
    <x v="87"/>
    <n v="108"/>
  </r>
  <r>
    <x v="13"/>
    <x v="13"/>
    <s v="2023/24 Q4 Jan, Feb, Mar"/>
    <x v="15"/>
    <x v="88"/>
    <n v="16"/>
  </r>
  <r>
    <x v="13"/>
    <x v="13"/>
    <s v="2023/24 Q4 Jan, Feb, Mar"/>
    <x v="15"/>
    <x v="89"/>
    <n v="1156"/>
  </r>
  <r>
    <x v="13"/>
    <x v="13"/>
    <s v="2023/24 Q4 Jan, Feb, Mar"/>
    <x v="15"/>
    <x v="90"/>
    <n v="190"/>
  </r>
  <r>
    <x v="13"/>
    <x v="13"/>
    <s v="2023/24 Q4 Jan, Feb, Mar"/>
    <x v="16"/>
    <x v="118"/>
    <n v="49"/>
  </r>
  <r>
    <x v="13"/>
    <x v="13"/>
    <s v="2023/24 Q4 Jan, Feb, Mar"/>
    <x v="16"/>
    <x v="124"/>
    <n v="88"/>
  </r>
  <r>
    <x v="13"/>
    <x v="13"/>
    <s v="2023/24 Q4 Jan, Feb, Mar"/>
    <x v="16"/>
    <x v="38"/>
    <n v="30"/>
  </r>
  <r>
    <x v="13"/>
    <x v="13"/>
    <s v="2023/24 Q4 Jan, Feb, Mar"/>
    <x v="16"/>
    <x v="92"/>
    <n v="29"/>
  </r>
  <r>
    <x v="13"/>
    <x v="13"/>
    <s v="2023/24 Q4 Jan, Feb, Mar"/>
    <x v="16"/>
    <x v="127"/>
    <n v="2"/>
  </r>
  <r>
    <x v="13"/>
    <x v="13"/>
    <s v="2023/24 Q4 Jan, Feb, Mar"/>
    <x v="16"/>
    <x v="93"/>
    <n v="74"/>
  </r>
  <r>
    <x v="13"/>
    <x v="13"/>
    <s v="2023/24 Q4 Jan, Feb, Mar"/>
    <x v="16"/>
    <x v="114"/>
    <n v="4"/>
  </r>
  <r>
    <x v="13"/>
    <x v="13"/>
    <s v="2023/24 Q4 Jan, Feb, Mar"/>
    <x v="16"/>
    <x v="94"/>
    <n v="2"/>
  </r>
  <r>
    <x v="13"/>
    <x v="13"/>
    <s v="2023/24 Q4 Jan, Feb, Mar"/>
    <x v="16"/>
    <x v="95"/>
    <n v="32"/>
  </r>
  <r>
    <x v="13"/>
    <x v="13"/>
    <s v="2023/24 Q4 Jan, Feb, Mar"/>
    <x v="16"/>
    <x v="125"/>
    <n v="5"/>
  </r>
  <r>
    <x v="13"/>
    <x v="13"/>
    <s v="2023/24 Q4 Jan, Feb, Mar"/>
    <x v="16"/>
    <x v="96"/>
    <n v="203"/>
  </r>
  <r>
    <x v="13"/>
    <x v="13"/>
    <s v="2023/24 Q4 Jan, Feb, Mar"/>
    <x v="16"/>
    <x v="97"/>
    <n v="161"/>
  </r>
  <r>
    <x v="13"/>
    <x v="13"/>
    <s v="2023/24 Q4 Jan, Feb, Mar"/>
    <x v="16"/>
    <x v="98"/>
    <n v="5"/>
  </r>
  <r>
    <x v="13"/>
    <x v="13"/>
    <s v="2023/24 Q4 Jan, Feb, Mar"/>
    <x v="16"/>
    <x v="99"/>
    <n v="57"/>
  </r>
  <r>
    <x v="13"/>
    <x v="13"/>
    <s v="2023/24 Q4 Jan, Feb, Mar"/>
    <x v="16"/>
    <x v="100"/>
    <n v="5"/>
  </r>
  <r>
    <x v="13"/>
    <x v="13"/>
    <s v="2023/24 Q4 Jan, Feb, Mar"/>
    <x v="16"/>
    <x v="117"/>
    <n v="6"/>
  </r>
  <r>
    <x v="13"/>
    <x v="13"/>
    <s v="2023/24 Q4 Jan, Feb, Mar"/>
    <x v="17"/>
    <x v="35"/>
    <n v="179"/>
  </r>
  <r>
    <x v="13"/>
    <x v="13"/>
    <s v="2023/24 Q4 Jan, Feb, Mar"/>
    <x v="17"/>
    <x v="82"/>
    <n v="907"/>
  </r>
  <r>
    <x v="13"/>
    <x v="13"/>
    <s v="2023/24 Q4 Jan, Feb, Mar"/>
    <x v="17"/>
    <x v="101"/>
    <n v="2669"/>
  </r>
  <r>
    <x v="13"/>
    <x v="13"/>
    <s v="2023/24 Q4 Jan, Feb, Mar"/>
    <x v="17"/>
    <x v="83"/>
    <n v="2356"/>
  </r>
  <r>
    <x v="13"/>
    <x v="13"/>
    <s v="2023/24 Q4 Jan, Feb, Mar"/>
    <x v="17"/>
    <x v="113"/>
    <n v="285"/>
  </r>
  <r>
    <x v="13"/>
    <x v="13"/>
    <s v="2023/24 Q4 Jan, Feb, Mar"/>
    <x v="17"/>
    <x v="38"/>
    <n v="168"/>
  </r>
  <r>
    <x v="13"/>
    <x v="13"/>
    <s v="2023/24 Q4 Jan, Feb, Mar"/>
    <x v="17"/>
    <x v="84"/>
    <n v="510"/>
  </r>
  <r>
    <x v="13"/>
    <x v="13"/>
    <s v="2023/24 Q4 Jan, Feb, Mar"/>
    <x v="17"/>
    <x v="40"/>
    <n v="451"/>
  </r>
  <r>
    <x v="13"/>
    <x v="13"/>
    <s v="2023/24 Q4 Jan, Feb, Mar"/>
    <x v="17"/>
    <x v="102"/>
    <n v="143"/>
  </r>
  <r>
    <x v="13"/>
    <x v="13"/>
    <s v="2023/24 Q4 Jan, Feb, Mar"/>
    <x v="18"/>
    <x v="38"/>
    <n v="417"/>
  </r>
  <r>
    <x v="13"/>
    <x v="13"/>
    <s v="2023/24 Q4 Jan, Feb, Mar"/>
    <x v="18"/>
    <x v="103"/>
    <n v="61"/>
  </r>
  <r>
    <x v="13"/>
    <x v="13"/>
    <s v="2023/24 Q4 Jan, Feb, Mar"/>
    <x v="18"/>
    <x v="104"/>
    <n v="299"/>
  </r>
  <r>
    <x v="13"/>
    <x v="13"/>
    <s v="2023/24 Q4 Jan, Feb, Mar"/>
    <x v="19"/>
    <x v="105"/>
    <n v="38"/>
  </r>
  <r>
    <x v="13"/>
    <x v="13"/>
    <s v="2023/24 Q4 Jan, Feb, Mar"/>
    <x v="19"/>
    <x v="106"/>
    <n v="2"/>
  </r>
  <r>
    <x v="13"/>
    <x v="13"/>
    <s v="2023/24 Q4 Jan, Feb, Mar"/>
    <x v="19"/>
    <x v="107"/>
    <n v="50"/>
  </r>
  <r>
    <x v="13"/>
    <x v="13"/>
    <s v="2023/24 Q4 Jan, Feb, Mar"/>
    <x v="20"/>
    <x v="108"/>
    <n v="116"/>
  </r>
  <r>
    <x v="13"/>
    <x v="13"/>
    <s v="2023/24 Q4 Jan, Feb, Mar"/>
    <x v="20"/>
    <x v="109"/>
    <n v="603"/>
  </r>
  <r>
    <x v="13"/>
    <x v="13"/>
    <s v="2023/24 Q4 Jan, Feb, Mar"/>
    <x v="21"/>
    <x v="38"/>
    <n v="4"/>
  </r>
  <r>
    <x v="14"/>
    <x v="14"/>
    <s v="2024/25 Q1 Apr, May, Jun"/>
    <x v="0"/>
    <x v="0"/>
    <n v="240"/>
  </r>
  <r>
    <x v="14"/>
    <x v="14"/>
    <s v="2024/25 Q1 Apr, May, Jun"/>
    <x v="0"/>
    <x v="1"/>
    <n v="547"/>
  </r>
  <r>
    <x v="14"/>
    <x v="14"/>
    <s v="2024/25 Q1 Apr, May, Jun"/>
    <x v="1"/>
    <x v="119"/>
    <n v="35"/>
  </r>
  <r>
    <x v="14"/>
    <x v="14"/>
    <s v="2024/25 Q1 Apr, May, Jun"/>
    <x v="1"/>
    <x v="120"/>
    <n v="8"/>
  </r>
  <r>
    <x v="14"/>
    <x v="14"/>
    <s v="2024/25 Q1 Apr, May, Jun"/>
    <x v="1"/>
    <x v="121"/>
    <n v="19"/>
  </r>
  <r>
    <x v="14"/>
    <x v="14"/>
    <s v="2024/25 Q1 Apr, May, Jun"/>
    <x v="1"/>
    <x v="2"/>
    <n v="6"/>
  </r>
  <r>
    <x v="14"/>
    <x v="14"/>
    <s v="2024/25 Q1 Apr, May, Jun"/>
    <x v="1"/>
    <x v="3"/>
    <n v="40"/>
  </r>
  <r>
    <x v="14"/>
    <x v="14"/>
    <s v="2024/25 Q1 Apr, May, Jun"/>
    <x v="1"/>
    <x v="111"/>
    <n v="49"/>
  </r>
  <r>
    <x v="14"/>
    <x v="14"/>
    <s v="2024/25 Q1 Apr, May, Jun"/>
    <x v="1"/>
    <x v="4"/>
    <n v="48"/>
  </r>
  <r>
    <x v="14"/>
    <x v="14"/>
    <s v="2024/25 Q1 Apr, May, Jun"/>
    <x v="1"/>
    <x v="123"/>
    <n v="18"/>
  </r>
  <r>
    <x v="14"/>
    <x v="14"/>
    <s v="2024/25 Q1 Apr, May, Jun"/>
    <x v="1"/>
    <x v="5"/>
    <n v="12"/>
  </r>
  <r>
    <x v="14"/>
    <x v="14"/>
    <s v="2024/25 Q1 Apr, May, Jun"/>
    <x v="1"/>
    <x v="6"/>
    <n v="55"/>
  </r>
  <r>
    <x v="14"/>
    <x v="14"/>
    <s v="2024/25 Q1 Apr, May, Jun"/>
    <x v="1"/>
    <x v="7"/>
    <n v="10"/>
  </r>
  <r>
    <x v="14"/>
    <x v="14"/>
    <s v="2024/25 Q1 Apr, May, Jun"/>
    <x v="1"/>
    <x v="8"/>
    <n v="21"/>
  </r>
  <r>
    <x v="14"/>
    <x v="14"/>
    <s v="2024/25 Q1 Apr, May, Jun"/>
    <x v="1"/>
    <x v="9"/>
    <n v="97"/>
  </r>
  <r>
    <x v="14"/>
    <x v="14"/>
    <s v="2024/25 Q1 Apr, May, Jun"/>
    <x v="1"/>
    <x v="10"/>
    <n v="336"/>
  </r>
  <r>
    <x v="14"/>
    <x v="14"/>
    <s v="2024/25 Q1 Apr, May, Jun"/>
    <x v="1"/>
    <x v="11"/>
    <n v="5"/>
  </r>
  <r>
    <x v="14"/>
    <x v="14"/>
    <s v="2024/25 Q1 Apr, May, Jun"/>
    <x v="1"/>
    <x v="12"/>
    <n v="88"/>
  </r>
  <r>
    <x v="14"/>
    <x v="14"/>
    <s v="2024/25 Q1 Apr, May, Jun"/>
    <x v="1"/>
    <x v="13"/>
    <n v="3"/>
  </r>
  <r>
    <x v="14"/>
    <x v="14"/>
    <s v="2024/25 Q1 Apr, May, Jun"/>
    <x v="1"/>
    <x v="14"/>
    <n v="53"/>
  </r>
  <r>
    <x v="14"/>
    <x v="14"/>
    <s v="2024/25 Q1 Apr, May, Jun"/>
    <x v="1"/>
    <x v="15"/>
    <n v="69"/>
  </r>
  <r>
    <x v="14"/>
    <x v="14"/>
    <s v="2024/25 Q1 Apr, May, Jun"/>
    <x v="1"/>
    <x v="16"/>
    <n v="42"/>
  </r>
  <r>
    <x v="14"/>
    <x v="14"/>
    <s v="2024/25 Q1 Apr, May, Jun"/>
    <x v="1"/>
    <x v="17"/>
    <n v="434"/>
  </r>
  <r>
    <x v="14"/>
    <x v="14"/>
    <s v="2024/25 Q1 Apr, May, Jun"/>
    <x v="1"/>
    <x v="18"/>
    <n v="64"/>
  </r>
  <r>
    <x v="14"/>
    <x v="14"/>
    <s v="2024/25 Q1 Apr, May, Jun"/>
    <x v="1"/>
    <x v="19"/>
    <n v="326"/>
  </r>
  <r>
    <x v="14"/>
    <x v="14"/>
    <s v="2024/25 Q1 Apr, May, Jun"/>
    <x v="2"/>
    <x v="20"/>
    <n v="3689"/>
  </r>
  <r>
    <x v="14"/>
    <x v="14"/>
    <s v="2024/25 Q1 Apr, May, Jun"/>
    <x v="2"/>
    <x v="21"/>
    <n v="16"/>
  </r>
  <r>
    <x v="14"/>
    <x v="14"/>
    <s v="2024/25 Q1 Apr, May, Jun"/>
    <x v="2"/>
    <x v="22"/>
    <n v="596"/>
  </r>
  <r>
    <x v="14"/>
    <x v="14"/>
    <s v="2024/25 Q1 Apr, May, Jun"/>
    <x v="2"/>
    <x v="23"/>
    <n v="2854"/>
  </r>
  <r>
    <x v="14"/>
    <x v="14"/>
    <s v="2024/25 Q1 Apr, May, Jun"/>
    <x v="3"/>
    <x v="24"/>
    <n v="3370"/>
  </r>
  <r>
    <x v="14"/>
    <x v="14"/>
    <s v="2024/25 Q1 Apr, May, Jun"/>
    <x v="3"/>
    <x v="25"/>
    <n v="1175"/>
  </r>
  <r>
    <x v="14"/>
    <x v="14"/>
    <s v="2024/25 Q1 Apr, May, Jun"/>
    <x v="3"/>
    <x v="26"/>
    <n v="2713"/>
  </r>
  <r>
    <x v="14"/>
    <x v="14"/>
    <s v="2024/25 Q1 Apr, May, Jun"/>
    <x v="3"/>
    <x v="27"/>
    <n v="1001"/>
  </r>
  <r>
    <x v="14"/>
    <x v="14"/>
    <s v="2024/25 Q1 Apr, May, Jun"/>
    <x v="3"/>
    <x v="28"/>
    <n v="1036"/>
  </r>
  <r>
    <x v="14"/>
    <x v="14"/>
    <s v="2024/25 Q1 Apr, May, Jun"/>
    <x v="3"/>
    <x v="38"/>
    <n v="667"/>
  </r>
  <r>
    <x v="14"/>
    <x v="14"/>
    <s v="2024/25 Q1 Apr, May, Jun"/>
    <x v="4"/>
    <x v="30"/>
    <n v="3"/>
  </r>
  <r>
    <x v="14"/>
    <x v="14"/>
    <s v="2024/25 Q1 Apr, May, Jun"/>
    <x v="4"/>
    <x v="31"/>
    <n v="167"/>
  </r>
  <r>
    <x v="14"/>
    <x v="14"/>
    <s v="2024/25 Q1 Apr, May, Jun"/>
    <x v="4"/>
    <x v="32"/>
    <n v="27"/>
  </r>
  <r>
    <x v="14"/>
    <x v="14"/>
    <s v="2024/25 Q1 Apr, May, Jun"/>
    <x v="4"/>
    <x v="33"/>
    <n v="3"/>
  </r>
  <r>
    <x v="14"/>
    <x v="14"/>
    <s v="2024/25 Q1 Apr, May, Jun"/>
    <x v="4"/>
    <x v="34"/>
    <n v="6"/>
  </r>
  <r>
    <x v="14"/>
    <x v="14"/>
    <s v="2024/25 Q1 Apr, May, Jun"/>
    <x v="5"/>
    <x v="35"/>
    <n v="781"/>
  </r>
  <r>
    <x v="14"/>
    <x v="14"/>
    <s v="2024/25 Q1 Apr, May, Jun"/>
    <x v="5"/>
    <x v="36"/>
    <n v="26"/>
  </r>
  <r>
    <x v="14"/>
    <x v="14"/>
    <s v="2024/25 Q1 Apr, May, Jun"/>
    <x v="5"/>
    <x v="37"/>
    <n v="2236"/>
  </r>
  <r>
    <x v="14"/>
    <x v="14"/>
    <s v="2024/25 Q1 Apr, May, Jun"/>
    <x v="5"/>
    <x v="38"/>
    <n v="155"/>
  </r>
  <r>
    <x v="14"/>
    <x v="14"/>
    <s v="2024/25 Q1 Apr, May, Jun"/>
    <x v="5"/>
    <x v="39"/>
    <n v="139"/>
  </r>
  <r>
    <x v="14"/>
    <x v="14"/>
    <s v="2024/25 Q1 Apr, May, Jun"/>
    <x v="5"/>
    <x v="40"/>
    <n v="98"/>
  </r>
  <r>
    <x v="14"/>
    <x v="14"/>
    <s v="2024/25 Q1 Apr, May, Jun"/>
    <x v="6"/>
    <x v="115"/>
    <n v="500"/>
  </r>
  <r>
    <x v="14"/>
    <x v="14"/>
    <s v="2024/25 Q1 Apr, May, Jun"/>
    <x v="6"/>
    <x v="41"/>
    <n v="1805"/>
  </r>
  <r>
    <x v="14"/>
    <x v="14"/>
    <s v="2024/25 Q1 Apr, May, Jun"/>
    <x v="7"/>
    <x v="42"/>
    <n v="2"/>
  </r>
  <r>
    <x v="14"/>
    <x v="14"/>
    <s v="2024/25 Q1 Apr, May, Jun"/>
    <x v="7"/>
    <x v="43"/>
    <n v="4"/>
  </r>
  <r>
    <x v="14"/>
    <x v="14"/>
    <s v="2024/25 Q1 Apr, May, Jun"/>
    <x v="7"/>
    <x v="44"/>
    <n v="36"/>
  </r>
  <r>
    <x v="14"/>
    <x v="14"/>
    <s v="2024/25 Q1 Apr, May, Jun"/>
    <x v="7"/>
    <x v="45"/>
    <n v="572"/>
  </r>
  <r>
    <x v="14"/>
    <x v="14"/>
    <s v="2024/25 Q1 Apr, May, Jun"/>
    <x v="7"/>
    <x v="46"/>
    <n v="38"/>
  </r>
  <r>
    <x v="14"/>
    <x v="14"/>
    <s v="2024/25 Q1 Apr, May, Jun"/>
    <x v="7"/>
    <x v="47"/>
    <n v="48"/>
  </r>
  <r>
    <x v="14"/>
    <x v="14"/>
    <s v="2024/25 Q1 Apr, May, Jun"/>
    <x v="7"/>
    <x v="48"/>
    <n v="2"/>
  </r>
  <r>
    <x v="14"/>
    <x v="14"/>
    <s v="2024/25 Q1 Apr, May, Jun"/>
    <x v="7"/>
    <x v="49"/>
    <n v="5"/>
  </r>
  <r>
    <x v="14"/>
    <x v="14"/>
    <s v="2024/25 Q1 Apr, May, Jun"/>
    <x v="7"/>
    <x v="50"/>
    <n v="1"/>
  </r>
  <r>
    <x v="14"/>
    <x v="14"/>
    <s v="2024/25 Q1 Apr, May, Jun"/>
    <x v="7"/>
    <x v="51"/>
    <n v="1"/>
  </r>
  <r>
    <x v="14"/>
    <x v="14"/>
    <s v="2024/25 Q1 Apr, May, Jun"/>
    <x v="7"/>
    <x v="52"/>
    <n v="11"/>
  </r>
  <r>
    <x v="14"/>
    <x v="14"/>
    <s v="2024/25 Q1 Apr, May, Jun"/>
    <x v="7"/>
    <x v="53"/>
    <n v="31"/>
  </r>
  <r>
    <x v="14"/>
    <x v="14"/>
    <s v="2024/25 Q1 Apr, May, Jun"/>
    <x v="7"/>
    <x v="126"/>
    <n v="1"/>
  </r>
  <r>
    <x v="14"/>
    <x v="14"/>
    <s v="2024/25 Q1 Apr, May, Jun"/>
    <x v="7"/>
    <x v="112"/>
    <n v="2"/>
  </r>
  <r>
    <x v="14"/>
    <x v="14"/>
    <s v="2024/25 Q1 Apr, May, Jun"/>
    <x v="7"/>
    <x v="54"/>
    <n v="8"/>
  </r>
  <r>
    <x v="14"/>
    <x v="14"/>
    <s v="2024/25 Q1 Apr, May, Jun"/>
    <x v="7"/>
    <x v="55"/>
    <n v="27"/>
  </r>
  <r>
    <x v="14"/>
    <x v="14"/>
    <s v="2024/25 Q1 Apr, May, Jun"/>
    <x v="7"/>
    <x v="56"/>
    <n v="1"/>
  </r>
  <r>
    <x v="14"/>
    <x v="14"/>
    <s v="2024/25 Q1 Apr, May, Jun"/>
    <x v="7"/>
    <x v="57"/>
    <n v="4"/>
  </r>
  <r>
    <x v="14"/>
    <x v="14"/>
    <s v="2024/25 Q1 Apr, May, Jun"/>
    <x v="7"/>
    <x v="58"/>
    <n v="4"/>
  </r>
  <r>
    <x v="14"/>
    <x v="14"/>
    <s v="2024/25 Q1 Apr, May, Jun"/>
    <x v="7"/>
    <x v="59"/>
    <n v="41"/>
  </r>
  <r>
    <x v="14"/>
    <x v="14"/>
    <s v="2024/25 Q1 Apr, May, Jun"/>
    <x v="7"/>
    <x v="60"/>
    <n v="13"/>
  </r>
  <r>
    <x v="14"/>
    <x v="14"/>
    <s v="2024/25 Q1 Apr, May, Jun"/>
    <x v="7"/>
    <x v="61"/>
    <n v="122"/>
  </r>
  <r>
    <x v="14"/>
    <x v="14"/>
    <s v="2024/25 Q1 Apr, May, Jun"/>
    <x v="8"/>
    <x v="24"/>
    <n v="2249"/>
  </r>
  <r>
    <x v="14"/>
    <x v="14"/>
    <s v="2024/25 Q1 Apr, May, Jun"/>
    <x v="8"/>
    <x v="25"/>
    <n v="126"/>
  </r>
  <r>
    <x v="14"/>
    <x v="14"/>
    <s v="2024/25 Q1 Apr, May, Jun"/>
    <x v="8"/>
    <x v="26"/>
    <n v="33"/>
  </r>
  <r>
    <x v="14"/>
    <x v="14"/>
    <s v="2024/25 Q1 Apr, May, Jun"/>
    <x v="8"/>
    <x v="27"/>
    <n v="453"/>
  </r>
  <r>
    <x v="14"/>
    <x v="14"/>
    <s v="2024/25 Q1 Apr, May, Jun"/>
    <x v="8"/>
    <x v="28"/>
    <n v="123"/>
  </r>
  <r>
    <x v="14"/>
    <x v="14"/>
    <s v="2024/25 Q1 Apr, May, Jun"/>
    <x v="8"/>
    <x v="38"/>
    <n v="43"/>
  </r>
  <r>
    <x v="14"/>
    <x v="14"/>
    <s v="2024/25 Q1 Apr, May, Jun"/>
    <x v="9"/>
    <x v="62"/>
    <n v="64"/>
  </r>
  <r>
    <x v="14"/>
    <x v="14"/>
    <s v="2024/25 Q1 Apr, May, Jun"/>
    <x v="9"/>
    <x v="38"/>
    <n v="301"/>
  </r>
  <r>
    <x v="14"/>
    <x v="14"/>
    <s v="2024/25 Q1 Apr, May, Jun"/>
    <x v="9"/>
    <x v="63"/>
    <n v="21"/>
  </r>
  <r>
    <x v="14"/>
    <x v="14"/>
    <s v="2024/25 Q1 Apr, May, Jun"/>
    <x v="9"/>
    <x v="64"/>
    <n v="46"/>
  </r>
  <r>
    <x v="14"/>
    <x v="14"/>
    <s v="2024/25 Q1 Apr, May, Jun"/>
    <x v="9"/>
    <x v="65"/>
    <n v="48"/>
  </r>
  <r>
    <x v="14"/>
    <x v="14"/>
    <s v="2024/25 Q1 Apr, May, Jun"/>
    <x v="9"/>
    <x v="66"/>
    <n v="37"/>
  </r>
  <r>
    <x v="14"/>
    <x v="14"/>
    <s v="2024/25 Q1 Apr, May, Jun"/>
    <x v="9"/>
    <x v="67"/>
    <n v="394"/>
  </r>
  <r>
    <x v="14"/>
    <x v="14"/>
    <s v="2024/25 Q1 Apr, May, Jun"/>
    <x v="10"/>
    <x v="41"/>
    <n v="79"/>
  </r>
  <r>
    <x v="14"/>
    <x v="14"/>
    <s v="2024/25 Q1 Apr, May, Jun"/>
    <x v="22"/>
    <x v="68"/>
    <n v="518"/>
  </r>
  <r>
    <x v="14"/>
    <x v="14"/>
    <s v="2024/25 Q1 Apr, May, Jun"/>
    <x v="22"/>
    <x v="69"/>
    <n v="386"/>
  </r>
  <r>
    <x v="14"/>
    <x v="14"/>
    <s v="2024/25 Q1 Apr, May, Jun"/>
    <x v="22"/>
    <x v="70"/>
    <n v="20"/>
  </r>
  <r>
    <x v="14"/>
    <x v="14"/>
    <s v="2024/25 Q1 Apr, May, Jun"/>
    <x v="22"/>
    <x v="71"/>
    <n v="66"/>
  </r>
  <r>
    <x v="14"/>
    <x v="14"/>
    <s v="2024/25 Q1 Apr, May, Jun"/>
    <x v="22"/>
    <x v="72"/>
    <n v="186"/>
  </r>
  <r>
    <x v="14"/>
    <x v="14"/>
    <s v="2024/25 Q1 Apr, May, Jun"/>
    <x v="22"/>
    <x v="116"/>
    <n v="230"/>
  </r>
  <r>
    <x v="14"/>
    <x v="14"/>
    <s v="2024/25 Q1 Apr, May, Jun"/>
    <x v="22"/>
    <x v="38"/>
    <n v="262"/>
  </r>
  <r>
    <x v="14"/>
    <x v="14"/>
    <s v="2024/25 Q1 Apr, May, Jun"/>
    <x v="22"/>
    <x v="73"/>
    <n v="34"/>
  </r>
  <r>
    <x v="14"/>
    <x v="14"/>
    <s v="2024/25 Q1 Apr, May, Jun"/>
    <x v="22"/>
    <x v="74"/>
    <n v="344"/>
  </r>
  <r>
    <x v="14"/>
    <x v="14"/>
    <s v="2024/25 Q1 Apr, May, Jun"/>
    <x v="11"/>
    <x v="68"/>
    <n v="63"/>
  </r>
  <r>
    <x v="14"/>
    <x v="14"/>
    <s v="2024/25 Q1 Apr, May, Jun"/>
    <x v="11"/>
    <x v="69"/>
    <n v="146"/>
  </r>
  <r>
    <x v="14"/>
    <x v="14"/>
    <s v="2024/25 Q1 Apr, May, Jun"/>
    <x v="11"/>
    <x v="70"/>
    <n v="3"/>
  </r>
  <r>
    <x v="14"/>
    <x v="14"/>
    <s v="2024/25 Q1 Apr, May, Jun"/>
    <x v="11"/>
    <x v="71"/>
    <n v="223"/>
  </r>
  <r>
    <x v="14"/>
    <x v="14"/>
    <s v="2024/25 Q1 Apr, May, Jun"/>
    <x v="11"/>
    <x v="72"/>
    <n v="672"/>
  </r>
  <r>
    <x v="14"/>
    <x v="14"/>
    <s v="2024/25 Q1 Apr, May, Jun"/>
    <x v="11"/>
    <x v="116"/>
    <n v="162"/>
  </r>
  <r>
    <x v="14"/>
    <x v="14"/>
    <s v="2024/25 Q1 Apr, May, Jun"/>
    <x v="11"/>
    <x v="38"/>
    <n v="248"/>
  </r>
  <r>
    <x v="14"/>
    <x v="14"/>
    <s v="2024/25 Q1 Apr, May, Jun"/>
    <x v="11"/>
    <x v="73"/>
    <n v="8"/>
  </r>
  <r>
    <x v="14"/>
    <x v="14"/>
    <s v="2024/25 Q1 Apr, May, Jun"/>
    <x v="11"/>
    <x v="74"/>
    <n v="116"/>
  </r>
  <r>
    <x v="14"/>
    <x v="14"/>
    <s v="2024/25 Q1 Apr, May, Jun"/>
    <x v="12"/>
    <x v="41"/>
    <n v="3718"/>
  </r>
  <r>
    <x v="14"/>
    <x v="14"/>
    <s v="2024/25 Q1 Apr, May, Jun"/>
    <x v="13"/>
    <x v="75"/>
    <n v="25"/>
  </r>
  <r>
    <x v="14"/>
    <x v="14"/>
    <s v="2024/25 Q1 Apr, May, Jun"/>
    <x v="13"/>
    <x v="76"/>
    <n v="2"/>
  </r>
  <r>
    <x v="14"/>
    <x v="14"/>
    <s v="2024/25 Q1 Apr, May, Jun"/>
    <x v="13"/>
    <x v="77"/>
    <n v="28"/>
  </r>
  <r>
    <x v="14"/>
    <x v="14"/>
    <s v="2024/25 Q1 Apr, May, Jun"/>
    <x v="13"/>
    <x v="78"/>
    <n v="522"/>
  </r>
  <r>
    <x v="14"/>
    <x v="14"/>
    <s v="2024/25 Q1 Apr, May, Jun"/>
    <x v="13"/>
    <x v="79"/>
    <n v="74"/>
  </r>
  <r>
    <x v="14"/>
    <x v="14"/>
    <s v="2024/25 Q1 Apr, May, Jun"/>
    <x v="13"/>
    <x v="38"/>
    <n v="555"/>
  </r>
  <r>
    <x v="14"/>
    <x v="14"/>
    <s v="2024/25 Q1 Apr, May, Jun"/>
    <x v="13"/>
    <x v="80"/>
    <n v="7"/>
  </r>
  <r>
    <x v="14"/>
    <x v="14"/>
    <s v="2024/25 Q1 Apr, May, Jun"/>
    <x v="13"/>
    <x v="81"/>
    <n v="165"/>
  </r>
  <r>
    <x v="14"/>
    <x v="14"/>
    <s v="2024/25 Q1 Apr, May, Jun"/>
    <x v="14"/>
    <x v="35"/>
    <n v="21"/>
  </r>
  <r>
    <x v="14"/>
    <x v="14"/>
    <s v="2024/25 Q1 Apr, May, Jun"/>
    <x v="14"/>
    <x v="82"/>
    <n v="22"/>
  </r>
  <r>
    <x v="14"/>
    <x v="14"/>
    <s v="2024/25 Q1 Apr, May, Jun"/>
    <x v="14"/>
    <x v="101"/>
    <n v="86"/>
  </r>
  <r>
    <x v="14"/>
    <x v="14"/>
    <s v="2024/25 Q1 Apr, May, Jun"/>
    <x v="14"/>
    <x v="83"/>
    <n v="50"/>
  </r>
  <r>
    <x v="14"/>
    <x v="14"/>
    <s v="2024/25 Q1 Apr, May, Jun"/>
    <x v="14"/>
    <x v="113"/>
    <n v="17"/>
  </r>
  <r>
    <x v="14"/>
    <x v="14"/>
    <s v="2024/25 Q1 Apr, May, Jun"/>
    <x v="14"/>
    <x v="38"/>
    <n v="19"/>
  </r>
  <r>
    <x v="14"/>
    <x v="14"/>
    <s v="2024/25 Q1 Apr, May, Jun"/>
    <x v="14"/>
    <x v="84"/>
    <n v="73"/>
  </r>
  <r>
    <x v="14"/>
    <x v="14"/>
    <s v="2024/25 Q1 Apr, May, Jun"/>
    <x v="14"/>
    <x v="40"/>
    <n v="35"/>
  </r>
  <r>
    <x v="14"/>
    <x v="14"/>
    <s v="2024/25 Q1 Apr, May, Jun"/>
    <x v="15"/>
    <x v="85"/>
    <n v="33"/>
  </r>
  <r>
    <x v="14"/>
    <x v="14"/>
    <s v="2024/25 Q1 Apr, May, Jun"/>
    <x v="15"/>
    <x v="86"/>
    <n v="22"/>
  </r>
  <r>
    <x v="14"/>
    <x v="14"/>
    <s v="2024/25 Q1 Apr, May, Jun"/>
    <x v="15"/>
    <x v="38"/>
    <n v="162"/>
  </r>
  <r>
    <x v="14"/>
    <x v="14"/>
    <s v="2024/25 Q1 Apr, May, Jun"/>
    <x v="15"/>
    <x v="87"/>
    <n v="144"/>
  </r>
  <r>
    <x v="14"/>
    <x v="14"/>
    <s v="2024/25 Q1 Apr, May, Jun"/>
    <x v="15"/>
    <x v="88"/>
    <n v="15"/>
  </r>
  <r>
    <x v="14"/>
    <x v="14"/>
    <s v="2024/25 Q1 Apr, May, Jun"/>
    <x v="15"/>
    <x v="89"/>
    <n v="1167"/>
  </r>
  <r>
    <x v="14"/>
    <x v="14"/>
    <s v="2024/25 Q1 Apr, May, Jun"/>
    <x v="15"/>
    <x v="90"/>
    <n v="274"/>
  </r>
  <r>
    <x v="14"/>
    <x v="14"/>
    <s v="2024/25 Q1 Apr, May, Jun"/>
    <x v="16"/>
    <x v="118"/>
    <n v="48"/>
  </r>
  <r>
    <x v="14"/>
    <x v="14"/>
    <s v="2024/25 Q1 Apr, May, Jun"/>
    <x v="16"/>
    <x v="124"/>
    <n v="12"/>
  </r>
  <r>
    <x v="14"/>
    <x v="14"/>
    <s v="2024/25 Q1 Apr, May, Jun"/>
    <x v="16"/>
    <x v="38"/>
    <n v="17"/>
  </r>
  <r>
    <x v="14"/>
    <x v="14"/>
    <s v="2024/25 Q1 Apr, May, Jun"/>
    <x v="16"/>
    <x v="92"/>
    <n v="4"/>
  </r>
  <r>
    <x v="14"/>
    <x v="14"/>
    <s v="2024/25 Q1 Apr, May, Jun"/>
    <x v="16"/>
    <x v="93"/>
    <n v="10"/>
  </r>
  <r>
    <x v="14"/>
    <x v="14"/>
    <s v="2024/25 Q1 Apr, May, Jun"/>
    <x v="16"/>
    <x v="94"/>
    <n v="1"/>
  </r>
  <r>
    <x v="14"/>
    <x v="14"/>
    <s v="2024/25 Q1 Apr, May, Jun"/>
    <x v="16"/>
    <x v="95"/>
    <n v="37"/>
  </r>
  <r>
    <x v="14"/>
    <x v="14"/>
    <s v="2024/25 Q1 Apr, May, Jun"/>
    <x v="16"/>
    <x v="125"/>
    <n v="1"/>
  </r>
  <r>
    <x v="14"/>
    <x v="14"/>
    <s v="2024/25 Q1 Apr, May, Jun"/>
    <x v="16"/>
    <x v="96"/>
    <n v="20"/>
  </r>
  <r>
    <x v="14"/>
    <x v="14"/>
    <s v="2024/25 Q1 Apr, May, Jun"/>
    <x v="16"/>
    <x v="97"/>
    <n v="158"/>
  </r>
  <r>
    <x v="14"/>
    <x v="14"/>
    <s v="2024/25 Q1 Apr, May, Jun"/>
    <x v="16"/>
    <x v="98"/>
    <n v="2"/>
  </r>
  <r>
    <x v="14"/>
    <x v="14"/>
    <s v="2024/25 Q1 Apr, May, Jun"/>
    <x v="16"/>
    <x v="99"/>
    <n v="32"/>
  </r>
  <r>
    <x v="14"/>
    <x v="14"/>
    <s v="2024/25 Q1 Apr, May, Jun"/>
    <x v="16"/>
    <x v="100"/>
    <n v="4"/>
  </r>
  <r>
    <x v="14"/>
    <x v="14"/>
    <s v="2024/25 Q1 Apr, May, Jun"/>
    <x v="16"/>
    <x v="117"/>
    <n v="6"/>
  </r>
  <r>
    <x v="14"/>
    <x v="14"/>
    <s v="2024/25 Q1 Apr, May, Jun"/>
    <x v="17"/>
    <x v="35"/>
    <n v="171"/>
  </r>
  <r>
    <x v="14"/>
    <x v="14"/>
    <s v="2024/25 Q1 Apr, May, Jun"/>
    <x v="17"/>
    <x v="82"/>
    <n v="844"/>
  </r>
  <r>
    <x v="14"/>
    <x v="14"/>
    <s v="2024/25 Q1 Apr, May, Jun"/>
    <x v="17"/>
    <x v="101"/>
    <n v="2836"/>
  </r>
  <r>
    <x v="14"/>
    <x v="14"/>
    <s v="2024/25 Q1 Apr, May, Jun"/>
    <x v="17"/>
    <x v="83"/>
    <n v="2446"/>
  </r>
  <r>
    <x v="14"/>
    <x v="14"/>
    <s v="2024/25 Q1 Apr, May, Jun"/>
    <x v="17"/>
    <x v="113"/>
    <n v="316"/>
  </r>
  <r>
    <x v="14"/>
    <x v="14"/>
    <s v="2024/25 Q1 Apr, May, Jun"/>
    <x v="17"/>
    <x v="38"/>
    <n v="177"/>
  </r>
  <r>
    <x v="14"/>
    <x v="14"/>
    <s v="2024/25 Q1 Apr, May, Jun"/>
    <x v="17"/>
    <x v="84"/>
    <n v="502"/>
  </r>
  <r>
    <x v="14"/>
    <x v="14"/>
    <s v="2024/25 Q1 Apr, May, Jun"/>
    <x v="17"/>
    <x v="40"/>
    <n v="430"/>
  </r>
  <r>
    <x v="14"/>
    <x v="14"/>
    <s v="2024/25 Q1 Apr, May, Jun"/>
    <x v="17"/>
    <x v="102"/>
    <n v="149"/>
  </r>
  <r>
    <x v="14"/>
    <x v="14"/>
    <s v="2024/25 Q1 Apr, May, Jun"/>
    <x v="18"/>
    <x v="38"/>
    <n v="367"/>
  </r>
  <r>
    <x v="14"/>
    <x v="14"/>
    <s v="2024/25 Q1 Apr, May, Jun"/>
    <x v="18"/>
    <x v="103"/>
    <n v="56"/>
  </r>
  <r>
    <x v="14"/>
    <x v="14"/>
    <s v="2024/25 Q1 Apr, May, Jun"/>
    <x v="18"/>
    <x v="104"/>
    <n v="392"/>
  </r>
  <r>
    <x v="14"/>
    <x v="14"/>
    <s v="2024/25 Q1 Apr, May, Jun"/>
    <x v="19"/>
    <x v="105"/>
    <n v="31"/>
  </r>
  <r>
    <x v="14"/>
    <x v="14"/>
    <s v="2024/25 Q1 Apr, May, Jun"/>
    <x v="19"/>
    <x v="107"/>
    <n v="47"/>
  </r>
  <r>
    <x v="14"/>
    <x v="14"/>
    <s v="2024/25 Q1 Apr, May, Jun"/>
    <x v="20"/>
    <x v="108"/>
    <n v="112"/>
  </r>
  <r>
    <x v="14"/>
    <x v="14"/>
    <s v="2024/25 Q1 Apr, May, Jun"/>
    <x v="20"/>
    <x v="109"/>
    <n v="695"/>
  </r>
  <r>
    <x v="14"/>
    <x v="14"/>
    <s v="2024/25 Q1 Apr, May, Jun"/>
    <x v="21"/>
    <x v="38"/>
    <n v="2"/>
  </r>
  <r>
    <x v="14"/>
    <x v="14"/>
    <s v="2024/25 Q2 Jul, Aug, Sep"/>
    <x v="0"/>
    <x v="0"/>
    <n v="253"/>
  </r>
  <r>
    <x v="14"/>
    <x v="14"/>
    <s v="2024/25 Q2 Jul, Aug, Sep"/>
    <x v="0"/>
    <x v="1"/>
    <n v="570"/>
  </r>
  <r>
    <x v="14"/>
    <x v="14"/>
    <s v="2024/25 Q2 Jul, Aug, Sep"/>
    <x v="1"/>
    <x v="119"/>
    <n v="49"/>
  </r>
  <r>
    <x v="14"/>
    <x v="14"/>
    <s v="2024/25 Q2 Jul, Aug, Sep"/>
    <x v="1"/>
    <x v="120"/>
    <n v="20"/>
  </r>
  <r>
    <x v="14"/>
    <x v="14"/>
    <s v="2024/25 Q2 Jul, Aug, Sep"/>
    <x v="1"/>
    <x v="121"/>
    <n v="17"/>
  </r>
  <r>
    <x v="14"/>
    <x v="14"/>
    <s v="2024/25 Q2 Jul, Aug, Sep"/>
    <x v="1"/>
    <x v="2"/>
    <n v="5"/>
  </r>
  <r>
    <x v="14"/>
    <x v="14"/>
    <s v="2024/25 Q2 Jul, Aug, Sep"/>
    <x v="1"/>
    <x v="3"/>
    <n v="29"/>
  </r>
  <r>
    <x v="14"/>
    <x v="14"/>
    <s v="2024/25 Q2 Jul, Aug, Sep"/>
    <x v="1"/>
    <x v="122"/>
    <n v="1"/>
  </r>
  <r>
    <x v="14"/>
    <x v="14"/>
    <s v="2024/25 Q2 Jul, Aug, Sep"/>
    <x v="1"/>
    <x v="111"/>
    <n v="60"/>
  </r>
  <r>
    <x v="14"/>
    <x v="14"/>
    <s v="2024/25 Q2 Jul, Aug, Sep"/>
    <x v="1"/>
    <x v="4"/>
    <n v="65"/>
  </r>
  <r>
    <x v="14"/>
    <x v="14"/>
    <s v="2024/25 Q2 Jul, Aug, Sep"/>
    <x v="1"/>
    <x v="123"/>
    <n v="13"/>
  </r>
  <r>
    <x v="14"/>
    <x v="14"/>
    <s v="2024/25 Q2 Jul, Aug, Sep"/>
    <x v="1"/>
    <x v="5"/>
    <n v="5"/>
  </r>
  <r>
    <x v="14"/>
    <x v="14"/>
    <s v="2024/25 Q2 Jul, Aug, Sep"/>
    <x v="1"/>
    <x v="6"/>
    <n v="55"/>
  </r>
  <r>
    <x v="14"/>
    <x v="14"/>
    <s v="2024/25 Q2 Jul, Aug, Sep"/>
    <x v="1"/>
    <x v="7"/>
    <n v="12"/>
  </r>
  <r>
    <x v="14"/>
    <x v="14"/>
    <s v="2024/25 Q2 Jul, Aug, Sep"/>
    <x v="1"/>
    <x v="8"/>
    <n v="13"/>
  </r>
  <r>
    <x v="14"/>
    <x v="14"/>
    <s v="2024/25 Q2 Jul, Aug, Sep"/>
    <x v="1"/>
    <x v="9"/>
    <n v="59"/>
  </r>
  <r>
    <x v="14"/>
    <x v="14"/>
    <s v="2024/25 Q2 Jul, Aug, Sep"/>
    <x v="1"/>
    <x v="10"/>
    <n v="358"/>
  </r>
  <r>
    <x v="14"/>
    <x v="14"/>
    <s v="2024/25 Q2 Jul, Aug, Sep"/>
    <x v="1"/>
    <x v="11"/>
    <n v="3"/>
  </r>
  <r>
    <x v="14"/>
    <x v="14"/>
    <s v="2024/25 Q2 Jul, Aug, Sep"/>
    <x v="1"/>
    <x v="12"/>
    <n v="68"/>
  </r>
  <r>
    <x v="14"/>
    <x v="14"/>
    <s v="2024/25 Q2 Jul, Aug, Sep"/>
    <x v="1"/>
    <x v="13"/>
    <n v="2"/>
  </r>
  <r>
    <x v="14"/>
    <x v="14"/>
    <s v="2024/25 Q2 Jul, Aug, Sep"/>
    <x v="1"/>
    <x v="14"/>
    <n v="61"/>
  </r>
  <r>
    <x v="14"/>
    <x v="14"/>
    <s v="2024/25 Q2 Jul, Aug, Sep"/>
    <x v="1"/>
    <x v="15"/>
    <n v="111"/>
  </r>
  <r>
    <x v="14"/>
    <x v="14"/>
    <s v="2024/25 Q2 Jul, Aug, Sep"/>
    <x v="1"/>
    <x v="16"/>
    <n v="28"/>
  </r>
  <r>
    <x v="14"/>
    <x v="14"/>
    <s v="2024/25 Q2 Jul, Aug, Sep"/>
    <x v="1"/>
    <x v="17"/>
    <n v="459"/>
  </r>
  <r>
    <x v="14"/>
    <x v="14"/>
    <s v="2024/25 Q2 Jul, Aug, Sep"/>
    <x v="1"/>
    <x v="18"/>
    <n v="61"/>
  </r>
  <r>
    <x v="14"/>
    <x v="14"/>
    <s v="2024/25 Q2 Jul, Aug, Sep"/>
    <x v="1"/>
    <x v="19"/>
    <n v="217"/>
  </r>
  <r>
    <x v="14"/>
    <x v="14"/>
    <s v="2024/25 Q2 Jul, Aug, Sep"/>
    <x v="2"/>
    <x v="20"/>
    <n v="4079"/>
  </r>
  <r>
    <x v="14"/>
    <x v="14"/>
    <s v="2024/25 Q2 Jul, Aug, Sep"/>
    <x v="2"/>
    <x v="21"/>
    <n v="21"/>
  </r>
  <r>
    <x v="14"/>
    <x v="14"/>
    <s v="2024/25 Q2 Jul, Aug, Sep"/>
    <x v="2"/>
    <x v="22"/>
    <n v="552"/>
  </r>
  <r>
    <x v="14"/>
    <x v="14"/>
    <s v="2024/25 Q2 Jul, Aug, Sep"/>
    <x v="2"/>
    <x v="23"/>
    <n v="2718"/>
  </r>
  <r>
    <x v="14"/>
    <x v="14"/>
    <s v="2024/25 Q2 Jul, Aug, Sep"/>
    <x v="3"/>
    <x v="24"/>
    <n v="3391"/>
  </r>
  <r>
    <x v="14"/>
    <x v="14"/>
    <s v="2024/25 Q2 Jul, Aug, Sep"/>
    <x v="3"/>
    <x v="25"/>
    <n v="1127"/>
  </r>
  <r>
    <x v="14"/>
    <x v="14"/>
    <s v="2024/25 Q2 Jul, Aug, Sep"/>
    <x v="3"/>
    <x v="26"/>
    <n v="2687"/>
  </r>
  <r>
    <x v="14"/>
    <x v="14"/>
    <s v="2024/25 Q2 Jul, Aug, Sep"/>
    <x v="3"/>
    <x v="27"/>
    <n v="964"/>
  </r>
  <r>
    <x v="14"/>
    <x v="14"/>
    <s v="2024/25 Q2 Jul, Aug, Sep"/>
    <x v="3"/>
    <x v="28"/>
    <n v="1039"/>
  </r>
  <r>
    <x v="14"/>
    <x v="14"/>
    <s v="2024/25 Q2 Jul, Aug, Sep"/>
    <x v="3"/>
    <x v="38"/>
    <n v="740"/>
  </r>
  <r>
    <x v="14"/>
    <x v="14"/>
    <s v="2024/25 Q2 Jul, Aug, Sep"/>
    <x v="4"/>
    <x v="30"/>
    <n v="1"/>
  </r>
  <r>
    <x v="14"/>
    <x v="14"/>
    <s v="2024/25 Q2 Jul, Aug, Sep"/>
    <x v="4"/>
    <x v="31"/>
    <n v="153"/>
  </r>
  <r>
    <x v="14"/>
    <x v="14"/>
    <s v="2024/25 Q2 Jul, Aug, Sep"/>
    <x v="4"/>
    <x v="32"/>
    <n v="19"/>
  </r>
  <r>
    <x v="14"/>
    <x v="14"/>
    <s v="2024/25 Q2 Jul, Aug, Sep"/>
    <x v="4"/>
    <x v="34"/>
    <n v="13"/>
  </r>
  <r>
    <x v="14"/>
    <x v="14"/>
    <s v="2024/25 Q2 Jul, Aug, Sep"/>
    <x v="5"/>
    <x v="35"/>
    <n v="1257"/>
  </r>
  <r>
    <x v="14"/>
    <x v="14"/>
    <s v="2024/25 Q2 Jul, Aug, Sep"/>
    <x v="5"/>
    <x v="36"/>
    <n v="56"/>
  </r>
  <r>
    <x v="14"/>
    <x v="14"/>
    <s v="2024/25 Q2 Jul, Aug, Sep"/>
    <x v="5"/>
    <x v="37"/>
    <n v="2629"/>
  </r>
  <r>
    <x v="14"/>
    <x v="14"/>
    <s v="2024/25 Q2 Jul, Aug, Sep"/>
    <x v="5"/>
    <x v="38"/>
    <n v="173"/>
  </r>
  <r>
    <x v="14"/>
    <x v="14"/>
    <s v="2024/25 Q2 Jul, Aug, Sep"/>
    <x v="5"/>
    <x v="39"/>
    <n v="316"/>
  </r>
  <r>
    <x v="14"/>
    <x v="14"/>
    <s v="2024/25 Q2 Jul, Aug, Sep"/>
    <x v="5"/>
    <x v="40"/>
    <n v="140"/>
  </r>
  <r>
    <x v="14"/>
    <x v="14"/>
    <s v="2024/25 Q2 Jul, Aug, Sep"/>
    <x v="6"/>
    <x v="115"/>
    <n v="547"/>
  </r>
  <r>
    <x v="14"/>
    <x v="14"/>
    <s v="2024/25 Q2 Jul, Aug, Sep"/>
    <x v="6"/>
    <x v="41"/>
    <n v="1943"/>
  </r>
  <r>
    <x v="14"/>
    <x v="14"/>
    <s v="2024/25 Q2 Jul, Aug, Sep"/>
    <x v="7"/>
    <x v="43"/>
    <n v="5"/>
  </r>
  <r>
    <x v="14"/>
    <x v="14"/>
    <s v="2024/25 Q2 Jul, Aug, Sep"/>
    <x v="7"/>
    <x v="44"/>
    <n v="27"/>
  </r>
  <r>
    <x v="14"/>
    <x v="14"/>
    <s v="2024/25 Q2 Jul, Aug, Sep"/>
    <x v="7"/>
    <x v="45"/>
    <n v="563"/>
  </r>
  <r>
    <x v="14"/>
    <x v="14"/>
    <s v="2024/25 Q2 Jul, Aug, Sep"/>
    <x v="7"/>
    <x v="46"/>
    <n v="24"/>
  </r>
  <r>
    <x v="14"/>
    <x v="14"/>
    <s v="2024/25 Q2 Jul, Aug, Sep"/>
    <x v="7"/>
    <x v="47"/>
    <n v="70"/>
  </r>
  <r>
    <x v="14"/>
    <x v="14"/>
    <s v="2024/25 Q2 Jul, Aug, Sep"/>
    <x v="7"/>
    <x v="49"/>
    <n v="3"/>
  </r>
  <r>
    <x v="14"/>
    <x v="14"/>
    <s v="2024/25 Q2 Jul, Aug, Sep"/>
    <x v="7"/>
    <x v="50"/>
    <n v="3"/>
  </r>
  <r>
    <x v="14"/>
    <x v="14"/>
    <s v="2024/25 Q2 Jul, Aug, Sep"/>
    <x v="7"/>
    <x v="51"/>
    <n v="4"/>
  </r>
  <r>
    <x v="14"/>
    <x v="14"/>
    <s v="2024/25 Q2 Jul, Aug, Sep"/>
    <x v="7"/>
    <x v="52"/>
    <n v="7"/>
  </r>
  <r>
    <x v="14"/>
    <x v="14"/>
    <s v="2024/25 Q2 Jul, Aug, Sep"/>
    <x v="7"/>
    <x v="53"/>
    <n v="24"/>
  </r>
  <r>
    <x v="14"/>
    <x v="14"/>
    <s v="2024/25 Q2 Jul, Aug, Sep"/>
    <x v="7"/>
    <x v="112"/>
    <n v="2"/>
  </r>
  <r>
    <x v="14"/>
    <x v="14"/>
    <s v="2024/25 Q2 Jul, Aug, Sep"/>
    <x v="7"/>
    <x v="54"/>
    <n v="10"/>
  </r>
  <r>
    <x v="14"/>
    <x v="14"/>
    <s v="2024/25 Q2 Jul, Aug, Sep"/>
    <x v="7"/>
    <x v="55"/>
    <n v="33"/>
  </r>
  <r>
    <x v="14"/>
    <x v="14"/>
    <s v="2024/25 Q2 Jul, Aug, Sep"/>
    <x v="7"/>
    <x v="56"/>
    <n v="3"/>
  </r>
  <r>
    <x v="14"/>
    <x v="14"/>
    <s v="2024/25 Q2 Jul, Aug, Sep"/>
    <x v="7"/>
    <x v="57"/>
    <n v="4"/>
  </r>
  <r>
    <x v="14"/>
    <x v="14"/>
    <s v="2024/25 Q2 Jul, Aug, Sep"/>
    <x v="7"/>
    <x v="58"/>
    <n v="8"/>
  </r>
  <r>
    <x v="14"/>
    <x v="14"/>
    <s v="2024/25 Q2 Jul, Aug, Sep"/>
    <x v="7"/>
    <x v="59"/>
    <n v="35"/>
  </r>
  <r>
    <x v="14"/>
    <x v="14"/>
    <s v="2024/25 Q2 Jul, Aug, Sep"/>
    <x v="7"/>
    <x v="60"/>
    <n v="17"/>
  </r>
  <r>
    <x v="14"/>
    <x v="14"/>
    <s v="2024/25 Q2 Jul, Aug, Sep"/>
    <x v="7"/>
    <x v="61"/>
    <n v="138"/>
  </r>
  <r>
    <x v="14"/>
    <x v="14"/>
    <s v="2024/25 Q2 Jul, Aug, Sep"/>
    <x v="8"/>
    <x v="24"/>
    <n v="2341"/>
  </r>
  <r>
    <x v="14"/>
    <x v="14"/>
    <s v="2024/25 Q2 Jul, Aug, Sep"/>
    <x v="8"/>
    <x v="25"/>
    <n v="113"/>
  </r>
  <r>
    <x v="14"/>
    <x v="14"/>
    <s v="2024/25 Q2 Jul, Aug, Sep"/>
    <x v="8"/>
    <x v="26"/>
    <n v="35"/>
  </r>
  <r>
    <x v="14"/>
    <x v="14"/>
    <s v="2024/25 Q2 Jul, Aug, Sep"/>
    <x v="8"/>
    <x v="27"/>
    <n v="506"/>
  </r>
  <r>
    <x v="14"/>
    <x v="14"/>
    <s v="2024/25 Q2 Jul, Aug, Sep"/>
    <x v="8"/>
    <x v="28"/>
    <n v="149"/>
  </r>
  <r>
    <x v="14"/>
    <x v="14"/>
    <s v="2024/25 Q2 Jul, Aug, Sep"/>
    <x v="8"/>
    <x v="38"/>
    <n v="73"/>
  </r>
  <r>
    <x v="14"/>
    <x v="14"/>
    <s v="2024/25 Q2 Jul, Aug, Sep"/>
    <x v="9"/>
    <x v="62"/>
    <n v="75"/>
  </r>
  <r>
    <x v="14"/>
    <x v="14"/>
    <s v="2024/25 Q2 Jul, Aug, Sep"/>
    <x v="9"/>
    <x v="38"/>
    <n v="311"/>
  </r>
  <r>
    <x v="14"/>
    <x v="14"/>
    <s v="2024/25 Q2 Jul, Aug, Sep"/>
    <x v="9"/>
    <x v="63"/>
    <n v="22"/>
  </r>
  <r>
    <x v="14"/>
    <x v="14"/>
    <s v="2024/25 Q2 Jul, Aug, Sep"/>
    <x v="9"/>
    <x v="64"/>
    <n v="43"/>
  </r>
  <r>
    <x v="14"/>
    <x v="14"/>
    <s v="2024/25 Q2 Jul, Aug, Sep"/>
    <x v="9"/>
    <x v="65"/>
    <n v="65"/>
  </r>
  <r>
    <x v="14"/>
    <x v="14"/>
    <s v="2024/25 Q2 Jul, Aug, Sep"/>
    <x v="9"/>
    <x v="66"/>
    <n v="42"/>
  </r>
  <r>
    <x v="14"/>
    <x v="14"/>
    <s v="2024/25 Q2 Jul, Aug, Sep"/>
    <x v="9"/>
    <x v="67"/>
    <n v="350"/>
  </r>
  <r>
    <x v="14"/>
    <x v="14"/>
    <s v="2024/25 Q2 Jul, Aug, Sep"/>
    <x v="10"/>
    <x v="41"/>
    <n v="66"/>
  </r>
  <r>
    <x v="14"/>
    <x v="14"/>
    <s v="2024/25 Q2 Jul, Aug, Sep"/>
    <x v="22"/>
    <x v="68"/>
    <n v="383"/>
  </r>
  <r>
    <x v="14"/>
    <x v="14"/>
    <s v="2024/25 Q2 Jul, Aug, Sep"/>
    <x v="22"/>
    <x v="69"/>
    <n v="310"/>
  </r>
  <r>
    <x v="14"/>
    <x v="14"/>
    <s v="2024/25 Q2 Jul, Aug, Sep"/>
    <x v="22"/>
    <x v="70"/>
    <n v="16"/>
  </r>
  <r>
    <x v="14"/>
    <x v="14"/>
    <s v="2024/25 Q2 Jul, Aug, Sep"/>
    <x v="22"/>
    <x v="71"/>
    <n v="69"/>
  </r>
  <r>
    <x v="14"/>
    <x v="14"/>
    <s v="2024/25 Q2 Jul, Aug, Sep"/>
    <x v="22"/>
    <x v="72"/>
    <n v="201"/>
  </r>
  <r>
    <x v="14"/>
    <x v="14"/>
    <s v="2024/25 Q2 Jul, Aug, Sep"/>
    <x v="22"/>
    <x v="116"/>
    <n v="203"/>
  </r>
  <r>
    <x v="14"/>
    <x v="14"/>
    <s v="2024/25 Q2 Jul, Aug, Sep"/>
    <x v="22"/>
    <x v="38"/>
    <n v="238"/>
  </r>
  <r>
    <x v="14"/>
    <x v="14"/>
    <s v="2024/25 Q2 Jul, Aug, Sep"/>
    <x v="22"/>
    <x v="73"/>
    <n v="34"/>
  </r>
  <r>
    <x v="14"/>
    <x v="14"/>
    <s v="2024/25 Q2 Jul, Aug, Sep"/>
    <x v="22"/>
    <x v="74"/>
    <n v="282"/>
  </r>
  <r>
    <x v="14"/>
    <x v="14"/>
    <s v="2024/25 Q2 Jul, Aug, Sep"/>
    <x v="11"/>
    <x v="68"/>
    <n v="62"/>
  </r>
  <r>
    <x v="14"/>
    <x v="14"/>
    <s v="2024/25 Q2 Jul, Aug, Sep"/>
    <x v="11"/>
    <x v="69"/>
    <n v="129"/>
  </r>
  <r>
    <x v="14"/>
    <x v="14"/>
    <s v="2024/25 Q2 Jul, Aug, Sep"/>
    <x v="11"/>
    <x v="70"/>
    <n v="5"/>
  </r>
  <r>
    <x v="14"/>
    <x v="14"/>
    <s v="2024/25 Q2 Jul, Aug, Sep"/>
    <x v="11"/>
    <x v="71"/>
    <n v="238"/>
  </r>
  <r>
    <x v="14"/>
    <x v="14"/>
    <s v="2024/25 Q2 Jul, Aug, Sep"/>
    <x v="11"/>
    <x v="72"/>
    <n v="635"/>
  </r>
  <r>
    <x v="14"/>
    <x v="14"/>
    <s v="2024/25 Q2 Jul, Aug, Sep"/>
    <x v="11"/>
    <x v="116"/>
    <n v="196"/>
  </r>
  <r>
    <x v="14"/>
    <x v="14"/>
    <s v="2024/25 Q2 Jul, Aug, Sep"/>
    <x v="11"/>
    <x v="38"/>
    <n v="230"/>
  </r>
  <r>
    <x v="14"/>
    <x v="14"/>
    <s v="2024/25 Q2 Jul, Aug, Sep"/>
    <x v="11"/>
    <x v="73"/>
    <n v="5"/>
  </r>
  <r>
    <x v="14"/>
    <x v="14"/>
    <s v="2024/25 Q2 Jul, Aug, Sep"/>
    <x v="11"/>
    <x v="74"/>
    <n v="123"/>
  </r>
  <r>
    <x v="14"/>
    <x v="14"/>
    <s v="2024/25 Q2 Jul, Aug, Sep"/>
    <x v="12"/>
    <x v="41"/>
    <n v="3902"/>
  </r>
  <r>
    <x v="14"/>
    <x v="14"/>
    <s v="2024/25 Q2 Jul, Aug, Sep"/>
    <x v="13"/>
    <x v="75"/>
    <n v="21"/>
  </r>
  <r>
    <x v="14"/>
    <x v="14"/>
    <s v="2024/25 Q2 Jul, Aug, Sep"/>
    <x v="13"/>
    <x v="76"/>
    <n v="2"/>
  </r>
  <r>
    <x v="14"/>
    <x v="14"/>
    <s v="2024/25 Q2 Jul, Aug, Sep"/>
    <x v="13"/>
    <x v="77"/>
    <n v="23"/>
  </r>
  <r>
    <x v="14"/>
    <x v="14"/>
    <s v="2024/25 Q2 Jul, Aug, Sep"/>
    <x v="13"/>
    <x v="78"/>
    <n v="570"/>
  </r>
  <r>
    <x v="14"/>
    <x v="14"/>
    <s v="2024/25 Q2 Jul, Aug, Sep"/>
    <x v="13"/>
    <x v="79"/>
    <n v="47"/>
  </r>
  <r>
    <x v="14"/>
    <x v="14"/>
    <s v="2024/25 Q2 Jul, Aug, Sep"/>
    <x v="13"/>
    <x v="38"/>
    <n v="544"/>
  </r>
  <r>
    <x v="14"/>
    <x v="14"/>
    <s v="2024/25 Q2 Jul, Aug, Sep"/>
    <x v="13"/>
    <x v="80"/>
    <n v="6"/>
  </r>
  <r>
    <x v="14"/>
    <x v="14"/>
    <s v="2024/25 Q2 Jul, Aug, Sep"/>
    <x v="13"/>
    <x v="81"/>
    <n v="166"/>
  </r>
  <r>
    <x v="14"/>
    <x v="14"/>
    <s v="2024/25 Q2 Jul, Aug, Sep"/>
    <x v="14"/>
    <x v="35"/>
    <n v="20"/>
  </r>
  <r>
    <x v="14"/>
    <x v="14"/>
    <s v="2024/25 Q2 Jul, Aug, Sep"/>
    <x v="14"/>
    <x v="82"/>
    <n v="23"/>
  </r>
  <r>
    <x v="14"/>
    <x v="14"/>
    <s v="2024/25 Q2 Jul, Aug, Sep"/>
    <x v="14"/>
    <x v="101"/>
    <n v="83"/>
  </r>
  <r>
    <x v="14"/>
    <x v="14"/>
    <s v="2024/25 Q2 Jul, Aug, Sep"/>
    <x v="14"/>
    <x v="83"/>
    <n v="63"/>
  </r>
  <r>
    <x v="14"/>
    <x v="14"/>
    <s v="2024/25 Q2 Jul, Aug, Sep"/>
    <x v="14"/>
    <x v="113"/>
    <n v="15"/>
  </r>
  <r>
    <x v="14"/>
    <x v="14"/>
    <s v="2024/25 Q2 Jul, Aug, Sep"/>
    <x v="14"/>
    <x v="38"/>
    <n v="20"/>
  </r>
  <r>
    <x v="14"/>
    <x v="14"/>
    <s v="2024/25 Q2 Jul, Aug, Sep"/>
    <x v="14"/>
    <x v="84"/>
    <n v="66"/>
  </r>
  <r>
    <x v="14"/>
    <x v="14"/>
    <s v="2024/25 Q2 Jul, Aug, Sep"/>
    <x v="14"/>
    <x v="40"/>
    <n v="43"/>
  </r>
  <r>
    <x v="14"/>
    <x v="14"/>
    <s v="2024/25 Q2 Jul, Aug, Sep"/>
    <x v="15"/>
    <x v="85"/>
    <n v="60"/>
  </r>
  <r>
    <x v="14"/>
    <x v="14"/>
    <s v="2024/25 Q2 Jul, Aug, Sep"/>
    <x v="15"/>
    <x v="86"/>
    <n v="17"/>
  </r>
  <r>
    <x v="14"/>
    <x v="14"/>
    <s v="2024/25 Q2 Jul, Aug, Sep"/>
    <x v="15"/>
    <x v="38"/>
    <n v="164"/>
  </r>
  <r>
    <x v="14"/>
    <x v="14"/>
    <s v="2024/25 Q2 Jul, Aug, Sep"/>
    <x v="15"/>
    <x v="87"/>
    <n v="105"/>
  </r>
  <r>
    <x v="14"/>
    <x v="14"/>
    <s v="2024/25 Q2 Jul, Aug, Sep"/>
    <x v="15"/>
    <x v="88"/>
    <n v="19"/>
  </r>
  <r>
    <x v="14"/>
    <x v="14"/>
    <s v="2024/25 Q2 Jul, Aug, Sep"/>
    <x v="15"/>
    <x v="89"/>
    <n v="1107"/>
  </r>
  <r>
    <x v="14"/>
    <x v="14"/>
    <s v="2024/25 Q2 Jul, Aug, Sep"/>
    <x v="15"/>
    <x v="90"/>
    <n v="299"/>
  </r>
  <r>
    <x v="14"/>
    <x v="14"/>
    <s v="2024/25 Q2 Jul, Aug, Sep"/>
    <x v="16"/>
    <x v="91"/>
    <n v="1"/>
  </r>
  <r>
    <x v="14"/>
    <x v="14"/>
    <s v="2024/25 Q2 Jul, Aug, Sep"/>
    <x v="16"/>
    <x v="118"/>
    <n v="52"/>
  </r>
  <r>
    <x v="14"/>
    <x v="14"/>
    <s v="2024/25 Q2 Jul, Aug, Sep"/>
    <x v="16"/>
    <x v="124"/>
    <n v="12"/>
  </r>
  <r>
    <x v="14"/>
    <x v="14"/>
    <s v="2024/25 Q2 Jul, Aug, Sep"/>
    <x v="16"/>
    <x v="38"/>
    <n v="19"/>
  </r>
  <r>
    <x v="14"/>
    <x v="14"/>
    <s v="2024/25 Q2 Jul, Aug, Sep"/>
    <x v="16"/>
    <x v="92"/>
    <n v="1"/>
  </r>
  <r>
    <x v="14"/>
    <x v="14"/>
    <s v="2024/25 Q2 Jul, Aug, Sep"/>
    <x v="16"/>
    <x v="93"/>
    <n v="23"/>
  </r>
  <r>
    <x v="14"/>
    <x v="14"/>
    <s v="2024/25 Q2 Jul, Aug, Sep"/>
    <x v="16"/>
    <x v="94"/>
    <n v="2"/>
  </r>
  <r>
    <x v="14"/>
    <x v="14"/>
    <s v="2024/25 Q2 Jul, Aug, Sep"/>
    <x v="16"/>
    <x v="95"/>
    <n v="49"/>
  </r>
  <r>
    <x v="14"/>
    <x v="14"/>
    <s v="2024/25 Q2 Jul, Aug, Sep"/>
    <x v="16"/>
    <x v="125"/>
    <n v="1"/>
  </r>
  <r>
    <x v="14"/>
    <x v="14"/>
    <s v="2024/25 Q2 Jul, Aug, Sep"/>
    <x v="16"/>
    <x v="96"/>
    <n v="45"/>
  </r>
  <r>
    <x v="14"/>
    <x v="14"/>
    <s v="2024/25 Q2 Jul, Aug, Sep"/>
    <x v="16"/>
    <x v="97"/>
    <n v="190"/>
  </r>
  <r>
    <x v="14"/>
    <x v="14"/>
    <s v="2024/25 Q2 Jul, Aug, Sep"/>
    <x v="16"/>
    <x v="98"/>
    <n v="9"/>
  </r>
  <r>
    <x v="14"/>
    <x v="14"/>
    <s v="2024/25 Q2 Jul, Aug, Sep"/>
    <x v="16"/>
    <x v="99"/>
    <n v="33"/>
  </r>
  <r>
    <x v="14"/>
    <x v="14"/>
    <s v="2024/25 Q2 Jul, Aug, Sep"/>
    <x v="16"/>
    <x v="100"/>
    <n v="6"/>
  </r>
  <r>
    <x v="14"/>
    <x v="14"/>
    <s v="2024/25 Q2 Jul, Aug, Sep"/>
    <x v="16"/>
    <x v="117"/>
    <n v="17"/>
  </r>
  <r>
    <x v="14"/>
    <x v="14"/>
    <s v="2024/25 Q2 Jul, Aug, Sep"/>
    <x v="17"/>
    <x v="35"/>
    <n v="180"/>
  </r>
  <r>
    <x v="14"/>
    <x v="14"/>
    <s v="2024/25 Q2 Jul, Aug, Sep"/>
    <x v="17"/>
    <x v="82"/>
    <n v="783"/>
  </r>
  <r>
    <x v="14"/>
    <x v="14"/>
    <s v="2024/25 Q2 Jul, Aug, Sep"/>
    <x v="17"/>
    <x v="101"/>
    <n v="2954"/>
  </r>
  <r>
    <x v="14"/>
    <x v="14"/>
    <s v="2024/25 Q2 Jul, Aug, Sep"/>
    <x v="17"/>
    <x v="83"/>
    <n v="2663"/>
  </r>
  <r>
    <x v="14"/>
    <x v="14"/>
    <s v="2024/25 Q2 Jul, Aug, Sep"/>
    <x v="17"/>
    <x v="113"/>
    <n v="320"/>
  </r>
  <r>
    <x v="14"/>
    <x v="14"/>
    <s v="2024/25 Q2 Jul, Aug, Sep"/>
    <x v="17"/>
    <x v="38"/>
    <n v="169"/>
  </r>
  <r>
    <x v="14"/>
    <x v="14"/>
    <s v="2024/25 Q2 Jul, Aug, Sep"/>
    <x v="17"/>
    <x v="84"/>
    <n v="441"/>
  </r>
  <r>
    <x v="14"/>
    <x v="14"/>
    <s v="2024/25 Q2 Jul, Aug, Sep"/>
    <x v="17"/>
    <x v="40"/>
    <n v="394"/>
  </r>
  <r>
    <x v="14"/>
    <x v="14"/>
    <s v="2024/25 Q2 Jul, Aug, Sep"/>
    <x v="17"/>
    <x v="102"/>
    <n v="119"/>
  </r>
  <r>
    <x v="14"/>
    <x v="14"/>
    <s v="2024/25 Q2 Jul, Aug, Sep"/>
    <x v="18"/>
    <x v="38"/>
    <n v="341"/>
  </r>
  <r>
    <x v="14"/>
    <x v="14"/>
    <s v="2024/25 Q2 Jul, Aug, Sep"/>
    <x v="18"/>
    <x v="103"/>
    <n v="54"/>
  </r>
  <r>
    <x v="14"/>
    <x v="14"/>
    <s v="2024/25 Q2 Jul, Aug, Sep"/>
    <x v="18"/>
    <x v="104"/>
    <n v="406"/>
  </r>
  <r>
    <x v="14"/>
    <x v="14"/>
    <s v="2024/25 Q2 Jul, Aug, Sep"/>
    <x v="19"/>
    <x v="105"/>
    <n v="46"/>
  </r>
  <r>
    <x v="14"/>
    <x v="14"/>
    <s v="2024/25 Q2 Jul, Aug, Sep"/>
    <x v="19"/>
    <x v="106"/>
    <n v="2"/>
  </r>
  <r>
    <x v="14"/>
    <x v="14"/>
    <s v="2024/25 Q2 Jul, Aug, Sep"/>
    <x v="19"/>
    <x v="107"/>
    <n v="65"/>
  </r>
  <r>
    <x v="14"/>
    <x v="14"/>
    <s v="2024/25 Q2 Jul, Aug, Sep"/>
    <x v="20"/>
    <x v="108"/>
    <n v="136"/>
  </r>
  <r>
    <x v="14"/>
    <x v="14"/>
    <s v="2024/25 Q2 Jul, Aug, Sep"/>
    <x v="20"/>
    <x v="109"/>
    <n v="765"/>
  </r>
  <r>
    <x v="14"/>
    <x v="14"/>
    <s v="2024/25 Q2 Jul, Aug, Sep"/>
    <x v="21"/>
    <x v="38"/>
    <n v="8"/>
  </r>
  <r>
    <x v="14"/>
    <x v="14"/>
    <s v="2024/25 Q3 Oct, Nov, Dec"/>
    <x v="0"/>
    <x v="0"/>
    <n v="268"/>
  </r>
  <r>
    <x v="14"/>
    <x v="14"/>
    <s v="2024/25 Q3 Oct, Nov, Dec"/>
    <x v="0"/>
    <x v="1"/>
    <n v="750"/>
  </r>
  <r>
    <x v="14"/>
    <x v="14"/>
    <s v="2024/25 Q3 Oct, Nov, Dec"/>
    <x v="1"/>
    <x v="119"/>
    <n v="25"/>
  </r>
  <r>
    <x v="14"/>
    <x v="14"/>
    <s v="2024/25 Q3 Oct, Nov, Dec"/>
    <x v="1"/>
    <x v="120"/>
    <n v="16"/>
  </r>
  <r>
    <x v="14"/>
    <x v="14"/>
    <s v="2024/25 Q3 Oct, Nov, Dec"/>
    <x v="1"/>
    <x v="121"/>
    <n v="14"/>
  </r>
  <r>
    <x v="14"/>
    <x v="14"/>
    <s v="2024/25 Q3 Oct, Nov, Dec"/>
    <x v="1"/>
    <x v="2"/>
    <n v="9"/>
  </r>
  <r>
    <x v="14"/>
    <x v="14"/>
    <s v="2024/25 Q3 Oct, Nov, Dec"/>
    <x v="1"/>
    <x v="3"/>
    <n v="37"/>
  </r>
  <r>
    <x v="14"/>
    <x v="14"/>
    <s v="2024/25 Q3 Oct, Nov, Dec"/>
    <x v="1"/>
    <x v="122"/>
    <n v="5"/>
  </r>
  <r>
    <x v="14"/>
    <x v="14"/>
    <s v="2024/25 Q3 Oct, Nov, Dec"/>
    <x v="1"/>
    <x v="111"/>
    <n v="43"/>
  </r>
  <r>
    <x v="14"/>
    <x v="14"/>
    <s v="2024/25 Q3 Oct, Nov, Dec"/>
    <x v="1"/>
    <x v="4"/>
    <n v="47"/>
  </r>
  <r>
    <x v="14"/>
    <x v="14"/>
    <s v="2024/25 Q3 Oct, Nov, Dec"/>
    <x v="1"/>
    <x v="123"/>
    <n v="9"/>
  </r>
  <r>
    <x v="14"/>
    <x v="14"/>
    <s v="2024/25 Q3 Oct, Nov, Dec"/>
    <x v="1"/>
    <x v="5"/>
    <n v="1"/>
  </r>
  <r>
    <x v="14"/>
    <x v="14"/>
    <s v="2024/25 Q3 Oct, Nov, Dec"/>
    <x v="1"/>
    <x v="6"/>
    <n v="42"/>
  </r>
  <r>
    <x v="14"/>
    <x v="14"/>
    <s v="2024/25 Q3 Oct, Nov, Dec"/>
    <x v="1"/>
    <x v="7"/>
    <n v="6"/>
  </r>
  <r>
    <x v="14"/>
    <x v="14"/>
    <s v="2024/25 Q3 Oct, Nov, Dec"/>
    <x v="1"/>
    <x v="8"/>
    <n v="9"/>
  </r>
  <r>
    <x v="14"/>
    <x v="14"/>
    <s v="2024/25 Q3 Oct, Nov, Dec"/>
    <x v="1"/>
    <x v="9"/>
    <n v="30"/>
  </r>
  <r>
    <x v="14"/>
    <x v="14"/>
    <s v="2024/25 Q3 Oct, Nov, Dec"/>
    <x v="1"/>
    <x v="10"/>
    <n v="185"/>
  </r>
  <r>
    <x v="14"/>
    <x v="14"/>
    <s v="2024/25 Q3 Oct, Nov, Dec"/>
    <x v="1"/>
    <x v="11"/>
    <n v="3"/>
  </r>
  <r>
    <x v="14"/>
    <x v="14"/>
    <s v="2024/25 Q3 Oct, Nov, Dec"/>
    <x v="1"/>
    <x v="12"/>
    <n v="21"/>
  </r>
  <r>
    <x v="14"/>
    <x v="14"/>
    <s v="2024/25 Q3 Oct, Nov, Dec"/>
    <x v="1"/>
    <x v="13"/>
    <n v="4"/>
  </r>
  <r>
    <x v="14"/>
    <x v="14"/>
    <s v="2024/25 Q3 Oct, Nov, Dec"/>
    <x v="1"/>
    <x v="14"/>
    <n v="41"/>
  </r>
  <r>
    <x v="14"/>
    <x v="14"/>
    <s v="2024/25 Q3 Oct, Nov, Dec"/>
    <x v="1"/>
    <x v="15"/>
    <n v="74"/>
  </r>
  <r>
    <x v="14"/>
    <x v="14"/>
    <s v="2024/25 Q3 Oct, Nov, Dec"/>
    <x v="1"/>
    <x v="16"/>
    <n v="16"/>
  </r>
  <r>
    <x v="14"/>
    <x v="14"/>
    <s v="2024/25 Q3 Oct, Nov, Dec"/>
    <x v="1"/>
    <x v="17"/>
    <n v="325"/>
  </r>
  <r>
    <x v="14"/>
    <x v="14"/>
    <s v="2024/25 Q3 Oct, Nov, Dec"/>
    <x v="1"/>
    <x v="18"/>
    <n v="53"/>
  </r>
  <r>
    <x v="14"/>
    <x v="14"/>
    <s v="2024/25 Q3 Oct, Nov, Dec"/>
    <x v="1"/>
    <x v="19"/>
    <n v="101"/>
  </r>
  <r>
    <x v="14"/>
    <x v="14"/>
    <s v="2024/25 Q3 Oct, Nov, Dec"/>
    <x v="2"/>
    <x v="20"/>
    <n v="4416"/>
  </r>
  <r>
    <x v="14"/>
    <x v="14"/>
    <s v="2024/25 Q3 Oct, Nov, Dec"/>
    <x v="2"/>
    <x v="21"/>
    <n v="13"/>
  </r>
  <r>
    <x v="14"/>
    <x v="14"/>
    <s v="2024/25 Q3 Oct, Nov, Dec"/>
    <x v="2"/>
    <x v="22"/>
    <n v="555"/>
  </r>
  <r>
    <x v="14"/>
    <x v="14"/>
    <s v="2024/25 Q3 Oct, Nov, Dec"/>
    <x v="2"/>
    <x v="23"/>
    <n v="3061"/>
  </r>
  <r>
    <x v="14"/>
    <x v="14"/>
    <s v="2024/25 Q3 Oct, Nov, Dec"/>
    <x v="3"/>
    <x v="24"/>
    <n v="3369"/>
  </r>
  <r>
    <x v="14"/>
    <x v="14"/>
    <s v="2024/25 Q3 Oct, Nov, Dec"/>
    <x v="3"/>
    <x v="25"/>
    <n v="975"/>
  </r>
  <r>
    <x v="14"/>
    <x v="14"/>
    <s v="2024/25 Q3 Oct, Nov, Dec"/>
    <x v="3"/>
    <x v="26"/>
    <n v="2960"/>
  </r>
  <r>
    <x v="14"/>
    <x v="14"/>
    <s v="2024/25 Q3 Oct, Nov, Dec"/>
    <x v="3"/>
    <x v="27"/>
    <n v="1084"/>
  </r>
  <r>
    <x v="14"/>
    <x v="14"/>
    <s v="2024/25 Q3 Oct, Nov, Dec"/>
    <x v="3"/>
    <x v="28"/>
    <n v="1074"/>
  </r>
  <r>
    <x v="14"/>
    <x v="14"/>
    <s v="2024/25 Q3 Oct, Nov, Dec"/>
    <x v="3"/>
    <x v="38"/>
    <n v="789"/>
  </r>
  <r>
    <x v="14"/>
    <x v="14"/>
    <s v="2024/25 Q3 Oct, Nov, Dec"/>
    <x v="4"/>
    <x v="30"/>
    <n v="5"/>
  </r>
  <r>
    <x v="14"/>
    <x v="14"/>
    <s v="2024/25 Q3 Oct, Nov, Dec"/>
    <x v="4"/>
    <x v="31"/>
    <n v="227"/>
  </r>
  <r>
    <x v="14"/>
    <x v="14"/>
    <s v="2024/25 Q3 Oct, Nov, Dec"/>
    <x v="4"/>
    <x v="32"/>
    <n v="24"/>
  </r>
  <r>
    <x v="14"/>
    <x v="14"/>
    <s v="2024/25 Q3 Oct, Nov, Dec"/>
    <x v="4"/>
    <x v="33"/>
    <n v="3"/>
  </r>
  <r>
    <x v="14"/>
    <x v="14"/>
    <s v="2024/25 Q3 Oct, Nov, Dec"/>
    <x v="4"/>
    <x v="34"/>
    <n v="6"/>
  </r>
  <r>
    <x v="14"/>
    <x v="14"/>
    <s v="2024/25 Q3 Oct, Nov, Dec"/>
    <x v="5"/>
    <x v="35"/>
    <n v="1038"/>
  </r>
  <r>
    <x v="14"/>
    <x v="14"/>
    <s v="2024/25 Q3 Oct, Nov, Dec"/>
    <x v="5"/>
    <x v="36"/>
    <n v="66"/>
  </r>
  <r>
    <x v="14"/>
    <x v="14"/>
    <s v="2024/25 Q3 Oct, Nov, Dec"/>
    <x v="5"/>
    <x v="37"/>
    <n v="2496"/>
  </r>
  <r>
    <x v="14"/>
    <x v="14"/>
    <s v="2024/25 Q3 Oct, Nov, Dec"/>
    <x v="5"/>
    <x v="38"/>
    <n v="158"/>
  </r>
  <r>
    <x v="14"/>
    <x v="14"/>
    <s v="2024/25 Q3 Oct, Nov, Dec"/>
    <x v="5"/>
    <x v="39"/>
    <n v="205"/>
  </r>
  <r>
    <x v="14"/>
    <x v="14"/>
    <s v="2024/25 Q3 Oct, Nov, Dec"/>
    <x v="5"/>
    <x v="40"/>
    <n v="137"/>
  </r>
  <r>
    <x v="14"/>
    <x v="14"/>
    <s v="2024/25 Q3 Oct, Nov, Dec"/>
    <x v="6"/>
    <x v="115"/>
    <n v="482"/>
  </r>
  <r>
    <x v="14"/>
    <x v="14"/>
    <s v="2024/25 Q3 Oct, Nov, Dec"/>
    <x v="6"/>
    <x v="41"/>
    <n v="1982"/>
  </r>
  <r>
    <x v="14"/>
    <x v="14"/>
    <s v="2024/25 Q3 Oct, Nov, Dec"/>
    <x v="7"/>
    <x v="42"/>
    <n v="1"/>
  </r>
  <r>
    <x v="14"/>
    <x v="14"/>
    <s v="2024/25 Q3 Oct, Nov, Dec"/>
    <x v="7"/>
    <x v="43"/>
    <n v="10"/>
  </r>
  <r>
    <x v="14"/>
    <x v="14"/>
    <s v="2024/25 Q3 Oct, Nov, Dec"/>
    <x v="7"/>
    <x v="44"/>
    <n v="39"/>
  </r>
  <r>
    <x v="14"/>
    <x v="14"/>
    <s v="2024/25 Q3 Oct, Nov, Dec"/>
    <x v="7"/>
    <x v="45"/>
    <n v="806"/>
  </r>
  <r>
    <x v="14"/>
    <x v="14"/>
    <s v="2024/25 Q3 Oct, Nov, Dec"/>
    <x v="7"/>
    <x v="46"/>
    <n v="26"/>
  </r>
  <r>
    <x v="14"/>
    <x v="14"/>
    <s v="2024/25 Q3 Oct, Nov, Dec"/>
    <x v="7"/>
    <x v="47"/>
    <n v="48"/>
  </r>
  <r>
    <x v="14"/>
    <x v="14"/>
    <s v="2024/25 Q3 Oct, Nov, Dec"/>
    <x v="7"/>
    <x v="49"/>
    <n v="7"/>
  </r>
  <r>
    <x v="14"/>
    <x v="14"/>
    <s v="2024/25 Q3 Oct, Nov, Dec"/>
    <x v="7"/>
    <x v="51"/>
    <n v="6"/>
  </r>
  <r>
    <x v="14"/>
    <x v="14"/>
    <s v="2024/25 Q3 Oct, Nov, Dec"/>
    <x v="7"/>
    <x v="52"/>
    <n v="5"/>
  </r>
  <r>
    <x v="14"/>
    <x v="14"/>
    <s v="2024/25 Q3 Oct, Nov, Dec"/>
    <x v="7"/>
    <x v="53"/>
    <n v="24"/>
  </r>
  <r>
    <x v="14"/>
    <x v="14"/>
    <s v="2024/25 Q3 Oct, Nov, Dec"/>
    <x v="7"/>
    <x v="126"/>
    <n v="1"/>
  </r>
  <r>
    <x v="14"/>
    <x v="14"/>
    <s v="2024/25 Q3 Oct, Nov, Dec"/>
    <x v="7"/>
    <x v="54"/>
    <n v="9"/>
  </r>
  <r>
    <x v="14"/>
    <x v="14"/>
    <s v="2024/25 Q3 Oct, Nov, Dec"/>
    <x v="7"/>
    <x v="55"/>
    <n v="26"/>
  </r>
  <r>
    <x v="14"/>
    <x v="14"/>
    <s v="2024/25 Q3 Oct, Nov, Dec"/>
    <x v="7"/>
    <x v="56"/>
    <n v="2"/>
  </r>
  <r>
    <x v="14"/>
    <x v="14"/>
    <s v="2024/25 Q3 Oct, Nov, Dec"/>
    <x v="7"/>
    <x v="57"/>
    <n v="8"/>
  </r>
  <r>
    <x v="14"/>
    <x v="14"/>
    <s v="2024/25 Q3 Oct, Nov, Dec"/>
    <x v="7"/>
    <x v="58"/>
    <n v="6"/>
  </r>
  <r>
    <x v="14"/>
    <x v="14"/>
    <s v="2024/25 Q3 Oct, Nov, Dec"/>
    <x v="7"/>
    <x v="59"/>
    <n v="39"/>
  </r>
  <r>
    <x v="14"/>
    <x v="14"/>
    <s v="2024/25 Q3 Oct, Nov, Dec"/>
    <x v="7"/>
    <x v="60"/>
    <n v="10"/>
  </r>
  <r>
    <x v="14"/>
    <x v="14"/>
    <s v="2024/25 Q3 Oct, Nov, Dec"/>
    <x v="7"/>
    <x v="61"/>
    <n v="141"/>
  </r>
  <r>
    <x v="14"/>
    <x v="14"/>
    <s v="2024/25 Q3 Oct, Nov, Dec"/>
    <x v="8"/>
    <x v="24"/>
    <n v="2377"/>
  </r>
  <r>
    <x v="14"/>
    <x v="14"/>
    <s v="2024/25 Q3 Oct, Nov, Dec"/>
    <x v="8"/>
    <x v="25"/>
    <n v="94"/>
  </r>
  <r>
    <x v="14"/>
    <x v="14"/>
    <s v="2024/25 Q3 Oct, Nov, Dec"/>
    <x v="8"/>
    <x v="26"/>
    <n v="46"/>
  </r>
  <r>
    <x v="14"/>
    <x v="14"/>
    <s v="2024/25 Q3 Oct, Nov, Dec"/>
    <x v="8"/>
    <x v="27"/>
    <n v="469"/>
  </r>
  <r>
    <x v="14"/>
    <x v="14"/>
    <s v="2024/25 Q3 Oct, Nov, Dec"/>
    <x v="8"/>
    <x v="28"/>
    <n v="163"/>
  </r>
  <r>
    <x v="14"/>
    <x v="14"/>
    <s v="2024/25 Q3 Oct, Nov, Dec"/>
    <x v="8"/>
    <x v="38"/>
    <n v="61"/>
  </r>
  <r>
    <x v="14"/>
    <x v="14"/>
    <s v="2024/25 Q3 Oct, Nov, Dec"/>
    <x v="9"/>
    <x v="62"/>
    <n v="93"/>
  </r>
  <r>
    <x v="14"/>
    <x v="14"/>
    <s v="2024/25 Q3 Oct, Nov, Dec"/>
    <x v="9"/>
    <x v="38"/>
    <n v="510"/>
  </r>
  <r>
    <x v="14"/>
    <x v="14"/>
    <s v="2024/25 Q3 Oct, Nov, Dec"/>
    <x v="9"/>
    <x v="63"/>
    <n v="27"/>
  </r>
  <r>
    <x v="14"/>
    <x v="14"/>
    <s v="2024/25 Q3 Oct, Nov, Dec"/>
    <x v="9"/>
    <x v="64"/>
    <n v="96"/>
  </r>
  <r>
    <x v="14"/>
    <x v="14"/>
    <s v="2024/25 Q3 Oct, Nov, Dec"/>
    <x v="9"/>
    <x v="65"/>
    <n v="152"/>
  </r>
  <r>
    <x v="14"/>
    <x v="14"/>
    <s v="2024/25 Q3 Oct, Nov, Dec"/>
    <x v="9"/>
    <x v="66"/>
    <n v="97"/>
  </r>
  <r>
    <x v="14"/>
    <x v="14"/>
    <s v="2024/25 Q3 Oct, Nov, Dec"/>
    <x v="9"/>
    <x v="67"/>
    <n v="933"/>
  </r>
  <r>
    <x v="14"/>
    <x v="14"/>
    <s v="2024/25 Q3 Oct, Nov, Dec"/>
    <x v="10"/>
    <x v="41"/>
    <n v="77"/>
  </r>
  <r>
    <x v="14"/>
    <x v="14"/>
    <s v="2024/25 Q3 Oct, Nov, Dec"/>
    <x v="22"/>
    <x v="68"/>
    <n v="495"/>
  </r>
  <r>
    <x v="14"/>
    <x v="14"/>
    <s v="2024/25 Q3 Oct, Nov, Dec"/>
    <x v="22"/>
    <x v="69"/>
    <n v="325"/>
  </r>
  <r>
    <x v="14"/>
    <x v="14"/>
    <s v="2024/25 Q3 Oct, Nov, Dec"/>
    <x v="22"/>
    <x v="70"/>
    <n v="10"/>
  </r>
  <r>
    <x v="14"/>
    <x v="14"/>
    <s v="2024/25 Q3 Oct, Nov, Dec"/>
    <x v="22"/>
    <x v="71"/>
    <n v="72"/>
  </r>
  <r>
    <x v="14"/>
    <x v="14"/>
    <s v="2024/25 Q3 Oct, Nov, Dec"/>
    <x v="22"/>
    <x v="72"/>
    <n v="235"/>
  </r>
  <r>
    <x v="14"/>
    <x v="14"/>
    <s v="2024/25 Q3 Oct, Nov, Dec"/>
    <x v="22"/>
    <x v="116"/>
    <n v="174"/>
  </r>
  <r>
    <x v="14"/>
    <x v="14"/>
    <s v="2024/25 Q3 Oct, Nov, Dec"/>
    <x v="22"/>
    <x v="38"/>
    <n v="231"/>
  </r>
  <r>
    <x v="14"/>
    <x v="14"/>
    <s v="2024/25 Q3 Oct, Nov, Dec"/>
    <x v="22"/>
    <x v="73"/>
    <n v="47"/>
  </r>
  <r>
    <x v="14"/>
    <x v="14"/>
    <s v="2024/25 Q3 Oct, Nov, Dec"/>
    <x v="22"/>
    <x v="74"/>
    <n v="284"/>
  </r>
  <r>
    <x v="14"/>
    <x v="14"/>
    <s v="2024/25 Q3 Oct, Nov, Dec"/>
    <x v="11"/>
    <x v="68"/>
    <n v="54"/>
  </r>
  <r>
    <x v="14"/>
    <x v="14"/>
    <s v="2024/25 Q3 Oct, Nov, Dec"/>
    <x v="11"/>
    <x v="69"/>
    <n v="127"/>
  </r>
  <r>
    <x v="14"/>
    <x v="14"/>
    <s v="2024/25 Q3 Oct, Nov, Dec"/>
    <x v="11"/>
    <x v="70"/>
    <n v="2"/>
  </r>
  <r>
    <x v="14"/>
    <x v="14"/>
    <s v="2024/25 Q3 Oct, Nov, Dec"/>
    <x v="11"/>
    <x v="71"/>
    <n v="248"/>
  </r>
  <r>
    <x v="14"/>
    <x v="14"/>
    <s v="2024/25 Q3 Oct, Nov, Dec"/>
    <x v="11"/>
    <x v="72"/>
    <n v="678"/>
  </r>
  <r>
    <x v="14"/>
    <x v="14"/>
    <s v="2024/25 Q3 Oct, Nov, Dec"/>
    <x v="11"/>
    <x v="116"/>
    <n v="198"/>
  </r>
  <r>
    <x v="14"/>
    <x v="14"/>
    <s v="2024/25 Q3 Oct, Nov, Dec"/>
    <x v="11"/>
    <x v="38"/>
    <n v="257"/>
  </r>
  <r>
    <x v="14"/>
    <x v="14"/>
    <s v="2024/25 Q3 Oct, Nov, Dec"/>
    <x v="11"/>
    <x v="73"/>
    <n v="4"/>
  </r>
  <r>
    <x v="14"/>
    <x v="14"/>
    <s v="2024/25 Q3 Oct, Nov, Dec"/>
    <x v="11"/>
    <x v="74"/>
    <n v="108"/>
  </r>
  <r>
    <x v="14"/>
    <x v="14"/>
    <s v="2024/25 Q3 Oct, Nov, Dec"/>
    <x v="12"/>
    <x v="41"/>
    <n v="3978"/>
  </r>
  <r>
    <x v="14"/>
    <x v="14"/>
    <s v="2024/25 Q3 Oct, Nov, Dec"/>
    <x v="13"/>
    <x v="75"/>
    <n v="17"/>
  </r>
  <r>
    <x v="14"/>
    <x v="14"/>
    <s v="2024/25 Q3 Oct, Nov, Dec"/>
    <x v="13"/>
    <x v="77"/>
    <n v="20"/>
  </r>
  <r>
    <x v="14"/>
    <x v="14"/>
    <s v="2024/25 Q3 Oct, Nov, Dec"/>
    <x v="13"/>
    <x v="78"/>
    <n v="355"/>
  </r>
  <r>
    <x v="14"/>
    <x v="14"/>
    <s v="2024/25 Q3 Oct, Nov, Dec"/>
    <x v="13"/>
    <x v="79"/>
    <n v="45"/>
  </r>
  <r>
    <x v="14"/>
    <x v="14"/>
    <s v="2024/25 Q3 Oct, Nov, Dec"/>
    <x v="13"/>
    <x v="38"/>
    <n v="473"/>
  </r>
  <r>
    <x v="14"/>
    <x v="14"/>
    <s v="2024/25 Q3 Oct, Nov, Dec"/>
    <x v="13"/>
    <x v="80"/>
    <n v="13"/>
  </r>
  <r>
    <x v="14"/>
    <x v="14"/>
    <s v="2024/25 Q3 Oct, Nov, Dec"/>
    <x v="13"/>
    <x v="81"/>
    <n v="130"/>
  </r>
  <r>
    <x v="14"/>
    <x v="14"/>
    <s v="2024/25 Q3 Oct, Nov, Dec"/>
    <x v="14"/>
    <x v="35"/>
    <n v="14"/>
  </r>
  <r>
    <x v="14"/>
    <x v="14"/>
    <s v="2024/25 Q3 Oct, Nov, Dec"/>
    <x v="14"/>
    <x v="82"/>
    <n v="16"/>
  </r>
  <r>
    <x v="14"/>
    <x v="14"/>
    <s v="2024/25 Q3 Oct, Nov, Dec"/>
    <x v="14"/>
    <x v="101"/>
    <n v="84"/>
  </r>
  <r>
    <x v="14"/>
    <x v="14"/>
    <s v="2024/25 Q3 Oct, Nov, Dec"/>
    <x v="14"/>
    <x v="83"/>
    <n v="52"/>
  </r>
  <r>
    <x v="14"/>
    <x v="14"/>
    <s v="2024/25 Q3 Oct, Nov, Dec"/>
    <x v="14"/>
    <x v="113"/>
    <n v="9"/>
  </r>
  <r>
    <x v="14"/>
    <x v="14"/>
    <s v="2024/25 Q3 Oct, Nov, Dec"/>
    <x v="14"/>
    <x v="38"/>
    <n v="25"/>
  </r>
  <r>
    <x v="14"/>
    <x v="14"/>
    <s v="2024/25 Q3 Oct, Nov, Dec"/>
    <x v="14"/>
    <x v="84"/>
    <n v="65"/>
  </r>
  <r>
    <x v="14"/>
    <x v="14"/>
    <s v="2024/25 Q3 Oct, Nov, Dec"/>
    <x v="14"/>
    <x v="40"/>
    <n v="25"/>
  </r>
  <r>
    <x v="14"/>
    <x v="14"/>
    <s v="2024/25 Q3 Oct, Nov, Dec"/>
    <x v="15"/>
    <x v="85"/>
    <n v="36"/>
  </r>
  <r>
    <x v="14"/>
    <x v="14"/>
    <s v="2024/25 Q3 Oct, Nov, Dec"/>
    <x v="15"/>
    <x v="86"/>
    <n v="15"/>
  </r>
  <r>
    <x v="14"/>
    <x v="14"/>
    <s v="2024/25 Q3 Oct, Nov, Dec"/>
    <x v="15"/>
    <x v="38"/>
    <n v="125"/>
  </r>
  <r>
    <x v="14"/>
    <x v="14"/>
    <s v="2024/25 Q3 Oct, Nov, Dec"/>
    <x v="15"/>
    <x v="87"/>
    <n v="99"/>
  </r>
  <r>
    <x v="14"/>
    <x v="14"/>
    <s v="2024/25 Q3 Oct, Nov, Dec"/>
    <x v="15"/>
    <x v="88"/>
    <n v="16"/>
  </r>
  <r>
    <x v="14"/>
    <x v="14"/>
    <s v="2024/25 Q3 Oct, Nov, Dec"/>
    <x v="15"/>
    <x v="89"/>
    <n v="990"/>
  </r>
  <r>
    <x v="14"/>
    <x v="14"/>
    <s v="2024/25 Q3 Oct, Nov, Dec"/>
    <x v="15"/>
    <x v="90"/>
    <n v="181"/>
  </r>
  <r>
    <x v="14"/>
    <x v="14"/>
    <s v="2024/25 Q3 Oct, Nov, Dec"/>
    <x v="16"/>
    <x v="91"/>
    <n v="1"/>
  </r>
  <r>
    <x v="14"/>
    <x v="14"/>
    <s v="2024/25 Q3 Oct, Nov, Dec"/>
    <x v="16"/>
    <x v="118"/>
    <n v="70"/>
  </r>
  <r>
    <x v="14"/>
    <x v="14"/>
    <s v="2024/25 Q3 Oct, Nov, Dec"/>
    <x v="16"/>
    <x v="124"/>
    <n v="66"/>
  </r>
  <r>
    <x v="14"/>
    <x v="14"/>
    <s v="2024/25 Q3 Oct, Nov, Dec"/>
    <x v="16"/>
    <x v="38"/>
    <n v="21"/>
  </r>
  <r>
    <x v="14"/>
    <x v="14"/>
    <s v="2024/25 Q3 Oct, Nov, Dec"/>
    <x v="16"/>
    <x v="92"/>
    <n v="9"/>
  </r>
  <r>
    <x v="14"/>
    <x v="14"/>
    <s v="2024/25 Q3 Oct, Nov, Dec"/>
    <x v="16"/>
    <x v="127"/>
    <n v="2"/>
  </r>
  <r>
    <x v="14"/>
    <x v="14"/>
    <s v="2024/25 Q3 Oct, Nov, Dec"/>
    <x v="16"/>
    <x v="93"/>
    <n v="59"/>
  </r>
  <r>
    <x v="14"/>
    <x v="14"/>
    <s v="2024/25 Q3 Oct, Nov, Dec"/>
    <x v="16"/>
    <x v="94"/>
    <n v="4"/>
  </r>
  <r>
    <x v="14"/>
    <x v="14"/>
    <s v="2024/25 Q3 Oct, Nov, Dec"/>
    <x v="16"/>
    <x v="95"/>
    <n v="30"/>
  </r>
  <r>
    <x v="14"/>
    <x v="14"/>
    <s v="2024/25 Q3 Oct, Nov, Dec"/>
    <x v="16"/>
    <x v="125"/>
    <n v="2"/>
  </r>
  <r>
    <x v="14"/>
    <x v="14"/>
    <s v="2024/25 Q3 Oct, Nov, Dec"/>
    <x v="16"/>
    <x v="96"/>
    <n v="147"/>
  </r>
  <r>
    <x v="14"/>
    <x v="14"/>
    <s v="2024/25 Q3 Oct, Nov, Dec"/>
    <x v="16"/>
    <x v="97"/>
    <n v="162"/>
  </r>
  <r>
    <x v="14"/>
    <x v="14"/>
    <s v="2024/25 Q3 Oct, Nov, Dec"/>
    <x v="16"/>
    <x v="98"/>
    <n v="7"/>
  </r>
  <r>
    <x v="14"/>
    <x v="14"/>
    <s v="2024/25 Q3 Oct, Nov, Dec"/>
    <x v="16"/>
    <x v="99"/>
    <n v="33"/>
  </r>
  <r>
    <x v="14"/>
    <x v="14"/>
    <s v="2024/25 Q3 Oct, Nov, Dec"/>
    <x v="16"/>
    <x v="100"/>
    <n v="3"/>
  </r>
  <r>
    <x v="14"/>
    <x v="14"/>
    <s v="2024/25 Q3 Oct, Nov, Dec"/>
    <x v="16"/>
    <x v="117"/>
    <n v="16"/>
  </r>
  <r>
    <x v="14"/>
    <x v="14"/>
    <s v="2024/25 Q3 Oct, Nov, Dec"/>
    <x v="17"/>
    <x v="35"/>
    <n v="205"/>
  </r>
  <r>
    <x v="14"/>
    <x v="14"/>
    <s v="2024/25 Q3 Oct, Nov, Dec"/>
    <x v="17"/>
    <x v="82"/>
    <n v="950"/>
  </r>
  <r>
    <x v="14"/>
    <x v="14"/>
    <s v="2024/25 Q3 Oct, Nov, Dec"/>
    <x v="17"/>
    <x v="101"/>
    <n v="2940"/>
  </r>
  <r>
    <x v="14"/>
    <x v="14"/>
    <s v="2024/25 Q3 Oct, Nov, Dec"/>
    <x v="17"/>
    <x v="83"/>
    <n v="2617"/>
  </r>
  <r>
    <x v="14"/>
    <x v="14"/>
    <s v="2024/25 Q3 Oct, Nov, Dec"/>
    <x v="17"/>
    <x v="113"/>
    <n v="323"/>
  </r>
  <r>
    <x v="14"/>
    <x v="14"/>
    <s v="2024/25 Q3 Oct, Nov, Dec"/>
    <x v="17"/>
    <x v="38"/>
    <n v="192"/>
  </r>
  <r>
    <x v="14"/>
    <x v="14"/>
    <s v="2024/25 Q3 Oct, Nov, Dec"/>
    <x v="17"/>
    <x v="84"/>
    <n v="572"/>
  </r>
  <r>
    <x v="14"/>
    <x v="14"/>
    <s v="2024/25 Q3 Oct, Nov, Dec"/>
    <x v="17"/>
    <x v="40"/>
    <n v="492"/>
  </r>
  <r>
    <x v="14"/>
    <x v="14"/>
    <s v="2024/25 Q3 Oct, Nov, Dec"/>
    <x v="17"/>
    <x v="102"/>
    <n v="117"/>
  </r>
  <r>
    <x v="14"/>
    <x v="14"/>
    <s v="2024/25 Q3 Oct, Nov, Dec"/>
    <x v="18"/>
    <x v="38"/>
    <n v="413"/>
  </r>
  <r>
    <x v="14"/>
    <x v="14"/>
    <s v="2024/25 Q3 Oct, Nov, Dec"/>
    <x v="18"/>
    <x v="103"/>
    <n v="58"/>
  </r>
  <r>
    <x v="14"/>
    <x v="14"/>
    <s v="2024/25 Q3 Oct, Nov, Dec"/>
    <x v="18"/>
    <x v="104"/>
    <n v="321"/>
  </r>
  <r>
    <x v="14"/>
    <x v="14"/>
    <s v="2024/25 Q3 Oct, Nov, Dec"/>
    <x v="19"/>
    <x v="105"/>
    <n v="41"/>
  </r>
  <r>
    <x v="14"/>
    <x v="14"/>
    <s v="2024/25 Q3 Oct, Nov, Dec"/>
    <x v="19"/>
    <x v="106"/>
    <n v="1"/>
  </r>
  <r>
    <x v="14"/>
    <x v="14"/>
    <s v="2024/25 Q3 Oct, Nov, Dec"/>
    <x v="19"/>
    <x v="107"/>
    <n v="44"/>
  </r>
  <r>
    <x v="14"/>
    <x v="14"/>
    <s v="2024/25 Q3 Oct, Nov, Dec"/>
    <x v="20"/>
    <x v="108"/>
    <n v="109"/>
  </r>
  <r>
    <x v="14"/>
    <x v="14"/>
    <s v="2024/25 Q3 Oct, Nov, Dec"/>
    <x v="20"/>
    <x v="109"/>
    <n v="655"/>
  </r>
  <r>
    <x v="14"/>
    <x v="14"/>
    <s v="2024/25 Q3 Oct, Nov, Dec"/>
    <x v="21"/>
    <x v="110"/>
    <n v="1"/>
  </r>
  <r>
    <x v="14"/>
    <x v="14"/>
    <s v="2024/25 Q3 Oct, Nov, Dec"/>
    <x v="21"/>
    <x v="38"/>
    <n v="1"/>
  </r>
  <r>
    <x v="14"/>
    <x v="14"/>
    <s v="2024/25 Q4 Jan, Feb, Mar"/>
    <x v="0"/>
    <x v="0"/>
    <n v="277"/>
  </r>
  <r>
    <x v="14"/>
    <x v="14"/>
    <s v="2024/25 Q4 Jan, Feb, Mar"/>
    <x v="0"/>
    <x v="1"/>
    <n v="636"/>
  </r>
  <r>
    <x v="14"/>
    <x v="14"/>
    <s v="2024/25 Q4 Jan, Feb, Mar"/>
    <x v="1"/>
    <x v="119"/>
    <n v="25"/>
  </r>
  <r>
    <x v="14"/>
    <x v="14"/>
    <s v="2024/25 Q4 Jan, Feb, Mar"/>
    <x v="1"/>
    <x v="120"/>
    <n v="10"/>
  </r>
  <r>
    <x v="14"/>
    <x v="14"/>
    <s v="2024/25 Q4 Jan, Feb, Mar"/>
    <x v="1"/>
    <x v="121"/>
    <n v="9"/>
  </r>
  <r>
    <x v="14"/>
    <x v="14"/>
    <s v="2024/25 Q4 Jan, Feb, Mar"/>
    <x v="1"/>
    <x v="2"/>
    <n v="11"/>
  </r>
  <r>
    <x v="14"/>
    <x v="14"/>
    <s v="2024/25 Q4 Jan, Feb, Mar"/>
    <x v="1"/>
    <x v="3"/>
    <n v="44"/>
  </r>
  <r>
    <x v="14"/>
    <x v="14"/>
    <s v="2024/25 Q4 Jan, Feb, Mar"/>
    <x v="1"/>
    <x v="122"/>
    <n v="2"/>
  </r>
  <r>
    <x v="14"/>
    <x v="14"/>
    <s v="2024/25 Q4 Jan, Feb, Mar"/>
    <x v="1"/>
    <x v="111"/>
    <n v="44"/>
  </r>
  <r>
    <x v="14"/>
    <x v="14"/>
    <s v="2024/25 Q4 Jan, Feb, Mar"/>
    <x v="1"/>
    <x v="4"/>
    <n v="37"/>
  </r>
  <r>
    <x v="14"/>
    <x v="14"/>
    <s v="2024/25 Q4 Jan, Feb, Mar"/>
    <x v="1"/>
    <x v="123"/>
    <n v="15"/>
  </r>
  <r>
    <x v="14"/>
    <x v="14"/>
    <s v="2024/25 Q4 Jan, Feb, Mar"/>
    <x v="1"/>
    <x v="5"/>
    <n v="4"/>
  </r>
  <r>
    <x v="14"/>
    <x v="14"/>
    <s v="2024/25 Q4 Jan, Feb, Mar"/>
    <x v="1"/>
    <x v="6"/>
    <n v="39"/>
  </r>
  <r>
    <x v="14"/>
    <x v="14"/>
    <s v="2024/25 Q4 Jan, Feb, Mar"/>
    <x v="1"/>
    <x v="7"/>
    <n v="7"/>
  </r>
  <r>
    <x v="14"/>
    <x v="14"/>
    <s v="2024/25 Q4 Jan, Feb, Mar"/>
    <x v="1"/>
    <x v="8"/>
    <n v="5"/>
  </r>
  <r>
    <x v="14"/>
    <x v="14"/>
    <s v="2024/25 Q4 Jan, Feb, Mar"/>
    <x v="1"/>
    <x v="9"/>
    <n v="45"/>
  </r>
  <r>
    <x v="14"/>
    <x v="14"/>
    <s v="2024/25 Q4 Jan, Feb, Mar"/>
    <x v="1"/>
    <x v="10"/>
    <n v="221"/>
  </r>
  <r>
    <x v="14"/>
    <x v="14"/>
    <s v="2024/25 Q4 Jan, Feb, Mar"/>
    <x v="1"/>
    <x v="12"/>
    <n v="34"/>
  </r>
  <r>
    <x v="14"/>
    <x v="14"/>
    <s v="2024/25 Q4 Jan, Feb, Mar"/>
    <x v="1"/>
    <x v="14"/>
    <n v="49"/>
  </r>
  <r>
    <x v="14"/>
    <x v="14"/>
    <s v="2024/25 Q4 Jan, Feb, Mar"/>
    <x v="1"/>
    <x v="15"/>
    <n v="36"/>
  </r>
  <r>
    <x v="14"/>
    <x v="14"/>
    <s v="2024/25 Q4 Jan, Feb, Mar"/>
    <x v="1"/>
    <x v="16"/>
    <n v="24"/>
  </r>
  <r>
    <x v="14"/>
    <x v="14"/>
    <s v="2024/25 Q4 Jan, Feb, Mar"/>
    <x v="1"/>
    <x v="17"/>
    <n v="290"/>
  </r>
  <r>
    <x v="14"/>
    <x v="14"/>
    <s v="2024/25 Q4 Jan, Feb, Mar"/>
    <x v="1"/>
    <x v="18"/>
    <n v="53"/>
  </r>
  <r>
    <x v="14"/>
    <x v="14"/>
    <s v="2024/25 Q4 Jan, Feb, Mar"/>
    <x v="1"/>
    <x v="19"/>
    <n v="144"/>
  </r>
  <r>
    <x v="14"/>
    <x v="14"/>
    <s v="2024/25 Q4 Jan, Feb, Mar"/>
    <x v="2"/>
    <x v="20"/>
    <n v="4221"/>
  </r>
  <r>
    <x v="14"/>
    <x v="14"/>
    <s v="2024/25 Q4 Jan, Feb, Mar"/>
    <x v="2"/>
    <x v="21"/>
    <n v="11"/>
  </r>
  <r>
    <x v="14"/>
    <x v="14"/>
    <s v="2024/25 Q4 Jan, Feb, Mar"/>
    <x v="2"/>
    <x v="22"/>
    <n v="571"/>
  </r>
  <r>
    <x v="14"/>
    <x v="14"/>
    <s v="2024/25 Q4 Jan, Feb, Mar"/>
    <x v="2"/>
    <x v="23"/>
    <n v="3007"/>
  </r>
  <r>
    <x v="14"/>
    <x v="14"/>
    <s v="2024/25 Q4 Jan, Feb, Mar"/>
    <x v="3"/>
    <x v="24"/>
    <n v="3129"/>
  </r>
  <r>
    <x v="14"/>
    <x v="14"/>
    <s v="2024/25 Q4 Jan, Feb, Mar"/>
    <x v="3"/>
    <x v="25"/>
    <n v="909"/>
  </r>
  <r>
    <x v="14"/>
    <x v="14"/>
    <s v="2024/25 Q4 Jan, Feb, Mar"/>
    <x v="3"/>
    <x v="26"/>
    <n v="2871"/>
  </r>
  <r>
    <x v="14"/>
    <x v="14"/>
    <s v="2024/25 Q4 Jan, Feb, Mar"/>
    <x v="3"/>
    <x v="27"/>
    <n v="964"/>
  </r>
  <r>
    <x v="14"/>
    <x v="14"/>
    <s v="2024/25 Q4 Jan, Feb, Mar"/>
    <x v="3"/>
    <x v="28"/>
    <n v="950"/>
  </r>
  <r>
    <x v="14"/>
    <x v="14"/>
    <s v="2024/25 Q4 Jan, Feb, Mar"/>
    <x v="3"/>
    <x v="38"/>
    <n v="789"/>
  </r>
  <r>
    <x v="14"/>
    <x v="14"/>
    <s v="2024/25 Q4 Jan, Feb, Mar"/>
    <x v="4"/>
    <x v="30"/>
    <n v="3"/>
  </r>
  <r>
    <x v="14"/>
    <x v="14"/>
    <s v="2024/25 Q4 Jan, Feb, Mar"/>
    <x v="4"/>
    <x v="31"/>
    <n v="242"/>
  </r>
  <r>
    <x v="14"/>
    <x v="14"/>
    <s v="2024/25 Q4 Jan, Feb, Mar"/>
    <x v="4"/>
    <x v="32"/>
    <n v="37"/>
  </r>
  <r>
    <x v="14"/>
    <x v="14"/>
    <s v="2024/25 Q4 Jan, Feb, Mar"/>
    <x v="4"/>
    <x v="33"/>
    <n v="4"/>
  </r>
  <r>
    <x v="14"/>
    <x v="14"/>
    <s v="2024/25 Q4 Jan, Feb, Mar"/>
    <x v="4"/>
    <x v="34"/>
    <n v="6"/>
  </r>
  <r>
    <x v="14"/>
    <x v="14"/>
    <s v="2024/25 Q4 Jan, Feb, Mar"/>
    <x v="5"/>
    <x v="35"/>
    <n v="992"/>
  </r>
  <r>
    <x v="14"/>
    <x v="14"/>
    <s v="2024/25 Q4 Jan, Feb, Mar"/>
    <x v="5"/>
    <x v="36"/>
    <n v="97"/>
  </r>
  <r>
    <x v="14"/>
    <x v="14"/>
    <s v="2024/25 Q4 Jan, Feb, Mar"/>
    <x v="5"/>
    <x v="37"/>
    <n v="2863"/>
  </r>
  <r>
    <x v="14"/>
    <x v="14"/>
    <s v="2024/25 Q4 Jan, Feb, Mar"/>
    <x v="5"/>
    <x v="38"/>
    <n v="184"/>
  </r>
  <r>
    <x v="14"/>
    <x v="14"/>
    <s v="2024/25 Q4 Jan, Feb, Mar"/>
    <x v="5"/>
    <x v="39"/>
    <n v="201"/>
  </r>
  <r>
    <x v="14"/>
    <x v="14"/>
    <s v="2024/25 Q4 Jan, Feb, Mar"/>
    <x v="5"/>
    <x v="40"/>
    <n v="151"/>
  </r>
  <r>
    <x v="14"/>
    <x v="14"/>
    <s v="2024/25 Q4 Jan, Feb, Mar"/>
    <x v="6"/>
    <x v="115"/>
    <n v="503"/>
  </r>
  <r>
    <x v="14"/>
    <x v="14"/>
    <s v="2024/25 Q4 Jan, Feb, Mar"/>
    <x v="6"/>
    <x v="41"/>
    <n v="1917"/>
  </r>
  <r>
    <x v="14"/>
    <x v="14"/>
    <s v="2024/25 Q4 Jan, Feb, Mar"/>
    <x v="7"/>
    <x v="43"/>
    <n v="2"/>
  </r>
  <r>
    <x v="14"/>
    <x v="14"/>
    <s v="2024/25 Q4 Jan, Feb, Mar"/>
    <x v="7"/>
    <x v="44"/>
    <n v="33"/>
  </r>
  <r>
    <x v="14"/>
    <x v="14"/>
    <s v="2024/25 Q4 Jan, Feb, Mar"/>
    <x v="7"/>
    <x v="45"/>
    <n v="779"/>
  </r>
  <r>
    <x v="14"/>
    <x v="14"/>
    <s v="2024/25 Q4 Jan, Feb, Mar"/>
    <x v="7"/>
    <x v="46"/>
    <n v="21"/>
  </r>
  <r>
    <x v="14"/>
    <x v="14"/>
    <s v="2024/25 Q4 Jan, Feb, Mar"/>
    <x v="7"/>
    <x v="47"/>
    <n v="47"/>
  </r>
  <r>
    <x v="14"/>
    <x v="14"/>
    <s v="2024/25 Q4 Jan, Feb, Mar"/>
    <x v="7"/>
    <x v="48"/>
    <n v="1"/>
  </r>
  <r>
    <x v="14"/>
    <x v="14"/>
    <s v="2024/25 Q4 Jan, Feb, Mar"/>
    <x v="7"/>
    <x v="49"/>
    <n v="8"/>
  </r>
  <r>
    <x v="14"/>
    <x v="14"/>
    <s v="2024/25 Q4 Jan, Feb, Mar"/>
    <x v="7"/>
    <x v="50"/>
    <n v="1"/>
  </r>
  <r>
    <x v="14"/>
    <x v="14"/>
    <s v="2024/25 Q4 Jan, Feb, Mar"/>
    <x v="7"/>
    <x v="51"/>
    <n v="7"/>
  </r>
  <r>
    <x v="14"/>
    <x v="14"/>
    <s v="2024/25 Q4 Jan, Feb, Mar"/>
    <x v="7"/>
    <x v="52"/>
    <n v="8"/>
  </r>
  <r>
    <x v="14"/>
    <x v="14"/>
    <s v="2024/25 Q4 Jan, Feb, Mar"/>
    <x v="7"/>
    <x v="53"/>
    <n v="30"/>
  </r>
  <r>
    <x v="14"/>
    <x v="14"/>
    <s v="2024/25 Q4 Jan, Feb, Mar"/>
    <x v="7"/>
    <x v="112"/>
    <n v="2"/>
  </r>
  <r>
    <x v="14"/>
    <x v="14"/>
    <s v="2024/25 Q4 Jan, Feb, Mar"/>
    <x v="7"/>
    <x v="54"/>
    <n v="8"/>
  </r>
  <r>
    <x v="14"/>
    <x v="14"/>
    <s v="2024/25 Q4 Jan, Feb, Mar"/>
    <x v="7"/>
    <x v="55"/>
    <n v="24"/>
  </r>
  <r>
    <x v="14"/>
    <x v="14"/>
    <s v="2024/25 Q4 Jan, Feb, Mar"/>
    <x v="7"/>
    <x v="56"/>
    <n v="2"/>
  </r>
  <r>
    <x v="14"/>
    <x v="14"/>
    <s v="2024/25 Q4 Jan, Feb, Mar"/>
    <x v="7"/>
    <x v="57"/>
    <n v="9"/>
  </r>
  <r>
    <x v="14"/>
    <x v="14"/>
    <s v="2024/25 Q4 Jan, Feb, Mar"/>
    <x v="7"/>
    <x v="58"/>
    <n v="6"/>
  </r>
  <r>
    <x v="14"/>
    <x v="14"/>
    <s v="2024/25 Q4 Jan, Feb, Mar"/>
    <x v="7"/>
    <x v="59"/>
    <n v="31"/>
  </r>
  <r>
    <x v="14"/>
    <x v="14"/>
    <s v="2024/25 Q4 Jan, Feb, Mar"/>
    <x v="7"/>
    <x v="60"/>
    <n v="4"/>
  </r>
  <r>
    <x v="14"/>
    <x v="14"/>
    <s v="2024/25 Q4 Jan, Feb, Mar"/>
    <x v="7"/>
    <x v="61"/>
    <n v="119"/>
  </r>
  <r>
    <x v="14"/>
    <x v="14"/>
    <s v="2024/25 Q4 Jan, Feb, Mar"/>
    <x v="8"/>
    <x v="24"/>
    <n v="2299"/>
  </r>
  <r>
    <x v="14"/>
    <x v="14"/>
    <s v="2024/25 Q4 Jan, Feb, Mar"/>
    <x v="8"/>
    <x v="25"/>
    <n v="90"/>
  </r>
  <r>
    <x v="14"/>
    <x v="14"/>
    <s v="2024/25 Q4 Jan, Feb, Mar"/>
    <x v="8"/>
    <x v="26"/>
    <n v="35"/>
  </r>
  <r>
    <x v="14"/>
    <x v="14"/>
    <s v="2024/25 Q4 Jan, Feb, Mar"/>
    <x v="8"/>
    <x v="27"/>
    <n v="447"/>
  </r>
  <r>
    <x v="14"/>
    <x v="14"/>
    <s v="2024/25 Q4 Jan, Feb, Mar"/>
    <x v="8"/>
    <x v="28"/>
    <n v="186"/>
  </r>
  <r>
    <x v="14"/>
    <x v="14"/>
    <s v="2024/25 Q4 Jan, Feb, Mar"/>
    <x v="8"/>
    <x v="38"/>
    <n v="84"/>
  </r>
  <r>
    <x v="14"/>
    <x v="14"/>
    <s v="2024/25 Q4 Jan, Feb, Mar"/>
    <x v="9"/>
    <x v="62"/>
    <n v="77"/>
  </r>
  <r>
    <x v="14"/>
    <x v="14"/>
    <s v="2024/25 Q4 Jan, Feb, Mar"/>
    <x v="9"/>
    <x v="38"/>
    <n v="363"/>
  </r>
  <r>
    <x v="14"/>
    <x v="14"/>
    <s v="2024/25 Q4 Jan, Feb, Mar"/>
    <x v="9"/>
    <x v="63"/>
    <n v="13"/>
  </r>
  <r>
    <x v="14"/>
    <x v="14"/>
    <s v="2024/25 Q4 Jan, Feb, Mar"/>
    <x v="9"/>
    <x v="64"/>
    <n v="38"/>
  </r>
  <r>
    <x v="14"/>
    <x v="14"/>
    <s v="2024/25 Q4 Jan, Feb, Mar"/>
    <x v="9"/>
    <x v="65"/>
    <n v="56"/>
  </r>
  <r>
    <x v="14"/>
    <x v="14"/>
    <s v="2024/25 Q4 Jan, Feb, Mar"/>
    <x v="9"/>
    <x v="66"/>
    <n v="46"/>
  </r>
  <r>
    <x v="14"/>
    <x v="14"/>
    <s v="2024/25 Q4 Jan, Feb, Mar"/>
    <x v="9"/>
    <x v="67"/>
    <n v="513"/>
  </r>
  <r>
    <x v="14"/>
    <x v="14"/>
    <s v="2024/25 Q4 Jan, Feb, Mar"/>
    <x v="10"/>
    <x v="41"/>
    <n v="90"/>
  </r>
  <r>
    <x v="14"/>
    <x v="14"/>
    <s v="2024/25 Q4 Jan, Feb, Mar"/>
    <x v="22"/>
    <x v="68"/>
    <n v="384"/>
  </r>
  <r>
    <x v="14"/>
    <x v="14"/>
    <s v="2024/25 Q4 Jan, Feb, Mar"/>
    <x v="22"/>
    <x v="69"/>
    <n v="312"/>
  </r>
  <r>
    <x v="14"/>
    <x v="14"/>
    <s v="2024/25 Q4 Jan, Feb, Mar"/>
    <x v="22"/>
    <x v="70"/>
    <n v="14"/>
  </r>
  <r>
    <x v="14"/>
    <x v="14"/>
    <s v="2024/25 Q4 Jan, Feb, Mar"/>
    <x v="22"/>
    <x v="71"/>
    <n v="87"/>
  </r>
  <r>
    <x v="14"/>
    <x v="14"/>
    <s v="2024/25 Q4 Jan, Feb, Mar"/>
    <x v="22"/>
    <x v="72"/>
    <n v="184"/>
  </r>
  <r>
    <x v="14"/>
    <x v="14"/>
    <s v="2024/25 Q4 Jan, Feb, Mar"/>
    <x v="22"/>
    <x v="116"/>
    <n v="126"/>
  </r>
  <r>
    <x v="14"/>
    <x v="14"/>
    <s v="2024/25 Q4 Jan, Feb, Mar"/>
    <x v="22"/>
    <x v="38"/>
    <n v="200"/>
  </r>
  <r>
    <x v="14"/>
    <x v="14"/>
    <s v="2024/25 Q4 Jan, Feb, Mar"/>
    <x v="22"/>
    <x v="73"/>
    <n v="25"/>
  </r>
  <r>
    <x v="14"/>
    <x v="14"/>
    <s v="2024/25 Q4 Jan, Feb, Mar"/>
    <x v="22"/>
    <x v="74"/>
    <n v="244"/>
  </r>
  <r>
    <x v="14"/>
    <x v="14"/>
    <s v="2024/25 Q4 Jan, Feb, Mar"/>
    <x v="11"/>
    <x v="68"/>
    <n v="56"/>
  </r>
  <r>
    <x v="14"/>
    <x v="14"/>
    <s v="2024/25 Q4 Jan, Feb, Mar"/>
    <x v="11"/>
    <x v="69"/>
    <n v="117"/>
  </r>
  <r>
    <x v="14"/>
    <x v="14"/>
    <s v="2024/25 Q4 Jan, Feb, Mar"/>
    <x v="11"/>
    <x v="70"/>
    <n v="1"/>
  </r>
  <r>
    <x v="14"/>
    <x v="14"/>
    <s v="2024/25 Q4 Jan, Feb, Mar"/>
    <x v="11"/>
    <x v="71"/>
    <n v="194"/>
  </r>
  <r>
    <x v="14"/>
    <x v="14"/>
    <s v="2024/25 Q4 Jan, Feb, Mar"/>
    <x v="11"/>
    <x v="72"/>
    <n v="557"/>
  </r>
  <r>
    <x v="14"/>
    <x v="14"/>
    <s v="2024/25 Q4 Jan, Feb, Mar"/>
    <x v="11"/>
    <x v="116"/>
    <n v="201"/>
  </r>
  <r>
    <x v="14"/>
    <x v="14"/>
    <s v="2024/25 Q4 Jan, Feb, Mar"/>
    <x v="11"/>
    <x v="38"/>
    <n v="204"/>
  </r>
  <r>
    <x v="14"/>
    <x v="14"/>
    <s v="2024/25 Q4 Jan, Feb, Mar"/>
    <x v="11"/>
    <x v="73"/>
    <n v="3"/>
  </r>
  <r>
    <x v="14"/>
    <x v="14"/>
    <s v="2024/25 Q4 Jan, Feb, Mar"/>
    <x v="11"/>
    <x v="74"/>
    <n v="102"/>
  </r>
  <r>
    <x v="14"/>
    <x v="14"/>
    <s v="2024/25 Q4 Jan, Feb, Mar"/>
    <x v="12"/>
    <x v="41"/>
    <n v="3787"/>
  </r>
  <r>
    <x v="14"/>
    <x v="14"/>
    <s v="2024/25 Q4 Jan, Feb, Mar"/>
    <x v="13"/>
    <x v="75"/>
    <n v="15"/>
  </r>
  <r>
    <x v="14"/>
    <x v="14"/>
    <s v="2024/25 Q4 Jan, Feb, Mar"/>
    <x v="13"/>
    <x v="76"/>
    <n v="1"/>
  </r>
  <r>
    <x v="14"/>
    <x v="14"/>
    <s v="2024/25 Q4 Jan, Feb, Mar"/>
    <x v="13"/>
    <x v="77"/>
    <n v="22"/>
  </r>
  <r>
    <x v="14"/>
    <x v="14"/>
    <s v="2024/25 Q4 Jan, Feb, Mar"/>
    <x v="13"/>
    <x v="78"/>
    <n v="323"/>
  </r>
  <r>
    <x v="14"/>
    <x v="14"/>
    <s v="2024/25 Q4 Jan, Feb, Mar"/>
    <x v="13"/>
    <x v="79"/>
    <n v="61"/>
  </r>
  <r>
    <x v="14"/>
    <x v="14"/>
    <s v="2024/25 Q4 Jan, Feb, Mar"/>
    <x v="13"/>
    <x v="38"/>
    <n v="506"/>
  </r>
  <r>
    <x v="14"/>
    <x v="14"/>
    <s v="2024/25 Q4 Jan, Feb, Mar"/>
    <x v="13"/>
    <x v="80"/>
    <n v="9"/>
  </r>
  <r>
    <x v="14"/>
    <x v="14"/>
    <s v="2024/25 Q4 Jan, Feb, Mar"/>
    <x v="13"/>
    <x v="81"/>
    <n v="121"/>
  </r>
  <r>
    <x v="14"/>
    <x v="14"/>
    <s v="2024/25 Q4 Jan, Feb, Mar"/>
    <x v="14"/>
    <x v="35"/>
    <n v="17"/>
  </r>
  <r>
    <x v="14"/>
    <x v="14"/>
    <s v="2024/25 Q4 Jan, Feb, Mar"/>
    <x v="14"/>
    <x v="82"/>
    <n v="10"/>
  </r>
  <r>
    <x v="14"/>
    <x v="14"/>
    <s v="2024/25 Q4 Jan, Feb, Mar"/>
    <x v="14"/>
    <x v="101"/>
    <n v="69"/>
  </r>
  <r>
    <x v="14"/>
    <x v="14"/>
    <s v="2024/25 Q4 Jan, Feb, Mar"/>
    <x v="14"/>
    <x v="83"/>
    <n v="56"/>
  </r>
  <r>
    <x v="14"/>
    <x v="14"/>
    <s v="2024/25 Q4 Jan, Feb, Mar"/>
    <x v="14"/>
    <x v="113"/>
    <n v="12"/>
  </r>
  <r>
    <x v="14"/>
    <x v="14"/>
    <s v="2024/25 Q4 Jan, Feb, Mar"/>
    <x v="14"/>
    <x v="38"/>
    <n v="21"/>
  </r>
  <r>
    <x v="14"/>
    <x v="14"/>
    <s v="2024/25 Q4 Jan, Feb, Mar"/>
    <x v="14"/>
    <x v="84"/>
    <n v="67"/>
  </r>
  <r>
    <x v="14"/>
    <x v="14"/>
    <s v="2024/25 Q4 Jan, Feb, Mar"/>
    <x v="14"/>
    <x v="40"/>
    <n v="35"/>
  </r>
  <r>
    <x v="14"/>
    <x v="14"/>
    <s v="2024/25 Q4 Jan, Feb, Mar"/>
    <x v="15"/>
    <x v="85"/>
    <n v="36"/>
  </r>
  <r>
    <x v="14"/>
    <x v="14"/>
    <s v="2024/25 Q4 Jan, Feb, Mar"/>
    <x v="15"/>
    <x v="86"/>
    <n v="10"/>
  </r>
  <r>
    <x v="14"/>
    <x v="14"/>
    <s v="2024/25 Q4 Jan, Feb, Mar"/>
    <x v="15"/>
    <x v="38"/>
    <n v="100"/>
  </r>
  <r>
    <x v="14"/>
    <x v="14"/>
    <s v="2024/25 Q4 Jan, Feb, Mar"/>
    <x v="15"/>
    <x v="87"/>
    <n v="86"/>
  </r>
  <r>
    <x v="14"/>
    <x v="14"/>
    <s v="2024/25 Q4 Jan, Feb, Mar"/>
    <x v="15"/>
    <x v="88"/>
    <n v="13"/>
  </r>
  <r>
    <x v="14"/>
    <x v="14"/>
    <s v="2024/25 Q4 Jan, Feb, Mar"/>
    <x v="15"/>
    <x v="89"/>
    <n v="1088"/>
  </r>
  <r>
    <x v="14"/>
    <x v="14"/>
    <s v="2024/25 Q4 Jan, Feb, Mar"/>
    <x v="15"/>
    <x v="90"/>
    <n v="195"/>
  </r>
  <r>
    <x v="14"/>
    <x v="14"/>
    <s v="2024/25 Q4 Jan, Feb, Mar"/>
    <x v="16"/>
    <x v="118"/>
    <n v="51"/>
  </r>
  <r>
    <x v="14"/>
    <x v="14"/>
    <s v="2024/25 Q4 Jan, Feb, Mar"/>
    <x v="16"/>
    <x v="124"/>
    <n v="54"/>
  </r>
  <r>
    <x v="14"/>
    <x v="14"/>
    <s v="2024/25 Q4 Jan, Feb, Mar"/>
    <x v="16"/>
    <x v="38"/>
    <n v="17"/>
  </r>
  <r>
    <x v="14"/>
    <x v="14"/>
    <s v="2024/25 Q4 Jan, Feb, Mar"/>
    <x v="16"/>
    <x v="92"/>
    <n v="13"/>
  </r>
  <r>
    <x v="14"/>
    <x v="14"/>
    <s v="2024/25 Q4 Jan, Feb, Mar"/>
    <x v="16"/>
    <x v="127"/>
    <n v="2"/>
  </r>
  <r>
    <x v="14"/>
    <x v="14"/>
    <s v="2024/25 Q4 Jan, Feb, Mar"/>
    <x v="16"/>
    <x v="93"/>
    <n v="42"/>
  </r>
  <r>
    <x v="14"/>
    <x v="14"/>
    <s v="2024/25 Q4 Jan, Feb, Mar"/>
    <x v="16"/>
    <x v="114"/>
    <n v="10"/>
  </r>
  <r>
    <x v="14"/>
    <x v="14"/>
    <s v="2024/25 Q4 Jan, Feb, Mar"/>
    <x v="16"/>
    <x v="95"/>
    <n v="27"/>
  </r>
  <r>
    <x v="14"/>
    <x v="14"/>
    <s v="2024/25 Q4 Jan, Feb, Mar"/>
    <x v="16"/>
    <x v="96"/>
    <n v="100"/>
  </r>
  <r>
    <x v="14"/>
    <x v="14"/>
    <s v="2024/25 Q4 Jan, Feb, Mar"/>
    <x v="16"/>
    <x v="97"/>
    <n v="130"/>
  </r>
  <r>
    <x v="14"/>
    <x v="14"/>
    <s v="2024/25 Q4 Jan, Feb, Mar"/>
    <x v="16"/>
    <x v="98"/>
    <n v="5"/>
  </r>
  <r>
    <x v="14"/>
    <x v="14"/>
    <s v="2024/25 Q4 Jan, Feb, Mar"/>
    <x v="16"/>
    <x v="99"/>
    <n v="31"/>
  </r>
  <r>
    <x v="14"/>
    <x v="14"/>
    <s v="2024/25 Q4 Jan, Feb, Mar"/>
    <x v="16"/>
    <x v="100"/>
    <n v="7"/>
  </r>
  <r>
    <x v="14"/>
    <x v="14"/>
    <s v="2024/25 Q4 Jan, Feb, Mar"/>
    <x v="16"/>
    <x v="117"/>
    <n v="13"/>
  </r>
  <r>
    <x v="14"/>
    <x v="14"/>
    <s v="2024/25 Q4 Jan, Feb, Mar"/>
    <x v="17"/>
    <x v="35"/>
    <n v="178"/>
  </r>
  <r>
    <x v="14"/>
    <x v="14"/>
    <s v="2024/25 Q4 Jan, Feb, Mar"/>
    <x v="17"/>
    <x v="82"/>
    <n v="823"/>
  </r>
  <r>
    <x v="14"/>
    <x v="14"/>
    <s v="2024/25 Q4 Jan, Feb, Mar"/>
    <x v="17"/>
    <x v="101"/>
    <n v="2701"/>
  </r>
  <r>
    <x v="14"/>
    <x v="14"/>
    <s v="2024/25 Q4 Jan, Feb, Mar"/>
    <x v="17"/>
    <x v="83"/>
    <n v="2542"/>
  </r>
  <r>
    <x v="14"/>
    <x v="14"/>
    <s v="2024/25 Q4 Jan, Feb, Mar"/>
    <x v="17"/>
    <x v="113"/>
    <n v="270"/>
  </r>
  <r>
    <x v="14"/>
    <x v="14"/>
    <s v="2024/25 Q4 Jan, Feb, Mar"/>
    <x v="17"/>
    <x v="38"/>
    <n v="191"/>
  </r>
  <r>
    <x v="14"/>
    <x v="14"/>
    <s v="2024/25 Q4 Jan, Feb, Mar"/>
    <x v="17"/>
    <x v="84"/>
    <n v="542"/>
  </r>
  <r>
    <x v="14"/>
    <x v="14"/>
    <s v="2024/25 Q4 Jan, Feb, Mar"/>
    <x v="17"/>
    <x v="40"/>
    <n v="417"/>
  </r>
  <r>
    <x v="14"/>
    <x v="14"/>
    <s v="2024/25 Q4 Jan, Feb, Mar"/>
    <x v="17"/>
    <x v="102"/>
    <n v="112"/>
  </r>
  <r>
    <x v="14"/>
    <x v="14"/>
    <s v="2024/25 Q4 Jan, Feb, Mar"/>
    <x v="18"/>
    <x v="38"/>
    <n v="382"/>
  </r>
  <r>
    <x v="14"/>
    <x v="14"/>
    <s v="2024/25 Q4 Jan, Feb, Mar"/>
    <x v="18"/>
    <x v="103"/>
    <n v="51"/>
  </r>
  <r>
    <x v="14"/>
    <x v="14"/>
    <s v="2024/25 Q4 Jan, Feb, Mar"/>
    <x v="18"/>
    <x v="104"/>
    <n v="296"/>
  </r>
  <r>
    <x v="14"/>
    <x v="14"/>
    <s v="2024/25 Q4 Jan, Feb, Mar"/>
    <x v="19"/>
    <x v="105"/>
    <n v="28"/>
  </r>
  <r>
    <x v="14"/>
    <x v="14"/>
    <s v="2024/25 Q4 Jan, Feb, Mar"/>
    <x v="19"/>
    <x v="107"/>
    <n v="55"/>
  </r>
  <r>
    <x v="14"/>
    <x v="14"/>
    <s v="2024/25 Q4 Jan, Feb, Mar"/>
    <x v="20"/>
    <x v="108"/>
    <n v="127"/>
  </r>
  <r>
    <x v="14"/>
    <x v="14"/>
    <s v="2024/25 Q4 Jan, Feb, Mar"/>
    <x v="20"/>
    <x v="109"/>
    <n v="580"/>
  </r>
  <r>
    <x v="14"/>
    <x v="14"/>
    <s v="2024/25 Q4 Jan, Feb, Mar"/>
    <x v="21"/>
    <x v="38"/>
    <n v="1"/>
  </r>
  <r>
    <x v="15"/>
    <x v="15"/>
    <m/>
    <x v="23"/>
    <x v="128"/>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8CA4489-74D6-4D2D-8CCC-7A0D4C97D629}"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Q195" firstHeaderRow="1" firstDataRow="2" firstDataCol="1"/>
  <pivotFields count="6">
    <pivotField axis="axisCol" showAll="0">
      <items count="17">
        <item x="0"/>
        <item x="1"/>
        <item x="2"/>
        <item x="3"/>
        <item x="4"/>
        <item x="5"/>
        <item x="6"/>
        <item x="7"/>
        <item x="8"/>
        <item x="9"/>
        <item x="10"/>
        <item x="11"/>
        <item x="12"/>
        <item x="13"/>
        <item x="14"/>
        <item h="1" x="15"/>
        <item t="default"/>
      </items>
    </pivotField>
    <pivotField showAll="0"/>
    <pivotField showAll="0"/>
    <pivotField axis="axisRow" showAll="0">
      <items count="25">
        <item x="0"/>
        <item x="1"/>
        <item x="2"/>
        <item x="3"/>
        <item x="4"/>
        <item x="5"/>
        <item x="6"/>
        <item x="7"/>
        <item x="8"/>
        <item x="9"/>
        <item x="10"/>
        <item x="22"/>
        <item x="11"/>
        <item x="12"/>
        <item x="13"/>
        <item x="14"/>
        <item x="15"/>
        <item x="16"/>
        <item x="17"/>
        <item x="18"/>
        <item x="19"/>
        <item x="20"/>
        <item x="21"/>
        <item x="23"/>
        <item t="default"/>
      </items>
    </pivotField>
    <pivotField axis="axisRow" showAll="0">
      <items count="130">
        <item x="91"/>
        <item x="29"/>
        <item x="35"/>
        <item x="105"/>
        <item x="119"/>
        <item x="120"/>
        <item x="121"/>
        <item x="20"/>
        <item x="106"/>
        <item x="118"/>
        <item x="68"/>
        <item x="69"/>
        <item x="70"/>
        <item x="21"/>
        <item x="42"/>
        <item x="43"/>
        <item x="44"/>
        <item x="45"/>
        <item x="46"/>
        <item x="47"/>
        <item x="48"/>
        <item x="49"/>
        <item x="50"/>
        <item x="51"/>
        <item x="52"/>
        <item x="53"/>
        <item x="126"/>
        <item x="112"/>
        <item x="54"/>
        <item x="55"/>
        <item x="56"/>
        <item x="57"/>
        <item x="71"/>
        <item x="58"/>
        <item x="59"/>
        <item x="75"/>
        <item x="76"/>
        <item x="62"/>
        <item x="36"/>
        <item x="30"/>
        <item x="82"/>
        <item x="110"/>
        <item x="0"/>
        <item x="24"/>
        <item x="25"/>
        <item x="26"/>
        <item x="27"/>
        <item x="77"/>
        <item x="78"/>
        <item x="79"/>
        <item x="124"/>
        <item x="31"/>
        <item x="85"/>
        <item x="86"/>
        <item x="2"/>
        <item x="3"/>
        <item x="122"/>
        <item x="72"/>
        <item x="37"/>
        <item x="101"/>
        <item x="83"/>
        <item x="113"/>
        <item x="116"/>
        <item x="28"/>
        <item x="38"/>
        <item x="111"/>
        <item x="4"/>
        <item x="123"/>
        <item x="1"/>
        <item x="22"/>
        <item x="23"/>
        <item x="87"/>
        <item x="32"/>
        <item x="107"/>
        <item x="88"/>
        <item x="92"/>
        <item x="127"/>
        <item x="93"/>
        <item x="114"/>
        <item x="94"/>
        <item x="95"/>
        <item x="125"/>
        <item x="96"/>
        <item x="97"/>
        <item x="98"/>
        <item x="99"/>
        <item x="100"/>
        <item x="39"/>
        <item x="84"/>
        <item x="63"/>
        <item x="64"/>
        <item x="65"/>
        <item x="66"/>
        <item x="115"/>
        <item x="5"/>
        <item x="6"/>
        <item x="7"/>
        <item x="8"/>
        <item x="9"/>
        <item x="10"/>
        <item x="11"/>
        <item x="12"/>
        <item x="13"/>
        <item x="14"/>
        <item x="15"/>
        <item x="16"/>
        <item x="89"/>
        <item x="117"/>
        <item x="41"/>
        <item x="73"/>
        <item x="67"/>
        <item x="40"/>
        <item x="108"/>
        <item x="103"/>
        <item x="33"/>
        <item x="109"/>
        <item x="17"/>
        <item x="18"/>
        <item x="19"/>
        <item x="80"/>
        <item x="81"/>
        <item x="90"/>
        <item x="74"/>
        <item x="34"/>
        <item x="60"/>
        <item x="61"/>
        <item x="104"/>
        <item x="102"/>
        <item x="128"/>
        <item t="default"/>
      </items>
    </pivotField>
    <pivotField dataField="1" showAll="0"/>
  </pivotFields>
  <rowFields count="2">
    <field x="3"/>
    <field x="4"/>
  </rowFields>
  <rowItems count="188">
    <i>
      <x/>
    </i>
    <i r="1">
      <x v="42"/>
    </i>
    <i r="1">
      <x v="68"/>
    </i>
    <i>
      <x v="1"/>
    </i>
    <i r="1">
      <x v="4"/>
    </i>
    <i r="1">
      <x v="5"/>
    </i>
    <i r="1">
      <x v="6"/>
    </i>
    <i r="1">
      <x v="54"/>
    </i>
    <i r="1">
      <x v="55"/>
    </i>
    <i r="1">
      <x v="56"/>
    </i>
    <i r="1">
      <x v="65"/>
    </i>
    <i r="1">
      <x v="66"/>
    </i>
    <i r="1">
      <x v="67"/>
    </i>
    <i r="1">
      <x v="94"/>
    </i>
    <i r="1">
      <x v="95"/>
    </i>
    <i r="1">
      <x v="96"/>
    </i>
    <i r="1">
      <x v="97"/>
    </i>
    <i r="1">
      <x v="98"/>
    </i>
    <i r="1">
      <x v="99"/>
    </i>
    <i r="1">
      <x v="100"/>
    </i>
    <i r="1">
      <x v="101"/>
    </i>
    <i r="1">
      <x v="102"/>
    </i>
    <i r="1">
      <x v="103"/>
    </i>
    <i r="1">
      <x v="104"/>
    </i>
    <i r="1">
      <x v="105"/>
    </i>
    <i r="1">
      <x v="116"/>
    </i>
    <i r="1">
      <x v="117"/>
    </i>
    <i r="1">
      <x v="118"/>
    </i>
    <i>
      <x v="2"/>
    </i>
    <i r="1">
      <x v="7"/>
    </i>
    <i r="1">
      <x v="13"/>
    </i>
    <i r="1">
      <x v="69"/>
    </i>
    <i r="1">
      <x v="70"/>
    </i>
    <i>
      <x v="3"/>
    </i>
    <i r="1">
      <x v="43"/>
    </i>
    <i r="1">
      <x v="44"/>
    </i>
    <i r="1">
      <x v="45"/>
    </i>
    <i r="1">
      <x v="46"/>
    </i>
    <i r="1">
      <x v="63"/>
    </i>
    <i r="1">
      <x v="64"/>
    </i>
    <i>
      <x v="4"/>
    </i>
    <i r="1">
      <x v="1"/>
    </i>
    <i r="1">
      <x v="39"/>
    </i>
    <i r="1">
      <x v="51"/>
    </i>
    <i r="1">
      <x v="72"/>
    </i>
    <i r="1">
      <x v="114"/>
    </i>
    <i r="1">
      <x v="123"/>
    </i>
    <i>
      <x v="5"/>
    </i>
    <i r="1">
      <x v="2"/>
    </i>
    <i r="1">
      <x v="38"/>
    </i>
    <i r="1">
      <x v="58"/>
    </i>
    <i r="1">
      <x v="64"/>
    </i>
    <i r="1">
      <x v="87"/>
    </i>
    <i r="1">
      <x v="111"/>
    </i>
    <i>
      <x v="6"/>
    </i>
    <i r="1">
      <x v="93"/>
    </i>
    <i r="1">
      <x v="108"/>
    </i>
    <i>
      <x v="7"/>
    </i>
    <i r="1">
      <x v="14"/>
    </i>
    <i r="1">
      <x v="15"/>
    </i>
    <i r="1">
      <x v="16"/>
    </i>
    <i r="1">
      <x v="17"/>
    </i>
    <i r="1">
      <x v="18"/>
    </i>
    <i r="1">
      <x v="19"/>
    </i>
    <i r="1">
      <x v="20"/>
    </i>
    <i r="1">
      <x v="21"/>
    </i>
    <i r="1">
      <x v="22"/>
    </i>
    <i r="1">
      <x v="23"/>
    </i>
    <i r="1">
      <x v="24"/>
    </i>
    <i r="1">
      <x v="25"/>
    </i>
    <i r="1">
      <x v="26"/>
    </i>
    <i r="1">
      <x v="27"/>
    </i>
    <i r="1">
      <x v="28"/>
    </i>
    <i r="1">
      <x v="29"/>
    </i>
    <i r="1">
      <x v="30"/>
    </i>
    <i r="1">
      <x v="31"/>
    </i>
    <i r="1">
      <x v="33"/>
    </i>
    <i r="1">
      <x v="34"/>
    </i>
    <i r="1">
      <x v="124"/>
    </i>
    <i r="1">
      <x v="125"/>
    </i>
    <i>
      <x v="8"/>
    </i>
    <i r="1">
      <x v="43"/>
    </i>
    <i r="1">
      <x v="44"/>
    </i>
    <i r="1">
      <x v="45"/>
    </i>
    <i r="1">
      <x v="46"/>
    </i>
    <i r="1">
      <x v="63"/>
    </i>
    <i r="1">
      <x v="64"/>
    </i>
    <i>
      <x v="9"/>
    </i>
    <i r="1">
      <x v="37"/>
    </i>
    <i r="1">
      <x v="64"/>
    </i>
    <i r="1">
      <x v="89"/>
    </i>
    <i r="1">
      <x v="90"/>
    </i>
    <i r="1">
      <x v="91"/>
    </i>
    <i r="1">
      <x v="92"/>
    </i>
    <i r="1">
      <x v="110"/>
    </i>
    <i>
      <x v="10"/>
    </i>
    <i r="1">
      <x v="108"/>
    </i>
    <i>
      <x v="11"/>
    </i>
    <i r="1">
      <x v="10"/>
    </i>
    <i r="1">
      <x v="11"/>
    </i>
    <i r="1">
      <x v="12"/>
    </i>
    <i r="1">
      <x v="32"/>
    </i>
    <i r="1">
      <x v="57"/>
    </i>
    <i r="1">
      <x v="62"/>
    </i>
    <i r="1">
      <x v="64"/>
    </i>
    <i r="1">
      <x v="109"/>
    </i>
    <i r="1">
      <x v="122"/>
    </i>
    <i>
      <x v="12"/>
    </i>
    <i r="1">
      <x v="10"/>
    </i>
    <i r="1">
      <x v="11"/>
    </i>
    <i r="1">
      <x v="12"/>
    </i>
    <i r="1">
      <x v="32"/>
    </i>
    <i r="1">
      <x v="57"/>
    </i>
    <i r="1">
      <x v="62"/>
    </i>
    <i r="1">
      <x v="64"/>
    </i>
    <i r="1">
      <x v="109"/>
    </i>
    <i r="1">
      <x v="122"/>
    </i>
    <i>
      <x v="13"/>
    </i>
    <i r="1">
      <x v="108"/>
    </i>
    <i>
      <x v="14"/>
    </i>
    <i r="1">
      <x v="35"/>
    </i>
    <i r="1">
      <x v="36"/>
    </i>
    <i r="1">
      <x v="47"/>
    </i>
    <i r="1">
      <x v="48"/>
    </i>
    <i r="1">
      <x v="49"/>
    </i>
    <i r="1">
      <x v="64"/>
    </i>
    <i r="1">
      <x v="119"/>
    </i>
    <i r="1">
      <x v="120"/>
    </i>
    <i>
      <x v="15"/>
    </i>
    <i r="1">
      <x v="2"/>
    </i>
    <i r="1">
      <x v="40"/>
    </i>
    <i r="1">
      <x v="59"/>
    </i>
    <i r="1">
      <x v="60"/>
    </i>
    <i r="1">
      <x v="61"/>
    </i>
    <i r="1">
      <x v="64"/>
    </i>
    <i r="1">
      <x v="88"/>
    </i>
    <i r="1">
      <x v="111"/>
    </i>
    <i>
      <x v="16"/>
    </i>
    <i r="1">
      <x v="52"/>
    </i>
    <i r="1">
      <x v="53"/>
    </i>
    <i r="1">
      <x v="64"/>
    </i>
    <i r="1">
      <x v="71"/>
    </i>
    <i r="1">
      <x v="74"/>
    </i>
    <i r="1">
      <x v="106"/>
    </i>
    <i r="1">
      <x v="121"/>
    </i>
    <i>
      <x v="17"/>
    </i>
    <i r="1">
      <x/>
    </i>
    <i r="1">
      <x v="9"/>
    </i>
    <i r="1">
      <x v="50"/>
    </i>
    <i r="1">
      <x v="64"/>
    </i>
    <i r="1">
      <x v="75"/>
    </i>
    <i r="1">
      <x v="76"/>
    </i>
    <i r="1">
      <x v="77"/>
    </i>
    <i r="1">
      <x v="78"/>
    </i>
    <i r="1">
      <x v="79"/>
    </i>
    <i r="1">
      <x v="80"/>
    </i>
    <i r="1">
      <x v="81"/>
    </i>
    <i r="1">
      <x v="82"/>
    </i>
    <i r="1">
      <x v="83"/>
    </i>
    <i r="1">
      <x v="84"/>
    </i>
    <i r="1">
      <x v="85"/>
    </i>
    <i r="1">
      <x v="86"/>
    </i>
    <i r="1">
      <x v="107"/>
    </i>
    <i>
      <x v="18"/>
    </i>
    <i r="1">
      <x v="2"/>
    </i>
    <i r="1">
      <x v="40"/>
    </i>
    <i r="1">
      <x v="59"/>
    </i>
    <i r="1">
      <x v="60"/>
    </i>
    <i r="1">
      <x v="61"/>
    </i>
    <i r="1">
      <x v="64"/>
    </i>
    <i r="1">
      <x v="88"/>
    </i>
    <i r="1">
      <x v="111"/>
    </i>
    <i r="1">
      <x v="127"/>
    </i>
    <i>
      <x v="19"/>
    </i>
    <i r="1">
      <x v="64"/>
    </i>
    <i r="1">
      <x v="113"/>
    </i>
    <i r="1">
      <x v="126"/>
    </i>
    <i>
      <x v="20"/>
    </i>
    <i r="1">
      <x v="3"/>
    </i>
    <i r="1">
      <x v="8"/>
    </i>
    <i r="1">
      <x v="73"/>
    </i>
    <i>
      <x v="21"/>
    </i>
    <i r="1">
      <x v="112"/>
    </i>
    <i r="1">
      <x v="115"/>
    </i>
    <i>
      <x v="22"/>
    </i>
    <i r="1">
      <x v="41"/>
    </i>
    <i r="1">
      <x v="64"/>
    </i>
    <i t="grand">
      <x/>
    </i>
  </rowItems>
  <colFields count="1">
    <field x="0"/>
  </colFields>
  <colItems count="16">
    <i>
      <x/>
    </i>
    <i>
      <x v="1"/>
    </i>
    <i>
      <x v="2"/>
    </i>
    <i>
      <x v="3"/>
    </i>
    <i>
      <x v="4"/>
    </i>
    <i>
      <x v="5"/>
    </i>
    <i>
      <x v="6"/>
    </i>
    <i>
      <x v="7"/>
    </i>
    <i>
      <x v="8"/>
    </i>
    <i>
      <x v="9"/>
    </i>
    <i>
      <x v="10"/>
    </i>
    <i>
      <x v="11"/>
    </i>
    <i>
      <x v="12"/>
    </i>
    <i>
      <x v="13"/>
    </i>
    <i>
      <x v="14"/>
    </i>
    <i t="grand">
      <x/>
    </i>
  </colItems>
  <dataFields count="1">
    <dataField name="Sum of Non-fire incidents" fld="5" baseField="0" baseItem="0" numFmtId="3"/>
  </dataFields>
  <formats count="132">
    <format dxfId="146">
      <pivotArea type="all" dataOnly="0" outline="0" fieldPosition="0"/>
    </format>
    <format dxfId="145">
      <pivotArea outline="0" collapsedLevelsAreSubtotals="1" fieldPosition="0"/>
    </format>
    <format dxfId="144">
      <pivotArea type="origin" dataOnly="0" labelOnly="1" outline="0" fieldPosition="0"/>
    </format>
    <format dxfId="143">
      <pivotArea field="0" type="button" dataOnly="0" labelOnly="1" outline="0" axis="axisCol" fieldPosition="0"/>
    </format>
    <format dxfId="142">
      <pivotArea type="topRight" dataOnly="0" labelOnly="1" outline="0" fieldPosition="0"/>
    </format>
    <format dxfId="141">
      <pivotArea field="3" type="button" dataOnly="0" labelOnly="1" outline="0" axis="axisRow" fieldPosition="0"/>
    </format>
    <format dxfId="140">
      <pivotArea dataOnly="0" labelOnly="1" fieldPosition="0">
        <references count="1">
          <reference field="3" count="23">
            <x v="0"/>
            <x v="1"/>
            <x v="2"/>
            <x v="3"/>
            <x v="4"/>
            <x v="5"/>
            <x v="6"/>
            <x v="7"/>
            <x v="8"/>
            <x v="9"/>
            <x v="10"/>
            <x v="11"/>
            <x v="12"/>
            <x v="13"/>
            <x v="14"/>
            <x v="15"/>
            <x v="16"/>
            <x v="17"/>
            <x v="18"/>
            <x v="19"/>
            <x v="20"/>
            <x v="21"/>
            <x v="22"/>
          </reference>
        </references>
      </pivotArea>
    </format>
    <format dxfId="139">
      <pivotArea dataOnly="0" labelOnly="1" grandRow="1" outline="0" fieldPosition="0"/>
    </format>
    <format dxfId="138">
      <pivotArea dataOnly="0" labelOnly="1" fieldPosition="0">
        <references count="2">
          <reference field="3" count="1" selected="0">
            <x v="0"/>
          </reference>
          <reference field="4" count="2">
            <x v="42"/>
            <x v="68"/>
          </reference>
        </references>
      </pivotArea>
    </format>
    <format dxfId="137">
      <pivotArea dataOnly="0" labelOnly="1" fieldPosition="0">
        <references count="2">
          <reference field="3" count="1" selected="0">
            <x v="1"/>
          </reference>
          <reference field="4" count="24">
            <x v="4"/>
            <x v="5"/>
            <x v="6"/>
            <x v="54"/>
            <x v="55"/>
            <x v="56"/>
            <x v="65"/>
            <x v="66"/>
            <x v="67"/>
            <x v="94"/>
            <x v="95"/>
            <x v="96"/>
            <x v="97"/>
            <x v="98"/>
            <x v="99"/>
            <x v="100"/>
            <x v="101"/>
            <x v="102"/>
            <x v="103"/>
            <x v="104"/>
            <x v="105"/>
            <x v="116"/>
            <x v="117"/>
            <x v="118"/>
          </reference>
        </references>
      </pivotArea>
    </format>
    <format dxfId="136">
      <pivotArea dataOnly="0" labelOnly="1" fieldPosition="0">
        <references count="2">
          <reference field="3" count="1" selected="0">
            <x v="2"/>
          </reference>
          <reference field="4" count="4">
            <x v="7"/>
            <x v="13"/>
            <x v="69"/>
            <x v="70"/>
          </reference>
        </references>
      </pivotArea>
    </format>
    <format dxfId="135">
      <pivotArea dataOnly="0" labelOnly="1" fieldPosition="0">
        <references count="2">
          <reference field="3" count="1" selected="0">
            <x v="3"/>
          </reference>
          <reference field="4" count="6">
            <x v="43"/>
            <x v="44"/>
            <x v="45"/>
            <x v="46"/>
            <x v="63"/>
            <x v="64"/>
          </reference>
        </references>
      </pivotArea>
    </format>
    <format dxfId="134">
      <pivotArea dataOnly="0" labelOnly="1" fieldPosition="0">
        <references count="2">
          <reference field="3" count="1" selected="0">
            <x v="4"/>
          </reference>
          <reference field="4" count="6">
            <x v="1"/>
            <x v="39"/>
            <x v="51"/>
            <x v="72"/>
            <x v="114"/>
            <x v="123"/>
          </reference>
        </references>
      </pivotArea>
    </format>
    <format dxfId="133">
      <pivotArea dataOnly="0" labelOnly="1" fieldPosition="0">
        <references count="2">
          <reference field="3" count="1" selected="0">
            <x v="5"/>
          </reference>
          <reference field="4" count="6">
            <x v="2"/>
            <x v="38"/>
            <x v="58"/>
            <x v="64"/>
            <x v="87"/>
            <x v="111"/>
          </reference>
        </references>
      </pivotArea>
    </format>
    <format dxfId="132">
      <pivotArea dataOnly="0" labelOnly="1" fieldPosition="0">
        <references count="2">
          <reference field="3" count="1" selected="0">
            <x v="6"/>
          </reference>
          <reference field="4" count="2">
            <x v="93"/>
            <x v="108"/>
          </reference>
        </references>
      </pivotArea>
    </format>
    <format dxfId="131">
      <pivotArea dataOnly="0" labelOnly="1" fieldPosition="0">
        <references count="2">
          <reference field="3" count="1" selected="0">
            <x v="7"/>
          </reference>
          <reference field="4" count="22">
            <x v="14"/>
            <x v="15"/>
            <x v="16"/>
            <x v="17"/>
            <x v="18"/>
            <x v="19"/>
            <x v="20"/>
            <x v="21"/>
            <x v="22"/>
            <x v="23"/>
            <x v="24"/>
            <x v="25"/>
            <x v="26"/>
            <x v="27"/>
            <x v="28"/>
            <x v="29"/>
            <x v="30"/>
            <x v="31"/>
            <x v="33"/>
            <x v="34"/>
            <x v="124"/>
            <x v="125"/>
          </reference>
        </references>
      </pivotArea>
    </format>
    <format dxfId="130">
      <pivotArea dataOnly="0" labelOnly="1" fieldPosition="0">
        <references count="2">
          <reference field="3" count="1" selected="0">
            <x v="8"/>
          </reference>
          <reference field="4" count="6">
            <x v="43"/>
            <x v="44"/>
            <x v="45"/>
            <x v="46"/>
            <x v="63"/>
            <x v="64"/>
          </reference>
        </references>
      </pivotArea>
    </format>
    <format dxfId="129">
      <pivotArea dataOnly="0" labelOnly="1" fieldPosition="0">
        <references count="2">
          <reference field="3" count="1" selected="0">
            <x v="9"/>
          </reference>
          <reference field="4" count="7">
            <x v="37"/>
            <x v="64"/>
            <x v="89"/>
            <x v="90"/>
            <x v="91"/>
            <x v="92"/>
            <x v="110"/>
          </reference>
        </references>
      </pivotArea>
    </format>
    <format dxfId="128">
      <pivotArea dataOnly="0" labelOnly="1" fieldPosition="0">
        <references count="2">
          <reference field="3" count="1" selected="0">
            <x v="10"/>
          </reference>
          <reference field="4" count="1">
            <x v="108"/>
          </reference>
        </references>
      </pivotArea>
    </format>
    <format dxfId="127">
      <pivotArea dataOnly="0" labelOnly="1" fieldPosition="0">
        <references count="2">
          <reference field="3" count="1" selected="0">
            <x v="11"/>
          </reference>
          <reference field="4" count="9">
            <x v="10"/>
            <x v="11"/>
            <x v="12"/>
            <x v="32"/>
            <x v="57"/>
            <x v="62"/>
            <x v="64"/>
            <x v="109"/>
            <x v="122"/>
          </reference>
        </references>
      </pivotArea>
    </format>
    <format dxfId="126">
      <pivotArea dataOnly="0" labelOnly="1" fieldPosition="0">
        <references count="2">
          <reference field="3" count="1" selected="0">
            <x v="12"/>
          </reference>
          <reference field="4" count="9">
            <x v="10"/>
            <x v="11"/>
            <x v="12"/>
            <x v="32"/>
            <x v="57"/>
            <x v="62"/>
            <x v="64"/>
            <x v="109"/>
            <x v="122"/>
          </reference>
        </references>
      </pivotArea>
    </format>
    <format dxfId="125">
      <pivotArea dataOnly="0" labelOnly="1" fieldPosition="0">
        <references count="2">
          <reference field="3" count="1" selected="0">
            <x v="13"/>
          </reference>
          <reference field="4" count="1">
            <x v="108"/>
          </reference>
        </references>
      </pivotArea>
    </format>
    <format dxfId="124">
      <pivotArea dataOnly="0" labelOnly="1" fieldPosition="0">
        <references count="2">
          <reference field="3" count="1" selected="0">
            <x v="14"/>
          </reference>
          <reference field="4" count="8">
            <x v="35"/>
            <x v="36"/>
            <x v="47"/>
            <x v="48"/>
            <x v="49"/>
            <x v="64"/>
            <x v="119"/>
            <x v="120"/>
          </reference>
        </references>
      </pivotArea>
    </format>
    <format dxfId="123">
      <pivotArea dataOnly="0" labelOnly="1" fieldPosition="0">
        <references count="2">
          <reference field="3" count="1" selected="0">
            <x v="15"/>
          </reference>
          <reference field="4" count="8">
            <x v="2"/>
            <x v="40"/>
            <x v="59"/>
            <x v="60"/>
            <x v="61"/>
            <x v="64"/>
            <x v="88"/>
            <x v="111"/>
          </reference>
        </references>
      </pivotArea>
    </format>
    <format dxfId="122">
      <pivotArea dataOnly="0" labelOnly="1" fieldPosition="0">
        <references count="2">
          <reference field="3" count="1" selected="0">
            <x v="16"/>
          </reference>
          <reference field="4" count="7">
            <x v="52"/>
            <x v="53"/>
            <x v="64"/>
            <x v="71"/>
            <x v="74"/>
            <x v="106"/>
            <x v="121"/>
          </reference>
        </references>
      </pivotArea>
    </format>
    <format dxfId="121">
      <pivotArea dataOnly="0" labelOnly="1" fieldPosition="0">
        <references count="2">
          <reference field="3" count="1" selected="0">
            <x v="17"/>
          </reference>
          <reference field="4" count="17">
            <x v="0"/>
            <x v="9"/>
            <x v="50"/>
            <x v="64"/>
            <x v="75"/>
            <x v="76"/>
            <x v="77"/>
            <x v="78"/>
            <x v="79"/>
            <x v="80"/>
            <x v="81"/>
            <x v="82"/>
            <x v="83"/>
            <x v="84"/>
            <x v="85"/>
            <x v="86"/>
            <x v="107"/>
          </reference>
        </references>
      </pivotArea>
    </format>
    <format dxfId="120">
      <pivotArea dataOnly="0" labelOnly="1" fieldPosition="0">
        <references count="2">
          <reference field="3" count="1" selected="0">
            <x v="18"/>
          </reference>
          <reference field="4" count="9">
            <x v="2"/>
            <x v="40"/>
            <x v="59"/>
            <x v="60"/>
            <x v="61"/>
            <x v="64"/>
            <x v="88"/>
            <x v="111"/>
            <x v="127"/>
          </reference>
        </references>
      </pivotArea>
    </format>
    <format dxfId="119">
      <pivotArea dataOnly="0" labelOnly="1" fieldPosition="0">
        <references count="2">
          <reference field="3" count="1" selected="0">
            <x v="19"/>
          </reference>
          <reference field="4" count="3">
            <x v="64"/>
            <x v="113"/>
            <x v="126"/>
          </reference>
        </references>
      </pivotArea>
    </format>
    <format dxfId="118">
      <pivotArea dataOnly="0" labelOnly="1" fieldPosition="0">
        <references count="2">
          <reference field="3" count="1" selected="0">
            <x v="20"/>
          </reference>
          <reference field="4" count="3">
            <x v="3"/>
            <x v="8"/>
            <x v="73"/>
          </reference>
        </references>
      </pivotArea>
    </format>
    <format dxfId="117">
      <pivotArea dataOnly="0" labelOnly="1" fieldPosition="0">
        <references count="2">
          <reference field="3" count="1" selected="0">
            <x v="21"/>
          </reference>
          <reference field="4" count="2">
            <x v="112"/>
            <x v="115"/>
          </reference>
        </references>
      </pivotArea>
    </format>
    <format dxfId="116">
      <pivotArea dataOnly="0" labelOnly="1" fieldPosition="0">
        <references count="2">
          <reference field="3" count="1" selected="0">
            <x v="22"/>
          </reference>
          <reference field="4" count="2">
            <x v="41"/>
            <x v="64"/>
          </reference>
        </references>
      </pivotArea>
    </format>
    <format dxfId="115">
      <pivotArea dataOnly="0" labelOnly="1" fieldPosition="0">
        <references count="1">
          <reference field="0" count="0"/>
        </references>
      </pivotArea>
    </format>
    <format dxfId="114">
      <pivotArea dataOnly="0" labelOnly="1" grandCol="1" outline="0" fieldPosition="0"/>
    </format>
    <format dxfId="113">
      <pivotArea type="all" dataOnly="0" outline="0" fieldPosition="0"/>
    </format>
    <format dxfId="112">
      <pivotArea outline="0" collapsedLevelsAreSubtotals="1" fieldPosition="0"/>
    </format>
    <format dxfId="111">
      <pivotArea type="origin" dataOnly="0" labelOnly="1" outline="0" fieldPosition="0"/>
    </format>
    <format dxfId="110">
      <pivotArea field="0" type="button" dataOnly="0" labelOnly="1" outline="0" axis="axisCol" fieldPosition="0"/>
    </format>
    <format dxfId="109">
      <pivotArea type="topRight" dataOnly="0" labelOnly="1" outline="0" fieldPosition="0"/>
    </format>
    <format dxfId="108">
      <pivotArea field="3" type="button" dataOnly="0" labelOnly="1" outline="0" axis="axisRow" fieldPosition="0"/>
    </format>
    <format dxfId="107">
      <pivotArea dataOnly="0" labelOnly="1" fieldPosition="0">
        <references count="1">
          <reference field="3" count="23">
            <x v="0"/>
            <x v="1"/>
            <x v="2"/>
            <x v="3"/>
            <x v="4"/>
            <x v="5"/>
            <x v="6"/>
            <x v="7"/>
            <x v="8"/>
            <x v="9"/>
            <x v="10"/>
            <x v="11"/>
            <x v="12"/>
            <x v="13"/>
            <x v="14"/>
            <x v="15"/>
            <x v="16"/>
            <x v="17"/>
            <x v="18"/>
            <x v="19"/>
            <x v="20"/>
            <x v="21"/>
            <x v="22"/>
          </reference>
        </references>
      </pivotArea>
    </format>
    <format dxfId="106">
      <pivotArea dataOnly="0" labelOnly="1" grandRow="1" outline="0" fieldPosition="0"/>
    </format>
    <format dxfId="105">
      <pivotArea dataOnly="0" labelOnly="1" fieldPosition="0">
        <references count="2">
          <reference field="3" count="1" selected="0">
            <x v="0"/>
          </reference>
          <reference field="4" count="2">
            <x v="42"/>
            <x v="68"/>
          </reference>
        </references>
      </pivotArea>
    </format>
    <format dxfId="104">
      <pivotArea dataOnly="0" labelOnly="1" fieldPosition="0">
        <references count="2">
          <reference field="3" count="1" selected="0">
            <x v="1"/>
          </reference>
          <reference field="4" count="24">
            <x v="4"/>
            <x v="5"/>
            <x v="6"/>
            <x v="54"/>
            <x v="55"/>
            <x v="56"/>
            <x v="65"/>
            <x v="66"/>
            <x v="67"/>
            <x v="94"/>
            <x v="95"/>
            <x v="96"/>
            <x v="97"/>
            <x v="98"/>
            <x v="99"/>
            <x v="100"/>
            <x v="101"/>
            <x v="102"/>
            <x v="103"/>
            <x v="104"/>
            <x v="105"/>
            <x v="116"/>
            <x v="117"/>
            <x v="118"/>
          </reference>
        </references>
      </pivotArea>
    </format>
    <format dxfId="103">
      <pivotArea dataOnly="0" labelOnly="1" fieldPosition="0">
        <references count="2">
          <reference field="3" count="1" selected="0">
            <x v="2"/>
          </reference>
          <reference field="4" count="4">
            <x v="7"/>
            <x v="13"/>
            <x v="69"/>
            <x v="70"/>
          </reference>
        </references>
      </pivotArea>
    </format>
    <format dxfId="102">
      <pivotArea dataOnly="0" labelOnly="1" fieldPosition="0">
        <references count="2">
          <reference field="3" count="1" selected="0">
            <x v="3"/>
          </reference>
          <reference field="4" count="6">
            <x v="43"/>
            <x v="44"/>
            <x v="45"/>
            <x v="46"/>
            <x v="63"/>
            <x v="64"/>
          </reference>
        </references>
      </pivotArea>
    </format>
    <format dxfId="101">
      <pivotArea dataOnly="0" labelOnly="1" fieldPosition="0">
        <references count="2">
          <reference field="3" count="1" selected="0">
            <x v="4"/>
          </reference>
          <reference field="4" count="6">
            <x v="1"/>
            <x v="39"/>
            <x v="51"/>
            <x v="72"/>
            <x v="114"/>
            <x v="123"/>
          </reference>
        </references>
      </pivotArea>
    </format>
    <format dxfId="100">
      <pivotArea dataOnly="0" labelOnly="1" fieldPosition="0">
        <references count="2">
          <reference field="3" count="1" selected="0">
            <x v="5"/>
          </reference>
          <reference field="4" count="6">
            <x v="2"/>
            <x v="38"/>
            <x v="58"/>
            <x v="64"/>
            <x v="87"/>
            <x v="111"/>
          </reference>
        </references>
      </pivotArea>
    </format>
    <format dxfId="99">
      <pivotArea dataOnly="0" labelOnly="1" fieldPosition="0">
        <references count="2">
          <reference field="3" count="1" selected="0">
            <x v="6"/>
          </reference>
          <reference field="4" count="2">
            <x v="93"/>
            <x v="108"/>
          </reference>
        </references>
      </pivotArea>
    </format>
    <format dxfId="98">
      <pivotArea dataOnly="0" labelOnly="1" fieldPosition="0">
        <references count="2">
          <reference field="3" count="1" selected="0">
            <x v="7"/>
          </reference>
          <reference field="4" count="22">
            <x v="14"/>
            <x v="15"/>
            <x v="16"/>
            <x v="17"/>
            <x v="18"/>
            <x v="19"/>
            <x v="20"/>
            <x v="21"/>
            <x v="22"/>
            <x v="23"/>
            <x v="24"/>
            <x v="25"/>
            <x v="26"/>
            <x v="27"/>
            <x v="28"/>
            <x v="29"/>
            <x v="30"/>
            <x v="31"/>
            <x v="33"/>
            <x v="34"/>
            <x v="124"/>
            <x v="125"/>
          </reference>
        </references>
      </pivotArea>
    </format>
    <format dxfId="97">
      <pivotArea dataOnly="0" labelOnly="1" fieldPosition="0">
        <references count="2">
          <reference field="3" count="1" selected="0">
            <x v="8"/>
          </reference>
          <reference field="4" count="6">
            <x v="43"/>
            <x v="44"/>
            <x v="45"/>
            <x v="46"/>
            <x v="63"/>
            <x v="64"/>
          </reference>
        </references>
      </pivotArea>
    </format>
    <format dxfId="96">
      <pivotArea dataOnly="0" labelOnly="1" fieldPosition="0">
        <references count="2">
          <reference field="3" count="1" selected="0">
            <x v="9"/>
          </reference>
          <reference field="4" count="7">
            <x v="37"/>
            <x v="64"/>
            <x v="89"/>
            <x v="90"/>
            <x v="91"/>
            <x v="92"/>
            <x v="110"/>
          </reference>
        </references>
      </pivotArea>
    </format>
    <format dxfId="95">
      <pivotArea dataOnly="0" labelOnly="1" fieldPosition="0">
        <references count="2">
          <reference field="3" count="1" selected="0">
            <x v="10"/>
          </reference>
          <reference field="4" count="1">
            <x v="108"/>
          </reference>
        </references>
      </pivotArea>
    </format>
    <format dxfId="94">
      <pivotArea dataOnly="0" labelOnly="1" fieldPosition="0">
        <references count="2">
          <reference field="3" count="1" selected="0">
            <x v="11"/>
          </reference>
          <reference field="4" count="9">
            <x v="10"/>
            <x v="11"/>
            <x v="12"/>
            <x v="32"/>
            <x v="57"/>
            <x v="62"/>
            <x v="64"/>
            <x v="109"/>
            <x v="122"/>
          </reference>
        </references>
      </pivotArea>
    </format>
    <format dxfId="93">
      <pivotArea dataOnly="0" labelOnly="1" fieldPosition="0">
        <references count="2">
          <reference field="3" count="1" selected="0">
            <x v="12"/>
          </reference>
          <reference field="4" count="9">
            <x v="10"/>
            <x v="11"/>
            <x v="12"/>
            <x v="32"/>
            <x v="57"/>
            <x v="62"/>
            <x v="64"/>
            <x v="109"/>
            <x v="122"/>
          </reference>
        </references>
      </pivotArea>
    </format>
    <format dxfId="92">
      <pivotArea dataOnly="0" labelOnly="1" fieldPosition="0">
        <references count="2">
          <reference field="3" count="1" selected="0">
            <x v="13"/>
          </reference>
          <reference field="4" count="1">
            <x v="108"/>
          </reference>
        </references>
      </pivotArea>
    </format>
    <format dxfId="91">
      <pivotArea dataOnly="0" labelOnly="1" fieldPosition="0">
        <references count="2">
          <reference field="3" count="1" selected="0">
            <x v="14"/>
          </reference>
          <reference field="4" count="8">
            <x v="35"/>
            <x v="36"/>
            <x v="47"/>
            <x v="48"/>
            <x v="49"/>
            <x v="64"/>
            <x v="119"/>
            <x v="120"/>
          </reference>
        </references>
      </pivotArea>
    </format>
    <format dxfId="90">
      <pivotArea dataOnly="0" labelOnly="1" fieldPosition="0">
        <references count="2">
          <reference field="3" count="1" selected="0">
            <x v="15"/>
          </reference>
          <reference field="4" count="8">
            <x v="2"/>
            <x v="40"/>
            <x v="59"/>
            <x v="60"/>
            <x v="61"/>
            <x v="64"/>
            <x v="88"/>
            <x v="111"/>
          </reference>
        </references>
      </pivotArea>
    </format>
    <format dxfId="89">
      <pivotArea dataOnly="0" labelOnly="1" fieldPosition="0">
        <references count="2">
          <reference field="3" count="1" selected="0">
            <x v="16"/>
          </reference>
          <reference field="4" count="7">
            <x v="52"/>
            <x v="53"/>
            <x v="64"/>
            <x v="71"/>
            <x v="74"/>
            <x v="106"/>
            <x v="121"/>
          </reference>
        </references>
      </pivotArea>
    </format>
    <format dxfId="88">
      <pivotArea dataOnly="0" labelOnly="1" fieldPosition="0">
        <references count="2">
          <reference field="3" count="1" selected="0">
            <x v="17"/>
          </reference>
          <reference field="4" count="17">
            <x v="0"/>
            <x v="9"/>
            <x v="50"/>
            <x v="64"/>
            <x v="75"/>
            <x v="76"/>
            <x v="77"/>
            <x v="78"/>
            <x v="79"/>
            <x v="80"/>
            <x v="81"/>
            <x v="82"/>
            <x v="83"/>
            <x v="84"/>
            <x v="85"/>
            <x v="86"/>
            <x v="107"/>
          </reference>
        </references>
      </pivotArea>
    </format>
    <format dxfId="87">
      <pivotArea dataOnly="0" labelOnly="1" fieldPosition="0">
        <references count="2">
          <reference field="3" count="1" selected="0">
            <x v="18"/>
          </reference>
          <reference field="4" count="9">
            <x v="2"/>
            <x v="40"/>
            <x v="59"/>
            <x v="60"/>
            <x v="61"/>
            <x v="64"/>
            <x v="88"/>
            <x v="111"/>
            <x v="127"/>
          </reference>
        </references>
      </pivotArea>
    </format>
    <format dxfId="86">
      <pivotArea dataOnly="0" labelOnly="1" fieldPosition="0">
        <references count="2">
          <reference field="3" count="1" selected="0">
            <x v="19"/>
          </reference>
          <reference field="4" count="3">
            <x v="64"/>
            <x v="113"/>
            <x v="126"/>
          </reference>
        </references>
      </pivotArea>
    </format>
    <format dxfId="85">
      <pivotArea dataOnly="0" labelOnly="1" fieldPosition="0">
        <references count="2">
          <reference field="3" count="1" selected="0">
            <x v="20"/>
          </reference>
          <reference field="4" count="3">
            <x v="3"/>
            <x v="8"/>
            <x v="73"/>
          </reference>
        </references>
      </pivotArea>
    </format>
    <format dxfId="84">
      <pivotArea dataOnly="0" labelOnly="1" fieldPosition="0">
        <references count="2">
          <reference field="3" count="1" selected="0">
            <x v="21"/>
          </reference>
          <reference field="4" count="2">
            <x v="112"/>
            <x v="115"/>
          </reference>
        </references>
      </pivotArea>
    </format>
    <format dxfId="83">
      <pivotArea dataOnly="0" labelOnly="1" fieldPosition="0">
        <references count="2">
          <reference field="3" count="1" selected="0">
            <x v="22"/>
          </reference>
          <reference field="4" count="2">
            <x v="41"/>
            <x v="64"/>
          </reference>
        </references>
      </pivotArea>
    </format>
    <format dxfId="82">
      <pivotArea dataOnly="0" labelOnly="1" fieldPosition="0">
        <references count="1">
          <reference field="0" count="0"/>
        </references>
      </pivotArea>
    </format>
    <format dxfId="81">
      <pivotArea dataOnly="0" labelOnly="1" grandCol="1" outline="0" fieldPosition="0"/>
    </format>
    <format dxfId="80">
      <pivotArea type="all" dataOnly="0" outline="0" fieldPosition="0"/>
    </format>
    <format dxfId="79">
      <pivotArea outline="0" collapsedLevelsAreSubtotals="1" fieldPosition="0"/>
    </format>
    <format dxfId="78">
      <pivotArea type="origin" dataOnly="0" labelOnly="1" outline="0" fieldPosition="0"/>
    </format>
    <format dxfId="77">
      <pivotArea field="0" type="button" dataOnly="0" labelOnly="1" outline="0" axis="axisCol" fieldPosition="0"/>
    </format>
    <format dxfId="76">
      <pivotArea type="topRight" dataOnly="0" labelOnly="1" outline="0" fieldPosition="0"/>
    </format>
    <format dxfId="75">
      <pivotArea field="3" type="button" dataOnly="0" labelOnly="1" outline="0" axis="axisRow" fieldPosition="0"/>
    </format>
    <format dxfId="74">
      <pivotArea dataOnly="0" labelOnly="1" fieldPosition="0">
        <references count="1">
          <reference field="3" count="23">
            <x v="0"/>
            <x v="1"/>
            <x v="2"/>
            <x v="3"/>
            <x v="4"/>
            <x v="5"/>
            <x v="6"/>
            <x v="7"/>
            <x v="8"/>
            <x v="9"/>
            <x v="10"/>
            <x v="11"/>
            <x v="12"/>
            <x v="13"/>
            <x v="14"/>
            <x v="15"/>
            <x v="16"/>
            <x v="17"/>
            <x v="18"/>
            <x v="19"/>
            <x v="20"/>
            <x v="21"/>
            <x v="22"/>
          </reference>
        </references>
      </pivotArea>
    </format>
    <format dxfId="73">
      <pivotArea dataOnly="0" labelOnly="1" grandRow="1" outline="0" fieldPosition="0"/>
    </format>
    <format dxfId="72">
      <pivotArea dataOnly="0" labelOnly="1" fieldPosition="0">
        <references count="2">
          <reference field="3" count="1" selected="0">
            <x v="0"/>
          </reference>
          <reference field="4" count="2">
            <x v="42"/>
            <x v="68"/>
          </reference>
        </references>
      </pivotArea>
    </format>
    <format dxfId="71">
      <pivotArea dataOnly="0" labelOnly="1" fieldPosition="0">
        <references count="2">
          <reference field="3" count="1" selected="0">
            <x v="1"/>
          </reference>
          <reference field="4" count="24">
            <x v="4"/>
            <x v="5"/>
            <x v="6"/>
            <x v="54"/>
            <x v="55"/>
            <x v="56"/>
            <x v="65"/>
            <x v="66"/>
            <x v="67"/>
            <x v="94"/>
            <x v="95"/>
            <x v="96"/>
            <x v="97"/>
            <x v="98"/>
            <x v="99"/>
            <x v="100"/>
            <x v="101"/>
            <x v="102"/>
            <x v="103"/>
            <x v="104"/>
            <x v="105"/>
            <x v="116"/>
            <x v="117"/>
            <x v="118"/>
          </reference>
        </references>
      </pivotArea>
    </format>
    <format dxfId="70">
      <pivotArea dataOnly="0" labelOnly="1" fieldPosition="0">
        <references count="2">
          <reference field="3" count="1" selected="0">
            <x v="2"/>
          </reference>
          <reference field="4" count="4">
            <x v="7"/>
            <x v="13"/>
            <x v="69"/>
            <x v="70"/>
          </reference>
        </references>
      </pivotArea>
    </format>
    <format dxfId="69">
      <pivotArea dataOnly="0" labelOnly="1" fieldPosition="0">
        <references count="2">
          <reference field="3" count="1" selected="0">
            <x v="3"/>
          </reference>
          <reference field="4" count="6">
            <x v="43"/>
            <x v="44"/>
            <x v="45"/>
            <x v="46"/>
            <x v="63"/>
            <x v="64"/>
          </reference>
        </references>
      </pivotArea>
    </format>
    <format dxfId="68">
      <pivotArea dataOnly="0" labelOnly="1" fieldPosition="0">
        <references count="2">
          <reference field="3" count="1" selected="0">
            <x v="4"/>
          </reference>
          <reference field="4" count="6">
            <x v="1"/>
            <x v="39"/>
            <x v="51"/>
            <x v="72"/>
            <x v="114"/>
            <x v="123"/>
          </reference>
        </references>
      </pivotArea>
    </format>
    <format dxfId="67">
      <pivotArea dataOnly="0" labelOnly="1" fieldPosition="0">
        <references count="2">
          <reference field="3" count="1" selected="0">
            <x v="5"/>
          </reference>
          <reference field="4" count="6">
            <x v="2"/>
            <x v="38"/>
            <x v="58"/>
            <x v="64"/>
            <x v="87"/>
            <x v="111"/>
          </reference>
        </references>
      </pivotArea>
    </format>
    <format dxfId="66">
      <pivotArea dataOnly="0" labelOnly="1" fieldPosition="0">
        <references count="2">
          <reference field="3" count="1" selected="0">
            <x v="6"/>
          </reference>
          <reference field="4" count="2">
            <x v="93"/>
            <x v="108"/>
          </reference>
        </references>
      </pivotArea>
    </format>
    <format dxfId="65">
      <pivotArea dataOnly="0" labelOnly="1" fieldPosition="0">
        <references count="2">
          <reference field="3" count="1" selected="0">
            <x v="7"/>
          </reference>
          <reference field="4" count="22">
            <x v="14"/>
            <x v="15"/>
            <x v="16"/>
            <x v="17"/>
            <x v="18"/>
            <x v="19"/>
            <x v="20"/>
            <x v="21"/>
            <x v="22"/>
            <x v="23"/>
            <x v="24"/>
            <x v="25"/>
            <x v="26"/>
            <x v="27"/>
            <x v="28"/>
            <x v="29"/>
            <x v="30"/>
            <x v="31"/>
            <x v="33"/>
            <x v="34"/>
            <x v="124"/>
            <x v="125"/>
          </reference>
        </references>
      </pivotArea>
    </format>
    <format dxfId="64">
      <pivotArea dataOnly="0" labelOnly="1" fieldPosition="0">
        <references count="2">
          <reference field="3" count="1" selected="0">
            <x v="8"/>
          </reference>
          <reference field="4" count="6">
            <x v="43"/>
            <x v="44"/>
            <x v="45"/>
            <x v="46"/>
            <x v="63"/>
            <x v="64"/>
          </reference>
        </references>
      </pivotArea>
    </format>
    <format dxfId="63">
      <pivotArea dataOnly="0" labelOnly="1" fieldPosition="0">
        <references count="2">
          <reference field="3" count="1" selected="0">
            <x v="9"/>
          </reference>
          <reference field="4" count="7">
            <x v="37"/>
            <x v="64"/>
            <x v="89"/>
            <x v="90"/>
            <x v="91"/>
            <x v="92"/>
            <x v="110"/>
          </reference>
        </references>
      </pivotArea>
    </format>
    <format dxfId="62">
      <pivotArea dataOnly="0" labelOnly="1" fieldPosition="0">
        <references count="2">
          <reference field="3" count="1" selected="0">
            <x v="10"/>
          </reference>
          <reference field="4" count="1">
            <x v="108"/>
          </reference>
        </references>
      </pivotArea>
    </format>
    <format dxfId="61">
      <pivotArea dataOnly="0" labelOnly="1" fieldPosition="0">
        <references count="2">
          <reference field="3" count="1" selected="0">
            <x v="11"/>
          </reference>
          <reference field="4" count="9">
            <x v="10"/>
            <x v="11"/>
            <x v="12"/>
            <x v="32"/>
            <x v="57"/>
            <x v="62"/>
            <x v="64"/>
            <x v="109"/>
            <x v="122"/>
          </reference>
        </references>
      </pivotArea>
    </format>
    <format dxfId="60">
      <pivotArea dataOnly="0" labelOnly="1" fieldPosition="0">
        <references count="2">
          <reference field="3" count="1" selected="0">
            <x v="12"/>
          </reference>
          <reference field="4" count="9">
            <x v="10"/>
            <x v="11"/>
            <x v="12"/>
            <x v="32"/>
            <x v="57"/>
            <x v="62"/>
            <x v="64"/>
            <x v="109"/>
            <x v="122"/>
          </reference>
        </references>
      </pivotArea>
    </format>
    <format dxfId="59">
      <pivotArea dataOnly="0" labelOnly="1" fieldPosition="0">
        <references count="2">
          <reference field="3" count="1" selected="0">
            <x v="13"/>
          </reference>
          <reference field="4" count="1">
            <x v="108"/>
          </reference>
        </references>
      </pivotArea>
    </format>
    <format dxfId="58">
      <pivotArea dataOnly="0" labelOnly="1" fieldPosition="0">
        <references count="2">
          <reference field="3" count="1" selected="0">
            <x v="14"/>
          </reference>
          <reference field="4" count="8">
            <x v="35"/>
            <x v="36"/>
            <x v="47"/>
            <x v="48"/>
            <x v="49"/>
            <x v="64"/>
            <x v="119"/>
            <x v="120"/>
          </reference>
        </references>
      </pivotArea>
    </format>
    <format dxfId="57">
      <pivotArea dataOnly="0" labelOnly="1" fieldPosition="0">
        <references count="2">
          <reference field="3" count="1" selected="0">
            <x v="15"/>
          </reference>
          <reference field="4" count="8">
            <x v="2"/>
            <x v="40"/>
            <x v="59"/>
            <x v="60"/>
            <x v="61"/>
            <x v="64"/>
            <x v="88"/>
            <x v="111"/>
          </reference>
        </references>
      </pivotArea>
    </format>
    <format dxfId="56">
      <pivotArea dataOnly="0" labelOnly="1" fieldPosition="0">
        <references count="2">
          <reference field="3" count="1" selected="0">
            <x v="16"/>
          </reference>
          <reference field="4" count="7">
            <x v="52"/>
            <x v="53"/>
            <x v="64"/>
            <x v="71"/>
            <x v="74"/>
            <x v="106"/>
            <x v="121"/>
          </reference>
        </references>
      </pivotArea>
    </format>
    <format dxfId="55">
      <pivotArea dataOnly="0" labelOnly="1" fieldPosition="0">
        <references count="2">
          <reference field="3" count="1" selected="0">
            <x v="17"/>
          </reference>
          <reference field="4" count="17">
            <x v="0"/>
            <x v="9"/>
            <x v="50"/>
            <x v="64"/>
            <x v="75"/>
            <x v="76"/>
            <x v="77"/>
            <x v="78"/>
            <x v="79"/>
            <x v="80"/>
            <x v="81"/>
            <x v="82"/>
            <x v="83"/>
            <x v="84"/>
            <x v="85"/>
            <x v="86"/>
            <x v="107"/>
          </reference>
        </references>
      </pivotArea>
    </format>
    <format dxfId="54">
      <pivotArea dataOnly="0" labelOnly="1" fieldPosition="0">
        <references count="2">
          <reference field="3" count="1" selected="0">
            <x v="18"/>
          </reference>
          <reference field="4" count="9">
            <x v="2"/>
            <x v="40"/>
            <x v="59"/>
            <x v="60"/>
            <x v="61"/>
            <x v="64"/>
            <x v="88"/>
            <x v="111"/>
            <x v="127"/>
          </reference>
        </references>
      </pivotArea>
    </format>
    <format dxfId="53">
      <pivotArea dataOnly="0" labelOnly="1" fieldPosition="0">
        <references count="2">
          <reference field="3" count="1" selected="0">
            <x v="19"/>
          </reference>
          <reference field="4" count="3">
            <x v="64"/>
            <x v="113"/>
            <x v="126"/>
          </reference>
        </references>
      </pivotArea>
    </format>
    <format dxfId="52">
      <pivotArea dataOnly="0" labelOnly="1" fieldPosition="0">
        <references count="2">
          <reference field="3" count="1" selected="0">
            <x v="20"/>
          </reference>
          <reference field="4" count="3">
            <x v="3"/>
            <x v="8"/>
            <x v="73"/>
          </reference>
        </references>
      </pivotArea>
    </format>
    <format dxfId="51">
      <pivotArea dataOnly="0" labelOnly="1" fieldPosition="0">
        <references count="2">
          <reference field="3" count="1" selected="0">
            <x v="21"/>
          </reference>
          <reference field="4" count="2">
            <x v="112"/>
            <x v="115"/>
          </reference>
        </references>
      </pivotArea>
    </format>
    <format dxfId="50">
      <pivotArea dataOnly="0" labelOnly="1" fieldPosition="0">
        <references count="2">
          <reference field="3" count="1" selected="0">
            <x v="22"/>
          </reference>
          <reference field="4" count="2">
            <x v="41"/>
            <x v="64"/>
          </reference>
        </references>
      </pivotArea>
    </format>
    <format dxfId="49">
      <pivotArea dataOnly="0" labelOnly="1" fieldPosition="0">
        <references count="1">
          <reference field="0" count="0"/>
        </references>
      </pivotArea>
    </format>
    <format dxfId="48">
      <pivotArea dataOnly="0" labelOnly="1" grandCol="1" outline="0" fieldPosition="0"/>
    </format>
    <format dxfId="47">
      <pivotArea type="all" dataOnly="0" outline="0" fieldPosition="0"/>
    </format>
    <format dxfId="46">
      <pivotArea outline="0" collapsedLevelsAreSubtotals="1" fieldPosition="0"/>
    </format>
    <format dxfId="45">
      <pivotArea type="origin" dataOnly="0" labelOnly="1" outline="0" fieldPosition="0"/>
    </format>
    <format dxfId="44">
      <pivotArea field="0" type="button" dataOnly="0" labelOnly="1" outline="0" axis="axisCol" fieldPosition="0"/>
    </format>
    <format dxfId="43">
      <pivotArea type="topRight" dataOnly="0" labelOnly="1" outline="0" fieldPosition="0"/>
    </format>
    <format dxfId="42">
      <pivotArea field="3" type="button" dataOnly="0" labelOnly="1" outline="0" axis="axisRow" fieldPosition="0"/>
    </format>
    <format dxfId="41">
      <pivotArea dataOnly="0" labelOnly="1" fieldPosition="0">
        <references count="1">
          <reference field="3" count="23">
            <x v="0"/>
            <x v="1"/>
            <x v="2"/>
            <x v="3"/>
            <x v="4"/>
            <x v="5"/>
            <x v="6"/>
            <x v="7"/>
            <x v="8"/>
            <x v="9"/>
            <x v="10"/>
            <x v="11"/>
            <x v="12"/>
            <x v="13"/>
            <x v="14"/>
            <x v="15"/>
            <x v="16"/>
            <x v="17"/>
            <x v="18"/>
            <x v="19"/>
            <x v="20"/>
            <x v="21"/>
            <x v="22"/>
          </reference>
        </references>
      </pivotArea>
    </format>
    <format dxfId="40">
      <pivotArea dataOnly="0" labelOnly="1" grandRow="1" outline="0" fieldPosition="0"/>
    </format>
    <format dxfId="39">
      <pivotArea dataOnly="0" labelOnly="1" fieldPosition="0">
        <references count="2">
          <reference field="3" count="1" selected="0">
            <x v="0"/>
          </reference>
          <reference field="4" count="2">
            <x v="42"/>
            <x v="68"/>
          </reference>
        </references>
      </pivotArea>
    </format>
    <format dxfId="38">
      <pivotArea dataOnly="0" labelOnly="1" fieldPosition="0">
        <references count="2">
          <reference field="3" count="1" selected="0">
            <x v="1"/>
          </reference>
          <reference field="4" count="24">
            <x v="4"/>
            <x v="5"/>
            <x v="6"/>
            <x v="54"/>
            <x v="55"/>
            <x v="56"/>
            <x v="65"/>
            <x v="66"/>
            <x v="67"/>
            <x v="94"/>
            <x v="95"/>
            <x v="96"/>
            <x v="97"/>
            <x v="98"/>
            <x v="99"/>
            <x v="100"/>
            <x v="101"/>
            <x v="102"/>
            <x v="103"/>
            <x v="104"/>
            <x v="105"/>
            <x v="116"/>
            <x v="117"/>
            <x v="118"/>
          </reference>
        </references>
      </pivotArea>
    </format>
    <format dxfId="37">
      <pivotArea dataOnly="0" labelOnly="1" fieldPosition="0">
        <references count="2">
          <reference field="3" count="1" selected="0">
            <x v="2"/>
          </reference>
          <reference field="4" count="4">
            <x v="7"/>
            <x v="13"/>
            <x v="69"/>
            <x v="70"/>
          </reference>
        </references>
      </pivotArea>
    </format>
    <format dxfId="36">
      <pivotArea dataOnly="0" labelOnly="1" fieldPosition="0">
        <references count="2">
          <reference field="3" count="1" selected="0">
            <x v="3"/>
          </reference>
          <reference field="4" count="6">
            <x v="43"/>
            <x v="44"/>
            <x v="45"/>
            <x v="46"/>
            <x v="63"/>
            <x v="64"/>
          </reference>
        </references>
      </pivotArea>
    </format>
    <format dxfId="35">
      <pivotArea dataOnly="0" labelOnly="1" fieldPosition="0">
        <references count="2">
          <reference field="3" count="1" selected="0">
            <x v="4"/>
          </reference>
          <reference field="4" count="6">
            <x v="1"/>
            <x v="39"/>
            <x v="51"/>
            <x v="72"/>
            <x v="114"/>
            <x v="123"/>
          </reference>
        </references>
      </pivotArea>
    </format>
    <format dxfId="34">
      <pivotArea dataOnly="0" labelOnly="1" fieldPosition="0">
        <references count="2">
          <reference field="3" count="1" selected="0">
            <x v="5"/>
          </reference>
          <reference field="4" count="6">
            <x v="2"/>
            <x v="38"/>
            <x v="58"/>
            <x v="64"/>
            <x v="87"/>
            <x v="111"/>
          </reference>
        </references>
      </pivotArea>
    </format>
    <format dxfId="33">
      <pivotArea dataOnly="0" labelOnly="1" fieldPosition="0">
        <references count="2">
          <reference field="3" count="1" selected="0">
            <x v="6"/>
          </reference>
          <reference field="4" count="2">
            <x v="93"/>
            <x v="108"/>
          </reference>
        </references>
      </pivotArea>
    </format>
    <format dxfId="32">
      <pivotArea dataOnly="0" labelOnly="1" fieldPosition="0">
        <references count="2">
          <reference field="3" count="1" selected="0">
            <x v="7"/>
          </reference>
          <reference field="4" count="22">
            <x v="14"/>
            <x v="15"/>
            <x v="16"/>
            <x v="17"/>
            <x v="18"/>
            <x v="19"/>
            <x v="20"/>
            <x v="21"/>
            <x v="22"/>
            <x v="23"/>
            <x v="24"/>
            <x v="25"/>
            <x v="26"/>
            <x v="27"/>
            <x v="28"/>
            <x v="29"/>
            <x v="30"/>
            <x v="31"/>
            <x v="33"/>
            <x v="34"/>
            <x v="124"/>
            <x v="125"/>
          </reference>
        </references>
      </pivotArea>
    </format>
    <format dxfId="31">
      <pivotArea dataOnly="0" labelOnly="1" fieldPosition="0">
        <references count="2">
          <reference field="3" count="1" selected="0">
            <x v="8"/>
          </reference>
          <reference field="4" count="6">
            <x v="43"/>
            <x v="44"/>
            <x v="45"/>
            <x v="46"/>
            <x v="63"/>
            <x v="64"/>
          </reference>
        </references>
      </pivotArea>
    </format>
    <format dxfId="30">
      <pivotArea dataOnly="0" labelOnly="1" fieldPosition="0">
        <references count="2">
          <reference field="3" count="1" selected="0">
            <x v="9"/>
          </reference>
          <reference field="4" count="7">
            <x v="37"/>
            <x v="64"/>
            <x v="89"/>
            <x v="90"/>
            <x v="91"/>
            <x v="92"/>
            <x v="110"/>
          </reference>
        </references>
      </pivotArea>
    </format>
    <format dxfId="29">
      <pivotArea dataOnly="0" labelOnly="1" fieldPosition="0">
        <references count="2">
          <reference field="3" count="1" selected="0">
            <x v="10"/>
          </reference>
          <reference field="4" count="1">
            <x v="108"/>
          </reference>
        </references>
      </pivotArea>
    </format>
    <format dxfId="28">
      <pivotArea dataOnly="0" labelOnly="1" fieldPosition="0">
        <references count="2">
          <reference field="3" count="1" selected="0">
            <x v="11"/>
          </reference>
          <reference field="4" count="9">
            <x v="10"/>
            <x v="11"/>
            <x v="12"/>
            <x v="32"/>
            <x v="57"/>
            <x v="62"/>
            <x v="64"/>
            <x v="109"/>
            <x v="122"/>
          </reference>
        </references>
      </pivotArea>
    </format>
    <format dxfId="27">
      <pivotArea dataOnly="0" labelOnly="1" fieldPosition="0">
        <references count="2">
          <reference field="3" count="1" selected="0">
            <x v="12"/>
          </reference>
          <reference field="4" count="9">
            <x v="10"/>
            <x v="11"/>
            <x v="12"/>
            <x v="32"/>
            <x v="57"/>
            <x v="62"/>
            <x v="64"/>
            <x v="109"/>
            <x v="122"/>
          </reference>
        </references>
      </pivotArea>
    </format>
    <format dxfId="26">
      <pivotArea dataOnly="0" labelOnly="1" fieldPosition="0">
        <references count="2">
          <reference field="3" count="1" selected="0">
            <x v="13"/>
          </reference>
          <reference field="4" count="1">
            <x v="108"/>
          </reference>
        </references>
      </pivotArea>
    </format>
    <format dxfId="25">
      <pivotArea dataOnly="0" labelOnly="1" fieldPosition="0">
        <references count="2">
          <reference field="3" count="1" selected="0">
            <x v="14"/>
          </reference>
          <reference field="4" count="8">
            <x v="35"/>
            <x v="36"/>
            <x v="47"/>
            <x v="48"/>
            <x v="49"/>
            <x v="64"/>
            <x v="119"/>
            <x v="120"/>
          </reference>
        </references>
      </pivotArea>
    </format>
    <format dxfId="24">
      <pivotArea dataOnly="0" labelOnly="1" fieldPosition="0">
        <references count="2">
          <reference field="3" count="1" selected="0">
            <x v="15"/>
          </reference>
          <reference field="4" count="8">
            <x v="2"/>
            <x v="40"/>
            <x v="59"/>
            <x v="60"/>
            <x v="61"/>
            <x v="64"/>
            <x v="88"/>
            <x v="111"/>
          </reference>
        </references>
      </pivotArea>
    </format>
    <format dxfId="23">
      <pivotArea dataOnly="0" labelOnly="1" fieldPosition="0">
        <references count="2">
          <reference field="3" count="1" selected="0">
            <x v="16"/>
          </reference>
          <reference field="4" count="7">
            <x v="52"/>
            <x v="53"/>
            <x v="64"/>
            <x v="71"/>
            <x v="74"/>
            <x v="106"/>
            <x v="121"/>
          </reference>
        </references>
      </pivotArea>
    </format>
    <format dxfId="22">
      <pivotArea dataOnly="0" labelOnly="1" fieldPosition="0">
        <references count="2">
          <reference field="3" count="1" selected="0">
            <x v="17"/>
          </reference>
          <reference field="4" count="17">
            <x v="0"/>
            <x v="9"/>
            <x v="50"/>
            <x v="64"/>
            <x v="75"/>
            <x v="76"/>
            <x v="77"/>
            <x v="78"/>
            <x v="79"/>
            <x v="80"/>
            <x v="81"/>
            <x v="82"/>
            <x v="83"/>
            <x v="84"/>
            <x v="85"/>
            <x v="86"/>
            <x v="107"/>
          </reference>
        </references>
      </pivotArea>
    </format>
    <format dxfId="21">
      <pivotArea dataOnly="0" labelOnly="1" fieldPosition="0">
        <references count="2">
          <reference field="3" count="1" selected="0">
            <x v="18"/>
          </reference>
          <reference field="4" count="9">
            <x v="2"/>
            <x v="40"/>
            <x v="59"/>
            <x v="60"/>
            <x v="61"/>
            <x v="64"/>
            <x v="88"/>
            <x v="111"/>
            <x v="127"/>
          </reference>
        </references>
      </pivotArea>
    </format>
    <format dxfId="20">
      <pivotArea dataOnly="0" labelOnly="1" fieldPosition="0">
        <references count="2">
          <reference field="3" count="1" selected="0">
            <x v="19"/>
          </reference>
          <reference field="4" count="3">
            <x v="64"/>
            <x v="113"/>
            <x v="126"/>
          </reference>
        </references>
      </pivotArea>
    </format>
    <format dxfId="19">
      <pivotArea dataOnly="0" labelOnly="1" fieldPosition="0">
        <references count="2">
          <reference field="3" count="1" selected="0">
            <x v="20"/>
          </reference>
          <reference field="4" count="3">
            <x v="3"/>
            <x v="8"/>
            <x v="73"/>
          </reference>
        </references>
      </pivotArea>
    </format>
    <format dxfId="18">
      <pivotArea dataOnly="0" labelOnly="1" fieldPosition="0">
        <references count="2">
          <reference field="3" count="1" selected="0">
            <x v="21"/>
          </reference>
          <reference field="4" count="2">
            <x v="112"/>
            <x v="115"/>
          </reference>
        </references>
      </pivotArea>
    </format>
    <format dxfId="17">
      <pivotArea dataOnly="0" labelOnly="1" fieldPosition="0">
        <references count="2">
          <reference field="3" count="1" selected="0">
            <x v="22"/>
          </reference>
          <reference field="4" count="2">
            <x v="41"/>
            <x v="64"/>
          </reference>
        </references>
      </pivotArea>
    </format>
    <format dxfId="16">
      <pivotArea dataOnly="0" labelOnly="1" fieldPosition="0">
        <references count="1">
          <reference field="0" count="0"/>
        </references>
      </pivotArea>
    </format>
    <format dxfId="15">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80849C8-02D9-496B-8052-DC74EC6D99DF}" name="PivotTable4"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X6:Z9" firstHeaderRow="1" firstDataRow="2" firstDataCol="1"/>
  <pivotFields count="6">
    <pivotField showAll="0"/>
    <pivotField axis="axisCol" showAll="0">
      <items count="17">
        <item x="15"/>
        <item h="1" x="0"/>
        <item h="1" x="1"/>
        <item h="1" x="2"/>
        <item h="1" x="3"/>
        <item h="1" x="4"/>
        <item h="1" x="5"/>
        <item h="1" x="6"/>
        <item h="1" x="7"/>
        <item h="1" x="8"/>
        <item h="1" x="9"/>
        <item h="1" x="10"/>
        <item h="1" x="11"/>
        <item h="1" x="12"/>
        <item h="1" x="13"/>
        <item h="1" x="14"/>
        <item t="default"/>
      </items>
    </pivotField>
    <pivotField showAll="0"/>
    <pivotField showAll="0"/>
    <pivotField axis="axisRow" showAll="0">
      <items count="130">
        <item x="91"/>
        <item x="29"/>
        <item x="35"/>
        <item x="105"/>
        <item x="119"/>
        <item x="120"/>
        <item x="121"/>
        <item x="20"/>
        <item x="106"/>
        <item x="118"/>
        <item x="68"/>
        <item x="69"/>
        <item x="70"/>
        <item x="21"/>
        <item x="42"/>
        <item x="43"/>
        <item x="44"/>
        <item x="45"/>
        <item x="46"/>
        <item x="47"/>
        <item x="48"/>
        <item x="49"/>
        <item x="50"/>
        <item x="51"/>
        <item x="52"/>
        <item x="53"/>
        <item x="126"/>
        <item x="112"/>
        <item x="54"/>
        <item x="55"/>
        <item x="56"/>
        <item x="57"/>
        <item x="71"/>
        <item x="58"/>
        <item x="59"/>
        <item x="75"/>
        <item x="76"/>
        <item x="62"/>
        <item x="36"/>
        <item x="30"/>
        <item x="82"/>
        <item x="110"/>
        <item x="0"/>
        <item x="24"/>
        <item x="25"/>
        <item x="26"/>
        <item x="27"/>
        <item x="77"/>
        <item x="78"/>
        <item x="79"/>
        <item x="124"/>
        <item x="31"/>
        <item x="85"/>
        <item x="86"/>
        <item x="2"/>
        <item x="3"/>
        <item x="122"/>
        <item x="72"/>
        <item x="37"/>
        <item x="101"/>
        <item x="83"/>
        <item x="113"/>
        <item x="116"/>
        <item x="28"/>
        <item x="38"/>
        <item x="111"/>
        <item x="4"/>
        <item x="123"/>
        <item x="1"/>
        <item x="22"/>
        <item x="23"/>
        <item x="87"/>
        <item x="32"/>
        <item x="107"/>
        <item x="88"/>
        <item x="92"/>
        <item x="127"/>
        <item x="93"/>
        <item x="114"/>
        <item x="94"/>
        <item x="95"/>
        <item x="125"/>
        <item x="96"/>
        <item x="97"/>
        <item x="98"/>
        <item x="99"/>
        <item x="100"/>
        <item x="39"/>
        <item x="84"/>
        <item x="63"/>
        <item x="64"/>
        <item x="65"/>
        <item x="66"/>
        <item x="115"/>
        <item x="5"/>
        <item x="6"/>
        <item x="7"/>
        <item x="8"/>
        <item x="9"/>
        <item x="10"/>
        <item x="11"/>
        <item x="12"/>
        <item x="13"/>
        <item x="14"/>
        <item x="15"/>
        <item x="16"/>
        <item x="89"/>
        <item x="117"/>
        <item x="41"/>
        <item x="73"/>
        <item x="67"/>
        <item x="40"/>
        <item x="108"/>
        <item x="103"/>
        <item x="33"/>
        <item x="109"/>
        <item x="17"/>
        <item x="18"/>
        <item x="19"/>
        <item x="80"/>
        <item x="81"/>
        <item x="90"/>
        <item x="74"/>
        <item x="34"/>
        <item x="60"/>
        <item x="61"/>
        <item x="104"/>
        <item x="102"/>
        <item x="128"/>
        <item t="default"/>
      </items>
    </pivotField>
    <pivotField dataField="1" showAll="0"/>
  </pivotFields>
  <rowFields count="1">
    <field x="4"/>
  </rowFields>
  <rowItems count="2">
    <i>
      <x v="128"/>
    </i>
    <i t="grand">
      <x/>
    </i>
  </rowItems>
  <colFields count="1">
    <field x="1"/>
  </colFields>
  <colItems count="2">
    <i>
      <x/>
    </i>
    <i t="grand">
      <x/>
    </i>
  </colItems>
  <dataFields count="1">
    <dataField name="Sum of Non-fire incidents" fld="5" baseField="0" baseItem="0" numFmtId="3"/>
  </dataFields>
  <formats count="40">
    <format dxfId="186">
      <pivotArea type="all" dataOnly="0" outline="0" fieldPosition="0"/>
    </format>
    <format dxfId="185">
      <pivotArea outline="0" collapsedLevelsAreSubtotals="1" fieldPosition="0"/>
    </format>
    <format dxfId="184">
      <pivotArea type="origin" dataOnly="0" labelOnly="1" outline="0" fieldPosition="0"/>
    </format>
    <format dxfId="183">
      <pivotArea field="1" type="button" dataOnly="0" labelOnly="1" outline="0" axis="axisCol" fieldPosition="0"/>
    </format>
    <format dxfId="182">
      <pivotArea type="topRight" dataOnly="0" labelOnly="1" outline="0" fieldPosition="0"/>
    </format>
    <format dxfId="181">
      <pivotArea field="4" type="button" dataOnly="0" labelOnly="1" outline="0" axis="axisRow" fieldPosition="0"/>
    </format>
    <format dxfId="180">
      <pivotArea dataOnly="0" labelOnly="1" fieldPosition="0">
        <references count="1">
          <reference field="4" count="1">
            <x v="128"/>
          </reference>
        </references>
      </pivotArea>
    </format>
    <format dxfId="179">
      <pivotArea dataOnly="0" labelOnly="1" grandRow="1" outline="0" fieldPosition="0"/>
    </format>
    <format dxfId="178">
      <pivotArea dataOnly="0" labelOnly="1" fieldPosition="0">
        <references count="1">
          <reference field="1" count="0"/>
        </references>
      </pivotArea>
    </format>
    <format dxfId="177">
      <pivotArea dataOnly="0" labelOnly="1" grandCol="1" outline="0" fieldPosition="0"/>
    </format>
    <format dxfId="176">
      <pivotArea type="all" dataOnly="0" outline="0" fieldPosition="0"/>
    </format>
    <format dxfId="175">
      <pivotArea outline="0" collapsedLevelsAreSubtotals="1" fieldPosition="0"/>
    </format>
    <format dxfId="174">
      <pivotArea type="origin" dataOnly="0" labelOnly="1" outline="0" fieldPosition="0"/>
    </format>
    <format dxfId="173">
      <pivotArea field="1" type="button" dataOnly="0" labelOnly="1" outline="0" axis="axisCol" fieldPosition="0"/>
    </format>
    <format dxfId="172">
      <pivotArea type="topRight" dataOnly="0" labelOnly="1" outline="0" fieldPosition="0"/>
    </format>
    <format dxfId="171">
      <pivotArea field="4" type="button" dataOnly="0" labelOnly="1" outline="0" axis="axisRow" fieldPosition="0"/>
    </format>
    <format dxfId="170">
      <pivotArea dataOnly="0" labelOnly="1" fieldPosition="0">
        <references count="1">
          <reference field="4" count="1">
            <x v="128"/>
          </reference>
        </references>
      </pivotArea>
    </format>
    <format dxfId="169">
      <pivotArea dataOnly="0" labelOnly="1" grandRow="1" outline="0" fieldPosition="0"/>
    </format>
    <format dxfId="168">
      <pivotArea dataOnly="0" labelOnly="1" fieldPosition="0">
        <references count="1">
          <reference field="1" count="0"/>
        </references>
      </pivotArea>
    </format>
    <format dxfId="167">
      <pivotArea dataOnly="0" labelOnly="1" grandCol="1" outline="0" fieldPosition="0"/>
    </format>
    <format dxfId="166">
      <pivotArea type="all" dataOnly="0" outline="0" fieldPosition="0"/>
    </format>
    <format dxfId="165">
      <pivotArea outline="0" collapsedLevelsAreSubtotals="1" fieldPosition="0"/>
    </format>
    <format dxfId="164">
      <pivotArea type="origin" dataOnly="0" labelOnly="1" outline="0" fieldPosition="0"/>
    </format>
    <format dxfId="163">
      <pivotArea field="1" type="button" dataOnly="0" labelOnly="1" outline="0" axis="axisCol" fieldPosition="0"/>
    </format>
    <format dxfId="162">
      <pivotArea type="topRight" dataOnly="0" labelOnly="1" outline="0" fieldPosition="0"/>
    </format>
    <format dxfId="161">
      <pivotArea field="4" type="button" dataOnly="0" labelOnly="1" outline="0" axis="axisRow" fieldPosition="0"/>
    </format>
    <format dxfId="160">
      <pivotArea dataOnly="0" labelOnly="1" fieldPosition="0">
        <references count="1">
          <reference field="4" count="1">
            <x v="128"/>
          </reference>
        </references>
      </pivotArea>
    </format>
    <format dxfId="159">
      <pivotArea dataOnly="0" labelOnly="1" grandRow="1" outline="0" fieldPosition="0"/>
    </format>
    <format dxfId="158">
      <pivotArea dataOnly="0" labelOnly="1" fieldPosition="0">
        <references count="1">
          <reference field="1" count="0"/>
        </references>
      </pivotArea>
    </format>
    <format dxfId="157">
      <pivotArea dataOnly="0" labelOnly="1" grandCol="1" outline="0" fieldPosition="0"/>
    </format>
    <format dxfId="156">
      <pivotArea type="all" dataOnly="0" outline="0" fieldPosition="0"/>
    </format>
    <format dxfId="155">
      <pivotArea outline="0" collapsedLevelsAreSubtotals="1" fieldPosition="0"/>
    </format>
    <format dxfId="154">
      <pivotArea type="origin" dataOnly="0" labelOnly="1" outline="0" fieldPosition="0"/>
    </format>
    <format dxfId="153">
      <pivotArea field="1" type="button" dataOnly="0" labelOnly="1" outline="0" axis="axisCol" fieldPosition="0"/>
    </format>
    <format dxfId="152">
      <pivotArea type="topRight" dataOnly="0" labelOnly="1" outline="0" fieldPosition="0"/>
    </format>
    <format dxfId="151">
      <pivotArea field="4" type="button" dataOnly="0" labelOnly="1" outline="0" axis="axisRow" fieldPosition="0"/>
    </format>
    <format dxfId="150">
      <pivotArea dataOnly="0" labelOnly="1" fieldPosition="0">
        <references count="1">
          <reference field="4" count="1">
            <x v="128"/>
          </reference>
        </references>
      </pivotArea>
    </format>
    <format dxfId="149">
      <pivotArea dataOnly="0" labelOnly="1" grandRow="1" outline="0" fieldPosition="0"/>
    </format>
    <format dxfId="148">
      <pivotArea dataOnly="0" labelOnly="1" fieldPosition="0">
        <references count="1">
          <reference field="1" count="0"/>
        </references>
      </pivotArea>
    </format>
    <format dxfId="147">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2" Type="http://schemas.openxmlformats.org/officeDocument/2006/relationships/hyperlink" Target="mailto:firestatistics@homeoffice.gov.uk"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7.bin"/><Relationship Id="rId4" Type="http://schemas.openxmlformats.org/officeDocument/2006/relationships/hyperlink" Target="https://code.statisticsauthority.gov.uk/"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4F047-21CC-416E-AA85-50095BCE8FAF}">
  <sheetPr codeName="Sheet1"/>
  <dimension ref="A1:K17"/>
  <sheetViews>
    <sheetView tabSelected="1" workbookViewId="0"/>
  </sheetViews>
  <sheetFormatPr defaultRowHeight="12.75" x14ac:dyDescent="0.2"/>
  <cols>
    <col min="1" max="1" width="74" style="1" bestFit="1" customWidth="1"/>
    <col min="2" max="255" width="9.42578125" style="1" customWidth="1"/>
    <col min="256" max="256" width="2.85546875" style="1" customWidth="1"/>
    <col min="257" max="257" width="74" style="1" bestFit="1" customWidth="1"/>
    <col min="258" max="511" width="9.42578125" style="1" customWidth="1"/>
    <col min="512" max="512" width="2.85546875" style="1" customWidth="1"/>
    <col min="513" max="513" width="74" style="1" bestFit="1" customWidth="1"/>
    <col min="514" max="767" width="9.42578125" style="1" customWidth="1"/>
    <col min="768" max="768" width="2.85546875" style="1" customWidth="1"/>
    <col min="769" max="769" width="74" style="1" bestFit="1" customWidth="1"/>
    <col min="770" max="1023" width="9.42578125" style="1" customWidth="1"/>
    <col min="1024" max="1024" width="2.85546875" style="1" customWidth="1"/>
    <col min="1025" max="1025" width="74" style="1" bestFit="1" customWidth="1"/>
    <col min="1026" max="1279" width="9.42578125" style="1" customWidth="1"/>
    <col min="1280" max="1280" width="2.85546875" style="1" customWidth="1"/>
    <col min="1281" max="1281" width="74" style="1" bestFit="1" customWidth="1"/>
    <col min="1282" max="1535" width="9.42578125" style="1" customWidth="1"/>
    <col min="1536" max="1536" width="2.85546875" style="1" customWidth="1"/>
    <col min="1537" max="1537" width="74" style="1" bestFit="1" customWidth="1"/>
    <col min="1538" max="1791" width="9.42578125" style="1" customWidth="1"/>
    <col min="1792" max="1792" width="2.85546875" style="1" customWidth="1"/>
    <col min="1793" max="1793" width="74" style="1" bestFit="1" customWidth="1"/>
    <col min="1794" max="2047" width="9.42578125" style="1" customWidth="1"/>
    <col min="2048" max="2048" width="2.85546875" style="1" customWidth="1"/>
    <col min="2049" max="2049" width="74" style="1" bestFit="1" customWidth="1"/>
    <col min="2050" max="2303" width="9.42578125" style="1" customWidth="1"/>
    <col min="2304" max="2304" width="2.85546875" style="1" customWidth="1"/>
    <col min="2305" max="2305" width="74" style="1" bestFit="1" customWidth="1"/>
    <col min="2306" max="2559" width="9.42578125" style="1" customWidth="1"/>
    <col min="2560" max="2560" width="2.85546875" style="1" customWidth="1"/>
    <col min="2561" max="2561" width="74" style="1" bestFit="1" customWidth="1"/>
    <col min="2562" max="2815" width="9.42578125" style="1" customWidth="1"/>
    <col min="2816" max="2816" width="2.85546875" style="1" customWidth="1"/>
    <col min="2817" max="2817" width="74" style="1" bestFit="1" customWidth="1"/>
    <col min="2818" max="3071" width="9.42578125" style="1" customWidth="1"/>
    <col min="3072" max="3072" width="2.85546875" style="1" customWidth="1"/>
    <col min="3073" max="3073" width="74" style="1" bestFit="1" customWidth="1"/>
    <col min="3074" max="3327" width="9.42578125" style="1" customWidth="1"/>
    <col min="3328" max="3328" width="2.85546875" style="1" customWidth="1"/>
    <col min="3329" max="3329" width="74" style="1" bestFit="1" customWidth="1"/>
    <col min="3330" max="3583" width="9.42578125" style="1" customWidth="1"/>
    <col min="3584" max="3584" width="2.85546875" style="1" customWidth="1"/>
    <col min="3585" max="3585" width="74" style="1" bestFit="1" customWidth="1"/>
    <col min="3586" max="3839" width="9.42578125" style="1" customWidth="1"/>
    <col min="3840" max="3840" width="2.85546875" style="1" customWidth="1"/>
    <col min="3841" max="3841" width="74" style="1" bestFit="1" customWidth="1"/>
    <col min="3842" max="4095" width="9.42578125" style="1" customWidth="1"/>
    <col min="4096" max="4096" width="2.85546875" style="1" customWidth="1"/>
    <col min="4097" max="4097" width="74" style="1" bestFit="1" customWidth="1"/>
    <col min="4098" max="4351" width="9.42578125" style="1" customWidth="1"/>
    <col min="4352" max="4352" width="2.85546875" style="1" customWidth="1"/>
    <col min="4353" max="4353" width="74" style="1" bestFit="1" customWidth="1"/>
    <col min="4354" max="4607" width="9.42578125" style="1" customWidth="1"/>
    <col min="4608" max="4608" width="2.85546875" style="1" customWidth="1"/>
    <col min="4609" max="4609" width="74" style="1" bestFit="1" customWidth="1"/>
    <col min="4610" max="4863" width="9.42578125" style="1" customWidth="1"/>
    <col min="4864" max="4864" width="2.85546875" style="1" customWidth="1"/>
    <col min="4865" max="4865" width="74" style="1" bestFit="1" customWidth="1"/>
    <col min="4866" max="5119" width="9.42578125" style="1" customWidth="1"/>
    <col min="5120" max="5120" width="2.85546875" style="1" customWidth="1"/>
    <col min="5121" max="5121" width="74" style="1" bestFit="1" customWidth="1"/>
    <col min="5122" max="5375" width="9.42578125" style="1" customWidth="1"/>
    <col min="5376" max="5376" width="2.85546875" style="1" customWidth="1"/>
    <col min="5377" max="5377" width="74" style="1" bestFit="1" customWidth="1"/>
    <col min="5378" max="5631" width="9.42578125" style="1" customWidth="1"/>
    <col min="5632" max="5632" width="2.85546875" style="1" customWidth="1"/>
    <col min="5633" max="5633" width="74" style="1" bestFit="1" customWidth="1"/>
    <col min="5634" max="5887" width="9.42578125" style="1" customWidth="1"/>
    <col min="5888" max="5888" width="2.85546875" style="1" customWidth="1"/>
    <col min="5889" max="5889" width="74" style="1" bestFit="1" customWidth="1"/>
    <col min="5890" max="6143" width="9.42578125" style="1" customWidth="1"/>
    <col min="6144" max="6144" width="2.85546875" style="1" customWidth="1"/>
    <col min="6145" max="6145" width="74" style="1" bestFit="1" customWidth="1"/>
    <col min="6146" max="6399" width="9.42578125" style="1" customWidth="1"/>
    <col min="6400" max="6400" width="2.85546875" style="1" customWidth="1"/>
    <col min="6401" max="6401" width="74" style="1" bestFit="1" customWidth="1"/>
    <col min="6402" max="6655" width="9.42578125" style="1" customWidth="1"/>
    <col min="6656" max="6656" width="2.85546875" style="1" customWidth="1"/>
    <col min="6657" max="6657" width="74" style="1" bestFit="1" customWidth="1"/>
    <col min="6658" max="6911" width="9.42578125" style="1" customWidth="1"/>
    <col min="6912" max="6912" width="2.85546875" style="1" customWidth="1"/>
    <col min="6913" max="6913" width="74" style="1" bestFit="1" customWidth="1"/>
    <col min="6914" max="7167" width="9.42578125" style="1" customWidth="1"/>
    <col min="7168" max="7168" width="2.85546875" style="1" customWidth="1"/>
    <col min="7169" max="7169" width="74" style="1" bestFit="1" customWidth="1"/>
    <col min="7170" max="7423" width="9.42578125" style="1" customWidth="1"/>
    <col min="7424" max="7424" width="2.85546875" style="1" customWidth="1"/>
    <col min="7425" max="7425" width="74" style="1" bestFit="1" customWidth="1"/>
    <col min="7426" max="7679" width="9.42578125" style="1" customWidth="1"/>
    <col min="7680" max="7680" width="2.85546875" style="1" customWidth="1"/>
    <col min="7681" max="7681" width="74" style="1" bestFit="1" customWidth="1"/>
    <col min="7682" max="7935" width="9.42578125" style="1" customWidth="1"/>
    <col min="7936" max="7936" width="2.85546875" style="1" customWidth="1"/>
    <col min="7937" max="7937" width="74" style="1" bestFit="1" customWidth="1"/>
    <col min="7938" max="8191" width="9.42578125" style="1" customWidth="1"/>
    <col min="8192" max="8192" width="2.85546875" style="1" customWidth="1"/>
    <col min="8193" max="8193" width="74" style="1" bestFit="1" customWidth="1"/>
    <col min="8194" max="8447" width="9.42578125" style="1" customWidth="1"/>
    <col min="8448" max="8448" width="2.85546875" style="1" customWidth="1"/>
    <col min="8449" max="8449" width="74" style="1" bestFit="1" customWidth="1"/>
    <col min="8450" max="8703" width="9.42578125" style="1" customWidth="1"/>
    <col min="8704" max="8704" width="2.85546875" style="1" customWidth="1"/>
    <col min="8705" max="8705" width="74" style="1" bestFit="1" customWidth="1"/>
    <col min="8706" max="8959" width="9.42578125" style="1" customWidth="1"/>
    <col min="8960" max="8960" width="2.85546875" style="1" customWidth="1"/>
    <col min="8961" max="8961" width="74" style="1" bestFit="1" customWidth="1"/>
    <col min="8962" max="9215" width="9.42578125" style="1" customWidth="1"/>
    <col min="9216" max="9216" width="2.85546875" style="1" customWidth="1"/>
    <col min="9217" max="9217" width="74" style="1" bestFit="1" customWidth="1"/>
    <col min="9218" max="9471" width="9.42578125" style="1" customWidth="1"/>
    <col min="9472" max="9472" width="2.85546875" style="1" customWidth="1"/>
    <col min="9473" max="9473" width="74" style="1" bestFit="1" customWidth="1"/>
    <col min="9474" max="9727" width="9.42578125" style="1" customWidth="1"/>
    <col min="9728" max="9728" width="2.85546875" style="1" customWidth="1"/>
    <col min="9729" max="9729" width="74" style="1" bestFit="1" customWidth="1"/>
    <col min="9730" max="9983" width="9.42578125" style="1" customWidth="1"/>
    <col min="9984" max="9984" width="2.85546875" style="1" customWidth="1"/>
    <col min="9985" max="9985" width="74" style="1" bestFit="1" customWidth="1"/>
    <col min="9986" max="10239" width="9.42578125" style="1" customWidth="1"/>
    <col min="10240" max="10240" width="2.85546875" style="1" customWidth="1"/>
    <col min="10241" max="10241" width="74" style="1" bestFit="1" customWidth="1"/>
    <col min="10242" max="10495" width="9.42578125" style="1" customWidth="1"/>
    <col min="10496" max="10496" width="2.85546875" style="1" customWidth="1"/>
    <col min="10497" max="10497" width="74" style="1" bestFit="1" customWidth="1"/>
    <col min="10498" max="10751" width="9.42578125" style="1" customWidth="1"/>
    <col min="10752" max="10752" width="2.85546875" style="1" customWidth="1"/>
    <col min="10753" max="10753" width="74" style="1" bestFit="1" customWidth="1"/>
    <col min="10754" max="11007" width="9.42578125" style="1" customWidth="1"/>
    <col min="11008" max="11008" width="2.85546875" style="1" customWidth="1"/>
    <col min="11009" max="11009" width="74" style="1" bestFit="1" customWidth="1"/>
    <col min="11010" max="11263" width="9.42578125" style="1" customWidth="1"/>
    <col min="11264" max="11264" width="2.85546875" style="1" customWidth="1"/>
    <col min="11265" max="11265" width="74" style="1" bestFit="1" customWidth="1"/>
    <col min="11266" max="11519" width="9.42578125" style="1" customWidth="1"/>
    <col min="11520" max="11520" width="2.85546875" style="1" customWidth="1"/>
    <col min="11521" max="11521" width="74" style="1" bestFit="1" customWidth="1"/>
    <col min="11522" max="11775" width="9.42578125" style="1" customWidth="1"/>
    <col min="11776" max="11776" width="2.85546875" style="1" customWidth="1"/>
    <col min="11777" max="11777" width="74" style="1" bestFit="1" customWidth="1"/>
    <col min="11778" max="12031" width="9.42578125" style="1" customWidth="1"/>
    <col min="12032" max="12032" width="2.85546875" style="1" customWidth="1"/>
    <col min="12033" max="12033" width="74" style="1" bestFit="1" customWidth="1"/>
    <col min="12034" max="12287" width="9.42578125" style="1" customWidth="1"/>
    <col min="12288" max="12288" width="2.85546875" style="1" customWidth="1"/>
    <col min="12289" max="12289" width="74" style="1" bestFit="1" customWidth="1"/>
    <col min="12290" max="12543" width="9.42578125" style="1" customWidth="1"/>
    <col min="12544" max="12544" width="2.85546875" style="1" customWidth="1"/>
    <col min="12545" max="12545" width="74" style="1" bestFit="1" customWidth="1"/>
    <col min="12546" max="12799" width="9.42578125" style="1" customWidth="1"/>
    <col min="12800" max="12800" width="2.85546875" style="1" customWidth="1"/>
    <col min="12801" max="12801" width="74" style="1" bestFit="1" customWidth="1"/>
    <col min="12802" max="13055" width="9.42578125" style="1" customWidth="1"/>
    <col min="13056" max="13056" width="2.85546875" style="1" customWidth="1"/>
    <col min="13057" max="13057" width="74" style="1" bestFit="1" customWidth="1"/>
    <col min="13058" max="13311" width="9.42578125" style="1" customWidth="1"/>
    <col min="13312" max="13312" width="2.85546875" style="1" customWidth="1"/>
    <col min="13313" max="13313" width="74" style="1" bestFit="1" customWidth="1"/>
    <col min="13314" max="13567" width="9.42578125" style="1" customWidth="1"/>
    <col min="13568" max="13568" width="2.85546875" style="1" customWidth="1"/>
    <col min="13569" max="13569" width="74" style="1" bestFit="1" customWidth="1"/>
    <col min="13570" max="13823" width="9.42578125" style="1" customWidth="1"/>
    <col min="13824" max="13824" width="2.85546875" style="1" customWidth="1"/>
    <col min="13825" max="13825" width="74" style="1" bestFit="1" customWidth="1"/>
    <col min="13826" max="14079" width="9.42578125" style="1" customWidth="1"/>
    <col min="14080" max="14080" width="2.85546875" style="1" customWidth="1"/>
    <col min="14081" max="14081" width="74" style="1" bestFit="1" customWidth="1"/>
    <col min="14082" max="14335" width="9.42578125" style="1" customWidth="1"/>
    <col min="14336" max="14336" width="2.85546875" style="1" customWidth="1"/>
    <col min="14337" max="14337" width="74" style="1" bestFit="1" customWidth="1"/>
    <col min="14338" max="14591" width="9.42578125" style="1" customWidth="1"/>
    <col min="14592" max="14592" width="2.85546875" style="1" customWidth="1"/>
    <col min="14593" max="14593" width="74" style="1" bestFit="1" customWidth="1"/>
    <col min="14594" max="14847" width="9.42578125" style="1" customWidth="1"/>
    <col min="14848" max="14848" width="2.85546875" style="1" customWidth="1"/>
    <col min="14849" max="14849" width="74" style="1" bestFit="1" customWidth="1"/>
    <col min="14850" max="15103" width="9.42578125" style="1" customWidth="1"/>
    <col min="15104" max="15104" width="2.85546875" style="1" customWidth="1"/>
    <col min="15105" max="15105" width="74" style="1" bestFit="1" customWidth="1"/>
    <col min="15106" max="15359" width="9.42578125" style="1" customWidth="1"/>
    <col min="15360" max="15360" width="2.85546875" style="1" customWidth="1"/>
    <col min="15361" max="15361" width="74" style="1" bestFit="1" customWidth="1"/>
    <col min="15362" max="15615" width="9.42578125" style="1" customWidth="1"/>
    <col min="15616" max="15616" width="2.85546875" style="1" customWidth="1"/>
    <col min="15617" max="15617" width="74" style="1" bestFit="1" customWidth="1"/>
    <col min="15618" max="15871" width="9.42578125" style="1" customWidth="1"/>
    <col min="15872" max="15872" width="2.85546875" style="1" customWidth="1"/>
    <col min="15873" max="15873" width="74" style="1" bestFit="1" customWidth="1"/>
    <col min="15874" max="16127" width="9.42578125" style="1" customWidth="1"/>
    <col min="16128" max="16128" width="2.85546875" style="1" customWidth="1"/>
    <col min="16129" max="16129" width="74" style="1" bestFit="1" customWidth="1"/>
    <col min="16130" max="16384" width="9.42578125" style="1" customWidth="1"/>
  </cols>
  <sheetData>
    <row r="1" spans="1:11" ht="84" customHeight="1" x14ac:dyDescent="0.2"/>
    <row r="2" spans="1:11" ht="27" x14ac:dyDescent="0.35">
      <c r="A2" s="11" t="s">
        <v>192</v>
      </c>
    </row>
    <row r="3" spans="1:11" ht="23.25" x14ac:dyDescent="0.2">
      <c r="A3" s="12" t="str">
        <f>_xlfn.CONCAT("England, year ending ",config!B5," ",config!B6,": data tables")</f>
        <v>England, year ending March 2025: data tables</v>
      </c>
    </row>
    <row r="4" spans="1:11" ht="45" customHeight="1" x14ac:dyDescent="0.25">
      <c r="A4" s="9" t="s">
        <v>199</v>
      </c>
      <c r="C4" s="6"/>
      <c r="K4" s="5"/>
    </row>
    <row r="5" spans="1:11" ht="32.25" customHeight="1" x14ac:dyDescent="0.2">
      <c r="A5" s="10" t="str">
        <f>_xlfn.CONCAT("Responsible Statistician: ",config!B4)</f>
        <v>Responsible Statistician: Paul Gaught-Allen</v>
      </c>
      <c r="B5" s="2"/>
    </row>
    <row r="6" spans="1:11" ht="15" x14ac:dyDescent="0.2">
      <c r="A6" s="8" t="s">
        <v>362</v>
      </c>
      <c r="B6" s="2"/>
    </row>
    <row r="7" spans="1:11" ht="15" x14ac:dyDescent="0.2">
      <c r="A7" s="13" t="s">
        <v>265</v>
      </c>
      <c r="B7" s="4"/>
    </row>
    <row r="8" spans="1:11" ht="28.5" customHeight="1" x14ac:dyDescent="0.2">
      <c r="A8" s="13" t="str">
        <f>_xlfn.CONCAT("Published: ",config!B1)</f>
        <v>Published: 10 July 2025</v>
      </c>
      <c r="B8" s="3"/>
    </row>
    <row r="9" spans="1:11" ht="15" x14ac:dyDescent="0.2">
      <c r="A9" s="13" t="str">
        <f>_xlfn.CONCAT("Next update: ",config!B2)</f>
        <v>Next update: N/A</v>
      </c>
      <c r="B9" s="3"/>
    </row>
    <row r="10" spans="1:11" ht="30" customHeight="1" x14ac:dyDescent="0.2">
      <c r="A10" s="10" t="str">
        <f>_xlfn.CONCAT("Crown copyright © ",config!B6)</f>
        <v>Crown copyright © 2025</v>
      </c>
    </row>
    <row r="11" spans="1:11" ht="15" x14ac:dyDescent="0.2">
      <c r="A11" s="7" t="s">
        <v>191</v>
      </c>
    </row>
    <row r="12" spans="1:11" ht="30" customHeight="1" x14ac:dyDescent="0.2">
      <c r="A12" s="14" t="s">
        <v>207</v>
      </c>
    </row>
    <row r="13" spans="1:11" ht="15" x14ac:dyDescent="0.2">
      <c r="A13" s="14" t="s">
        <v>208</v>
      </c>
    </row>
    <row r="14" spans="1:11" ht="15" x14ac:dyDescent="0.2">
      <c r="A14" s="15" t="s">
        <v>266</v>
      </c>
    </row>
    <row r="15" spans="1:11" x14ac:dyDescent="0.2">
      <c r="A15" s="16"/>
    </row>
    <row r="16" spans="1:11" x14ac:dyDescent="0.2">
      <c r="A16" s="16"/>
    </row>
    <row r="17" spans="1:1" x14ac:dyDescent="0.2">
      <c r="A17" s="16"/>
    </row>
  </sheetData>
  <hyperlinks>
    <hyperlink ref="A14" r:id="rId1" xr:uid="{E27A714B-C43E-43AF-B73E-BB7F9874E2F2}"/>
    <hyperlink ref="A11" location="Contents!A1" display="Contents" xr:uid="{9E7BFCCB-ABBF-4462-AF2F-2B9FA46F1674}"/>
    <hyperlink ref="A9" r:id="rId2" display="Next update: 24 October 2024" xr:uid="{102801F3-8CFB-494B-A591-4128A55AEE08}"/>
    <hyperlink ref="A8" r:id="rId3" display="Published: 12 August 2021" xr:uid="{AB8DD8E0-850B-4B4E-9052-45D48926CC24}"/>
    <hyperlink ref="A7" r:id="rId4" xr:uid="{C0EE4758-3694-4590-A4CD-E4389E51E1FC}"/>
    <hyperlink ref="A6" r:id="rId5" xr:uid="{CDF6B43E-6907-4935-BFFC-607AA982CF80}"/>
  </hyperlinks>
  <pageMargins left="0.70000000000000007" right="0.70000000000000007" top="0.75" bottom="0.75" header="0.30000000000000004" footer="0.30000000000000004"/>
  <pageSetup paperSize="9" fitToWidth="0" fitToHeight="0" orientation="landscape"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C417F-52F5-428B-B7CB-6EC6818C58D6}">
  <sheetPr codeName="Sheet2">
    <tabColor rgb="FFFF0000"/>
  </sheetPr>
  <dimension ref="A1:B7"/>
  <sheetViews>
    <sheetView zoomScaleNormal="100" workbookViewId="0">
      <selection activeCell="B3" sqref="B3"/>
    </sheetView>
  </sheetViews>
  <sheetFormatPr defaultRowHeight="15" x14ac:dyDescent="0.2"/>
  <cols>
    <col min="1" max="1" width="21.28515625" style="18" bestFit="1" customWidth="1"/>
    <col min="2" max="2" width="14.5703125" style="18" bestFit="1" customWidth="1"/>
    <col min="3" max="16384" width="9.140625" style="18"/>
  </cols>
  <sheetData>
    <row r="1" spans="1:2" ht="15.75" x14ac:dyDescent="0.25">
      <c r="A1" s="17" t="s">
        <v>233</v>
      </c>
      <c r="B1" s="18" t="s">
        <v>351</v>
      </c>
    </row>
    <row r="2" spans="1:2" x14ac:dyDescent="0.2">
      <c r="A2" s="18" t="s">
        <v>234</v>
      </c>
      <c r="B2" s="18" t="s">
        <v>267</v>
      </c>
    </row>
    <row r="3" spans="1:2" x14ac:dyDescent="0.2">
      <c r="A3" s="18" t="s">
        <v>235</v>
      </c>
      <c r="B3" s="18" t="s">
        <v>352</v>
      </c>
    </row>
    <row r="4" spans="1:2" x14ac:dyDescent="0.2">
      <c r="A4" s="18" t="s">
        <v>236</v>
      </c>
      <c r="B4" s="18" t="s">
        <v>353</v>
      </c>
    </row>
    <row r="5" spans="1:2" x14ac:dyDescent="0.2">
      <c r="A5" s="18" t="s">
        <v>237</v>
      </c>
      <c r="B5" s="18" t="s">
        <v>354</v>
      </c>
    </row>
    <row r="6" spans="1:2" x14ac:dyDescent="0.2">
      <c r="A6" s="18" t="s">
        <v>238</v>
      </c>
      <c r="B6" s="18">
        <v>2025</v>
      </c>
    </row>
    <row r="7" spans="1:2" x14ac:dyDescent="0.2">
      <c r="A7" s="18" t="s">
        <v>246</v>
      </c>
      <c r="B7" s="18" t="s">
        <v>245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6AD01-4A0A-4A9F-89E9-DDB70E43AEE4}">
  <sheetPr codeName="Sheet3"/>
  <dimension ref="A1:E21"/>
  <sheetViews>
    <sheetView zoomScaleNormal="100" workbookViewId="0"/>
  </sheetViews>
  <sheetFormatPr defaultColWidth="9.42578125" defaultRowHeight="15" x14ac:dyDescent="0.2"/>
  <cols>
    <col min="1" max="1" width="26.5703125" style="31" customWidth="1"/>
    <col min="2" max="3" width="52.5703125" style="39" customWidth="1"/>
    <col min="4" max="4" width="43.7109375" style="31" customWidth="1"/>
    <col min="5" max="5" width="32.28515625" style="31" bestFit="1" customWidth="1"/>
    <col min="6" max="6" width="9.42578125" style="31" customWidth="1"/>
    <col min="7" max="16384" width="9.42578125" style="31"/>
  </cols>
  <sheetData>
    <row r="1" spans="1:5" s="20" customFormat="1" ht="15.6" customHeight="1" x14ac:dyDescent="0.25">
      <c r="A1" s="19" t="s">
        <v>192</v>
      </c>
      <c r="D1" s="21"/>
      <c r="E1" s="21"/>
    </row>
    <row r="2" spans="1:5" s="20" customFormat="1" ht="21.6" customHeight="1" x14ac:dyDescent="0.25">
      <c r="A2" s="22" t="str">
        <f>_xlfn.CONCAT("Publication Date: ",config!B1)</f>
        <v>Publication Date: 10 July 2025</v>
      </c>
      <c r="B2" s="23"/>
      <c r="C2" s="23"/>
      <c r="D2" s="21"/>
      <c r="E2" s="21"/>
    </row>
    <row r="3" spans="1:5" s="24" customFormat="1" ht="18" customHeight="1" x14ac:dyDescent="0.2">
      <c r="A3" s="24" t="s">
        <v>198</v>
      </c>
      <c r="D3" s="25"/>
      <c r="E3" s="25"/>
    </row>
    <row r="4" spans="1:5" s="24" customFormat="1" ht="15.75" customHeight="1" x14ac:dyDescent="0.2">
      <c r="A4" s="26" t="s">
        <v>197</v>
      </c>
      <c r="D4" s="27"/>
      <c r="E4" s="25"/>
    </row>
    <row r="5" spans="1:5" ht="46.5" customHeight="1" x14ac:dyDescent="0.25">
      <c r="A5" s="28" t="s">
        <v>196</v>
      </c>
      <c r="B5" s="28" t="s">
        <v>195</v>
      </c>
      <c r="C5" s="28" t="s">
        <v>216</v>
      </c>
      <c r="D5" s="29" t="s">
        <v>194</v>
      </c>
      <c r="E5" s="30" t="s">
        <v>226</v>
      </c>
    </row>
    <row r="6" spans="1:5" ht="30.75" customHeight="1" x14ac:dyDescent="0.2">
      <c r="A6" s="32" t="s">
        <v>239</v>
      </c>
      <c r="B6" s="33" t="s">
        <v>240</v>
      </c>
      <c r="C6" s="33" t="s">
        <v>241</v>
      </c>
      <c r="D6" s="34" t="str">
        <f>_xlfn.CONCAT("2010/11 to year ending ", config!$B$5, " ", config!$B$6)</f>
        <v>2010/11 to year ending March 2025</v>
      </c>
      <c r="E6" s="35" t="s">
        <v>193</v>
      </c>
    </row>
    <row r="7" spans="1:5" s="38" customFormat="1" ht="30" x14ac:dyDescent="0.2">
      <c r="A7" s="36" t="s">
        <v>219</v>
      </c>
      <c r="B7" s="37" t="s">
        <v>200</v>
      </c>
      <c r="C7" s="37" t="s">
        <v>217</v>
      </c>
      <c r="D7" s="34" t="str">
        <f>_xlfn.CONCAT("2009/10 to year ending ", config!$B$5, " ", config!$B$6)</f>
        <v>2009/10 to year ending March 2025</v>
      </c>
      <c r="E7" s="35" t="s">
        <v>193</v>
      </c>
    </row>
    <row r="8" spans="1:5" x14ac:dyDescent="0.2">
      <c r="D8" s="40"/>
    </row>
    <row r="9" spans="1:5" x14ac:dyDescent="0.2">
      <c r="D9" s="41"/>
    </row>
    <row r="10" spans="1:5" x14ac:dyDescent="0.2">
      <c r="D10" s="41"/>
    </row>
    <row r="11" spans="1:5" x14ac:dyDescent="0.2">
      <c r="D11" s="41"/>
    </row>
    <row r="12" spans="1:5" x14ac:dyDescent="0.2">
      <c r="D12" s="41"/>
    </row>
    <row r="13" spans="1:5" x14ac:dyDescent="0.2">
      <c r="D13" s="41"/>
    </row>
    <row r="14" spans="1:5" x14ac:dyDescent="0.2">
      <c r="D14" s="41"/>
    </row>
    <row r="15" spans="1:5" x14ac:dyDescent="0.2">
      <c r="D15" s="41"/>
    </row>
    <row r="16" spans="1:5" x14ac:dyDescent="0.2">
      <c r="D16" s="41"/>
    </row>
    <row r="17" spans="4:4" x14ac:dyDescent="0.2">
      <c r="D17" s="41"/>
    </row>
    <row r="18" spans="4:4" x14ac:dyDescent="0.2">
      <c r="D18" s="41"/>
    </row>
    <row r="19" spans="4:4" x14ac:dyDescent="0.2">
      <c r="D19" s="41"/>
    </row>
    <row r="20" spans="4:4" x14ac:dyDescent="0.2">
      <c r="D20" s="41"/>
    </row>
    <row r="21" spans="4:4" x14ac:dyDescent="0.2">
      <c r="D21" s="41"/>
    </row>
  </sheetData>
  <hyperlinks>
    <hyperlink ref="A4" location="Cover_sheet!A1" display="Cover sheet" xr:uid="{0A49B0CF-B514-47A0-A3D1-4C2615D09DFE}"/>
    <hyperlink ref="A7" location="FIRE0902!A1" display="Fire0902" xr:uid="{9F12FDA4-A402-4C38-A23F-FC2B0D3AA87D}"/>
    <hyperlink ref="A6" location="Data!A1" display="Data" xr:uid="{BC85D76C-8591-4D72-9D60-3BD3CEDAF8F7}"/>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57736-FFA2-48F3-A1CA-32F1ACAE95D4}">
  <sheetPr codeName="Sheet4">
    <tabColor rgb="FFFF0000"/>
  </sheetPr>
  <dimension ref="A1:F130"/>
  <sheetViews>
    <sheetView zoomScaleNormal="100" workbookViewId="0">
      <selection activeCell="B4" sqref="B4"/>
    </sheetView>
  </sheetViews>
  <sheetFormatPr defaultRowHeight="15" x14ac:dyDescent="0.2"/>
  <cols>
    <col min="1" max="1" width="15.140625" style="18" bestFit="1" customWidth="1"/>
    <col min="2" max="2" width="26" style="18" bestFit="1" customWidth="1"/>
    <col min="3" max="3" width="19.5703125" style="18" bestFit="1" customWidth="1"/>
    <col min="4" max="4" width="28.5703125" style="18" bestFit="1" customWidth="1"/>
    <col min="5" max="5" width="41.5703125" style="18" customWidth="1"/>
    <col min="6" max="6" width="19.5703125" style="18" bestFit="1" customWidth="1"/>
    <col min="7" max="16384" width="9.140625" style="18"/>
  </cols>
  <sheetData>
    <row r="1" spans="1:6" ht="15.75" x14ac:dyDescent="0.25">
      <c r="A1" s="17" t="s">
        <v>167</v>
      </c>
      <c r="B1" s="18" t="s">
        <v>190</v>
      </c>
      <c r="C1" s="18" t="s">
        <v>168</v>
      </c>
      <c r="D1" s="18" t="s">
        <v>186</v>
      </c>
      <c r="E1" s="18" t="s">
        <v>187</v>
      </c>
      <c r="F1" s="18" t="s">
        <v>176</v>
      </c>
    </row>
    <row r="2" spans="1:6" x14ac:dyDescent="0.2">
      <c r="A2" s="18" t="s">
        <v>3</v>
      </c>
      <c r="D2" s="18" t="s">
        <v>13</v>
      </c>
      <c r="E2" s="18" t="s">
        <v>14</v>
      </c>
      <c r="F2" s="18">
        <v>8439</v>
      </c>
    </row>
    <row r="3" spans="1:6" x14ac:dyDescent="0.2">
      <c r="A3" s="18" t="s">
        <v>3</v>
      </c>
      <c r="D3" s="18" t="s">
        <v>24</v>
      </c>
      <c r="E3" s="18" t="s">
        <v>14</v>
      </c>
      <c r="F3" s="18">
        <v>85</v>
      </c>
    </row>
    <row r="4" spans="1:6" x14ac:dyDescent="0.2">
      <c r="A4" s="18" t="s">
        <v>3</v>
      </c>
      <c r="D4" s="18" t="s">
        <v>73</v>
      </c>
      <c r="E4" s="18" t="s">
        <v>86</v>
      </c>
      <c r="F4" s="18">
        <v>540</v>
      </c>
    </row>
    <row r="5" spans="1:6" x14ac:dyDescent="0.2">
      <c r="A5" s="18" t="s">
        <v>3</v>
      </c>
      <c r="D5" s="18" t="s">
        <v>73</v>
      </c>
      <c r="E5" s="18" t="s">
        <v>95</v>
      </c>
      <c r="F5" s="18">
        <v>1728</v>
      </c>
    </row>
    <row r="6" spans="1:6" x14ac:dyDescent="0.2">
      <c r="A6" s="18" t="s">
        <v>3</v>
      </c>
      <c r="D6" s="18" t="s">
        <v>24</v>
      </c>
      <c r="E6" s="18" t="s">
        <v>15</v>
      </c>
      <c r="F6" s="18">
        <v>335</v>
      </c>
    </row>
    <row r="7" spans="1:6" x14ac:dyDescent="0.2">
      <c r="A7" s="18" t="s">
        <v>3</v>
      </c>
      <c r="D7" s="18" t="s">
        <v>105</v>
      </c>
      <c r="E7" s="18" t="s">
        <v>106</v>
      </c>
      <c r="F7" s="18">
        <v>3</v>
      </c>
    </row>
    <row r="8" spans="1:6" x14ac:dyDescent="0.2">
      <c r="A8" s="18" t="s">
        <v>3</v>
      </c>
      <c r="D8" s="18" t="s">
        <v>105</v>
      </c>
      <c r="E8" s="18" t="s">
        <v>107</v>
      </c>
      <c r="F8" s="18">
        <v>22</v>
      </c>
    </row>
    <row r="9" spans="1:6" x14ac:dyDescent="0.2">
      <c r="A9" s="18" t="s">
        <v>3</v>
      </c>
      <c r="D9" s="18" t="s">
        <v>24</v>
      </c>
      <c r="E9" s="18" t="s">
        <v>17</v>
      </c>
      <c r="F9" s="18">
        <v>525</v>
      </c>
    </row>
    <row r="10" spans="1:6" x14ac:dyDescent="0.2">
      <c r="A10" s="18" t="s">
        <v>3</v>
      </c>
      <c r="D10" s="18" t="s">
        <v>105</v>
      </c>
      <c r="E10" s="18" t="s">
        <v>108</v>
      </c>
      <c r="F10" s="18">
        <v>45</v>
      </c>
    </row>
    <row r="11" spans="1:6" x14ac:dyDescent="0.2">
      <c r="A11" s="18" t="s">
        <v>3</v>
      </c>
      <c r="D11" s="18" t="s">
        <v>105</v>
      </c>
      <c r="E11" s="18" t="s">
        <v>109</v>
      </c>
      <c r="F11" s="18">
        <v>491</v>
      </c>
    </row>
    <row r="12" spans="1:6" x14ac:dyDescent="0.2">
      <c r="A12" s="18" t="s">
        <v>3</v>
      </c>
      <c r="D12" s="18" t="s">
        <v>24</v>
      </c>
      <c r="E12" s="18" t="s">
        <v>21</v>
      </c>
      <c r="F12" s="18">
        <v>97</v>
      </c>
    </row>
    <row r="13" spans="1:6" x14ac:dyDescent="0.2">
      <c r="A13" s="18" t="s">
        <v>3</v>
      </c>
      <c r="D13" s="18" t="s">
        <v>105</v>
      </c>
      <c r="E13" s="18" t="s">
        <v>110</v>
      </c>
      <c r="F13" s="18">
        <v>104</v>
      </c>
    </row>
    <row r="14" spans="1:6" x14ac:dyDescent="0.2">
      <c r="A14" s="18" t="s">
        <v>3</v>
      </c>
      <c r="D14" s="18" t="s">
        <v>105</v>
      </c>
      <c r="E14" s="18" t="s">
        <v>111</v>
      </c>
      <c r="F14" s="18">
        <v>176</v>
      </c>
    </row>
    <row r="15" spans="1:6" x14ac:dyDescent="0.2">
      <c r="A15" s="18" t="s">
        <v>3</v>
      </c>
      <c r="D15" s="18" t="s">
        <v>24</v>
      </c>
      <c r="E15" s="18" t="s">
        <v>22</v>
      </c>
      <c r="F15" s="18">
        <v>244</v>
      </c>
    </row>
    <row r="16" spans="1:6" x14ac:dyDescent="0.2">
      <c r="A16" s="18" t="s">
        <v>3</v>
      </c>
      <c r="D16" s="18" t="s">
        <v>105</v>
      </c>
      <c r="E16" s="18" t="s">
        <v>112</v>
      </c>
      <c r="F16" s="18">
        <v>19</v>
      </c>
    </row>
    <row r="17" spans="1:6" x14ac:dyDescent="0.2">
      <c r="A17" s="18" t="s">
        <v>3</v>
      </c>
      <c r="D17" s="18" t="s">
        <v>105</v>
      </c>
      <c r="E17" s="18" t="s">
        <v>113</v>
      </c>
      <c r="F17" s="18">
        <v>141</v>
      </c>
    </row>
    <row r="18" spans="1:6" x14ac:dyDescent="0.2">
      <c r="A18" s="18" t="s">
        <v>3</v>
      </c>
      <c r="D18" s="18" t="s">
        <v>24</v>
      </c>
      <c r="E18" s="18" t="s">
        <v>23</v>
      </c>
      <c r="F18" s="18">
        <v>189</v>
      </c>
    </row>
    <row r="19" spans="1:6" x14ac:dyDescent="0.2">
      <c r="A19" s="18" t="s">
        <v>3</v>
      </c>
      <c r="D19" s="18" t="s">
        <v>105</v>
      </c>
      <c r="E19" s="18" t="s">
        <v>114</v>
      </c>
      <c r="F19" s="18">
        <v>8</v>
      </c>
    </row>
    <row r="20" spans="1:6" x14ac:dyDescent="0.2">
      <c r="A20" s="18" t="s">
        <v>3</v>
      </c>
      <c r="D20" s="18" t="s">
        <v>105</v>
      </c>
      <c r="E20" s="18" t="s">
        <v>115</v>
      </c>
      <c r="F20" s="18">
        <v>13</v>
      </c>
    </row>
    <row r="21" spans="1:6" x14ac:dyDescent="0.2">
      <c r="A21" s="18" t="s">
        <v>3</v>
      </c>
      <c r="D21" s="18" t="s">
        <v>105</v>
      </c>
      <c r="E21" s="18" t="s">
        <v>116</v>
      </c>
      <c r="F21" s="18">
        <v>76</v>
      </c>
    </row>
    <row r="22" spans="1:6" x14ac:dyDescent="0.2">
      <c r="A22" s="18" t="s">
        <v>3</v>
      </c>
      <c r="D22" s="18" t="s">
        <v>105</v>
      </c>
      <c r="E22" s="18" t="s">
        <v>117</v>
      </c>
      <c r="F22" s="18">
        <v>143</v>
      </c>
    </row>
    <row r="23" spans="1:6" x14ac:dyDescent="0.2">
      <c r="A23" s="18" t="s">
        <v>3</v>
      </c>
      <c r="D23" s="18" t="s">
        <v>105</v>
      </c>
      <c r="E23" s="18" t="s">
        <v>118</v>
      </c>
      <c r="F23" s="18">
        <v>1</v>
      </c>
    </row>
    <row r="24" spans="1:6" x14ac:dyDescent="0.2">
      <c r="A24" s="18" t="s">
        <v>3</v>
      </c>
      <c r="D24" s="18" t="s">
        <v>105</v>
      </c>
      <c r="E24" s="18" t="s">
        <v>119</v>
      </c>
      <c r="F24" s="18">
        <v>9</v>
      </c>
    </row>
    <row r="25" spans="1:6" x14ac:dyDescent="0.2">
      <c r="A25" s="18" t="s">
        <v>3</v>
      </c>
      <c r="D25" s="18" t="s">
        <v>105</v>
      </c>
      <c r="E25" s="18" t="s">
        <v>120</v>
      </c>
      <c r="F25" s="18">
        <v>57</v>
      </c>
    </row>
    <row r="26" spans="1:6" x14ac:dyDescent="0.2">
      <c r="A26" s="18" t="s">
        <v>3</v>
      </c>
      <c r="D26" s="18" t="s">
        <v>105</v>
      </c>
      <c r="E26" s="18" t="s">
        <v>121</v>
      </c>
      <c r="F26" s="18">
        <v>83</v>
      </c>
    </row>
    <row r="27" spans="1:6" x14ac:dyDescent="0.2">
      <c r="A27" s="18" t="s">
        <v>3</v>
      </c>
      <c r="D27" s="18" t="s">
        <v>105</v>
      </c>
      <c r="E27" s="18" t="s">
        <v>122</v>
      </c>
      <c r="F27" s="18">
        <v>26</v>
      </c>
    </row>
    <row r="28" spans="1:6" x14ac:dyDescent="0.2">
      <c r="A28" s="18" t="s">
        <v>3</v>
      </c>
      <c r="D28" s="18" t="s">
        <v>105</v>
      </c>
      <c r="E28" s="18" t="s">
        <v>123</v>
      </c>
      <c r="F28" s="18">
        <v>28</v>
      </c>
    </row>
    <row r="29" spans="1:6" x14ac:dyDescent="0.2">
      <c r="A29" s="18" t="s">
        <v>3</v>
      </c>
      <c r="D29" s="18" t="s">
        <v>13</v>
      </c>
      <c r="E29" s="18" t="s">
        <v>17</v>
      </c>
      <c r="F29" s="18">
        <v>16981</v>
      </c>
    </row>
    <row r="30" spans="1:6" x14ac:dyDescent="0.2">
      <c r="A30" s="18" t="s">
        <v>3</v>
      </c>
      <c r="D30" s="18" t="s">
        <v>35</v>
      </c>
      <c r="E30" s="18" t="s">
        <v>36</v>
      </c>
      <c r="F30" s="18">
        <v>142</v>
      </c>
    </row>
    <row r="31" spans="1:6" x14ac:dyDescent="0.2">
      <c r="A31" s="18" t="s">
        <v>3</v>
      </c>
      <c r="D31" s="18" t="s">
        <v>105</v>
      </c>
      <c r="E31" s="18" t="s">
        <v>124</v>
      </c>
      <c r="F31" s="18">
        <v>30</v>
      </c>
    </row>
    <row r="32" spans="1:6" x14ac:dyDescent="0.2">
      <c r="A32" s="18" t="s">
        <v>3</v>
      </c>
      <c r="D32" s="18" t="s">
        <v>105</v>
      </c>
      <c r="E32" s="18" t="s">
        <v>125</v>
      </c>
      <c r="F32" s="18">
        <v>99</v>
      </c>
    </row>
    <row r="33" spans="1:6" x14ac:dyDescent="0.2">
      <c r="A33" s="18" t="s">
        <v>3</v>
      </c>
      <c r="D33" s="18" t="s">
        <v>35</v>
      </c>
      <c r="E33" s="18" t="s">
        <v>37</v>
      </c>
      <c r="F33" s="18">
        <v>1886</v>
      </c>
    </row>
    <row r="34" spans="1:6" x14ac:dyDescent="0.2">
      <c r="A34" s="18" t="s">
        <v>3</v>
      </c>
      <c r="D34" s="18" t="s">
        <v>105</v>
      </c>
      <c r="E34" s="18" t="s">
        <v>126</v>
      </c>
      <c r="F34" s="18">
        <v>36</v>
      </c>
    </row>
    <row r="35" spans="1:6" x14ac:dyDescent="0.2">
      <c r="A35" s="18" t="s">
        <v>3</v>
      </c>
      <c r="D35" s="18" t="s">
        <v>105</v>
      </c>
      <c r="E35" s="18" t="s">
        <v>127</v>
      </c>
      <c r="F35" s="18">
        <v>210</v>
      </c>
    </row>
    <row r="36" spans="1:6" x14ac:dyDescent="0.2">
      <c r="A36" s="18" t="s">
        <v>3</v>
      </c>
      <c r="D36" s="18" t="s">
        <v>35</v>
      </c>
      <c r="E36" s="18" t="s">
        <v>21</v>
      </c>
      <c r="F36" s="18">
        <v>6704</v>
      </c>
    </row>
    <row r="37" spans="1:6" x14ac:dyDescent="0.2">
      <c r="A37" s="18" t="s">
        <v>3</v>
      </c>
      <c r="D37" s="18" t="s">
        <v>128</v>
      </c>
      <c r="E37" s="18" t="s">
        <v>129</v>
      </c>
      <c r="F37" s="18">
        <v>648</v>
      </c>
    </row>
    <row r="38" spans="1:6" x14ac:dyDescent="0.2">
      <c r="A38" s="18" t="s">
        <v>3</v>
      </c>
      <c r="D38" s="18" t="s">
        <v>128</v>
      </c>
      <c r="E38" s="18" t="s">
        <v>130</v>
      </c>
      <c r="F38" s="18">
        <v>3893</v>
      </c>
    </row>
    <row r="39" spans="1:6" x14ac:dyDescent="0.2">
      <c r="A39" s="18" t="s">
        <v>3</v>
      </c>
      <c r="D39" s="18" t="s">
        <v>128</v>
      </c>
      <c r="E39" s="18" t="s">
        <v>23</v>
      </c>
      <c r="F39" s="18">
        <v>1762</v>
      </c>
    </row>
    <row r="40" spans="1:6" x14ac:dyDescent="0.2">
      <c r="A40" s="18" t="s">
        <v>3</v>
      </c>
      <c r="D40" s="18" t="s">
        <v>35</v>
      </c>
      <c r="E40" s="18" t="s">
        <v>22</v>
      </c>
      <c r="F40" s="18">
        <v>1091</v>
      </c>
    </row>
    <row r="41" spans="1:6" x14ac:dyDescent="0.2">
      <c r="A41" s="18" t="s">
        <v>3</v>
      </c>
      <c r="D41" s="18" t="s">
        <v>131</v>
      </c>
      <c r="E41" s="18" t="s">
        <v>132</v>
      </c>
      <c r="F41" s="18">
        <v>1426</v>
      </c>
    </row>
    <row r="42" spans="1:6" x14ac:dyDescent="0.2">
      <c r="A42" s="18" t="s">
        <v>3</v>
      </c>
      <c r="D42" s="18" t="s">
        <v>131</v>
      </c>
      <c r="E42" s="18" t="s">
        <v>133</v>
      </c>
      <c r="F42" s="18">
        <v>170</v>
      </c>
    </row>
    <row r="43" spans="1:6" x14ac:dyDescent="0.2">
      <c r="A43" s="18" t="s">
        <v>3</v>
      </c>
      <c r="D43" s="18" t="s">
        <v>131</v>
      </c>
      <c r="E43" s="18" t="s">
        <v>134</v>
      </c>
      <c r="F43" s="18">
        <v>185</v>
      </c>
    </row>
    <row r="44" spans="1:6" x14ac:dyDescent="0.2">
      <c r="A44" s="18" t="s">
        <v>3</v>
      </c>
      <c r="D44" s="18" t="s">
        <v>131</v>
      </c>
      <c r="E44" s="18" t="s">
        <v>135</v>
      </c>
      <c r="F44" s="18">
        <v>256</v>
      </c>
    </row>
    <row r="45" spans="1:6" x14ac:dyDescent="0.2">
      <c r="A45" s="18" t="s">
        <v>3</v>
      </c>
      <c r="D45" s="18" t="s">
        <v>131</v>
      </c>
      <c r="E45" s="18" t="s">
        <v>136</v>
      </c>
      <c r="F45" s="18">
        <v>35</v>
      </c>
    </row>
    <row r="46" spans="1:6" x14ac:dyDescent="0.2">
      <c r="A46" s="18" t="s">
        <v>3</v>
      </c>
      <c r="D46" s="18" t="s">
        <v>131</v>
      </c>
      <c r="E46" s="18" t="s">
        <v>137</v>
      </c>
      <c r="F46" s="18">
        <v>246</v>
      </c>
    </row>
    <row r="47" spans="1:6" x14ac:dyDescent="0.2">
      <c r="A47" s="18" t="s">
        <v>3</v>
      </c>
      <c r="D47" s="18" t="s">
        <v>131</v>
      </c>
      <c r="E47" s="18" t="s">
        <v>23</v>
      </c>
      <c r="F47" s="18">
        <v>1164</v>
      </c>
    </row>
    <row r="48" spans="1:6" x14ac:dyDescent="0.2">
      <c r="A48" s="18" t="s">
        <v>3</v>
      </c>
      <c r="D48" s="18" t="s">
        <v>35</v>
      </c>
      <c r="E48" s="18" t="s">
        <v>23</v>
      </c>
      <c r="F48" s="18">
        <v>5246</v>
      </c>
    </row>
    <row r="49" spans="1:6" x14ac:dyDescent="0.2">
      <c r="A49" s="18" t="s">
        <v>3</v>
      </c>
      <c r="D49" s="18" t="s">
        <v>64</v>
      </c>
      <c r="E49" s="18" t="s">
        <v>59</v>
      </c>
      <c r="F49" s="18">
        <v>383</v>
      </c>
    </row>
    <row r="50" spans="1:6" x14ac:dyDescent="0.2">
      <c r="A50" s="18" t="s">
        <v>3</v>
      </c>
      <c r="D50" s="18" t="s">
        <v>64</v>
      </c>
      <c r="E50" s="18" t="s">
        <v>60</v>
      </c>
      <c r="F50" s="18">
        <v>167</v>
      </c>
    </row>
    <row r="51" spans="1:6" x14ac:dyDescent="0.2">
      <c r="A51" s="18" t="s">
        <v>3</v>
      </c>
      <c r="D51" s="18" t="s">
        <v>64</v>
      </c>
      <c r="E51" s="18" t="s">
        <v>61</v>
      </c>
      <c r="F51" s="18">
        <v>2147</v>
      </c>
    </row>
    <row r="52" spans="1:6" x14ac:dyDescent="0.2">
      <c r="A52" s="18" t="s">
        <v>3</v>
      </c>
      <c r="D52" s="18" t="s">
        <v>64</v>
      </c>
      <c r="E52" s="18" t="s">
        <v>62</v>
      </c>
      <c r="F52" s="18">
        <v>14787</v>
      </c>
    </row>
    <row r="53" spans="1:6" x14ac:dyDescent="0.2">
      <c r="A53" s="18" t="s">
        <v>3</v>
      </c>
      <c r="D53" s="18" t="s">
        <v>64</v>
      </c>
      <c r="E53" s="18" t="s">
        <v>63</v>
      </c>
      <c r="F53" s="18">
        <v>2575</v>
      </c>
    </row>
    <row r="54" spans="1:6" x14ac:dyDescent="0.2">
      <c r="A54" s="18" t="s">
        <v>3</v>
      </c>
      <c r="D54" s="18" t="s">
        <v>57</v>
      </c>
      <c r="E54" s="18" t="s">
        <v>59</v>
      </c>
      <c r="F54" s="18">
        <v>4443</v>
      </c>
    </row>
    <row r="55" spans="1:6" x14ac:dyDescent="0.2">
      <c r="A55" s="18" t="s">
        <v>3</v>
      </c>
      <c r="D55" s="18" t="s">
        <v>57</v>
      </c>
      <c r="E55" s="18" t="s">
        <v>60</v>
      </c>
      <c r="F55" s="18">
        <v>1468</v>
      </c>
    </row>
    <row r="56" spans="1:6" x14ac:dyDescent="0.2">
      <c r="A56" s="18" t="s">
        <v>3</v>
      </c>
      <c r="D56" s="18" t="s">
        <v>57</v>
      </c>
      <c r="E56" s="18" t="s">
        <v>61</v>
      </c>
      <c r="F56" s="18">
        <v>2822</v>
      </c>
    </row>
    <row r="57" spans="1:6" x14ac:dyDescent="0.2">
      <c r="A57" s="18" t="s">
        <v>3</v>
      </c>
      <c r="D57" s="18" t="s">
        <v>57</v>
      </c>
      <c r="E57" s="18" t="s">
        <v>62</v>
      </c>
      <c r="F57" s="18">
        <v>5501</v>
      </c>
    </row>
    <row r="58" spans="1:6" x14ac:dyDescent="0.2">
      <c r="A58" s="18" t="s">
        <v>3</v>
      </c>
      <c r="D58" s="18" t="s">
        <v>57</v>
      </c>
      <c r="E58" s="18" t="s">
        <v>63</v>
      </c>
      <c r="F58" s="18">
        <v>1373</v>
      </c>
    </row>
    <row r="59" spans="1:6" x14ac:dyDescent="0.2">
      <c r="A59" s="18" t="s">
        <v>3</v>
      </c>
      <c r="D59" s="18" t="s">
        <v>98</v>
      </c>
      <c r="E59" s="18" t="s">
        <v>99</v>
      </c>
      <c r="F59" s="18">
        <v>2849</v>
      </c>
    </row>
    <row r="60" spans="1:6" x14ac:dyDescent="0.2">
      <c r="A60" s="18" t="s">
        <v>3</v>
      </c>
      <c r="D60" s="18" t="s">
        <v>98</v>
      </c>
      <c r="E60" s="18" t="s">
        <v>100</v>
      </c>
      <c r="F60" s="18">
        <v>247</v>
      </c>
    </row>
    <row r="61" spans="1:6" x14ac:dyDescent="0.2">
      <c r="A61" s="18" t="s">
        <v>3</v>
      </c>
      <c r="D61" s="18" t="s">
        <v>98</v>
      </c>
      <c r="E61" s="18" t="s">
        <v>101</v>
      </c>
      <c r="F61" s="18">
        <v>438</v>
      </c>
    </row>
    <row r="62" spans="1:6" x14ac:dyDescent="0.2">
      <c r="A62" s="18" t="s">
        <v>3</v>
      </c>
      <c r="D62" s="18" t="s">
        <v>98</v>
      </c>
      <c r="E62" s="18" t="s">
        <v>102</v>
      </c>
      <c r="F62" s="18">
        <v>85</v>
      </c>
    </row>
    <row r="63" spans="1:6" x14ac:dyDescent="0.2">
      <c r="A63" s="18" t="s">
        <v>3</v>
      </c>
      <c r="D63" s="18" t="s">
        <v>98</v>
      </c>
      <c r="E63" s="18" t="s">
        <v>104</v>
      </c>
      <c r="F63" s="18">
        <v>94</v>
      </c>
    </row>
    <row r="64" spans="1:6" x14ac:dyDescent="0.2">
      <c r="A64" s="18" t="s">
        <v>3</v>
      </c>
      <c r="D64" s="18" t="s">
        <v>138</v>
      </c>
      <c r="E64" s="18" t="s">
        <v>139</v>
      </c>
      <c r="F64" s="18">
        <v>836</v>
      </c>
    </row>
    <row r="65" spans="1:6" x14ac:dyDescent="0.2">
      <c r="A65" s="18" t="s">
        <v>3</v>
      </c>
      <c r="D65" s="18" t="s">
        <v>138</v>
      </c>
      <c r="E65" s="18" t="s">
        <v>140</v>
      </c>
      <c r="F65" s="18">
        <v>161</v>
      </c>
    </row>
    <row r="66" spans="1:6" x14ac:dyDescent="0.2">
      <c r="A66" s="18" t="s">
        <v>3</v>
      </c>
      <c r="D66" s="18" t="s">
        <v>25</v>
      </c>
      <c r="E66" s="18" t="s">
        <v>26</v>
      </c>
      <c r="F66" s="18">
        <v>373</v>
      </c>
    </row>
    <row r="67" spans="1:6" x14ac:dyDescent="0.2">
      <c r="A67" s="18" t="s">
        <v>3</v>
      </c>
      <c r="D67" s="18" t="s">
        <v>25</v>
      </c>
      <c r="E67" s="18" t="s">
        <v>27</v>
      </c>
      <c r="F67" s="18">
        <v>2915</v>
      </c>
    </row>
    <row r="68" spans="1:6" x14ac:dyDescent="0.2">
      <c r="A68" s="18" t="s">
        <v>3</v>
      </c>
      <c r="D68" s="18" t="s">
        <v>25</v>
      </c>
      <c r="E68" s="18" t="s">
        <v>28</v>
      </c>
      <c r="F68" s="18">
        <v>2785</v>
      </c>
    </row>
    <row r="69" spans="1:6" x14ac:dyDescent="0.2">
      <c r="A69" s="18" t="s">
        <v>3</v>
      </c>
      <c r="D69" s="18" t="s">
        <v>25</v>
      </c>
      <c r="E69" s="18" t="s">
        <v>29</v>
      </c>
      <c r="F69" s="18">
        <v>1552</v>
      </c>
    </row>
    <row r="70" spans="1:6" x14ac:dyDescent="0.2">
      <c r="A70" s="18" t="s">
        <v>3</v>
      </c>
      <c r="D70" s="18" t="s">
        <v>25</v>
      </c>
      <c r="E70" s="18" t="s">
        <v>30</v>
      </c>
      <c r="F70" s="18">
        <v>37</v>
      </c>
    </row>
    <row r="71" spans="1:6" x14ac:dyDescent="0.2">
      <c r="A71" s="18" t="s">
        <v>3</v>
      </c>
      <c r="D71" s="18" t="s">
        <v>25</v>
      </c>
      <c r="E71" s="18" t="s">
        <v>31</v>
      </c>
      <c r="F71" s="18">
        <v>1060</v>
      </c>
    </row>
    <row r="72" spans="1:6" x14ac:dyDescent="0.2">
      <c r="A72" s="18" t="s">
        <v>3</v>
      </c>
      <c r="D72" s="18" t="s">
        <v>25</v>
      </c>
      <c r="E72" s="18" t="s">
        <v>32</v>
      </c>
      <c r="F72" s="18">
        <v>84</v>
      </c>
    </row>
    <row r="73" spans="1:6" x14ac:dyDescent="0.2">
      <c r="A73" s="18" t="s">
        <v>3</v>
      </c>
      <c r="D73" s="18" t="s">
        <v>25</v>
      </c>
      <c r="E73" s="18" t="s">
        <v>23</v>
      </c>
      <c r="F73" s="18">
        <v>1435</v>
      </c>
    </row>
    <row r="74" spans="1:6" x14ac:dyDescent="0.2">
      <c r="A74" s="18" t="s">
        <v>3</v>
      </c>
      <c r="D74" s="18" t="s">
        <v>141</v>
      </c>
      <c r="E74" s="18" t="s">
        <v>142</v>
      </c>
      <c r="F74" s="18">
        <v>571</v>
      </c>
    </row>
    <row r="75" spans="1:6" x14ac:dyDescent="0.2">
      <c r="A75" s="18" t="s">
        <v>3</v>
      </c>
      <c r="D75" s="18" t="s">
        <v>141</v>
      </c>
      <c r="E75" s="18" t="s">
        <v>143</v>
      </c>
      <c r="F75" s="18">
        <v>8</v>
      </c>
    </row>
    <row r="76" spans="1:6" x14ac:dyDescent="0.2">
      <c r="A76" s="18" t="s">
        <v>3</v>
      </c>
      <c r="D76" s="18" t="s">
        <v>141</v>
      </c>
      <c r="E76" s="18" t="s">
        <v>144</v>
      </c>
      <c r="F76" s="18">
        <v>10</v>
      </c>
    </row>
    <row r="77" spans="1:6" x14ac:dyDescent="0.2">
      <c r="A77" s="18" t="s">
        <v>3</v>
      </c>
      <c r="D77" s="18" t="s">
        <v>141</v>
      </c>
      <c r="E77" s="18" t="s">
        <v>145</v>
      </c>
      <c r="F77" s="18">
        <v>11</v>
      </c>
    </row>
    <row r="78" spans="1:6" x14ac:dyDescent="0.2">
      <c r="A78" s="18" t="s">
        <v>3</v>
      </c>
      <c r="D78" s="18" t="s">
        <v>141</v>
      </c>
      <c r="E78" s="18" t="s">
        <v>146</v>
      </c>
      <c r="F78" s="18">
        <v>3</v>
      </c>
    </row>
    <row r="79" spans="1:6" x14ac:dyDescent="0.2">
      <c r="A79" s="18" t="s">
        <v>3</v>
      </c>
      <c r="D79" s="18" t="s">
        <v>141</v>
      </c>
      <c r="E79" s="18" t="s">
        <v>147</v>
      </c>
      <c r="F79" s="18">
        <v>78</v>
      </c>
    </row>
    <row r="80" spans="1:6" x14ac:dyDescent="0.2">
      <c r="A80" s="18" t="s">
        <v>3</v>
      </c>
      <c r="D80" s="18" t="s">
        <v>13</v>
      </c>
      <c r="E80" s="18" t="s">
        <v>19</v>
      </c>
      <c r="F80" s="18">
        <v>1794</v>
      </c>
    </row>
    <row r="81" spans="1:6" x14ac:dyDescent="0.2">
      <c r="A81" s="18" t="s">
        <v>3</v>
      </c>
      <c r="D81" s="18" t="s">
        <v>39</v>
      </c>
      <c r="E81" s="18" t="s">
        <v>169</v>
      </c>
      <c r="F81" s="18">
        <v>415</v>
      </c>
    </row>
    <row r="82" spans="1:6" x14ac:dyDescent="0.2">
      <c r="A82" s="18" t="s">
        <v>3</v>
      </c>
      <c r="D82" s="18" t="s">
        <v>148</v>
      </c>
      <c r="E82" s="18" t="s">
        <v>149</v>
      </c>
      <c r="F82" s="18">
        <v>11</v>
      </c>
    </row>
    <row r="83" spans="1:6" x14ac:dyDescent="0.2">
      <c r="A83" s="18" t="s">
        <v>3</v>
      </c>
      <c r="D83" s="18" t="s">
        <v>148</v>
      </c>
      <c r="E83" s="18" t="s">
        <v>23</v>
      </c>
      <c r="F83" s="18">
        <v>112</v>
      </c>
    </row>
    <row r="84" spans="1:6" x14ac:dyDescent="0.2">
      <c r="A84" s="18" t="s">
        <v>3</v>
      </c>
      <c r="D84" s="18" t="s">
        <v>39</v>
      </c>
      <c r="E84" s="18" t="s">
        <v>170</v>
      </c>
      <c r="F84" s="18">
        <v>64</v>
      </c>
    </row>
    <row r="85" spans="1:6" x14ac:dyDescent="0.2">
      <c r="A85" s="18" t="s">
        <v>3</v>
      </c>
      <c r="D85" s="18" t="s">
        <v>150</v>
      </c>
      <c r="E85" s="18" t="s">
        <v>151</v>
      </c>
      <c r="F85" s="18">
        <v>18</v>
      </c>
    </row>
    <row r="86" spans="1:6" x14ac:dyDescent="0.2">
      <c r="A86" s="18" t="s">
        <v>3</v>
      </c>
      <c r="D86" s="18" t="s">
        <v>150</v>
      </c>
      <c r="E86" s="18" t="s">
        <v>153</v>
      </c>
      <c r="F86" s="18">
        <v>3894</v>
      </c>
    </row>
    <row r="87" spans="1:6" x14ac:dyDescent="0.2">
      <c r="A87" s="18" t="s">
        <v>3</v>
      </c>
      <c r="D87" s="18" t="s">
        <v>150</v>
      </c>
      <c r="E87" s="18" t="s">
        <v>154</v>
      </c>
      <c r="F87" s="18">
        <v>1276</v>
      </c>
    </row>
    <row r="88" spans="1:6" x14ac:dyDescent="0.2">
      <c r="A88" s="18" t="s">
        <v>3</v>
      </c>
      <c r="D88" s="18" t="s">
        <v>39</v>
      </c>
      <c r="E88" s="18" t="s">
        <v>42</v>
      </c>
      <c r="F88" s="18">
        <v>18</v>
      </c>
    </row>
    <row r="89" spans="1:6" x14ac:dyDescent="0.2">
      <c r="A89" s="18" t="s">
        <v>3</v>
      </c>
      <c r="D89" s="18" t="s">
        <v>155</v>
      </c>
      <c r="E89" s="18" t="s">
        <v>156</v>
      </c>
      <c r="F89" s="18">
        <v>600</v>
      </c>
    </row>
    <row r="90" spans="1:6" x14ac:dyDescent="0.2">
      <c r="A90" s="18" t="s">
        <v>3</v>
      </c>
      <c r="D90" s="18" t="s">
        <v>155</v>
      </c>
      <c r="E90" s="18" t="s">
        <v>157</v>
      </c>
      <c r="F90" s="18">
        <v>1286</v>
      </c>
    </row>
    <row r="91" spans="1:6" x14ac:dyDescent="0.2">
      <c r="A91" s="18" t="s">
        <v>3</v>
      </c>
      <c r="D91" s="18" t="s">
        <v>39</v>
      </c>
      <c r="E91" s="18" t="s">
        <v>43</v>
      </c>
      <c r="F91" s="18">
        <v>6</v>
      </c>
    </row>
    <row r="92" spans="1:6" x14ac:dyDescent="0.2">
      <c r="A92" s="18" t="s">
        <v>3</v>
      </c>
      <c r="D92" s="18" t="s">
        <v>158</v>
      </c>
      <c r="E92" s="18" t="s">
        <v>160</v>
      </c>
      <c r="F92" s="18">
        <v>298</v>
      </c>
    </row>
    <row r="93" spans="1:6" x14ac:dyDescent="0.2">
      <c r="A93" s="18" t="s">
        <v>3</v>
      </c>
      <c r="D93" s="18" t="s">
        <v>158</v>
      </c>
      <c r="E93" s="18" t="s">
        <v>161</v>
      </c>
      <c r="F93" s="18">
        <v>383</v>
      </c>
    </row>
    <row r="94" spans="1:6" x14ac:dyDescent="0.2">
      <c r="A94" s="18" t="s">
        <v>3</v>
      </c>
      <c r="D94" s="18" t="s">
        <v>158</v>
      </c>
      <c r="E94" s="18" t="s">
        <v>159</v>
      </c>
      <c r="F94" s="18">
        <v>16</v>
      </c>
    </row>
    <row r="95" spans="1:6" x14ac:dyDescent="0.2">
      <c r="A95" s="18" t="s">
        <v>3</v>
      </c>
      <c r="D95" s="18" t="s">
        <v>39</v>
      </c>
      <c r="E95" s="18" t="s">
        <v>44</v>
      </c>
      <c r="F95" s="18">
        <v>14</v>
      </c>
    </row>
    <row r="96" spans="1:6" x14ac:dyDescent="0.2">
      <c r="A96" s="18" t="s">
        <v>3</v>
      </c>
      <c r="D96" s="18" t="s">
        <v>162</v>
      </c>
      <c r="E96" s="18" t="s">
        <v>163</v>
      </c>
      <c r="F96" s="18">
        <v>7736</v>
      </c>
    </row>
    <row r="97" spans="1:6" x14ac:dyDescent="0.2">
      <c r="A97" s="18" t="s">
        <v>3</v>
      </c>
      <c r="D97" s="18" t="s">
        <v>39</v>
      </c>
      <c r="E97" s="18" t="s">
        <v>189</v>
      </c>
      <c r="F97" s="18">
        <v>10</v>
      </c>
    </row>
    <row r="98" spans="1:6" x14ac:dyDescent="0.2">
      <c r="A98" s="18" t="s">
        <v>3</v>
      </c>
      <c r="D98" s="18" t="s">
        <v>39</v>
      </c>
      <c r="E98" s="18" t="s">
        <v>220</v>
      </c>
      <c r="F98" s="18">
        <v>2</v>
      </c>
    </row>
    <row r="99" spans="1:6" x14ac:dyDescent="0.2">
      <c r="A99" s="18" t="s">
        <v>3</v>
      </c>
      <c r="D99" s="18" t="s">
        <v>39</v>
      </c>
      <c r="E99" s="18" t="s">
        <v>47</v>
      </c>
      <c r="F99" s="18">
        <v>122</v>
      </c>
    </row>
    <row r="100" spans="1:6" x14ac:dyDescent="0.2">
      <c r="A100" s="18" t="s">
        <v>3</v>
      </c>
      <c r="D100" s="18" t="s">
        <v>39</v>
      </c>
      <c r="E100" s="18" t="s">
        <v>48</v>
      </c>
      <c r="F100" s="18">
        <v>1</v>
      </c>
    </row>
    <row r="101" spans="1:6" x14ac:dyDescent="0.2">
      <c r="A101" s="18" t="s">
        <v>3</v>
      </c>
      <c r="D101" s="18" t="s">
        <v>39</v>
      </c>
      <c r="E101" s="18" t="s">
        <v>171</v>
      </c>
      <c r="F101" s="18">
        <v>1</v>
      </c>
    </row>
    <row r="102" spans="1:6" x14ac:dyDescent="0.2">
      <c r="A102" s="18" t="s">
        <v>3</v>
      </c>
      <c r="D102" s="18" t="s">
        <v>13</v>
      </c>
      <c r="E102" s="18" t="s">
        <v>21</v>
      </c>
      <c r="F102" s="18">
        <v>968</v>
      </c>
    </row>
    <row r="103" spans="1:6" x14ac:dyDescent="0.2">
      <c r="A103" s="18" t="s">
        <v>3</v>
      </c>
      <c r="D103" s="18" t="s">
        <v>39</v>
      </c>
      <c r="E103" s="18" t="s">
        <v>23</v>
      </c>
      <c r="F103" s="18">
        <v>67</v>
      </c>
    </row>
    <row r="104" spans="1:6" x14ac:dyDescent="0.2">
      <c r="A104" s="18" t="s">
        <v>3</v>
      </c>
      <c r="D104" s="18" t="s">
        <v>13</v>
      </c>
      <c r="E104" s="18" t="s">
        <v>22</v>
      </c>
      <c r="F104" s="18">
        <v>3588</v>
      </c>
    </row>
    <row r="105" spans="1:6" x14ac:dyDescent="0.2">
      <c r="A105" s="18" t="s">
        <v>3</v>
      </c>
      <c r="D105" s="18" t="s">
        <v>39</v>
      </c>
      <c r="E105" s="18" t="s">
        <v>54</v>
      </c>
      <c r="F105" s="18">
        <v>23</v>
      </c>
    </row>
    <row r="106" spans="1:6" x14ac:dyDescent="0.2">
      <c r="A106" s="18" t="s">
        <v>3</v>
      </c>
      <c r="D106" s="18" t="s">
        <v>39</v>
      </c>
      <c r="E106" s="18" t="s">
        <v>55</v>
      </c>
      <c r="F106" s="18">
        <v>31</v>
      </c>
    </row>
    <row r="107" spans="1:6" x14ac:dyDescent="0.2">
      <c r="A107" s="18" t="s">
        <v>3</v>
      </c>
      <c r="D107" s="18" t="s">
        <v>39</v>
      </c>
      <c r="E107" s="18" t="s">
        <v>56</v>
      </c>
      <c r="F107" s="18">
        <v>83</v>
      </c>
    </row>
    <row r="108" spans="1:6" x14ac:dyDescent="0.2">
      <c r="A108" s="18" t="s">
        <v>3</v>
      </c>
      <c r="D108" s="18" t="s">
        <v>13</v>
      </c>
      <c r="E108" s="18" t="s">
        <v>23</v>
      </c>
      <c r="F108" s="18">
        <v>1851</v>
      </c>
    </row>
    <row r="109" spans="1:6" x14ac:dyDescent="0.2">
      <c r="A109" s="18" t="s">
        <v>3</v>
      </c>
      <c r="D109" s="18" t="s">
        <v>65</v>
      </c>
      <c r="E109" s="18" t="s">
        <v>66</v>
      </c>
      <c r="F109" s="18">
        <v>1585</v>
      </c>
    </row>
    <row r="110" spans="1:6" x14ac:dyDescent="0.2">
      <c r="A110" s="18" t="s">
        <v>3</v>
      </c>
      <c r="D110" s="18" t="s">
        <v>65</v>
      </c>
      <c r="E110" s="18" t="s">
        <v>67</v>
      </c>
      <c r="F110" s="18">
        <v>58</v>
      </c>
    </row>
    <row r="111" spans="1:6" x14ac:dyDescent="0.2">
      <c r="A111" s="18" t="s">
        <v>3</v>
      </c>
      <c r="D111" s="18" t="s">
        <v>65</v>
      </c>
      <c r="E111" s="18" t="s">
        <v>68</v>
      </c>
      <c r="F111" s="18">
        <v>112</v>
      </c>
    </row>
    <row r="112" spans="1:6" x14ac:dyDescent="0.2">
      <c r="A112" s="18" t="s">
        <v>3</v>
      </c>
      <c r="D112" s="18" t="s">
        <v>65</v>
      </c>
      <c r="E112" s="18" t="s">
        <v>69</v>
      </c>
      <c r="F112" s="18">
        <v>19</v>
      </c>
    </row>
    <row r="113" spans="1:6" x14ac:dyDescent="0.2">
      <c r="A113" s="18" t="s">
        <v>3</v>
      </c>
      <c r="D113" s="18" t="s">
        <v>65</v>
      </c>
      <c r="E113" s="18" t="s">
        <v>70</v>
      </c>
      <c r="F113" s="18">
        <v>374</v>
      </c>
    </row>
    <row r="114" spans="1:6" x14ac:dyDescent="0.2">
      <c r="A114" s="18" t="s">
        <v>3</v>
      </c>
      <c r="D114" s="18" t="s">
        <v>65</v>
      </c>
      <c r="E114" s="18" t="s">
        <v>71</v>
      </c>
      <c r="F114" s="18">
        <v>1397</v>
      </c>
    </row>
    <row r="115" spans="1:6" x14ac:dyDescent="0.2">
      <c r="A115" s="18" t="s">
        <v>3</v>
      </c>
      <c r="D115" s="18" t="s">
        <v>65</v>
      </c>
      <c r="E115" s="18" t="s">
        <v>72</v>
      </c>
      <c r="F115" s="18">
        <v>85</v>
      </c>
    </row>
    <row r="116" spans="1:6" x14ac:dyDescent="0.2">
      <c r="A116" s="18" t="s">
        <v>3</v>
      </c>
      <c r="D116" s="18" t="s">
        <v>65</v>
      </c>
      <c r="E116" s="18" t="s">
        <v>23</v>
      </c>
      <c r="F116" s="18">
        <v>2123</v>
      </c>
    </row>
    <row r="117" spans="1:6" x14ac:dyDescent="0.2">
      <c r="A117" s="18" t="s">
        <v>3</v>
      </c>
      <c r="D117" s="18" t="s">
        <v>73</v>
      </c>
      <c r="E117" s="18" t="s">
        <v>74</v>
      </c>
      <c r="F117" s="18">
        <v>29</v>
      </c>
    </row>
    <row r="118" spans="1:6" x14ac:dyDescent="0.2">
      <c r="A118" s="18" t="s">
        <v>3</v>
      </c>
      <c r="D118" s="18" t="s">
        <v>73</v>
      </c>
      <c r="E118" s="18" t="s">
        <v>75</v>
      </c>
      <c r="F118" s="18">
        <v>931</v>
      </c>
    </row>
    <row r="119" spans="1:6" x14ac:dyDescent="0.2">
      <c r="A119" s="18" t="s">
        <v>3</v>
      </c>
      <c r="D119" s="18" t="s">
        <v>73</v>
      </c>
      <c r="E119" s="18" t="s">
        <v>76</v>
      </c>
      <c r="F119" s="18">
        <v>639</v>
      </c>
    </row>
    <row r="120" spans="1:6" x14ac:dyDescent="0.2">
      <c r="A120" s="18" t="s">
        <v>3</v>
      </c>
      <c r="D120" s="18" t="s">
        <v>73</v>
      </c>
      <c r="E120" s="18" t="s">
        <v>77</v>
      </c>
      <c r="F120" s="18">
        <v>27</v>
      </c>
    </row>
    <row r="121" spans="1:6" x14ac:dyDescent="0.2">
      <c r="A121" s="18" t="s">
        <v>3</v>
      </c>
      <c r="D121" s="18" t="s">
        <v>73</v>
      </c>
      <c r="E121" s="18" t="s">
        <v>78</v>
      </c>
      <c r="F121" s="18">
        <v>72</v>
      </c>
    </row>
    <row r="122" spans="1:6" x14ac:dyDescent="0.2">
      <c r="A122" s="18" t="s">
        <v>3</v>
      </c>
      <c r="D122" s="18" t="s">
        <v>73</v>
      </c>
      <c r="E122" s="18" t="s">
        <v>79</v>
      </c>
      <c r="F122" s="18">
        <v>409</v>
      </c>
    </row>
    <row r="123" spans="1:6" x14ac:dyDescent="0.2">
      <c r="A123" s="18" t="s">
        <v>3</v>
      </c>
      <c r="D123" s="18" t="s">
        <v>73</v>
      </c>
      <c r="E123" s="18" t="s">
        <v>80</v>
      </c>
      <c r="F123" s="18">
        <v>41</v>
      </c>
    </row>
    <row r="124" spans="1:6" x14ac:dyDescent="0.2">
      <c r="A124" s="18" t="s">
        <v>3</v>
      </c>
      <c r="D124" s="18" t="s">
        <v>73</v>
      </c>
      <c r="E124" s="18" t="s">
        <v>81</v>
      </c>
      <c r="F124" s="18">
        <v>40</v>
      </c>
    </row>
    <row r="125" spans="1:6" x14ac:dyDescent="0.2">
      <c r="A125" s="18" t="s">
        <v>3</v>
      </c>
      <c r="D125" s="18" t="s">
        <v>73</v>
      </c>
      <c r="E125" s="18" t="s">
        <v>82</v>
      </c>
      <c r="F125" s="18">
        <v>442</v>
      </c>
    </row>
    <row r="126" spans="1:6" x14ac:dyDescent="0.2">
      <c r="A126" s="18" t="s">
        <v>3</v>
      </c>
      <c r="D126" s="18" t="s">
        <v>73</v>
      </c>
      <c r="E126" s="18" t="s">
        <v>83</v>
      </c>
      <c r="F126" s="18">
        <v>289</v>
      </c>
    </row>
    <row r="127" spans="1:6" x14ac:dyDescent="0.2">
      <c r="A127" s="18" t="s">
        <v>3</v>
      </c>
      <c r="D127" s="18" t="s">
        <v>73</v>
      </c>
      <c r="E127" s="18" t="s">
        <v>84</v>
      </c>
      <c r="F127" s="18">
        <v>66</v>
      </c>
    </row>
    <row r="128" spans="1:6" x14ac:dyDescent="0.2">
      <c r="A128" s="18" t="s">
        <v>3</v>
      </c>
      <c r="D128" s="18" t="s">
        <v>73</v>
      </c>
      <c r="E128" s="18" t="s">
        <v>85</v>
      </c>
      <c r="F128" s="18">
        <v>35</v>
      </c>
    </row>
    <row r="129" spans="1:6" x14ac:dyDescent="0.2">
      <c r="A129" s="18" t="s">
        <v>3</v>
      </c>
      <c r="D129" s="18" t="s">
        <v>205</v>
      </c>
      <c r="E129" s="42" t="s">
        <v>163</v>
      </c>
      <c r="F129" s="18">
        <v>710</v>
      </c>
    </row>
    <row r="130" spans="1:6" x14ac:dyDescent="0.2">
      <c r="A130" s="18" t="s">
        <v>3</v>
      </c>
      <c r="D130" s="18" t="s">
        <v>206</v>
      </c>
      <c r="E130" s="42" t="s">
        <v>163</v>
      </c>
      <c r="F130" s="18">
        <v>12498</v>
      </c>
    </row>
  </sheetData>
  <autoFilter ref="A1:F6244" xr:uid="{4780A779-1BCA-40AD-A07C-2D184A50EC3C}"/>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67C92-1D62-4D76-9782-8F4469F86ABB}">
  <sheetPr codeName="Sheet5"/>
  <dimension ref="A1:F9215"/>
  <sheetViews>
    <sheetView zoomScaleNormal="100" workbookViewId="0"/>
  </sheetViews>
  <sheetFormatPr defaultColWidth="9.140625" defaultRowHeight="15" x14ac:dyDescent="0.2"/>
  <cols>
    <col min="1" max="1" width="21.42578125" style="18" bestFit="1" customWidth="1"/>
    <col min="2" max="2" width="30.7109375" style="18" bestFit="1" customWidth="1"/>
    <col min="3" max="3" width="28" style="18" bestFit="1" customWidth="1"/>
    <col min="4" max="4" width="35.28515625" style="18" bestFit="1" customWidth="1"/>
    <col min="5" max="5" width="69.5703125" style="18" customWidth="1"/>
    <col min="6" max="6" width="27.5703125" style="44" bestFit="1" customWidth="1"/>
    <col min="7" max="16384" width="9.140625" style="18"/>
  </cols>
  <sheetData>
    <row r="1" spans="1:6" ht="15.75" x14ac:dyDescent="0.25">
      <c r="A1" s="17" t="s">
        <v>167</v>
      </c>
      <c r="B1" s="17" t="s">
        <v>201</v>
      </c>
      <c r="C1" s="17" t="s">
        <v>202</v>
      </c>
      <c r="D1" s="17" t="s">
        <v>268</v>
      </c>
      <c r="E1" s="17" t="s">
        <v>269</v>
      </c>
      <c r="F1" s="43" t="s">
        <v>176</v>
      </c>
    </row>
    <row r="2" spans="1:6" x14ac:dyDescent="0.2">
      <c r="A2" s="18" t="s">
        <v>4</v>
      </c>
      <c r="B2" s="18" t="s">
        <v>270</v>
      </c>
      <c r="C2" s="18" t="s">
        <v>271</v>
      </c>
      <c r="D2" s="18" t="s">
        <v>21</v>
      </c>
      <c r="E2" s="18" t="s">
        <v>156</v>
      </c>
      <c r="F2" s="44">
        <v>130</v>
      </c>
    </row>
    <row r="3" spans="1:6" x14ac:dyDescent="0.2">
      <c r="A3" s="18" t="s">
        <v>4</v>
      </c>
      <c r="B3" s="18" t="s">
        <v>270</v>
      </c>
      <c r="C3" s="18" t="s">
        <v>271</v>
      </c>
      <c r="D3" s="18" t="s">
        <v>21</v>
      </c>
      <c r="E3" s="18" t="s">
        <v>157</v>
      </c>
      <c r="F3" s="44">
        <v>283</v>
      </c>
    </row>
    <row r="4" spans="1:6" x14ac:dyDescent="0.2">
      <c r="A4" s="18" t="s">
        <v>4</v>
      </c>
      <c r="B4" s="18" t="s">
        <v>270</v>
      </c>
      <c r="C4" s="18" t="s">
        <v>271</v>
      </c>
      <c r="D4" s="18" t="s">
        <v>73</v>
      </c>
      <c r="E4" s="18" t="s">
        <v>87</v>
      </c>
      <c r="F4" s="44">
        <v>1</v>
      </c>
    </row>
    <row r="5" spans="1:6" x14ac:dyDescent="0.2">
      <c r="A5" s="18" t="s">
        <v>4</v>
      </c>
      <c r="B5" s="18" t="s">
        <v>270</v>
      </c>
      <c r="C5" s="18" t="s">
        <v>271</v>
      </c>
      <c r="D5" s="18" t="s">
        <v>73</v>
      </c>
      <c r="E5" s="18" t="s">
        <v>86</v>
      </c>
      <c r="F5" s="44">
        <v>118</v>
      </c>
    </row>
    <row r="6" spans="1:6" x14ac:dyDescent="0.2">
      <c r="A6" s="18" t="s">
        <v>4</v>
      </c>
      <c r="B6" s="18" t="s">
        <v>270</v>
      </c>
      <c r="C6" s="18" t="s">
        <v>271</v>
      </c>
      <c r="D6" s="18" t="s">
        <v>73</v>
      </c>
      <c r="E6" s="18" t="s">
        <v>95</v>
      </c>
      <c r="F6" s="44">
        <v>527</v>
      </c>
    </row>
    <row r="7" spans="1:6" x14ac:dyDescent="0.2">
      <c r="A7" s="18" t="s">
        <v>4</v>
      </c>
      <c r="B7" s="18" t="s">
        <v>270</v>
      </c>
      <c r="C7" s="18" t="s">
        <v>271</v>
      </c>
      <c r="D7" s="18" t="s">
        <v>73</v>
      </c>
      <c r="E7" s="18" t="s">
        <v>80</v>
      </c>
      <c r="F7" s="44">
        <v>25</v>
      </c>
    </row>
    <row r="8" spans="1:6" x14ac:dyDescent="0.2">
      <c r="A8" s="18" t="s">
        <v>4</v>
      </c>
      <c r="B8" s="18" t="s">
        <v>270</v>
      </c>
      <c r="C8" s="18" t="s">
        <v>271</v>
      </c>
      <c r="D8" s="18" t="s">
        <v>73</v>
      </c>
      <c r="E8" s="18" t="s">
        <v>79</v>
      </c>
      <c r="F8" s="44">
        <v>136</v>
      </c>
    </row>
    <row r="9" spans="1:6" x14ac:dyDescent="0.2">
      <c r="A9" s="18" t="s">
        <v>4</v>
      </c>
      <c r="B9" s="18" t="s">
        <v>270</v>
      </c>
      <c r="C9" s="18" t="s">
        <v>271</v>
      </c>
      <c r="D9" s="18" t="s">
        <v>73</v>
      </c>
      <c r="E9" s="18" t="s">
        <v>78</v>
      </c>
      <c r="F9" s="44">
        <v>23</v>
      </c>
    </row>
    <row r="10" spans="1:6" x14ac:dyDescent="0.2">
      <c r="A10" s="18" t="s">
        <v>4</v>
      </c>
      <c r="B10" s="18" t="s">
        <v>270</v>
      </c>
      <c r="C10" s="18" t="s">
        <v>271</v>
      </c>
      <c r="D10" s="18" t="s">
        <v>73</v>
      </c>
      <c r="E10" s="18" t="s">
        <v>81</v>
      </c>
      <c r="F10" s="44">
        <v>17</v>
      </c>
    </row>
    <row r="11" spans="1:6" x14ac:dyDescent="0.2">
      <c r="A11" s="18" t="s">
        <v>4</v>
      </c>
      <c r="B11" s="18" t="s">
        <v>270</v>
      </c>
      <c r="C11" s="18" t="s">
        <v>271</v>
      </c>
      <c r="D11" s="18" t="s">
        <v>73</v>
      </c>
      <c r="E11" s="18" t="s">
        <v>76</v>
      </c>
      <c r="F11" s="44">
        <v>291</v>
      </c>
    </row>
    <row r="12" spans="1:6" x14ac:dyDescent="0.2">
      <c r="A12" s="18" t="s">
        <v>4</v>
      </c>
      <c r="B12" s="18" t="s">
        <v>270</v>
      </c>
      <c r="C12" s="18" t="s">
        <v>271</v>
      </c>
      <c r="D12" s="18" t="s">
        <v>73</v>
      </c>
      <c r="E12" s="18" t="s">
        <v>75</v>
      </c>
      <c r="F12" s="44">
        <v>348</v>
      </c>
    </row>
    <row r="13" spans="1:6" x14ac:dyDescent="0.2">
      <c r="A13" s="18" t="s">
        <v>4</v>
      </c>
      <c r="B13" s="18" t="s">
        <v>270</v>
      </c>
      <c r="C13" s="18" t="s">
        <v>271</v>
      </c>
      <c r="D13" s="18" t="s">
        <v>73</v>
      </c>
      <c r="E13" s="18" t="s">
        <v>74</v>
      </c>
      <c r="F13" s="44">
        <v>5</v>
      </c>
    </row>
    <row r="14" spans="1:6" x14ac:dyDescent="0.2">
      <c r="A14" s="18" t="s">
        <v>4</v>
      </c>
      <c r="B14" s="18" t="s">
        <v>270</v>
      </c>
      <c r="C14" s="18" t="s">
        <v>271</v>
      </c>
      <c r="D14" s="18" t="s">
        <v>73</v>
      </c>
      <c r="E14" s="18" t="s">
        <v>77</v>
      </c>
      <c r="F14" s="44">
        <v>16</v>
      </c>
    </row>
    <row r="15" spans="1:6" x14ac:dyDescent="0.2">
      <c r="A15" s="18" t="s">
        <v>4</v>
      </c>
      <c r="B15" s="18" t="s">
        <v>270</v>
      </c>
      <c r="C15" s="18" t="s">
        <v>271</v>
      </c>
      <c r="D15" s="18" t="s">
        <v>73</v>
      </c>
      <c r="E15" s="18" t="s">
        <v>84</v>
      </c>
      <c r="F15" s="44">
        <v>24</v>
      </c>
    </row>
    <row r="16" spans="1:6" x14ac:dyDescent="0.2">
      <c r="A16" s="18" t="s">
        <v>4</v>
      </c>
      <c r="B16" s="18" t="s">
        <v>270</v>
      </c>
      <c r="C16" s="18" t="s">
        <v>271</v>
      </c>
      <c r="D16" s="18" t="s">
        <v>73</v>
      </c>
      <c r="E16" s="18" t="s">
        <v>83</v>
      </c>
      <c r="F16" s="44">
        <v>34</v>
      </c>
    </row>
    <row r="17" spans="1:6" x14ac:dyDescent="0.2">
      <c r="A17" s="18" t="s">
        <v>4</v>
      </c>
      <c r="B17" s="18" t="s">
        <v>270</v>
      </c>
      <c r="C17" s="18" t="s">
        <v>271</v>
      </c>
      <c r="D17" s="18" t="s">
        <v>73</v>
      </c>
      <c r="E17" s="18" t="s">
        <v>82</v>
      </c>
      <c r="F17" s="44">
        <v>115</v>
      </c>
    </row>
    <row r="18" spans="1:6" x14ac:dyDescent="0.2">
      <c r="A18" s="18" t="s">
        <v>4</v>
      </c>
      <c r="B18" s="18" t="s">
        <v>270</v>
      </c>
      <c r="C18" s="18" t="s">
        <v>271</v>
      </c>
      <c r="D18" s="18" t="s">
        <v>73</v>
      </c>
      <c r="E18" s="18" t="s">
        <v>85</v>
      </c>
      <c r="F18" s="44">
        <v>28</v>
      </c>
    </row>
    <row r="19" spans="1:6" x14ac:dyDescent="0.2">
      <c r="A19" s="18" t="s">
        <v>4</v>
      </c>
      <c r="B19" s="18" t="s">
        <v>270</v>
      </c>
      <c r="C19" s="18" t="s">
        <v>271</v>
      </c>
      <c r="D19" s="18" t="s">
        <v>73</v>
      </c>
      <c r="E19" s="18" t="s">
        <v>90</v>
      </c>
      <c r="F19" s="44">
        <v>2</v>
      </c>
    </row>
    <row r="20" spans="1:6" x14ac:dyDescent="0.2">
      <c r="A20" s="18" t="s">
        <v>4</v>
      </c>
      <c r="B20" s="18" t="s">
        <v>270</v>
      </c>
      <c r="C20" s="18" t="s">
        <v>271</v>
      </c>
      <c r="D20" s="18" t="s">
        <v>73</v>
      </c>
      <c r="E20" s="18" t="s">
        <v>89</v>
      </c>
      <c r="F20" s="44">
        <v>1</v>
      </c>
    </row>
    <row r="21" spans="1:6" x14ac:dyDescent="0.2">
      <c r="A21" s="18" t="s">
        <v>4</v>
      </c>
      <c r="B21" s="18" t="s">
        <v>270</v>
      </c>
      <c r="C21" s="18" t="s">
        <v>271</v>
      </c>
      <c r="D21" s="18" t="s">
        <v>73</v>
      </c>
      <c r="E21" s="18" t="s">
        <v>91</v>
      </c>
      <c r="F21" s="44">
        <v>1</v>
      </c>
    </row>
    <row r="22" spans="1:6" x14ac:dyDescent="0.2">
      <c r="A22" s="18" t="s">
        <v>4</v>
      </c>
      <c r="B22" s="18" t="s">
        <v>270</v>
      </c>
      <c r="C22" s="18" t="s">
        <v>271</v>
      </c>
      <c r="D22" s="18" t="s">
        <v>150</v>
      </c>
      <c r="E22" s="18" t="s">
        <v>154</v>
      </c>
      <c r="F22" s="44">
        <v>285</v>
      </c>
    </row>
    <row r="23" spans="1:6" x14ac:dyDescent="0.2">
      <c r="A23" s="18" t="s">
        <v>4</v>
      </c>
      <c r="B23" s="18" t="s">
        <v>270</v>
      </c>
      <c r="C23" s="18" t="s">
        <v>271</v>
      </c>
      <c r="D23" s="18" t="s">
        <v>150</v>
      </c>
      <c r="E23" s="18" t="s">
        <v>151</v>
      </c>
      <c r="F23" s="44">
        <v>5</v>
      </c>
    </row>
    <row r="24" spans="1:6" x14ac:dyDescent="0.2">
      <c r="A24" s="18" t="s">
        <v>4</v>
      </c>
      <c r="B24" s="18" t="s">
        <v>270</v>
      </c>
      <c r="C24" s="18" t="s">
        <v>271</v>
      </c>
      <c r="D24" s="18" t="s">
        <v>150</v>
      </c>
      <c r="E24" s="18" t="s">
        <v>152</v>
      </c>
      <c r="F24" s="44">
        <v>3</v>
      </c>
    </row>
    <row r="25" spans="1:6" x14ac:dyDescent="0.2">
      <c r="A25" s="18" t="s">
        <v>4</v>
      </c>
      <c r="B25" s="18" t="s">
        <v>270</v>
      </c>
      <c r="C25" s="18" t="s">
        <v>271</v>
      </c>
      <c r="D25" s="18" t="s">
        <v>150</v>
      </c>
      <c r="E25" s="18" t="s">
        <v>153</v>
      </c>
      <c r="F25" s="44">
        <v>953</v>
      </c>
    </row>
    <row r="26" spans="1:6" x14ac:dyDescent="0.2">
      <c r="A26" s="18" t="s">
        <v>4</v>
      </c>
      <c r="B26" s="18" t="s">
        <v>270</v>
      </c>
      <c r="C26" s="18" t="s">
        <v>271</v>
      </c>
      <c r="D26" s="18" t="s">
        <v>57</v>
      </c>
      <c r="E26" s="18" t="s">
        <v>62</v>
      </c>
      <c r="F26" s="44">
        <v>1639</v>
      </c>
    </row>
    <row r="27" spans="1:6" x14ac:dyDescent="0.2">
      <c r="A27" s="18" t="s">
        <v>4</v>
      </c>
      <c r="B27" s="18" t="s">
        <v>270</v>
      </c>
      <c r="C27" s="18" t="s">
        <v>271</v>
      </c>
      <c r="D27" s="18" t="s">
        <v>57</v>
      </c>
      <c r="E27" s="18" t="s">
        <v>59</v>
      </c>
      <c r="F27" s="44">
        <v>1127</v>
      </c>
    </row>
    <row r="28" spans="1:6" x14ac:dyDescent="0.2">
      <c r="A28" s="18" t="s">
        <v>4</v>
      </c>
      <c r="B28" s="18" t="s">
        <v>270</v>
      </c>
      <c r="C28" s="18" t="s">
        <v>271</v>
      </c>
      <c r="D28" s="18" t="s">
        <v>57</v>
      </c>
      <c r="E28" s="18" t="s">
        <v>60</v>
      </c>
      <c r="F28" s="44">
        <v>263</v>
      </c>
    </row>
    <row r="29" spans="1:6" x14ac:dyDescent="0.2">
      <c r="A29" s="18" t="s">
        <v>4</v>
      </c>
      <c r="B29" s="18" t="s">
        <v>270</v>
      </c>
      <c r="C29" s="18" t="s">
        <v>271</v>
      </c>
      <c r="D29" s="18" t="s">
        <v>57</v>
      </c>
      <c r="E29" s="18" t="s">
        <v>61</v>
      </c>
      <c r="F29" s="44">
        <v>775</v>
      </c>
    </row>
    <row r="30" spans="1:6" x14ac:dyDescent="0.2">
      <c r="A30" s="18" t="s">
        <v>4</v>
      </c>
      <c r="B30" s="18" t="s">
        <v>270</v>
      </c>
      <c r="C30" s="18" t="s">
        <v>271</v>
      </c>
      <c r="D30" s="18" t="s">
        <v>57</v>
      </c>
      <c r="E30" s="18" t="s">
        <v>63</v>
      </c>
      <c r="F30" s="44">
        <v>416</v>
      </c>
    </row>
    <row r="31" spans="1:6" x14ac:dyDescent="0.2">
      <c r="A31" s="18" t="s">
        <v>4</v>
      </c>
      <c r="B31" s="18" t="s">
        <v>270</v>
      </c>
      <c r="C31" s="18" t="s">
        <v>271</v>
      </c>
      <c r="D31" s="18" t="s">
        <v>141</v>
      </c>
      <c r="E31" s="18" t="s">
        <v>146</v>
      </c>
      <c r="F31" s="44">
        <v>1</v>
      </c>
    </row>
    <row r="32" spans="1:6" x14ac:dyDescent="0.2">
      <c r="A32" s="18" t="s">
        <v>4</v>
      </c>
      <c r="B32" s="18" t="s">
        <v>270</v>
      </c>
      <c r="C32" s="18" t="s">
        <v>271</v>
      </c>
      <c r="D32" s="18" t="s">
        <v>141</v>
      </c>
      <c r="E32" s="18" t="s">
        <v>145</v>
      </c>
      <c r="F32" s="44">
        <v>8</v>
      </c>
    </row>
    <row r="33" spans="1:6" x14ac:dyDescent="0.2">
      <c r="A33" s="18" t="s">
        <v>4</v>
      </c>
      <c r="B33" s="18" t="s">
        <v>270</v>
      </c>
      <c r="C33" s="18" t="s">
        <v>271</v>
      </c>
      <c r="D33" s="18" t="s">
        <v>141</v>
      </c>
      <c r="E33" s="18" t="s">
        <v>142</v>
      </c>
      <c r="F33" s="44">
        <v>130</v>
      </c>
    </row>
    <row r="34" spans="1:6" x14ac:dyDescent="0.2">
      <c r="A34" s="18" t="s">
        <v>4</v>
      </c>
      <c r="B34" s="18" t="s">
        <v>270</v>
      </c>
      <c r="C34" s="18" t="s">
        <v>271</v>
      </c>
      <c r="D34" s="18" t="s">
        <v>141</v>
      </c>
      <c r="E34" s="18" t="s">
        <v>147</v>
      </c>
      <c r="F34" s="44">
        <v>14</v>
      </c>
    </row>
    <row r="35" spans="1:6" x14ac:dyDescent="0.2">
      <c r="A35" s="18" t="s">
        <v>4</v>
      </c>
      <c r="B35" s="18" t="s">
        <v>270</v>
      </c>
      <c r="C35" s="18" t="s">
        <v>271</v>
      </c>
      <c r="D35" s="18" t="s">
        <v>141</v>
      </c>
      <c r="E35" s="18" t="s">
        <v>144</v>
      </c>
      <c r="F35" s="44">
        <v>3</v>
      </c>
    </row>
    <row r="36" spans="1:6" x14ac:dyDescent="0.2">
      <c r="A36" s="18" t="s">
        <v>4</v>
      </c>
      <c r="B36" s="18" t="s">
        <v>270</v>
      </c>
      <c r="C36" s="18" t="s">
        <v>271</v>
      </c>
      <c r="D36" s="18" t="s">
        <v>141</v>
      </c>
      <c r="E36" s="18" t="s">
        <v>143</v>
      </c>
      <c r="F36" s="44">
        <v>6</v>
      </c>
    </row>
    <row r="37" spans="1:6" x14ac:dyDescent="0.2">
      <c r="A37" s="18" t="s">
        <v>4</v>
      </c>
      <c r="B37" s="18" t="s">
        <v>270</v>
      </c>
      <c r="C37" s="18" t="s">
        <v>271</v>
      </c>
      <c r="D37" s="18" t="s">
        <v>35</v>
      </c>
      <c r="E37" s="18" t="s">
        <v>21</v>
      </c>
      <c r="F37" s="44">
        <v>1151</v>
      </c>
    </row>
    <row r="38" spans="1:6" x14ac:dyDescent="0.2">
      <c r="A38" s="18" t="s">
        <v>4</v>
      </c>
      <c r="B38" s="18" t="s">
        <v>270</v>
      </c>
      <c r="C38" s="18" t="s">
        <v>271</v>
      </c>
      <c r="D38" s="18" t="s">
        <v>35</v>
      </c>
      <c r="E38" s="18" t="s">
        <v>36</v>
      </c>
      <c r="F38" s="44">
        <v>25</v>
      </c>
    </row>
    <row r="39" spans="1:6" x14ac:dyDescent="0.2">
      <c r="A39" s="18" t="s">
        <v>4</v>
      </c>
      <c r="B39" s="18" t="s">
        <v>270</v>
      </c>
      <c r="C39" s="18" t="s">
        <v>271</v>
      </c>
      <c r="D39" s="18" t="s">
        <v>35</v>
      </c>
      <c r="E39" s="18" t="s">
        <v>38</v>
      </c>
      <c r="F39" s="44">
        <v>2</v>
      </c>
    </row>
    <row r="40" spans="1:6" x14ac:dyDescent="0.2">
      <c r="A40" s="18" t="s">
        <v>4</v>
      </c>
      <c r="B40" s="18" t="s">
        <v>270</v>
      </c>
      <c r="C40" s="18" t="s">
        <v>271</v>
      </c>
      <c r="D40" s="18" t="s">
        <v>35</v>
      </c>
      <c r="E40" s="18" t="s">
        <v>23</v>
      </c>
      <c r="F40" s="44">
        <v>1072</v>
      </c>
    </row>
    <row r="41" spans="1:6" x14ac:dyDescent="0.2">
      <c r="A41" s="18" t="s">
        <v>4</v>
      </c>
      <c r="B41" s="18" t="s">
        <v>270</v>
      </c>
      <c r="C41" s="18" t="s">
        <v>271</v>
      </c>
      <c r="D41" s="18" t="s">
        <v>35</v>
      </c>
      <c r="E41" s="18" t="s">
        <v>37</v>
      </c>
      <c r="F41" s="44">
        <v>190</v>
      </c>
    </row>
    <row r="42" spans="1:6" x14ac:dyDescent="0.2">
      <c r="A42" s="18" t="s">
        <v>4</v>
      </c>
      <c r="B42" s="18" t="s">
        <v>270</v>
      </c>
      <c r="C42" s="18" t="s">
        <v>271</v>
      </c>
      <c r="D42" s="18" t="s">
        <v>35</v>
      </c>
      <c r="E42" s="18" t="s">
        <v>22</v>
      </c>
      <c r="F42" s="44">
        <v>168</v>
      </c>
    </row>
    <row r="43" spans="1:6" x14ac:dyDescent="0.2">
      <c r="A43" s="18" t="s">
        <v>4</v>
      </c>
      <c r="B43" s="18" t="s">
        <v>270</v>
      </c>
      <c r="C43" s="18" t="s">
        <v>271</v>
      </c>
      <c r="D43" s="18" t="s">
        <v>272</v>
      </c>
      <c r="E43" s="18" t="s">
        <v>163</v>
      </c>
      <c r="F43" s="44">
        <v>3058</v>
      </c>
    </row>
    <row r="44" spans="1:6" x14ac:dyDescent="0.2">
      <c r="A44" s="18" t="s">
        <v>4</v>
      </c>
      <c r="B44" s="18" t="s">
        <v>270</v>
      </c>
      <c r="C44" s="18" t="s">
        <v>271</v>
      </c>
      <c r="D44" s="18" t="s">
        <v>105</v>
      </c>
      <c r="E44" s="18" t="s">
        <v>106</v>
      </c>
      <c r="F44" s="44">
        <v>3</v>
      </c>
    </row>
    <row r="45" spans="1:6" x14ac:dyDescent="0.2">
      <c r="A45" s="18" t="s">
        <v>4</v>
      </c>
      <c r="B45" s="18" t="s">
        <v>270</v>
      </c>
      <c r="C45" s="18" t="s">
        <v>271</v>
      </c>
      <c r="D45" s="18" t="s">
        <v>105</v>
      </c>
      <c r="E45" s="18" t="s">
        <v>107</v>
      </c>
      <c r="F45" s="44">
        <v>9</v>
      </c>
    </row>
    <row r="46" spans="1:6" x14ac:dyDescent="0.2">
      <c r="A46" s="18" t="s">
        <v>4</v>
      </c>
      <c r="B46" s="18" t="s">
        <v>270</v>
      </c>
      <c r="C46" s="18" t="s">
        <v>271</v>
      </c>
      <c r="D46" s="18" t="s">
        <v>105</v>
      </c>
      <c r="E46" s="18" t="s">
        <v>108</v>
      </c>
      <c r="F46" s="44">
        <v>17</v>
      </c>
    </row>
    <row r="47" spans="1:6" x14ac:dyDescent="0.2">
      <c r="A47" s="18" t="s">
        <v>4</v>
      </c>
      <c r="B47" s="18" t="s">
        <v>270</v>
      </c>
      <c r="C47" s="18" t="s">
        <v>271</v>
      </c>
      <c r="D47" s="18" t="s">
        <v>105</v>
      </c>
      <c r="E47" s="18" t="s">
        <v>109</v>
      </c>
      <c r="F47" s="44">
        <v>118</v>
      </c>
    </row>
    <row r="48" spans="1:6" x14ac:dyDescent="0.2">
      <c r="A48" s="18" t="s">
        <v>4</v>
      </c>
      <c r="B48" s="18" t="s">
        <v>270</v>
      </c>
      <c r="C48" s="18" t="s">
        <v>271</v>
      </c>
      <c r="D48" s="18" t="s">
        <v>105</v>
      </c>
      <c r="E48" s="18" t="s">
        <v>110</v>
      </c>
      <c r="F48" s="44">
        <v>25</v>
      </c>
    </row>
    <row r="49" spans="1:6" x14ac:dyDescent="0.2">
      <c r="A49" s="18" t="s">
        <v>4</v>
      </c>
      <c r="B49" s="18" t="s">
        <v>270</v>
      </c>
      <c r="C49" s="18" t="s">
        <v>271</v>
      </c>
      <c r="D49" s="18" t="s">
        <v>105</v>
      </c>
      <c r="E49" s="18" t="s">
        <v>111</v>
      </c>
      <c r="F49" s="44">
        <v>51</v>
      </c>
    </row>
    <row r="50" spans="1:6" x14ac:dyDescent="0.2">
      <c r="A50" s="18" t="s">
        <v>4</v>
      </c>
      <c r="B50" s="18" t="s">
        <v>270</v>
      </c>
      <c r="C50" s="18" t="s">
        <v>271</v>
      </c>
      <c r="D50" s="18" t="s">
        <v>105</v>
      </c>
      <c r="E50" s="18" t="s">
        <v>112</v>
      </c>
      <c r="F50" s="44">
        <v>3</v>
      </c>
    </row>
    <row r="51" spans="1:6" x14ac:dyDescent="0.2">
      <c r="A51" s="18" t="s">
        <v>4</v>
      </c>
      <c r="B51" s="18" t="s">
        <v>270</v>
      </c>
      <c r="C51" s="18" t="s">
        <v>271</v>
      </c>
      <c r="D51" s="18" t="s">
        <v>105</v>
      </c>
      <c r="E51" s="18" t="s">
        <v>113</v>
      </c>
      <c r="F51" s="44">
        <v>24</v>
      </c>
    </row>
    <row r="52" spans="1:6" x14ac:dyDescent="0.2">
      <c r="A52" s="18" t="s">
        <v>4</v>
      </c>
      <c r="B52" s="18" t="s">
        <v>270</v>
      </c>
      <c r="C52" s="18" t="s">
        <v>271</v>
      </c>
      <c r="D52" s="18" t="s">
        <v>105</v>
      </c>
      <c r="E52" s="18" t="s">
        <v>114</v>
      </c>
      <c r="F52" s="44">
        <v>3</v>
      </c>
    </row>
    <row r="53" spans="1:6" x14ac:dyDescent="0.2">
      <c r="A53" s="18" t="s">
        <v>4</v>
      </c>
      <c r="B53" s="18" t="s">
        <v>270</v>
      </c>
      <c r="C53" s="18" t="s">
        <v>271</v>
      </c>
      <c r="D53" s="18" t="s">
        <v>105</v>
      </c>
      <c r="E53" s="18" t="s">
        <v>115</v>
      </c>
      <c r="F53" s="44">
        <v>7</v>
      </c>
    </row>
    <row r="54" spans="1:6" x14ac:dyDescent="0.2">
      <c r="A54" s="18" t="s">
        <v>4</v>
      </c>
      <c r="B54" s="18" t="s">
        <v>270</v>
      </c>
      <c r="C54" s="18" t="s">
        <v>271</v>
      </c>
      <c r="D54" s="18" t="s">
        <v>105</v>
      </c>
      <c r="E54" s="18" t="s">
        <v>116</v>
      </c>
      <c r="F54" s="44">
        <v>22</v>
      </c>
    </row>
    <row r="55" spans="1:6" x14ac:dyDescent="0.2">
      <c r="A55" s="18" t="s">
        <v>4</v>
      </c>
      <c r="B55" s="18" t="s">
        <v>270</v>
      </c>
      <c r="C55" s="18" t="s">
        <v>271</v>
      </c>
      <c r="D55" s="18" t="s">
        <v>105</v>
      </c>
      <c r="E55" s="18" t="s">
        <v>117</v>
      </c>
      <c r="F55" s="44">
        <v>28</v>
      </c>
    </row>
    <row r="56" spans="1:6" x14ac:dyDescent="0.2">
      <c r="A56" s="18" t="s">
        <v>4</v>
      </c>
      <c r="B56" s="18" t="s">
        <v>270</v>
      </c>
      <c r="C56" s="18" t="s">
        <v>271</v>
      </c>
      <c r="D56" s="18" t="s">
        <v>105</v>
      </c>
      <c r="E56" s="18" t="s">
        <v>120</v>
      </c>
      <c r="F56" s="44">
        <v>16</v>
      </c>
    </row>
    <row r="57" spans="1:6" x14ac:dyDescent="0.2">
      <c r="A57" s="18" t="s">
        <v>4</v>
      </c>
      <c r="B57" s="18" t="s">
        <v>270</v>
      </c>
      <c r="C57" s="18" t="s">
        <v>271</v>
      </c>
      <c r="D57" s="18" t="s">
        <v>105</v>
      </c>
      <c r="E57" s="18" t="s">
        <v>121</v>
      </c>
      <c r="F57" s="44">
        <v>19</v>
      </c>
    </row>
    <row r="58" spans="1:6" x14ac:dyDescent="0.2">
      <c r="A58" s="18" t="s">
        <v>4</v>
      </c>
      <c r="B58" s="18" t="s">
        <v>270</v>
      </c>
      <c r="C58" s="18" t="s">
        <v>271</v>
      </c>
      <c r="D58" s="18" t="s">
        <v>105</v>
      </c>
      <c r="E58" s="18" t="s">
        <v>122</v>
      </c>
      <c r="F58" s="44">
        <v>6</v>
      </c>
    </row>
    <row r="59" spans="1:6" x14ac:dyDescent="0.2">
      <c r="A59" s="18" t="s">
        <v>4</v>
      </c>
      <c r="B59" s="18" t="s">
        <v>270</v>
      </c>
      <c r="C59" s="18" t="s">
        <v>271</v>
      </c>
      <c r="D59" s="18" t="s">
        <v>105</v>
      </c>
      <c r="E59" s="18" t="s">
        <v>123</v>
      </c>
      <c r="F59" s="44">
        <v>5</v>
      </c>
    </row>
    <row r="60" spans="1:6" x14ac:dyDescent="0.2">
      <c r="A60" s="18" t="s">
        <v>4</v>
      </c>
      <c r="B60" s="18" t="s">
        <v>270</v>
      </c>
      <c r="C60" s="18" t="s">
        <v>271</v>
      </c>
      <c r="D60" s="18" t="s">
        <v>105</v>
      </c>
      <c r="E60" s="18" t="s">
        <v>124</v>
      </c>
      <c r="F60" s="44">
        <v>13</v>
      </c>
    </row>
    <row r="61" spans="1:6" x14ac:dyDescent="0.2">
      <c r="A61" s="18" t="s">
        <v>4</v>
      </c>
      <c r="B61" s="18" t="s">
        <v>270</v>
      </c>
      <c r="C61" s="18" t="s">
        <v>271</v>
      </c>
      <c r="D61" s="18" t="s">
        <v>105</v>
      </c>
      <c r="E61" s="18" t="s">
        <v>125</v>
      </c>
      <c r="F61" s="44">
        <v>13</v>
      </c>
    </row>
    <row r="62" spans="1:6" x14ac:dyDescent="0.2">
      <c r="A62" s="18" t="s">
        <v>4</v>
      </c>
      <c r="B62" s="18" t="s">
        <v>270</v>
      </c>
      <c r="C62" s="18" t="s">
        <v>271</v>
      </c>
      <c r="D62" s="18" t="s">
        <v>105</v>
      </c>
      <c r="E62" s="18" t="s">
        <v>126</v>
      </c>
      <c r="F62" s="44">
        <v>13</v>
      </c>
    </row>
    <row r="63" spans="1:6" x14ac:dyDescent="0.2">
      <c r="A63" s="18" t="s">
        <v>4</v>
      </c>
      <c r="B63" s="18" t="s">
        <v>270</v>
      </c>
      <c r="C63" s="18" t="s">
        <v>271</v>
      </c>
      <c r="D63" s="18" t="s">
        <v>105</v>
      </c>
      <c r="E63" s="18" t="s">
        <v>127</v>
      </c>
      <c r="F63" s="44">
        <v>39</v>
      </c>
    </row>
    <row r="64" spans="1:6" x14ac:dyDescent="0.2">
      <c r="A64" s="18" t="s">
        <v>4</v>
      </c>
      <c r="B64" s="18" t="s">
        <v>270</v>
      </c>
      <c r="C64" s="18" t="s">
        <v>271</v>
      </c>
      <c r="D64" s="18" t="s">
        <v>242</v>
      </c>
      <c r="E64" s="18" t="s">
        <v>62</v>
      </c>
      <c r="F64" s="44">
        <v>3134</v>
      </c>
    </row>
    <row r="65" spans="1:6" x14ac:dyDescent="0.2">
      <c r="A65" s="18" t="s">
        <v>4</v>
      </c>
      <c r="B65" s="18" t="s">
        <v>270</v>
      </c>
      <c r="C65" s="18" t="s">
        <v>271</v>
      </c>
      <c r="D65" s="18" t="s">
        <v>242</v>
      </c>
      <c r="E65" s="18" t="s">
        <v>59</v>
      </c>
      <c r="F65" s="44">
        <v>130</v>
      </c>
    </row>
    <row r="66" spans="1:6" x14ac:dyDescent="0.2">
      <c r="A66" s="18" t="s">
        <v>4</v>
      </c>
      <c r="B66" s="18" t="s">
        <v>270</v>
      </c>
      <c r="C66" s="18" t="s">
        <v>271</v>
      </c>
      <c r="D66" s="18" t="s">
        <v>242</v>
      </c>
      <c r="E66" s="18" t="s">
        <v>60</v>
      </c>
      <c r="F66" s="44">
        <v>56</v>
      </c>
    </row>
    <row r="67" spans="1:6" x14ac:dyDescent="0.2">
      <c r="A67" s="18" t="s">
        <v>4</v>
      </c>
      <c r="B67" s="18" t="s">
        <v>270</v>
      </c>
      <c r="C67" s="18" t="s">
        <v>271</v>
      </c>
      <c r="D67" s="18" t="s">
        <v>242</v>
      </c>
      <c r="E67" s="18" t="s">
        <v>61</v>
      </c>
      <c r="F67" s="44">
        <v>579</v>
      </c>
    </row>
    <row r="68" spans="1:6" x14ac:dyDescent="0.2">
      <c r="A68" s="18" t="s">
        <v>4</v>
      </c>
      <c r="B68" s="18" t="s">
        <v>270</v>
      </c>
      <c r="C68" s="18" t="s">
        <v>271</v>
      </c>
      <c r="D68" s="18" t="s">
        <v>242</v>
      </c>
      <c r="E68" s="18" t="s">
        <v>63</v>
      </c>
      <c r="F68" s="44">
        <v>481</v>
      </c>
    </row>
    <row r="69" spans="1:6" x14ac:dyDescent="0.2">
      <c r="A69" s="18" t="s">
        <v>4</v>
      </c>
      <c r="B69" s="18" t="s">
        <v>270</v>
      </c>
      <c r="C69" s="18" t="s">
        <v>271</v>
      </c>
      <c r="D69" s="18" t="s">
        <v>273</v>
      </c>
      <c r="E69" s="18" t="s">
        <v>133</v>
      </c>
      <c r="F69" s="44">
        <v>23</v>
      </c>
    </row>
    <row r="70" spans="1:6" x14ac:dyDescent="0.2">
      <c r="A70" s="18" t="s">
        <v>4</v>
      </c>
      <c r="B70" s="18" t="s">
        <v>270</v>
      </c>
      <c r="C70" s="18" t="s">
        <v>271</v>
      </c>
      <c r="D70" s="18" t="s">
        <v>273</v>
      </c>
      <c r="E70" s="18" t="s">
        <v>23</v>
      </c>
      <c r="F70" s="44">
        <v>224</v>
      </c>
    </row>
    <row r="71" spans="1:6" x14ac:dyDescent="0.2">
      <c r="A71" s="18" t="s">
        <v>4</v>
      </c>
      <c r="B71" s="18" t="s">
        <v>270</v>
      </c>
      <c r="C71" s="18" t="s">
        <v>271</v>
      </c>
      <c r="D71" s="18" t="s">
        <v>273</v>
      </c>
      <c r="E71" s="18" t="s">
        <v>136</v>
      </c>
      <c r="F71" s="44">
        <v>5</v>
      </c>
    </row>
    <row r="72" spans="1:6" x14ac:dyDescent="0.2">
      <c r="A72" s="18" t="s">
        <v>4</v>
      </c>
      <c r="B72" s="18" t="s">
        <v>270</v>
      </c>
      <c r="C72" s="18" t="s">
        <v>271</v>
      </c>
      <c r="D72" s="18" t="s">
        <v>273</v>
      </c>
      <c r="E72" s="18" t="s">
        <v>137</v>
      </c>
      <c r="F72" s="44">
        <v>27</v>
      </c>
    </row>
    <row r="73" spans="1:6" x14ac:dyDescent="0.2">
      <c r="A73" s="18" t="s">
        <v>4</v>
      </c>
      <c r="B73" s="18" t="s">
        <v>270</v>
      </c>
      <c r="C73" s="18" t="s">
        <v>271</v>
      </c>
      <c r="D73" s="18" t="s">
        <v>273</v>
      </c>
      <c r="E73" s="18" t="s">
        <v>135</v>
      </c>
      <c r="F73" s="44">
        <v>33</v>
      </c>
    </row>
    <row r="74" spans="1:6" x14ac:dyDescent="0.2">
      <c r="A74" s="18" t="s">
        <v>4</v>
      </c>
      <c r="B74" s="18" t="s">
        <v>270</v>
      </c>
      <c r="C74" s="18" t="s">
        <v>271</v>
      </c>
      <c r="D74" s="18" t="s">
        <v>273</v>
      </c>
      <c r="E74" s="18" t="s">
        <v>134</v>
      </c>
      <c r="F74" s="44">
        <v>23</v>
      </c>
    </row>
    <row r="75" spans="1:6" x14ac:dyDescent="0.2">
      <c r="A75" s="18" t="s">
        <v>4</v>
      </c>
      <c r="B75" s="18" t="s">
        <v>270</v>
      </c>
      <c r="C75" s="18" t="s">
        <v>271</v>
      </c>
      <c r="D75" s="18" t="s">
        <v>273</v>
      </c>
      <c r="E75" s="18" t="s">
        <v>132</v>
      </c>
      <c r="F75" s="44">
        <v>196</v>
      </c>
    </row>
    <row r="76" spans="1:6" x14ac:dyDescent="0.2">
      <c r="A76" s="18" t="s">
        <v>4</v>
      </c>
      <c r="B76" s="18" t="s">
        <v>270</v>
      </c>
      <c r="C76" s="18" t="s">
        <v>271</v>
      </c>
      <c r="D76" s="18" t="s">
        <v>274</v>
      </c>
      <c r="E76" s="18" t="s">
        <v>163</v>
      </c>
      <c r="F76" s="44">
        <v>177</v>
      </c>
    </row>
    <row r="77" spans="1:6" x14ac:dyDescent="0.2">
      <c r="A77" s="18" t="s">
        <v>4</v>
      </c>
      <c r="B77" s="18" t="s">
        <v>270</v>
      </c>
      <c r="C77" s="18" t="s">
        <v>271</v>
      </c>
      <c r="D77" s="18" t="s">
        <v>275</v>
      </c>
      <c r="E77" s="18" t="s">
        <v>276</v>
      </c>
      <c r="F77" s="44">
        <v>699</v>
      </c>
    </row>
    <row r="78" spans="1:6" x14ac:dyDescent="0.2">
      <c r="A78" s="18" t="s">
        <v>4</v>
      </c>
      <c r="B78" s="18" t="s">
        <v>270</v>
      </c>
      <c r="C78" s="18" t="s">
        <v>271</v>
      </c>
      <c r="D78" s="18" t="s">
        <v>275</v>
      </c>
      <c r="E78" s="18" t="s">
        <v>28</v>
      </c>
      <c r="F78" s="44">
        <v>730</v>
      </c>
    </row>
    <row r="79" spans="1:6" x14ac:dyDescent="0.2">
      <c r="A79" s="18" t="s">
        <v>4</v>
      </c>
      <c r="B79" s="18" t="s">
        <v>270</v>
      </c>
      <c r="C79" s="18" t="s">
        <v>271</v>
      </c>
      <c r="D79" s="18" t="s">
        <v>275</v>
      </c>
      <c r="E79" s="18" t="s">
        <v>30</v>
      </c>
      <c r="F79" s="44">
        <v>7</v>
      </c>
    </row>
    <row r="80" spans="1:6" x14ac:dyDescent="0.2">
      <c r="A80" s="18" t="s">
        <v>4</v>
      </c>
      <c r="B80" s="18" t="s">
        <v>270</v>
      </c>
      <c r="C80" s="18" t="s">
        <v>271</v>
      </c>
      <c r="D80" s="18" t="s">
        <v>275</v>
      </c>
      <c r="E80" s="18" t="s">
        <v>31</v>
      </c>
      <c r="F80" s="44">
        <v>234</v>
      </c>
    </row>
    <row r="81" spans="1:6" x14ac:dyDescent="0.2">
      <c r="A81" s="18" t="s">
        <v>4</v>
      </c>
      <c r="B81" s="18" t="s">
        <v>270</v>
      </c>
      <c r="C81" s="18" t="s">
        <v>271</v>
      </c>
      <c r="D81" s="18" t="s">
        <v>275</v>
      </c>
      <c r="E81" s="18" t="s">
        <v>26</v>
      </c>
      <c r="F81" s="44">
        <v>104</v>
      </c>
    </row>
    <row r="82" spans="1:6" x14ac:dyDescent="0.2">
      <c r="A82" s="18" t="s">
        <v>4</v>
      </c>
      <c r="B82" s="18" t="s">
        <v>270</v>
      </c>
      <c r="C82" s="18" t="s">
        <v>271</v>
      </c>
      <c r="D82" s="18" t="s">
        <v>275</v>
      </c>
      <c r="E82" s="18" t="s">
        <v>23</v>
      </c>
      <c r="F82" s="44">
        <v>415</v>
      </c>
    </row>
    <row r="83" spans="1:6" x14ac:dyDescent="0.2">
      <c r="A83" s="18" t="s">
        <v>4</v>
      </c>
      <c r="B83" s="18" t="s">
        <v>270</v>
      </c>
      <c r="C83" s="18" t="s">
        <v>271</v>
      </c>
      <c r="D83" s="18" t="s">
        <v>275</v>
      </c>
      <c r="E83" s="18" t="s">
        <v>32</v>
      </c>
      <c r="F83" s="44">
        <v>16</v>
      </c>
    </row>
    <row r="84" spans="1:6" x14ac:dyDescent="0.2">
      <c r="A84" s="18" t="s">
        <v>4</v>
      </c>
      <c r="B84" s="18" t="s">
        <v>270</v>
      </c>
      <c r="C84" s="18" t="s">
        <v>271</v>
      </c>
      <c r="D84" s="18" t="s">
        <v>275</v>
      </c>
      <c r="E84" s="18" t="s">
        <v>29</v>
      </c>
      <c r="F84" s="44">
        <v>400</v>
      </c>
    </row>
    <row r="85" spans="1:6" x14ac:dyDescent="0.2">
      <c r="A85" s="18" t="s">
        <v>4</v>
      </c>
      <c r="B85" s="18" t="s">
        <v>270</v>
      </c>
      <c r="C85" s="18" t="s">
        <v>271</v>
      </c>
      <c r="D85" s="18" t="s">
        <v>162</v>
      </c>
      <c r="E85" s="18" t="s">
        <v>163</v>
      </c>
      <c r="F85" s="44">
        <v>1908</v>
      </c>
    </row>
    <row r="86" spans="1:6" x14ac:dyDescent="0.2">
      <c r="A86" s="18" t="s">
        <v>4</v>
      </c>
      <c r="B86" s="18" t="s">
        <v>270</v>
      </c>
      <c r="C86" s="18" t="s">
        <v>271</v>
      </c>
      <c r="D86" s="18" t="s">
        <v>65</v>
      </c>
      <c r="E86" s="18" t="s">
        <v>70</v>
      </c>
      <c r="F86" s="44">
        <v>69</v>
      </c>
    </row>
    <row r="87" spans="1:6" x14ac:dyDescent="0.2">
      <c r="A87" s="18" t="s">
        <v>4</v>
      </c>
      <c r="B87" s="18" t="s">
        <v>270</v>
      </c>
      <c r="C87" s="18" t="s">
        <v>271</v>
      </c>
      <c r="D87" s="18" t="s">
        <v>65</v>
      </c>
      <c r="E87" s="18" t="s">
        <v>69</v>
      </c>
      <c r="F87" s="44">
        <v>10</v>
      </c>
    </row>
    <row r="88" spans="1:6" x14ac:dyDescent="0.2">
      <c r="A88" s="18" t="s">
        <v>4</v>
      </c>
      <c r="B88" s="18" t="s">
        <v>270</v>
      </c>
      <c r="C88" s="18" t="s">
        <v>271</v>
      </c>
      <c r="D88" s="18" t="s">
        <v>65</v>
      </c>
      <c r="E88" s="18" t="s">
        <v>277</v>
      </c>
      <c r="F88" s="44">
        <v>21</v>
      </c>
    </row>
    <row r="89" spans="1:6" x14ac:dyDescent="0.2">
      <c r="A89" s="18" t="s">
        <v>4</v>
      </c>
      <c r="B89" s="18" t="s">
        <v>270</v>
      </c>
      <c r="C89" s="18" t="s">
        <v>271</v>
      </c>
      <c r="D89" s="18" t="s">
        <v>65</v>
      </c>
      <c r="E89" s="18" t="s">
        <v>278</v>
      </c>
      <c r="F89" s="44">
        <v>454</v>
      </c>
    </row>
    <row r="90" spans="1:6" x14ac:dyDescent="0.2">
      <c r="A90" s="18" t="s">
        <v>4</v>
      </c>
      <c r="B90" s="18" t="s">
        <v>270</v>
      </c>
      <c r="C90" s="18" t="s">
        <v>271</v>
      </c>
      <c r="D90" s="18" t="s">
        <v>65</v>
      </c>
      <c r="E90" s="18" t="s">
        <v>279</v>
      </c>
      <c r="F90" s="44">
        <v>28</v>
      </c>
    </row>
    <row r="91" spans="1:6" x14ac:dyDescent="0.2">
      <c r="A91" s="18" t="s">
        <v>4</v>
      </c>
      <c r="B91" s="18" t="s">
        <v>270</v>
      </c>
      <c r="C91" s="18" t="s">
        <v>271</v>
      </c>
      <c r="D91" s="18" t="s">
        <v>65</v>
      </c>
      <c r="E91" s="18" t="s">
        <v>23</v>
      </c>
      <c r="F91" s="44">
        <v>535</v>
      </c>
    </row>
    <row r="92" spans="1:6" x14ac:dyDescent="0.2">
      <c r="A92" s="18" t="s">
        <v>4</v>
      </c>
      <c r="B92" s="18" t="s">
        <v>270</v>
      </c>
      <c r="C92" s="18" t="s">
        <v>271</v>
      </c>
      <c r="D92" s="18" t="s">
        <v>65</v>
      </c>
      <c r="E92" s="18" t="s">
        <v>280</v>
      </c>
      <c r="F92" s="44">
        <v>11</v>
      </c>
    </row>
    <row r="93" spans="1:6" x14ac:dyDescent="0.2">
      <c r="A93" s="18" t="s">
        <v>4</v>
      </c>
      <c r="B93" s="18" t="s">
        <v>270</v>
      </c>
      <c r="C93" s="18" t="s">
        <v>271</v>
      </c>
      <c r="D93" s="18" t="s">
        <v>65</v>
      </c>
      <c r="E93" s="18" t="s">
        <v>66</v>
      </c>
      <c r="F93" s="44">
        <v>390</v>
      </c>
    </row>
    <row r="94" spans="1:6" x14ac:dyDescent="0.2">
      <c r="A94" s="18" t="s">
        <v>4</v>
      </c>
      <c r="B94" s="18" t="s">
        <v>270</v>
      </c>
      <c r="C94" s="18" t="s">
        <v>271</v>
      </c>
      <c r="D94" s="18" t="s">
        <v>243</v>
      </c>
      <c r="E94" s="18" t="s">
        <v>21</v>
      </c>
      <c r="F94" s="44">
        <v>35</v>
      </c>
    </row>
    <row r="95" spans="1:6" x14ac:dyDescent="0.2">
      <c r="A95" s="18" t="s">
        <v>4</v>
      </c>
      <c r="B95" s="18" t="s">
        <v>270</v>
      </c>
      <c r="C95" s="18" t="s">
        <v>271</v>
      </c>
      <c r="D95" s="18" t="s">
        <v>243</v>
      </c>
      <c r="E95" s="18" t="s">
        <v>14</v>
      </c>
      <c r="F95" s="44">
        <v>21</v>
      </c>
    </row>
    <row r="96" spans="1:6" x14ac:dyDescent="0.2">
      <c r="A96" s="18" t="s">
        <v>4</v>
      </c>
      <c r="B96" s="18" t="s">
        <v>270</v>
      </c>
      <c r="C96" s="18" t="s">
        <v>271</v>
      </c>
      <c r="D96" s="18" t="s">
        <v>243</v>
      </c>
      <c r="E96" s="18" t="s">
        <v>17</v>
      </c>
      <c r="F96" s="44">
        <v>96</v>
      </c>
    </row>
    <row r="97" spans="1:6" x14ac:dyDescent="0.2">
      <c r="A97" s="18" t="s">
        <v>4</v>
      </c>
      <c r="B97" s="18" t="s">
        <v>270</v>
      </c>
      <c r="C97" s="18" t="s">
        <v>271</v>
      </c>
      <c r="D97" s="18" t="s">
        <v>243</v>
      </c>
      <c r="E97" s="18" t="s">
        <v>23</v>
      </c>
      <c r="F97" s="44">
        <v>47</v>
      </c>
    </row>
    <row r="98" spans="1:6" x14ac:dyDescent="0.2">
      <c r="A98" s="18" t="s">
        <v>4</v>
      </c>
      <c r="B98" s="18" t="s">
        <v>270</v>
      </c>
      <c r="C98" s="18" t="s">
        <v>271</v>
      </c>
      <c r="D98" s="18" t="s">
        <v>243</v>
      </c>
      <c r="E98" s="18" t="s">
        <v>15</v>
      </c>
      <c r="F98" s="44">
        <v>94</v>
      </c>
    </row>
    <row r="99" spans="1:6" x14ac:dyDescent="0.2">
      <c r="A99" s="18" t="s">
        <v>4</v>
      </c>
      <c r="B99" s="18" t="s">
        <v>270</v>
      </c>
      <c r="C99" s="18" t="s">
        <v>271</v>
      </c>
      <c r="D99" s="18" t="s">
        <v>243</v>
      </c>
      <c r="E99" s="18" t="s">
        <v>22</v>
      </c>
      <c r="F99" s="44">
        <v>58</v>
      </c>
    </row>
    <row r="100" spans="1:6" x14ac:dyDescent="0.2">
      <c r="A100" s="18" t="s">
        <v>4</v>
      </c>
      <c r="B100" s="18" t="s">
        <v>270</v>
      </c>
      <c r="C100" s="18" t="s">
        <v>271</v>
      </c>
      <c r="D100" s="18" t="s">
        <v>98</v>
      </c>
      <c r="E100" s="18" t="s">
        <v>100</v>
      </c>
      <c r="F100" s="44">
        <v>69</v>
      </c>
    </row>
    <row r="101" spans="1:6" x14ac:dyDescent="0.2">
      <c r="A101" s="18" t="s">
        <v>4</v>
      </c>
      <c r="B101" s="18" t="s">
        <v>270</v>
      </c>
      <c r="C101" s="18" t="s">
        <v>271</v>
      </c>
      <c r="D101" s="18" t="s">
        <v>98</v>
      </c>
      <c r="E101" s="18" t="s">
        <v>102</v>
      </c>
      <c r="F101" s="44">
        <v>23</v>
      </c>
    </row>
    <row r="102" spans="1:6" x14ac:dyDescent="0.2">
      <c r="A102" s="18" t="s">
        <v>4</v>
      </c>
      <c r="B102" s="18" t="s">
        <v>270</v>
      </c>
      <c r="C102" s="18" t="s">
        <v>271</v>
      </c>
      <c r="D102" s="18" t="s">
        <v>98</v>
      </c>
      <c r="E102" s="18" t="s">
        <v>23</v>
      </c>
      <c r="F102" s="44">
        <v>2</v>
      </c>
    </row>
    <row r="103" spans="1:6" x14ac:dyDescent="0.2">
      <c r="A103" s="18" t="s">
        <v>4</v>
      </c>
      <c r="B103" s="18" t="s">
        <v>270</v>
      </c>
      <c r="C103" s="18" t="s">
        <v>271</v>
      </c>
      <c r="D103" s="18" t="s">
        <v>98</v>
      </c>
      <c r="E103" s="18" t="s">
        <v>101</v>
      </c>
      <c r="F103" s="44">
        <v>135</v>
      </c>
    </row>
    <row r="104" spans="1:6" x14ac:dyDescent="0.2">
      <c r="A104" s="18" t="s">
        <v>4</v>
      </c>
      <c r="B104" s="18" t="s">
        <v>270</v>
      </c>
      <c r="C104" s="18" t="s">
        <v>271</v>
      </c>
      <c r="D104" s="18" t="s">
        <v>98</v>
      </c>
      <c r="E104" s="18" t="s">
        <v>104</v>
      </c>
      <c r="F104" s="44">
        <v>32</v>
      </c>
    </row>
    <row r="105" spans="1:6" x14ac:dyDescent="0.2">
      <c r="A105" s="18" t="s">
        <v>4</v>
      </c>
      <c r="B105" s="18" t="s">
        <v>270</v>
      </c>
      <c r="C105" s="18" t="s">
        <v>271</v>
      </c>
      <c r="D105" s="18" t="s">
        <v>98</v>
      </c>
      <c r="E105" s="18" t="s">
        <v>99</v>
      </c>
      <c r="F105" s="44">
        <v>782</v>
      </c>
    </row>
    <row r="106" spans="1:6" x14ac:dyDescent="0.2">
      <c r="A106" s="18" t="s">
        <v>4</v>
      </c>
      <c r="B106" s="18" t="s">
        <v>270</v>
      </c>
      <c r="C106" s="18" t="s">
        <v>271</v>
      </c>
      <c r="D106" s="18" t="s">
        <v>98</v>
      </c>
      <c r="E106" s="18" t="s">
        <v>103</v>
      </c>
      <c r="F106" s="44">
        <v>3</v>
      </c>
    </row>
    <row r="107" spans="1:6" x14ac:dyDescent="0.2">
      <c r="A107" s="18" t="s">
        <v>4</v>
      </c>
      <c r="B107" s="18" t="s">
        <v>270</v>
      </c>
      <c r="C107" s="18" t="s">
        <v>271</v>
      </c>
      <c r="D107" s="18" t="s">
        <v>39</v>
      </c>
      <c r="E107" s="18" t="s">
        <v>220</v>
      </c>
      <c r="F107" s="44">
        <v>1</v>
      </c>
    </row>
    <row r="108" spans="1:6" x14ac:dyDescent="0.2">
      <c r="A108" s="18" t="s">
        <v>4</v>
      </c>
      <c r="B108" s="18" t="s">
        <v>270</v>
      </c>
      <c r="C108" s="18" t="s">
        <v>271</v>
      </c>
      <c r="D108" s="18" t="s">
        <v>39</v>
      </c>
      <c r="E108" s="18" t="s">
        <v>23</v>
      </c>
      <c r="F108" s="44">
        <v>13</v>
      </c>
    </row>
    <row r="109" spans="1:6" x14ac:dyDescent="0.2">
      <c r="A109" s="18" t="s">
        <v>4</v>
      </c>
      <c r="B109" s="18" t="s">
        <v>270</v>
      </c>
      <c r="C109" s="18" t="s">
        <v>271</v>
      </c>
      <c r="D109" s="18" t="s">
        <v>39</v>
      </c>
      <c r="E109" s="18" t="s">
        <v>54</v>
      </c>
      <c r="F109" s="44">
        <v>1</v>
      </c>
    </row>
    <row r="110" spans="1:6" x14ac:dyDescent="0.2">
      <c r="A110" s="18" t="s">
        <v>4</v>
      </c>
      <c r="B110" s="18" t="s">
        <v>270</v>
      </c>
      <c r="C110" s="18" t="s">
        <v>271</v>
      </c>
      <c r="D110" s="18" t="s">
        <v>39</v>
      </c>
      <c r="E110" s="18" t="s">
        <v>55</v>
      </c>
      <c r="F110" s="44">
        <v>1</v>
      </c>
    </row>
    <row r="111" spans="1:6" x14ac:dyDescent="0.2">
      <c r="A111" s="18" t="s">
        <v>4</v>
      </c>
      <c r="B111" s="18" t="s">
        <v>270</v>
      </c>
      <c r="C111" s="18" t="s">
        <v>271</v>
      </c>
      <c r="D111" s="18" t="s">
        <v>39</v>
      </c>
      <c r="E111" s="18" t="s">
        <v>43</v>
      </c>
      <c r="F111" s="44">
        <v>1</v>
      </c>
    </row>
    <row r="112" spans="1:6" x14ac:dyDescent="0.2">
      <c r="A112" s="18" t="s">
        <v>4</v>
      </c>
      <c r="B112" s="18" t="s">
        <v>270</v>
      </c>
      <c r="C112" s="18" t="s">
        <v>271</v>
      </c>
      <c r="D112" s="18" t="s">
        <v>39</v>
      </c>
      <c r="E112" s="18" t="s">
        <v>170</v>
      </c>
      <c r="F112" s="44">
        <v>17</v>
      </c>
    </row>
    <row r="113" spans="1:6" x14ac:dyDescent="0.2">
      <c r="A113" s="18" t="s">
        <v>4</v>
      </c>
      <c r="B113" s="18" t="s">
        <v>270</v>
      </c>
      <c r="C113" s="18" t="s">
        <v>271</v>
      </c>
      <c r="D113" s="18" t="s">
        <v>39</v>
      </c>
      <c r="E113" s="18" t="s">
        <v>47</v>
      </c>
      <c r="F113" s="44">
        <v>3</v>
      </c>
    </row>
    <row r="114" spans="1:6" x14ac:dyDescent="0.2">
      <c r="A114" s="18" t="s">
        <v>4</v>
      </c>
      <c r="B114" s="18" t="s">
        <v>270</v>
      </c>
      <c r="C114" s="18" t="s">
        <v>271</v>
      </c>
      <c r="D114" s="18" t="s">
        <v>39</v>
      </c>
      <c r="E114" s="18" t="s">
        <v>169</v>
      </c>
      <c r="F114" s="44">
        <v>103</v>
      </c>
    </row>
    <row r="115" spans="1:6" x14ac:dyDescent="0.2">
      <c r="A115" s="18" t="s">
        <v>4</v>
      </c>
      <c r="B115" s="18" t="s">
        <v>270</v>
      </c>
      <c r="C115" s="18" t="s">
        <v>271</v>
      </c>
      <c r="D115" s="18" t="s">
        <v>39</v>
      </c>
      <c r="E115" s="18" t="s">
        <v>189</v>
      </c>
      <c r="F115" s="44">
        <v>7</v>
      </c>
    </row>
    <row r="116" spans="1:6" x14ac:dyDescent="0.2">
      <c r="A116" s="18" t="s">
        <v>4</v>
      </c>
      <c r="B116" s="18" t="s">
        <v>270</v>
      </c>
      <c r="C116" s="18" t="s">
        <v>271</v>
      </c>
      <c r="D116" s="18" t="s">
        <v>39</v>
      </c>
      <c r="E116" s="18" t="s">
        <v>56</v>
      </c>
      <c r="F116" s="44">
        <v>16</v>
      </c>
    </row>
    <row r="117" spans="1:6" x14ac:dyDescent="0.2">
      <c r="A117" s="18" t="s">
        <v>4</v>
      </c>
      <c r="B117" s="18" t="s">
        <v>270</v>
      </c>
      <c r="C117" s="18" t="s">
        <v>271</v>
      </c>
      <c r="D117" s="18" t="s">
        <v>39</v>
      </c>
      <c r="E117" s="18" t="s">
        <v>44</v>
      </c>
      <c r="F117" s="44">
        <v>4</v>
      </c>
    </row>
    <row r="118" spans="1:6" x14ac:dyDescent="0.2">
      <c r="A118" s="18" t="s">
        <v>4</v>
      </c>
      <c r="B118" s="18" t="s">
        <v>270</v>
      </c>
      <c r="C118" s="18" t="s">
        <v>271</v>
      </c>
      <c r="D118" s="18" t="s">
        <v>13</v>
      </c>
      <c r="E118" s="18" t="s">
        <v>21</v>
      </c>
      <c r="F118" s="44">
        <v>176</v>
      </c>
    </row>
    <row r="119" spans="1:6" x14ac:dyDescent="0.2">
      <c r="A119" s="18" t="s">
        <v>4</v>
      </c>
      <c r="B119" s="18" t="s">
        <v>270</v>
      </c>
      <c r="C119" s="18" t="s">
        <v>271</v>
      </c>
      <c r="D119" s="18" t="s">
        <v>13</v>
      </c>
      <c r="E119" s="18" t="s">
        <v>14</v>
      </c>
      <c r="F119" s="44">
        <v>1822</v>
      </c>
    </row>
    <row r="120" spans="1:6" x14ac:dyDescent="0.2">
      <c r="A120" s="18" t="s">
        <v>4</v>
      </c>
      <c r="B120" s="18" t="s">
        <v>270</v>
      </c>
      <c r="C120" s="18" t="s">
        <v>271</v>
      </c>
      <c r="D120" s="18" t="s">
        <v>13</v>
      </c>
      <c r="E120" s="18" t="s">
        <v>18</v>
      </c>
      <c r="F120" s="44">
        <v>2</v>
      </c>
    </row>
    <row r="121" spans="1:6" x14ac:dyDescent="0.2">
      <c r="A121" s="18" t="s">
        <v>4</v>
      </c>
      <c r="B121" s="18" t="s">
        <v>270</v>
      </c>
      <c r="C121" s="18" t="s">
        <v>271</v>
      </c>
      <c r="D121" s="18" t="s">
        <v>13</v>
      </c>
      <c r="E121" s="18" t="s">
        <v>17</v>
      </c>
      <c r="F121" s="44">
        <v>3672</v>
      </c>
    </row>
    <row r="122" spans="1:6" x14ac:dyDescent="0.2">
      <c r="A122" s="18" t="s">
        <v>4</v>
      </c>
      <c r="B122" s="18" t="s">
        <v>270</v>
      </c>
      <c r="C122" s="18" t="s">
        <v>271</v>
      </c>
      <c r="D122" s="18" t="s">
        <v>13</v>
      </c>
      <c r="E122" s="18" t="s">
        <v>23</v>
      </c>
      <c r="F122" s="44">
        <v>415</v>
      </c>
    </row>
    <row r="123" spans="1:6" x14ac:dyDescent="0.2">
      <c r="A123" s="18" t="s">
        <v>4</v>
      </c>
      <c r="B123" s="18" t="s">
        <v>270</v>
      </c>
      <c r="C123" s="18" t="s">
        <v>271</v>
      </c>
      <c r="D123" s="18" t="s">
        <v>13</v>
      </c>
      <c r="E123" s="18" t="s">
        <v>15</v>
      </c>
      <c r="F123" s="44">
        <v>1</v>
      </c>
    </row>
    <row r="124" spans="1:6" x14ac:dyDescent="0.2">
      <c r="A124" s="18" t="s">
        <v>4</v>
      </c>
      <c r="B124" s="18" t="s">
        <v>270</v>
      </c>
      <c r="C124" s="18" t="s">
        <v>271</v>
      </c>
      <c r="D124" s="18" t="s">
        <v>13</v>
      </c>
      <c r="E124" s="18" t="s">
        <v>22</v>
      </c>
      <c r="F124" s="44">
        <v>684</v>
      </c>
    </row>
    <row r="125" spans="1:6" x14ac:dyDescent="0.2">
      <c r="A125" s="18" t="s">
        <v>4</v>
      </c>
      <c r="B125" s="18" t="s">
        <v>270</v>
      </c>
      <c r="C125" s="18" t="s">
        <v>271</v>
      </c>
      <c r="D125" s="18" t="s">
        <v>13</v>
      </c>
      <c r="E125" s="18" t="s">
        <v>19</v>
      </c>
      <c r="F125" s="44">
        <v>481</v>
      </c>
    </row>
    <row r="126" spans="1:6" x14ac:dyDescent="0.2">
      <c r="A126" s="18" t="s">
        <v>4</v>
      </c>
      <c r="B126" s="18" t="s">
        <v>270</v>
      </c>
      <c r="C126" s="18" t="s">
        <v>271</v>
      </c>
      <c r="D126" s="18" t="s">
        <v>128</v>
      </c>
      <c r="E126" s="18" t="s">
        <v>23</v>
      </c>
      <c r="F126" s="44">
        <v>433</v>
      </c>
    </row>
    <row r="127" spans="1:6" x14ac:dyDescent="0.2">
      <c r="A127" s="18" t="s">
        <v>4</v>
      </c>
      <c r="B127" s="18" t="s">
        <v>270</v>
      </c>
      <c r="C127" s="18" t="s">
        <v>271</v>
      </c>
      <c r="D127" s="18" t="s">
        <v>128</v>
      </c>
      <c r="E127" s="18" t="s">
        <v>129</v>
      </c>
      <c r="F127" s="44">
        <v>182</v>
      </c>
    </row>
    <row r="128" spans="1:6" x14ac:dyDescent="0.2">
      <c r="A128" s="18" t="s">
        <v>4</v>
      </c>
      <c r="B128" s="18" t="s">
        <v>270</v>
      </c>
      <c r="C128" s="18" t="s">
        <v>271</v>
      </c>
      <c r="D128" s="18" t="s">
        <v>128</v>
      </c>
      <c r="E128" s="18" t="s">
        <v>130</v>
      </c>
      <c r="F128" s="44">
        <v>1038</v>
      </c>
    </row>
    <row r="129" spans="1:6" x14ac:dyDescent="0.2">
      <c r="A129" s="18" t="s">
        <v>4</v>
      </c>
      <c r="B129" s="18" t="s">
        <v>270</v>
      </c>
      <c r="C129" s="18" t="s">
        <v>271</v>
      </c>
      <c r="D129" s="18" t="s">
        <v>244</v>
      </c>
      <c r="E129" s="18" t="s">
        <v>160</v>
      </c>
      <c r="F129" s="44">
        <v>76</v>
      </c>
    </row>
    <row r="130" spans="1:6" x14ac:dyDescent="0.2">
      <c r="A130" s="18" t="s">
        <v>4</v>
      </c>
      <c r="B130" s="18" t="s">
        <v>270</v>
      </c>
      <c r="C130" s="18" t="s">
        <v>271</v>
      </c>
      <c r="D130" s="18" t="s">
        <v>244</v>
      </c>
      <c r="E130" s="18" t="s">
        <v>159</v>
      </c>
      <c r="F130" s="44">
        <v>1</v>
      </c>
    </row>
    <row r="131" spans="1:6" x14ac:dyDescent="0.2">
      <c r="A131" s="18" t="s">
        <v>4</v>
      </c>
      <c r="B131" s="18" t="s">
        <v>270</v>
      </c>
      <c r="C131" s="18" t="s">
        <v>271</v>
      </c>
      <c r="D131" s="18" t="s">
        <v>244</v>
      </c>
      <c r="E131" s="18" t="s">
        <v>161</v>
      </c>
      <c r="F131" s="44">
        <v>93</v>
      </c>
    </row>
    <row r="132" spans="1:6" x14ac:dyDescent="0.2">
      <c r="A132" s="18" t="s">
        <v>4</v>
      </c>
      <c r="B132" s="18" t="s">
        <v>270</v>
      </c>
      <c r="C132" s="18" t="s">
        <v>271</v>
      </c>
      <c r="D132" s="18" t="s">
        <v>138</v>
      </c>
      <c r="E132" s="18" t="s">
        <v>140</v>
      </c>
      <c r="F132" s="44">
        <v>37</v>
      </c>
    </row>
    <row r="133" spans="1:6" x14ac:dyDescent="0.2">
      <c r="A133" s="18" t="s">
        <v>4</v>
      </c>
      <c r="B133" s="18" t="s">
        <v>270</v>
      </c>
      <c r="C133" s="18" t="s">
        <v>271</v>
      </c>
      <c r="D133" s="18" t="s">
        <v>138</v>
      </c>
      <c r="E133" s="18" t="s">
        <v>139</v>
      </c>
      <c r="F133" s="44">
        <v>248</v>
      </c>
    </row>
    <row r="134" spans="1:6" x14ac:dyDescent="0.2">
      <c r="A134" s="18" t="s">
        <v>4</v>
      </c>
      <c r="B134" s="18" t="s">
        <v>270</v>
      </c>
      <c r="C134" s="18" t="s">
        <v>271</v>
      </c>
      <c r="D134" s="18" t="s">
        <v>148</v>
      </c>
      <c r="E134" s="18" t="s">
        <v>149</v>
      </c>
      <c r="F134" s="44">
        <v>3</v>
      </c>
    </row>
    <row r="135" spans="1:6" x14ac:dyDescent="0.2">
      <c r="A135" s="18" t="s">
        <v>4</v>
      </c>
      <c r="B135" s="18" t="s">
        <v>270</v>
      </c>
      <c r="C135" s="18" t="s">
        <v>271</v>
      </c>
      <c r="D135" s="18" t="s">
        <v>148</v>
      </c>
      <c r="E135" s="18" t="s">
        <v>23</v>
      </c>
      <c r="F135" s="44">
        <v>18</v>
      </c>
    </row>
    <row r="136" spans="1:6" x14ac:dyDescent="0.2">
      <c r="A136" s="18" t="s">
        <v>4</v>
      </c>
      <c r="B136" s="18" t="s">
        <v>270</v>
      </c>
      <c r="C136" s="18" t="s">
        <v>282</v>
      </c>
      <c r="D136" s="18" t="s">
        <v>21</v>
      </c>
      <c r="E136" s="18" t="s">
        <v>156</v>
      </c>
      <c r="F136" s="44">
        <v>119</v>
      </c>
    </row>
    <row r="137" spans="1:6" x14ac:dyDescent="0.2">
      <c r="A137" s="18" t="s">
        <v>4</v>
      </c>
      <c r="B137" s="18" t="s">
        <v>270</v>
      </c>
      <c r="C137" s="18" t="s">
        <v>282</v>
      </c>
      <c r="D137" s="18" t="s">
        <v>21</v>
      </c>
      <c r="E137" s="18" t="s">
        <v>157</v>
      </c>
      <c r="F137" s="44">
        <v>314</v>
      </c>
    </row>
    <row r="138" spans="1:6" x14ac:dyDescent="0.2">
      <c r="A138" s="18" t="s">
        <v>4</v>
      </c>
      <c r="B138" s="18" t="s">
        <v>270</v>
      </c>
      <c r="C138" s="18" t="s">
        <v>282</v>
      </c>
      <c r="D138" s="18" t="s">
        <v>73</v>
      </c>
      <c r="E138" s="18" t="s">
        <v>86</v>
      </c>
      <c r="F138" s="44">
        <v>128</v>
      </c>
    </row>
    <row r="139" spans="1:6" x14ac:dyDescent="0.2">
      <c r="A139" s="18" t="s">
        <v>4</v>
      </c>
      <c r="B139" s="18" t="s">
        <v>270</v>
      </c>
      <c r="C139" s="18" t="s">
        <v>282</v>
      </c>
      <c r="D139" s="18" t="s">
        <v>73</v>
      </c>
      <c r="E139" s="18" t="s">
        <v>96</v>
      </c>
      <c r="F139" s="44">
        <v>3</v>
      </c>
    </row>
    <row r="140" spans="1:6" x14ac:dyDescent="0.2">
      <c r="A140" s="18" t="s">
        <v>4</v>
      </c>
      <c r="B140" s="18" t="s">
        <v>270</v>
      </c>
      <c r="C140" s="18" t="s">
        <v>282</v>
      </c>
      <c r="D140" s="18" t="s">
        <v>73</v>
      </c>
      <c r="E140" s="18" t="s">
        <v>95</v>
      </c>
      <c r="F140" s="44">
        <v>460</v>
      </c>
    </row>
    <row r="141" spans="1:6" x14ac:dyDescent="0.2">
      <c r="A141" s="18" t="s">
        <v>4</v>
      </c>
      <c r="B141" s="18" t="s">
        <v>270</v>
      </c>
      <c r="C141" s="18" t="s">
        <v>282</v>
      </c>
      <c r="D141" s="18" t="s">
        <v>73</v>
      </c>
      <c r="E141" s="18" t="s">
        <v>80</v>
      </c>
      <c r="F141" s="44">
        <v>10</v>
      </c>
    </row>
    <row r="142" spans="1:6" x14ac:dyDescent="0.2">
      <c r="A142" s="18" t="s">
        <v>4</v>
      </c>
      <c r="B142" s="18" t="s">
        <v>270</v>
      </c>
      <c r="C142" s="18" t="s">
        <v>282</v>
      </c>
      <c r="D142" s="18" t="s">
        <v>73</v>
      </c>
      <c r="E142" s="18" t="s">
        <v>79</v>
      </c>
      <c r="F142" s="44">
        <v>104</v>
      </c>
    </row>
    <row r="143" spans="1:6" x14ac:dyDescent="0.2">
      <c r="A143" s="18" t="s">
        <v>4</v>
      </c>
      <c r="B143" s="18" t="s">
        <v>270</v>
      </c>
      <c r="C143" s="18" t="s">
        <v>282</v>
      </c>
      <c r="D143" s="18" t="s">
        <v>73</v>
      </c>
      <c r="E143" s="18" t="s">
        <v>78</v>
      </c>
      <c r="F143" s="44">
        <v>25</v>
      </c>
    </row>
    <row r="144" spans="1:6" x14ac:dyDescent="0.2">
      <c r="A144" s="18" t="s">
        <v>4</v>
      </c>
      <c r="B144" s="18" t="s">
        <v>270</v>
      </c>
      <c r="C144" s="18" t="s">
        <v>282</v>
      </c>
      <c r="D144" s="18" t="s">
        <v>73</v>
      </c>
      <c r="E144" s="18" t="s">
        <v>81</v>
      </c>
      <c r="F144" s="44">
        <v>13</v>
      </c>
    </row>
    <row r="145" spans="1:6" x14ac:dyDescent="0.2">
      <c r="A145" s="18" t="s">
        <v>4</v>
      </c>
      <c r="B145" s="18" t="s">
        <v>270</v>
      </c>
      <c r="C145" s="18" t="s">
        <v>282</v>
      </c>
      <c r="D145" s="18" t="s">
        <v>73</v>
      </c>
      <c r="E145" s="18" t="s">
        <v>76</v>
      </c>
      <c r="F145" s="44">
        <v>234</v>
      </c>
    </row>
    <row r="146" spans="1:6" x14ac:dyDescent="0.2">
      <c r="A146" s="18" t="s">
        <v>4</v>
      </c>
      <c r="B146" s="18" t="s">
        <v>270</v>
      </c>
      <c r="C146" s="18" t="s">
        <v>282</v>
      </c>
      <c r="D146" s="18" t="s">
        <v>73</v>
      </c>
      <c r="E146" s="18" t="s">
        <v>75</v>
      </c>
      <c r="F146" s="44">
        <v>281</v>
      </c>
    </row>
    <row r="147" spans="1:6" x14ac:dyDescent="0.2">
      <c r="A147" s="18" t="s">
        <v>4</v>
      </c>
      <c r="B147" s="18" t="s">
        <v>270</v>
      </c>
      <c r="C147" s="18" t="s">
        <v>282</v>
      </c>
      <c r="D147" s="18" t="s">
        <v>73</v>
      </c>
      <c r="E147" s="18" t="s">
        <v>74</v>
      </c>
      <c r="F147" s="44">
        <v>1</v>
      </c>
    </row>
    <row r="148" spans="1:6" x14ac:dyDescent="0.2">
      <c r="A148" s="18" t="s">
        <v>4</v>
      </c>
      <c r="B148" s="18" t="s">
        <v>270</v>
      </c>
      <c r="C148" s="18" t="s">
        <v>282</v>
      </c>
      <c r="D148" s="18" t="s">
        <v>73</v>
      </c>
      <c r="E148" s="18" t="s">
        <v>77</v>
      </c>
      <c r="F148" s="44">
        <v>13</v>
      </c>
    </row>
    <row r="149" spans="1:6" x14ac:dyDescent="0.2">
      <c r="A149" s="18" t="s">
        <v>4</v>
      </c>
      <c r="B149" s="18" t="s">
        <v>270</v>
      </c>
      <c r="C149" s="18" t="s">
        <v>282</v>
      </c>
      <c r="D149" s="18" t="s">
        <v>73</v>
      </c>
      <c r="E149" s="18" t="s">
        <v>84</v>
      </c>
      <c r="F149" s="44">
        <v>20</v>
      </c>
    </row>
    <row r="150" spans="1:6" x14ac:dyDescent="0.2">
      <c r="A150" s="18" t="s">
        <v>4</v>
      </c>
      <c r="B150" s="18" t="s">
        <v>270</v>
      </c>
      <c r="C150" s="18" t="s">
        <v>282</v>
      </c>
      <c r="D150" s="18" t="s">
        <v>73</v>
      </c>
      <c r="E150" s="18" t="s">
        <v>83</v>
      </c>
      <c r="F150" s="44">
        <v>47</v>
      </c>
    </row>
    <row r="151" spans="1:6" x14ac:dyDescent="0.2">
      <c r="A151" s="18" t="s">
        <v>4</v>
      </c>
      <c r="B151" s="18" t="s">
        <v>270</v>
      </c>
      <c r="C151" s="18" t="s">
        <v>282</v>
      </c>
      <c r="D151" s="18" t="s">
        <v>73</v>
      </c>
      <c r="E151" s="18" t="s">
        <v>82</v>
      </c>
      <c r="F151" s="44">
        <v>169</v>
      </c>
    </row>
    <row r="152" spans="1:6" x14ac:dyDescent="0.2">
      <c r="A152" s="18" t="s">
        <v>4</v>
      </c>
      <c r="B152" s="18" t="s">
        <v>270</v>
      </c>
      <c r="C152" s="18" t="s">
        <v>282</v>
      </c>
      <c r="D152" s="18" t="s">
        <v>73</v>
      </c>
      <c r="E152" s="18" t="s">
        <v>85</v>
      </c>
      <c r="F152" s="44">
        <v>6</v>
      </c>
    </row>
    <row r="153" spans="1:6" x14ac:dyDescent="0.2">
      <c r="A153" s="18" t="s">
        <v>4</v>
      </c>
      <c r="B153" s="18" t="s">
        <v>270</v>
      </c>
      <c r="C153" s="18" t="s">
        <v>282</v>
      </c>
      <c r="D153" s="18" t="s">
        <v>73</v>
      </c>
      <c r="E153" s="18" t="s">
        <v>90</v>
      </c>
      <c r="F153" s="44">
        <v>1</v>
      </c>
    </row>
    <row r="154" spans="1:6" x14ac:dyDescent="0.2">
      <c r="A154" s="18" t="s">
        <v>4</v>
      </c>
      <c r="B154" s="18" t="s">
        <v>270</v>
      </c>
      <c r="C154" s="18" t="s">
        <v>282</v>
      </c>
      <c r="D154" s="18" t="s">
        <v>150</v>
      </c>
      <c r="E154" s="18" t="s">
        <v>154</v>
      </c>
      <c r="F154" s="44">
        <v>292</v>
      </c>
    </row>
    <row r="155" spans="1:6" x14ac:dyDescent="0.2">
      <c r="A155" s="18" t="s">
        <v>4</v>
      </c>
      <c r="B155" s="18" t="s">
        <v>270</v>
      </c>
      <c r="C155" s="18" t="s">
        <v>282</v>
      </c>
      <c r="D155" s="18" t="s">
        <v>150</v>
      </c>
      <c r="E155" s="18" t="s">
        <v>151</v>
      </c>
      <c r="F155" s="44">
        <v>5</v>
      </c>
    </row>
    <row r="156" spans="1:6" x14ac:dyDescent="0.2">
      <c r="A156" s="18" t="s">
        <v>4</v>
      </c>
      <c r="B156" s="18" t="s">
        <v>270</v>
      </c>
      <c r="C156" s="18" t="s">
        <v>282</v>
      </c>
      <c r="D156" s="18" t="s">
        <v>150</v>
      </c>
      <c r="E156" s="18" t="s">
        <v>152</v>
      </c>
      <c r="F156" s="44">
        <v>6</v>
      </c>
    </row>
    <row r="157" spans="1:6" x14ac:dyDescent="0.2">
      <c r="A157" s="18" t="s">
        <v>4</v>
      </c>
      <c r="B157" s="18" t="s">
        <v>270</v>
      </c>
      <c r="C157" s="18" t="s">
        <v>282</v>
      </c>
      <c r="D157" s="18" t="s">
        <v>150</v>
      </c>
      <c r="E157" s="18" t="s">
        <v>153</v>
      </c>
      <c r="F157" s="44">
        <v>880</v>
      </c>
    </row>
    <row r="158" spans="1:6" x14ac:dyDescent="0.2">
      <c r="A158" s="18" t="s">
        <v>4</v>
      </c>
      <c r="B158" s="18" t="s">
        <v>270</v>
      </c>
      <c r="C158" s="18" t="s">
        <v>282</v>
      </c>
      <c r="D158" s="18" t="s">
        <v>57</v>
      </c>
      <c r="E158" s="18" t="s">
        <v>62</v>
      </c>
      <c r="F158" s="44">
        <v>1648</v>
      </c>
    </row>
    <row r="159" spans="1:6" x14ac:dyDescent="0.2">
      <c r="A159" s="18" t="s">
        <v>4</v>
      </c>
      <c r="B159" s="18" t="s">
        <v>270</v>
      </c>
      <c r="C159" s="18" t="s">
        <v>282</v>
      </c>
      <c r="D159" s="18" t="s">
        <v>57</v>
      </c>
      <c r="E159" s="18" t="s">
        <v>59</v>
      </c>
      <c r="F159" s="44">
        <v>1090</v>
      </c>
    </row>
    <row r="160" spans="1:6" x14ac:dyDescent="0.2">
      <c r="A160" s="18" t="s">
        <v>4</v>
      </c>
      <c r="B160" s="18" t="s">
        <v>270</v>
      </c>
      <c r="C160" s="18" t="s">
        <v>282</v>
      </c>
      <c r="D160" s="18" t="s">
        <v>57</v>
      </c>
      <c r="E160" s="18" t="s">
        <v>60</v>
      </c>
      <c r="F160" s="44">
        <v>290</v>
      </c>
    </row>
    <row r="161" spans="1:6" x14ac:dyDescent="0.2">
      <c r="A161" s="18" t="s">
        <v>4</v>
      </c>
      <c r="B161" s="18" t="s">
        <v>270</v>
      </c>
      <c r="C161" s="18" t="s">
        <v>282</v>
      </c>
      <c r="D161" s="18" t="s">
        <v>57</v>
      </c>
      <c r="E161" s="18" t="s">
        <v>61</v>
      </c>
      <c r="F161" s="44">
        <v>797</v>
      </c>
    </row>
    <row r="162" spans="1:6" x14ac:dyDescent="0.2">
      <c r="A162" s="18" t="s">
        <v>4</v>
      </c>
      <c r="B162" s="18" t="s">
        <v>270</v>
      </c>
      <c r="C162" s="18" t="s">
        <v>282</v>
      </c>
      <c r="D162" s="18" t="s">
        <v>57</v>
      </c>
      <c r="E162" s="18" t="s">
        <v>63</v>
      </c>
      <c r="F162" s="44">
        <v>383</v>
      </c>
    </row>
    <row r="163" spans="1:6" x14ac:dyDescent="0.2">
      <c r="A163" s="18" t="s">
        <v>4</v>
      </c>
      <c r="B163" s="18" t="s">
        <v>270</v>
      </c>
      <c r="C163" s="18" t="s">
        <v>282</v>
      </c>
      <c r="D163" s="18" t="s">
        <v>141</v>
      </c>
      <c r="E163" s="18" t="s">
        <v>145</v>
      </c>
      <c r="F163" s="44">
        <v>6</v>
      </c>
    </row>
    <row r="164" spans="1:6" x14ac:dyDescent="0.2">
      <c r="A164" s="18" t="s">
        <v>4</v>
      </c>
      <c r="B164" s="18" t="s">
        <v>270</v>
      </c>
      <c r="C164" s="18" t="s">
        <v>282</v>
      </c>
      <c r="D164" s="18" t="s">
        <v>141</v>
      </c>
      <c r="E164" s="18" t="s">
        <v>142</v>
      </c>
      <c r="F164" s="44">
        <v>135</v>
      </c>
    </row>
    <row r="165" spans="1:6" x14ac:dyDescent="0.2">
      <c r="A165" s="18" t="s">
        <v>4</v>
      </c>
      <c r="B165" s="18" t="s">
        <v>270</v>
      </c>
      <c r="C165" s="18" t="s">
        <v>282</v>
      </c>
      <c r="D165" s="18" t="s">
        <v>141</v>
      </c>
      <c r="E165" s="18" t="s">
        <v>147</v>
      </c>
      <c r="F165" s="44">
        <v>18</v>
      </c>
    </row>
    <row r="166" spans="1:6" x14ac:dyDescent="0.2">
      <c r="A166" s="18" t="s">
        <v>4</v>
      </c>
      <c r="B166" s="18" t="s">
        <v>270</v>
      </c>
      <c r="C166" s="18" t="s">
        <v>282</v>
      </c>
      <c r="D166" s="18" t="s">
        <v>141</v>
      </c>
      <c r="E166" s="18" t="s">
        <v>144</v>
      </c>
      <c r="F166" s="44">
        <v>3</v>
      </c>
    </row>
    <row r="167" spans="1:6" x14ac:dyDescent="0.2">
      <c r="A167" s="18" t="s">
        <v>4</v>
      </c>
      <c r="B167" s="18" t="s">
        <v>270</v>
      </c>
      <c r="C167" s="18" t="s">
        <v>282</v>
      </c>
      <c r="D167" s="18" t="s">
        <v>141</v>
      </c>
      <c r="E167" s="18" t="s">
        <v>143</v>
      </c>
      <c r="F167" s="44">
        <v>5</v>
      </c>
    </row>
    <row r="168" spans="1:6" x14ac:dyDescent="0.2">
      <c r="A168" s="18" t="s">
        <v>4</v>
      </c>
      <c r="B168" s="18" t="s">
        <v>270</v>
      </c>
      <c r="C168" s="18" t="s">
        <v>282</v>
      </c>
      <c r="D168" s="18" t="s">
        <v>35</v>
      </c>
      <c r="E168" s="18" t="s">
        <v>21</v>
      </c>
      <c r="F168" s="44">
        <v>1438</v>
      </c>
    </row>
    <row r="169" spans="1:6" x14ac:dyDescent="0.2">
      <c r="A169" s="18" t="s">
        <v>4</v>
      </c>
      <c r="B169" s="18" t="s">
        <v>270</v>
      </c>
      <c r="C169" s="18" t="s">
        <v>282</v>
      </c>
      <c r="D169" s="18" t="s">
        <v>35</v>
      </c>
      <c r="E169" s="18" t="s">
        <v>36</v>
      </c>
      <c r="F169" s="44">
        <v>31</v>
      </c>
    </row>
    <row r="170" spans="1:6" x14ac:dyDescent="0.2">
      <c r="A170" s="18" t="s">
        <v>4</v>
      </c>
      <c r="B170" s="18" t="s">
        <v>270</v>
      </c>
      <c r="C170" s="18" t="s">
        <v>282</v>
      </c>
      <c r="D170" s="18" t="s">
        <v>35</v>
      </c>
      <c r="E170" s="18" t="s">
        <v>38</v>
      </c>
      <c r="F170" s="44">
        <v>6</v>
      </c>
    </row>
    <row r="171" spans="1:6" x14ac:dyDescent="0.2">
      <c r="A171" s="18" t="s">
        <v>4</v>
      </c>
      <c r="B171" s="18" t="s">
        <v>270</v>
      </c>
      <c r="C171" s="18" t="s">
        <v>282</v>
      </c>
      <c r="D171" s="18" t="s">
        <v>35</v>
      </c>
      <c r="E171" s="18" t="s">
        <v>23</v>
      </c>
      <c r="F171" s="44">
        <v>1150</v>
      </c>
    </row>
    <row r="172" spans="1:6" x14ac:dyDescent="0.2">
      <c r="A172" s="18" t="s">
        <v>4</v>
      </c>
      <c r="B172" s="18" t="s">
        <v>270</v>
      </c>
      <c r="C172" s="18" t="s">
        <v>282</v>
      </c>
      <c r="D172" s="18" t="s">
        <v>35</v>
      </c>
      <c r="E172" s="18" t="s">
        <v>37</v>
      </c>
      <c r="F172" s="44">
        <v>363</v>
      </c>
    </row>
    <row r="173" spans="1:6" x14ac:dyDescent="0.2">
      <c r="A173" s="18" t="s">
        <v>4</v>
      </c>
      <c r="B173" s="18" t="s">
        <v>270</v>
      </c>
      <c r="C173" s="18" t="s">
        <v>282</v>
      </c>
      <c r="D173" s="18" t="s">
        <v>35</v>
      </c>
      <c r="E173" s="18" t="s">
        <v>22</v>
      </c>
      <c r="F173" s="44">
        <v>183</v>
      </c>
    </row>
    <row r="174" spans="1:6" x14ac:dyDescent="0.2">
      <c r="A174" s="18" t="s">
        <v>4</v>
      </c>
      <c r="B174" s="18" t="s">
        <v>270</v>
      </c>
      <c r="C174" s="18" t="s">
        <v>282</v>
      </c>
      <c r="D174" s="18" t="s">
        <v>272</v>
      </c>
      <c r="E174" s="18" t="s">
        <v>163</v>
      </c>
      <c r="F174" s="44">
        <v>3044</v>
      </c>
    </row>
    <row r="175" spans="1:6" x14ac:dyDescent="0.2">
      <c r="A175" s="18" t="s">
        <v>4</v>
      </c>
      <c r="B175" s="18" t="s">
        <v>270</v>
      </c>
      <c r="C175" s="18" t="s">
        <v>282</v>
      </c>
      <c r="D175" s="18" t="s">
        <v>105</v>
      </c>
      <c r="E175" s="18" t="s">
        <v>107</v>
      </c>
      <c r="F175" s="44">
        <v>5</v>
      </c>
    </row>
    <row r="176" spans="1:6" x14ac:dyDescent="0.2">
      <c r="A176" s="18" t="s">
        <v>4</v>
      </c>
      <c r="B176" s="18" t="s">
        <v>270</v>
      </c>
      <c r="C176" s="18" t="s">
        <v>282</v>
      </c>
      <c r="D176" s="18" t="s">
        <v>105</v>
      </c>
      <c r="E176" s="18" t="s">
        <v>108</v>
      </c>
      <c r="F176" s="44">
        <v>6</v>
      </c>
    </row>
    <row r="177" spans="1:6" x14ac:dyDescent="0.2">
      <c r="A177" s="18" t="s">
        <v>4</v>
      </c>
      <c r="B177" s="18" t="s">
        <v>270</v>
      </c>
      <c r="C177" s="18" t="s">
        <v>282</v>
      </c>
      <c r="D177" s="18" t="s">
        <v>105</v>
      </c>
      <c r="E177" s="18" t="s">
        <v>109</v>
      </c>
      <c r="F177" s="44">
        <v>137</v>
      </c>
    </row>
    <row r="178" spans="1:6" x14ac:dyDescent="0.2">
      <c r="A178" s="18" t="s">
        <v>4</v>
      </c>
      <c r="B178" s="18" t="s">
        <v>270</v>
      </c>
      <c r="C178" s="18" t="s">
        <v>282</v>
      </c>
      <c r="D178" s="18" t="s">
        <v>105</v>
      </c>
      <c r="E178" s="18" t="s">
        <v>110</v>
      </c>
      <c r="F178" s="44">
        <v>24</v>
      </c>
    </row>
    <row r="179" spans="1:6" x14ac:dyDescent="0.2">
      <c r="A179" s="18" t="s">
        <v>4</v>
      </c>
      <c r="B179" s="18" t="s">
        <v>270</v>
      </c>
      <c r="C179" s="18" t="s">
        <v>282</v>
      </c>
      <c r="D179" s="18" t="s">
        <v>105</v>
      </c>
      <c r="E179" s="18" t="s">
        <v>111</v>
      </c>
      <c r="F179" s="44">
        <v>50</v>
      </c>
    </row>
    <row r="180" spans="1:6" x14ac:dyDescent="0.2">
      <c r="A180" s="18" t="s">
        <v>4</v>
      </c>
      <c r="B180" s="18" t="s">
        <v>270</v>
      </c>
      <c r="C180" s="18" t="s">
        <v>282</v>
      </c>
      <c r="D180" s="18" t="s">
        <v>105</v>
      </c>
      <c r="E180" s="18" t="s">
        <v>112</v>
      </c>
      <c r="F180" s="44">
        <v>1</v>
      </c>
    </row>
    <row r="181" spans="1:6" x14ac:dyDescent="0.2">
      <c r="A181" s="18" t="s">
        <v>4</v>
      </c>
      <c r="B181" s="18" t="s">
        <v>270</v>
      </c>
      <c r="C181" s="18" t="s">
        <v>282</v>
      </c>
      <c r="D181" s="18" t="s">
        <v>105</v>
      </c>
      <c r="E181" s="18" t="s">
        <v>113</v>
      </c>
      <c r="F181" s="44">
        <v>22</v>
      </c>
    </row>
    <row r="182" spans="1:6" x14ac:dyDescent="0.2">
      <c r="A182" s="18" t="s">
        <v>4</v>
      </c>
      <c r="B182" s="18" t="s">
        <v>270</v>
      </c>
      <c r="C182" s="18" t="s">
        <v>282</v>
      </c>
      <c r="D182" s="18" t="s">
        <v>105</v>
      </c>
      <c r="E182" s="18" t="s">
        <v>114</v>
      </c>
      <c r="F182" s="44">
        <v>1</v>
      </c>
    </row>
    <row r="183" spans="1:6" x14ac:dyDescent="0.2">
      <c r="A183" s="18" t="s">
        <v>4</v>
      </c>
      <c r="B183" s="18" t="s">
        <v>270</v>
      </c>
      <c r="C183" s="18" t="s">
        <v>282</v>
      </c>
      <c r="D183" s="18" t="s">
        <v>105</v>
      </c>
      <c r="E183" s="18" t="s">
        <v>115</v>
      </c>
      <c r="F183" s="44">
        <v>2</v>
      </c>
    </row>
    <row r="184" spans="1:6" x14ac:dyDescent="0.2">
      <c r="A184" s="18" t="s">
        <v>4</v>
      </c>
      <c r="B184" s="18" t="s">
        <v>270</v>
      </c>
      <c r="C184" s="18" t="s">
        <v>282</v>
      </c>
      <c r="D184" s="18" t="s">
        <v>105</v>
      </c>
      <c r="E184" s="18" t="s">
        <v>116</v>
      </c>
      <c r="F184" s="44">
        <v>19</v>
      </c>
    </row>
    <row r="185" spans="1:6" x14ac:dyDescent="0.2">
      <c r="A185" s="18" t="s">
        <v>4</v>
      </c>
      <c r="B185" s="18" t="s">
        <v>270</v>
      </c>
      <c r="C185" s="18" t="s">
        <v>282</v>
      </c>
      <c r="D185" s="18" t="s">
        <v>105</v>
      </c>
      <c r="E185" s="18" t="s">
        <v>117</v>
      </c>
      <c r="F185" s="44">
        <v>27</v>
      </c>
    </row>
    <row r="186" spans="1:6" x14ac:dyDescent="0.2">
      <c r="A186" s="18" t="s">
        <v>4</v>
      </c>
      <c r="B186" s="18" t="s">
        <v>270</v>
      </c>
      <c r="C186" s="18" t="s">
        <v>282</v>
      </c>
      <c r="D186" s="18" t="s">
        <v>105</v>
      </c>
      <c r="E186" s="18" t="s">
        <v>119</v>
      </c>
      <c r="F186" s="44">
        <v>2</v>
      </c>
    </row>
    <row r="187" spans="1:6" x14ac:dyDescent="0.2">
      <c r="A187" s="18" t="s">
        <v>4</v>
      </c>
      <c r="B187" s="18" t="s">
        <v>270</v>
      </c>
      <c r="C187" s="18" t="s">
        <v>282</v>
      </c>
      <c r="D187" s="18" t="s">
        <v>105</v>
      </c>
      <c r="E187" s="18" t="s">
        <v>120</v>
      </c>
      <c r="F187" s="44">
        <v>14</v>
      </c>
    </row>
    <row r="188" spans="1:6" x14ac:dyDescent="0.2">
      <c r="A188" s="18" t="s">
        <v>4</v>
      </c>
      <c r="B188" s="18" t="s">
        <v>270</v>
      </c>
      <c r="C188" s="18" t="s">
        <v>282</v>
      </c>
      <c r="D188" s="18" t="s">
        <v>105</v>
      </c>
      <c r="E188" s="18" t="s">
        <v>121</v>
      </c>
      <c r="F188" s="44">
        <v>22</v>
      </c>
    </row>
    <row r="189" spans="1:6" x14ac:dyDescent="0.2">
      <c r="A189" s="18" t="s">
        <v>4</v>
      </c>
      <c r="B189" s="18" t="s">
        <v>270</v>
      </c>
      <c r="C189" s="18" t="s">
        <v>282</v>
      </c>
      <c r="D189" s="18" t="s">
        <v>105</v>
      </c>
      <c r="E189" s="18" t="s">
        <v>122</v>
      </c>
      <c r="F189" s="44">
        <v>5</v>
      </c>
    </row>
    <row r="190" spans="1:6" x14ac:dyDescent="0.2">
      <c r="A190" s="18" t="s">
        <v>4</v>
      </c>
      <c r="B190" s="18" t="s">
        <v>270</v>
      </c>
      <c r="C190" s="18" t="s">
        <v>282</v>
      </c>
      <c r="D190" s="18" t="s">
        <v>105</v>
      </c>
      <c r="E190" s="18" t="s">
        <v>123</v>
      </c>
      <c r="F190" s="44">
        <v>6</v>
      </c>
    </row>
    <row r="191" spans="1:6" x14ac:dyDescent="0.2">
      <c r="A191" s="18" t="s">
        <v>4</v>
      </c>
      <c r="B191" s="18" t="s">
        <v>270</v>
      </c>
      <c r="C191" s="18" t="s">
        <v>282</v>
      </c>
      <c r="D191" s="18" t="s">
        <v>105</v>
      </c>
      <c r="E191" s="18" t="s">
        <v>124</v>
      </c>
      <c r="F191" s="44">
        <v>6</v>
      </c>
    </row>
    <row r="192" spans="1:6" x14ac:dyDescent="0.2">
      <c r="A192" s="18" t="s">
        <v>4</v>
      </c>
      <c r="B192" s="18" t="s">
        <v>270</v>
      </c>
      <c r="C192" s="18" t="s">
        <v>282</v>
      </c>
      <c r="D192" s="18" t="s">
        <v>105</v>
      </c>
      <c r="E192" s="18" t="s">
        <v>125</v>
      </c>
      <c r="F192" s="44">
        <v>25</v>
      </c>
    </row>
    <row r="193" spans="1:6" x14ac:dyDescent="0.2">
      <c r="A193" s="18" t="s">
        <v>4</v>
      </c>
      <c r="B193" s="18" t="s">
        <v>270</v>
      </c>
      <c r="C193" s="18" t="s">
        <v>282</v>
      </c>
      <c r="D193" s="18" t="s">
        <v>105</v>
      </c>
      <c r="E193" s="18" t="s">
        <v>126</v>
      </c>
      <c r="F193" s="44">
        <v>15</v>
      </c>
    </row>
    <row r="194" spans="1:6" x14ac:dyDescent="0.2">
      <c r="A194" s="18" t="s">
        <v>4</v>
      </c>
      <c r="B194" s="18" t="s">
        <v>270</v>
      </c>
      <c r="C194" s="18" t="s">
        <v>282</v>
      </c>
      <c r="D194" s="18" t="s">
        <v>105</v>
      </c>
      <c r="E194" s="18" t="s">
        <v>127</v>
      </c>
      <c r="F194" s="44">
        <v>49</v>
      </c>
    </row>
    <row r="195" spans="1:6" x14ac:dyDescent="0.2">
      <c r="A195" s="18" t="s">
        <v>4</v>
      </c>
      <c r="B195" s="18" t="s">
        <v>270</v>
      </c>
      <c r="C195" s="18" t="s">
        <v>282</v>
      </c>
      <c r="D195" s="18" t="s">
        <v>242</v>
      </c>
      <c r="E195" s="18" t="s">
        <v>62</v>
      </c>
      <c r="F195" s="44">
        <v>2964</v>
      </c>
    </row>
    <row r="196" spans="1:6" x14ac:dyDescent="0.2">
      <c r="A196" s="18" t="s">
        <v>4</v>
      </c>
      <c r="B196" s="18" t="s">
        <v>270</v>
      </c>
      <c r="C196" s="18" t="s">
        <v>282</v>
      </c>
      <c r="D196" s="18" t="s">
        <v>242</v>
      </c>
      <c r="E196" s="18" t="s">
        <v>59</v>
      </c>
      <c r="F196" s="44">
        <v>125</v>
      </c>
    </row>
    <row r="197" spans="1:6" x14ac:dyDescent="0.2">
      <c r="A197" s="18" t="s">
        <v>4</v>
      </c>
      <c r="B197" s="18" t="s">
        <v>270</v>
      </c>
      <c r="C197" s="18" t="s">
        <v>282</v>
      </c>
      <c r="D197" s="18" t="s">
        <v>242</v>
      </c>
      <c r="E197" s="18" t="s">
        <v>60</v>
      </c>
      <c r="F197" s="44">
        <v>64</v>
      </c>
    </row>
    <row r="198" spans="1:6" x14ac:dyDescent="0.2">
      <c r="A198" s="18" t="s">
        <v>4</v>
      </c>
      <c r="B198" s="18" t="s">
        <v>270</v>
      </c>
      <c r="C198" s="18" t="s">
        <v>282</v>
      </c>
      <c r="D198" s="18" t="s">
        <v>242</v>
      </c>
      <c r="E198" s="18" t="s">
        <v>61</v>
      </c>
      <c r="F198" s="44">
        <v>599</v>
      </c>
    </row>
    <row r="199" spans="1:6" x14ac:dyDescent="0.2">
      <c r="A199" s="18" t="s">
        <v>4</v>
      </c>
      <c r="B199" s="18" t="s">
        <v>270</v>
      </c>
      <c r="C199" s="18" t="s">
        <v>282</v>
      </c>
      <c r="D199" s="18" t="s">
        <v>242</v>
      </c>
      <c r="E199" s="18" t="s">
        <v>63</v>
      </c>
      <c r="F199" s="44">
        <v>441</v>
      </c>
    </row>
    <row r="200" spans="1:6" x14ac:dyDescent="0.2">
      <c r="A200" s="18" t="s">
        <v>4</v>
      </c>
      <c r="B200" s="18" t="s">
        <v>270</v>
      </c>
      <c r="C200" s="18" t="s">
        <v>282</v>
      </c>
      <c r="D200" s="18" t="s">
        <v>273</v>
      </c>
      <c r="E200" s="18" t="s">
        <v>133</v>
      </c>
      <c r="F200" s="44">
        <v>26</v>
      </c>
    </row>
    <row r="201" spans="1:6" x14ac:dyDescent="0.2">
      <c r="A201" s="18" t="s">
        <v>4</v>
      </c>
      <c r="B201" s="18" t="s">
        <v>270</v>
      </c>
      <c r="C201" s="18" t="s">
        <v>282</v>
      </c>
      <c r="D201" s="18" t="s">
        <v>273</v>
      </c>
      <c r="E201" s="18" t="s">
        <v>23</v>
      </c>
      <c r="F201" s="44">
        <v>256</v>
      </c>
    </row>
    <row r="202" spans="1:6" x14ac:dyDescent="0.2">
      <c r="A202" s="18" t="s">
        <v>4</v>
      </c>
      <c r="B202" s="18" t="s">
        <v>270</v>
      </c>
      <c r="C202" s="18" t="s">
        <v>282</v>
      </c>
      <c r="D202" s="18" t="s">
        <v>273</v>
      </c>
      <c r="E202" s="18" t="s">
        <v>136</v>
      </c>
      <c r="F202" s="44">
        <v>7</v>
      </c>
    </row>
    <row r="203" spans="1:6" x14ac:dyDescent="0.2">
      <c r="A203" s="18" t="s">
        <v>4</v>
      </c>
      <c r="B203" s="18" t="s">
        <v>270</v>
      </c>
      <c r="C203" s="18" t="s">
        <v>282</v>
      </c>
      <c r="D203" s="18" t="s">
        <v>273</v>
      </c>
      <c r="E203" s="18" t="s">
        <v>137</v>
      </c>
      <c r="F203" s="44">
        <v>64</v>
      </c>
    </row>
    <row r="204" spans="1:6" x14ac:dyDescent="0.2">
      <c r="A204" s="18" t="s">
        <v>4</v>
      </c>
      <c r="B204" s="18" t="s">
        <v>270</v>
      </c>
      <c r="C204" s="18" t="s">
        <v>282</v>
      </c>
      <c r="D204" s="18" t="s">
        <v>273</v>
      </c>
      <c r="E204" s="18" t="s">
        <v>135</v>
      </c>
      <c r="F204" s="44">
        <v>74</v>
      </c>
    </row>
    <row r="205" spans="1:6" x14ac:dyDescent="0.2">
      <c r="A205" s="18" t="s">
        <v>4</v>
      </c>
      <c r="B205" s="18" t="s">
        <v>270</v>
      </c>
      <c r="C205" s="18" t="s">
        <v>282</v>
      </c>
      <c r="D205" s="18" t="s">
        <v>273</v>
      </c>
      <c r="E205" s="18" t="s">
        <v>134</v>
      </c>
      <c r="F205" s="44">
        <v>43</v>
      </c>
    </row>
    <row r="206" spans="1:6" x14ac:dyDescent="0.2">
      <c r="A206" s="18" t="s">
        <v>4</v>
      </c>
      <c r="B206" s="18" t="s">
        <v>270</v>
      </c>
      <c r="C206" s="18" t="s">
        <v>282</v>
      </c>
      <c r="D206" s="18" t="s">
        <v>273</v>
      </c>
      <c r="E206" s="18" t="s">
        <v>132</v>
      </c>
      <c r="F206" s="44">
        <v>322</v>
      </c>
    </row>
    <row r="207" spans="1:6" x14ac:dyDescent="0.2">
      <c r="A207" s="18" t="s">
        <v>4</v>
      </c>
      <c r="B207" s="18" t="s">
        <v>270</v>
      </c>
      <c r="C207" s="18" t="s">
        <v>282</v>
      </c>
      <c r="D207" s="18" t="s">
        <v>274</v>
      </c>
      <c r="E207" s="18" t="s">
        <v>163</v>
      </c>
      <c r="F207" s="44">
        <v>180</v>
      </c>
    </row>
    <row r="208" spans="1:6" x14ac:dyDescent="0.2">
      <c r="A208" s="18" t="s">
        <v>4</v>
      </c>
      <c r="B208" s="18" t="s">
        <v>270</v>
      </c>
      <c r="C208" s="18" t="s">
        <v>282</v>
      </c>
      <c r="D208" s="18" t="s">
        <v>275</v>
      </c>
      <c r="E208" s="18" t="s">
        <v>276</v>
      </c>
      <c r="F208" s="44">
        <v>628</v>
      </c>
    </row>
    <row r="209" spans="1:6" x14ac:dyDescent="0.2">
      <c r="A209" s="18" t="s">
        <v>4</v>
      </c>
      <c r="B209" s="18" t="s">
        <v>270</v>
      </c>
      <c r="C209" s="18" t="s">
        <v>282</v>
      </c>
      <c r="D209" s="18" t="s">
        <v>275</v>
      </c>
      <c r="E209" s="18" t="s">
        <v>28</v>
      </c>
      <c r="F209" s="44">
        <v>745</v>
      </c>
    </row>
    <row r="210" spans="1:6" x14ac:dyDescent="0.2">
      <c r="A210" s="18" t="s">
        <v>4</v>
      </c>
      <c r="B210" s="18" t="s">
        <v>270</v>
      </c>
      <c r="C210" s="18" t="s">
        <v>282</v>
      </c>
      <c r="D210" s="18" t="s">
        <v>275</v>
      </c>
      <c r="E210" s="18" t="s">
        <v>30</v>
      </c>
      <c r="F210" s="44">
        <v>13</v>
      </c>
    </row>
    <row r="211" spans="1:6" x14ac:dyDescent="0.2">
      <c r="A211" s="18" t="s">
        <v>4</v>
      </c>
      <c r="B211" s="18" t="s">
        <v>270</v>
      </c>
      <c r="C211" s="18" t="s">
        <v>282</v>
      </c>
      <c r="D211" s="18" t="s">
        <v>275</v>
      </c>
      <c r="E211" s="18" t="s">
        <v>31</v>
      </c>
      <c r="F211" s="44">
        <v>290</v>
      </c>
    </row>
    <row r="212" spans="1:6" x14ac:dyDescent="0.2">
      <c r="A212" s="18" t="s">
        <v>4</v>
      </c>
      <c r="B212" s="18" t="s">
        <v>270</v>
      </c>
      <c r="C212" s="18" t="s">
        <v>282</v>
      </c>
      <c r="D212" s="18" t="s">
        <v>275</v>
      </c>
      <c r="E212" s="18" t="s">
        <v>26</v>
      </c>
      <c r="F212" s="44">
        <v>97</v>
      </c>
    </row>
    <row r="213" spans="1:6" x14ac:dyDescent="0.2">
      <c r="A213" s="18" t="s">
        <v>4</v>
      </c>
      <c r="B213" s="18" t="s">
        <v>270</v>
      </c>
      <c r="C213" s="18" t="s">
        <v>282</v>
      </c>
      <c r="D213" s="18" t="s">
        <v>275</v>
      </c>
      <c r="E213" s="18" t="s">
        <v>23</v>
      </c>
      <c r="F213" s="44">
        <v>464</v>
      </c>
    </row>
    <row r="214" spans="1:6" x14ac:dyDescent="0.2">
      <c r="A214" s="18" t="s">
        <v>4</v>
      </c>
      <c r="B214" s="18" t="s">
        <v>270</v>
      </c>
      <c r="C214" s="18" t="s">
        <v>282</v>
      </c>
      <c r="D214" s="18" t="s">
        <v>275</v>
      </c>
      <c r="E214" s="18" t="s">
        <v>32</v>
      </c>
      <c r="F214" s="44">
        <v>32</v>
      </c>
    </row>
    <row r="215" spans="1:6" x14ac:dyDescent="0.2">
      <c r="A215" s="18" t="s">
        <v>4</v>
      </c>
      <c r="B215" s="18" t="s">
        <v>270</v>
      </c>
      <c r="C215" s="18" t="s">
        <v>282</v>
      </c>
      <c r="D215" s="18" t="s">
        <v>275</v>
      </c>
      <c r="E215" s="18" t="s">
        <v>29</v>
      </c>
      <c r="F215" s="44">
        <v>444</v>
      </c>
    </row>
    <row r="216" spans="1:6" x14ac:dyDescent="0.2">
      <c r="A216" s="18" t="s">
        <v>4</v>
      </c>
      <c r="B216" s="18" t="s">
        <v>270</v>
      </c>
      <c r="C216" s="18" t="s">
        <v>282</v>
      </c>
      <c r="D216" s="18" t="s">
        <v>162</v>
      </c>
      <c r="E216" s="18" t="s">
        <v>163</v>
      </c>
      <c r="F216" s="44">
        <v>2064</v>
      </c>
    </row>
    <row r="217" spans="1:6" x14ac:dyDescent="0.2">
      <c r="A217" s="18" t="s">
        <v>4</v>
      </c>
      <c r="B217" s="18" t="s">
        <v>270</v>
      </c>
      <c r="C217" s="18" t="s">
        <v>282</v>
      </c>
      <c r="D217" s="18" t="s">
        <v>65</v>
      </c>
      <c r="E217" s="18" t="s">
        <v>70</v>
      </c>
      <c r="F217" s="44">
        <v>82</v>
      </c>
    </row>
    <row r="218" spans="1:6" x14ac:dyDescent="0.2">
      <c r="A218" s="18" t="s">
        <v>4</v>
      </c>
      <c r="B218" s="18" t="s">
        <v>270</v>
      </c>
      <c r="C218" s="18" t="s">
        <v>282</v>
      </c>
      <c r="D218" s="18" t="s">
        <v>65</v>
      </c>
      <c r="E218" s="18" t="s">
        <v>69</v>
      </c>
      <c r="F218" s="44">
        <v>7</v>
      </c>
    </row>
    <row r="219" spans="1:6" x14ac:dyDescent="0.2">
      <c r="A219" s="18" t="s">
        <v>4</v>
      </c>
      <c r="B219" s="18" t="s">
        <v>270</v>
      </c>
      <c r="C219" s="18" t="s">
        <v>282</v>
      </c>
      <c r="D219" s="18" t="s">
        <v>65</v>
      </c>
      <c r="E219" s="18" t="s">
        <v>277</v>
      </c>
      <c r="F219" s="44">
        <v>31</v>
      </c>
    </row>
    <row r="220" spans="1:6" x14ac:dyDescent="0.2">
      <c r="A220" s="18" t="s">
        <v>4</v>
      </c>
      <c r="B220" s="18" t="s">
        <v>270</v>
      </c>
      <c r="C220" s="18" t="s">
        <v>282</v>
      </c>
      <c r="D220" s="18" t="s">
        <v>65</v>
      </c>
      <c r="E220" s="18" t="s">
        <v>278</v>
      </c>
      <c r="F220" s="44">
        <v>428</v>
      </c>
    </row>
    <row r="221" spans="1:6" x14ac:dyDescent="0.2">
      <c r="A221" s="18" t="s">
        <v>4</v>
      </c>
      <c r="B221" s="18" t="s">
        <v>270</v>
      </c>
      <c r="C221" s="18" t="s">
        <v>282</v>
      </c>
      <c r="D221" s="18" t="s">
        <v>65</v>
      </c>
      <c r="E221" s="18" t="s">
        <v>279</v>
      </c>
      <c r="F221" s="44">
        <v>20</v>
      </c>
    </row>
    <row r="222" spans="1:6" x14ac:dyDescent="0.2">
      <c r="A222" s="18" t="s">
        <v>4</v>
      </c>
      <c r="B222" s="18" t="s">
        <v>270</v>
      </c>
      <c r="C222" s="18" t="s">
        <v>282</v>
      </c>
      <c r="D222" s="18" t="s">
        <v>65</v>
      </c>
      <c r="E222" s="18" t="s">
        <v>23</v>
      </c>
      <c r="F222" s="44">
        <v>514</v>
      </c>
    </row>
    <row r="223" spans="1:6" x14ac:dyDescent="0.2">
      <c r="A223" s="18" t="s">
        <v>4</v>
      </c>
      <c r="B223" s="18" t="s">
        <v>270</v>
      </c>
      <c r="C223" s="18" t="s">
        <v>282</v>
      </c>
      <c r="D223" s="18" t="s">
        <v>65</v>
      </c>
      <c r="E223" s="18" t="s">
        <v>280</v>
      </c>
      <c r="F223" s="44">
        <v>11</v>
      </c>
    </row>
    <row r="224" spans="1:6" x14ac:dyDescent="0.2">
      <c r="A224" s="18" t="s">
        <v>4</v>
      </c>
      <c r="B224" s="18" t="s">
        <v>270</v>
      </c>
      <c r="C224" s="18" t="s">
        <v>282</v>
      </c>
      <c r="D224" s="18" t="s">
        <v>65</v>
      </c>
      <c r="E224" s="18" t="s">
        <v>66</v>
      </c>
      <c r="F224" s="44">
        <v>413</v>
      </c>
    </row>
    <row r="225" spans="1:6" x14ac:dyDescent="0.2">
      <c r="A225" s="18" t="s">
        <v>4</v>
      </c>
      <c r="B225" s="18" t="s">
        <v>270</v>
      </c>
      <c r="C225" s="18" t="s">
        <v>282</v>
      </c>
      <c r="D225" s="18" t="s">
        <v>243</v>
      </c>
      <c r="E225" s="18" t="s">
        <v>21</v>
      </c>
      <c r="F225" s="44">
        <v>23</v>
      </c>
    </row>
    <row r="226" spans="1:6" x14ac:dyDescent="0.2">
      <c r="A226" s="18" t="s">
        <v>4</v>
      </c>
      <c r="B226" s="18" t="s">
        <v>270</v>
      </c>
      <c r="C226" s="18" t="s">
        <v>282</v>
      </c>
      <c r="D226" s="18" t="s">
        <v>243</v>
      </c>
      <c r="E226" s="18" t="s">
        <v>14</v>
      </c>
      <c r="F226" s="44">
        <v>20</v>
      </c>
    </row>
    <row r="227" spans="1:6" x14ac:dyDescent="0.2">
      <c r="A227" s="18" t="s">
        <v>4</v>
      </c>
      <c r="B227" s="18" t="s">
        <v>270</v>
      </c>
      <c r="C227" s="18" t="s">
        <v>282</v>
      </c>
      <c r="D227" s="18" t="s">
        <v>243</v>
      </c>
      <c r="E227" s="18" t="s">
        <v>17</v>
      </c>
      <c r="F227" s="44">
        <v>95</v>
      </c>
    </row>
    <row r="228" spans="1:6" x14ac:dyDescent="0.2">
      <c r="A228" s="18" t="s">
        <v>4</v>
      </c>
      <c r="B228" s="18" t="s">
        <v>270</v>
      </c>
      <c r="C228" s="18" t="s">
        <v>282</v>
      </c>
      <c r="D228" s="18" t="s">
        <v>243</v>
      </c>
      <c r="E228" s="18" t="s">
        <v>23</v>
      </c>
      <c r="F228" s="44">
        <v>48</v>
      </c>
    </row>
    <row r="229" spans="1:6" x14ac:dyDescent="0.2">
      <c r="A229" s="18" t="s">
        <v>4</v>
      </c>
      <c r="B229" s="18" t="s">
        <v>270</v>
      </c>
      <c r="C229" s="18" t="s">
        <v>282</v>
      </c>
      <c r="D229" s="18" t="s">
        <v>243</v>
      </c>
      <c r="E229" s="18" t="s">
        <v>15</v>
      </c>
      <c r="F229" s="44">
        <v>115</v>
      </c>
    </row>
    <row r="230" spans="1:6" x14ac:dyDescent="0.2">
      <c r="A230" s="18" t="s">
        <v>4</v>
      </c>
      <c r="B230" s="18" t="s">
        <v>270</v>
      </c>
      <c r="C230" s="18" t="s">
        <v>282</v>
      </c>
      <c r="D230" s="18" t="s">
        <v>243</v>
      </c>
      <c r="E230" s="18" t="s">
        <v>22</v>
      </c>
      <c r="F230" s="44">
        <v>58</v>
      </c>
    </row>
    <row r="231" spans="1:6" x14ac:dyDescent="0.2">
      <c r="A231" s="18" t="s">
        <v>4</v>
      </c>
      <c r="B231" s="18" t="s">
        <v>270</v>
      </c>
      <c r="C231" s="18" t="s">
        <v>282</v>
      </c>
      <c r="D231" s="18" t="s">
        <v>98</v>
      </c>
      <c r="E231" s="18" t="s">
        <v>100</v>
      </c>
      <c r="F231" s="44">
        <v>72</v>
      </c>
    </row>
    <row r="232" spans="1:6" x14ac:dyDescent="0.2">
      <c r="A232" s="18" t="s">
        <v>4</v>
      </c>
      <c r="B232" s="18" t="s">
        <v>270</v>
      </c>
      <c r="C232" s="18" t="s">
        <v>282</v>
      </c>
      <c r="D232" s="18" t="s">
        <v>98</v>
      </c>
      <c r="E232" s="18" t="s">
        <v>102</v>
      </c>
      <c r="F232" s="44">
        <v>28</v>
      </c>
    </row>
    <row r="233" spans="1:6" x14ac:dyDescent="0.2">
      <c r="A233" s="18" t="s">
        <v>4</v>
      </c>
      <c r="B233" s="18" t="s">
        <v>270</v>
      </c>
      <c r="C233" s="18" t="s">
        <v>282</v>
      </c>
      <c r="D233" s="18" t="s">
        <v>98</v>
      </c>
      <c r="E233" s="18" t="s">
        <v>23</v>
      </c>
      <c r="F233" s="44">
        <v>3</v>
      </c>
    </row>
    <row r="234" spans="1:6" x14ac:dyDescent="0.2">
      <c r="A234" s="18" t="s">
        <v>4</v>
      </c>
      <c r="B234" s="18" t="s">
        <v>270</v>
      </c>
      <c r="C234" s="18" t="s">
        <v>282</v>
      </c>
      <c r="D234" s="18" t="s">
        <v>98</v>
      </c>
      <c r="E234" s="18" t="s">
        <v>101</v>
      </c>
      <c r="F234" s="44">
        <v>143</v>
      </c>
    </row>
    <row r="235" spans="1:6" x14ac:dyDescent="0.2">
      <c r="A235" s="18" t="s">
        <v>4</v>
      </c>
      <c r="B235" s="18" t="s">
        <v>270</v>
      </c>
      <c r="C235" s="18" t="s">
        <v>282</v>
      </c>
      <c r="D235" s="18" t="s">
        <v>98</v>
      </c>
      <c r="E235" s="18" t="s">
        <v>104</v>
      </c>
      <c r="F235" s="44">
        <v>18</v>
      </c>
    </row>
    <row r="236" spans="1:6" x14ac:dyDescent="0.2">
      <c r="A236" s="18" t="s">
        <v>4</v>
      </c>
      <c r="B236" s="18" t="s">
        <v>270</v>
      </c>
      <c r="C236" s="18" t="s">
        <v>282</v>
      </c>
      <c r="D236" s="18" t="s">
        <v>98</v>
      </c>
      <c r="E236" s="18" t="s">
        <v>99</v>
      </c>
      <c r="F236" s="44">
        <v>824</v>
      </c>
    </row>
    <row r="237" spans="1:6" x14ac:dyDescent="0.2">
      <c r="A237" s="18" t="s">
        <v>4</v>
      </c>
      <c r="B237" s="18" t="s">
        <v>270</v>
      </c>
      <c r="C237" s="18" t="s">
        <v>282</v>
      </c>
      <c r="D237" s="18" t="s">
        <v>98</v>
      </c>
      <c r="E237" s="18" t="s">
        <v>103</v>
      </c>
      <c r="F237" s="44">
        <v>5</v>
      </c>
    </row>
    <row r="238" spans="1:6" x14ac:dyDescent="0.2">
      <c r="A238" s="18" t="s">
        <v>4</v>
      </c>
      <c r="B238" s="18" t="s">
        <v>270</v>
      </c>
      <c r="C238" s="18" t="s">
        <v>282</v>
      </c>
      <c r="D238" s="18" t="s">
        <v>39</v>
      </c>
      <c r="E238" s="18" t="s">
        <v>220</v>
      </c>
      <c r="F238" s="44">
        <v>1</v>
      </c>
    </row>
    <row r="239" spans="1:6" x14ac:dyDescent="0.2">
      <c r="A239" s="18" t="s">
        <v>4</v>
      </c>
      <c r="B239" s="18" t="s">
        <v>270</v>
      </c>
      <c r="C239" s="18" t="s">
        <v>282</v>
      </c>
      <c r="D239" s="18" t="s">
        <v>39</v>
      </c>
      <c r="E239" s="18" t="s">
        <v>23</v>
      </c>
      <c r="F239" s="44">
        <v>9</v>
      </c>
    </row>
    <row r="240" spans="1:6" x14ac:dyDescent="0.2">
      <c r="A240" s="18" t="s">
        <v>4</v>
      </c>
      <c r="B240" s="18" t="s">
        <v>270</v>
      </c>
      <c r="C240" s="18" t="s">
        <v>282</v>
      </c>
      <c r="D240" s="18" t="s">
        <v>39</v>
      </c>
      <c r="E240" s="18" t="s">
        <v>54</v>
      </c>
      <c r="F240" s="44">
        <v>1</v>
      </c>
    </row>
    <row r="241" spans="1:6" x14ac:dyDescent="0.2">
      <c r="A241" s="18" t="s">
        <v>4</v>
      </c>
      <c r="B241" s="18" t="s">
        <v>270</v>
      </c>
      <c r="C241" s="18" t="s">
        <v>282</v>
      </c>
      <c r="D241" s="18" t="s">
        <v>39</v>
      </c>
      <c r="E241" s="18" t="s">
        <v>55</v>
      </c>
      <c r="F241" s="44">
        <v>4</v>
      </c>
    </row>
    <row r="242" spans="1:6" x14ac:dyDescent="0.2">
      <c r="A242" s="18" t="s">
        <v>4</v>
      </c>
      <c r="B242" s="18" t="s">
        <v>270</v>
      </c>
      <c r="C242" s="18" t="s">
        <v>282</v>
      </c>
      <c r="D242" s="18" t="s">
        <v>39</v>
      </c>
      <c r="E242" s="18" t="s">
        <v>170</v>
      </c>
      <c r="F242" s="44">
        <v>11</v>
      </c>
    </row>
    <row r="243" spans="1:6" x14ac:dyDescent="0.2">
      <c r="A243" s="18" t="s">
        <v>4</v>
      </c>
      <c r="B243" s="18" t="s">
        <v>270</v>
      </c>
      <c r="C243" s="18" t="s">
        <v>282</v>
      </c>
      <c r="D243" s="18" t="s">
        <v>39</v>
      </c>
      <c r="E243" s="18" t="s">
        <v>47</v>
      </c>
      <c r="F243" s="44">
        <v>6</v>
      </c>
    </row>
    <row r="244" spans="1:6" x14ac:dyDescent="0.2">
      <c r="A244" s="18" t="s">
        <v>4</v>
      </c>
      <c r="B244" s="18" t="s">
        <v>270</v>
      </c>
      <c r="C244" s="18" t="s">
        <v>282</v>
      </c>
      <c r="D244" s="18" t="s">
        <v>39</v>
      </c>
      <c r="E244" s="18" t="s">
        <v>169</v>
      </c>
      <c r="F244" s="44">
        <v>91</v>
      </c>
    </row>
    <row r="245" spans="1:6" x14ac:dyDescent="0.2">
      <c r="A245" s="18" t="s">
        <v>4</v>
      </c>
      <c r="B245" s="18" t="s">
        <v>270</v>
      </c>
      <c r="C245" s="18" t="s">
        <v>282</v>
      </c>
      <c r="D245" s="18" t="s">
        <v>39</v>
      </c>
      <c r="E245" s="18" t="s">
        <v>189</v>
      </c>
      <c r="F245" s="44">
        <v>3</v>
      </c>
    </row>
    <row r="246" spans="1:6" x14ac:dyDescent="0.2">
      <c r="A246" s="18" t="s">
        <v>4</v>
      </c>
      <c r="B246" s="18" t="s">
        <v>270</v>
      </c>
      <c r="C246" s="18" t="s">
        <v>282</v>
      </c>
      <c r="D246" s="18" t="s">
        <v>39</v>
      </c>
      <c r="E246" s="18" t="s">
        <v>56</v>
      </c>
      <c r="F246" s="44">
        <v>16</v>
      </c>
    </row>
    <row r="247" spans="1:6" x14ac:dyDescent="0.2">
      <c r="A247" s="18" t="s">
        <v>4</v>
      </c>
      <c r="B247" s="18" t="s">
        <v>270</v>
      </c>
      <c r="C247" s="18" t="s">
        <v>282</v>
      </c>
      <c r="D247" s="18" t="s">
        <v>39</v>
      </c>
      <c r="E247" s="18" t="s">
        <v>44</v>
      </c>
      <c r="F247" s="44">
        <v>10</v>
      </c>
    </row>
    <row r="248" spans="1:6" x14ac:dyDescent="0.2">
      <c r="A248" s="18" t="s">
        <v>4</v>
      </c>
      <c r="B248" s="18" t="s">
        <v>270</v>
      </c>
      <c r="C248" s="18" t="s">
        <v>282</v>
      </c>
      <c r="D248" s="18" t="s">
        <v>13</v>
      </c>
      <c r="E248" s="18" t="s">
        <v>21</v>
      </c>
      <c r="F248" s="44">
        <v>191</v>
      </c>
    </row>
    <row r="249" spans="1:6" x14ac:dyDescent="0.2">
      <c r="A249" s="18" t="s">
        <v>4</v>
      </c>
      <c r="B249" s="18" t="s">
        <v>270</v>
      </c>
      <c r="C249" s="18" t="s">
        <v>282</v>
      </c>
      <c r="D249" s="18" t="s">
        <v>13</v>
      </c>
      <c r="E249" s="18" t="s">
        <v>14</v>
      </c>
      <c r="F249" s="44">
        <v>1890</v>
      </c>
    </row>
    <row r="250" spans="1:6" x14ac:dyDescent="0.2">
      <c r="A250" s="18" t="s">
        <v>4</v>
      </c>
      <c r="B250" s="18" t="s">
        <v>270</v>
      </c>
      <c r="C250" s="18" t="s">
        <v>282</v>
      </c>
      <c r="D250" s="18" t="s">
        <v>13</v>
      </c>
      <c r="E250" s="18" t="s">
        <v>18</v>
      </c>
      <c r="F250" s="44">
        <v>2</v>
      </c>
    </row>
    <row r="251" spans="1:6" x14ac:dyDescent="0.2">
      <c r="A251" s="18" t="s">
        <v>4</v>
      </c>
      <c r="B251" s="18" t="s">
        <v>270</v>
      </c>
      <c r="C251" s="18" t="s">
        <v>282</v>
      </c>
      <c r="D251" s="18" t="s">
        <v>13</v>
      </c>
      <c r="E251" s="18" t="s">
        <v>17</v>
      </c>
      <c r="F251" s="44">
        <v>3786</v>
      </c>
    </row>
    <row r="252" spans="1:6" x14ac:dyDescent="0.2">
      <c r="A252" s="18" t="s">
        <v>4</v>
      </c>
      <c r="B252" s="18" t="s">
        <v>270</v>
      </c>
      <c r="C252" s="18" t="s">
        <v>282</v>
      </c>
      <c r="D252" s="18" t="s">
        <v>13</v>
      </c>
      <c r="E252" s="18" t="s">
        <v>20</v>
      </c>
      <c r="F252" s="44">
        <v>1</v>
      </c>
    </row>
    <row r="253" spans="1:6" x14ac:dyDescent="0.2">
      <c r="A253" s="18" t="s">
        <v>4</v>
      </c>
      <c r="B253" s="18" t="s">
        <v>270</v>
      </c>
      <c r="C253" s="18" t="s">
        <v>282</v>
      </c>
      <c r="D253" s="18" t="s">
        <v>13</v>
      </c>
      <c r="E253" s="18" t="s">
        <v>23</v>
      </c>
      <c r="F253" s="44">
        <v>450</v>
      </c>
    </row>
    <row r="254" spans="1:6" x14ac:dyDescent="0.2">
      <c r="A254" s="18" t="s">
        <v>4</v>
      </c>
      <c r="B254" s="18" t="s">
        <v>270</v>
      </c>
      <c r="C254" s="18" t="s">
        <v>282</v>
      </c>
      <c r="D254" s="18" t="s">
        <v>13</v>
      </c>
      <c r="E254" s="18" t="s">
        <v>22</v>
      </c>
      <c r="F254" s="44">
        <v>787</v>
      </c>
    </row>
    <row r="255" spans="1:6" x14ac:dyDescent="0.2">
      <c r="A255" s="18" t="s">
        <v>4</v>
      </c>
      <c r="B255" s="18" t="s">
        <v>270</v>
      </c>
      <c r="C255" s="18" t="s">
        <v>282</v>
      </c>
      <c r="D255" s="18" t="s">
        <v>13</v>
      </c>
      <c r="E255" s="18" t="s">
        <v>19</v>
      </c>
      <c r="F255" s="44">
        <v>558</v>
      </c>
    </row>
    <row r="256" spans="1:6" x14ac:dyDescent="0.2">
      <c r="A256" s="18" t="s">
        <v>4</v>
      </c>
      <c r="B256" s="18" t="s">
        <v>270</v>
      </c>
      <c r="C256" s="18" t="s">
        <v>282</v>
      </c>
      <c r="D256" s="18" t="s">
        <v>128</v>
      </c>
      <c r="E256" s="18" t="s">
        <v>23</v>
      </c>
      <c r="F256" s="44">
        <v>440</v>
      </c>
    </row>
    <row r="257" spans="1:6" x14ac:dyDescent="0.2">
      <c r="A257" s="18" t="s">
        <v>4</v>
      </c>
      <c r="B257" s="18" t="s">
        <v>270</v>
      </c>
      <c r="C257" s="18" t="s">
        <v>282</v>
      </c>
      <c r="D257" s="18" t="s">
        <v>128</v>
      </c>
      <c r="E257" s="18" t="s">
        <v>129</v>
      </c>
      <c r="F257" s="44">
        <v>156</v>
      </c>
    </row>
    <row r="258" spans="1:6" x14ac:dyDescent="0.2">
      <c r="A258" s="18" t="s">
        <v>4</v>
      </c>
      <c r="B258" s="18" t="s">
        <v>270</v>
      </c>
      <c r="C258" s="18" t="s">
        <v>282</v>
      </c>
      <c r="D258" s="18" t="s">
        <v>128</v>
      </c>
      <c r="E258" s="18" t="s">
        <v>130</v>
      </c>
      <c r="F258" s="44">
        <v>968</v>
      </c>
    </row>
    <row r="259" spans="1:6" x14ac:dyDescent="0.2">
      <c r="A259" s="18" t="s">
        <v>4</v>
      </c>
      <c r="B259" s="18" t="s">
        <v>270</v>
      </c>
      <c r="C259" s="18" t="s">
        <v>282</v>
      </c>
      <c r="D259" s="18" t="s">
        <v>244</v>
      </c>
      <c r="E259" s="18" t="s">
        <v>160</v>
      </c>
      <c r="F259" s="44">
        <v>103</v>
      </c>
    </row>
    <row r="260" spans="1:6" x14ac:dyDescent="0.2">
      <c r="A260" s="18" t="s">
        <v>4</v>
      </c>
      <c r="B260" s="18" t="s">
        <v>270</v>
      </c>
      <c r="C260" s="18" t="s">
        <v>282</v>
      </c>
      <c r="D260" s="18" t="s">
        <v>244</v>
      </c>
      <c r="E260" s="18" t="s">
        <v>159</v>
      </c>
      <c r="F260" s="44">
        <v>3</v>
      </c>
    </row>
    <row r="261" spans="1:6" x14ac:dyDescent="0.2">
      <c r="A261" s="18" t="s">
        <v>4</v>
      </c>
      <c r="B261" s="18" t="s">
        <v>270</v>
      </c>
      <c r="C261" s="18" t="s">
        <v>282</v>
      </c>
      <c r="D261" s="18" t="s">
        <v>244</v>
      </c>
      <c r="E261" s="18" t="s">
        <v>161</v>
      </c>
      <c r="F261" s="44">
        <v>90</v>
      </c>
    </row>
    <row r="262" spans="1:6" x14ac:dyDescent="0.2">
      <c r="A262" s="18" t="s">
        <v>4</v>
      </c>
      <c r="B262" s="18" t="s">
        <v>270</v>
      </c>
      <c r="C262" s="18" t="s">
        <v>282</v>
      </c>
      <c r="D262" s="18" t="s">
        <v>138</v>
      </c>
      <c r="E262" s="18" t="s">
        <v>140</v>
      </c>
      <c r="F262" s="44">
        <v>57</v>
      </c>
    </row>
    <row r="263" spans="1:6" x14ac:dyDescent="0.2">
      <c r="A263" s="18" t="s">
        <v>4</v>
      </c>
      <c r="B263" s="18" t="s">
        <v>270</v>
      </c>
      <c r="C263" s="18" t="s">
        <v>282</v>
      </c>
      <c r="D263" s="18" t="s">
        <v>138</v>
      </c>
      <c r="E263" s="18" t="s">
        <v>139</v>
      </c>
      <c r="F263" s="44">
        <v>291</v>
      </c>
    </row>
    <row r="264" spans="1:6" x14ac:dyDescent="0.2">
      <c r="A264" s="18" t="s">
        <v>4</v>
      </c>
      <c r="B264" s="18" t="s">
        <v>270</v>
      </c>
      <c r="C264" s="18" t="s">
        <v>282</v>
      </c>
      <c r="D264" s="18" t="s">
        <v>148</v>
      </c>
      <c r="E264" s="18" t="s">
        <v>149</v>
      </c>
      <c r="F264" s="44">
        <v>5</v>
      </c>
    </row>
    <row r="265" spans="1:6" x14ac:dyDescent="0.2">
      <c r="A265" s="18" t="s">
        <v>4</v>
      </c>
      <c r="B265" s="18" t="s">
        <v>270</v>
      </c>
      <c r="C265" s="18" t="s">
        <v>282</v>
      </c>
      <c r="D265" s="18" t="s">
        <v>148</v>
      </c>
      <c r="E265" s="18" t="s">
        <v>23</v>
      </c>
      <c r="F265" s="44">
        <v>28</v>
      </c>
    </row>
    <row r="266" spans="1:6" x14ac:dyDescent="0.2">
      <c r="A266" s="18" t="s">
        <v>4</v>
      </c>
      <c r="B266" s="18" t="s">
        <v>270</v>
      </c>
      <c r="C266" s="18" t="s">
        <v>283</v>
      </c>
      <c r="D266" s="18" t="s">
        <v>21</v>
      </c>
      <c r="E266" s="18" t="s">
        <v>156</v>
      </c>
      <c r="F266" s="44">
        <v>135</v>
      </c>
    </row>
    <row r="267" spans="1:6" x14ac:dyDescent="0.2">
      <c r="A267" s="18" t="s">
        <v>4</v>
      </c>
      <c r="B267" s="18" t="s">
        <v>270</v>
      </c>
      <c r="C267" s="18" t="s">
        <v>283</v>
      </c>
      <c r="D267" s="18" t="s">
        <v>21</v>
      </c>
      <c r="E267" s="18" t="s">
        <v>157</v>
      </c>
      <c r="F267" s="44">
        <v>417</v>
      </c>
    </row>
    <row r="268" spans="1:6" x14ac:dyDescent="0.2">
      <c r="A268" s="18" t="s">
        <v>4</v>
      </c>
      <c r="B268" s="18" t="s">
        <v>270</v>
      </c>
      <c r="C268" s="18" t="s">
        <v>283</v>
      </c>
      <c r="D268" s="18" t="s">
        <v>73</v>
      </c>
      <c r="E268" s="18" t="s">
        <v>86</v>
      </c>
      <c r="F268" s="44">
        <v>129</v>
      </c>
    </row>
    <row r="269" spans="1:6" x14ac:dyDescent="0.2">
      <c r="A269" s="18" t="s">
        <v>4</v>
      </c>
      <c r="B269" s="18" t="s">
        <v>270</v>
      </c>
      <c r="C269" s="18" t="s">
        <v>283</v>
      </c>
      <c r="D269" s="18" t="s">
        <v>73</v>
      </c>
      <c r="E269" s="18" t="s">
        <v>96</v>
      </c>
      <c r="F269" s="44">
        <v>1</v>
      </c>
    </row>
    <row r="270" spans="1:6" x14ac:dyDescent="0.2">
      <c r="A270" s="18" t="s">
        <v>4</v>
      </c>
      <c r="B270" s="18" t="s">
        <v>270</v>
      </c>
      <c r="C270" s="18" t="s">
        <v>283</v>
      </c>
      <c r="D270" s="18" t="s">
        <v>73</v>
      </c>
      <c r="E270" s="18" t="s">
        <v>95</v>
      </c>
      <c r="F270" s="44">
        <v>373</v>
      </c>
    </row>
    <row r="271" spans="1:6" x14ac:dyDescent="0.2">
      <c r="A271" s="18" t="s">
        <v>4</v>
      </c>
      <c r="B271" s="18" t="s">
        <v>270</v>
      </c>
      <c r="C271" s="18" t="s">
        <v>283</v>
      </c>
      <c r="D271" s="18" t="s">
        <v>73</v>
      </c>
      <c r="E271" s="18" t="s">
        <v>80</v>
      </c>
      <c r="F271" s="44">
        <v>2</v>
      </c>
    </row>
    <row r="272" spans="1:6" x14ac:dyDescent="0.2">
      <c r="A272" s="18" t="s">
        <v>4</v>
      </c>
      <c r="B272" s="18" t="s">
        <v>270</v>
      </c>
      <c r="C272" s="18" t="s">
        <v>283</v>
      </c>
      <c r="D272" s="18" t="s">
        <v>73</v>
      </c>
      <c r="E272" s="18" t="s">
        <v>79</v>
      </c>
      <c r="F272" s="44">
        <v>90</v>
      </c>
    </row>
    <row r="273" spans="1:6" x14ac:dyDescent="0.2">
      <c r="A273" s="18" t="s">
        <v>4</v>
      </c>
      <c r="B273" s="18" t="s">
        <v>270</v>
      </c>
      <c r="C273" s="18" t="s">
        <v>283</v>
      </c>
      <c r="D273" s="18" t="s">
        <v>73</v>
      </c>
      <c r="E273" s="18" t="s">
        <v>78</v>
      </c>
      <c r="F273" s="44">
        <v>15</v>
      </c>
    </row>
    <row r="274" spans="1:6" x14ac:dyDescent="0.2">
      <c r="A274" s="18" t="s">
        <v>4</v>
      </c>
      <c r="B274" s="18" t="s">
        <v>270</v>
      </c>
      <c r="C274" s="18" t="s">
        <v>283</v>
      </c>
      <c r="D274" s="18" t="s">
        <v>73</v>
      </c>
      <c r="E274" s="18" t="s">
        <v>81</v>
      </c>
      <c r="F274" s="44">
        <v>4</v>
      </c>
    </row>
    <row r="275" spans="1:6" x14ac:dyDescent="0.2">
      <c r="A275" s="18" t="s">
        <v>4</v>
      </c>
      <c r="B275" s="18" t="s">
        <v>270</v>
      </c>
      <c r="C275" s="18" t="s">
        <v>283</v>
      </c>
      <c r="D275" s="18" t="s">
        <v>73</v>
      </c>
      <c r="E275" s="18" t="s">
        <v>76</v>
      </c>
      <c r="F275" s="44">
        <v>82</v>
      </c>
    </row>
    <row r="276" spans="1:6" x14ac:dyDescent="0.2">
      <c r="A276" s="18" t="s">
        <v>4</v>
      </c>
      <c r="B276" s="18" t="s">
        <v>270</v>
      </c>
      <c r="C276" s="18" t="s">
        <v>283</v>
      </c>
      <c r="D276" s="18" t="s">
        <v>73</v>
      </c>
      <c r="E276" s="18" t="s">
        <v>75</v>
      </c>
      <c r="F276" s="44">
        <v>202</v>
      </c>
    </row>
    <row r="277" spans="1:6" x14ac:dyDescent="0.2">
      <c r="A277" s="18" t="s">
        <v>4</v>
      </c>
      <c r="B277" s="18" t="s">
        <v>270</v>
      </c>
      <c r="C277" s="18" t="s">
        <v>283</v>
      </c>
      <c r="D277" s="18" t="s">
        <v>73</v>
      </c>
      <c r="E277" s="18" t="s">
        <v>74</v>
      </c>
      <c r="F277" s="44">
        <v>5</v>
      </c>
    </row>
    <row r="278" spans="1:6" x14ac:dyDescent="0.2">
      <c r="A278" s="18" t="s">
        <v>4</v>
      </c>
      <c r="B278" s="18" t="s">
        <v>270</v>
      </c>
      <c r="C278" s="18" t="s">
        <v>283</v>
      </c>
      <c r="D278" s="18" t="s">
        <v>73</v>
      </c>
      <c r="E278" s="18" t="s">
        <v>77</v>
      </c>
      <c r="F278" s="44">
        <v>4</v>
      </c>
    </row>
    <row r="279" spans="1:6" x14ac:dyDescent="0.2">
      <c r="A279" s="18" t="s">
        <v>4</v>
      </c>
      <c r="B279" s="18" t="s">
        <v>270</v>
      </c>
      <c r="C279" s="18" t="s">
        <v>283</v>
      </c>
      <c r="D279" s="18" t="s">
        <v>73</v>
      </c>
      <c r="E279" s="18" t="s">
        <v>84</v>
      </c>
      <c r="F279" s="44">
        <v>25</v>
      </c>
    </row>
    <row r="280" spans="1:6" x14ac:dyDescent="0.2">
      <c r="A280" s="18" t="s">
        <v>4</v>
      </c>
      <c r="B280" s="18" t="s">
        <v>270</v>
      </c>
      <c r="C280" s="18" t="s">
        <v>283</v>
      </c>
      <c r="D280" s="18" t="s">
        <v>73</v>
      </c>
      <c r="E280" s="18" t="s">
        <v>83</v>
      </c>
      <c r="F280" s="44">
        <v>137</v>
      </c>
    </row>
    <row r="281" spans="1:6" x14ac:dyDescent="0.2">
      <c r="A281" s="18" t="s">
        <v>4</v>
      </c>
      <c r="B281" s="18" t="s">
        <v>270</v>
      </c>
      <c r="C281" s="18" t="s">
        <v>283</v>
      </c>
      <c r="D281" s="18" t="s">
        <v>73</v>
      </c>
      <c r="E281" s="18" t="s">
        <v>82</v>
      </c>
      <c r="F281" s="44">
        <v>116</v>
      </c>
    </row>
    <row r="282" spans="1:6" x14ac:dyDescent="0.2">
      <c r="A282" s="18" t="s">
        <v>4</v>
      </c>
      <c r="B282" s="18" t="s">
        <v>270</v>
      </c>
      <c r="C282" s="18" t="s">
        <v>283</v>
      </c>
      <c r="D282" s="18" t="s">
        <v>73</v>
      </c>
      <c r="E282" s="18" t="s">
        <v>85</v>
      </c>
      <c r="F282" s="44">
        <v>18</v>
      </c>
    </row>
    <row r="283" spans="1:6" x14ac:dyDescent="0.2">
      <c r="A283" s="18" t="s">
        <v>4</v>
      </c>
      <c r="B283" s="18" t="s">
        <v>270</v>
      </c>
      <c r="C283" s="18" t="s">
        <v>283</v>
      </c>
      <c r="D283" s="18" t="s">
        <v>73</v>
      </c>
      <c r="E283" s="18" t="s">
        <v>90</v>
      </c>
      <c r="F283" s="44">
        <v>4</v>
      </c>
    </row>
    <row r="284" spans="1:6" x14ac:dyDescent="0.2">
      <c r="A284" s="18" t="s">
        <v>4</v>
      </c>
      <c r="B284" s="18" t="s">
        <v>270</v>
      </c>
      <c r="C284" s="18" t="s">
        <v>283</v>
      </c>
      <c r="D284" s="18" t="s">
        <v>73</v>
      </c>
      <c r="E284" s="18" t="s">
        <v>89</v>
      </c>
      <c r="F284" s="44">
        <v>1</v>
      </c>
    </row>
    <row r="285" spans="1:6" x14ac:dyDescent="0.2">
      <c r="A285" s="18" t="s">
        <v>4</v>
      </c>
      <c r="B285" s="18" t="s">
        <v>270</v>
      </c>
      <c r="C285" s="18" t="s">
        <v>283</v>
      </c>
      <c r="D285" s="18" t="s">
        <v>150</v>
      </c>
      <c r="E285" s="18" t="s">
        <v>154</v>
      </c>
      <c r="F285" s="44">
        <v>300</v>
      </c>
    </row>
    <row r="286" spans="1:6" x14ac:dyDescent="0.2">
      <c r="A286" s="18" t="s">
        <v>4</v>
      </c>
      <c r="B286" s="18" t="s">
        <v>270</v>
      </c>
      <c r="C286" s="18" t="s">
        <v>283</v>
      </c>
      <c r="D286" s="18" t="s">
        <v>150</v>
      </c>
      <c r="E286" s="18" t="s">
        <v>151</v>
      </c>
      <c r="F286" s="44">
        <v>4</v>
      </c>
    </row>
    <row r="287" spans="1:6" x14ac:dyDescent="0.2">
      <c r="A287" s="18" t="s">
        <v>4</v>
      </c>
      <c r="B287" s="18" t="s">
        <v>270</v>
      </c>
      <c r="C287" s="18" t="s">
        <v>283</v>
      </c>
      <c r="D287" s="18" t="s">
        <v>150</v>
      </c>
      <c r="E287" s="18" t="s">
        <v>152</v>
      </c>
      <c r="F287" s="44">
        <v>5</v>
      </c>
    </row>
    <row r="288" spans="1:6" x14ac:dyDescent="0.2">
      <c r="A288" s="18" t="s">
        <v>4</v>
      </c>
      <c r="B288" s="18" t="s">
        <v>270</v>
      </c>
      <c r="C288" s="18" t="s">
        <v>283</v>
      </c>
      <c r="D288" s="18" t="s">
        <v>150</v>
      </c>
      <c r="E288" s="18" t="s">
        <v>153</v>
      </c>
      <c r="F288" s="44">
        <v>928</v>
      </c>
    </row>
    <row r="289" spans="1:6" x14ac:dyDescent="0.2">
      <c r="A289" s="18" t="s">
        <v>4</v>
      </c>
      <c r="B289" s="18" t="s">
        <v>270</v>
      </c>
      <c r="C289" s="18" t="s">
        <v>283</v>
      </c>
      <c r="D289" s="18" t="s">
        <v>57</v>
      </c>
      <c r="E289" s="18" t="s">
        <v>62</v>
      </c>
      <c r="F289" s="44">
        <v>1495</v>
      </c>
    </row>
    <row r="290" spans="1:6" x14ac:dyDescent="0.2">
      <c r="A290" s="18" t="s">
        <v>4</v>
      </c>
      <c r="B290" s="18" t="s">
        <v>270</v>
      </c>
      <c r="C290" s="18" t="s">
        <v>283</v>
      </c>
      <c r="D290" s="18" t="s">
        <v>57</v>
      </c>
      <c r="E290" s="18" t="s">
        <v>59</v>
      </c>
      <c r="F290" s="44">
        <v>1032</v>
      </c>
    </row>
    <row r="291" spans="1:6" x14ac:dyDescent="0.2">
      <c r="A291" s="18" t="s">
        <v>4</v>
      </c>
      <c r="B291" s="18" t="s">
        <v>270</v>
      </c>
      <c r="C291" s="18" t="s">
        <v>283</v>
      </c>
      <c r="D291" s="18" t="s">
        <v>57</v>
      </c>
      <c r="E291" s="18" t="s">
        <v>60</v>
      </c>
      <c r="F291" s="44">
        <v>281</v>
      </c>
    </row>
    <row r="292" spans="1:6" x14ac:dyDescent="0.2">
      <c r="A292" s="18" t="s">
        <v>4</v>
      </c>
      <c r="B292" s="18" t="s">
        <v>270</v>
      </c>
      <c r="C292" s="18" t="s">
        <v>283</v>
      </c>
      <c r="D292" s="18" t="s">
        <v>57</v>
      </c>
      <c r="E292" s="18" t="s">
        <v>61</v>
      </c>
      <c r="F292" s="44">
        <v>797</v>
      </c>
    </row>
    <row r="293" spans="1:6" x14ac:dyDescent="0.2">
      <c r="A293" s="18" t="s">
        <v>4</v>
      </c>
      <c r="B293" s="18" t="s">
        <v>270</v>
      </c>
      <c r="C293" s="18" t="s">
        <v>283</v>
      </c>
      <c r="D293" s="18" t="s">
        <v>57</v>
      </c>
      <c r="E293" s="18" t="s">
        <v>63</v>
      </c>
      <c r="F293" s="44">
        <v>363</v>
      </c>
    </row>
    <row r="294" spans="1:6" x14ac:dyDescent="0.2">
      <c r="A294" s="18" t="s">
        <v>4</v>
      </c>
      <c r="B294" s="18" t="s">
        <v>270</v>
      </c>
      <c r="C294" s="18" t="s">
        <v>283</v>
      </c>
      <c r="D294" s="18" t="s">
        <v>141</v>
      </c>
      <c r="E294" s="18" t="s">
        <v>145</v>
      </c>
      <c r="F294" s="44">
        <v>11</v>
      </c>
    </row>
    <row r="295" spans="1:6" x14ac:dyDescent="0.2">
      <c r="A295" s="18" t="s">
        <v>4</v>
      </c>
      <c r="B295" s="18" t="s">
        <v>270</v>
      </c>
      <c r="C295" s="18" t="s">
        <v>283</v>
      </c>
      <c r="D295" s="18" t="s">
        <v>141</v>
      </c>
      <c r="E295" s="18" t="s">
        <v>142</v>
      </c>
      <c r="F295" s="44">
        <v>212</v>
      </c>
    </row>
    <row r="296" spans="1:6" x14ac:dyDescent="0.2">
      <c r="A296" s="18" t="s">
        <v>4</v>
      </c>
      <c r="B296" s="18" t="s">
        <v>270</v>
      </c>
      <c r="C296" s="18" t="s">
        <v>283</v>
      </c>
      <c r="D296" s="18" t="s">
        <v>141</v>
      </c>
      <c r="E296" s="18" t="s">
        <v>147</v>
      </c>
      <c r="F296" s="44">
        <v>31</v>
      </c>
    </row>
    <row r="297" spans="1:6" x14ac:dyDescent="0.2">
      <c r="A297" s="18" t="s">
        <v>4</v>
      </c>
      <c r="B297" s="18" t="s">
        <v>270</v>
      </c>
      <c r="C297" s="18" t="s">
        <v>283</v>
      </c>
      <c r="D297" s="18" t="s">
        <v>141</v>
      </c>
      <c r="E297" s="18" t="s">
        <v>144</v>
      </c>
      <c r="F297" s="44">
        <v>7</v>
      </c>
    </row>
    <row r="298" spans="1:6" x14ac:dyDescent="0.2">
      <c r="A298" s="18" t="s">
        <v>4</v>
      </c>
      <c r="B298" s="18" t="s">
        <v>270</v>
      </c>
      <c r="C298" s="18" t="s">
        <v>283</v>
      </c>
      <c r="D298" s="18" t="s">
        <v>141</v>
      </c>
      <c r="E298" s="18" t="s">
        <v>143</v>
      </c>
      <c r="F298" s="44">
        <v>3</v>
      </c>
    </row>
    <row r="299" spans="1:6" x14ac:dyDescent="0.2">
      <c r="A299" s="18" t="s">
        <v>4</v>
      </c>
      <c r="B299" s="18" t="s">
        <v>270</v>
      </c>
      <c r="C299" s="18" t="s">
        <v>283</v>
      </c>
      <c r="D299" s="18" t="s">
        <v>35</v>
      </c>
      <c r="E299" s="18" t="s">
        <v>21</v>
      </c>
      <c r="F299" s="44">
        <v>2819</v>
      </c>
    </row>
    <row r="300" spans="1:6" x14ac:dyDescent="0.2">
      <c r="A300" s="18" t="s">
        <v>4</v>
      </c>
      <c r="B300" s="18" t="s">
        <v>270</v>
      </c>
      <c r="C300" s="18" t="s">
        <v>283</v>
      </c>
      <c r="D300" s="18" t="s">
        <v>35</v>
      </c>
      <c r="E300" s="18" t="s">
        <v>36</v>
      </c>
      <c r="F300" s="44">
        <v>126</v>
      </c>
    </row>
    <row r="301" spans="1:6" x14ac:dyDescent="0.2">
      <c r="A301" s="18" t="s">
        <v>4</v>
      </c>
      <c r="B301" s="18" t="s">
        <v>270</v>
      </c>
      <c r="C301" s="18" t="s">
        <v>283</v>
      </c>
      <c r="D301" s="18" t="s">
        <v>35</v>
      </c>
      <c r="E301" s="18" t="s">
        <v>38</v>
      </c>
      <c r="F301" s="44">
        <v>8</v>
      </c>
    </row>
    <row r="302" spans="1:6" x14ac:dyDescent="0.2">
      <c r="A302" s="18" t="s">
        <v>4</v>
      </c>
      <c r="B302" s="18" t="s">
        <v>270</v>
      </c>
      <c r="C302" s="18" t="s">
        <v>283</v>
      </c>
      <c r="D302" s="18" t="s">
        <v>35</v>
      </c>
      <c r="E302" s="18" t="s">
        <v>23</v>
      </c>
      <c r="F302" s="44">
        <v>4014</v>
      </c>
    </row>
    <row r="303" spans="1:6" x14ac:dyDescent="0.2">
      <c r="A303" s="18" t="s">
        <v>4</v>
      </c>
      <c r="B303" s="18" t="s">
        <v>270</v>
      </c>
      <c r="C303" s="18" t="s">
        <v>283</v>
      </c>
      <c r="D303" s="18" t="s">
        <v>35</v>
      </c>
      <c r="E303" s="18" t="s">
        <v>37</v>
      </c>
      <c r="F303" s="44">
        <v>785</v>
      </c>
    </row>
    <row r="304" spans="1:6" x14ac:dyDescent="0.2">
      <c r="A304" s="18" t="s">
        <v>4</v>
      </c>
      <c r="B304" s="18" t="s">
        <v>270</v>
      </c>
      <c r="C304" s="18" t="s">
        <v>283</v>
      </c>
      <c r="D304" s="18" t="s">
        <v>35</v>
      </c>
      <c r="E304" s="18" t="s">
        <v>22</v>
      </c>
      <c r="F304" s="44">
        <v>375</v>
      </c>
    </row>
    <row r="305" spans="1:6" x14ac:dyDescent="0.2">
      <c r="A305" s="18" t="s">
        <v>4</v>
      </c>
      <c r="B305" s="18" t="s">
        <v>270</v>
      </c>
      <c r="C305" s="18" t="s">
        <v>283</v>
      </c>
      <c r="D305" s="18" t="s">
        <v>272</v>
      </c>
      <c r="E305" s="18" t="s">
        <v>163</v>
      </c>
      <c r="F305" s="44">
        <v>2971</v>
      </c>
    </row>
    <row r="306" spans="1:6" x14ac:dyDescent="0.2">
      <c r="A306" s="18" t="s">
        <v>4</v>
      </c>
      <c r="B306" s="18" t="s">
        <v>270</v>
      </c>
      <c r="C306" s="18" t="s">
        <v>283</v>
      </c>
      <c r="D306" s="18" t="s">
        <v>105</v>
      </c>
      <c r="E306" s="18" t="s">
        <v>106</v>
      </c>
      <c r="F306" s="44">
        <v>4</v>
      </c>
    </row>
    <row r="307" spans="1:6" x14ac:dyDescent="0.2">
      <c r="A307" s="18" t="s">
        <v>4</v>
      </c>
      <c r="B307" s="18" t="s">
        <v>270</v>
      </c>
      <c r="C307" s="18" t="s">
        <v>283</v>
      </c>
      <c r="D307" s="18" t="s">
        <v>105</v>
      </c>
      <c r="E307" s="18" t="s">
        <v>107</v>
      </c>
      <c r="F307" s="44">
        <v>5</v>
      </c>
    </row>
    <row r="308" spans="1:6" x14ac:dyDescent="0.2">
      <c r="A308" s="18" t="s">
        <v>4</v>
      </c>
      <c r="B308" s="18" t="s">
        <v>270</v>
      </c>
      <c r="C308" s="18" t="s">
        <v>283</v>
      </c>
      <c r="D308" s="18" t="s">
        <v>105</v>
      </c>
      <c r="E308" s="18" t="s">
        <v>108</v>
      </c>
      <c r="F308" s="44">
        <v>14</v>
      </c>
    </row>
    <row r="309" spans="1:6" x14ac:dyDescent="0.2">
      <c r="A309" s="18" t="s">
        <v>4</v>
      </c>
      <c r="B309" s="18" t="s">
        <v>270</v>
      </c>
      <c r="C309" s="18" t="s">
        <v>283</v>
      </c>
      <c r="D309" s="18" t="s">
        <v>105</v>
      </c>
      <c r="E309" s="18" t="s">
        <v>109</v>
      </c>
      <c r="F309" s="44">
        <v>163</v>
      </c>
    </row>
    <row r="310" spans="1:6" x14ac:dyDescent="0.2">
      <c r="A310" s="18" t="s">
        <v>4</v>
      </c>
      <c r="B310" s="18" t="s">
        <v>270</v>
      </c>
      <c r="C310" s="18" t="s">
        <v>283</v>
      </c>
      <c r="D310" s="18" t="s">
        <v>105</v>
      </c>
      <c r="E310" s="18" t="s">
        <v>110</v>
      </c>
      <c r="F310" s="44">
        <v>36</v>
      </c>
    </row>
    <row r="311" spans="1:6" x14ac:dyDescent="0.2">
      <c r="A311" s="18" t="s">
        <v>4</v>
      </c>
      <c r="B311" s="18" t="s">
        <v>270</v>
      </c>
      <c r="C311" s="18" t="s">
        <v>283</v>
      </c>
      <c r="D311" s="18" t="s">
        <v>105</v>
      </c>
      <c r="E311" s="18" t="s">
        <v>111</v>
      </c>
      <c r="F311" s="44">
        <v>53</v>
      </c>
    </row>
    <row r="312" spans="1:6" x14ac:dyDescent="0.2">
      <c r="A312" s="18" t="s">
        <v>4</v>
      </c>
      <c r="B312" s="18" t="s">
        <v>270</v>
      </c>
      <c r="C312" s="18" t="s">
        <v>283</v>
      </c>
      <c r="D312" s="18" t="s">
        <v>105</v>
      </c>
      <c r="E312" s="18" t="s">
        <v>112</v>
      </c>
      <c r="F312" s="44">
        <v>4</v>
      </c>
    </row>
    <row r="313" spans="1:6" x14ac:dyDescent="0.2">
      <c r="A313" s="18" t="s">
        <v>4</v>
      </c>
      <c r="B313" s="18" t="s">
        <v>270</v>
      </c>
      <c r="C313" s="18" t="s">
        <v>283</v>
      </c>
      <c r="D313" s="18" t="s">
        <v>105</v>
      </c>
      <c r="E313" s="18" t="s">
        <v>113</v>
      </c>
      <c r="F313" s="44">
        <v>32</v>
      </c>
    </row>
    <row r="314" spans="1:6" x14ac:dyDescent="0.2">
      <c r="A314" s="18" t="s">
        <v>4</v>
      </c>
      <c r="B314" s="18" t="s">
        <v>270</v>
      </c>
      <c r="C314" s="18" t="s">
        <v>283</v>
      </c>
      <c r="D314" s="18" t="s">
        <v>105</v>
      </c>
      <c r="E314" s="18" t="s">
        <v>114</v>
      </c>
      <c r="F314" s="44">
        <v>1</v>
      </c>
    </row>
    <row r="315" spans="1:6" x14ac:dyDescent="0.2">
      <c r="A315" s="18" t="s">
        <v>4</v>
      </c>
      <c r="B315" s="18" t="s">
        <v>270</v>
      </c>
      <c r="C315" s="18" t="s">
        <v>283</v>
      </c>
      <c r="D315" s="18" t="s">
        <v>105</v>
      </c>
      <c r="E315" s="18" t="s">
        <v>115</v>
      </c>
      <c r="F315" s="44">
        <v>4</v>
      </c>
    </row>
    <row r="316" spans="1:6" x14ac:dyDescent="0.2">
      <c r="A316" s="18" t="s">
        <v>4</v>
      </c>
      <c r="B316" s="18" t="s">
        <v>270</v>
      </c>
      <c r="C316" s="18" t="s">
        <v>283</v>
      </c>
      <c r="D316" s="18" t="s">
        <v>105</v>
      </c>
      <c r="E316" s="18" t="s">
        <v>116</v>
      </c>
      <c r="F316" s="44">
        <v>15</v>
      </c>
    </row>
    <row r="317" spans="1:6" x14ac:dyDescent="0.2">
      <c r="A317" s="18" t="s">
        <v>4</v>
      </c>
      <c r="B317" s="18" t="s">
        <v>270</v>
      </c>
      <c r="C317" s="18" t="s">
        <v>283</v>
      </c>
      <c r="D317" s="18" t="s">
        <v>105</v>
      </c>
      <c r="E317" s="18" t="s">
        <v>117</v>
      </c>
      <c r="F317" s="44">
        <v>42</v>
      </c>
    </row>
    <row r="318" spans="1:6" x14ac:dyDescent="0.2">
      <c r="A318" s="18" t="s">
        <v>4</v>
      </c>
      <c r="B318" s="18" t="s">
        <v>270</v>
      </c>
      <c r="C318" s="18" t="s">
        <v>283</v>
      </c>
      <c r="D318" s="18" t="s">
        <v>105</v>
      </c>
      <c r="E318" s="18" t="s">
        <v>119</v>
      </c>
      <c r="F318" s="44">
        <v>1</v>
      </c>
    </row>
    <row r="319" spans="1:6" x14ac:dyDescent="0.2">
      <c r="A319" s="18" t="s">
        <v>4</v>
      </c>
      <c r="B319" s="18" t="s">
        <v>270</v>
      </c>
      <c r="C319" s="18" t="s">
        <v>283</v>
      </c>
      <c r="D319" s="18" t="s">
        <v>105</v>
      </c>
      <c r="E319" s="18" t="s">
        <v>120</v>
      </c>
      <c r="F319" s="44">
        <v>15</v>
      </c>
    </row>
    <row r="320" spans="1:6" x14ac:dyDescent="0.2">
      <c r="A320" s="18" t="s">
        <v>4</v>
      </c>
      <c r="B320" s="18" t="s">
        <v>270</v>
      </c>
      <c r="C320" s="18" t="s">
        <v>283</v>
      </c>
      <c r="D320" s="18" t="s">
        <v>105</v>
      </c>
      <c r="E320" s="18" t="s">
        <v>121</v>
      </c>
      <c r="F320" s="44">
        <v>17</v>
      </c>
    </row>
    <row r="321" spans="1:6" x14ac:dyDescent="0.2">
      <c r="A321" s="18" t="s">
        <v>4</v>
      </c>
      <c r="B321" s="18" t="s">
        <v>270</v>
      </c>
      <c r="C321" s="18" t="s">
        <v>283</v>
      </c>
      <c r="D321" s="18" t="s">
        <v>105</v>
      </c>
      <c r="E321" s="18" t="s">
        <v>122</v>
      </c>
      <c r="F321" s="44">
        <v>5</v>
      </c>
    </row>
    <row r="322" spans="1:6" x14ac:dyDescent="0.2">
      <c r="A322" s="18" t="s">
        <v>4</v>
      </c>
      <c r="B322" s="18" t="s">
        <v>270</v>
      </c>
      <c r="C322" s="18" t="s">
        <v>283</v>
      </c>
      <c r="D322" s="18" t="s">
        <v>105</v>
      </c>
      <c r="E322" s="18" t="s">
        <v>123</v>
      </c>
      <c r="F322" s="44">
        <v>9</v>
      </c>
    </row>
    <row r="323" spans="1:6" x14ac:dyDescent="0.2">
      <c r="A323" s="18" t="s">
        <v>4</v>
      </c>
      <c r="B323" s="18" t="s">
        <v>270</v>
      </c>
      <c r="C323" s="18" t="s">
        <v>283</v>
      </c>
      <c r="D323" s="18" t="s">
        <v>105</v>
      </c>
      <c r="E323" s="18" t="s">
        <v>124</v>
      </c>
      <c r="F323" s="44">
        <v>6</v>
      </c>
    </row>
    <row r="324" spans="1:6" x14ac:dyDescent="0.2">
      <c r="A324" s="18" t="s">
        <v>4</v>
      </c>
      <c r="B324" s="18" t="s">
        <v>270</v>
      </c>
      <c r="C324" s="18" t="s">
        <v>283</v>
      </c>
      <c r="D324" s="18" t="s">
        <v>105</v>
      </c>
      <c r="E324" s="18" t="s">
        <v>125</v>
      </c>
      <c r="F324" s="44">
        <v>19</v>
      </c>
    </row>
    <row r="325" spans="1:6" x14ac:dyDescent="0.2">
      <c r="A325" s="18" t="s">
        <v>4</v>
      </c>
      <c r="B325" s="18" t="s">
        <v>270</v>
      </c>
      <c r="C325" s="18" t="s">
        <v>283</v>
      </c>
      <c r="D325" s="18" t="s">
        <v>105</v>
      </c>
      <c r="E325" s="18" t="s">
        <v>126</v>
      </c>
      <c r="F325" s="44">
        <v>5</v>
      </c>
    </row>
    <row r="326" spans="1:6" x14ac:dyDescent="0.2">
      <c r="A326" s="18" t="s">
        <v>4</v>
      </c>
      <c r="B326" s="18" t="s">
        <v>270</v>
      </c>
      <c r="C326" s="18" t="s">
        <v>283</v>
      </c>
      <c r="D326" s="18" t="s">
        <v>105</v>
      </c>
      <c r="E326" s="18" t="s">
        <v>127</v>
      </c>
      <c r="F326" s="44">
        <v>57</v>
      </c>
    </row>
    <row r="327" spans="1:6" x14ac:dyDescent="0.2">
      <c r="A327" s="18" t="s">
        <v>4</v>
      </c>
      <c r="B327" s="18" t="s">
        <v>270</v>
      </c>
      <c r="C327" s="18" t="s">
        <v>283</v>
      </c>
      <c r="D327" s="18" t="s">
        <v>242</v>
      </c>
      <c r="E327" s="18" t="s">
        <v>62</v>
      </c>
      <c r="F327" s="44">
        <v>3320</v>
      </c>
    </row>
    <row r="328" spans="1:6" x14ac:dyDescent="0.2">
      <c r="A328" s="18" t="s">
        <v>4</v>
      </c>
      <c r="B328" s="18" t="s">
        <v>270</v>
      </c>
      <c r="C328" s="18" t="s">
        <v>283</v>
      </c>
      <c r="D328" s="18" t="s">
        <v>242</v>
      </c>
      <c r="E328" s="18" t="s">
        <v>59</v>
      </c>
      <c r="F328" s="44">
        <v>98</v>
      </c>
    </row>
    <row r="329" spans="1:6" x14ac:dyDescent="0.2">
      <c r="A329" s="18" t="s">
        <v>4</v>
      </c>
      <c r="B329" s="18" t="s">
        <v>270</v>
      </c>
      <c r="C329" s="18" t="s">
        <v>283</v>
      </c>
      <c r="D329" s="18" t="s">
        <v>242</v>
      </c>
      <c r="E329" s="18" t="s">
        <v>60</v>
      </c>
      <c r="F329" s="44">
        <v>59</v>
      </c>
    </row>
    <row r="330" spans="1:6" x14ac:dyDescent="0.2">
      <c r="A330" s="18" t="s">
        <v>4</v>
      </c>
      <c r="B330" s="18" t="s">
        <v>270</v>
      </c>
      <c r="C330" s="18" t="s">
        <v>283</v>
      </c>
      <c r="D330" s="18" t="s">
        <v>242</v>
      </c>
      <c r="E330" s="18" t="s">
        <v>61</v>
      </c>
      <c r="F330" s="44">
        <v>602</v>
      </c>
    </row>
    <row r="331" spans="1:6" x14ac:dyDescent="0.2">
      <c r="A331" s="18" t="s">
        <v>4</v>
      </c>
      <c r="B331" s="18" t="s">
        <v>270</v>
      </c>
      <c r="C331" s="18" t="s">
        <v>283</v>
      </c>
      <c r="D331" s="18" t="s">
        <v>242</v>
      </c>
      <c r="E331" s="18" t="s">
        <v>63</v>
      </c>
      <c r="F331" s="44">
        <v>437</v>
      </c>
    </row>
    <row r="332" spans="1:6" x14ac:dyDescent="0.2">
      <c r="A332" s="18" t="s">
        <v>4</v>
      </c>
      <c r="B332" s="18" t="s">
        <v>270</v>
      </c>
      <c r="C332" s="18" t="s">
        <v>283</v>
      </c>
      <c r="D332" s="18" t="s">
        <v>273</v>
      </c>
      <c r="E332" s="18" t="s">
        <v>133</v>
      </c>
      <c r="F332" s="44">
        <v>35</v>
      </c>
    </row>
    <row r="333" spans="1:6" x14ac:dyDescent="0.2">
      <c r="A333" s="18" t="s">
        <v>4</v>
      </c>
      <c r="B333" s="18" t="s">
        <v>270</v>
      </c>
      <c r="C333" s="18" t="s">
        <v>283</v>
      </c>
      <c r="D333" s="18" t="s">
        <v>273</v>
      </c>
      <c r="E333" s="18" t="s">
        <v>23</v>
      </c>
      <c r="F333" s="44">
        <v>506</v>
      </c>
    </row>
    <row r="334" spans="1:6" x14ac:dyDescent="0.2">
      <c r="A334" s="18" t="s">
        <v>4</v>
      </c>
      <c r="B334" s="18" t="s">
        <v>270</v>
      </c>
      <c r="C334" s="18" t="s">
        <v>283</v>
      </c>
      <c r="D334" s="18" t="s">
        <v>273</v>
      </c>
      <c r="E334" s="18" t="s">
        <v>136</v>
      </c>
      <c r="F334" s="44">
        <v>18</v>
      </c>
    </row>
    <row r="335" spans="1:6" x14ac:dyDescent="0.2">
      <c r="A335" s="18" t="s">
        <v>4</v>
      </c>
      <c r="B335" s="18" t="s">
        <v>270</v>
      </c>
      <c r="C335" s="18" t="s">
        <v>283</v>
      </c>
      <c r="D335" s="18" t="s">
        <v>273</v>
      </c>
      <c r="E335" s="18" t="s">
        <v>137</v>
      </c>
      <c r="F335" s="44">
        <v>59</v>
      </c>
    </row>
    <row r="336" spans="1:6" x14ac:dyDescent="0.2">
      <c r="A336" s="18" t="s">
        <v>4</v>
      </c>
      <c r="B336" s="18" t="s">
        <v>270</v>
      </c>
      <c r="C336" s="18" t="s">
        <v>283</v>
      </c>
      <c r="D336" s="18" t="s">
        <v>273</v>
      </c>
      <c r="E336" s="18" t="s">
        <v>135</v>
      </c>
      <c r="F336" s="44">
        <v>73</v>
      </c>
    </row>
    <row r="337" spans="1:6" x14ac:dyDescent="0.2">
      <c r="A337" s="18" t="s">
        <v>4</v>
      </c>
      <c r="B337" s="18" t="s">
        <v>270</v>
      </c>
      <c r="C337" s="18" t="s">
        <v>283</v>
      </c>
      <c r="D337" s="18" t="s">
        <v>273</v>
      </c>
      <c r="E337" s="18" t="s">
        <v>134</v>
      </c>
      <c r="F337" s="44">
        <v>106</v>
      </c>
    </row>
    <row r="338" spans="1:6" x14ac:dyDescent="0.2">
      <c r="A338" s="18" t="s">
        <v>4</v>
      </c>
      <c r="B338" s="18" t="s">
        <v>270</v>
      </c>
      <c r="C338" s="18" t="s">
        <v>283</v>
      </c>
      <c r="D338" s="18" t="s">
        <v>273</v>
      </c>
      <c r="E338" s="18" t="s">
        <v>132</v>
      </c>
      <c r="F338" s="44">
        <v>446</v>
      </c>
    </row>
    <row r="339" spans="1:6" x14ac:dyDescent="0.2">
      <c r="A339" s="18" t="s">
        <v>4</v>
      </c>
      <c r="B339" s="18" t="s">
        <v>270</v>
      </c>
      <c r="C339" s="18" t="s">
        <v>283</v>
      </c>
      <c r="D339" s="18" t="s">
        <v>274</v>
      </c>
      <c r="E339" s="18" t="s">
        <v>163</v>
      </c>
      <c r="F339" s="44">
        <v>188</v>
      </c>
    </row>
    <row r="340" spans="1:6" x14ac:dyDescent="0.2">
      <c r="A340" s="18" t="s">
        <v>4</v>
      </c>
      <c r="B340" s="18" t="s">
        <v>270</v>
      </c>
      <c r="C340" s="18" t="s">
        <v>283</v>
      </c>
      <c r="D340" s="18" t="s">
        <v>275</v>
      </c>
      <c r="E340" s="18" t="s">
        <v>276</v>
      </c>
      <c r="F340" s="44">
        <v>865</v>
      </c>
    </row>
    <row r="341" spans="1:6" x14ac:dyDescent="0.2">
      <c r="A341" s="18" t="s">
        <v>4</v>
      </c>
      <c r="B341" s="18" t="s">
        <v>270</v>
      </c>
      <c r="C341" s="18" t="s">
        <v>283</v>
      </c>
      <c r="D341" s="18" t="s">
        <v>275</v>
      </c>
      <c r="E341" s="18" t="s">
        <v>28</v>
      </c>
      <c r="F341" s="44">
        <v>884</v>
      </c>
    </row>
    <row r="342" spans="1:6" x14ac:dyDescent="0.2">
      <c r="A342" s="18" t="s">
        <v>4</v>
      </c>
      <c r="B342" s="18" t="s">
        <v>270</v>
      </c>
      <c r="C342" s="18" t="s">
        <v>283</v>
      </c>
      <c r="D342" s="18" t="s">
        <v>275</v>
      </c>
      <c r="E342" s="18" t="s">
        <v>30</v>
      </c>
      <c r="F342" s="44">
        <v>12</v>
      </c>
    </row>
    <row r="343" spans="1:6" x14ac:dyDescent="0.2">
      <c r="A343" s="18" t="s">
        <v>4</v>
      </c>
      <c r="B343" s="18" t="s">
        <v>270</v>
      </c>
      <c r="C343" s="18" t="s">
        <v>283</v>
      </c>
      <c r="D343" s="18" t="s">
        <v>275</v>
      </c>
      <c r="E343" s="18" t="s">
        <v>31</v>
      </c>
      <c r="F343" s="44">
        <v>251</v>
      </c>
    </row>
    <row r="344" spans="1:6" x14ac:dyDescent="0.2">
      <c r="A344" s="18" t="s">
        <v>4</v>
      </c>
      <c r="B344" s="18" t="s">
        <v>270</v>
      </c>
      <c r="C344" s="18" t="s">
        <v>283</v>
      </c>
      <c r="D344" s="18" t="s">
        <v>275</v>
      </c>
      <c r="E344" s="18" t="s">
        <v>26</v>
      </c>
      <c r="F344" s="44">
        <v>128</v>
      </c>
    </row>
    <row r="345" spans="1:6" x14ac:dyDescent="0.2">
      <c r="A345" s="18" t="s">
        <v>4</v>
      </c>
      <c r="B345" s="18" t="s">
        <v>270</v>
      </c>
      <c r="C345" s="18" t="s">
        <v>283</v>
      </c>
      <c r="D345" s="18" t="s">
        <v>25</v>
      </c>
      <c r="E345" s="18" t="s">
        <v>23</v>
      </c>
      <c r="F345" s="44">
        <v>513</v>
      </c>
    </row>
    <row r="346" spans="1:6" x14ac:dyDescent="0.2">
      <c r="A346" s="18" t="s">
        <v>4</v>
      </c>
      <c r="B346" s="18" t="s">
        <v>270</v>
      </c>
      <c r="C346" s="18" t="s">
        <v>283</v>
      </c>
      <c r="D346" s="18" t="s">
        <v>275</v>
      </c>
      <c r="E346" s="18" t="s">
        <v>32</v>
      </c>
      <c r="F346" s="44">
        <v>17</v>
      </c>
    </row>
    <row r="347" spans="1:6" x14ac:dyDescent="0.2">
      <c r="A347" s="18" t="s">
        <v>4</v>
      </c>
      <c r="B347" s="18" t="s">
        <v>270</v>
      </c>
      <c r="C347" s="18" t="s">
        <v>283</v>
      </c>
      <c r="D347" s="18" t="s">
        <v>275</v>
      </c>
      <c r="E347" s="18" t="s">
        <v>29</v>
      </c>
      <c r="F347" s="44">
        <v>418</v>
      </c>
    </row>
    <row r="348" spans="1:6" x14ac:dyDescent="0.2">
      <c r="A348" s="18" t="s">
        <v>4</v>
      </c>
      <c r="B348" s="18" t="s">
        <v>270</v>
      </c>
      <c r="C348" s="18" t="s">
        <v>283</v>
      </c>
      <c r="D348" s="18" t="s">
        <v>162</v>
      </c>
      <c r="E348" s="18" t="s">
        <v>163</v>
      </c>
      <c r="F348" s="44">
        <v>2216</v>
      </c>
    </row>
    <row r="349" spans="1:6" x14ac:dyDescent="0.2">
      <c r="A349" s="18" t="s">
        <v>4</v>
      </c>
      <c r="B349" s="18" t="s">
        <v>270</v>
      </c>
      <c r="C349" s="18" t="s">
        <v>283</v>
      </c>
      <c r="D349" s="18" t="s">
        <v>65</v>
      </c>
      <c r="E349" s="18" t="s">
        <v>70</v>
      </c>
      <c r="F349" s="44">
        <v>61</v>
      </c>
    </row>
    <row r="350" spans="1:6" x14ac:dyDescent="0.2">
      <c r="A350" s="18" t="s">
        <v>4</v>
      </c>
      <c r="B350" s="18" t="s">
        <v>270</v>
      </c>
      <c r="C350" s="18" t="s">
        <v>283</v>
      </c>
      <c r="D350" s="18" t="s">
        <v>65</v>
      </c>
      <c r="E350" s="18" t="s">
        <v>69</v>
      </c>
      <c r="F350" s="44">
        <v>8</v>
      </c>
    </row>
    <row r="351" spans="1:6" x14ac:dyDescent="0.2">
      <c r="A351" s="18" t="s">
        <v>4</v>
      </c>
      <c r="B351" s="18" t="s">
        <v>270</v>
      </c>
      <c r="C351" s="18" t="s">
        <v>283</v>
      </c>
      <c r="D351" s="18" t="s">
        <v>65</v>
      </c>
      <c r="E351" s="18" t="s">
        <v>277</v>
      </c>
      <c r="F351" s="44">
        <v>24</v>
      </c>
    </row>
    <row r="352" spans="1:6" x14ac:dyDescent="0.2">
      <c r="A352" s="18" t="s">
        <v>4</v>
      </c>
      <c r="B352" s="18" t="s">
        <v>270</v>
      </c>
      <c r="C352" s="18" t="s">
        <v>283</v>
      </c>
      <c r="D352" s="18" t="s">
        <v>65</v>
      </c>
      <c r="E352" s="18" t="s">
        <v>278</v>
      </c>
      <c r="F352" s="44">
        <v>250</v>
      </c>
    </row>
    <row r="353" spans="1:6" x14ac:dyDescent="0.2">
      <c r="A353" s="18" t="s">
        <v>4</v>
      </c>
      <c r="B353" s="18" t="s">
        <v>270</v>
      </c>
      <c r="C353" s="18" t="s">
        <v>283</v>
      </c>
      <c r="D353" s="18" t="s">
        <v>65</v>
      </c>
      <c r="E353" s="18" t="s">
        <v>279</v>
      </c>
      <c r="F353" s="44">
        <v>19</v>
      </c>
    </row>
    <row r="354" spans="1:6" x14ac:dyDescent="0.2">
      <c r="A354" s="18" t="s">
        <v>4</v>
      </c>
      <c r="B354" s="18" t="s">
        <v>270</v>
      </c>
      <c r="C354" s="18" t="s">
        <v>283</v>
      </c>
      <c r="D354" s="18" t="s">
        <v>65</v>
      </c>
      <c r="E354" s="18" t="s">
        <v>23</v>
      </c>
      <c r="F354" s="44">
        <v>428</v>
      </c>
    </row>
    <row r="355" spans="1:6" x14ac:dyDescent="0.2">
      <c r="A355" s="18" t="s">
        <v>4</v>
      </c>
      <c r="B355" s="18" t="s">
        <v>270</v>
      </c>
      <c r="C355" s="18" t="s">
        <v>283</v>
      </c>
      <c r="D355" s="18" t="s">
        <v>65</v>
      </c>
      <c r="E355" s="18" t="s">
        <v>280</v>
      </c>
      <c r="F355" s="44">
        <v>14</v>
      </c>
    </row>
    <row r="356" spans="1:6" x14ac:dyDescent="0.2">
      <c r="A356" s="18" t="s">
        <v>4</v>
      </c>
      <c r="B356" s="18" t="s">
        <v>270</v>
      </c>
      <c r="C356" s="18" t="s">
        <v>283</v>
      </c>
      <c r="D356" s="18" t="s">
        <v>65</v>
      </c>
      <c r="E356" s="18" t="s">
        <v>66</v>
      </c>
      <c r="F356" s="44">
        <v>258</v>
      </c>
    </row>
    <row r="357" spans="1:6" x14ac:dyDescent="0.2">
      <c r="A357" s="18" t="s">
        <v>4</v>
      </c>
      <c r="B357" s="18" t="s">
        <v>270</v>
      </c>
      <c r="C357" s="18" t="s">
        <v>283</v>
      </c>
      <c r="D357" s="18" t="s">
        <v>243</v>
      </c>
      <c r="E357" s="18" t="s">
        <v>21</v>
      </c>
      <c r="F357" s="44">
        <v>10</v>
      </c>
    </row>
    <row r="358" spans="1:6" x14ac:dyDescent="0.2">
      <c r="A358" s="18" t="s">
        <v>4</v>
      </c>
      <c r="B358" s="18" t="s">
        <v>270</v>
      </c>
      <c r="C358" s="18" t="s">
        <v>283</v>
      </c>
      <c r="D358" s="18" t="s">
        <v>243</v>
      </c>
      <c r="E358" s="18" t="s">
        <v>14</v>
      </c>
      <c r="F358" s="44">
        <v>10</v>
      </c>
    </row>
    <row r="359" spans="1:6" x14ac:dyDescent="0.2">
      <c r="A359" s="18" t="s">
        <v>4</v>
      </c>
      <c r="B359" s="18" t="s">
        <v>270</v>
      </c>
      <c r="C359" s="18" t="s">
        <v>283</v>
      </c>
      <c r="D359" s="18" t="s">
        <v>243</v>
      </c>
      <c r="E359" s="18" t="s">
        <v>17</v>
      </c>
      <c r="F359" s="44">
        <v>84</v>
      </c>
    </row>
    <row r="360" spans="1:6" x14ac:dyDescent="0.2">
      <c r="A360" s="18" t="s">
        <v>4</v>
      </c>
      <c r="B360" s="18" t="s">
        <v>270</v>
      </c>
      <c r="C360" s="18" t="s">
        <v>283</v>
      </c>
      <c r="D360" s="18" t="s">
        <v>243</v>
      </c>
      <c r="E360" s="18" t="s">
        <v>23</v>
      </c>
      <c r="F360" s="44">
        <v>44</v>
      </c>
    </row>
    <row r="361" spans="1:6" x14ac:dyDescent="0.2">
      <c r="A361" s="18" t="s">
        <v>4</v>
      </c>
      <c r="B361" s="18" t="s">
        <v>270</v>
      </c>
      <c r="C361" s="18" t="s">
        <v>283</v>
      </c>
      <c r="D361" s="18" t="s">
        <v>243</v>
      </c>
      <c r="E361" s="18" t="s">
        <v>15</v>
      </c>
      <c r="F361" s="44">
        <v>91</v>
      </c>
    </row>
    <row r="362" spans="1:6" x14ac:dyDescent="0.2">
      <c r="A362" s="18" t="s">
        <v>4</v>
      </c>
      <c r="B362" s="18" t="s">
        <v>270</v>
      </c>
      <c r="C362" s="18" t="s">
        <v>283</v>
      </c>
      <c r="D362" s="18" t="s">
        <v>243</v>
      </c>
      <c r="E362" s="18" t="s">
        <v>22</v>
      </c>
      <c r="F362" s="44">
        <v>55</v>
      </c>
    </row>
    <row r="363" spans="1:6" x14ac:dyDescent="0.2">
      <c r="A363" s="18" t="s">
        <v>4</v>
      </c>
      <c r="B363" s="18" t="s">
        <v>270</v>
      </c>
      <c r="C363" s="18" t="s">
        <v>283</v>
      </c>
      <c r="D363" s="18" t="s">
        <v>98</v>
      </c>
      <c r="E363" s="18" t="s">
        <v>100</v>
      </c>
      <c r="F363" s="44">
        <v>63</v>
      </c>
    </row>
    <row r="364" spans="1:6" x14ac:dyDescent="0.2">
      <c r="A364" s="18" t="s">
        <v>4</v>
      </c>
      <c r="B364" s="18" t="s">
        <v>270</v>
      </c>
      <c r="C364" s="18" t="s">
        <v>283</v>
      </c>
      <c r="D364" s="18" t="s">
        <v>98</v>
      </c>
      <c r="E364" s="18" t="s">
        <v>102</v>
      </c>
      <c r="F364" s="44">
        <v>14</v>
      </c>
    </row>
    <row r="365" spans="1:6" x14ac:dyDescent="0.2">
      <c r="A365" s="18" t="s">
        <v>4</v>
      </c>
      <c r="B365" s="18" t="s">
        <v>270</v>
      </c>
      <c r="C365" s="18" t="s">
        <v>283</v>
      </c>
      <c r="D365" s="18" t="s">
        <v>98</v>
      </c>
      <c r="E365" s="18" t="s">
        <v>23</v>
      </c>
      <c r="F365" s="44">
        <v>1</v>
      </c>
    </row>
    <row r="366" spans="1:6" x14ac:dyDescent="0.2">
      <c r="A366" s="18" t="s">
        <v>4</v>
      </c>
      <c r="B366" s="18" t="s">
        <v>270</v>
      </c>
      <c r="C366" s="18" t="s">
        <v>283</v>
      </c>
      <c r="D366" s="18" t="s">
        <v>98</v>
      </c>
      <c r="E366" s="18" t="s">
        <v>101</v>
      </c>
      <c r="F366" s="44">
        <v>87</v>
      </c>
    </row>
    <row r="367" spans="1:6" x14ac:dyDescent="0.2">
      <c r="A367" s="18" t="s">
        <v>4</v>
      </c>
      <c r="B367" s="18" t="s">
        <v>270</v>
      </c>
      <c r="C367" s="18" t="s">
        <v>283</v>
      </c>
      <c r="D367" s="18" t="s">
        <v>98</v>
      </c>
      <c r="E367" s="18" t="s">
        <v>104</v>
      </c>
      <c r="F367" s="44">
        <v>20</v>
      </c>
    </row>
    <row r="368" spans="1:6" x14ac:dyDescent="0.2">
      <c r="A368" s="18" t="s">
        <v>4</v>
      </c>
      <c r="B368" s="18" t="s">
        <v>270</v>
      </c>
      <c r="C368" s="18" t="s">
        <v>283</v>
      </c>
      <c r="D368" s="18" t="s">
        <v>98</v>
      </c>
      <c r="E368" s="18" t="s">
        <v>99</v>
      </c>
      <c r="F368" s="44">
        <v>634</v>
      </c>
    </row>
    <row r="369" spans="1:6" x14ac:dyDescent="0.2">
      <c r="A369" s="18" t="s">
        <v>4</v>
      </c>
      <c r="B369" s="18" t="s">
        <v>270</v>
      </c>
      <c r="C369" s="18" t="s">
        <v>283</v>
      </c>
      <c r="D369" s="18" t="s">
        <v>98</v>
      </c>
      <c r="E369" s="18" t="s">
        <v>103</v>
      </c>
      <c r="F369" s="44">
        <v>2</v>
      </c>
    </row>
    <row r="370" spans="1:6" x14ac:dyDescent="0.2">
      <c r="A370" s="18" t="s">
        <v>4</v>
      </c>
      <c r="B370" s="18" t="s">
        <v>270</v>
      </c>
      <c r="C370" s="18" t="s">
        <v>283</v>
      </c>
      <c r="D370" s="18" t="s">
        <v>39</v>
      </c>
      <c r="E370" s="18" t="s">
        <v>23</v>
      </c>
      <c r="F370" s="44">
        <v>11</v>
      </c>
    </row>
    <row r="371" spans="1:6" x14ac:dyDescent="0.2">
      <c r="A371" s="18" t="s">
        <v>4</v>
      </c>
      <c r="B371" s="18" t="s">
        <v>270</v>
      </c>
      <c r="C371" s="18" t="s">
        <v>283</v>
      </c>
      <c r="D371" s="18" t="s">
        <v>39</v>
      </c>
      <c r="E371" s="18" t="s">
        <v>54</v>
      </c>
      <c r="F371" s="44">
        <v>3</v>
      </c>
    </row>
    <row r="372" spans="1:6" x14ac:dyDescent="0.2">
      <c r="A372" s="18" t="s">
        <v>4</v>
      </c>
      <c r="B372" s="18" t="s">
        <v>270</v>
      </c>
      <c r="C372" s="18" t="s">
        <v>283</v>
      </c>
      <c r="D372" s="18" t="s">
        <v>39</v>
      </c>
      <c r="E372" s="18" t="s">
        <v>55</v>
      </c>
      <c r="F372" s="44">
        <v>4</v>
      </c>
    </row>
    <row r="373" spans="1:6" x14ac:dyDescent="0.2">
      <c r="A373" s="18" t="s">
        <v>4</v>
      </c>
      <c r="B373" s="18" t="s">
        <v>270</v>
      </c>
      <c r="C373" s="18" t="s">
        <v>283</v>
      </c>
      <c r="D373" s="18" t="s">
        <v>39</v>
      </c>
      <c r="E373" s="18" t="s">
        <v>42</v>
      </c>
      <c r="F373" s="44">
        <v>28</v>
      </c>
    </row>
    <row r="374" spans="1:6" x14ac:dyDescent="0.2">
      <c r="A374" s="18" t="s">
        <v>4</v>
      </c>
      <c r="B374" s="18" t="s">
        <v>270</v>
      </c>
      <c r="C374" s="18" t="s">
        <v>283</v>
      </c>
      <c r="D374" s="18" t="s">
        <v>39</v>
      </c>
      <c r="E374" s="18" t="s">
        <v>43</v>
      </c>
      <c r="F374" s="44">
        <v>2</v>
      </c>
    </row>
    <row r="375" spans="1:6" x14ac:dyDescent="0.2">
      <c r="A375" s="18" t="s">
        <v>4</v>
      </c>
      <c r="B375" s="18" t="s">
        <v>270</v>
      </c>
      <c r="C375" s="18" t="s">
        <v>283</v>
      </c>
      <c r="D375" s="18" t="s">
        <v>39</v>
      </c>
      <c r="E375" s="18" t="s">
        <v>170</v>
      </c>
      <c r="F375" s="44">
        <v>8</v>
      </c>
    </row>
    <row r="376" spans="1:6" x14ac:dyDescent="0.2">
      <c r="A376" s="18" t="s">
        <v>4</v>
      </c>
      <c r="B376" s="18" t="s">
        <v>270</v>
      </c>
      <c r="C376" s="18" t="s">
        <v>283</v>
      </c>
      <c r="D376" s="18" t="s">
        <v>39</v>
      </c>
      <c r="E376" s="18" t="s">
        <v>47</v>
      </c>
      <c r="F376" s="44">
        <v>21</v>
      </c>
    </row>
    <row r="377" spans="1:6" x14ac:dyDescent="0.2">
      <c r="A377" s="18" t="s">
        <v>4</v>
      </c>
      <c r="B377" s="18" t="s">
        <v>270</v>
      </c>
      <c r="C377" s="18" t="s">
        <v>283</v>
      </c>
      <c r="D377" s="18" t="s">
        <v>39</v>
      </c>
      <c r="E377" s="18" t="s">
        <v>169</v>
      </c>
      <c r="F377" s="44">
        <v>95</v>
      </c>
    </row>
    <row r="378" spans="1:6" x14ac:dyDescent="0.2">
      <c r="A378" s="18" t="s">
        <v>4</v>
      </c>
      <c r="B378" s="18" t="s">
        <v>270</v>
      </c>
      <c r="C378" s="18" t="s">
        <v>283</v>
      </c>
      <c r="D378" s="18" t="s">
        <v>39</v>
      </c>
      <c r="E378" s="18" t="s">
        <v>56</v>
      </c>
      <c r="F378" s="44">
        <v>16</v>
      </c>
    </row>
    <row r="379" spans="1:6" x14ac:dyDescent="0.2">
      <c r="A379" s="18" t="s">
        <v>4</v>
      </c>
      <c r="B379" s="18" t="s">
        <v>270</v>
      </c>
      <c r="C379" s="18" t="s">
        <v>283</v>
      </c>
      <c r="D379" s="18" t="s">
        <v>39</v>
      </c>
      <c r="E379" s="18" t="s">
        <v>44</v>
      </c>
      <c r="F379" s="44">
        <v>6</v>
      </c>
    </row>
    <row r="380" spans="1:6" x14ac:dyDescent="0.2">
      <c r="A380" s="18" t="s">
        <v>4</v>
      </c>
      <c r="B380" s="18" t="s">
        <v>270</v>
      </c>
      <c r="C380" s="18" t="s">
        <v>283</v>
      </c>
      <c r="D380" s="18" t="s">
        <v>13</v>
      </c>
      <c r="E380" s="18" t="s">
        <v>21</v>
      </c>
      <c r="F380" s="44">
        <v>263</v>
      </c>
    </row>
    <row r="381" spans="1:6" x14ac:dyDescent="0.2">
      <c r="A381" s="18" t="s">
        <v>4</v>
      </c>
      <c r="B381" s="18" t="s">
        <v>270</v>
      </c>
      <c r="C381" s="18" t="s">
        <v>283</v>
      </c>
      <c r="D381" s="18" t="s">
        <v>13</v>
      </c>
      <c r="E381" s="18" t="s">
        <v>14</v>
      </c>
      <c r="F381" s="44">
        <v>2271</v>
      </c>
    </row>
    <row r="382" spans="1:6" x14ac:dyDescent="0.2">
      <c r="A382" s="18" t="s">
        <v>4</v>
      </c>
      <c r="B382" s="18" t="s">
        <v>270</v>
      </c>
      <c r="C382" s="18" t="s">
        <v>283</v>
      </c>
      <c r="D382" s="18" t="s">
        <v>13</v>
      </c>
      <c r="E382" s="18" t="s">
        <v>18</v>
      </c>
      <c r="F382" s="44">
        <v>4</v>
      </c>
    </row>
    <row r="383" spans="1:6" x14ac:dyDescent="0.2">
      <c r="A383" s="18" t="s">
        <v>4</v>
      </c>
      <c r="B383" s="18" t="s">
        <v>270</v>
      </c>
      <c r="C383" s="18" t="s">
        <v>283</v>
      </c>
      <c r="D383" s="18" t="s">
        <v>13</v>
      </c>
      <c r="E383" s="18" t="s">
        <v>17</v>
      </c>
      <c r="F383" s="44">
        <v>3925</v>
      </c>
    </row>
    <row r="384" spans="1:6" x14ac:dyDescent="0.2">
      <c r="A384" s="18" t="s">
        <v>4</v>
      </c>
      <c r="B384" s="18" t="s">
        <v>270</v>
      </c>
      <c r="C384" s="18" t="s">
        <v>283</v>
      </c>
      <c r="D384" s="18" t="s">
        <v>13</v>
      </c>
      <c r="E384" s="18" t="s">
        <v>20</v>
      </c>
      <c r="F384" s="44">
        <v>2</v>
      </c>
    </row>
    <row r="385" spans="1:6" x14ac:dyDescent="0.2">
      <c r="A385" s="18" t="s">
        <v>4</v>
      </c>
      <c r="B385" s="18" t="s">
        <v>270</v>
      </c>
      <c r="C385" s="18" t="s">
        <v>283</v>
      </c>
      <c r="D385" s="18" t="s">
        <v>13</v>
      </c>
      <c r="E385" s="18" t="s">
        <v>23</v>
      </c>
      <c r="F385" s="44">
        <v>500</v>
      </c>
    </row>
    <row r="386" spans="1:6" x14ac:dyDescent="0.2">
      <c r="A386" s="18" t="s">
        <v>4</v>
      </c>
      <c r="B386" s="18" t="s">
        <v>270</v>
      </c>
      <c r="C386" s="18" t="s">
        <v>283</v>
      </c>
      <c r="D386" s="18" t="s">
        <v>13</v>
      </c>
      <c r="E386" s="18" t="s">
        <v>15</v>
      </c>
      <c r="F386" s="44">
        <v>4</v>
      </c>
    </row>
    <row r="387" spans="1:6" x14ac:dyDescent="0.2">
      <c r="A387" s="18" t="s">
        <v>4</v>
      </c>
      <c r="B387" s="18" t="s">
        <v>270</v>
      </c>
      <c r="C387" s="18" t="s">
        <v>283</v>
      </c>
      <c r="D387" s="18" t="s">
        <v>13</v>
      </c>
      <c r="E387" s="18" t="s">
        <v>22</v>
      </c>
      <c r="F387" s="44">
        <v>897</v>
      </c>
    </row>
    <row r="388" spans="1:6" x14ac:dyDescent="0.2">
      <c r="A388" s="18" t="s">
        <v>4</v>
      </c>
      <c r="B388" s="18" t="s">
        <v>270</v>
      </c>
      <c r="C388" s="18" t="s">
        <v>283</v>
      </c>
      <c r="D388" s="18" t="s">
        <v>13</v>
      </c>
      <c r="E388" s="18" t="s">
        <v>19</v>
      </c>
      <c r="F388" s="44">
        <v>451</v>
      </c>
    </row>
    <row r="389" spans="1:6" x14ac:dyDescent="0.2">
      <c r="A389" s="18" t="s">
        <v>4</v>
      </c>
      <c r="B389" s="18" t="s">
        <v>270</v>
      </c>
      <c r="C389" s="18" t="s">
        <v>283</v>
      </c>
      <c r="D389" s="18" t="s">
        <v>128</v>
      </c>
      <c r="E389" s="18" t="s">
        <v>23</v>
      </c>
      <c r="F389" s="44">
        <v>573</v>
      </c>
    </row>
    <row r="390" spans="1:6" x14ac:dyDescent="0.2">
      <c r="A390" s="18" t="s">
        <v>4</v>
      </c>
      <c r="B390" s="18" t="s">
        <v>270</v>
      </c>
      <c r="C390" s="18" t="s">
        <v>283</v>
      </c>
      <c r="D390" s="18" t="s">
        <v>128</v>
      </c>
      <c r="E390" s="18" t="s">
        <v>129</v>
      </c>
      <c r="F390" s="44">
        <v>109</v>
      </c>
    </row>
    <row r="391" spans="1:6" x14ac:dyDescent="0.2">
      <c r="A391" s="18" t="s">
        <v>4</v>
      </c>
      <c r="B391" s="18" t="s">
        <v>270</v>
      </c>
      <c r="C391" s="18" t="s">
        <v>283</v>
      </c>
      <c r="D391" s="18" t="s">
        <v>128</v>
      </c>
      <c r="E391" s="18" t="s">
        <v>130</v>
      </c>
      <c r="F391" s="44">
        <v>645</v>
      </c>
    </row>
    <row r="392" spans="1:6" x14ac:dyDescent="0.2">
      <c r="A392" s="18" t="s">
        <v>4</v>
      </c>
      <c r="B392" s="18" t="s">
        <v>270</v>
      </c>
      <c r="C392" s="18" t="s">
        <v>283</v>
      </c>
      <c r="D392" s="18" t="s">
        <v>244</v>
      </c>
      <c r="E392" s="18" t="s">
        <v>160</v>
      </c>
      <c r="F392" s="44">
        <v>74</v>
      </c>
    </row>
    <row r="393" spans="1:6" x14ac:dyDescent="0.2">
      <c r="A393" s="18" t="s">
        <v>4</v>
      </c>
      <c r="B393" s="18" t="s">
        <v>270</v>
      </c>
      <c r="C393" s="18" t="s">
        <v>283</v>
      </c>
      <c r="D393" s="18" t="s">
        <v>244</v>
      </c>
      <c r="E393" s="18" t="s">
        <v>159</v>
      </c>
      <c r="F393" s="44">
        <v>2</v>
      </c>
    </row>
    <row r="394" spans="1:6" x14ac:dyDescent="0.2">
      <c r="A394" s="18" t="s">
        <v>4</v>
      </c>
      <c r="B394" s="18" t="s">
        <v>270</v>
      </c>
      <c r="C394" s="18" t="s">
        <v>283</v>
      </c>
      <c r="D394" s="18" t="s">
        <v>244</v>
      </c>
      <c r="E394" s="18" t="s">
        <v>161</v>
      </c>
      <c r="F394" s="44">
        <v>108</v>
      </c>
    </row>
    <row r="395" spans="1:6" x14ac:dyDescent="0.2">
      <c r="A395" s="18" t="s">
        <v>4</v>
      </c>
      <c r="B395" s="18" t="s">
        <v>270</v>
      </c>
      <c r="C395" s="18" t="s">
        <v>283</v>
      </c>
      <c r="D395" s="18" t="s">
        <v>138</v>
      </c>
      <c r="E395" s="18" t="s">
        <v>140</v>
      </c>
      <c r="F395" s="44">
        <v>53</v>
      </c>
    </row>
    <row r="396" spans="1:6" x14ac:dyDescent="0.2">
      <c r="A396" s="18" t="s">
        <v>4</v>
      </c>
      <c r="B396" s="18" t="s">
        <v>270</v>
      </c>
      <c r="C396" s="18" t="s">
        <v>283</v>
      </c>
      <c r="D396" s="18" t="s">
        <v>138</v>
      </c>
      <c r="E396" s="18" t="s">
        <v>139</v>
      </c>
      <c r="F396" s="44">
        <v>217</v>
      </c>
    </row>
    <row r="397" spans="1:6" x14ac:dyDescent="0.2">
      <c r="A397" s="18" t="s">
        <v>4</v>
      </c>
      <c r="B397" s="18" t="s">
        <v>270</v>
      </c>
      <c r="C397" s="18" t="s">
        <v>283</v>
      </c>
      <c r="D397" s="18" t="s">
        <v>148</v>
      </c>
      <c r="E397" s="18" t="s">
        <v>149</v>
      </c>
      <c r="F397" s="44">
        <v>1</v>
      </c>
    </row>
    <row r="398" spans="1:6" x14ac:dyDescent="0.2">
      <c r="A398" s="18" t="s">
        <v>4</v>
      </c>
      <c r="B398" s="18" t="s">
        <v>270</v>
      </c>
      <c r="C398" s="18" t="s">
        <v>283</v>
      </c>
      <c r="D398" s="18" t="s">
        <v>148</v>
      </c>
      <c r="E398" s="18" t="s">
        <v>23</v>
      </c>
      <c r="F398" s="44">
        <v>48</v>
      </c>
    </row>
    <row r="399" spans="1:6" x14ac:dyDescent="0.2">
      <c r="A399" s="18" t="s">
        <v>4</v>
      </c>
      <c r="B399" s="18" t="s">
        <v>270</v>
      </c>
      <c r="C399" s="18" t="s">
        <v>284</v>
      </c>
      <c r="D399" s="18" t="s">
        <v>21</v>
      </c>
      <c r="E399" s="18" t="s">
        <v>156</v>
      </c>
      <c r="F399" s="44">
        <v>129</v>
      </c>
    </row>
    <row r="400" spans="1:6" x14ac:dyDescent="0.2">
      <c r="A400" s="18" t="s">
        <v>4</v>
      </c>
      <c r="B400" s="18" t="s">
        <v>270</v>
      </c>
      <c r="C400" s="18" t="s">
        <v>284</v>
      </c>
      <c r="D400" s="18" t="s">
        <v>21</v>
      </c>
      <c r="E400" s="18" t="s">
        <v>157</v>
      </c>
      <c r="F400" s="44">
        <v>337</v>
      </c>
    </row>
    <row r="401" spans="1:6" x14ac:dyDescent="0.2">
      <c r="A401" s="18" t="s">
        <v>4</v>
      </c>
      <c r="B401" s="18" t="s">
        <v>270</v>
      </c>
      <c r="C401" s="18" t="s">
        <v>284</v>
      </c>
      <c r="D401" s="18" t="s">
        <v>73</v>
      </c>
      <c r="E401" s="18" t="s">
        <v>86</v>
      </c>
      <c r="F401" s="44">
        <v>111</v>
      </c>
    </row>
    <row r="402" spans="1:6" x14ac:dyDescent="0.2">
      <c r="A402" s="18" t="s">
        <v>4</v>
      </c>
      <c r="B402" s="18" t="s">
        <v>270</v>
      </c>
      <c r="C402" s="18" t="s">
        <v>284</v>
      </c>
      <c r="D402" s="18" t="s">
        <v>73</v>
      </c>
      <c r="E402" s="18" t="s">
        <v>96</v>
      </c>
      <c r="F402" s="44">
        <v>1</v>
      </c>
    </row>
    <row r="403" spans="1:6" x14ac:dyDescent="0.2">
      <c r="A403" s="18" t="s">
        <v>4</v>
      </c>
      <c r="B403" s="18" t="s">
        <v>270</v>
      </c>
      <c r="C403" s="18" t="s">
        <v>284</v>
      </c>
      <c r="D403" s="18" t="s">
        <v>73</v>
      </c>
      <c r="E403" s="18" t="s">
        <v>95</v>
      </c>
      <c r="F403" s="44">
        <v>276</v>
      </c>
    </row>
    <row r="404" spans="1:6" x14ac:dyDescent="0.2">
      <c r="A404" s="18" t="s">
        <v>4</v>
      </c>
      <c r="B404" s="18" t="s">
        <v>270</v>
      </c>
      <c r="C404" s="18" t="s">
        <v>284</v>
      </c>
      <c r="D404" s="18" t="s">
        <v>73</v>
      </c>
      <c r="E404" s="18" t="s">
        <v>80</v>
      </c>
      <c r="F404" s="44">
        <v>1</v>
      </c>
    </row>
    <row r="405" spans="1:6" x14ac:dyDescent="0.2">
      <c r="A405" s="18" t="s">
        <v>4</v>
      </c>
      <c r="B405" s="18" t="s">
        <v>270</v>
      </c>
      <c r="C405" s="18" t="s">
        <v>284</v>
      </c>
      <c r="D405" s="18" t="s">
        <v>73</v>
      </c>
      <c r="E405" s="18" t="s">
        <v>79</v>
      </c>
      <c r="F405" s="44">
        <v>79</v>
      </c>
    </row>
    <row r="406" spans="1:6" x14ac:dyDescent="0.2">
      <c r="A406" s="18" t="s">
        <v>4</v>
      </c>
      <c r="B406" s="18" t="s">
        <v>270</v>
      </c>
      <c r="C406" s="18" t="s">
        <v>284</v>
      </c>
      <c r="D406" s="18" t="s">
        <v>73</v>
      </c>
      <c r="E406" s="18" t="s">
        <v>78</v>
      </c>
      <c r="F406" s="44">
        <v>12</v>
      </c>
    </row>
    <row r="407" spans="1:6" x14ac:dyDescent="0.2">
      <c r="A407" s="18" t="s">
        <v>4</v>
      </c>
      <c r="B407" s="18" t="s">
        <v>270</v>
      </c>
      <c r="C407" s="18" t="s">
        <v>284</v>
      </c>
      <c r="D407" s="18" t="s">
        <v>73</v>
      </c>
      <c r="E407" s="18" t="s">
        <v>81</v>
      </c>
      <c r="F407" s="44">
        <v>4</v>
      </c>
    </row>
    <row r="408" spans="1:6" x14ac:dyDescent="0.2">
      <c r="A408" s="18" t="s">
        <v>4</v>
      </c>
      <c r="B408" s="18" t="s">
        <v>270</v>
      </c>
      <c r="C408" s="18" t="s">
        <v>284</v>
      </c>
      <c r="D408" s="18" t="s">
        <v>73</v>
      </c>
      <c r="E408" s="18" t="s">
        <v>76</v>
      </c>
      <c r="F408" s="44">
        <v>120</v>
      </c>
    </row>
    <row r="409" spans="1:6" x14ac:dyDescent="0.2">
      <c r="A409" s="18" t="s">
        <v>4</v>
      </c>
      <c r="B409" s="18" t="s">
        <v>270</v>
      </c>
      <c r="C409" s="18" t="s">
        <v>284</v>
      </c>
      <c r="D409" s="18" t="s">
        <v>73</v>
      </c>
      <c r="E409" s="18" t="s">
        <v>75</v>
      </c>
      <c r="F409" s="44">
        <v>230</v>
      </c>
    </row>
    <row r="410" spans="1:6" x14ac:dyDescent="0.2">
      <c r="A410" s="18" t="s">
        <v>4</v>
      </c>
      <c r="B410" s="18" t="s">
        <v>270</v>
      </c>
      <c r="C410" s="18" t="s">
        <v>284</v>
      </c>
      <c r="D410" s="18" t="s">
        <v>73</v>
      </c>
      <c r="E410" s="18" t="s">
        <v>74</v>
      </c>
      <c r="F410" s="44">
        <v>3</v>
      </c>
    </row>
    <row r="411" spans="1:6" x14ac:dyDescent="0.2">
      <c r="A411" s="18" t="s">
        <v>4</v>
      </c>
      <c r="B411" s="18" t="s">
        <v>270</v>
      </c>
      <c r="C411" s="18" t="s">
        <v>284</v>
      </c>
      <c r="D411" s="18" t="s">
        <v>73</v>
      </c>
      <c r="E411" s="18" t="s">
        <v>77</v>
      </c>
      <c r="F411" s="44">
        <v>5</v>
      </c>
    </row>
    <row r="412" spans="1:6" x14ac:dyDescent="0.2">
      <c r="A412" s="18" t="s">
        <v>4</v>
      </c>
      <c r="B412" s="18" t="s">
        <v>270</v>
      </c>
      <c r="C412" s="18" t="s">
        <v>284</v>
      </c>
      <c r="D412" s="18" t="s">
        <v>73</v>
      </c>
      <c r="E412" s="18" t="s">
        <v>84</v>
      </c>
      <c r="F412" s="44">
        <v>15</v>
      </c>
    </row>
    <row r="413" spans="1:6" x14ac:dyDescent="0.2">
      <c r="A413" s="18" t="s">
        <v>4</v>
      </c>
      <c r="B413" s="18" t="s">
        <v>270</v>
      </c>
      <c r="C413" s="18" t="s">
        <v>284</v>
      </c>
      <c r="D413" s="18" t="s">
        <v>73</v>
      </c>
      <c r="E413" s="18" t="s">
        <v>83</v>
      </c>
      <c r="F413" s="44">
        <v>67</v>
      </c>
    </row>
    <row r="414" spans="1:6" x14ac:dyDescent="0.2">
      <c r="A414" s="18" t="s">
        <v>4</v>
      </c>
      <c r="B414" s="18" t="s">
        <v>270</v>
      </c>
      <c r="C414" s="18" t="s">
        <v>284</v>
      </c>
      <c r="D414" s="18" t="s">
        <v>73</v>
      </c>
      <c r="E414" s="18" t="s">
        <v>82</v>
      </c>
      <c r="F414" s="44">
        <v>54</v>
      </c>
    </row>
    <row r="415" spans="1:6" x14ac:dyDescent="0.2">
      <c r="A415" s="18" t="s">
        <v>4</v>
      </c>
      <c r="B415" s="18" t="s">
        <v>270</v>
      </c>
      <c r="C415" s="18" t="s">
        <v>284</v>
      </c>
      <c r="D415" s="18" t="s">
        <v>73</v>
      </c>
      <c r="E415" s="18" t="s">
        <v>85</v>
      </c>
      <c r="F415" s="44">
        <v>2</v>
      </c>
    </row>
    <row r="416" spans="1:6" x14ac:dyDescent="0.2">
      <c r="A416" s="18" t="s">
        <v>4</v>
      </c>
      <c r="B416" s="18" t="s">
        <v>270</v>
      </c>
      <c r="C416" s="18" t="s">
        <v>284</v>
      </c>
      <c r="D416" s="18" t="s">
        <v>73</v>
      </c>
      <c r="E416" s="18" t="s">
        <v>89</v>
      </c>
      <c r="F416" s="44">
        <v>4</v>
      </c>
    </row>
    <row r="417" spans="1:6" x14ac:dyDescent="0.2">
      <c r="A417" s="18" t="s">
        <v>4</v>
      </c>
      <c r="B417" s="18" t="s">
        <v>270</v>
      </c>
      <c r="C417" s="18" t="s">
        <v>284</v>
      </c>
      <c r="D417" s="18" t="s">
        <v>150</v>
      </c>
      <c r="E417" s="18" t="s">
        <v>154</v>
      </c>
      <c r="F417" s="44">
        <v>260</v>
      </c>
    </row>
    <row r="418" spans="1:6" x14ac:dyDescent="0.2">
      <c r="A418" s="18" t="s">
        <v>4</v>
      </c>
      <c r="B418" s="18" t="s">
        <v>270</v>
      </c>
      <c r="C418" s="18" t="s">
        <v>284</v>
      </c>
      <c r="D418" s="18" t="s">
        <v>150</v>
      </c>
      <c r="E418" s="18" t="s">
        <v>151</v>
      </c>
      <c r="F418" s="44">
        <v>3</v>
      </c>
    </row>
    <row r="419" spans="1:6" x14ac:dyDescent="0.2">
      <c r="A419" s="18" t="s">
        <v>4</v>
      </c>
      <c r="B419" s="18" t="s">
        <v>270</v>
      </c>
      <c r="C419" s="18" t="s">
        <v>284</v>
      </c>
      <c r="D419" s="18" t="s">
        <v>150</v>
      </c>
      <c r="E419" s="18" t="s">
        <v>152</v>
      </c>
      <c r="F419" s="44">
        <v>4</v>
      </c>
    </row>
    <row r="420" spans="1:6" x14ac:dyDescent="0.2">
      <c r="A420" s="18" t="s">
        <v>4</v>
      </c>
      <c r="B420" s="18" t="s">
        <v>270</v>
      </c>
      <c r="C420" s="18" t="s">
        <v>284</v>
      </c>
      <c r="D420" s="18" t="s">
        <v>150</v>
      </c>
      <c r="E420" s="18" t="s">
        <v>153</v>
      </c>
      <c r="F420" s="44">
        <v>720</v>
      </c>
    </row>
    <row r="421" spans="1:6" x14ac:dyDescent="0.2">
      <c r="A421" s="18" t="s">
        <v>4</v>
      </c>
      <c r="B421" s="18" t="s">
        <v>270</v>
      </c>
      <c r="C421" s="18" t="s">
        <v>284</v>
      </c>
      <c r="D421" s="18" t="s">
        <v>57</v>
      </c>
      <c r="E421" s="18" t="s">
        <v>62</v>
      </c>
      <c r="F421" s="44">
        <v>1219</v>
      </c>
    </row>
    <row r="422" spans="1:6" x14ac:dyDescent="0.2">
      <c r="A422" s="18" t="s">
        <v>4</v>
      </c>
      <c r="B422" s="18" t="s">
        <v>270</v>
      </c>
      <c r="C422" s="18" t="s">
        <v>284</v>
      </c>
      <c r="D422" s="18" t="s">
        <v>57</v>
      </c>
      <c r="E422" s="18" t="s">
        <v>59</v>
      </c>
      <c r="F422" s="44">
        <v>890</v>
      </c>
    </row>
    <row r="423" spans="1:6" x14ac:dyDescent="0.2">
      <c r="A423" s="18" t="s">
        <v>4</v>
      </c>
      <c r="B423" s="18" t="s">
        <v>270</v>
      </c>
      <c r="C423" s="18" t="s">
        <v>284</v>
      </c>
      <c r="D423" s="18" t="s">
        <v>57</v>
      </c>
      <c r="E423" s="18" t="s">
        <v>60</v>
      </c>
      <c r="F423" s="44">
        <v>239</v>
      </c>
    </row>
    <row r="424" spans="1:6" x14ac:dyDescent="0.2">
      <c r="A424" s="18" t="s">
        <v>4</v>
      </c>
      <c r="B424" s="18" t="s">
        <v>270</v>
      </c>
      <c r="C424" s="18" t="s">
        <v>284</v>
      </c>
      <c r="D424" s="18" t="s">
        <v>57</v>
      </c>
      <c r="E424" s="18" t="s">
        <v>61</v>
      </c>
      <c r="F424" s="44">
        <v>655</v>
      </c>
    </row>
    <row r="425" spans="1:6" x14ac:dyDescent="0.2">
      <c r="A425" s="18" t="s">
        <v>4</v>
      </c>
      <c r="B425" s="18" t="s">
        <v>270</v>
      </c>
      <c r="C425" s="18" t="s">
        <v>284</v>
      </c>
      <c r="D425" s="18" t="s">
        <v>57</v>
      </c>
      <c r="E425" s="18" t="s">
        <v>63</v>
      </c>
      <c r="F425" s="44">
        <v>325</v>
      </c>
    </row>
    <row r="426" spans="1:6" x14ac:dyDescent="0.2">
      <c r="A426" s="18" t="s">
        <v>4</v>
      </c>
      <c r="B426" s="18" t="s">
        <v>270</v>
      </c>
      <c r="C426" s="18" t="s">
        <v>284</v>
      </c>
      <c r="D426" s="18" t="s">
        <v>141</v>
      </c>
      <c r="E426" s="18" t="s">
        <v>145</v>
      </c>
      <c r="F426" s="44">
        <v>7</v>
      </c>
    </row>
    <row r="427" spans="1:6" x14ac:dyDescent="0.2">
      <c r="A427" s="18" t="s">
        <v>4</v>
      </c>
      <c r="B427" s="18" t="s">
        <v>270</v>
      </c>
      <c r="C427" s="18" t="s">
        <v>284</v>
      </c>
      <c r="D427" s="18" t="s">
        <v>141</v>
      </c>
      <c r="E427" s="18" t="s">
        <v>142</v>
      </c>
      <c r="F427" s="44">
        <v>148</v>
      </c>
    </row>
    <row r="428" spans="1:6" x14ac:dyDescent="0.2">
      <c r="A428" s="18" t="s">
        <v>4</v>
      </c>
      <c r="B428" s="18" t="s">
        <v>270</v>
      </c>
      <c r="C428" s="18" t="s">
        <v>284</v>
      </c>
      <c r="D428" s="18" t="s">
        <v>141</v>
      </c>
      <c r="E428" s="18" t="s">
        <v>147</v>
      </c>
      <c r="F428" s="44">
        <v>21</v>
      </c>
    </row>
    <row r="429" spans="1:6" x14ac:dyDescent="0.2">
      <c r="A429" s="18" t="s">
        <v>4</v>
      </c>
      <c r="B429" s="18" t="s">
        <v>270</v>
      </c>
      <c r="C429" s="18" t="s">
        <v>284</v>
      </c>
      <c r="D429" s="18" t="s">
        <v>141</v>
      </c>
      <c r="E429" s="18" t="s">
        <v>144</v>
      </c>
      <c r="F429" s="44">
        <v>4</v>
      </c>
    </row>
    <row r="430" spans="1:6" x14ac:dyDescent="0.2">
      <c r="A430" s="18" t="s">
        <v>4</v>
      </c>
      <c r="B430" s="18" t="s">
        <v>270</v>
      </c>
      <c r="C430" s="18" t="s">
        <v>284</v>
      </c>
      <c r="D430" s="18" t="s">
        <v>35</v>
      </c>
      <c r="E430" s="18" t="s">
        <v>21</v>
      </c>
      <c r="F430" s="44">
        <v>1284</v>
      </c>
    </row>
    <row r="431" spans="1:6" x14ac:dyDescent="0.2">
      <c r="A431" s="18" t="s">
        <v>4</v>
      </c>
      <c r="B431" s="18" t="s">
        <v>270</v>
      </c>
      <c r="C431" s="18" t="s">
        <v>284</v>
      </c>
      <c r="D431" s="18" t="s">
        <v>35</v>
      </c>
      <c r="E431" s="18" t="s">
        <v>36</v>
      </c>
      <c r="F431" s="44">
        <v>32</v>
      </c>
    </row>
    <row r="432" spans="1:6" x14ac:dyDescent="0.2">
      <c r="A432" s="18" t="s">
        <v>4</v>
      </c>
      <c r="B432" s="18" t="s">
        <v>270</v>
      </c>
      <c r="C432" s="18" t="s">
        <v>284</v>
      </c>
      <c r="D432" s="18" t="s">
        <v>35</v>
      </c>
      <c r="E432" s="18" t="s">
        <v>38</v>
      </c>
      <c r="F432" s="44">
        <v>2</v>
      </c>
    </row>
    <row r="433" spans="1:6" x14ac:dyDescent="0.2">
      <c r="A433" s="18" t="s">
        <v>4</v>
      </c>
      <c r="B433" s="18" t="s">
        <v>270</v>
      </c>
      <c r="C433" s="18" t="s">
        <v>284</v>
      </c>
      <c r="D433" s="18" t="s">
        <v>35</v>
      </c>
      <c r="E433" s="18" t="s">
        <v>23</v>
      </c>
      <c r="F433" s="44">
        <v>1159</v>
      </c>
    </row>
    <row r="434" spans="1:6" x14ac:dyDescent="0.2">
      <c r="A434" s="18" t="s">
        <v>4</v>
      </c>
      <c r="B434" s="18" t="s">
        <v>270</v>
      </c>
      <c r="C434" s="18" t="s">
        <v>284</v>
      </c>
      <c r="D434" s="18" t="s">
        <v>35</v>
      </c>
      <c r="E434" s="18" t="s">
        <v>37</v>
      </c>
      <c r="F434" s="44">
        <v>244</v>
      </c>
    </row>
    <row r="435" spans="1:6" x14ac:dyDescent="0.2">
      <c r="A435" s="18" t="s">
        <v>4</v>
      </c>
      <c r="B435" s="18" t="s">
        <v>270</v>
      </c>
      <c r="C435" s="18" t="s">
        <v>284</v>
      </c>
      <c r="D435" s="18" t="s">
        <v>35</v>
      </c>
      <c r="E435" s="18" t="s">
        <v>22</v>
      </c>
      <c r="F435" s="44">
        <v>157</v>
      </c>
    </row>
    <row r="436" spans="1:6" x14ac:dyDescent="0.2">
      <c r="A436" s="18" t="s">
        <v>4</v>
      </c>
      <c r="B436" s="18" t="s">
        <v>270</v>
      </c>
      <c r="C436" s="18" t="s">
        <v>284</v>
      </c>
      <c r="D436" s="18" t="s">
        <v>272</v>
      </c>
      <c r="E436" s="18" t="s">
        <v>163</v>
      </c>
      <c r="F436" s="44">
        <v>2324</v>
      </c>
    </row>
    <row r="437" spans="1:6" x14ac:dyDescent="0.2">
      <c r="A437" s="18" t="s">
        <v>4</v>
      </c>
      <c r="B437" s="18" t="s">
        <v>270</v>
      </c>
      <c r="C437" s="18" t="s">
        <v>284</v>
      </c>
      <c r="D437" s="18" t="s">
        <v>105</v>
      </c>
      <c r="E437" s="18" t="s">
        <v>106</v>
      </c>
      <c r="F437" s="44">
        <v>1</v>
      </c>
    </row>
    <row r="438" spans="1:6" x14ac:dyDescent="0.2">
      <c r="A438" s="18" t="s">
        <v>4</v>
      </c>
      <c r="B438" s="18" t="s">
        <v>270</v>
      </c>
      <c r="C438" s="18" t="s">
        <v>284</v>
      </c>
      <c r="D438" s="18" t="s">
        <v>105</v>
      </c>
      <c r="E438" s="18" t="s">
        <v>107</v>
      </c>
      <c r="F438" s="44">
        <v>7</v>
      </c>
    </row>
    <row r="439" spans="1:6" x14ac:dyDescent="0.2">
      <c r="A439" s="18" t="s">
        <v>4</v>
      </c>
      <c r="B439" s="18" t="s">
        <v>270</v>
      </c>
      <c r="C439" s="18" t="s">
        <v>284</v>
      </c>
      <c r="D439" s="18" t="s">
        <v>105</v>
      </c>
      <c r="E439" s="18" t="s">
        <v>108</v>
      </c>
      <c r="F439" s="44">
        <v>11</v>
      </c>
    </row>
    <row r="440" spans="1:6" x14ac:dyDescent="0.2">
      <c r="A440" s="18" t="s">
        <v>4</v>
      </c>
      <c r="B440" s="18" t="s">
        <v>270</v>
      </c>
      <c r="C440" s="18" t="s">
        <v>284</v>
      </c>
      <c r="D440" s="18" t="s">
        <v>105</v>
      </c>
      <c r="E440" s="18" t="s">
        <v>109</v>
      </c>
      <c r="F440" s="44">
        <v>94</v>
      </c>
    </row>
    <row r="441" spans="1:6" x14ac:dyDescent="0.2">
      <c r="A441" s="18" t="s">
        <v>4</v>
      </c>
      <c r="B441" s="18" t="s">
        <v>270</v>
      </c>
      <c r="C441" s="18" t="s">
        <v>284</v>
      </c>
      <c r="D441" s="18" t="s">
        <v>105</v>
      </c>
      <c r="E441" s="18" t="s">
        <v>110</v>
      </c>
      <c r="F441" s="44">
        <v>24</v>
      </c>
    </row>
    <row r="442" spans="1:6" x14ac:dyDescent="0.2">
      <c r="A442" s="18" t="s">
        <v>4</v>
      </c>
      <c r="B442" s="18" t="s">
        <v>270</v>
      </c>
      <c r="C442" s="18" t="s">
        <v>284</v>
      </c>
      <c r="D442" s="18" t="s">
        <v>105</v>
      </c>
      <c r="E442" s="18" t="s">
        <v>111</v>
      </c>
      <c r="F442" s="44">
        <v>44</v>
      </c>
    </row>
    <row r="443" spans="1:6" x14ac:dyDescent="0.2">
      <c r="A443" s="18" t="s">
        <v>4</v>
      </c>
      <c r="B443" s="18" t="s">
        <v>270</v>
      </c>
      <c r="C443" s="18" t="s">
        <v>284</v>
      </c>
      <c r="D443" s="18" t="s">
        <v>105</v>
      </c>
      <c r="E443" s="18" t="s">
        <v>112</v>
      </c>
      <c r="F443" s="44">
        <v>6</v>
      </c>
    </row>
    <row r="444" spans="1:6" x14ac:dyDescent="0.2">
      <c r="A444" s="18" t="s">
        <v>4</v>
      </c>
      <c r="B444" s="18" t="s">
        <v>270</v>
      </c>
      <c r="C444" s="18" t="s">
        <v>284</v>
      </c>
      <c r="D444" s="18" t="s">
        <v>105</v>
      </c>
      <c r="E444" s="18" t="s">
        <v>113</v>
      </c>
      <c r="F444" s="44">
        <v>16</v>
      </c>
    </row>
    <row r="445" spans="1:6" x14ac:dyDescent="0.2">
      <c r="A445" s="18" t="s">
        <v>4</v>
      </c>
      <c r="B445" s="18" t="s">
        <v>270</v>
      </c>
      <c r="C445" s="18" t="s">
        <v>284</v>
      </c>
      <c r="D445" s="18" t="s">
        <v>105</v>
      </c>
      <c r="E445" s="18" t="s">
        <v>114</v>
      </c>
      <c r="F445" s="44">
        <v>2</v>
      </c>
    </row>
    <row r="446" spans="1:6" x14ac:dyDescent="0.2">
      <c r="A446" s="18" t="s">
        <v>4</v>
      </c>
      <c r="B446" s="18" t="s">
        <v>270</v>
      </c>
      <c r="C446" s="18" t="s">
        <v>284</v>
      </c>
      <c r="D446" s="18" t="s">
        <v>105</v>
      </c>
      <c r="E446" s="18" t="s">
        <v>115</v>
      </c>
      <c r="F446" s="44">
        <v>3</v>
      </c>
    </row>
    <row r="447" spans="1:6" x14ac:dyDescent="0.2">
      <c r="A447" s="18" t="s">
        <v>4</v>
      </c>
      <c r="B447" s="18" t="s">
        <v>270</v>
      </c>
      <c r="C447" s="18" t="s">
        <v>284</v>
      </c>
      <c r="D447" s="18" t="s">
        <v>105</v>
      </c>
      <c r="E447" s="18" t="s">
        <v>116</v>
      </c>
      <c r="F447" s="44">
        <v>16</v>
      </c>
    </row>
    <row r="448" spans="1:6" x14ac:dyDescent="0.2">
      <c r="A448" s="18" t="s">
        <v>4</v>
      </c>
      <c r="B448" s="18" t="s">
        <v>270</v>
      </c>
      <c r="C448" s="18" t="s">
        <v>284</v>
      </c>
      <c r="D448" s="18" t="s">
        <v>105</v>
      </c>
      <c r="E448" s="18" t="s">
        <v>117</v>
      </c>
      <c r="F448" s="44">
        <v>35</v>
      </c>
    </row>
    <row r="449" spans="1:6" x14ac:dyDescent="0.2">
      <c r="A449" s="18" t="s">
        <v>4</v>
      </c>
      <c r="B449" s="18" t="s">
        <v>270</v>
      </c>
      <c r="C449" s="18" t="s">
        <v>284</v>
      </c>
      <c r="D449" s="18" t="s">
        <v>105</v>
      </c>
      <c r="E449" s="18" t="s">
        <v>120</v>
      </c>
      <c r="F449" s="44">
        <v>10</v>
      </c>
    </row>
    <row r="450" spans="1:6" x14ac:dyDescent="0.2">
      <c r="A450" s="18" t="s">
        <v>4</v>
      </c>
      <c r="B450" s="18" t="s">
        <v>270</v>
      </c>
      <c r="C450" s="18" t="s">
        <v>284</v>
      </c>
      <c r="D450" s="18" t="s">
        <v>105</v>
      </c>
      <c r="E450" s="18" t="s">
        <v>121</v>
      </c>
      <c r="F450" s="44">
        <v>17</v>
      </c>
    </row>
    <row r="451" spans="1:6" x14ac:dyDescent="0.2">
      <c r="A451" s="18" t="s">
        <v>4</v>
      </c>
      <c r="B451" s="18" t="s">
        <v>270</v>
      </c>
      <c r="C451" s="18" t="s">
        <v>284</v>
      </c>
      <c r="D451" s="18" t="s">
        <v>105</v>
      </c>
      <c r="E451" s="18" t="s">
        <v>122</v>
      </c>
      <c r="F451" s="44">
        <v>2</v>
      </c>
    </row>
    <row r="452" spans="1:6" x14ac:dyDescent="0.2">
      <c r="A452" s="18" t="s">
        <v>4</v>
      </c>
      <c r="B452" s="18" t="s">
        <v>270</v>
      </c>
      <c r="C452" s="18" t="s">
        <v>284</v>
      </c>
      <c r="D452" s="18" t="s">
        <v>105</v>
      </c>
      <c r="E452" s="18" t="s">
        <v>123</v>
      </c>
      <c r="F452" s="44">
        <v>3</v>
      </c>
    </row>
    <row r="453" spans="1:6" x14ac:dyDescent="0.2">
      <c r="A453" s="18" t="s">
        <v>4</v>
      </c>
      <c r="B453" s="18" t="s">
        <v>270</v>
      </c>
      <c r="C453" s="18" t="s">
        <v>284</v>
      </c>
      <c r="D453" s="18" t="s">
        <v>105</v>
      </c>
      <c r="E453" s="18" t="s">
        <v>124</v>
      </c>
      <c r="F453" s="44">
        <v>9</v>
      </c>
    </row>
    <row r="454" spans="1:6" x14ac:dyDescent="0.2">
      <c r="A454" s="18" t="s">
        <v>4</v>
      </c>
      <c r="B454" s="18" t="s">
        <v>270</v>
      </c>
      <c r="C454" s="18" t="s">
        <v>284</v>
      </c>
      <c r="D454" s="18" t="s">
        <v>105</v>
      </c>
      <c r="E454" s="18" t="s">
        <v>125</v>
      </c>
      <c r="F454" s="44">
        <v>20</v>
      </c>
    </row>
    <row r="455" spans="1:6" x14ac:dyDescent="0.2">
      <c r="A455" s="18" t="s">
        <v>4</v>
      </c>
      <c r="B455" s="18" t="s">
        <v>270</v>
      </c>
      <c r="C455" s="18" t="s">
        <v>284</v>
      </c>
      <c r="D455" s="18" t="s">
        <v>105</v>
      </c>
      <c r="E455" s="18" t="s">
        <v>126</v>
      </c>
      <c r="F455" s="44">
        <v>15</v>
      </c>
    </row>
    <row r="456" spans="1:6" x14ac:dyDescent="0.2">
      <c r="A456" s="18" t="s">
        <v>4</v>
      </c>
      <c r="B456" s="18" t="s">
        <v>270</v>
      </c>
      <c r="C456" s="18" t="s">
        <v>284</v>
      </c>
      <c r="D456" s="18" t="s">
        <v>105</v>
      </c>
      <c r="E456" s="18" t="s">
        <v>127</v>
      </c>
      <c r="F456" s="44">
        <v>41</v>
      </c>
    </row>
    <row r="457" spans="1:6" x14ac:dyDescent="0.2">
      <c r="A457" s="18" t="s">
        <v>4</v>
      </c>
      <c r="B457" s="18" t="s">
        <v>270</v>
      </c>
      <c r="C457" s="18" t="s">
        <v>284</v>
      </c>
      <c r="D457" s="18" t="s">
        <v>242</v>
      </c>
      <c r="E457" s="18" t="s">
        <v>62</v>
      </c>
      <c r="F457" s="44">
        <v>2589</v>
      </c>
    </row>
    <row r="458" spans="1:6" x14ac:dyDescent="0.2">
      <c r="A458" s="18" t="s">
        <v>4</v>
      </c>
      <c r="B458" s="18" t="s">
        <v>270</v>
      </c>
      <c r="C458" s="18" t="s">
        <v>284</v>
      </c>
      <c r="D458" s="18" t="s">
        <v>242</v>
      </c>
      <c r="E458" s="18" t="s">
        <v>59</v>
      </c>
      <c r="F458" s="44">
        <v>92</v>
      </c>
    </row>
    <row r="459" spans="1:6" x14ac:dyDescent="0.2">
      <c r="A459" s="18" t="s">
        <v>4</v>
      </c>
      <c r="B459" s="18" t="s">
        <v>270</v>
      </c>
      <c r="C459" s="18" t="s">
        <v>284</v>
      </c>
      <c r="D459" s="18" t="s">
        <v>242</v>
      </c>
      <c r="E459" s="18" t="s">
        <v>60</v>
      </c>
      <c r="F459" s="44">
        <v>32</v>
      </c>
    </row>
    <row r="460" spans="1:6" x14ac:dyDescent="0.2">
      <c r="A460" s="18" t="s">
        <v>4</v>
      </c>
      <c r="B460" s="18" t="s">
        <v>270</v>
      </c>
      <c r="C460" s="18" t="s">
        <v>284</v>
      </c>
      <c r="D460" s="18" t="s">
        <v>242</v>
      </c>
      <c r="E460" s="18" t="s">
        <v>61</v>
      </c>
      <c r="F460" s="44">
        <v>476</v>
      </c>
    </row>
    <row r="461" spans="1:6" x14ac:dyDescent="0.2">
      <c r="A461" s="18" t="s">
        <v>4</v>
      </c>
      <c r="B461" s="18" t="s">
        <v>270</v>
      </c>
      <c r="C461" s="18" t="s">
        <v>284</v>
      </c>
      <c r="D461" s="18" t="s">
        <v>242</v>
      </c>
      <c r="E461" s="18" t="s">
        <v>63</v>
      </c>
      <c r="F461" s="44">
        <v>314</v>
      </c>
    </row>
    <row r="462" spans="1:6" x14ac:dyDescent="0.2">
      <c r="A462" s="18" t="s">
        <v>4</v>
      </c>
      <c r="B462" s="18" t="s">
        <v>270</v>
      </c>
      <c r="C462" s="18" t="s">
        <v>284</v>
      </c>
      <c r="D462" s="18" t="s">
        <v>273</v>
      </c>
      <c r="E462" s="18" t="s">
        <v>133</v>
      </c>
      <c r="F462" s="44">
        <v>23</v>
      </c>
    </row>
    <row r="463" spans="1:6" x14ac:dyDescent="0.2">
      <c r="A463" s="18" t="s">
        <v>4</v>
      </c>
      <c r="B463" s="18" t="s">
        <v>270</v>
      </c>
      <c r="C463" s="18" t="s">
        <v>284</v>
      </c>
      <c r="D463" s="18" t="s">
        <v>273</v>
      </c>
      <c r="E463" s="18" t="s">
        <v>23</v>
      </c>
      <c r="F463" s="44">
        <v>239</v>
      </c>
    </row>
    <row r="464" spans="1:6" x14ac:dyDescent="0.2">
      <c r="A464" s="18" t="s">
        <v>4</v>
      </c>
      <c r="B464" s="18" t="s">
        <v>270</v>
      </c>
      <c r="C464" s="18" t="s">
        <v>284</v>
      </c>
      <c r="D464" s="18" t="s">
        <v>273</v>
      </c>
      <c r="E464" s="18" t="s">
        <v>136</v>
      </c>
      <c r="F464" s="44">
        <v>12</v>
      </c>
    </row>
    <row r="465" spans="1:6" x14ac:dyDescent="0.2">
      <c r="A465" s="18" t="s">
        <v>4</v>
      </c>
      <c r="B465" s="18" t="s">
        <v>270</v>
      </c>
      <c r="C465" s="18" t="s">
        <v>284</v>
      </c>
      <c r="D465" s="18" t="s">
        <v>273</v>
      </c>
      <c r="E465" s="18" t="s">
        <v>137</v>
      </c>
      <c r="F465" s="44">
        <v>46</v>
      </c>
    </row>
    <row r="466" spans="1:6" x14ac:dyDescent="0.2">
      <c r="A466" s="18" t="s">
        <v>4</v>
      </c>
      <c r="B466" s="18" t="s">
        <v>270</v>
      </c>
      <c r="C466" s="18" t="s">
        <v>284</v>
      </c>
      <c r="D466" s="18" t="s">
        <v>273</v>
      </c>
      <c r="E466" s="18" t="s">
        <v>135</v>
      </c>
      <c r="F466" s="44">
        <v>40</v>
      </c>
    </row>
    <row r="467" spans="1:6" x14ac:dyDescent="0.2">
      <c r="A467" s="18" t="s">
        <v>4</v>
      </c>
      <c r="B467" s="18" t="s">
        <v>270</v>
      </c>
      <c r="C467" s="18" t="s">
        <v>284</v>
      </c>
      <c r="D467" s="18" t="s">
        <v>273</v>
      </c>
      <c r="E467" s="18" t="s">
        <v>134</v>
      </c>
      <c r="F467" s="44">
        <v>33</v>
      </c>
    </row>
    <row r="468" spans="1:6" x14ac:dyDescent="0.2">
      <c r="A468" s="18" t="s">
        <v>4</v>
      </c>
      <c r="B468" s="18" t="s">
        <v>270</v>
      </c>
      <c r="C468" s="18" t="s">
        <v>284</v>
      </c>
      <c r="D468" s="18" t="s">
        <v>273</v>
      </c>
      <c r="E468" s="18" t="s">
        <v>132</v>
      </c>
      <c r="F468" s="44">
        <v>358</v>
      </c>
    </row>
    <row r="469" spans="1:6" x14ac:dyDescent="0.2">
      <c r="A469" s="18" t="s">
        <v>4</v>
      </c>
      <c r="B469" s="18" t="s">
        <v>270</v>
      </c>
      <c r="C469" s="18" t="s">
        <v>284</v>
      </c>
      <c r="D469" s="18" t="s">
        <v>274</v>
      </c>
      <c r="E469" s="18" t="s">
        <v>163</v>
      </c>
      <c r="F469" s="44">
        <v>159</v>
      </c>
    </row>
    <row r="470" spans="1:6" x14ac:dyDescent="0.2">
      <c r="A470" s="18" t="s">
        <v>4</v>
      </c>
      <c r="B470" s="18" t="s">
        <v>270</v>
      </c>
      <c r="C470" s="18" t="s">
        <v>284</v>
      </c>
      <c r="D470" s="18" t="s">
        <v>275</v>
      </c>
      <c r="E470" s="18" t="s">
        <v>276</v>
      </c>
      <c r="F470" s="44">
        <v>845</v>
      </c>
    </row>
    <row r="471" spans="1:6" x14ac:dyDescent="0.2">
      <c r="A471" s="18" t="s">
        <v>4</v>
      </c>
      <c r="B471" s="18" t="s">
        <v>270</v>
      </c>
      <c r="C471" s="18" t="s">
        <v>284</v>
      </c>
      <c r="D471" s="18" t="s">
        <v>275</v>
      </c>
      <c r="E471" s="18" t="s">
        <v>28</v>
      </c>
      <c r="F471" s="44">
        <v>906</v>
      </c>
    </row>
    <row r="472" spans="1:6" x14ac:dyDescent="0.2">
      <c r="A472" s="18" t="s">
        <v>4</v>
      </c>
      <c r="B472" s="18" t="s">
        <v>270</v>
      </c>
      <c r="C472" s="18" t="s">
        <v>284</v>
      </c>
      <c r="D472" s="18" t="s">
        <v>275</v>
      </c>
      <c r="E472" s="18" t="s">
        <v>30</v>
      </c>
      <c r="F472" s="44">
        <v>6</v>
      </c>
    </row>
    <row r="473" spans="1:6" x14ac:dyDescent="0.2">
      <c r="A473" s="18" t="s">
        <v>4</v>
      </c>
      <c r="B473" s="18" t="s">
        <v>270</v>
      </c>
      <c r="C473" s="18" t="s">
        <v>284</v>
      </c>
      <c r="D473" s="18" t="s">
        <v>275</v>
      </c>
      <c r="E473" s="18" t="s">
        <v>31</v>
      </c>
      <c r="F473" s="44">
        <v>225</v>
      </c>
    </row>
    <row r="474" spans="1:6" x14ac:dyDescent="0.2">
      <c r="A474" s="18" t="s">
        <v>4</v>
      </c>
      <c r="B474" s="18" t="s">
        <v>270</v>
      </c>
      <c r="C474" s="18" t="s">
        <v>284</v>
      </c>
      <c r="D474" s="18" t="s">
        <v>275</v>
      </c>
      <c r="E474" s="18" t="s">
        <v>26</v>
      </c>
      <c r="F474" s="44">
        <v>91</v>
      </c>
    </row>
    <row r="475" spans="1:6" x14ac:dyDescent="0.2">
      <c r="A475" s="18" t="s">
        <v>4</v>
      </c>
      <c r="B475" s="18" t="s">
        <v>270</v>
      </c>
      <c r="C475" s="18" t="s">
        <v>284</v>
      </c>
      <c r="D475" s="18" t="s">
        <v>275</v>
      </c>
      <c r="E475" s="18" t="s">
        <v>23</v>
      </c>
      <c r="F475" s="44">
        <v>382</v>
      </c>
    </row>
    <row r="476" spans="1:6" x14ac:dyDescent="0.2">
      <c r="A476" s="18" t="s">
        <v>4</v>
      </c>
      <c r="B476" s="18" t="s">
        <v>270</v>
      </c>
      <c r="C476" s="18" t="s">
        <v>284</v>
      </c>
      <c r="D476" s="18" t="s">
        <v>275</v>
      </c>
      <c r="E476" s="18" t="s">
        <v>32</v>
      </c>
      <c r="F476" s="44">
        <v>15</v>
      </c>
    </row>
    <row r="477" spans="1:6" x14ac:dyDescent="0.2">
      <c r="A477" s="18" t="s">
        <v>4</v>
      </c>
      <c r="B477" s="18" t="s">
        <v>270</v>
      </c>
      <c r="C477" s="18" t="s">
        <v>284</v>
      </c>
      <c r="D477" s="18" t="s">
        <v>275</v>
      </c>
      <c r="E477" s="18" t="s">
        <v>29</v>
      </c>
      <c r="F477" s="44">
        <v>400</v>
      </c>
    </row>
    <row r="478" spans="1:6" x14ac:dyDescent="0.2">
      <c r="A478" s="18" t="s">
        <v>4</v>
      </c>
      <c r="B478" s="18" t="s">
        <v>270</v>
      </c>
      <c r="C478" s="18" t="s">
        <v>284</v>
      </c>
      <c r="D478" s="18" t="s">
        <v>162</v>
      </c>
      <c r="E478" s="18" t="s">
        <v>163</v>
      </c>
      <c r="F478" s="44">
        <v>1622</v>
      </c>
    </row>
    <row r="479" spans="1:6" x14ac:dyDescent="0.2">
      <c r="A479" s="18" t="s">
        <v>4</v>
      </c>
      <c r="B479" s="18" t="s">
        <v>270</v>
      </c>
      <c r="C479" s="18" t="s">
        <v>284</v>
      </c>
      <c r="D479" s="18" t="s">
        <v>65</v>
      </c>
      <c r="E479" s="18" t="s">
        <v>70</v>
      </c>
      <c r="F479" s="44">
        <v>62</v>
      </c>
    </row>
    <row r="480" spans="1:6" x14ac:dyDescent="0.2">
      <c r="A480" s="18" t="s">
        <v>4</v>
      </c>
      <c r="B480" s="18" t="s">
        <v>270</v>
      </c>
      <c r="C480" s="18" t="s">
        <v>284</v>
      </c>
      <c r="D480" s="18" t="s">
        <v>65</v>
      </c>
      <c r="E480" s="18" t="s">
        <v>69</v>
      </c>
      <c r="F480" s="44">
        <v>9</v>
      </c>
    </row>
    <row r="481" spans="1:6" x14ac:dyDescent="0.2">
      <c r="A481" s="18" t="s">
        <v>4</v>
      </c>
      <c r="B481" s="18" t="s">
        <v>270</v>
      </c>
      <c r="C481" s="18" t="s">
        <v>284</v>
      </c>
      <c r="D481" s="18" t="s">
        <v>65</v>
      </c>
      <c r="E481" s="18" t="s">
        <v>277</v>
      </c>
      <c r="F481" s="44">
        <v>14</v>
      </c>
    </row>
    <row r="482" spans="1:6" x14ac:dyDescent="0.2">
      <c r="A482" s="18" t="s">
        <v>4</v>
      </c>
      <c r="B482" s="18" t="s">
        <v>270</v>
      </c>
      <c r="C482" s="18" t="s">
        <v>284</v>
      </c>
      <c r="D482" s="18" t="s">
        <v>65</v>
      </c>
      <c r="E482" s="18" t="s">
        <v>278</v>
      </c>
      <c r="F482" s="44">
        <v>233</v>
      </c>
    </row>
    <row r="483" spans="1:6" x14ac:dyDescent="0.2">
      <c r="A483" s="18" t="s">
        <v>4</v>
      </c>
      <c r="B483" s="18" t="s">
        <v>270</v>
      </c>
      <c r="C483" s="18" t="s">
        <v>284</v>
      </c>
      <c r="D483" s="18" t="s">
        <v>65</v>
      </c>
      <c r="E483" s="18" t="s">
        <v>279</v>
      </c>
      <c r="F483" s="44">
        <v>24</v>
      </c>
    </row>
    <row r="484" spans="1:6" x14ac:dyDescent="0.2">
      <c r="A484" s="18" t="s">
        <v>4</v>
      </c>
      <c r="B484" s="18" t="s">
        <v>270</v>
      </c>
      <c r="C484" s="18" t="s">
        <v>284</v>
      </c>
      <c r="D484" s="18" t="s">
        <v>65</v>
      </c>
      <c r="E484" s="18" t="s">
        <v>23</v>
      </c>
      <c r="F484" s="44">
        <v>373</v>
      </c>
    </row>
    <row r="485" spans="1:6" x14ac:dyDescent="0.2">
      <c r="A485" s="18" t="s">
        <v>4</v>
      </c>
      <c r="B485" s="18" t="s">
        <v>270</v>
      </c>
      <c r="C485" s="18" t="s">
        <v>284</v>
      </c>
      <c r="D485" s="18" t="s">
        <v>65</v>
      </c>
      <c r="E485" s="18" t="s">
        <v>280</v>
      </c>
      <c r="F485" s="44">
        <v>10</v>
      </c>
    </row>
    <row r="486" spans="1:6" x14ac:dyDescent="0.2">
      <c r="A486" s="18" t="s">
        <v>4</v>
      </c>
      <c r="B486" s="18" t="s">
        <v>270</v>
      </c>
      <c r="C486" s="18" t="s">
        <v>284</v>
      </c>
      <c r="D486" s="18" t="s">
        <v>65</v>
      </c>
      <c r="E486" s="18" t="s">
        <v>66</v>
      </c>
      <c r="F486" s="44">
        <v>298</v>
      </c>
    </row>
    <row r="487" spans="1:6" x14ac:dyDescent="0.2">
      <c r="A487" s="18" t="s">
        <v>4</v>
      </c>
      <c r="B487" s="18" t="s">
        <v>270</v>
      </c>
      <c r="C487" s="18" t="s">
        <v>284</v>
      </c>
      <c r="D487" s="18" t="s">
        <v>243</v>
      </c>
      <c r="E487" s="18" t="s">
        <v>21</v>
      </c>
      <c r="F487" s="44">
        <v>12</v>
      </c>
    </row>
    <row r="488" spans="1:6" x14ac:dyDescent="0.2">
      <c r="A488" s="18" t="s">
        <v>4</v>
      </c>
      <c r="B488" s="18" t="s">
        <v>270</v>
      </c>
      <c r="C488" s="18" t="s">
        <v>284</v>
      </c>
      <c r="D488" s="18" t="s">
        <v>243</v>
      </c>
      <c r="E488" s="18" t="s">
        <v>14</v>
      </c>
      <c r="F488" s="44">
        <v>12</v>
      </c>
    </row>
    <row r="489" spans="1:6" x14ac:dyDescent="0.2">
      <c r="A489" s="18" t="s">
        <v>4</v>
      </c>
      <c r="B489" s="18" t="s">
        <v>270</v>
      </c>
      <c r="C489" s="18" t="s">
        <v>284</v>
      </c>
      <c r="D489" s="18" t="s">
        <v>243</v>
      </c>
      <c r="E489" s="18" t="s">
        <v>17</v>
      </c>
      <c r="F489" s="44">
        <v>76</v>
      </c>
    </row>
    <row r="490" spans="1:6" x14ac:dyDescent="0.2">
      <c r="A490" s="18" t="s">
        <v>4</v>
      </c>
      <c r="B490" s="18" t="s">
        <v>270</v>
      </c>
      <c r="C490" s="18" t="s">
        <v>284</v>
      </c>
      <c r="D490" s="18" t="s">
        <v>243</v>
      </c>
      <c r="E490" s="18" t="s">
        <v>23</v>
      </c>
      <c r="F490" s="44">
        <v>36</v>
      </c>
    </row>
    <row r="491" spans="1:6" x14ac:dyDescent="0.2">
      <c r="A491" s="18" t="s">
        <v>4</v>
      </c>
      <c r="B491" s="18" t="s">
        <v>270</v>
      </c>
      <c r="C491" s="18" t="s">
        <v>284</v>
      </c>
      <c r="D491" s="18" t="s">
        <v>243</v>
      </c>
      <c r="E491" s="18" t="s">
        <v>15</v>
      </c>
      <c r="F491" s="44">
        <v>77</v>
      </c>
    </row>
    <row r="492" spans="1:6" x14ac:dyDescent="0.2">
      <c r="A492" s="18" t="s">
        <v>4</v>
      </c>
      <c r="B492" s="18" t="s">
        <v>270</v>
      </c>
      <c r="C492" s="18" t="s">
        <v>284</v>
      </c>
      <c r="D492" s="18" t="s">
        <v>243</v>
      </c>
      <c r="E492" s="18" t="s">
        <v>22</v>
      </c>
      <c r="F492" s="44">
        <v>36</v>
      </c>
    </row>
    <row r="493" spans="1:6" x14ac:dyDescent="0.2">
      <c r="A493" s="18" t="s">
        <v>4</v>
      </c>
      <c r="B493" s="18" t="s">
        <v>270</v>
      </c>
      <c r="C493" s="18" t="s">
        <v>284</v>
      </c>
      <c r="D493" s="18" t="s">
        <v>98</v>
      </c>
      <c r="E493" s="18" t="s">
        <v>100</v>
      </c>
      <c r="F493" s="44">
        <v>54</v>
      </c>
    </row>
    <row r="494" spans="1:6" x14ac:dyDescent="0.2">
      <c r="A494" s="18" t="s">
        <v>4</v>
      </c>
      <c r="B494" s="18" t="s">
        <v>270</v>
      </c>
      <c r="C494" s="18" t="s">
        <v>284</v>
      </c>
      <c r="D494" s="18" t="s">
        <v>98</v>
      </c>
      <c r="E494" s="18" t="s">
        <v>102</v>
      </c>
      <c r="F494" s="44">
        <v>16</v>
      </c>
    </row>
    <row r="495" spans="1:6" x14ac:dyDescent="0.2">
      <c r="A495" s="18" t="s">
        <v>4</v>
      </c>
      <c r="B495" s="18" t="s">
        <v>270</v>
      </c>
      <c r="C495" s="18" t="s">
        <v>284</v>
      </c>
      <c r="D495" s="18" t="s">
        <v>98</v>
      </c>
      <c r="E495" s="18" t="s">
        <v>23</v>
      </c>
      <c r="F495" s="44">
        <v>2</v>
      </c>
    </row>
    <row r="496" spans="1:6" x14ac:dyDescent="0.2">
      <c r="A496" s="18" t="s">
        <v>4</v>
      </c>
      <c r="B496" s="18" t="s">
        <v>270</v>
      </c>
      <c r="C496" s="18" t="s">
        <v>284</v>
      </c>
      <c r="D496" s="18" t="s">
        <v>98</v>
      </c>
      <c r="E496" s="18" t="s">
        <v>101</v>
      </c>
      <c r="F496" s="44">
        <v>106</v>
      </c>
    </row>
    <row r="497" spans="1:6" x14ac:dyDescent="0.2">
      <c r="A497" s="18" t="s">
        <v>4</v>
      </c>
      <c r="B497" s="18" t="s">
        <v>270</v>
      </c>
      <c r="C497" s="18" t="s">
        <v>284</v>
      </c>
      <c r="D497" s="18" t="s">
        <v>98</v>
      </c>
      <c r="E497" s="18" t="s">
        <v>104</v>
      </c>
      <c r="F497" s="44">
        <v>18</v>
      </c>
    </row>
    <row r="498" spans="1:6" x14ac:dyDescent="0.2">
      <c r="A498" s="18" t="s">
        <v>4</v>
      </c>
      <c r="B498" s="18" t="s">
        <v>270</v>
      </c>
      <c r="C498" s="18" t="s">
        <v>284</v>
      </c>
      <c r="D498" s="18" t="s">
        <v>98</v>
      </c>
      <c r="E498" s="18" t="s">
        <v>99</v>
      </c>
      <c r="F498" s="44">
        <v>711</v>
      </c>
    </row>
    <row r="499" spans="1:6" x14ac:dyDescent="0.2">
      <c r="A499" s="18" t="s">
        <v>4</v>
      </c>
      <c r="B499" s="18" t="s">
        <v>270</v>
      </c>
      <c r="C499" s="18" t="s">
        <v>284</v>
      </c>
      <c r="D499" s="18" t="s">
        <v>98</v>
      </c>
      <c r="E499" s="18" t="s">
        <v>103</v>
      </c>
      <c r="F499" s="44">
        <v>1</v>
      </c>
    </row>
    <row r="500" spans="1:6" x14ac:dyDescent="0.2">
      <c r="A500" s="18" t="s">
        <v>4</v>
      </c>
      <c r="B500" s="18" t="s">
        <v>270</v>
      </c>
      <c r="C500" s="18" t="s">
        <v>284</v>
      </c>
      <c r="D500" s="18" t="s">
        <v>39</v>
      </c>
      <c r="E500" s="18" t="s">
        <v>23</v>
      </c>
      <c r="F500" s="44">
        <v>10</v>
      </c>
    </row>
    <row r="501" spans="1:6" x14ac:dyDescent="0.2">
      <c r="A501" s="18" t="s">
        <v>4</v>
      </c>
      <c r="B501" s="18" t="s">
        <v>270</v>
      </c>
      <c r="C501" s="18" t="s">
        <v>284</v>
      </c>
      <c r="D501" s="18" t="s">
        <v>39</v>
      </c>
      <c r="E501" s="18" t="s">
        <v>55</v>
      </c>
      <c r="F501" s="44">
        <v>11</v>
      </c>
    </row>
    <row r="502" spans="1:6" x14ac:dyDescent="0.2">
      <c r="A502" s="18" t="s">
        <v>4</v>
      </c>
      <c r="B502" s="18" t="s">
        <v>270</v>
      </c>
      <c r="C502" s="18" t="s">
        <v>284</v>
      </c>
      <c r="D502" s="18" t="s">
        <v>39</v>
      </c>
      <c r="E502" s="18" t="s">
        <v>43</v>
      </c>
      <c r="F502" s="44">
        <v>1</v>
      </c>
    </row>
    <row r="503" spans="1:6" x14ac:dyDescent="0.2">
      <c r="A503" s="18" t="s">
        <v>4</v>
      </c>
      <c r="B503" s="18" t="s">
        <v>270</v>
      </c>
      <c r="C503" s="18" t="s">
        <v>284</v>
      </c>
      <c r="D503" s="18" t="s">
        <v>39</v>
      </c>
      <c r="E503" s="18" t="s">
        <v>170</v>
      </c>
      <c r="F503" s="44">
        <v>8</v>
      </c>
    </row>
    <row r="504" spans="1:6" x14ac:dyDescent="0.2">
      <c r="A504" s="18" t="s">
        <v>4</v>
      </c>
      <c r="B504" s="18" t="s">
        <v>270</v>
      </c>
      <c r="C504" s="18" t="s">
        <v>284</v>
      </c>
      <c r="D504" s="18" t="s">
        <v>39</v>
      </c>
      <c r="E504" s="18" t="s">
        <v>47</v>
      </c>
      <c r="F504" s="44">
        <v>40</v>
      </c>
    </row>
    <row r="505" spans="1:6" x14ac:dyDescent="0.2">
      <c r="A505" s="18" t="s">
        <v>4</v>
      </c>
      <c r="B505" s="18" t="s">
        <v>270</v>
      </c>
      <c r="C505" s="18" t="s">
        <v>284</v>
      </c>
      <c r="D505" s="18" t="s">
        <v>39</v>
      </c>
      <c r="E505" s="18" t="s">
        <v>169</v>
      </c>
      <c r="F505" s="44">
        <v>85</v>
      </c>
    </row>
    <row r="506" spans="1:6" x14ac:dyDescent="0.2">
      <c r="A506" s="18" t="s">
        <v>4</v>
      </c>
      <c r="B506" s="18" t="s">
        <v>270</v>
      </c>
      <c r="C506" s="18" t="s">
        <v>284</v>
      </c>
      <c r="D506" s="18" t="s">
        <v>39</v>
      </c>
      <c r="E506" s="18" t="s">
        <v>189</v>
      </c>
      <c r="F506" s="44">
        <v>4</v>
      </c>
    </row>
    <row r="507" spans="1:6" x14ac:dyDescent="0.2">
      <c r="A507" s="18" t="s">
        <v>4</v>
      </c>
      <c r="B507" s="18" t="s">
        <v>270</v>
      </c>
      <c r="C507" s="18" t="s">
        <v>284</v>
      </c>
      <c r="D507" s="18" t="s">
        <v>39</v>
      </c>
      <c r="E507" s="18" t="s">
        <v>56</v>
      </c>
      <c r="F507" s="44">
        <v>10</v>
      </c>
    </row>
    <row r="508" spans="1:6" x14ac:dyDescent="0.2">
      <c r="A508" s="18" t="s">
        <v>4</v>
      </c>
      <c r="B508" s="18" t="s">
        <v>270</v>
      </c>
      <c r="C508" s="18" t="s">
        <v>284</v>
      </c>
      <c r="D508" s="18" t="s">
        <v>39</v>
      </c>
      <c r="E508" s="18" t="s">
        <v>44</v>
      </c>
      <c r="F508" s="44">
        <v>8</v>
      </c>
    </row>
    <row r="509" spans="1:6" x14ac:dyDescent="0.2">
      <c r="A509" s="18" t="s">
        <v>4</v>
      </c>
      <c r="B509" s="18" t="s">
        <v>270</v>
      </c>
      <c r="C509" s="18" t="s">
        <v>284</v>
      </c>
      <c r="D509" s="18" t="s">
        <v>13</v>
      </c>
      <c r="E509" s="18" t="s">
        <v>21</v>
      </c>
      <c r="F509" s="44">
        <v>166</v>
      </c>
    </row>
    <row r="510" spans="1:6" x14ac:dyDescent="0.2">
      <c r="A510" s="18" t="s">
        <v>4</v>
      </c>
      <c r="B510" s="18" t="s">
        <v>270</v>
      </c>
      <c r="C510" s="18" t="s">
        <v>284</v>
      </c>
      <c r="D510" s="18" t="s">
        <v>13</v>
      </c>
      <c r="E510" s="18" t="s">
        <v>14</v>
      </c>
      <c r="F510" s="44">
        <v>2056</v>
      </c>
    </row>
    <row r="511" spans="1:6" x14ac:dyDescent="0.2">
      <c r="A511" s="18" t="s">
        <v>4</v>
      </c>
      <c r="B511" s="18" t="s">
        <v>270</v>
      </c>
      <c r="C511" s="18" t="s">
        <v>284</v>
      </c>
      <c r="D511" s="18" t="s">
        <v>13</v>
      </c>
      <c r="E511" s="18" t="s">
        <v>18</v>
      </c>
      <c r="F511" s="44">
        <v>2</v>
      </c>
    </row>
    <row r="512" spans="1:6" x14ac:dyDescent="0.2">
      <c r="A512" s="18" t="s">
        <v>4</v>
      </c>
      <c r="B512" s="18" t="s">
        <v>270</v>
      </c>
      <c r="C512" s="18" t="s">
        <v>284</v>
      </c>
      <c r="D512" s="18" t="s">
        <v>13</v>
      </c>
      <c r="E512" s="18" t="s">
        <v>17</v>
      </c>
      <c r="F512" s="44">
        <v>3202</v>
      </c>
    </row>
    <row r="513" spans="1:6" x14ac:dyDescent="0.2">
      <c r="A513" s="18" t="s">
        <v>4</v>
      </c>
      <c r="B513" s="18" t="s">
        <v>270</v>
      </c>
      <c r="C513" s="18" t="s">
        <v>284</v>
      </c>
      <c r="D513" s="18" t="s">
        <v>13</v>
      </c>
      <c r="E513" s="18" t="s">
        <v>23</v>
      </c>
      <c r="F513" s="44">
        <v>400</v>
      </c>
    </row>
    <row r="514" spans="1:6" x14ac:dyDescent="0.2">
      <c r="A514" s="18" t="s">
        <v>4</v>
      </c>
      <c r="B514" s="18" t="s">
        <v>270</v>
      </c>
      <c r="C514" s="18" t="s">
        <v>284</v>
      </c>
      <c r="D514" s="18" t="s">
        <v>13</v>
      </c>
      <c r="E514" s="18" t="s">
        <v>15</v>
      </c>
      <c r="F514" s="44">
        <v>2</v>
      </c>
    </row>
    <row r="515" spans="1:6" x14ac:dyDescent="0.2">
      <c r="A515" s="18" t="s">
        <v>4</v>
      </c>
      <c r="B515" s="18" t="s">
        <v>270</v>
      </c>
      <c r="C515" s="18" t="s">
        <v>284</v>
      </c>
      <c r="D515" s="18" t="s">
        <v>13</v>
      </c>
      <c r="E515" s="18" t="s">
        <v>22</v>
      </c>
      <c r="F515" s="44">
        <v>688</v>
      </c>
    </row>
    <row r="516" spans="1:6" x14ac:dyDescent="0.2">
      <c r="A516" s="18" t="s">
        <v>4</v>
      </c>
      <c r="B516" s="18" t="s">
        <v>270</v>
      </c>
      <c r="C516" s="18" t="s">
        <v>284</v>
      </c>
      <c r="D516" s="18" t="s">
        <v>13</v>
      </c>
      <c r="E516" s="18" t="s">
        <v>19</v>
      </c>
      <c r="F516" s="44">
        <v>352</v>
      </c>
    </row>
    <row r="517" spans="1:6" x14ac:dyDescent="0.2">
      <c r="A517" s="18" t="s">
        <v>4</v>
      </c>
      <c r="B517" s="18" t="s">
        <v>270</v>
      </c>
      <c r="C517" s="18" t="s">
        <v>284</v>
      </c>
      <c r="D517" s="18" t="s">
        <v>128</v>
      </c>
      <c r="E517" s="18" t="s">
        <v>23</v>
      </c>
      <c r="F517" s="44">
        <v>419</v>
      </c>
    </row>
    <row r="518" spans="1:6" x14ac:dyDescent="0.2">
      <c r="A518" s="18" t="s">
        <v>4</v>
      </c>
      <c r="B518" s="18" t="s">
        <v>270</v>
      </c>
      <c r="C518" s="18" t="s">
        <v>284</v>
      </c>
      <c r="D518" s="18" t="s">
        <v>128</v>
      </c>
      <c r="E518" s="18" t="s">
        <v>129</v>
      </c>
      <c r="F518" s="44">
        <v>79</v>
      </c>
    </row>
    <row r="519" spans="1:6" x14ac:dyDescent="0.2">
      <c r="A519" s="18" t="s">
        <v>4</v>
      </c>
      <c r="B519" s="18" t="s">
        <v>270</v>
      </c>
      <c r="C519" s="18" t="s">
        <v>284</v>
      </c>
      <c r="D519" s="18" t="s">
        <v>128</v>
      </c>
      <c r="E519" s="18" t="s">
        <v>130</v>
      </c>
      <c r="F519" s="44">
        <v>648</v>
      </c>
    </row>
    <row r="520" spans="1:6" x14ac:dyDescent="0.2">
      <c r="A520" s="18" t="s">
        <v>4</v>
      </c>
      <c r="B520" s="18" t="s">
        <v>270</v>
      </c>
      <c r="C520" s="18" t="s">
        <v>284</v>
      </c>
      <c r="D520" s="18" t="s">
        <v>244</v>
      </c>
      <c r="E520" s="18" t="s">
        <v>160</v>
      </c>
      <c r="F520" s="44">
        <v>57</v>
      </c>
    </row>
    <row r="521" spans="1:6" x14ac:dyDescent="0.2">
      <c r="A521" s="18" t="s">
        <v>4</v>
      </c>
      <c r="B521" s="18" t="s">
        <v>270</v>
      </c>
      <c r="C521" s="18" t="s">
        <v>284</v>
      </c>
      <c r="D521" s="18" t="s">
        <v>244</v>
      </c>
      <c r="E521" s="18" t="s">
        <v>159</v>
      </c>
      <c r="F521" s="44">
        <v>2</v>
      </c>
    </row>
    <row r="522" spans="1:6" x14ac:dyDescent="0.2">
      <c r="A522" s="18" t="s">
        <v>4</v>
      </c>
      <c r="B522" s="18" t="s">
        <v>270</v>
      </c>
      <c r="C522" s="18" t="s">
        <v>284</v>
      </c>
      <c r="D522" s="18" t="s">
        <v>244</v>
      </c>
      <c r="E522" s="18" t="s">
        <v>161</v>
      </c>
      <c r="F522" s="44">
        <v>88</v>
      </c>
    </row>
    <row r="523" spans="1:6" x14ac:dyDescent="0.2">
      <c r="A523" s="18" t="s">
        <v>4</v>
      </c>
      <c r="B523" s="18" t="s">
        <v>270</v>
      </c>
      <c r="C523" s="18" t="s">
        <v>284</v>
      </c>
      <c r="D523" s="18" t="s">
        <v>138</v>
      </c>
      <c r="E523" s="18" t="s">
        <v>140</v>
      </c>
      <c r="F523" s="44">
        <v>34</v>
      </c>
    </row>
    <row r="524" spans="1:6" x14ac:dyDescent="0.2">
      <c r="A524" s="18" t="s">
        <v>4</v>
      </c>
      <c r="B524" s="18" t="s">
        <v>270</v>
      </c>
      <c r="C524" s="18" t="s">
        <v>284</v>
      </c>
      <c r="D524" s="18" t="s">
        <v>138</v>
      </c>
      <c r="E524" s="18" t="s">
        <v>139</v>
      </c>
      <c r="F524" s="44">
        <v>235</v>
      </c>
    </row>
    <row r="525" spans="1:6" x14ac:dyDescent="0.2">
      <c r="A525" s="18" t="s">
        <v>4</v>
      </c>
      <c r="B525" s="18" t="s">
        <v>270</v>
      </c>
      <c r="C525" s="18" t="s">
        <v>284</v>
      </c>
      <c r="D525" s="18" t="s">
        <v>148</v>
      </c>
      <c r="E525" s="18" t="s">
        <v>149</v>
      </c>
      <c r="F525" s="44">
        <v>1</v>
      </c>
    </row>
    <row r="526" spans="1:6" x14ac:dyDescent="0.2">
      <c r="A526" s="18" t="s">
        <v>4</v>
      </c>
      <c r="B526" s="18" t="s">
        <v>270</v>
      </c>
      <c r="C526" s="18" t="s">
        <v>284</v>
      </c>
      <c r="D526" s="18" t="s">
        <v>148</v>
      </c>
      <c r="E526" s="18" t="s">
        <v>23</v>
      </c>
      <c r="F526" s="44">
        <v>16</v>
      </c>
    </row>
    <row r="527" spans="1:6" x14ac:dyDescent="0.2">
      <c r="A527" s="18" t="s">
        <v>5</v>
      </c>
      <c r="B527" s="18" t="s">
        <v>285</v>
      </c>
      <c r="C527" s="18" t="s">
        <v>286</v>
      </c>
      <c r="D527" s="18" t="s">
        <v>21</v>
      </c>
      <c r="E527" s="18" t="s">
        <v>156</v>
      </c>
      <c r="F527" s="44">
        <v>160</v>
      </c>
    </row>
    <row r="528" spans="1:6" x14ac:dyDescent="0.2">
      <c r="A528" s="18" t="s">
        <v>5</v>
      </c>
      <c r="B528" s="18" t="s">
        <v>285</v>
      </c>
      <c r="C528" s="18" t="s">
        <v>286</v>
      </c>
      <c r="D528" s="18" t="s">
        <v>21</v>
      </c>
      <c r="E528" s="18" t="s">
        <v>157</v>
      </c>
      <c r="F528" s="44">
        <v>304</v>
      </c>
    </row>
    <row r="529" spans="1:6" x14ac:dyDescent="0.2">
      <c r="A529" s="18" t="s">
        <v>5</v>
      </c>
      <c r="B529" s="18" t="s">
        <v>285</v>
      </c>
      <c r="C529" s="18" t="s">
        <v>286</v>
      </c>
      <c r="D529" s="18" t="s">
        <v>73</v>
      </c>
      <c r="E529" s="18" t="s">
        <v>86</v>
      </c>
      <c r="F529" s="44">
        <v>144</v>
      </c>
    </row>
    <row r="530" spans="1:6" x14ac:dyDescent="0.2">
      <c r="A530" s="18" t="s">
        <v>5</v>
      </c>
      <c r="B530" s="18" t="s">
        <v>285</v>
      </c>
      <c r="C530" s="18" t="s">
        <v>286</v>
      </c>
      <c r="D530" s="18" t="s">
        <v>73</v>
      </c>
      <c r="E530" s="18" t="s">
        <v>96</v>
      </c>
      <c r="F530" s="44">
        <v>1</v>
      </c>
    </row>
    <row r="531" spans="1:6" x14ac:dyDescent="0.2">
      <c r="A531" s="18" t="s">
        <v>5</v>
      </c>
      <c r="B531" s="18" t="s">
        <v>285</v>
      </c>
      <c r="C531" s="18" t="s">
        <v>286</v>
      </c>
      <c r="D531" s="18" t="s">
        <v>73</v>
      </c>
      <c r="E531" s="18" t="s">
        <v>95</v>
      </c>
      <c r="F531" s="44">
        <v>471</v>
      </c>
    </row>
    <row r="532" spans="1:6" x14ac:dyDescent="0.2">
      <c r="A532" s="18" t="s">
        <v>5</v>
      </c>
      <c r="B532" s="18" t="s">
        <v>285</v>
      </c>
      <c r="C532" s="18" t="s">
        <v>286</v>
      </c>
      <c r="D532" s="18" t="s">
        <v>73</v>
      </c>
      <c r="E532" s="18" t="s">
        <v>80</v>
      </c>
      <c r="F532" s="44">
        <v>37</v>
      </c>
    </row>
    <row r="533" spans="1:6" x14ac:dyDescent="0.2">
      <c r="A533" s="18" t="s">
        <v>5</v>
      </c>
      <c r="B533" s="18" t="s">
        <v>285</v>
      </c>
      <c r="C533" s="18" t="s">
        <v>286</v>
      </c>
      <c r="D533" s="18" t="s">
        <v>73</v>
      </c>
      <c r="E533" s="18" t="s">
        <v>79</v>
      </c>
      <c r="F533" s="44">
        <v>90</v>
      </c>
    </row>
    <row r="534" spans="1:6" x14ac:dyDescent="0.2">
      <c r="A534" s="18" t="s">
        <v>5</v>
      </c>
      <c r="B534" s="18" t="s">
        <v>285</v>
      </c>
      <c r="C534" s="18" t="s">
        <v>286</v>
      </c>
      <c r="D534" s="18" t="s">
        <v>73</v>
      </c>
      <c r="E534" s="18" t="s">
        <v>78</v>
      </c>
      <c r="F534" s="44">
        <v>19</v>
      </c>
    </row>
    <row r="535" spans="1:6" x14ac:dyDescent="0.2">
      <c r="A535" s="18" t="s">
        <v>5</v>
      </c>
      <c r="B535" s="18" t="s">
        <v>285</v>
      </c>
      <c r="C535" s="18" t="s">
        <v>286</v>
      </c>
      <c r="D535" s="18" t="s">
        <v>73</v>
      </c>
      <c r="E535" s="18" t="s">
        <v>81</v>
      </c>
      <c r="F535" s="44">
        <v>26</v>
      </c>
    </row>
    <row r="536" spans="1:6" x14ac:dyDescent="0.2">
      <c r="A536" s="18" t="s">
        <v>5</v>
      </c>
      <c r="B536" s="18" t="s">
        <v>285</v>
      </c>
      <c r="C536" s="18" t="s">
        <v>286</v>
      </c>
      <c r="D536" s="18" t="s">
        <v>73</v>
      </c>
      <c r="E536" s="18" t="s">
        <v>76</v>
      </c>
      <c r="F536" s="44">
        <v>270</v>
      </c>
    </row>
    <row r="537" spans="1:6" x14ac:dyDescent="0.2">
      <c r="A537" s="18" t="s">
        <v>5</v>
      </c>
      <c r="B537" s="18" t="s">
        <v>285</v>
      </c>
      <c r="C537" s="18" t="s">
        <v>286</v>
      </c>
      <c r="D537" s="18" t="s">
        <v>73</v>
      </c>
      <c r="E537" s="18" t="s">
        <v>75</v>
      </c>
      <c r="F537" s="44">
        <v>309</v>
      </c>
    </row>
    <row r="538" spans="1:6" x14ac:dyDescent="0.2">
      <c r="A538" s="18" t="s">
        <v>5</v>
      </c>
      <c r="B538" s="18" t="s">
        <v>285</v>
      </c>
      <c r="C538" s="18" t="s">
        <v>286</v>
      </c>
      <c r="D538" s="18" t="s">
        <v>73</v>
      </c>
      <c r="E538" s="18" t="s">
        <v>74</v>
      </c>
      <c r="F538" s="44">
        <v>6</v>
      </c>
    </row>
    <row r="539" spans="1:6" x14ac:dyDescent="0.2">
      <c r="A539" s="18" t="s">
        <v>5</v>
      </c>
      <c r="B539" s="18" t="s">
        <v>285</v>
      </c>
      <c r="C539" s="18" t="s">
        <v>286</v>
      </c>
      <c r="D539" s="18" t="s">
        <v>73</v>
      </c>
      <c r="E539" s="18" t="s">
        <v>77</v>
      </c>
      <c r="F539" s="44">
        <v>10</v>
      </c>
    </row>
    <row r="540" spans="1:6" x14ac:dyDescent="0.2">
      <c r="A540" s="18" t="s">
        <v>5</v>
      </c>
      <c r="B540" s="18" t="s">
        <v>285</v>
      </c>
      <c r="C540" s="18" t="s">
        <v>286</v>
      </c>
      <c r="D540" s="18" t="s">
        <v>73</v>
      </c>
      <c r="E540" s="18" t="s">
        <v>84</v>
      </c>
      <c r="F540" s="44">
        <v>26</v>
      </c>
    </row>
    <row r="541" spans="1:6" x14ac:dyDescent="0.2">
      <c r="A541" s="18" t="s">
        <v>5</v>
      </c>
      <c r="B541" s="18" t="s">
        <v>285</v>
      </c>
      <c r="C541" s="18" t="s">
        <v>286</v>
      </c>
      <c r="D541" s="18" t="s">
        <v>73</v>
      </c>
      <c r="E541" s="18" t="s">
        <v>83</v>
      </c>
      <c r="F541" s="44">
        <v>43</v>
      </c>
    </row>
    <row r="542" spans="1:6" x14ac:dyDescent="0.2">
      <c r="A542" s="18" t="s">
        <v>5</v>
      </c>
      <c r="B542" s="18" t="s">
        <v>285</v>
      </c>
      <c r="C542" s="18" t="s">
        <v>286</v>
      </c>
      <c r="D542" s="18" t="s">
        <v>73</v>
      </c>
      <c r="E542" s="18" t="s">
        <v>82</v>
      </c>
      <c r="F542" s="44">
        <v>113</v>
      </c>
    </row>
    <row r="543" spans="1:6" x14ac:dyDescent="0.2">
      <c r="A543" s="18" t="s">
        <v>5</v>
      </c>
      <c r="B543" s="18" t="s">
        <v>285</v>
      </c>
      <c r="C543" s="18" t="s">
        <v>286</v>
      </c>
      <c r="D543" s="18" t="s">
        <v>73</v>
      </c>
      <c r="E543" s="18" t="s">
        <v>85</v>
      </c>
      <c r="F543" s="44">
        <v>17</v>
      </c>
    </row>
    <row r="544" spans="1:6" x14ac:dyDescent="0.2">
      <c r="A544" s="18" t="s">
        <v>5</v>
      </c>
      <c r="B544" s="18" t="s">
        <v>285</v>
      </c>
      <c r="C544" s="18" t="s">
        <v>286</v>
      </c>
      <c r="D544" s="18" t="s">
        <v>73</v>
      </c>
      <c r="E544" s="18" t="s">
        <v>90</v>
      </c>
      <c r="F544" s="44">
        <v>2</v>
      </c>
    </row>
    <row r="545" spans="1:6" x14ac:dyDescent="0.2">
      <c r="A545" s="18" t="s">
        <v>5</v>
      </c>
      <c r="B545" s="18" t="s">
        <v>285</v>
      </c>
      <c r="C545" s="18" t="s">
        <v>286</v>
      </c>
      <c r="D545" s="18" t="s">
        <v>150</v>
      </c>
      <c r="E545" s="18" t="s">
        <v>154</v>
      </c>
      <c r="F545" s="44">
        <v>273</v>
      </c>
    </row>
    <row r="546" spans="1:6" x14ac:dyDescent="0.2">
      <c r="A546" s="18" t="s">
        <v>5</v>
      </c>
      <c r="B546" s="18" t="s">
        <v>285</v>
      </c>
      <c r="C546" s="18" t="s">
        <v>286</v>
      </c>
      <c r="D546" s="18" t="s">
        <v>150</v>
      </c>
      <c r="E546" s="18" t="s">
        <v>151</v>
      </c>
      <c r="F546" s="44">
        <v>5</v>
      </c>
    </row>
    <row r="547" spans="1:6" x14ac:dyDescent="0.2">
      <c r="A547" s="18" t="s">
        <v>5</v>
      </c>
      <c r="B547" s="18" t="s">
        <v>285</v>
      </c>
      <c r="C547" s="18" t="s">
        <v>286</v>
      </c>
      <c r="D547" s="18" t="s">
        <v>150</v>
      </c>
      <c r="E547" s="18" t="s">
        <v>152</v>
      </c>
      <c r="F547" s="44">
        <v>6</v>
      </c>
    </row>
    <row r="548" spans="1:6" x14ac:dyDescent="0.2">
      <c r="A548" s="18" t="s">
        <v>5</v>
      </c>
      <c r="B548" s="18" t="s">
        <v>285</v>
      </c>
      <c r="C548" s="18" t="s">
        <v>286</v>
      </c>
      <c r="D548" s="18" t="s">
        <v>150</v>
      </c>
      <c r="E548" s="18" t="s">
        <v>153</v>
      </c>
      <c r="F548" s="44">
        <v>800</v>
      </c>
    </row>
    <row r="549" spans="1:6" x14ac:dyDescent="0.2">
      <c r="A549" s="18" t="s">
        <v>5</v>
      </c>
      <c r="B549" s="18" t="s">
        <v>285</v>
      </c>
      <c r="C549" s="18" t="s">
        <v>286</v>
      </c>
      <c r="D549" s="18" t="s">
        <v>57</v>
      </c>
      <c r="E549" s="18" t="s">
        <v>62</v>
      </c>
      <c r="F549" s="44">
        <v>1525</v>
      </c>
    </row>
    <row r="550" spans="1:6" x14ac:dyDescent="0.2">
      <c r="A550" s="18" t="s">
        <v>5</v>
      </c>
      <c r="B550" s="18" t="s">
        <v>285</v>
      </c>
      <c r="C550" s="18" t="s">
        <v>286</v>
      </c>
      <c r="D550" s="18" t="s">
        <v>57</v>
      </c>
      <c r="E550" s="18" t="s">
        <v>59</v>
      </c>
      <c r="F550" s="44">
        <v>1056</v>
      </c>
    </row>
    <row r="551" spans="1:6" x14ac:dyDescent="0.2">
      <c r="A551" s="18" t="s">
        <v>5</v>
      </c>
      <c r="B551" s="18" t="s">
        <v>285</v>
      </c>
      <c r="C551" s="18" t="s">
        <v>286</v>
      </c>
      <c r="D551" s="18" t="s">
        <v>57</v>
      </c>
      <c r="E551" s="18" t="s">
        <v>60</v>
      </c>
      <c r="F551" s="44">
        <v>276</v>
      </c>
    </row>
    <row r="552" spans="1:6" x14ac:dyDescent="0.2">
      <c r="A552" s="18" t="s">
        <v>5</v>
      </c>
      <c r="B552" s="18" t="s">
        <v>285</v>
      </c>
      <c r="C552" s="18" t="s">
        <v>286</v>
      </c>
      <c r="D552" s="18" t="s">
        <v>57</v>
      </c>
      <c r="E552" s="18" t="s">
        <v>61</v>
      </c>
      <c r="F552" s="44">
        <v>729</v>
      </c>
    </row>
    <row r="553" spans="1:6" x14ac:dyDescent="0.2">
      <c r="A553" s="18" t="s">
        <v>5</v>
      </c>
      <c r="B553" s="18" t="s">
        <v>285</v>
      </c>
      <c r="C553" s="18" t="s">
        <v>286</v>
      </c>
      <c r="D553" s="18" t="s">
        <v>57</v>
      </c>
      <c r="E553" s="18" t="s">
        <v>63</v>
      </c>
      <c r="F553" s="44">
        <v>342</v>
      </c>
    </row>
    <row r="554" spans="1:6" x14ac:dyDescent="0.2">
      <c r="A554" s="18" t="s">
        <v>5</v>
      </c>
      <c r="B554" s="18" t="s">
        <v>285</v>
      </c>
      <c r="C554" s="18" t="s">
        <v>286</v>
      </c>
      <c r="D554" s="18" t="s">
        <v>141</v>
      </c>
      <c r="E554" s="18" t="s">
        <v>145</v>
      </c>
      <c r="F554" s="44">
        <v>5</v>
      </c>
    </row>
    <row r="555" spans="1:6" x14ac:dyDescent="0.2">
      <c r="A555" s="18" t="s">
        <v>5</v>
      </c>
      <c r="B555" s="18" t="s">
        <v>285</v>
      </c>
      <c r="C555" s="18" t="s">
        <v>286</v>
      </c>
      <c r="D555" s="18" t="s">
        <v>141</v>
      </c>
      <c r="E555" s="18" t="s">
        <v>142</v>
      </c>
      <c r="F555" s="44">
        <v>140</v>
      </c>
    </row>
    <row r="556" spans="1:6" x14ac:dyDescent="0.2">
      <c r="A556" s="18" t="s">
        <v>5</v>
      </c>
      <c r="B556" s="18" t="s">
        <v>285</v>
      </c>
      <c r="C556" s="18" t="s">
        <v>286</v>
      </c>
      <c r="D556" s="18" t="s">
        <v>141</v>
      </c>
      <c r="E556" s="18" t="s">
        <v>147</v>
      </c>
      <c r="F556" s="44">
        <v>18</v>
      </c>
    </row>
    <row r="557" spans="1:6" x14ac:dyDescent="0.2">
      <c r="A557" s="18" t="s">
        <v>5</v>
      </c>
      <c r="B557" s="18" t="s">
        <v>285</v>
      </c>
      <c r="C557" s="18" t="s">
        <v>286</v>
      </c>
      <c r="D557" s="18" t="s">
        <v>141</v>
      </c>
      <c r="E557" s="18" t="s">
        <v>144</v>
      </c>
      <c r="F557" s="44">
        <v>4</v>
      </c>
    </row>
    <row r="558" spans="1:6" x14ac:dyDescent="0.2">
      <c r="A558" s="18" t="s">
        <v>5</v>
      </c>
      <c r="B558" s="18" t="s">
        <v>285</v>
      </c>
      <c r="C558" s="18" t="s">
        <v>286</v>
      </c>
      <c r="D558" s="18" t="s">
        <v>141</v>
      </c>
      <c r="E558" s="18" t="s">
        <v>143</v>
      </c>
      <c r="F558" s="44">
        <v>4</v>
      </c>
    </row>
    <row r="559" spans="1:6" x14ac:dyDescent="0.2">
      <c r="A559" s="18" t="s">
        <v>5</v>
      </c>
      <c r="B559" s="18" t="s">
        <v>285</v>
      </c>
      <c r="C559" s="18" t="s">
        <v>286</v>
      </c>
      <c r="D559" s="18" t="s">
        <v>35</v>
      </c>
      <c r="E559" s="18" t="s">
        <v>21</v>
      </c>
      <c r="F559" s="44">
        <v>1195</v>
      </c>
    </row>
    <row r="560" spans="1:6" x14ac:dyDescent="0.2">
      <c r="A560" s="18" t="s">
        <v>5</v>
      </c>
      <c r="B560" s="18" t="s">
        <v>285</v>
      </c>
      <c r="C560" s="18" t="s">
        <v>286</v>
      </c>
      <c r="D560" s="18" t="s">
        <v>35</v>
      </c>
      <c r="E560" s="18" t="s">
        <v>36</v>
      </c>
      <c r="F560" s="44">
        <v>31</v>
      </c>
    </row>
    <row r="561" spans="1:6" x14ac:dyDescent="0.2">
      <c r="A561" s="18" t="s">
        <v>5</v>
      </c>
      <c r="B561" s="18" t="s">
        <v>285</v>
      </c>
      <c r="C561" s="18" t="s">
        <v>286</v>
      </c>
      <c r="D561" s="18" t="s">
        <v>35</v>
      </c>
      <c r="E561" s="18" t="s">
        <v>23</v>
      </c>
      <c r="F561" s="44">
        <v>922</v>
      </c>
    </row>
    <row r="562" spans="1:6" x14ac:dyDescent="0.2">
      <c r="A562" s="18" t="s">
        <v>5</v>
      </c>
      <c r="B562" s="18" t="s">
        <v>285</v>
      </c>
      <c r="C562" s="18" t="s">
        <v>286</v>
      </c>
      <c r="D562" s="18" t="s">
        <v>35</v>
      </c>
      <c r="E562" s="18" t="s">
        <v>37</v>
      </c>
      <c r="F562" s="44">
        <v>164</v>
      </c>
    </row>
    <row r="563" spans="1:6" x14ac:dyDescent="0.2">
      <c r="A563" s="18" t="s">
        <v>5</v>
      </c>
      <c r="B563" s="18" t="s">
        <v>285</v>
      </c>
      <c r="C563" s="18" t="s">
        <v>286</v>
      </c>
      <c r="D563" s="18" t="s">
        <v>35</v>
      </c>
      <c r="E563" s="18" t="s">
        <v>22</v>
      </c>
      <c r="F563" s="44">
        <v>152</v>
      </c>
    </row>
    <row r="564" spans="1:6" x14ac:dyDescent="0.2">
      <c r="A564" s="18" t="s">
        <v>5</v>
      </c>
      <c r="B564" s="18" t="s">
        <v>285</v>
      </c>
      <c r="C564" s="18" t="s">
        <v>286</v>
      </c>
      <c r="D564" s="18" t="s">
        <v>272</v>
      </c>
      <c r="E564" s="18" t="s">
        <v>166</v>
      </c>
      <c r="F564" s="44">
        <v>1</v>
      </c>
    </row>
    <row r="565" spans="1:6" x14ac:dyDescent="0.2">
      <c r="A565" s="18" t="s">
        <v>5</v>
      </c>
      <c r="B565" s="18" t="s">
        <v>285</v>
      </c>
      <c r="C565" s="18" t="s">
        <v>286</v>
      </c>
      <c r="D565" s="18" t="s">
        <v>272</v>
      </c>
      <c r="E565" s="18" t="s">
        <v>163</v>
      </c>
      <c r="F565" s="44">
        <v>2367</v>
      </c>
    </row>
    <row r="566" spans="1:6" x14ac:dyDescent="0.2">
      <c r="A566" s="18" t="s">
        <v>5</v>
      </c>
      <c r="B566" s="18" t="s">
        <v>285</v>
      </c>
      <c r="C566" s="18" t="s">
        <v>286</v>
      </c>
      <c r="D566" s="18" t="s">
        <v>105</v>
      </c>
      <c r="E566" s="18" t="s">
        <v>107</v>
      </c>
      <c r="F566" s="44">
        <v>7</v>
      </c>
    </row>
    <row r="567" spans="1:6" x14ac:dyDescent="0.2">
      <c r="A567" s="18" t="s">
        <v>5</v>
      </c>
      <c r="B567" s="18" t="s">
        <v>285</v>
      </c>
      <c r="C567" s="18" t="s">
        <v>286</v>
      </c>
      <c r="D567" s="18" t="s">
        <v>105</v>
      </c>
      <c r="E567" s="18" t="s">
        <v>108</v>
      </c>
      <c r="F567" s="44">
        <v>12</v>
      </c>
    </row>
    <row r="568" spans="1:6" x14ac:dyDescent="0.2">
      <c r="A568" s="18" t="s">
        <v>5</v>
      </c>
      <c r="B568" s="18" t="s">
        <v>285</v>
      </c>
      <c r="C568" s="18" t="s">
        <v>286</v>
      </c>
      <c r="D568" s="18" t="s">
        <v>105</v>
      </c>
      <c r="E568" s="18" t="s">
        <v>109</v>
      </c>
      <c r="F568" s="44">
        <v>121</v>
      </c>
    </row>
    <row r="569" spans="1:6" x14ac:dyDescent="0.2">
      <c r="A569" s="18" t="s">
        <v>5</v>
      </c>
      <c r="B569" s="18" t="s">
        <v>285</v>
      </c>
      <c r="C569" s="18" t="s">
        <v>286</v>
      </c>
      <c r="D569" s="18" t="s">
        <v>105</v>
      </c>
      <c r="E569" s="18" t="s">
        <v>110</v>
      </c>
      <c r="F569" s="44">
        <v>30</v>
      </c>
    </row>
    <row r="570" spans="1:6" x14ac:dyDescent="0.2">
      <c r="A570" s="18" t="s">
        <v>5</v>
      </c>
      <c r="B570" s="18" t="s">
        <v>285</v>
      </c>
      <c r="C570" s="18" t="s">
        <v>286</v>
      </c>
      <c r="D570" s="18" t="s">
        <v>105</v>
      </c>
      <c r="E570" s="18" t="s">
        <v>111</v>
      </c>
      <c r="F570" s="44">
        <v>23</v>
      </c>
    </row>
    <row r="571" spans="1:6" x14ac:dyDescent="0.2">
      <c r="A571" s="18" t="s">
        <v>5</v>
      </c>
      <c r="B571" s="18" t="s">
        <v>285</v>
      </c>
      <c r="C571" s="18" t="s">
        <v>286</v>
      </c>
      <c r="D571" s="18" t="s">
        <v>105</v>
      </c>
      <c r="E571" s="18" t="s">
        <v>112</v>
      </c>
      <c r="F571" s="44">
        <v>3</v>
      </c>
    </row>
    <row r="572" spans="1:6" x14ac:dyDescent="0.2">
      <c r="A572" s="18" t="s">
        <v>5</v>
      </c>
      <c r="B572" s="18" t="s">
        <v>285</v>
      </c>
      <c r="C572" s="18" t="s">
        <v>286</v>
      </c>
      <c r="D572" s="18" t="s">
        <v>105</v>
      </c>
      <c r="E572" s="18" t="s">
        <v>113</v>
      </c>
      <c r="F572" s="44">
        <v>17</v>
      </c>
    </row>
    <row r="573" spans="1:6" x14ac:dyDescent="0.2">
      <c r="A573" s="18" t="s">
        <v>5</v>
      </c>
      <c r="B573" s="18" t="s">
        <v>285</v>
      </c>
      <c r="C573" s="18" t="s">
        <v>286</v>
      </c>
      <c r="D573" s="18" t="s">
        <v>105</v>
      </c>
      <c r="E573" s="18" t="s">
        <v>114</v>
      </c>
      <c r="F573" s="44">
        <v>1</v>
      </c>
    </row>
    <row r="574" spans="1:6" x14ac:dyDescent="0.2">
      <c r="A574" s="18" t="s">
        <v>5</v>
      </c>
      <c r="B574" s="18" t="s">
        <v>285</v>
      </c>
      <c r="C574" s="18" t="s">
        <v>286</v>
      </c>
      <c r="D574" s="18" t="s">
        <v>105</v>
      </c>
      <c r="E574" s="18" t="s">
        <v>115</v>
      </c>
      <c r="F574" s="44">
        <v>2</v>
      </c>
    </row>
    <row r="575" spans="1:6" x14ac:dyDescent="0.2">
      <c r="A575" s="18" t="s">
        <v>5</v>
      </c>
      <c r="B575" s="18" t="s">
        <v>285</v>
      </c>
      <c r="C575" s="18" t="s">
        <v>286</v>
      </c>
      <c r="D575" s="18" t="s">
        <v>105</v>
      </c>
      <c r="E575" s="18" t="s">
        <v>116</v>
      </c>
      <c r="F575" s="44">
        <v>13</v>
      </c>
    </row>
    <row r="576" spans="1:6" x14ac:dyDescent="0.2">
      <c r="A576" s="18" t="s">
        <v>5</v>
      </c>
      <c r="B576" s="18" t="s">
        <v>285</v>
      </c>
      <c r="C576" s="18" t="s">
        <v>286</v>
      </c>
      <c r="D576" s="18" t="s">
        <v>105</v>
      </c>
      <c r="E576" s="18" t="s">
        <v>117</v>
      </c>
      <c r="F576" s="44">
        <v>30</v>
      </c>
    </row>
    <row r="577" spans="1:6" x14ac:dyDescent="0.2">
      <c r="A577" s="18" t="s">
        <v>5</v>
      </c>
      <c r="B577" s="18" t="s">
        <v>285</v>
      </c>
      <c r="C577" s="18" t="s">
        <v>286</v>
      </c>
      <c r="D577" s="18" t="s">
        <v>105</v>
      </c>
      <c r="E577" s="18" t="s">
        <v>120</v>
      </c>
      <c r="F577" s="44">
        <v>13</v>
      </c>
    </row>
    <row r="578" spans="1:6" x14ac:dyDescent="0.2">
      <c r="A578" s="18" t="s">
        <v>5</v>
      </c>
      <c r="B578" s="18" t="s">
        <v>285</v>
      </c>
      <c r="C578" s="18" t="s">
        <v>286</v>
      </c>
      <c r="D578" s="18" t="s">
        <v>105</v>
      </c>
      <c r="E578" s="18" t="s">
        <v>121</v>
      </c>
      <c r="F578" s="44">
        <v>19</v>
      </c>
    </row>
    <row r="579" spans="1:6" x14ac:dyDescent="0.2">
      <c r="A579" s="18" t="s">
        <v>5</v>
      </c>
      <c r="B579" s="18" t="s">
        <v>285</v>
      </c>
      <c r="C579" s="18" t="s">
        <v>286</v>
      </c>
      <c r="D579" s="18" t="s">
        <v>105</v>
      </c>
      <c r="E579" s="18" t="s">
        <v>122</v>
      </c>
      <c r="F579" s="44">
        <v>6</v>
      </c>
    </row>
    <row r="580" spans="1:6" x14ac:dyDescent="0.2">
      <c r="A580" s="18" t="s">
        <v>5</v>
      </c>
      <c r="B580" s="18" t="s">
        <v>285</v>
      </c>
      <c r="C580" s="18" t="s">
        <v>286</v>
      </c>
      <c r="D580" s="18" t="s">
        <v>105</v>
      </c>
      <c r="E580" s="18" t="s">
        <v>123</v>
      </c>
      <c r="F580" s="44">
        <v>8</v>
      </c>
    </row>
    <row r="581" spans="1:6" x14ac:dyDescent="0.2">
      <c r="A581" s="18" t="s">
        <v>5</v>
      </c>
      <c r="B581" s="18" t="s">
        <v>285</v>
      </c>
      <c r="C581" s="18" t="s">
        <v>286</v>
      </c>
      <c r="D581" s="18" t="s">
        <v>105</v>
      </c>
      <c r="E581" s="18" t="s">
        <v>124</v>
      </c>
      <c r="F581" s="44">
        <v>4</v>
      </c>
    </row>
    <row r="582" spans="1:6" x14ac:dyDescent="0.2">
      <c r="A582" s="18" t="s">
        <v>5</v>
      </c>
      <c r="B582" s="18" t="s">
        <v>285</v>
      </c>
      <c r="C582" s="18" t="s">
        <v>286</v>
      </c>
      <c r="D582" s="18" t="s">
        <v>105</v>
      </c>
      <c r="E582" s="18" t="s">
        <v>125</v>
      </c>
      <c r="F582" s="44">
        <v>15</v>
      </c>
    </row>
    <row r="583" spans="1:6" x14ac:dyDescent="0.2">
      <c r="A583" s="18" t="s">
        <v>5</v>
      </c>
      <c r="B583" s="18" t="s">
        <v>285</v>
      </c>
      <c r="C583" s="18" t="s">
        <v>286</v>
      </c>
      <c r="D583" s="18" t="s">
        <v>105</v>
      </c>
      <c r="E583" s="18" t="s">
        <v>126</v>
      </c>
      <c r="F583" s="44">
        <v>5</v>
      </c>
    </row>
    <row r="584" spans="1:6" x14ac:dyDescent="0.2">
      <c r="A584" s="18" t="s">
        <v>5</v>
      </c>
      <c r="B584" s="18" t="s">
        <v>285</v>
      </c>
      <c r="C584" s="18" t="s">
        <v>286</v>
      </c>
      <c r="D584" s="18" t="s">
        <v>105</v>
      </c>
      <c r="E584" s="18" t="s">
        <v>127</v>
      </c>
      <c r="F584" s="44">
        <v>37</v>
      </c>
    </row>
    <row r="585" spans="1:6" x14ac:dyDescent="0.2">
      <c r="A585" s="18" t="s">
        <v>5</v>
      </c>
      <c r="B585" s="18" t="s">
        <v>285</v>
      </c>
      <c r="C585" s="18" t="s">
        <v>286</v>
      </c>
      <c r="D585" s="18" t="s">
        <v>242</v>
      </c>
      <c r="E585" s="18" t="s">
        <v>62</v>
      </c>
      <c r="F585" s="44">
        <v>2661</v>
      </c>
    </row>
    <row r="586" spans="1:6" x14ac:dyDescent="0.2">
      <c r="A586" s="18" t="s">
        <v>5</v>
      </c>
      <c r="B586" s="18" t="s">
        <v>285</v>
      </c>
      <c r="C586" s="18" t="s">
        <v>286</v>
      </c>
      <c r="D586" s="18" t="s">
        <v>242</v>
      </c>
      <c r="E586" s="18" t="s">
        <v>59</v>
      </c>
      <c r="F586" s="44">
        <v>120</v>
      </c>
    </row>
    <row r="587" spans="1:6" x14ac:dyDescent="0.2">
      <c r="A587" s="18" t="s">
        <v>5</v>
      </c>
      <c r="B587" s="18" t="s">
        <v>285</v>
      </c>
      <c r="C587" s="18" t="s">
        <v>286</v>
      </c>
      <c r="D587" s="18" t="s">
        <v>242</v>
      </c>
      <c r="E587" s="18" t="s">
        <v>60</v>
      </c>
      <c r="F587" s="44">
        <v>52</v>
      </c>
    </row>
    <row r="588" spans="1:6" x14ac:dyDescent="0.2">
      <c r="A588" s="18" t="s">
        <v>5</v>
      </c>
      <c r="B588" s="18" t="s">
        <v>285</v>
      </c>
      <c r="C588" s="18" t="s">
        <v>286</v>
      </c>
      <c r="D588" s="18" t="s">
        <v>242</v>
      </c>
      <c r="E588" s="18" t="s">
        <v>61</v>
      </c>
      <c r="F588" s="44">
        <v>549</v>
      </c>
    </row>
    <row r="589" spans="1:6" x14ac:dyDescent="0.2">
      <c r="A589" s="18" t="s">
        <v>5</v>
      </c>
      <c r="B589" s="18" t="s">
        <v>285</v>
      </c>
      <c r="C589" s="18" t="s">
        <v>286</v>
      </c>
      <c r="D589" s="18" t="s">
        <v>242</v>
      </c>
      <c r="E589" s="18" t="s">
        <v>63</v>
      </c>
      <c r="F589" s="44">
        <v>340</v>
      </c>
    </row>
    <row r="590" spans="1:6" x14ac:dyDescent="0.2">
      <c r="A590" s="18" t="s">
        <v>5</v>
      </c>
      <c r="B590" s="18" t="s">
        <v>285</v>
      </c>
      <c r="C590" s="18" t="s">
        <v>286</v>
      </c>
      <c r="D590" s="18" t="s">
        <v>273</v>
      </c>
      <c r="E590" s="18" t="s">
        <v>133</v>
      </c>
      <c r="F590" s="44">
        <v>31</v>
      </c>
    </row>
    <row r="591" spans="1:6" x14ac:dyDescent="0.2">
      <c r="A591" s="18" t="s">
        <v>5</v>
      </c>
      <c r="B591" s="18" t="s">
        <v>285</v>
      </c>
      <c r="C591" s="18" t="s">
        <v>286</v>
      </c>
      <c r="D591" s="18" t="s">
        <v>273</v>
      </c>
      <c r="E591" s="18" t="s">
        <v>23</v>
      </c>
      <c r="F591" s="44">
        <v>250</v>
      </c>
    </row>
    <row r="592" spans="1:6" x14ac:dyDescent="0.2">
      <c r="A592" s="18" t="s">
        <v>5</v>
      </c>
      <c r="B592" s="18" t="s">
        <v>285</v>
      </c>
      <c r="C592" s="18" t="s">
        <v>286</v>
      </c>
      <c r="D592" s="18" t="s">
        <v>273</v>
      </c>
      <c r="E592" s="18" t="s">
        <v>136</v>
      </c>
      <c r="F592" s="44">
        <v>17</v>
      </c>
    </row>
    <row r="593" spans="1:6" x14ac:dyDescent="0.2">
      <c r="A593" s="18" t="s">
        <v>5</v>
      </c>
      <c r="B593" s="18" t="s">
        <v>285</v>
      </c>
      <c r="C593" s="18" t="s">
        <v>286</v>
      </c>
      <c r="D593" s="18" t="s">
        <v>273</v>
      </c>
      <c r="E593" s="18" t="s">
        <v>137</v>
      </c>
      <c r="F593" s="44">
        <v>44</v>
      </c>
    </row>
    <row r="594" spans="1:6" x14ac:dyDescent="0.2">
      <c r="A594" s="18" t="s">
        <v>5</v>
      </c>
      <c r="B594" s="18" t="s">
        <v>285</v>
      </c>
      <c r="C594" s="18" t="s">
        <v>286</v>
      </c>
      <c r="D594" s="18" t="s">
        <v>273</v>
      </c>
      <c r="E594" s="18" t="s">
        <v>135</v>
      </c>
      <c r="F594" s="44">
        <v>50</v>
      </c>
    </row>
    <row r="595" spans="1:6" x14ac:dyDescent="0.2">
      <c r="A595" s="18" t="s">
        <v>5</v>
      </c>
      <c r="B595" s="18" t="s">
        <v>285</v>
      </c>
      <c r="C595" s="18" t="s">
        <v>286</v>
      </c>
      <c r="D595" s="18" t="s">
        <v>273</v>
      </c>
      <c r="E595" s="18" t="s">
        <v>134</v>
      </c>
      <c r="F595" s="44">
        <v>43</v>
      </c>
    </row>
    <row r="596" spans="1:6" x14ac:dyDescent="0.2">
      <c r="A596" s="18" t="s">
        <v>5</v>
      </c>
      <c r="B596" s="18" t="s">
        <v>285</v>
      </c>
      <c r="C596" s="18" t="s">
        <v>286</v>
      </c>
      <c r="D596" s="18" t="s">
        <v>273</v>
      </c>
      <c r="E596" s="18" t="s">
        <v>132</v>
      </c>
      <c r="F596" s="44">
        <v>300</v>
      </c>
    </row>
    <row r="597" spans="1:6" x14ac:dyDescent="0.2">
      <c r="A597" s="18" t="s">
        <v>5</v>
      </c>
      <c r="B597" s="18" t="s">
        <v>285</v>
      </c>
      <c r="C597" s="18" t="s">
        <v>286</v>
      </c>
      <c r="D597" s="18" t="s">
        <v>274</v>
      </c>
      <c r="E597" s="18" t="s">
        <v>163</v>
      </c>
      <c r="F597" s="44">
        <v>155</v>
      </c>
    </row>
    <row r="598" spans="1:6" x14ac:dyDescent="0.2">
      <c r="A598" s="18" t="s">
        <v>5</v>
      </c>
      <c r="B598" s="18" t="s">
        <v>285</v>
      </c>
      <c r="C598" s="18" t="s">
        <v>286</v>
      </c>
      <c r="D598" s="18" t="s">
        <v>34</v>
      </c>
      <c r="E598" s="18" t="s">
        <v>276</v>
      </c>
      <c r="F598" s="44">
        <v>34</v>
      </c>
    </row>
    <row r="599" spans="1:6" x14ac:dyDescent="0.2">
      <c r="A599" s="18" t="s">
        <v>5</v>
      </c>
      <c r="B599" s="18" t="s">
        <v>285</v>
      </c>
      <c r="C599" s="18" t="s">
        <v>286</v>
      </c>
      <c r="D599" s="18" t="s">
        <v>34</v>
      </c>
      <c r="E599" s="18" t="s">
        <v>28</v>
      </c>
      <c r="F599" s="44">
        <v>42</v>
      </c>
    </row>
    <row r="600" spans="1:6" x14ac:dyDescent="0.2">
      <c r="A600" s="18" t="s">
        <v>5</v>
      </c>
      <c r="B600" s="18" t="s">
        <v>285</v>
      </c>
      <c r="C600" s="18" t="s">
        <v>286</v>
      </c>
      <c r="D600" s="18" t="s">
        <v>34</v>
      </c>
      <c r="E600" s="18" t="s">
        <v>31</v>
      </c>
      <c r="F600" s="44">
        <v>10</v>
      </c>
    </row>
    <row r="601" spans="1:6" x14ac:dyDescent="0.2">
      <c r="A601" s="18" t="s">
        <v>5</v>
      </c>
      <c r="B601" s="18" t="s">
        <v>285</v>
      </c>
      <c r="C601" s="18" t="s">
        <v>286</v>
      </c>
      <c r="D601" s="18" t="s">
        <v>34</v>
      </c>
      <c r="E601" s="18" t="s">
        <v>26</v>
      </c>
      <c r="F601" s="44">
        <v>1</v>
      </c>
    </row>
    <row r="602" spans="1:6" x14ac:dyDescent="0.2">
      <c r="A602" s="18" t="s">
        <v>5</v>
      </c>
      <c r="B602" s="18" t="s">
        <v>285</v>
      </c>
      <c r="C602" s="18" t="s">
        <v>286</v>
      </c>
      <c r="D602" s="18" t="s">
        <v>34</v>
      </c>
      <c r="E602" s="18" t="s">
        <v>33</v>
      </c>
      <c r="F602" s="44">
        <v>1</v>
      </c>
    </row>
    <row r="603" spans="1:6" x14ac:dyDescent="0.2">
      <c r="A603" s="18" t="s">
        <v>5</v>
      </c>
      <c r="B603" s="18" t="s">
        <v>285</v>
      </c>
      <c r="C603" s="18" t="s">
        <v>286</v>
      </c>
      <c r="D603" s="18" t="s">
        <v>34</v>
      </c>
      <c r="E603" s="18" t="s">
        <v>23</v>
      </c>
      <c r="F603" s="44">
        <v>26</v>
      </c>
    </row>
    <row r="604" spans="1:6" x14ac:dyDescent="0.2">
      <c r="A604" s="18" t="s">
        <v>5</v>
      </c>
      <c r="B604" s="18" t="s">
        <v>285</v>
      </c>
      <c r="C604" s="18" t="s">
        <v>286</v>
      </c>
      <c r="D604" s="18" t="s">
        <v>34</v>
      </c>
      <c r="E604" s="18" t="s">
        <v>29</v>
      </c>
      <c r="F604" s="44">
        <v>29</v>
      </c>
    </row>
    <row r="605" spans="1:6" x14ac:dyDescent="0.2">
      <c r="A605" s="18" t="s">
        <v>5</v>
      </c>
      <c r="B605" s="18" t="s">
        <v>285</v>
      </c>
      <c r="C605" s="18" t="s">
        <v>286</v>
      </c>
      <c r="D605" s="18" t="s">
        <v>275</v>
      </c>
      <c r="E605" s="18" t="s">
        <v>276</v>
      </c>
      <c r="F605" s="44">
        <v>694</v>
      </c>
    </row>
    <row r="606" spans="1:6" x14ac:dyDescent="0.2">
      <c r="A606" s="18" t="s">
        <v>5</v>
      </c>
      <c r="B606" s="18" t="s">
        <v>285</v>
      </c>
      <c r="C606" s="18" t="s">
        <v>286</v>
      </c>
      <c r="D606" s="18" t="s">
        <v>275</v>
      </c>
      <c r="E606" s="18" t="s">
        <v>28</v>
      </c>
      <c r="F606" s="44">
        <v>819</v>
      </c>
    </row>
    <row r="607" spans="1:6" x14ac:dyDescent="0.2">
      <c r="A607" s="18" t="s">
        <v>5</v>
      </c>
      <c r="B607" s="18" t="s">
        <v>285</v>
      </c>
      <c r="C607" s="18" t="s">
        <v>286</v>
      </c>
      <c r="D607" s="18" t="s">
        <v>275</v>
      </c>
      <c r="E607" s="18" t="s">
        <v>30</v>
      </c>
      <c r="F607" s="44">
        <v>4</v>
      </c>
    </row>
    <row r="608" spans="1:6" x14ac:dyDescent="0.2">
      <c r="A608" s="18" t="s">
        <v>5</v>
      </c>
      <c r="B608" s="18" t="s">
        <v>285</v>
      </c>
      <c r="C608" s="18" t="s">
        <v>286</v>
      </c>
      <c r="D608" s="18" t="s">
        <v>275</v>
      </c>
      <c r="E608" s="18" t="s">
        <v>31</v>
      </c>
      <c r="F608" s="44">
        <v>226</v>
      </c>
    </row>
    <row r="609" spans="1:6" x14ac:dyDescent="0.2">
      <c r="A609" s="18" t="s">
        <v>5</v>
      </c>
      <c r="B609" s="18" t="s">
        <v>285</v>
      </c>
      <c r="C609" s="18" t="s">
        <v>286</v>
      </c>
      <c r="D609" s="18" t="s">
        <v>275</v>
      </c>
      <c r="E609" s="18" t="s">
        <v>26</v>
      </c>
      <c r="F609" s="44">
        <v>127</v>
      </c>
    </row>
    <row r="610" spans="1:6" x14ac:dyDescent="0.2">
      <c r="A610" s="18" t="s">
        <v>5</v>
      </c>
      <c r="B610" s="18" t="s">
        <v>285</v>
      </c>
      <c r="C610" s="18" t="s">
        <v>286</v>
      </c>
      <c r="D610" s="18" t="s">
        <v>275</v>
      </c>
      <c r="E610" s="18" t="s">
        <v>23</v>
      </c>
      <c r="F610" s="44">
        <v>390</v>
      </c>
    </row>
    <row r="611" spans="1:6" x14ac:dyDescent="0.2">
      <c r="A611" s="18" t="s">
        <v>5</v>
      </c>
      <c r="B611" s="18" t="s">
        <v>285</v>
      </c>
      <c r="C611" s="18" t="s">
        <v>286</v>
      </c>
      <c r="D611" s="18" t="s">
        <v>275</v>
      </c>
      <c r="E611" s="18" t="s">
        <v>32</v>
      </c>
      <c r="F611" s="44">
        <v>16</v>
      </c>
    </row>
    <row r="612" spans="1:6" x14ac:dyDescent="0.2">
      <c r="A612" s="18" t="s">
        <v>5</v>
      </c>
      <c r="B612" s="18" t="s">
        <v>285</v>
      </c>
      <c r="C612" s="18" t="s">
        <v>286</v>
      </c>
      <c r="D612" s="18" t="s">
        <v>275</v>
      </c>
      <c r="E612" s="18" t="s">
        <v>29</v>
      </c>
      <c r="F612" s="44">
        <v>489</v>
      </c>
    </row>
    <row r="613" spans="1:6" x14ac:dyDescent="0.2">
      <c r="A613" s="18" t="s">
        <v>5</v>
      </c>
      <c r="B613" s="18" t="s">
        <v>285</v>
      </c>
      <c r="C613" s="18" t="s">
        <v>286</v>
      </c>
      <c r="D613" s="18" t="s">
        <v>162</v>
      </c>
      <c r="E613" s="18" t="s">
        <v>163</v>
      </c>
      <c r="F613" s="44">
        <v>1849</v>
      </c>
    </row>
    <row r="614" spans="1:6" x14ac:dyDescent="0.2">
      <c r="A614" s="18" t="s">
        <v>5</v>
      </c>
      <c r="B614" s="18" t="s">
        <v>285</v>
      </c>
      <c r="C614" s="18" t="s">
        <v>286</v>
      </c>
      <c r="D614" s="18" t="s">
        <v>65</v>
      </c>
      <c r="E614" s="18" t="s">
        <v>70</v>
      </c>
      <c r="F614" s="44">
        <v>78</v>
      </c>
    </row>
    <row r="615" spans="1:6" x14ac:dyDescent="0.2">
      <c r="A615" s="18" t="s">
        <v>5</v>
      </c>
      <c r="B615" s="18" t="s">
        <v>285</v>
      </c>
      <c r="C615" s="18" t="s">
        <v>286</v>
      </c>
      <c r="D615" s="18" t="s">
        <v>65</v>
      </c>
      <c r="E615" s="18" t="s">
        <v>69</v>
      </c>
      <c r="F615" s="44">
        <v>6</v>
      </c>
    </row>
    <row r="616" spans="1:6" x14ac:dyDescent="0.2">
      <c r="A616" s="18" t="s">
        <v>5</v>
      </c>
      <c r="B616" s="18" t="s">
        <v>285</v>
      </c>
      <c r="C616" s="18" t="s">
        <v>286</v>
      </c>
      <c r="D616" s="18" t="s">
        <v>65</v>
      </c>
      <c r="E616" s="18" t="s">
        <v>277</v>
      </c>
      <c r="F616" s="44">
        <v>19</v>
      </c>
    </row>
    <row r="617" spans="1:6" x14ac:dyDescent="0.2">
      <c r="A617" s="18" t="s">
        <v>5</v>
      </c>
      <c r="B617" s="18" t="s">
        <v>285</v>
      </c>
      <c r="C617" s="18" t="s">
        <v>286</v>
      </c>
      <c r="D617" s="18" t="s">
        <v>65</v>
      </c>
      <c r="E617" s="18" t="s">
        <v>278</v>
      </c>
      <c r="F617" s="44">
        <v>450</v>
      </c>
    </row>
    <row r="618" spans="1:6" x14ac:dyDescent="0.2">
      <c r="A618" s="18" t="s">
        <v>5</v>
      </c>
      <c r="B618" s="18" t="s">
        <v>285</v>
      </c>
      <c r="C618" s="18" t="s">
        <v>286</v>
      </c>
      <c r="D618" s="18" t="s">
        <v>65</v>
      </c>
      <c r="E618" s="18" t="s">
        <v>279</v>
      </c>
      <c r="F618" s="44">
        <v>31</v>
      </c>
    </row>
    <row r="619" spans="1:6" x14ac:dyDescent="0.2">
      <c r="A619" s="18" t="s">
        <v>5</v>
      </c>
      <c r="B619" s="18" t="s">
        <v>285</v>
      </c>
      <c r="C619" s="18" t="s">
        <v>286</v>
      </c>
      <c r="D619" s="18" t="s">
        <v>65</v>
      </c>
      <c r="E619" s="18" t="s">
        <v>23</v>
      </c>
      <c r="F619" s="44">
        <v>491</v>
      </c>
    </row>
    <row r="620" spans="1:6" x14ac:dyDescent="0.2">
      <c r="A620" s="18" t="s">
        <v>5</v>
      </c>
      <c r="B620" s="18" t="s">
        <v>285</v>
      </c>
      <c r="C620" s="18" t="s">
        <v>286</v>
      </c>
      <c r="D620" s="18" t="s">
        <v>65</v>
      </c>
      <c r="E620" s="18" t="s">
        <v>280</v>
      </c>
      <c r="F620" s="44">
        <v>11</v>
      </c>
    </row>
    <row r="621" spans="1:6" x14ac:dyDescent="0.2">
      <c r="A621" s="18" t="s">
        <v>5</v>
      </c>
      <c r="B621" s="18" t="s">
        <v>285</v>
      </c>
      <c r="C621" s="18" t="s">
        <v>286</v>
      </c>
      <c r="D621" s="18" t="s">
        <v>65</v>
      </c>
      <c r="E621" s="18" t="s">
        <v>66</v>
      </c>
      <c r="F621" s="44">
        <v>400</v>
      </c>
    </row>
    <row r="622" spans="1:6" x14ac:dyDescent="0.2">
      <c r="A622" s="18" t="s">
        <v>5</v>
      </c>
      <c r="B622" s="18" t="s">
        <v>285</v>
      </c>
      <c r="C622" s="18" t="s">
        <v>286</v>
      </c>
      <c r="D622" s="18" t="s">
        <v>243</v>
      </c>
      <c r="E622" s="18" t="s">
        <v>21</v>
      </c>
      <c r="F622" s="44">
        <v>18</v>
      </c>
    </row>
    <row r="623" spans="1:6" x14ac:dyDescent="0.2">
      <c r="A623" s="18" t="s">
        <v>5</v>
      </c>
      <c r="B623" s="18" t="s">
        <v>285</v>
      </c>
      <c r="C623" s="18" t="s">
        <v>286</v>
      </c>
      <c r="D623" s="18" t="s">
        <v>243</v>
      </c>
      <c r="E623" s="18" t="s">
        <v>14</v>
      </c>
      <c r="F623" s="44">
        <v>20</v>
      </c>
    </row>
    <row r="624" spans="1:6" x14ac:dyDescent="0.2">
      <c r="A624" s="18" t="s">
        <v>5</v>
      </c>
      <c r="B624" s="18" t="s">
        <v>285</v>
      </c>
      <c r="C624" s="18" t="s">
        <v>286</v>
      </c>
      <c r="D624" s="18" t="s">
        <v>243</v>
      </c>
      <c r="E624" s="18" t="s">
        <v>17</v>
      </c>
      <c r="F624" s="44">
        <v>90</v>
      </c>
    </row>
    <row r="625" spans="1:6" x14ac:dyDescent="0.2">
      <c r="A625" s="18" t="s">
        <v>5</v>
      </c>
      <c r="B625" s="18" t="s">
        <v>285</v>
      </c>
      <c r="C625" s="18" t="s">
        <v>286</v>
      </c>
      <c r="D625" s="18" t="s">
        <v>243</v>
      </c>
      <c r="E625" s="18" t="s">
        <v>23</v>
      </c>
      <c r="F625" s="44">
        <v>40</v>
      </c>
    </row>
    <row r="626" spans="1:6" x14ac:dyDescent="0.2">
      <c r="A626" s="18" t="s">
        <v>5</v>
      </c>
      <c r="B626" s="18" t="s">
        <v>285</v>
      </c>
      <c r="C626" s="18" t="s">
        <v>286</v>
      </c>
      <c r="D626" s="18" t="s">
        <v>243</v>
      </c>
      <c r="E626" s="18" t="s">
        <v>15</v>
      </c>
      <c r="F626" s="44">
        <v>87</v>
      </c>
    </row>
    <row r="627" spans="1:6" x14ac:dyDescent="0.2">
      <c r="A627" s="18" t="s">
        <v>5</v>
      </c>
      <c r="B627" s="18" t="s">
        <v>285</v>
      </c>
      <c r="C627" s="18" t="s">
        <v>286</v>
      </c>
      <c r="D627" s="18" t="s">
        <v>243</v>
      </c>
      <c r="E627" s="18" t="s">
        <v>22</v>
      </c>
      <c r="F627" s="44">
        <v>46</v>
      </c>
    </row>
    <row r="628" spans="1:6" x14ac:dyDescent="0.2">
      <c r="A628" s="18" t="s">
        <v>5</v>
      </c>
      <c r="B628" s="18" t="s">
        <v>285</v>
      </c>
      <c r="C628" s="18" t="s">
        <v>286</v>
      </c>
      <c r="D628" s="18" t="s">
        <v>98</v>
      </c>
      <c r="E628" s="18" t="s">
        <v>100</v>
      </c>
      <c r="F628" s="44">
        <v>55</v>
      </c>
    </row>
    <row r="629" spans="1:6" x14ac:dyDescent="0.2">
      <c r="A629" s="18" t="s">
        <v>5</v>
      </c>
      <c r="B629" s="18" t="s">
        <v>285</v>
      </c>
      <c r="C629" s="18" t="s">
        <v>286</v>
      </c>
      <c r="D629" s="18" t="s">
        <v>98</v>
      </c>
      <c r="E629" s="18" t="s">
        <v>102</v>
      </c>
      <c r="F629" s="44">
        <v>29</v>
      </c>
    </row>
    <row r="630" spans="1:6" x14ac:dyDescent="0.2">
      <c r="A630" s="18" t="s">
        <v>5</v>
      </c>
      <c r="B630" s="18" t="s">
        <v>285</v>
      </c>
      <c r="C630" s="18" t="s">
        <v>286</v>
      </c>
      <c r="D630" s="18" t="s">
        <v>98</v>
      </c>
      <c r="E630" s="18" t="s">
        <v>23</v>
      </c>
      <c r="F630" s="44">
        <v>2</v>
      </c>
    </row>
    <row r="631" spans="1:6" x14ac:dyDescent="0.2">
      <c r="A631" s="18" t="s">
        <v>5</v>
      </c>
      <c r="B631" s="18" t="s">
        <v>285</v>
      </c>
      <c r="C631" s="18" t="s">
        <v>286</v>
      </c>
      <c r="D631" s="18" t="s">
        <v>98</v>
      </c>
      <c r="E631" s="18" t="s">
        <v>101</v>
      </c>
      <c r="F631" s="44">
        <v>157</v>
      </c>
    </row>
    <row r="632" spans="1:6" x14ac:dyDescent="0.2">
      <c r="A632" s="18" t="s">
        <v>5</v>
      </c>
      <c r="B632" s="18" t="s">
        <v>285</v>
      </c>
      <c r="C632" s="18" t="s">
        <v>286</v>
      </c>
      <c r="D632" s="18" t="s">
        <v>98</v>
      </c>
      <c r="E632" s="18" t="s">
        <v>104</v>
      </c>
      <c r="F632" s="44">
        <v>45</v>
      </c>
    </row>
    <row r="633" spans="1:6" x14ac:dyDescent="0.2">
      <c r="A633" s="18" t="s">
        <v>5</v>
      </c>
      <c r="B633" s="18" t="s">
        <v>285</v>
      </c>
      <c r="C633" s="18" t="s">
        <v>286</v>
      </c>
      <c r="D633" s="18" t="s">
        <v>98</v>
      </c>
      <c r="E633" s="18" t="s">
        <v>99</v>
      </c>
      <c r="F633" s="44">
        <v>732</v>
      </c>
    </row>
    <row r="634" spans="1:6" x14ac:dyDescent="0.2">
      <c r="A634" s="18" t="s">
        <v>5</v>
      </c>
      <c r="B634" s="18" t="s">
        <v>285</v>
      </c>
      <c r="C634" s="18" t="s">
        <v>286</v>
      </c>
      <c r="D634" s="18" t="s">
        <v>98</v>
      </c>
      <c r="E634" s="18" t="s">
        <v>103</v>
      </c>
      <c r="F634" s="44">
        <v>5</v>
      </c>
    </row>
    <row r="635" spans="1:6" x14ac:dyDescent="0.2">
      <c r="A635" s="18" t="s">
        <v>5</v>
      </c>
      <c r="B635" s="18" t="s">
        <v>285</v>
      </c>
      <c r="C635" s="18" t="s">
        <v>286</v>
      </c>
      <c r="D635" s="18" t="s">
        <v>39</v>
      </c>
      <c r="E635" s="18" t="s">
        <v>220</v>
      </c>
      <c r="F635" s="44">
        <v>2</v>
      </c>
    </row>
    <row r="636" spans="1:6" x14ac:dyDescent="0.2">
      <c r="A636" s="18" t="s">
        <v>5</v>
      </c>
      <c r="B636" s="18" t="s">
        <v>285</v>
      </c>
      <c r="C636" s="18" t="s">
        <v>286</v>
      </c>
      <c r="D636" s="18" t="s">
        <v>39</v>
      </c>
      <c r="E636" s="18" t="s">
        <v>23</v>
      </c>
      <c r="F636" s="44">
        <v>11</v>
      </c>
    </row>
    <row r="637" spans="1:6" x14ac:dyDescent="0.2">
      <c r="A637" s="18" t="s">
        <v>5</v>
      </c>
      <c r="B637" s="18" t="s">
        <v>285</v>
      </c>
      <c r="C637" s="18" t="s">
        <v>286</v>
      </c>
      <c r="D637" s="18" t="s">
        <v>39</v>
      </c>
      <c r="E637" s="18" t="s">
        <v>54</v>
      </c>
      <c r="F637" s="44">
        <v>2</v>
      </c>
    </row>
    <row r="638" spans="1:6" x14ac:dyDescent="0.2">
      <c r="A638" s="18" t="s">
        <v>5</v>
      </c>
      <c r="B638" s="18" t="s">
        <v>285</v>
      </c>
      <c r="C638" s="18" t="s">
        <v>286</v>
      </c>
      <c r="D638" s="18" t="s">
        <v>39</v>
      </c>
      <c r="E638" s="18" t="s">
        <v>55</v>
      </c>
      <c r="F638" s="44">
        <v>3</v>
      </c>
    </row>
    <row r="639" spans="1:6" x14ac:dyDescent="0.2">
      <c r="A639" s="18" t="s">
        <v>5</v>
      </c>
      <c r="B639" s="18" t="s">
        <v>285</v>
      </c>
      <c r="C639" s="18" t="s">
        <v>286</v>
      </c>
      <c r="D639" s="18" t="s">
        <v>39</v>
      </c>
      <c r="E639" s="18" t="s">
        <v>43</v>
      </c>
      <c r="F639" s="44">
        <v>1</v>
      </c>
    </row>
    <row r="640" spans="1:6" x14ac:dyDescent="0.2">
      <c r="A640" s="18" t="s">
        <v>5</v>
      </c>
      <c r="B640" s="18" t="s">
        <v>285</v>
      </c>
      <c r="C640" s="18" t="s">
        <v>286</v>
      </c>
      <c r="D640" s="18" t="s">
        <v>39</v>
      </c>
      <c r="E640" s="18" t="s">
        <v>170</v>
      </c>
      <c r="F640" s="44">
        <v>23</v>
      </c>
    </row>
    <row r="641" spans="1:6" x14ac:dyDescent="0.2">
      <c r="A641" s="18" t="s">
        <v>5</v>
      </c>
      <c r="B641" s="18" t="s">
        <v>285</v>
      </c>
      <c r="C641" s="18" t="s">
        <v>286</v>
      </c>
      <c r="D641" s="18" t="s">
        <v>39</v>
      </c>
      <c r="E641" s="18" t="s">
        <v>47</v>
      </c>
      <c r="F641" s="44">
        <v>4</v>
      </c>
    </row>
    <row r="642" spans="1:6" x14ac:dyDescent="0.2">
      <c r="A642" s="18" t="s">
        <v>5</v>
      </c>
      <c r="B642" s="18" t="s">
        <v>285</v>
      </c>
      <c r="C642" s="18" t="s">
        <v>286</v>
      </c>
      <c r="D642" s="18" t="s">
        <v>39</v>
      </c>
      <c r="E642" s="18" t="s">
        <v>169</v>
      </c>
      <c r="F642" s="44">
        <v>97</v>
      </c>
    </row>
    <row r="643" spans="1:6" x14ac:dyDescent="0.2">
      <c r="A643" s="18" t="s">
        <v>5</v>
      </c>
      <c r="B643" s="18" t="s">
        <v>285</v>
      </c>
      <c r="C643" s="18" t="s">
        <v>286</v>
      </c>
      <c r="D643" s="18" t="s">
        <v>39</v>
      </c>
      <c r="E643" s="18" t="s">
        <v>189</v>
      </c>
      <c r="F643" s="44">
        <v>4</v>
      </c>
    </row>
    <row r="644" spans="1:6" x14ac:dyDescent="0.2">
      <c r="A644" s="18" t="s">
        <v>5</v>
      </c>
      <c r="B644" s="18" t="s">
        <v>285</v>
      </c>
      <c r="C644" s="18" t="s">
        <v>286</v>
      </c>
      <c r="D644" s="18" t="s">
        <v>39</v>
      </c>
      <c r="E644" s="18" t="s">
        <v>56</v>
      </c>
      <c r="F644" s="44">
        <v>12</v>
      </c>
    </row>
    <row r="645" spans="1:6" x14ac:dyDescent="0.2">
      <c r="A645" s="18" t="s">
        <v>5</v>
      </c>
      <c r="B645" s="18" t="s">
        <v>285</v>
      </c>
      <c r="C645" s="18" t="s">
        <v>286</v>
      </c>
      <c r="D645" s="18" t="s">
        <v>39</v>
      </c>
      <c r="E645" s="18" t="s">
        <v>44</v>
      </c>
      <c r="F645" s="44">
        <v>9</v>
      </c>
    </row>
    <row r="646" spans="1:6" x14ac:dyDescent="0.2">
      <c r="A646" s="18" t="s">
        <v>5</v>
      </c>
      <c r="B646" s="18" t="s">
        <v>285</v>
      </c>
      <c r="C646" s="18" t="s">
        <v>286</v>
      </c>
      <c r="D646" s="18" t="s">
        <v>13</v>
      </c>
      <c r="E646" s="18" t="s">
        <v>21</v>
      </c>
      <c r="F646" s="44">
        <v>146</v>
      </c>
    </row>
    <row r="647" spans="1:6" x14ac:dyDescent="0.2">
      <c r="A647" s="18" t="s">
        <v>5</v>
      </c>
      <c r="B647" s="18" t="s">
        <v>285</v>
      </c>
      <c r="C647" s="18" t="s">
        <v>286</v>
      </c>
      <c r="D647" s="18" t="s">
        <v>13</v>
      </c>
      <c r="E647" s="18" t="s">
        <v>14</v>
      </c>
      <c r="F647" s="44">
        <v>1917</v>
      </c>
    </row>
    <row r="648" spans="1:6" x14ac:dyDescent="0.2">
      <c r="A648" s="18" t="s">
        <v>5</v>
      </c>
      <c r="B648" s="18" t="s">
        <v>285</v>
      </c>
      <c r="C648" s="18" t="s">
        <v>286</v>
      </c>
      <c r="D648" s="18" t="s">
        <v>13</v>
      </c>
      <c r="E648" s="18" t="s">
        <v>17</v>
      </c>
      <c r="F648" s="44">
        <v>3354</v>
      </c>
    </row>
    <row r="649" spans="1:6" x14ac:dyDescent="0.2">
      <c r="A649" s="18" t="s">
        <v>5</v>
      </c>
      <c r="B649" s="18" t="s">
        <v>285</v>
      </c>
      <c r="C649" s="18" t="s">
        <v>286</v>
      </c>
      <c r="D649" s="18" t="s">
        <v>13</v>
      </c>
      <c r="E649" s="18" t="s">
        <v>20</v>
      </c>
      <c r="F649" s="44">
        <v>2</v>
      </c>
    </row>
    <row r="650" spans="1:6" x14ac:dyDescent="0.2">
      <c r="A650" s="18" t="s">
        <v>5</v>
      </c>
      <c r="B650" s="18" t="s">
        <v>285</v>
      </c>
      <c r="C650" s="18" t="s">
        <v>286</v>
      </c>
      <c r="D650" s="18" t="s">
        <v>13</v>
      </c>
      <c r="E650" s="18" t="s">
        <v>23</v>
      </c>
      <c r="F650" s="44">
        <v>436</v>
      </c>
    </row>
    <row r="651" spans="1:6" x14ac:dyDescent="0.2">
      <c r="A651" s="18" t="s">
        <v>5</v>
      </c>
      <c r="B651" s="18" t="s">
        <v>285</v>
      </c>
      <c r="C651" s="18" t="s">
        <v>286</v>
      </c>
      <c r="D651" s="18" t="s">
        <v>13</v>
      </c>
      <c r="E651" s="18" t="s">
        <v>15</v>
      </c>
      <c r="F651" s="44">
        <v>1</v>
      </c>
    </row>
    <row r="652" spans="1:6" x14ac:dyDescent="0.2">
      <c r="A652" s="18" t="s">
        <v>5</v>
      </c>
      <c r="B652" s="18" t="s">
        <v>285</v>
      </c>
      <c r="C652" s="18" t="s">
        <v>286</v>
      </c>
      <c r="D652" s="18" t="s">
        <v>13</v>
      </c>
      <c r="E652" s="18" t="s">
        <v>22</v>
      </c>
      <c r="F652" s="44">
        <v>643</v>
      </c>
    </row>
    <row r="653" spans="1:6" x14ac:dyDescent="0.2">
      <c r="A653" s="18" t="s">
        <v>5</v>
      </c>
      <c r="B653" s="18" t="s">
        <v>285</v>
      </c>
      <c r="C653" s="18" t="s">
        <v>286</v>
      </c>
      <c r="D653" s="18" t="s">
        <v>13</v>
      </c>
      <c r="E653" s="18" t="s">
        <v>19</v>
      </c>
      <c r="F653" s="44">
        <v>443</v>
      </c>
    </row>
    <row r="654" spans="1:6" x14ac:dyDescent="0.2">
      <c r="A654" s="18" t="s">
        <v>5</v>
      </c>
      <c r="B654" s="18" t="s">
        <v>285</v>
      </c>
      <c r="C654" s="18" t="s">
        <v>286</v>
      </c>
      <c r="D654" s="18" t="s">
        <v>128</v>
      </c>
      <c r="E654" s="18" t="s">
        <v>23</v>
      </c>
      <c r="F654" s="44">
        <v>402</v>
      </c>
    </row>
    <row r="655" spans="1:6" x14ac:dyDescent="0.2">
      <c r="A655" s="18" t="s">
        <v>5</v>
      </c>
      <c r="B655" s="18" t="s">
        <v>285</v>
      </c>
      <c r="C655" s="18" t="s">
        <v>286</v>
      </c>
      <c r="D655" s="18" t="s">
        <v>128</v>
      </c>
      <c r="E655" s="18" t="s">
        <v>129</v>
      </c>
      <c r="F655" s="44">
        <v>128</v>
      </c>
    </row>
    <row r="656" spans="1:6" x14ac:dyDescent="0.2">
      <c r="A656" s="18" t="s">
        <v>5</v>
      </c>
      <c r="B656" s="18" t="s">
        <v>285</v>
      </c>
      <c r="C656" s="18" t="s">
        <v>286</v>
      </c>
      <c r="D656" s="18" t="s">
        <v>128</v>
      </c>
      <c r="E656" s="18" t="s">
        <v>130</v>
      </c>
      <c r="F656" s="44">
        <v>813</v>
      </c>
    </row>
    <row r="657" spans="1:6" x14ac:dyDescent="0.2">
      <c r="A657" s="18" t="s">
        <v>5</v>
      </c>
      <c r="B657" s="18" t="s">
        <v>285</v>
      </c>
      <c r="C657" s="18" t="s">
        <v>286</v>
      </c>
      <c r="D657" s="18" t="s">
        <v>244</v>
      </c>
      <c r="E657" s="18" t="s">
        <v>160</v>
      </c>
      <c r="F657" s="44">
        <v>88</v>
      </c>
    </row>
    <row r="658" spans="1:6" x14ac:dyDescent="0.2">
      <c r="A658" s="18" t="s">
        <v>5</v>
      </c>
      <c r="B658" s="18" t="s">
        <v>285</v>
      </c>
      <c r="C658" s="18" t="s">
        <v>286</v>
      </c>
      <c r="D658" s="18" t="s">
        <v>244</v>
      </c>
      <c r="E658" s="18" t="s">
        <v>159</v>
      </c>
      <c r="F658" s="44">
        <v>2</v>
      </c>
    </row>
    <row r="659" spans="1:6" x14ac:dyDescent="0.2">
      <c r="A659" s="18" t="s">
        <v>5</v>
      </c>
      <c r="B659" s="18" t="s">
        <v>285</v>
      </c>
      <c r="C659" s="18" t="s">
        <v>286</v>
      </c>
      <c r="D659" s="18" t="s">
        <v>244</v>
      </c>
      <c r="E659" s="18" t="s">
        <v>161</v>
      </c>
      <c r="F659" s="44">
        <v>84</v>
      </c>
    </row>
    <row r="660" spans="1:6" x14ac:dyDescent="0.2">
      <c r="A660" s="18" t="s">
        <v>5</v>
      </c>
      <c r="B660" s="18" t="s">
        <v>285</v>
      </c>
      <c r="C660" s="18" t="s">
        <v>286</v>
      </c>
      <c r="D660" s="18" t="s">
        <v>138</v>
      </c>
      <c r="E660" s="18" t="s">
        <v>140</v>
      </c>
      <c r="F660" s="44">
        <v>52</v>
      </c>
    </row>
    <row r="661" spans="1:6" x14ac:dyDescent="0.2">
      <c r="A661" s="18" t="s">
        <v>5</v>
      </c>
      <c r="B661" s="18" t="s">
        <v>285</v>
      </c>
      <c r="C661" s="18" t="s">
        <v>286</v>
      </c>
      <c r="D661" s="18" t="s">
        <v>138</v>
      </c>
      <c r="E661" s="18" t="s">
        <v>139</v>
      </c>
      <c r="F661" s="44">
        <v>268</v>
      </c>
    </row>
    <row r="662" spans="1:6" x14ac:dyDescent="0.2">
      <c r="A662" s="18" t="s">
        <v>5</v>
      </c>
      <c r="B662" s="18" t="s">
        <v>285</v>
      </c>
      <c r="C662" s="18" t="s">
        <v>286</v>
      </c>
      <c r="D662" s="18" t="s">
        <v>148</v>
      </c>
      <c r="E662" s="18" t="s">
        <v>149</v>
      </c>
      <c r="F662" s="44">
        <v>3</v>
      </c>
    </row>
    <row r="663" spans="1:6" x14ac:dyDescent="0.2">
      <c r="A663" s="18" t="s">
        <v>5</v>
      </c>
      <c r="B663" s="18" t="s">
        <v>285</v>
      </c>
      <c r="C663" s="18" t="s">
        <v>286</v>
      </c>
      <c r="D663" s="18" t="s">
        <v>148</v>
      </c>
      <c r="E663" s="18" t="s">
        <v>23</v>
      </c>
      <c r="F663" s="44">
        <v>16</v>
      </c>
    </row>
    <row r="664" spans="1:6" x14ac:dyDescent="0.2">
      <c r="A664" s="18" t="s">
        <v>5</v>
      </c>
      <c r="B664" s="18" t="s">
        <v>285</v>
      </c>
      <c r="C664" s="18" t="s">
        <v>287</v>
      </c>
      <c r="D664" s="18" t="s">
        <v>21</v>
      </c>
      <c r="E664" s="18" t="s">
        <v>156</v>
      </c>
      <c r="F664" s="44">
        <v>145</v>
      </c>
    </row>
    <row r="665" spans="1:6" x14ac:dyDescent="0.2">
      <c r="A665" s="18" t="s">
        <v>5</v>
      </c>
      <c r="B665" s="18" t="s">
        <v>285</v>
      </c>
      <c r="C665" s="18" t="s">
        <v>287</v>
      </c>
      <c r="D665" s="18" t="s">
        <v>21</v>
      </c>
      <c r="E665" s="18" t="s">
        <v>157</v>
      </c>
      <c r="F665" s="44">
        <v>319</v>
      </c>
    </row>
    <row r="666" spans="1:6" x14ac:dyDescent="0.2">
      <c r="A666" s="18" t="s">
        <v>5</v>
      </c>
      <c r="B666" s="18" t="s">
        <v>285</v>
      </c>
      <c r="C666" s="18" t="s">
        <v>287</v>
      </c>
      <c r="D666" s="18" t="s">
        <v>73</v>
      </c>
      <c r="E666" s="18" t="s">
        <v>86</v>
      </c>
      <c r="F666" s="44">
        <v>154</v>
      </c>
    </row>
    <row r="667" spans="1:6" x14ac:dyDescent="0.2">
      <c r="A667" s="18" t="s">
        <v>5</v>
      </c>
      <c r="B667" s="18" t="s">
        <v>285</v>
      </c>
      <c r="C667" s="18" t="s">
        <v>287</v>
      </c>
      <c r="D667" s="18" t="s">
        <v>73</v>
      </c>
      <c r="E667" s="18" t="s">
        <v>96</v>
      </c>
      <c r="F667" s="44">
        <v>2</v>
      </c>
    </row>
    <row r="668" spans="1:6" x14ac:dyDescent="0.2">
      <c r="A668" s="18" t="s">
        <v>5</v>
      </c>
      <c r="B668" s="18" t="s">
        <v>285</v>
      </c>
      <c r="C668" s="18" t="s">
        <v>287</v>
      </c>
      <c r="D668" s="18" t="s">
        <v>73</v>
      </c>
      <c r="E668" s="18" t="s">
        <v>95</v>
      </c>
      <c r="F668" s="44">
        <v>482</v>
      </c>
    </row>
    <row r="669" spans="1:6" x14ac:dyDescent="0.2">
      <c r="A669" s="18" t="s">
        <v>5</v>
      </c>
      <c r="B669" s="18" t="s">
        <v>285</v>
      </c>
      <c r="C669" s="18" t="s">
        <v>287</v>
      </c>
      <c r="D669" s="18" t="s">
        <v>73</v>
      </c>
      <c r="E669" s="18" t="s">
        <v>80</v>
      </c>
      <c r="F669" s="44">
        <v>7</v>
      </c>
    </row>
    <row r="670" spans="1:6" x14ac:dyDescent="0.2">
      <c r="A670" s="18" t="s">
        <v>5</v>
      </c>
      <c r="B670" s="18" t="s">
        <v>285</v>
      </c>
      <c r="C670" s="18" t="s">
        <v>287</v>
      </c>
      <c r="D670" s="18" t="s">
        <v>73</v>
      </c>
      <c r="E670" s="18" t="s">
        <v>79</v>
      </c>
      <c r="F670" s="44">
        <v>95</v>
      </c>
    </row>
    <row r="671" spans="1:6" x14ac:dyDescent="0.2">
      <c r="A671" s="18" t="s">
        <v>5</v>
      </c>
      <c r="B671" s="18" t="s">
        <v>285</v>
      </c>
      <c r="C671" s="18" t="s">
        <v>287</v>
      </c>
      <c r="D671" s="18" t="s">
        <v>73</v>
      </c>
      <c r="E671" s="18" t="s">
        <v>78</v>
      </c>
      <c r="F671" s="44">
        <v>18</v>
      </c>
    </row>
    <row r="672" spans="1:6" x14ac:dyDescent="0.2">
      <c r="A672" s="18" t="s">
        <v>5</v>
      </c>
      <c r="B672" s="18" t="s">
        <v>285</v>
      </c>
      <c r="C672" s="18" t="s">
        <v>287</v>
      </c>
      <c r="D672" s="18" t="s">
        <v>73</v>
      </c>
      <c r="E672" s="18" t="s">
        <v>81</v>
      </c>
      <c r="F672" s="44">
        <v>11</v>
      </c>
    </row>
    <row r="673" spans="1:6" x14ac:dyDescent="0.2">
      <c r="A673" s="18" t="s">
        <v>5</v>
      </c>
      <c r="B673" s="18" t="s">
        <v>285</v>
      </c>
      <c r="C673" s="18" t="s">
        <v>287</v>
      </c>
      <c r="D673" s="18" t="s">
        <v>73</v>
      </c>
      <c r="E673" s="18" t="s">
        <v>76</v>
      </c>
      <c r="F673" s="44">
        <v>225</v>
      </c>
    </row>
    <row r="674" spans="1:6" x14ac:dyDescent="0.2">
      <c r="A674" s="18" t="s">
        <v>5</v>
      </c>
      <c r="B674" s="18" t="s">
        <v>285</v>
      </c>
      <c r="C674" s="18" t="s">
        <v>287</v>
      </c>
      <c r="D674" s="18" t="s">
        <v>73</v>
      </c>
      <c r="E674" s="18" t="s">
        <v>75</v>
      </c>
      <c r="F674" s="44">
        <v>252</v>
      </c>
    </row>
    <row r="675" spans="1:6" x14ac:dyDescent="0.2">
      <c r="A675" s="18" t="s">
        <v>5</v>
      </c>
      <c r="B675" s="18" t="s">
        <v>285</v>
      </c>
      <c r="C675" s="18" t="s">
        <v>287</v>
      </c>
      <c r="D675" s="18" t="s">
        <v>73</v>
      </c>
      <c r="E675" s="18" t="s">
        <v>74</v>
      </c>
      <c r="F675" s="44">
        <v>4</v>
      </c>
    </row>
    <row r="676" spans="1:6" x14ac:dyDescent="0.2">
      <c r="A676" s="18" t="s">
        <v>5</v>
      </c>
      <c r="B676" s="18" t="s">
        <v>285</v>
      </c>
      <c r="C676" s="18" t="s">
        <v>287</v>
      </c>
      <c r="D676" s="18" t="s">
        <v>73</v>
      </c>
      <c r="E676" s="18" t="s">
        <v>77</v>
      </c>
      <c r="F676" s="44">
        <v>9</v>
      </c>
    </row>
    <row r="677" spans="1:6" x14ac:dyDescent="0.2">
      <c r="A677" s="18" t="s">
        <v>5</v>
      </c>
      <c r="B677" s="18" t="s">
        <v>285</v>
      </c>
      <c r="C677" s="18" t="s">
        <v>287</v>
      </c>
      <c r="D677" s="18" t="s">
        <v>73</v>
      </c>
      <c r="E677" s="18" t="s">
        <v>84</v>
      </c>
      <c r="F677" s="44">
        <v>21</v>
      </c>
    </row>
    <row r="678" spans="1:6" x14ac:dyDescent="0.2">
      <c r="A678" s="18" t="s">
        <v>5</v>
      </c>
      <c r="B678" s="18" t="s">
        <v>285</v>
      </c>
      <c r="C678" s="18" t="s">
        <v>287</v>
      </c>
      <c r="D678" s="18" t="s">
        <v>73</v>
      </c>
      <c r="E678" s="18" t="s">
        <v>83</v>
      </c>
      <c r="F678" s="44">
        <v>53</v>
      </c>
    </row>
    <row r="679" spans="1:6" x14ac:dyDescent="0.2">
      <c r="A679" s="18" t="s">
        <v>5</v>
      </c>
      <c r="B679" s="18" t="s">
        <v>285</v>
      </c>
      <c r="C679" s="18" t="s">
        <v>287</v>
      </c>
      <c r="D679" s="18" t="s">
        <v>73</v>
      </c>
      <c r="E679" s="18" t="s">
        <v>82</v>
      </c>
      <c r="F679" s="44">
        <v>156</v>
      </c>
    </row>
    <row r="680" spans="1:6" x14ac:dyDescent="0.2">
      <c r="A680" s="18" t="s">
        <v>5</v>
      </c>
      <c r="B680" s="18" t="s">
        <v>285</v>
      </c>
      <c r="C680" s="18" t="s">
        <v>287</v>
      </c>
      <c r="D680" s="18" t="s">
        <v>73</v>
      </c>
      <c r="E680" s="18" t="s">
        <v>85</v>
      </c>
      <c r="F680" s="44">
        <v>13</v>
      </c>
    </row>
    <row r="681" spans="1:6" x14ac:dyDescent="0.2">
      <c r="A681" s="18" t="s">
        <v>5</v>
      </c>
      <c r="B681" s="18" t="s">
        <v>285</v>
      </c>
      <c r="C681" s="18" t="s">
        <v>287</v>
      </c>
      <c r="D681" s="18" t="s">
        <v>73</v>
      </c>
      <c r="E681" s="18" t="s">
        <v>90</v>
      </c>
      <c r="F681" s="44">
        <v>4</v>
      </c>
    </row>
    <row r="682" spans="1:6" x14ac:dyDescent="0.2">
      <c r="A682" s="18" t="s">
        <v>5</v>
      </c>
      <c r="B682" s="18" t="s">
        <v>285</v>
      </c>
      <c r="C682" s="18" t="s">
        <v>287</v>
      </c>
      <c r="D682" s="18" t="s">
        <v>73</v>
      </c>
      <c r="E682" s="18" t="s">
        <v>89</v>
      </c>
      <c r="F682" s="44">
        <v>2</v>
      </c>
    </row>
    <row r="683" spans="1:6" x14ac:dyDescent="0.2">
      <c r="A683" s="18" t="s">
        <v>5</v>
      </c>
      <c r="B683" s="18" t="s">
        <v>285</v>
      </c>
      <c r="C683" s="18" t="s">
        <v>287</v>
      </c>
      <c r="D683" s="18" t="s">
        <v>150</v>
      </c>
      <c r="E683" s="18" t="s">
        <v>154</v>
      </c>
      <c r="F683" s="44">
        <v>271</v>
      </c>
    </row>
    <row r="684" spans="1:6" x14ac:dyDescent="0.2">
      <c r="A684" s="18" t="s">
        <v>5</v>
      </c>
      <c r="B684" s="18" t="s">
        <v>285</v>
      </c>
      <c r="C684" s="18" t="s">
        <v>287</v>
      </c>
      <c r="D684" s="18" t="s">
        <v>150</v>
      </c>
      <c r="E684" s="18" t="s">
        <v>151</v>
      </c>
      <c r="F684" s="44">
        <v>6</v>
      </c>
    </row>
    <row r="685" spans="1:6" x14ac:dyDescent="0.2">
      <c r="A685" s="18" t="s">
        <v>5</v>
      </c>
      <c r="B685" s="18" t="s">
        <v>285</v>
      </c>
      <c r="C685" s="18" t="s">
        <v>287</v>
      </c>
      <c r="D685" s="18" t="s">
        <v>150</v>
      </c>
      <c r="E685" s="18" t="s">
        <v>152</v>
      </c>
      <c r="F685" s="44">
        <v>5</v>
      </c>
    </row>
    <row r="686" spans="1:6" x14ac:dyDescent="0.2">
      <c r="A686" s="18" t="s">
        <v>5</v>
      </c>
      <c r="B686" s="18" t="s">
        <v>285</v>
      </c>
      <c r="C686" s="18" t="s">
        <v>287</v>
      </c>
      <c r="D686" s="18" t="s">
        <v>150</v>
      </c>
      <c r="E686" s="18" t="s">
        <v>153</v>
      </c>
      <c r="F686" s="44">
        <v>841</v>
      </c>
    </row>
    <row r="687" spans="1:6" x14ac:dyDescent="0.2">
      <c r="A687" s="18" t="s">
        <v>5</v>
      </c>
      <c r="B687" s="18" t="s">
        <v>285</v>
      </c>
      <c r="C687" s="18" t="s">
        <v>287</v>
      </c>
      <c r="D687" s="18" t="s">
        <v>57</v>
      </c>
      <c r="E687" s="18" t="s">
        <v>62</v>
      </c>
      <c r="F687" s="44">
        <v>1562</v>
      </c>
    </row>
    <row r="688" spans="1:6" x14ac:dyDescent="0.2">
      <c r="A688" s="18" t="s">
        <v>5</v>
      </c>
      <c r="B688" s="18" t="s">
        <v>285</v>
      </c>
      <c r="C688" s="18" t="s">
        <v>287</v>
      </c>
      <c r="D688" s="18" t="s">
        <v>57</v>
      </c>
      <c r="E688" s="18" t="s">
        <v>59</v>
      </c>
      <c r="F688" s="44">
        <v>1073</v>
      </c>
    </row>
    <row r="689" spans="1:6" x14ac:dyDescent="0.2">
      <c r="A689" s="18" t="s">
        <v>5</v>
      </c>
      <c r="B689" s="18" t="s">
        <v>285</v>
      </c>
      <c r="C689" s="18" t="s">
        <v>287</v>
      </c>
      <c r="D689" s="18" t="s">
        <v>57</v>
      </c>
      <c r="E689" s="18" t="s">
        <v>60</v>
      </c>
      <c r="F689" s="44">
        <v>303</v>
      </c>
    </row>
    <row r="690" spans="1:6" x14ac:dyDescent="0.2">
      <c r="A690" s="18" t="s">
        <v>5</v>
      </c>
      <c r="B690" s="18" t="s">
        <v>285</v>
      </c>
      <c r="C690" s="18" t="s">
        <v>287</v>
      </c>
      <c r="D690" s="18" t="s">
        <v>57</v>
      </c>
      <c r="E690" s="18" t="s">
        <v>61</v>
      </c>
      <c r="F690" s="44">
        <v>737</v>
      </c>
    </row>
    <row r="691" spans="1:6" x14ac:dyDescent="0.2">
      <c r="A691" s="18" t="s">
        <v>5</v>
      </c>
      <c r="B691" s="18" t="s">
        <v>285</v>
      </c>
      <c r="C691" s="18" t="s">
        <v>287</v>
      </c>
      <c r="D691" s="18" t="s">
        <v>57</v>
      </c>
      <c r="E691" s="18" t="s">
        <v>63</v>
      </c>
      <c r="F691" s="44">
        <v>340</v>
      </c>
    </row>
    <row r="692" spans="1:6" x14ac:dyDescent="0.2">
      <c r="A692" s="18" t="s">
        <v>5</v>
      </c>
      <c r="B692" s="18" t="s">
        <v>285</v>
      </c>
      <c r="C692" s="18" t="s">
        <v>287</v>
      </c>
      <c r="D692" s="18" t="s">
        <v>141</v>
      </c>
      <c r="E692" s="18" t="s">
        <v>145</v>
      </c>
      <c r="F692" s="44">
        <v>2</v>
      </c>
    </row>
    <row r="693" spans="1:6" x14ac:dyDescent="0.2">
      <c r="A693" s="18" t="s">
        <v>5</v>
      </c>
      <c r="B693" s="18" t="s">
        <v>285</v>
      </c>
      <c r="C693" s="18" t="s">
        <v>287</v>
      </c>
      <c r="D693" s="18" t="s">
        <v>141</v>
      </c>
      <c r="E693" s="18" t="s">
        <v>142</v>
      </c>
      <c r="F693" s="44">
        <v>144</v>
      </c>
    </row>
    <row r="694" spans="1:6" x14ac:dyDescent="0.2">
      <c r="A694" s="18" t="s">
        <v>5</v>
      </c>
      <c r="B694" s="18" t="s">
        <v>285</v>
      </c>
      <c r="C694" s="18" t="s">
        <v>287</v>
      </c>
      <c r="D694" s="18" t="s">
        <v>141</v>
      </c>
      <c r="E694" s="18" t="s">
        <v>147</v>
      </c>
      <c r="F694" s="44">
        <v>10</v>
      </c>
    </row>
    <row r="695" spans="1:6" x14ac:dyDescent="0.2">
      <c r="A695" s="18" t="s">
        <v>5</v>
      </c>
      <c r="B695" s="18" t="s">
        <v>285</v>
      </c>
      <c r="C695" s="18" t="s">
        <v>287</v>
      </c>
      <c r="D695" s="18" t="s">
        <v>141</v>
      </c>
      <c r="E695" s="18" t="s">
        <v>144</v>
      </c>
      <c r="F695" s="44">
        <v>1</v>
      </c>
    </row>
    <row r="696" spans="1:6" x14ac:dyDescent="0.2">
      <c r="A696" s="18" t="s">
        <v>5</v>
      </c>
      <c r="B696" s="18" t="s">
        <v>285</v>
      </c>
      <c r="C696" s="18" t="s">
        <v>287</v>
      </c>
      <c r="D696" s="18" t="s">
        <v>141</v>
      </c>
      <c r="E696" s="18" t="s">
        <v>143</v>
      </c>
      <c r="F696" s="44">
        <v>1</v>
      </c>
    </row>
    <row r="697" spans="1:6" x14ac:dyDescent="0.2">
      <c r="A697" s="18" t="s">
        <v>5</v>
      </c>
      <c r="B697" s="18" t="s">
        <v>285</v>
      </c>
      <c r="C697" s="18" t="s">
        <v>287</v>
      </c>
      <c r="D697" s="18" t="s">
        <v>35</v>
      </c>
      <c r="E697" s="18" t="s">
        <v>21</v>
      </c>
      <c r="F697" s="44">
        <v>1318</v>
      </c>
    </row>
    <row r="698" spans="1:6" x14ac:dyDescent="0.2">
      <c r="A698" s="18" t="s">
        <v>5</v>
      </c>
      <c r="B698" s="18" t="s">
        <v>285</v>
      </c>
      <c r="C698" s="18" t="s">
        <v>287</v>
      </c>
      <c r="D698" s="18" t="s">
        <v>35</v>
      </c>
      <c r="E698" s="18" t="s">
        <v>36</v>
      </c>
      <c r="F698" s="44">
        <v>24</v>
      </c>
    </row>
    <row r="699" spans="1:6" x14ac:dyDescent="0.2">
      <c r="A699" s="18" t="s">
        <v>5</v>
      </c>
      <c r="B699" s="18" t="s">
        <v>285</v>
      </c>
      <c r="C699" s="18" t="s">
        <v>287</v>
      </c>
      <c r="D699" s="18" t="s">
        <v>35</v>
      </c>
      <c r="E699" s="18" t="s">
        <v>38</v>
      </c>
      <c r="F699" s="44">
        <v>4</v>
      </c>
    </row>
    <row r="700" spans="1:6" x14ac:dyDescent="0.2">
      <c r="A700" s="18" t="s">
        <v>5</v>
      </c>
      <c r="B700" s="18" t="s">
        <v>285</v>
      </c>
      <c r="C700" s="18" t="s">
        <v>287</v>
      </c>
      <c r="D700" s="18" t="s">
        <v>35</v>
      </c>
      <c r="E700" s="18" t="s">
        <v>23</v>
      </c>
      <c r="F700" s="44">
        <v>1025</v>
      </c>
    </row>
    <row r="701" spans="1:6" x14ac:dyDescent="0.2">
      <c r="A701" s="18" t="s">
        <v>5</v>
      </c>
      <c r="B701" s="18" t="s">
        <v>285</v>
      </c>
      <c r="C701" s="18" t="s">
        <v>287</v>
      </c>
      <c r="D701" s="18" t="s">
        <v>35</v>
      </c>
      <c r="E701" s="18" t="s">
        <v>37</v>
      </c>
      <c r="F701" s="44">
        <v>267</v>
      </c>
    </row>
    <row r="702" spans="1:6" x14ac:dyDescent="0.2">
      <c r="A702" s="18" t="s">
        <v>5</v>
      </c>
      <c r="B702" s="18" t="s">
        <v>285</v>
      </c>
      <c r="C702" s="18" t="s">
        <v>287</v>
      </c>
      <c r="D702" s="18" t="s">
        <v>35</v>
      </c>
      <c r="E702" s="18" t="s">
        <v>22</v>
      </c>
      <c r="F702" s="44">
        <v>167</v>
      </c>
    </row>
    <row r="703" spans="1:6" x14ac:dyDescent="0.2">
      <c r="A703" s="18" t="s">
        <v>5</v>
      </c>
      <c r="B703" s="18" t="s">
        <v>285</v>
      </c>
      <c r="C703" s="18" t="s">
        <v>287</v>
      </c>
      <c r="D703" s="18" t="s">
        <v>272</v>
      </c>
      <c r="E703" s="18" t="s">
        <v>163</v>
      </c>
      <c r="F703" s="44">
        <v>2407</v>
      </c>
    </row>
    <row r="704" spans="1:6" x14ac:dyDescent="0.2">
      <c r="A704" s="18" t="s">
        <v>5</v>
      </c>
      <c r="B704" s="18" t="s">
        <v>285</v>
      </c>
      <c r="C704" s="18" t="s">
        <v>287</v>
      </c>
      <c r="D704" s="18" t="s">
        <v>105</v>
      </c>
      <c r="E704" s="18" t="s">
        <v>107</v>
      </c>
      <c r="F704" s="44">
        <v>10</v>
      </c>
    </row>
    <row r="705" spans="1:6" x14ac:dyDescent="0.2">
      <c r="A705" s="18" t="s">
        <v>5</v>
      </c>
      <c r="B705" s="18" t="s">
        <v>285</v>
      </c>
      <c r="C705" s="18" t="s">
        <v>287</v>
      </c>
      <c r="D705" s="18" t="s">
        <v>105</v>
      </c>
      <c r="E705" s="18" t="s">
        <v>108</v>
      </c>
      <c r="F705" s="44">
        <v>7</v>
      </c>
    </row>
    <row r="706" spans="1:6" x14ac:dyDescent="0.2">
      <c r="A706" s="18" t="s">
        <v>5</v>
      </c>
      <c r="B706" s="18" t="s">
        <v>285</v>
      </c>
      <c r="C706" s="18" t="s">
        <v>287</v>
      </c>
      <c r="D706" s="18" t="s">
        <v>105</v>
      </c>
      <c r="E706" s="18" t="s">
        <v>109</v>
      </c>
      <c r="F706" s="44">
        <v>95</v>
      </c>
    </row>
    <row r="707" spans="1:6" x14ac:dyDescent="0.2">
      <c r="A707" s="18" t="s">
        <v>5</v>
      </c>
      <c r="B707" s="18" t="s">
        <v>285</v>
      </c>
      <c r="C707" s="18" t="s">
        <v>287</v>
      </c>
      <c r="D707" s="18" t="s">
        <v>105</v>
      </c>
      <c r="E707" s="18" t="s">
        <v>110</v>
      </c>
      <c r="F707" s="44">
        <v>25</v>
      </c>
    </row>
    <row r="708" spans="1:6" x14ac:dyDescent="0.2">
      <c r="A708" s="18" t="s">
        <v>5</v>
      </c>
      <c r="B708" s="18" t="s">
        <v>285</v>
      </c>
      <c r="C708" s="18" t="s">
        <v>287</v>
      </c>
      <c r="D708" s="18" t="s">
        <v>105</v>
      </c>
      <c r="E708" s="18" t="s">
        <v>111</v>
      </c>
      <c r="F708" s="44">
        <v>47</v>
      </c>
    </row>
    <row r="709" spans="1:6" x14ac:dyDescent="0.2">
      <c r="A709" s="18" t="s">
        <v>5</v>
      </c>
      <c r="B709" s="18" t="s">
        <v>285</v>
      </c>
      <c r="C709" s="18" t="s">
        <v>287</v>
      </c>
      <c r="D709" s="18" t="s">
        <v>105</v>
      </c>
      <c r="E709" s="18" t="s">
        <v>112</v>
      </c>
      <c r="F709" s="44">
        <v>1</v>
      </c>
    </row>
    <row r="710" spans="1:6" x14ac:dyDescent="0.2">
      <c r="A710" s="18" t="s">
        <v>5</v>
      </c>
      <c r="B710" s="18" t="s">
        <v>285</v>
      </c>
      <c r="C710" s="18" t="s">
        <v>287</v>
      </c>
      <c r="D710" s="18" t="s">
        <v>105</v>
      </c>
      <c r="E710" s="18" t="s">
        <v>113</v>
      </c>
      <c r="F710" s="44">
        <v>14</v>
      </c>
    </row>
    <row r="711" spans="1:6" x14ac:dyDescent="0.2">
      <c r="A711" s="18" t="s">
        <v>5</v>
      </c>
      <c r="B711" s="18" t="s">
        <v>285</v>
      </c>
      <c r="C711" s="18" t="s">
        <v>287</v>
      </c>
      <c r="D711" s="18" t="s">
        <v>105</v>
      </c>
      <c r="E711" s="18" t="s">
        <v>114</v>
      </c>
      <c r="F711" s="44">
        <v>2</v>
      </c>
    </row>
    <row r="712" spans="1:6" x14ac:dyDescent="0.2">
      <c r="A712" s="18" t="s">
        <v>5</v>
      </c>
      <c r="B712" s="18" t="s">
        <v>285</v>
      </c>
      <c r="C712" s="18" t="s">
        <v>287</v>
      </c>
      <c r="D712" s="18" t="s">
        <v>105</v>
      </c>
      <c r="E712" s="18" t="s">
        <v>115</v>
      </c>
      <c r="F712" s="44">
        <v>5</v>
      </c>
    </row>
    <row r="713" spans="1:6" x14ac:dyDescent="0.2">
      <c r="A713" s="18" t="s">
        <v>5</v>
      </c>
      <c r="B713" s="18" t="s">
        <v>285</v>
      </c>
      <c r="C713" s="18" t="s">
        <v>287</v>
      </c>
      <c r="D713" s="18" t="s">
        <v>105</v>
      </c>
      <c r="E713" s="18" t="s">
        <v>116</v>
      </c>
      <c r="F713" s="44">
        <v>21</v>
      </c>
    </row>
    <row r="714" spans="1:6" x14ac:dyDescent="0.2">
      <c r="A714" s="18" t="s">
        <v>5</v>
      </c>
      <c r="B714" s="18" t="s">
        <v>285</v>
      </c>
      <c r="C714" s="18" t="s">
        <v>287</v>
      </c>
      <c r="D714" s="18" t="s">
        <v>105</v>
      </c>
      <c r="E714" s="18" t="s">
        <v>117</v>
      </c>
      <c r="F714" s="44">
        <v>40</v>
      </c>
    </row>
    <row r="715" spans="1:6" x14ac:dyDescent="0.2">
      <c r="A715" s="18" t="s">
        <v>5</v>
      </c>
      <c r="B715" s="18" t="s">
        <v>285</v>
      </c>
      <c r="C715" s="18" t="s">
        <v>287</v>
      </c>
      <c r="D715" s="18" t="s">
        <v>105</v>
      </c>
      <c r="E715" s="18" t="s">
        <v>120</v>
      </c>
      <c r="F715" s="44">
        <v>8</v>
      </c>
    </row>
    <row r="716" spans="1:6" x14ac:dyDescent="0.2">
      <c r="A716" s="18" t="s">
        <v>5</v>
      </c>
      <c r="B716" s="18" t="s">
        <v>285</v>
      </c>
      <c r="C716" s="18" t="s">
        <v>287</v>
      </c>
      <c r="D716" s="18" t="s">
        <v>105</v>
      </c>
      <c r="E716" s="18" t="s">
        <v>121</v>
      </c>
      <c r="F716" s="44">
        <v>16</v>
      </c>
    </row>
    <row r="717" spans="1:6" x14ac:dyDescent="0.2">
      <c r="A717" s="18" t="s">
        <v>5</v>
      </c>
      <c r="B717" s="18" t="s">
        <v>285</v>
      </c>
      <c r="C717" s="18" t="s">
        <v>287</v>
      </c>
      <c r="D717" s="18" t="s">
        <v>105</v>
      </c>
      <c r="E717" s="18" t="s">
        <v>122</v>
      </c>
      <c r="F717" s="44">
        <v>2</v>
      </c>
    </row>
    <row r="718" spans="1:6" x14ac:dyDescent="0.2">
      <c r="A718" s="18" t="s">
        <v>5</v>
      </c>
      <c r="B718" s="18" t="s">
        <v>285</v>
      </c>
      <c r="C718" s="18" t="s">
        <v>287</v>
      </c>
      <c r="D718" s="18" t="s">
        <v>105</v>
      </c>
      <c r="E718" s="18" t="s">
        <v>123</v>
      </c>
      <c r="F718" s="44">
        <v>10</v>
      </c>
    </row>
    <row r="719" spans="1:6" x14ac:dyDescent="0.2">
      <c r="A719" s="18" t="s">
        <v>5</v>
      </c>
      <c r="B719" s="18" t="s">
        <v>285</v>
      </c>
      <c r="C719" s="18" t="s">
        <v>287</v>
      </c>
      <c r="D719" s="18" t="s">
        <v>105</v>
      </c>
      <c r="E719" s="18" t="s">
        <v>124</v>
      </c>
      <c r="F719" s="44">
        <v>8</v>
      </c>
    </row>
    <row r="720" spans="1:6" x14ac:dyDescent="0.2">
      <c r="A720" s="18" t="s">
        <v>5</v>
      </c>
      <c r="B720" s="18" t="s">
        <v>285</v>
      </c>
      <c r="C720" s="18" t="s">
        <v>287</v>
      </c>
      <c r="D720" s="18" t="s">
        <v>105</v>
      </c>
      <c r="E720" s="18" t="s">
        <v>125</v>
      </c>
      <c r="F720" s="44">
        <v>20</v>
      </c>
    </row>
    <row r="721" spans="1:6" x14ac:dyDescent="0.2">
      <c r="A721" s="18" t="s">
        <v>5</v>
      </c>
      <c r="B721" s="18" t="s">
        <v>285</v>
      </c>
      <c r="C721" s="18" t="s">
        <v>287</v>
      </c>
      <c r="D721" s="18" t="s">
        <v>105</v>
      </c>
      <c r="E721" s="18" t="s">
        <v>126</v>
      </c>
      <c r="F721" s="44">
        <v>10</v>
      </c>
    </row>
    <row r="722" spans="1:6" x14ac:dyDescent="0.2">
      <c r="A722" s="18" t="s">
        <v>5</v>
      </c>
      <c r="B722" s="18" t="s">
        <v>285</v>
      </c>
      <c r="C722" s="18" t="s">
        <v>287</v>
      </c>
      <c r="D722" s="18" t="s">
        <v>105</v>
      </c>
      <c r="E722" s="18" t="s">
        <v>127</v>
      </c>
      <c r="F722" s="44">
        <v>30</v>
      </c>
    </row>
    <row r="723" spans="1:6" x14ac:dyDescent="0.2">
      <c r="A723" s="18" t="s">
        <v>5</v>
      </c>
      <c r="B723" s="18" t="s">
        <v>285</v>
      </c>
      <c r="C723" s="18" t="s">
        <v>287</v>
      </c>
      <c r="D723" s="18" t="s">
        <v>242</v>
      </c>
      <c r="E723" s="18" t="s">
        <v>62</v>
      </c>
      <c r="F723" s="44">
        <v>2492</v>
      </c>
    </row>
    <row r="724" spans="1:6" x14ac:dyDescent="0.2">
      <c r="A724" s="18" t="s">
        <v>5</v>
      </c>
      <c r="B724" s="18" t="s">
        <v>285</v>
      </c>
      <c r="C724" s="18" t="s">
        <v>287</v>
      </c>
      <c r="D724" s="18" t="s">
        <v>242</v>
      </c>
      <c r="E724" s="18" t="s">
        <v>59</v>
      </c>
      <c r="F724" s="44">
        <v>119</v>
      </c>
    </row>
    <row r="725" spans="1:6" x14ac:dyDescent="0.2">
      <c r="A725" s="18" t="s">
        <v>5</v>
      </c>
      <c r="B725" s="18" t="s">
        <v>285</v>
      </c>
      <c r="C725" s="18" t="s">
        <v>287</v>
      </c>
      <c r="D725" s="18" t="s">
        <v>242</v>
      </c>
      <c r="E725" s="18" t="s">
        <v>60</v>
      </c>
      <c r="F725" s="44">
        <v>61</v>
      </c>
    </row>
    <row r="726" spans="1:6" x14ac:dyDescent="0.2">
      <c r="A726" s="18" t="s">
        <v>5</v>
      </c>
      <c r="B726" s="18" t="s">
        <v>285</v>
      </c>
      <c r="C726" s="18" t="s">
        <v>287</v>
      </c>
      <c r="D726" s="18" t="s">
        <v>242</v>
      </c>
      <c r="E726" s="18" t="s">
        <v>61</v>
      </c>
      <c r="F726" s="44">
        <v>603</v>
      </c>
    </row>
    <row r="727" spans="1:6" x14ac:dyDescent="0.2">
      <c r="A727" s="18" t="s">
        <v>5</v>
      </c>
      <c r="B727" s="18" t="s">
        <v>285</v>
      </c>
      <c r="C727" s="18" t="s">
        <v>287</v>
      </c>
      <c r="D727" s="18" t="s">
        <v>242</v>
      </c>
      <c r="E727" s="18" t="s">
        <v>63</v>
      </c>
      <c r="F727" s="44">
        <v>345</v>
      </c>
    </row>
    <row r="728" spans="1:6" x14ac:dyDescent="0.2">
      <c r="A728" s="18" t="s">
        <v>5</v>
      </c>
      <c r="B728" s="18" t="s">
        <v>285</v>
      </c>
      <c r="C728" s="18" t="s">
        <v>287</v>
      </c>
      <c r="D728" s="18" t="s">
        <v>273</v>
      </c>
      <c r="E728" s="18" t="s">
        <v>133</v>
      </c>
      <c r="F728" s="44">
        <v>22</v>
      </c>
    </row>
    <row r="729" spans="1:6" x14ac:dyDescent="0.2">
      <c r="A729" s="18" t="s">
        <v>5</v>
      </c>
      <c r="B729" s="18" t="s">
        <v>285</v>
      </c>
      <c r="C729" s="18" t="s">
        <v>287</v>
      </c>
      <c r="D729" s="18" t="s">
        <v>273</v>
      </c>
      <c r="E729" s="18" t="s">
        <v>23</v>
      </c>
      <c r="F729" s="44">
        <v>227</v>
      </c>
    </row>
    <row r="730" spans="1:6" x14ac:dyDescent="0.2">
      <c r="A730" s="18" t="s">
        <v>5</v>
      </c>
      <c r="B730" s="18" t="s">
        <v>285</v>
      </c>
      <c r="C730" s="18" t="s">
        <v>287</v>
      </c>
      <c r="D730" s="18" t="s">
        <v>273</v>
      </c>
      <c r="E730" s="18" t="s">
        <v>136</v>
      </c>
      <c r="F730" s="44">
        <v>7</v>
      </c>
    </row>
    <row r="731" spans="1:6" x14ac:dyDescent="0.2">
      <c r="A731" s="18" t="s">
        <v>5</v>
      </c>
      <c r="B731" s="18" t="s">
        <v>285</v>
      </c>
      <c r="C731" s="18" t="s">
        <v>287</v>
      </c>
      <c r="D731" s="18" t="s">
        <v>273</v>
      </c>
      <c r="E731" s="18" t="s">
        <v>137</v>
      </c>
      <c r="F731" s="44">
        <v>54</v>
      </c>
    </row>
    <row r="732" spans="1:6" x14ac:dyDescent="0.2">
      <c r="A732" s="18" t="s">
        <v>5</v>
      </c>
      <c r="B732" s="18" t="s">
        <v>285</v>
      </c>
      <c r="C732" s="18" t="s">
        <v>287</v>
      </c>
      <c r="D732" s="18" t="s">
        <v>273</v>
      </c>
      <c r="E732" s="18" t="s">
        <v>135</v>
      </c>
      <c r="F732" s="44">
        <v>53</v>
      </c>
    </row>
    <row r="733" spans="1:6" x14ac:dyDescent="0.2">
      <c r="A733" s="18" t="s">
        <v>5</v>
      </c>
      <c r="B733" s="18" t="s">
        <v>285</v>
      </c>
      <c r="C733" s="18" t="s">
        <v>287</v>
      </c>
      <c r="D733" s="18" t="s">
        <v>273</v>
      </c>
      <c r="E733" s="18" t="s">
        <v>134</v>
      </c>
      <c r="F733" s="44">
        <v>32</v>
      </c>
    </row>
    <row r="734" spans="1:6" x14ac:dyDescent="0.2">
      <c r="A734" s="18" t="s">
        <v>5</v>
      </c>
      <c r="B734" s="18" t="s">
        <v>285</v>
      </c>
      <c r="C734" s="18" t="s">
        <v>287</v>
      </c>
      <c r="D734" s="18" t="s">
        <v>273</v>
      </c>
      <c r="E734" s="18" t="s">
        <v>132</v>
      </c>
      <c r="F734" s="44">
        <v>299</v>
      </c>
    </row>
    <row r="735" spans="1:6" x14ac:dyDescent="0.2">
      <c r="A735" s="18" t="s">
        <v>5</v>
      </c>
      <c r="B735" s="18" t="s">
        <v>285</v>
      </c>
      <c r="C735" s="18" t="s">
        <v>287</v>
      </c>
      <c r="D735" s="18" t="s">
        <v>274</v>
      </c>
      <c r="E735" s="18" t="s">
        <v>163</v>
      </c>
      <c r="F735" s="44">
        <v>130</v>
      </c>
    </row>
    <row r="736" spans="1:6" x14ac:dyDescent="0.2">
      <c r="A736" s="18" t="s">
        <v>5</v>
      </c>
      <c r="B736" s="18" t="s">
        <v>285</v>
      </c>
      <c r="C736" s="18" t="s">
        <v>287</v>
      </c>
      <c r="D736" s="18" t="s">
        <v>34</v>
      </c>
      <c r="E736" s="18" t="s">
        <v>276</v>
      </c>
      <c r="F736" s="44">
        <v>32</v>
      </c>
    </row>
    <row r="737" spans="1:6" x14ac:dyDescent="0.2">
      <c r="A737" s="18" t="s">
        <v>5</v>
      </c>
      <c r="B737" s="18" t="s">
        <v>285</v>
      </c>
      <c r="C737" s="18" t="s">
        <v>287</v>
      </c>
      <c r="D737" s="18" t="s">
        <v>34</v>
      </c>
      <c r="E737" s="18" t="s">
        <v>28</v>
      </c>
      <c r="F737" s="44">
        <v>27</v>
      </c>
    </row>
    <row r="738" spans="1:6" x14ac:dyDescent="0.2">
      <c r="A738" s="18" t="s">
        <v>5</v>
      </c>
      <c r="B738" s="18" t="s">
        <v>285</v>
      </c>
      <c r="C738" s="18" t="s">
        <v>287</v>
      </c>
      <c r="D738" s="18" t="s">
        <v>34</v>
      </c>
      <c r="E738" s="18" t="s">
        <v>30</v>
      </c>
      <c r="F738" s="44">
        <v>1</v>
      </c>
    </row>
    <row r="739" spans="1:6" x14ac:dyDescent="0.2">
      <c r="A739" s="18" t="s">
        <v>5</v>
      </c>
      <c r="B739" s="18" t="s">
        <v>285</v>
      </c>
      <c r="C739" s="18" t="s">
        <v>287</v>
      </c>
      <c r="D739" s="18" t="s">
        <v>34</v>
      </c>
      <c r="E739" s="18" t="s">
        <v>31</v>
      </c>
      <c r="F739" s="44">
        <v>15</v>
      </c>
    </row>
    <row r="740" spans="1:6" x14ac:dyDescent="0.2">
      <c r="A740" s="18" t="s">
        <v>5</v>
      </c>
      <c r="B740" s="18" t="s">
        <v>285</v>
      </c>
      <c r="C740" s="18" t="s">
        <v>287</v>
      </c>
      <c r="D740" s="18" t="s">
        <v>34</v>
      </c>
      <c r="E740" s="18" t="s">
        <v>26</v>
      </c>
      <c r="F740" s="44">
        <v>6</v>
      </c>
    </row>
    <row r="741" spans="1:6" x14ac:dyDescent="0.2">
      <c r="A741" s="18" t="s">
        <v>5</v>
      </c>
      <c r="B741" s="18" t="s">
        <v>285</v>
      </c>
      <c r="C741" s="18" t="s">
        <v>287</v>
      </c>
      <c r="D741" s="18" t="s">
        <v>34</v>
      </c>
      <c r="E741" s="18" t="s">
        <v>23</v>
      </c>
      <c r="F741" s="44">
        <v>20</v>
      </c>
    </row>
    <row r="742" spans="1:6" x14ac:dyDescent="0.2">
      <c r="A742" s="18" t="s">
        <v>5</v>
      </c>
      <c r="B742" s="18" t="s">
        <v>285</v>
      </c>
      <c r="C742" s="18" t="s">
        <v>287</v>
      </c>
      <c r="D742" s="18" t="s">
        <v>34</v>
      </c>
      <c r="E742" s="18" t="s">
        <v>32</v>
      </c>
      <c r="F742" s="44">
        <v>5</v>
      </c>
    </row>
    <row r="743" spans="1:6" x14ac:dyDescent="0.2">
      <c r="A743" s="18" t="s">
        <v>5</v>
      </c>
      <c r="B743" s="18" t="s">
        <v>285</v>
      </c>
      <c r="C743" s="18" t="s">
        <v>287</v>
      </c>
      <c r="D743" s="18" t="s">
        <v>34</v>
      </c>
      <c r="E743" s="18" t="s">
        <v>29</v>
      </c>
      <c r="F743" s="44">
        <v>23</v>
      </c>
    </row>
    <row r="744" spans="1:6" x14ac:dyDescent="0.2">
      <c r="A744" s="18" t="s">
        <v>5</v>
      </c>
      <c r="B744" s="18" t="s">
        <v>285</v>
      </c>
      <c r="C744" s="18" t="s">
        <v>287</v>
      </c>
      <c r="D744" s="18" t="s">
        <v>275</v>
      </c>
      <c r="E744" s="18" t="s">
        <v>276</v>
      </c>
      <c r="F744" s="44">
        <v>618</v>
      </c>
    </row>
    <row r="745" spans="1:6" x14ac:dyDescent="0.2">
      <c r="A745" s="18" t="s">
        <v>5</v>
      </c>
      <c r="B745" s="18" t="s">
        <v>285</v>
      </c>
      <c r="C745" s="18" t="s">
        <v>287</v>
      </c>
      <c r="D745" s="18" t="s">
        <v>275</v>
      </c>
      <c r="E745" s="18" t="s">
        <v>28</v>
      </c>
      <c r="F745" s="44">
        <v>895</v>
      </c>
    </row>
    <row r="746" spans="1:6" x14ac:dyDescent="0.2">
      <c r="A746" s="18" t="s">
        <v>5</v>
      </c>
      <c r="B746" s="18" t="s">
        <v>285</v>
      </c>
      <c r="C746" s="18" t="s">
        <v>287</v>
      </c>
      <c r="D746" s="18" t="s">
        <v>275</v>
      </c>
      <c r="E746" s="18" t="s">
        <v>30</v>
      </c>
      <c r="F746" s="44">
        <v>6</v>
      </c>
    </row>
    <row r="747" spans="1:6" x14ac:dyDescent="0.2">
      <c r="A747" s="18" t="s">
        <v>5</v>
      </c>
      <c r="B747" s="18" t="s">
        <v>285</v>
      </c>
      <c r="C747" s="18" t="s">
        <v>287</v>
      </c>
      <c r="D747" s="18" t="s">
        <v>275</v>
      </c>
      <c r="E747" s="18" t="s">
        <v>31</v>
      </c>
      <c r="F747" s="44">
        <v>225</v>
      </c>
    </row>
    <row r="748" spans="1:6" x14ac:dyDescent="0.2">
      <c r="A748" s="18" t="s">
        <v>5</v>
      </c>
      <c r="B748" s="18" t="s">
        <v>285</v>
      </c>
      <c r="C748" s="18" t="s">
        <v>287</v>
      </c>
      <c r="D748" s="18" t="s">
        <v>275</v>
      </c>
      <c r="E748" s="18" t="s">
        <v>26</v>
      </c>
      <c r="F748" s="44">
        <v>91</v>
      </c>
    </row>
    <row r="749" spans="1:6" x14ac:dyDescent="0.2">
      <c r="A749" s="18" t="s">
        <v>5</v>
      </c>
      <c r="B749" s="18" t="s">
        <v>285</v>
      </c>
      <c r="C749" s="18" t="s">
        <v>287</v>
      </c>
      <c r="D749" s="18" t="s">
        <v>275</v>
      </c>
      <c r="E749" s="18" t="s">
        <v>23</v>
      </c>
      <c r="F749" s="44">
        <v>480</v>
      </c>
    </row>
    <row r="750" spans="1:6" x14ac:dyDescent="0.2">
      <c r="A750" s="18" t="s">
        <v>5</v>
      </c>
      <c r="B750" s="18" t="s">
        <v>285</v>
      </c>
      <c r="C750" s="18" t="s">
        <v>287</v>
      </c>
      <c r="D750" s="18" t="s">
        <v>275</v>
      </c>
      <c r="E750" s="18" t="s">
        <v>32</v>
      </c>
      <c r="F750" s="44">
        <v>19</v>
      </c>
    </row>
    <row r="751" spans="1:6" x14ac:dyDescent="0.2">
      <c r="A751" s="18" t="s">
        <v>5</v>
      </c>
      <c r="B751" s="18" t="s">
        <v>285</v>
      </c>
      <c r="C751" s="18" t="s">
        <v>287</v>
      </c>
      <c r="D751" s="18" t="s">
        <v>275</v>
      </c>
      <c r="E751" s="18" t="s">
        <v>29</v>
      </c>
      <c r="F751" s="44">
        <v>446</v>
      </c>
    </row>
    <row r="752" spans="1:6" x14ac:dyDescent="0.2">
      <c r="A752" s="18" t="s">
        <v>5</v>
      </c>
      <c r="B752" s="18" t="s">
        <v>285</v>
      </c>
      <c r="C752" s="18" t="s">
        <v>287</v>
      </c>
      <c r="D752" s="18" t="s">
        <v>162</v>
      </c>
      <c r="E752" s="18" t="s">
        <v>163</v>
      </c>
      <c r="F752" s="44">
        <v>1877</v>
      </c>
    </row>
    <row r="753" spans="1:6" x14ac:dyDescent="0.2">
      <c r="A753" s="18" t="s">
        <v>5</v>
      </c>
      <c r="B753" s="18" t="s">
        <v>285</v>
      </c>
      <c r="C753" s="18" t="s">
        <v>287</v>
      </c>
      <c r="D753" s="18" t="s">
        <v>65</v>
      </c>
      <c r="E753" s="18" t="s">
        <v>70</v>
      </c>
      <c r="F753" s="44">
        <v>78</v>
      </c>
    </row>
    <row r="754" spans="1:6" x14ac:dyDescent="0.2">
      <c r="A754" s="18" t="s">
        <v>5</v>
      </c>
      <c r="B754" s="18" t="s">
        <v>285</v>
      </c>
      <c r="C754" s="18" t="s">
        <v>287</v>
      </c>
      <c r="D754" s="18" t="s">
        <v>65</v>
      </c>
      <c r="E754" s="18" t="s">
        <v>69</v>
      </c>
      <c r="F754" s="44">
        <v>3</v>
      </c>
    </row>
    <row r="755" spans="1:6" x14ac:dyDescent="0.2">
      <c r="A755" s="18" t="s">
        <v>5</v>
      </c>
      <c r="B755" s="18" t="s">
        <v>285</v>
      </c>
      <c r="C755" s="18" t="s">
        <v>287</v>
      </c>
      <c r="D755" s="18" t="s">
        <v>65</v>
      </c>
      <c r="E755" s="18" t="s">
        <v>277</v>
      </c>
      <c r="F755" s="44">
        <v>27</v>
      </c>
    </row>
    <row r="756" spans="1:6" x14ac:dyDescent="0.2">
      <c r="A756" s="18" t="s">
        <v>5</v>
      </c>
      <c r="B756" s="18" t="s">
        <v>285</v>
      </c>
      <c r="C756" s="18" t="s">
        <v>287</v>
      </c>
      <c r="D756" s="18" t="s">
        <v>65</v>
      </c>
      <c r="E756" s="18" t="s">
        <v>278</v>
      </c>
      <c r="F756" s="44">
        <v>475</v>
      </c>
    </row>
    <row r="757" spans="1:6" x14ac:dyDescent="0.2">
      <c r="A757" s="18" t="s">
        <v>5</v>
      </c>
      <c r="B757" s="18" t="s">
        <v>285</v>
      </c>
      <c r="C757" s="18" t="s">
        <v>287</v>
      </c>
      <c r="D757" s="18" t="s">
        <v>65</v>
      </c>
      <c r="E757" s="18" t="s">
        <v>279</v>
      </c>
      <c r="F757" s="44">
        <v>42</v>
      </c>
    </row>
    <row r="758" spans="1:6" x14ac:dyDescent="0.2">
      <c r="A758" s="18" t="s">
        <v>5</v>
      </c>
      <c r="B758" s="18" t="s">
        <v>285</v>
      </c>
      <c r="C758" s="18" t="s">
        <v>287</v>
      </c>
      <c r="D758" s="18" t="s">
        <v>65</v>
      </c>
      <c r="E758" s="18" t="s">
        <v>23</v>
      </c>
      <c r="F758" s="44">
        <v>436</v>
      </c>
    </row>
    <row r="759" spans="1:6" x14ac:dyDescent="0.2">
      <c r="A759" s="18" t="s">
        <v>5</v>
      </c>
      <c r="B759" s="18" t="s">
        <v>285</v>
      </c>
      <c r="C759" s="18" t="s">
        <v>287</v>
      </c>
      <c r="D759" s="18" t="s">
        <v>65</v>
      </c>
      <c r="E759" s="18" t="s">
        <v>280</v>
      </c>
      <c r="F759" s="44">
        <v>9</v>
      </c>
    </row>
    <row r="760" spans="1:6" x14ac:dyDescent="0.2">
      <c r="A760" s="18" t="s">
        <v>5</v>
      </c>
      <c r="B760" s="18" t="s">
        <v>285</v>
      </c>
      <c r="C760" s="18" t="s">
        <v>287</v>
      </c>
      <c r="D760" s="18" t="s">
        <v>65</v>
      </c>
      <c r="E760" s="18" t="s">
        <v>66</v>
      </c>
      <c r="F760" s="44">
        <v>403</v>
      </c>
    </row>
    <row r="761" spans="1:6" x14ac:dyDescent="0.2">
      <c r="A761" s="18" t="s">
        <v>5</v>
      </c>
      <c r="B761" s="18" t="s">
        <v>285</v>
      </c>
      <c r="C761" s="18" t="s">
        <v>287</v>
      </c>
      <c r="D761" s="18" t="s">
        <v>243</v>
      </c>
      <c r="E761" s="18" t="s">
        <v>21</v>
      </c>
      <c r="F761" s="44">
        <v>26</v>
      </c>
    </row>
    <row r="762" spans="1:6" x14ac:dyDescent="0.2">
      <c r="A762" s="18" t="s">
        <v>5</v>
      </c>
      <c r="B762" s="18" t="s">
        <v>285</v>
      </c>
      <c r="C762" s="18" t="s">
        <v>287</v>
      </c>
      <c r="D762" s="18" t="s">
        <v>243</v>
      </c>
      <c r="E762" s="18" t="s">
        <v>14</v>
      </c>
      <c r="F762" s="44">
        <v>23</v>
      </c>
    </row>
    <row r="763" spans="1:6" x14ac:dyDescent="0.2">
      <c r="A763" s="18" t="s">
        <v>5</v>
      </c>
      <c r="B763" s="18" t="s">
        <v>285</v>
      </c>
      <c r="C763" s="18" t="s">
        <v>287</v>
      </c>
      <c r="D763" s="18" t="s">
        <v>243</v>
      </c>
      <c r="E763" s="18" t="s">
        <v>17</v>
      </c>
      <c r="F763" s="44">
        <v>90</v>
      </c>
    </row>
    <row r="764" spans="1:6" x14ac:dyDescent="0.2">
      <c r="A764" s="18" t="s">
        <v>5</v>
      </c>
      <c r="B764" s="18" t="s">
        <v>285</v>
      </c>
      <c r="C764" s="18" t="s">
        <v>287</v>
      </c>
      <c r="D764" s="18" t="s">
        <v>243</v>
      </c>
      <c r="E764" s="18" t="s">
        <v>23</v>
      </c>
      <c r="F764" s="44">
        <v>48</v>
      </c>
    </row>
    <row r="765" spans="1:6" x14ac:dyDescent="0.2">
      <c r="A765" s="18" t="s">
        <v>5</v>
      </c>
      <c r="B765" s="18" t="s">
        <v>285</v>
      </c>
      <c r="C765" s="18" t="s">
        <v>287</v>
      </c>
      <c r="D765" s="18" t="s">
        <v>243</v>
      </c>
      <c r="E765" s="18" t="s">
        <v>15</v>
      </c>
      <c r="F765" s="44">
        <v>88</v>
      </c>
    </row>
    <row r="766" spans="1:6" x14ac:dyDescent="0.2">
      <c r="A766" s="18" t="s">
        <v>5</v>
      </c>
      <c r="B766" s="18" t="s">
        <v>285</v>
      </c>
      <c r="C766" s="18" t="s">
        <v>287</v>
      </c>
      <c r="D766" s="18" t="s">
        <v>243</v>
      </c>
      <c r="E766" s="18" t="s">
        <v>22</v>
      </c>
      <c r="F766" s="44">
        <v>50</v>
      </c>
    </row>
    <row r="767" spans="1:6" x14ac:dyDescent="0.2">
      <c r="A767" s="18" t="s">
        <v>5</v>
      </c>
      <c r="B767" s="18" t="s">
        <v>285</v>
      </c>
      <c r="C767" s="18" t="s">
        <v>287</v>
      </c>
      <c r="D767" s="18" t="s">
        <v>98</v>
      </c>
      <c r="E767" s="18" t="s">
        <v>100</v>
      </c>
      <c r="F767" s="44">
        <v>67</v>
      </c>
    </row>
    <row r="768" spans="1:6" x14ac:dyDescent="0.2">
      <c r="A768" s="18" t="s">
        <v>5</v>
      </c>
      <c r="B768" s="18" t="s">
        <v>285</v>
      </c>
      <c r="C768" s="18" t="s">
        <v>287</v>
      </c>
      <c r="D768" s="18" t="s">
        <v>98</v>
      </c>
      <c r="E768" s="18" t="s">
        <v>102</v>
      </c>
      <c r="F768" s="44">
        <v>30</v>
      </c>
    </row>
    <row r="769" spans="1:6" x14ac:dyDescent="0.2">
      <c r="A769" s="18" t="s">
        <v>5</v>
      </c>
      <c r="B769" s="18" t="s">
        <v>285</v>
      </c>
      <c r="C769" s="18" t="s">
        <v>287</v>
      </c>
      <c r="D769" s="18" t="s">
        <v>98</v>
      </c>
      <c r="E769" s="18" t="s">
        <v>23</v>
      </c>
      <c r="F769" s="44">
        <v>2</v>
      </c>
    </row>
    <row r="770" spans="1:6" x14ac:dyDescent="0.2">
      <c r="A770" s="18" t="s">
        <v>5</v>
      </c>
      <c r="B770" s="18" t="s">
        <v>285</v>
      </c>
      <c r="C770" s="18" t="s">
        <v>287</v>
      </c>
      <c r="D770" s="18" t="s">
        <v>98</v>
      </c>
      <c r="E770" s="18" t="s">
        <v>101</v>
      </c>
      <c r="F770" s="44">
        <v>145</v>
      </c>
    </row>
    <row r="771" spans="1:6" x14ac:dyDescent="0.2">
      <c r="A771" s="18" t="s">
        <v>5</v>
      </c>
      <c r="B771" s="18" t="s">
        <v>285</v>
      </c>
      <c r="C771" s="18" t="s">
        <v>287</v>
      </c>
      <c r="D771" s="18" t="s">
        <v>98</v>
      </c>
      <c r="E771" s="18" t="s">
        <v>104</v>
      </c>
      <c r="F771" s="44">
        <v>30</v>
      </c>
    </row>
    <row r="772" spans="1:6" x14ac:dyDescent="0.2">
      <c r="A772" s="18" t="s">
        <v>5</v>
      </c>
      <c r="B772" s="18" t="s">
        <v>285</v>
      </c>
      <c r="C772" s="18" t="s">
        <v>287</v>
      </c>
      <c r="D772" s="18" t="s">
        <v>98</v>
      </c>
      <c r="E772" s="18" t="s">
        <v>99</v>
      </c>
      <c r="F772" s="44">
        <v>749</v>
      </c>
    </row>
    <row r="773" spans="1:6" x14ac:dyDescent="0.2">
      <c r="A773" s="18" t="s">
        <v>5</v>
      </c>
      <c r="B773" s="18" t="s">
        <v>285</v>
      </c>
      <c r="C773" s="18" t="s">
        <v>287</v>
      </c>
      <c r="D773" s="18" t="s">
        <v>98</v>
      </c>
      <c r="E773" s="18" t="s">
        <v>103</v>
      </c>
      <c r="F773" s="44">
        <v>4</v>
      </c>
    </row>
    <row r="774" spans="1:6" x14ac:dyDescent="0.2">
      <c r="A774" s="18" t="s">
        <v>5</v>
      </c>
      <c r="B774" s="18" t="s">
        <v>285</v>
      </c>
      <c r="C774" s="18" t="s">
        <v>287</v>
      </c>
      <c r="D774" s="18" t="s">
        <v>39</v>
      </c>
      <c r="E774" s="18" t="s">
        <v>220</v>
      </c>
      <c r="F774" s="44">
        <v>4</v>
      </c>
    </row>
    <row r="775" spans="1:6" x14ac:dyDescent="0.2">
      <c r="A775" s="18" t="s">
        <v>5</v>
      </c>
      <c r="B775" s="18" t="s">
        <v>285</v>
      </c>
      <c r="C775" s="18" t="s">
        <v>287</v>
      </c>
      <c r="D775" s="18" t="s">
        <v>39</v>
      </c>
      <c r="E775" s="18" t="s">
        <v>23</v>
      </c>
      <c r="F775" s="44">
        <v>19</v>
      </c>
    </row>
    <row r="776" spans="1:6" x14ac:dyDescent="0.2">
      <c r="A776" s="18" t="s">
        <v>5</v>
      </c>
      <c r="B776" s="18" t="s">
        <v>285</v>
      </c>
      <c r="C776" s="18" t="s">
        <v>287</v>
      </c>
      <c r="D776" s="18" t="s">
        <v>39</v>
      </c>
      <c r="E776" s="18" t="s">
        <v>54</v>
      </c>
      <c r="F776" s="44">
        <v>1</v>
      </c>
    </row>
    <row r="777" spans="1:6" x14ac:dyDescent="0.2">
      <c r="A777" s="18" t="s">
        <v>5</v>
      </c>
      <c r="B777" s="18" t="s">
        <v>285</v>
      </c>
      <c r="C777" s="18" t="s">
        <v>287</v>
      </c>
      <c r="D777" s="18" t="s">
        <v>39</v>
      </c>
      <c r="E777" s="18" t="s">
        <v>55</v>
      </c>
      <c r="F777" s="44">
        <v>6</v>
      </c>
    </row>
    <row r="778" spans="1:6" x14ac:dyDescent="0.2">
      <c r="A778" s="18" t="s">
        <v>5</v>
      </c>
      <c r="B778" s="18" t="s">
        <v>285</v>
      </c>
      <c r="C778" s="18" t="s">
        <v>287</v>
      </c>
      <c r="D778" s="18" t="s">
        <v>39</v>
      </c>
      <c r="E778" s="18" t="s">
        <v>43</v>
      </c>
      <c r="F778" s="44">
        <v>2</v>
      </c>
    </row>
    <row r="779" spans="1:6" x14ac:dyDescent="0.2">
      <c r="A779" s="18" t="s">
        <v>5</v>
      </c>
      <c r="B779" s="18" t="s">
        <v>285</v>
      </c>
      <c r="C779" s="18" t="s">
        <v>287</v>
      </c>
      <c r="D779" s="18" t="s">
        <v>39</v>
      </c>
      <c r="E779" s="18" t="s">
        <v>170</v>
      </c>
      <c r="F779" s="44">
        <v>18</v>
      </c>
    </row>
    <row r="780" spans="1:6" x14ac:dyDescent="0.2">
      <c r="A780" s="18" t="s">
        <v>5</v>
      </c>
      <c r="B780" s="18" t="s">
        <v>285</v>
      </c>
      <c r="C780" s="18" t="s">
        <v>287</v>
      </c>
      <c r="D780" s="18" t="s">
        <v>39</v>
      </c>
      <c r="E780" s="18" t="s">
        <v>47</v>
      </c>
      <c r="F780" s="44">
        <v>11</v>
      </c>
    </row>
    <row r="781" spans="1:6" x14ac:dyDescent="0.2">
      <c r="A781" s="18" t="s">
        <v>5</v>
      </c>
      <c r="B781" s="18" t="s">
        <v>285</v>
      </c>
      <c r="C781" s="18" t="s">
        <v>287</v>
      </c>
      <c r="D781" s="18" t="s">
        <v>39</v>
      </c>
      <c r="E781" s="18" t="s">
        <v>169</v>
      </c>
      <c r="F781" s="44">
        <v>104</v>
      </c>
    </row>
    <row r="782" spans="1:6" x14ac:dyDescent="0.2">
      <c r="A782" s="18" t="s">
        <v>5</v>
      </c>
      <c r="B782" s="18" t="s">
        <v>285</v>
      </c>
      <c r="C782" s="18" t="s">
        <v>287</v>
      </c>
      <c r="D782" s="18" t="s">
        <v>39</v>
      </c>
      <c r="E782" s="18" t="s">
        <v>189</v>
      </c>
      <c r="F782" s="44">
        <v>5</v>
      </c>
    </row>
    <row r="783" spans="1:6" x14ac:dyDescent="0.2">
      <c r="A783" s="18" t="s">
        <v>5</v>
      </c>
      <c r="B783" s="18" t="s">
        <v>285</v>
      </c>
      <c r="C783" s="18" t="s">
        <v>287</v>
      </c>
      <c r="D783" s="18" t="s">
        <v>39</v>
      </c>
      <c r="E783" s="18" t="s">
        <v>56</v>
      </c>
      <c r="F783" s="44">
        <v>17</v>
      </c>
    </row>
    <row r="784" spans="1:6" x14ac:dyDescent="0.2">
      <c r="A784" s="18" t="s">
        <v>5</v>
      </c>
      <c r="B784" s="18" t="s">
        <v>285</v>
      </c>
      <c r="C784" s="18" t="s">
        <v>287</v>
      </c>
      <c r="D784" s="18" t="s">
        <v>39</v>
      </c>
      <c r="E784" s="18" t="s">
        <v>44</v>
      </c>
      <c r="F784" s="44">
        <v>8</v>
      </c>
    </row>
    <row r="785" spans="1:6" x14ac:dyDescent="0.2">
      <c r="A785" s="18" t="s">
        <v>5</v>
      </c>
      <c r="B785" s="18" t="s">
        <v>285</v>
      </c>
      <c r="C785" s="18" t="s">
        <v>287</v>
      </c>
      <c r="D785" s="18" t="s">
        <v>13</v>
      </c>
      <c r="E785" s="18" t="s">
        <v>21</v>
      </c>
      <c r="F785" s="44">
        <v>171</v>
      </c>
    </row>
    <row r="786" spans="1:6" x14ac:dyDescent="0.2">
      <c r="A786" s="18" t="s">
        <v>5</v>
      </c>
      <c r="B786" s="18" t="s">
        <v>285</v>
      </c>
      <c r="C786" s="18" t="s">
        <v>287</v>
      </c>
      <c r="D786" s="18" t="s">
        <v>13</v>
      </c>
      <c r="E786" s="18" t="s">
        <v>14</v>
      </c>
      <c r="F786" s="44">
        <v>1936</v>
      </c>
    </row>
    <row r="787" spans="1:6" x14ac:dyDescent="0.2">
      <c r="A787" s="18" t="s">
        <v>5</v>
      </c>
      <c r="B787" s="18" t="s">
        <v>285</v>
      </c>
      <c r="C787" s="18" t="s">
        <v>287</v>
      </c>
      <c r="D787" s="18" t="s">
        <v>13</v>
      </c>
      <c r="E787" s="18" t="s">
        <v>18</v>
      </c>
      <c r="F787" s="44">
        <v>2</v>
      </c>
    </row>
    <row r="788" spans="1:6" x14ac:dyDescent="0.2">
      <c r="A788" s="18" t="s">
        <v>5</v>
      </c>
      <c r="B788" s="18" t="s">
        <v>285</v>
      </c>
      <c r="C788" s="18" t="s">
        <v>287</v>
      </c>
      <c r="D788" s="18" t="s">
        <v>13</v>
      </c>
      <c r="E788" s="18" t="s">
        <v>17</v>
      </c>
      <c r="F788" s="44">
        <v>3458</v>
      </c>
    </row>
    <row r="789" spans="1:6" x14ac:dyDescent="0.2">
      <c r="A789" s="18" t="s">
        <v>5</v>
      </c>
      <c r="B789" s="18" t="s">
        <v>285</v>
      </c>
      <c r="C789" s="18" t="s">
        <v>287</v>
      </c>
      <c r="D789" s="18" t="s">
        <v>13</v>
      </c>
      <c r="E789" s="18" t="s">
        <v>23</v>
      </c>
      <c r="F789" s="44">
        <v>453</v>
      </c>
    </row>
    <row r="790" spans="1:6" x14ac:dyDescent="0.2">
      <c r="A790" s="18" t="s">
        <v>5</v>
      </c>
      <c r="B790" s="18" t="s">
        <v>285</v>
      </c>
      <c r="C790" s="18" t="s">
        <v>287</v>
      </c>
      <c r="D790" s="18" t="s">
        <v>13</v>
      </c>
      <c r="E790" s="18" t="s">
        <v>15</v>
      </c>
      <c r="F790" s="44">
        <v>3</v>
      </c>
    </row>
    <row r="791" spans="1:6" x14ac:dyDescent="0.2">
      <c r="A791" s="18" t="s">
        <v>5</v>
      </c>
      <c r="B791" s="18" t="s">
        <v>285</v>
      </c>
      <c r="C791" s="18" t="s">
        <v>287</v>
      </c>
      <c r="D791" s="18" t="s">
        <v>13</v>
      </c>
      <c r="E791" s="18" t="s">
        <v>22</v>
      </c>
      <c r="F791" s="44">
        <v>748</v>
      </c>
    </row>
    <row r="792" spans="1:6" x14ac:dyDescent="0.2">
      <c r="A792" s="18" t="s">
        <v>5</v>
      </c>
      <c r="B792" s="18" t="s">
        <v>285</v>
      </c>
      <c r="C792" s="18" t="s">
        <v>287</v>
      </c>
      <c r="D792" s="18" t="s">
        <v>13</v>
      </c>
      <c r="E792" s="18" t="s">
        <v>19</v>
      </c>
      <c r="F792" s="44">
        <v>488</v>
      </c>
    </row>
    <row r="793" spans="1:6" x14ac:dyDescent="0.2">
      <c r="A793" s="18" t="s">
        <v>5</v>
      </c>
      <c r="B793" s="18" t="s">
        <v>285</v>
      </c>
      <c r="C793" s="18" t="s">
        <v>287</v>
      </c>
      <c r="D793" s="18" t="s">
        <v>128</v>
      </c>
      <c r="E793" s="18" t="s">
        <v>23</v>
      </c>
      <c r="F793" s="44">
        <v>428</v>
      </c>
    </row>
    <row r="794" spans="1:6" x14ac:dyDescent="0.2">
      <c r="A794" s="18" t="s">
        <v>5</v>
      </c>
      <c r="B794" s="18" t="s">
        <v>285</v>
      </c>
      <c r="C794" s="18" t="s">
        <v>287</v>
      </c>
      <c r="D794" s="18" t="s">
        <v>128</v>
      </c>
      <c r="E794" s="18" t="s">
        <v>129</v>
      </c>
      <c r="F794" s="44">
        <v>130</v>
      </c>
    </row>
    <row r="795" spans="1:6" x14ac:dyDescent="0.2">
      <c r="A795" s="18" t="s">
        <v>5</v>
      </c>
      <c r="B795" s="18" t="s">
        <v>285</v>
      </c>
      <c r="C795" s="18" t="s">
        <v>287</v>
      </c>
      <c r="D795" s="18" t="s">
        <v>128</v>
      </c>
      <c r="E795" s="18" t="s">
        <v>130</v>
      </c>
      <c r="F795" s="44">
        <v>745</v>
      </c>
    </row>
    <row r="796" spans="1:6" x14ac:dyDescent="0.2">
      <c r="A796" s="18" t="s">
        <v>5</v>
      </c>
      <c r="B796" s="18" t="s">
        <v>285</v>
      </c>
      <c r="C796" s="18" t="s">
        <v>287</v>
      </c>
      <c r="D796" s="18" t="s">
        <v>244</v>
      </c>
      <c r="E796" s="18" t="s">
        <v>160</v>
      </c>
      <c r="F796" s="44">
        <v>88</v>
      </c>
    </row>
    <row r="797" spans="1:6" x14ac:dyDescent="0.2">
      <c r="A797" s="18" t="s">
        <v>5</v>
      </c>
      <c r="B797" s="18" t="s">
        <v>285</v>
      </c>
      <c r="C797" s="18" t="s">
        <v>287</v>
      </c>
      <c r="D797" s="18" t="s">
        <v>244</v>
      </c>
      <c r="E797" s="18" t="s">
        <v>159</v>
      </c>
      <c r="F797" s="44">
        <v>4</v>
      </c>
    </row>
    <row r="798" spans="1:6" x14ac:dyDescent="0.2">
      <c r="A798" s="18" t="s">
        <v>5</v>
      </c>
      <c r="B798" s="18" t="s">
        <v>285</v>
      </c>
      <c r="C798" s="18" t="s">
        <v>287</v>
      </c>
      <c r="D798" s="18" t="s">
        <v>244</v>
      </c>
      <c r="E798" s="18" t="s">
        <v>161</v>
      </c>
      <c r="F798" s="44">
        <v>88</v>
      </c>
    </row>
    <row r="799" spans="1:6" x14ac:dyDescent="0.2">
      <c r="A799" s="18" t="s">
        <v>5</v>
      </c>
      <c r="B799" s="18" t="s">
        <v>285</v>
      </c>
      <c r="C799" s="18" t="s">
        <v>287</v>
      </c>
      <c r="D799" s="18" t="s">
        <v>138</v>
      </c>
      <c r="E799" s="18" t="s">
        <v>140</v>
      </c>
      <c r="F799" s="44">
        <v>49</v>
      </c>
    </row>
    <row r="800" spans="1:6" x14ac:dyDescent="0.2">
      <c r="A800" s="18" t="s">
        <v>5</v>
      </c>
      <c r="B800" s="18" t="s">
        <v>285</v>
      </c>
      <c r="C800" s="18" t="s">
        <v>287</v>
      </c>
      <c r="D800" s="18" t="s">
        <v>138</v>
      </c>
      <c r="E800" s="18" t="s">
        <v>139</v>
      </c>
      <c r="F800" s="44">
        <v>265</v>
      </c>
    </row>
    <row r="801" spans="1:6" x14ac:dyDescent="0.2">
      <c r="A801" s="18" t="s">
        <v>5</v>
      </c>
      <c r="B801" s="18" t="s">
        <v>285</v>
      </c>
      <c r="C801" s="18" t="s">
        <v>287</v>
      </c>
      <c r="D801" s="18" t="s">
        <v>148</v>
      </c>
      <c r="E801" s="18" t="s">
        <v>149</v>
      </c>
      <c r="F801" s="44">
        <v>6</v>
      </c>
    </row>
    <row r="802" spans="1:6" x14ac:dyDescent="0.2">
      <c r="A802" s="18" t="s">
        <v>5</v>
      </c>
      <c r="B802" s="18" t="s">
        <v>285</v>
      </c>
      <c r="C802" s="18" t="s">
        <v>287</v>
      </c>
      <c r="D802" s="18" t="s">
        <v>148</v>
      </c>
      <c r="E802" s="18" t="s">
        <v>23</v>
      </c>
      <c r="F802" s="44">
        <v>26</v>
      </c>
    </row>
    <row r="803" spans="1:6" x14ac:dyDescent="0.2">
      <c r="A803" s="18" t="s">
        <v>5</v>
      </c>
      <c r="B803" s="18" t="s">
        <v>285</v>
      </c>
      <c r="C803" s="18" t="s">
        <v>288</v>
      </c>
      <c r="D803" s="18" t="s">
        <v>21</v>
      </c>
      <c r="E803" s="18" t="s">
        <v>156</v>
      </c>
      <c r="F803" s="44">
        <v>176</v>
      </c>
    </row>
    <row r="804" spans="1:6" x14ac:dyDescent="0.2">
      <c r="A804" s="18" t="s">
        <v>5</v>
      </c>
      <c r="B804" s="18" t="s">
        <v>285</v>
      </c>
      <c r="C804" s="18" t="s">
        <v>288</v>
      </c>
      <c r="D804" s="18" t="s">
        <v>21</v>
      </c>
      <c r="E804" s="18" t="s">
        <v>157</v>
      </c>
      <c r="F804" s="44">
        <v>372</v>
      </c>
    </row>
    <row r="805" spans="1:6" x14ac:dyDescent="0.2">
      <c r="A805" s="18" t="s">
        <v>5</v>
      </c>
      <c r="B805" s="18" t="s">
        <v>285</v>
      </c>
      <c r="C805" s="18" t="s">
        <v>288</v>
      </c>
      <c r="D805" s="18" t="s">
        <v>73</v>
      </c>
      <c r="E805" s="18" t="s">
        <v>86</v>
      </c>
      <c r="F805" s="44">
        <v>124</v>
      </c>
    </row>
    <row r="806" spans="1:6" x14ac:dyDescent="0.2">
      <c r="A806" s="18" t="s">
        <v>5</v>
      </c>
      <c r="B806" s="18" t="s">
        <v>285</v>
      </c>
      <c r="C806" s="18" t="s">
        <v>288</v>
      </c>
      <c r="D806" s="18" t="s">
        <v>73</v>
      </c>
      <c r="E806" s="18" t="s">
        <v>96</v>
      </c>
      <c r="F806" s="44">
        <v>1</v>
      </c>
    </row>
    <row r="807" spans="1:6" x14ac:dyDescent="0.2">
      <c r="A807" s="18" t="s">
        <v>5</v>
      </c>
      <c r="B807" s="18" t="s">
        <v>285</v>
      </c>
      <c r="C807" s="18" t="s">
        <v>288</v>
      </c>
      <c r="D807" s="18" t="s">
        <v>73</v>
      </c>
      <c r="E807" s="18" t="s">
        <v>95</v>
      </c>
      <c r="F807" s="44">
        <v>390</v>
      </c>
    </row>
    <row r="808" spans="1:6" x14ac:dyDescent="0.2">
      <c r="A808" s="18" t="s">
        <v>5</v>
      </c>
      <c r="B808" s="18" t="s">
        <v>285</v>
      </c>
      <c r="C808" s="18" t="s">
        <v>288</v>
      </c>
      <c r="D808" s="18" t="s">
        <v>73</v>
      </c>
      <c r="E808" s="18" t="s">
        <v>80</v>
      </c>
      <c r="F808" s="44">
        <v>2</v>
      </c>
    </row>
    <row r="809" spans="1:6" x14ac:dyDescent="0.2">
      <c r="A809" s="18" t="s">
        <v>5</v>
      </c>
      <c r="B809" s="18" t="s">
        <v>285</v>
      </c>
      <c r="C809" s="18" t="s">
        <v>288</v>
      </c>
      <c r="D809" s="18" t="s">
        <v>73</v>
      </c>
      <c r="E809" s="18" t="s">
        <v>79</v>
      </c>
      <c r="F809" s="44">
        <v>90</v>
      </c>
    </row>
    <row r="810" spans="1:6" x14ac:dyDescent="0.2">
      <c r="A810" s="18" t="s">
        <v>5</v>
      </c>
      <c r="B810" s="18" t="s">
        <v>285</v>
      </c>
      <c r="C810" s="18" t="s">
        <v>288</v>
      </c>
      <c r="D810" s="18" t="s">
        <v>73</v>
      </c>
      <c r="E810" s="18" t="s">
        <v>78</v>
      </c>
      <c r="F810" s="44">
        <v>18</v>
      </c>
    </row>
    <row r="811" spans="1:6" x14ac:dyDescent="0.2">
      <c r="A811" s="18" t="s">
        <v>5</v>
      </c>
      <c r="B811" s="18" t="s">
        <v>285</v>
      </c>
      <c r="C811" s="18" t="s">
        <v>288</v>
      </c>
      <c r="D811" s="18" t="s">
        <v>73</v>
      </c>
      <c r="E811" s="18" t="s">
        <v>81</v>
      </c>
      <c r="F811" s="44">
        <v>4</v>
      </c>
    </row>
    <row r="812" spans="1:6" x14ac:dyDescent="0.2">
      <c r="A812" s="18" t="s">
        <v>5</v>
      </c>
      <c r="B812" s="18" t="s">
        <v>285</v>
      </c>
      <c r="C812" s="18" t="s">
        <v>288</v>
      </c>
      <c r="D812" s="18" t="s">
        <v>73</v>
      </c>
      <c r="E812" s="18" t="s">
        <v>76</v>
      </c>
      <c r="F812" s="44">
        <v>85</v>
      </c>
    </row>
    <row r="813" spans="1:6" x14ac:dyDescent="0.2">
      <c r="A813" s="18" t="s">
        <v>5</v>
      </c>
      <c r="B813" s="18" t="s">
        <v>285</v>
      </c>
      <c r="C813" s="18" t="s">
        <v>288</v>
      </c>
      <c r="D813" s="18" t="s">
        <v>73</v>
      </c>
      <c r="E813" s="18" t="s">
        <v>75</v>
      </c>
      <c r="F813" s="44">
        <v>225</v>
      </c>
    </row>
    <row r="814" spans="1:6" x14ac:dyDescent="0.2">
      <c r="A814" s="18" t="s">
        <v>5</v>
      </c>
      <c r="B814" s="18" t="s">
        <v>285</v>
      </c>
      <c r="C814" s="18" t="s">
        <v>288</v>
      </c>
      <c r="D814" s="18" t="s">
        <v>73</v>
      </c>
      <c r="E814" s="18" t="s">
        <v>74</v>
      </c>
      <c r="F814" s="44">
        <v>5</v>
      </c>
    </row>
    <row r="815" spans="1:6" x14ac:dyDescent="0.2">
      <c r="A815" s="18" t="s">
        <v>5</v>
      </c>
      <c r="B815" s="18" t="s">
        <v>285</v>
      </c>
      <c r="C815" s="18" t="s">
        <v>288</v>
      </c>
      <c r="D815" s="18" t="s">
        <v>73</v>
      </c>
      <c r="E815" s="18" t="s">
        <v>77</v>
      </c>
      <c r="F815" s="44">
        <v>6</v>
      </c>
    </row>
    <row r="816" spans="1:6" x14ac:dyDescent="0.2">
      <c r="A816" s="18" t="s">
        <v>5</v>
      </c>
      <c r="B816" s="18" t="s">
        <v>285</v>
      </c>
      <c r="C816" s="18" t="s">
        <v>288</v>
      </c>
      <c r="D816" s="18" t="s">
        <v>73</v>
      </c>
      <c r="E816" s="18" t="s">
        <v>84</v>
      </c>
      <c r="F816" s="44">
        <v>20</v>
      </c>
    </row>
    <row r="817" spans="1:6" x14ac:dyDescent="0.2">
      <c r="A817" s="18" t="s">
        <v>5</v>
      </c>
      <c r="B817" s="18" t="s">
        <v>285</v>
      </c>
      <c r="C817" s="18" t="s">
        <v>288</v>
      </c>
      <c r="D817" s="18" t="s">
        <v>73</v>
      </c>
      <c r="E817" s="18" t="s">
        <v>83</v>
      </c>
      <c r="F817" s="44">
        <v>45</v>
      </c>
    </row>
    <row r="818" spans="1:6" x14ac:dyDescent="0.2">
      <c r="A818" s="18" t="s">
        <v>5</v>
      </c>
      <c r="B818" s="18" t="s">
        <v>285</v>
      </c>
      <c r="C818" s="18" t="s">
        <v>288</v>
      </c>
      <c r="D818" s="18" t="s">
        <v>73</v>
      </c>
      <c r="E818" s="18" t="s">
        <v>82</v>
      </c>
      <c r="F818" s="44">
        <v>105</v>
      </c>
    </row>
    <row r="819" spans="1:6" x14ac:dyDescent="0.2">
      <c r="A819" s="18" t="s">
        <v>5</v>
      </c>
      <c r="B819" s="18" t="s">
        <v>285</v>
      </c>
      <c r="C819" s="18" t="s">
        <v>288</v>
      </c>
      <c r="D819" s="18" t="s">
        <v>73</v>
      </c>
      <c r="E819" s="18" t="s">
        <v>85</v>
      </c>
      <c r="F819" s="44">
        <v>4</v>
      </c>
    </row>
    <row r="820" spans="1:6" x14ac:dyDescent="0.2">
      <c r="A820" s="18" t="s">
        <v>5</v>
      </c>
      <c r="B820" s="18" t="s">
        <v>285</v>
      </c>
      <c r="C820" s="18" t="s">
        <v>288</v>
      </c>
      <c r="D820" s="18" t="s">
        <v>73</v>
      </c>
      <c r="E820" s="18" t="s">
        <v>90</v>
      </c>
      <c r="F820" s="44">
        <v>4</v>
      </c>
    </row>
    <row r="821" spans="1:6" x14ac:dyDescent="0.2">
      <c r="A821" s="18" t="s">
        <v>5</v>
      </c>
      <c r="B821" s="18" t="s">
        <v>285</v>
      </c>
      <c r="C821" s="18" t="s">
        <v>288</v>
      </c>
      <c r="D821" s="18" t="s">
        <v>150</v>
      </c>
      <c r="E821" s="18" t="s">
        <v>154</v>
      </c>
      <c r="F821" s="44">
        <v>238</v>
      </c>
    </row>
    <row r="822" spans="1:6" x14ac:dyDescent="0.2">
      <c r="A822" s="18" t="s">
        <v>5</v>
      </c>
      <c r="B822" s="18" t="s">
        <v>285</v>
      </c>
      <c r="C822" s="18" t="s">
        <v>288</v>
      </c>
      <c r="D822" s="18" t="s">
        <v>150</v>
      </c>
      <c r="E822" s="18" t="s">
        <v>151</v>
      </c>
      <c r="F822" s="44">
        <v>1</v>
      </c>
    </row>
    <row r="823" spans="1:6" x14ac:dyDescent="0.2">
      <c r="A823" s="18" t="s">
        <v>5</v>
      </c>
      <c r="B823" s="18" t="s">
        <v>285</v>
      </c>
      <c r="C823" s="18" t="s">
        <v>288</v>
      </c>
      <c r="D823" s="18" t="s">
        <v>150</v>
      </c>
      <c r="E823" s="18" t="s">
        <v>152</v>
      </c>
      <c r="F823" s="44">
        <v>6</v>
      </c>
    </row>
    <row r="824" spans="1:6" x14ac:dyDescent="0.2">
      <c r="A824" s="18" t="s">
        <v>5</v>
      </c>
      <c r="B824" s="18" t="s">
        <v>285</v>
      </c>
      <c r="C824" s="18" t="s">
        <v>288</v>
      </c>
      <c r="D824" s="18" t="s">
        <v>150</v>
      </c>
      <c r="E824" s="18" t="s">
        <v>153</v>
      </c>
      <c r="F824" s="44">
        <v>737</v>
      </c>
    </row>
    <row r="825" spans="1:6" x14ac:dyDescent="0.2">
      <c r="A825" s="18" t="s">
        <v>5</v>
      </c>
      <c r="B825" s="18" t="s">
        <v>285</v>
      </c>
      <c r="C825" s="18" t="s">
        <v>288</v>
      </c>
      <c r="D825" s="18" t="s">
        <v>57</v>
      </c>
      <c r="E825" s="18" t="s">
        <v>62</v>
      </c>
      <c r="F825" s="44">
        <v>1422</v>
      </c>
    </row>
    <row r="826" spans="1:6" x14ac:dyDescent="0.2">
      <c r="A826" s="18" t="s">
        <v>5</v>
      </c>
      <c r="B826" s="18" t="s">
        <v>285</v>
      </c>
      <c r="C826" s="18" t="s">
        <v>288</v>
      </c>
      <c r="D826" s="18" t="s">
        <v>57</v>
      </c>
      <c r="E826" s="18" t="s">
        <v>59</v>
      </c>
      <c r="F826" s="44">
        <v>1041</v>
      </c>
    </row>
    <row r="827" spans="1:6" x14ac:dyDescent="0.2">
      <c r="A827" s="18" t="s">
        <v>5</v>
      </c>
      <c r="B827" s="18" t="s">
        <v>285</v>
      </c>
      <c r="C827" s="18" t="s">
        <v>288</v>
      </c>
      <c r="D827" s="18" t="s">
        <v>57</v>
      </c>
      <c r="E827" s="18" t="s">
        <v>60</v>
      </c>
      <c r="F827" s="44">
        <v>327</v>
      </c>
    </row>
    <row r="828" spans="1:6" x14ac:dyDescent="0.2">
      <c r="A828" s="18" t="s">
        <v>5</v>
      </c>
      <c r="B828" s="18" t="s">
        <v>285</v>
      </c>
      <c r="C828" s="18" t="s">
        <v>288</v>
      </c>
      <c r="D828" s="18" t="s">
        <v>57</v>
      </c>
      <c r="E828" s="18" t="s">
        <v>61</v>
      </c>
      <c r="F828" s="44">
        <v>798</v>
      </c>
    </row>
    <row r="829" spans="1:6" x14ac:dyDescent="0.2">
      <c r="A829" s="18" t="s">
        <v>5</v>
      </c>
      <c r="B829" s="18" t="s">
        <v>285</v>
      </c>
      <c r="C829" s="18" t="s">
        <v>288</v>
      </c>
      <c r="D829" s="18" t="s">
        <v>57</v>
      </c>
      <c r="E829" s="18" t="s">
        <v>63</v>
      </c>
      <c r="F829" s="44">
        <v>353</v>
      </c>
    </row>
    <row r="830" spans="1:6" x14ac:dyDescent="0.2">
      <c r="A830" s="18" t="s">
        <v>5</v>
      </c>
      <c r="B830" s="18" t="s">
        <v>285</v>
      </c>
      <c r="C830" s="18" t="s">
        <v>288</v>
      </c>
      <c r="D830" s="18" t="s">
        <v>141</v>
      </c>
      <c r="E830" s="18" t="s">
        <v>145</v>
      </c>
      <c r="F830" s="44">
        <v>6</v>
      </c>
    </row>
    <row r="831" spans="1:6" x14ac:dyDescent="0.2">
      <c r="A831" s="18" t="s">
        <v>5</v>
      </c>
      <c r="B831" s="18" t="s">
        <v>285</v>
      </c>
      <c r="C831" s="18" t="s">
        <v>288</v>
      </c>
      <c r="D831" s="18" t="s">
        <v>141</v>
      </c>
      <c r="E831" s="18" t="s">
        <v>142</v>
      </c>
      <c r="F831" s="44">
        <v>175</v>
      </c>
    </row>
    <row r="832" spans="1:6" x14ac:dyDescent="0.2">
      <c r="A832" s="18" t="s">
        <v>5</v>
      </c>
      <c r="B832" s="18" t="s">
        <v>285</v>
      </c>
      <c r="C832" s="18" t="s">
        <v>288</v>
      </c>
      <c r="D832" s="18" t="s">
        <v>141</v>
      </c>
      <c r="E832" s="18" t="s">
        <v>147</v>
      </c>
      <c r="F832" s="44">
        <v>29</v>
      </c>
    </row>
    <row r="833" spans="1:6" x14ac:dyDescent="0.2">
      <c r="A833" s="18" t="s">
        <v>5</v>
      </c>
      <c r="B833" s="18" t="s">
        <v>285</v>
      </c>
      <c r="C833" s="18" t="s">
        <v>288</v>
      </c>
      <c r="D833" s="18" t="s">
        <v>141</v>
      </c>
      <c r="E833" s="18" t="s">
        <v>143</v>
      </c>
      <c r="F833" s="44">
        <v>2</v>
      </c>
    </row>
    <row r="834" spans="1:6" x14ac:dyDescent="0.2">
      <c r="A834" s="18" t="s">
        <v>5</v>
      </c>
      <c r="B834" s="18" t="s">
        <v>285</v>
      </c>
      <c r="C834" s="18" t="s">
        <v>288</v>
      </c>
      <c r="D834" s="18" t="s">
        <v>35</v>
      </c>
      <c r="E834" s="18" t="s">
        <v>21</v>
      </c>
      <c r="F834" s="44">
        <v>1290</v>
      </c>
    </row>
    <row r="835" spans="1:6" x14ac:dyDescent="0.2">
      <c r="A835" s="18" t="s">
        <v>5</v>
      </c>
      <c r="B835" s="18" t="s">
        <v>285</v>
      </c>
      <c r="C835" s="18" t="s">
        <v>288</v>
      </c>
      <c r="D835" s="18" t="s">
        <v>35</v>
      </c>
      <c r="E835" s="18" t="s">
        <v>36</v>
      </c>
      <c r="F835" s="44">
        <v>36</v>
      </c>
    </row>
    <row r="836" spans="1:6" x14ac:dyDescent="0.2">
      <c r="A836" s="18" t="s">
        <v>5</v>
      </c>
      <c r="B836" s="18" t="s">
        <v>285</v>
      </c>
      <c r="C836" s="18" t="s">
        <v>288</v>
      </c>
      <c r="D836" s="18" t="s">
        <v>35</v>
      </c>
      <c r="E836" s="18" t="s">
        <v>38</v>
      </c>
      <c r="F836" s="44">
        <v>8</v>
      </c>
    </row>
    <row r="837" spans="1:6" x14ac:dyDescent="0.2">
      <c r="A837" s="18" t="s">
        <v>5</v>
      </c>
      <c r="B837" s="18" t="s">
        <v>285</v>
      </c>
      <c r="C837" s="18" t="s">
        <v>288</v>
      </c>
      <c r="D837" s="18" t="s">
        <v>35</v>
      </c>
      <c r="E837" s="18" t="s">
        <v>23</v>
      </c>
      <c r="F837" s="44">
        <v>1092</v>
      </c>
    </row>
    <row r="838" spans="1:6" x14ac:dyDescent="0.2">
      <c r="A838" s="18" t="s">
        <v>5</v>
      </c>
      <c r="B838" s="18" t="s">
        <v>285</v>
      </c>
      <c r="C838" s="18" t="s">
        <v>288</v>
      </c>
      <c r="D838" s="18" t="s">
        <v>35</v>
      </c>
      <c r="E838" s="18" t="s">
        <v>37</v>
      </c>
      <c r="F838" s="44">
        <v>186</v>
      </c>
    </row>
    <row r="839" spans="1:6" x14ac:dyDescent="0.2">
      <c r="A839" s="18" t="s">
        <v>5</v>
      </c>
      <c r="B839" s="18" t="s">
        <v>285</v>
      </c>
      <c r="C839" s="18" t="s">
        <v>288</v>
      </c>
      <c r="D839" s="18" t="s">
        <v>35</v>
      </c>
      <c r="E839" s="18" t="s">
        <v>22</v>
      </c>
      <c r="F839" s="44">
        <v>187</v>
      </c>
    </row>
    <row r="840" spans="1:6" x14ac:dyDescent="0.2">
      <c r="A840" s="18" t="s">
        <v>5</v>
      </c>
      <c r="B840" s="18" t="s">
        <v>285</v>
      </c>
      <c r="C840" s="18" t="s">
        <v>288</v>
      </c>
      <c r="D840" s="18" t="s">
        <v>272</v>
      </c>
      <c r="E840" s="18" t="s">
        <v>163</v>
      </c>
      <c r="F840" s="44">
        <v>2342</v>
      </c>
    </row>
    <row r="841" spans="1:6" x14ac:dyDescent="0.2">
      <c r="A841" s="18" t="s">
        <v>5</v>
      </c>
      <c r="B841" s="18" t="s">
        <v>285</v>
      </c>
      <c r="C841" s="18" t="s">
        <v>288</v>
      </c>
      <c r="D841" s="18" t="s">
        <v>105</v>
      </c>
      <c r="E841" s="18" t="s">
        <v>107</v>
      </c>
      <c r="F841" s="44">
        <v>21</v>
      </c>
    </row>
    <row r="842" spans="1:6" x14ac:dyDescent="0.2">
      <c r="A842" s="18" t="s">
        <v>5</v>
      </c>
      <c r="B842" s="18" t="s">
        <v>285</v>
      </c>
      <c r="C842" s="18" t="s">
        <v>288</v>
      </c>
      <c r="D842" s="18" t="s">
        <v>105</v>
      </c>
      <c r="E842" s="18" t="s">
        <v>108</v>
      </c>
      <c r="F842" s="44">
        <v>14</v>
      </c>
    </row>
    <row r="843" spans="1:6" x14ac:dyDescent="0.2">
      <c r="A843" s="18" t="s">
        <v>5</v>
      </c>
      <c r="B843" s="18" t="s">
        <v>285</v>
      </c>
      <c r="C843" s="18" t="s">
        <v>288</v>
      </c>
      <c r="D843" s="18" t="s">
        <v>105</v>
      </c>
      <c r="E843" s="18" t="s">
        <v>109</v>
      </c>
      <c r="F843" s="44">
        <v>123</v>
      </c>
    </row>
    <row r="844" spans="1:6" x14ac:dyDescent="0.2">
      <c r="A844" s="18" t="s">
        <v>5</v>
      </c>
      <c r="B844" s="18" t="s">
        <v>285</v>
      </c>
      <c r="C844" s="18" t="s">
        <v>288</v>
      </c>
      <c r="D844" s="18" t="s">
        <v>105</v>
      </c>
      <c r="E844" s="18" t="s">
        <v>110</v>
      </c>
      <c r="F844" s="44">
        <v>39</v>
      </c>
    </row>
    <row r="845" spans="1:6" x14ac:dyDescent="0.2">
      <c r="A845" s="18" t="s">
        <v>5</v>
      </c>
      <c r="B845" s="18" t="s">
        <v>285</v>
      </c>
      <c r="C845" s="18" t="s">
        <v>288</v>
      </c>
      <c r="D845" s="18" t="s">
        <v>105</v>
      </c>
      <c r="E845" s="18" t="s">
        <v>111</v>
      </c>
      <c r="F845" s="44">
        <v>30</v>
      </c>
    </row>
    <row r="846" spans="1:6" x14ac:dyDescent="0.2">
      <c r="A846" s="18" t="s">
        <v>5</v>
      </c>
      <c r="B846" s="18" t="s">
        <v>285</v>
      </c>
      <c r="C846" s="18" t="s">
        <v>288</v>
      </c>
      <c r="D846" s="18" t="s">
        <v>105</v>
      </c>
      <c r="E846" s="18" t="s">
        <v>112</v>
      </c>
      <c r="F846" s="44">
        <v>9</v>
      </c>
    </row>
    <row r="847" spans="1:6" x14ac:dyDescent="0.2">
      <c r="A847" s="18" t="s">
        <v>5</v>
      </c>
      <c r="B847" s="18" t="s">
        <v>285</v>
      </c>
      <c r="C847" s="18" t="s">
        <v>288</v>
      </c>
      <c r="D847" s="18" t="s">
        <v>105</v>
      </c>
      <c r="E847" s="18" t="s">
        <v>113</v>
      </c>
      <c r="F847" s="44">
        <v>28</v>
      </c>
    </row>
    <row r="848" spans="1:6" x14ac:dyDescent="0.2">
      <c r="A848" s="18" t="s">
        <v>5</v>
      </c>
      <c r="B848" s="18" t="s">
        <v>285</v>
      </c>
      <c r="C848" s="18" t="s">
        <v>288</v>
      </c>
      <c r="D848" s="18" t="s">
        <v>105</v>
      </c>
      <c r="E848" s="18" t="s">
        <v>114</v>
      </c>
      <c r="F848" s="44">
        <v>2</v>
      </c>
    </row>
    <row r="849" spans="1:6" x14ac:dyDescent="0.2">
      <c r="A849" s="18" t="s">
        <v>5</v>
      </c>
      <c r="B849" s="18" t="s">
        <v>285</v>
      </c>
      <c r="C849" s="18" t="s">
        <v>288</v>
      </c>
      <c r="D849" s="18" t="s">
        <v>105</v>
      </c>
      <c r="E849" s="18" t="s">
        <v>115</v>
      </c>
      <c r="F849" s="44">
        <v>3</v>
      </c>
    </row>
    <row r="850" spans="1:6" x14ac:dyDescent="0.2">
      <c r="A850" s="18" t="s">
        <v>5</v>
      </c>
      <c r="B850" s="18" t="s">
        <v>285</v>
      </c>
      <c r="C850" s="18" t="s">
        <v>288</v>
      </c>
      <c r="D850" s="18" t="s">
        <v>105</v>
      </c>
      <c r="E850" s="18" t="s">
        <v>116</v>
      </c>
      <c r="F850" s="44">
        <v>23</v>
      </c>
    </row>
    <row r="851" spans="1:6" x14ac:dyDescent="0.2">
      <c r="A851" s="18" t="s">
        <v>5</v>
      </c>
      <c r="B851" s="18" t="s">
        <v>285</v>
      </c>
      <c r="C851" s="18" t="s">
        <v>288</v>
      </c>
      <c r="D851" s="18" t="s">
        <v>105</v>
      </c>
      <c r="E851" s="18" t="s">
        <v>117</v>
      </c>
      <c r="F851" s="44">
        <v>40</v>
      </c>
    </row>
    <row r="852" spans="1:6" x14ac:dyDescent="0.2">
      <c r="A852" s="18" t="s">
        <v>5</v>
      </c>
      <c r="B852" s="18" t="s">
        <v>285</v>
      </c>
      <c r="C852" s="18" t="s">
        <v>288</v>
      </c>
      <c r="D852" s="18" t="s">
        <v>105</v>
      </c>
      <c r="E852" s="18" t="s">
        <v>120</v>
      </c>
      <c r="F852" s="44">
        <v>8</v>
      </c>
    </row>
    <row r="853" spans="1:6" x14ac:dyDescent="0.2">
      <c r="A853" s="18" t="s">
        <v>5</v>
      </c>
      <c r="B853" s="18" t="s">
        <v>285</v>
      </c>
      <c r="C853" s="18" t="s">
        <v>288</v>
      </c>
      <c r="D853" s="18" t="s">
        <v>105</v>
      </c>
      <c r="E853" s="18" t="s">
        <v>121</v>
      </c>
      <c r="F853" s="44">
        <v>23</v>
      </c>
    </row>
    <row r="854" spans="1:6" x14ac:dyDescent="0.2">
      <c r="A854" s="18" t="s">
        <v>5</v>
      </c>
      <c r="B854" s="18" t="s">
        <v>285</v>
      </c>
      <c r="C854" s="18" t="s">
        <v>288</v>
      </c>
      <c r="D854" s="18" t="s">
        <v>105</v>
      </c>
      <c r="E854" s="18" t="s">
        <v>122</v>
      </c>
      <c r="F854" s="44">
        <v>6</v>
      </c>
    </row>
    <row r="855" spans="1:6" x14ac:dyDescent="0.2">
      <c r="A855" s="18" t="s">
        <v>5</v>
      </c>
      <c r="B855" s="18" t="s">
        <v>285</v>
      </c>
      <c r="C855" s="18" t="s">
        <v>288</v>
      </c>
      <c r="D855" s="18" t="s">
        <v>105</v>
      </c>
      <c r="E855" s="18" t="s">
        <v>123</v>
      </c>
      <c r="F855" s="44">
        <v>5</v>
      </c>
    </row>
    <row r="856" spans="1:6" x14ac:dyDescent="0.2">
      <c r="A856" s="18" t="s">
        <v>5</v>
      </c>
      <c r="B856" s="18" t="s">
        <v>285</v>
      </c>
      <c r="C856" s="18" t="s">
        <v>288</v>
      </c>
      <c r="D856" s="18" t="s">
        <v>105</v>
      </c>
      <c r="E856" s="18" t="s">
        <v>124</v>
      </c>
      <c r="F856" s="44">
        <v>4</v>
      </c>
    </row>
    <row r="857" spans="1:6" x14ac:dyDescent="0.2">
      <c r="A857" s="18" t="s">
        <v>5</v>
      </c>
      <c r="B857" s="18" t="s">
        <v>285</v>
      </c>
      <c r="C857" s="18" t="s">
        <v>288</v>
      </c>
      <c r="D857" s="18" t="s">
        <v>105</v>
      </c>
      <c r="E857" s="18" t="s">
        <v>125</v>
      </c>
      <c r="F857" s="44">
        <v>18</v>
      </c>
    </row>
    <row r="858" spans="1:6" x14ac:dyDescent="0.2">
      <c r="A858" s="18" t="s">
        <v>5</v>
      </c>
      <c r="B858" s="18" t="s">
        <v>285</v>
      </c>
      <c r="C858" s="18" t="s">
        <v>288</v>
      </c>
      <c r="D858" s="18" t="s">
        <v>105</v>
      </c>
      <c r="E858" s="18" t="s">
        <v>126</v>
      </c>
      <c r="F858" s="44">
        <v>6</v>
      </c>
    </row>
    <row r="859" spans="1:6" x14ac:dyDescent="0.2">
      <c r="A859" s="18" t="s">
        <v>5</v>
      </c>
      <c r="B859" s="18" t="s">
        <v>285</v>
      </c>
      <c r="C859" s="18" t="s">
        <v>288</v>
      </c>
      <c r="D859" s="18" t="s">
        <v>105</v>
      </c>
      <c r="E859" s="18" t="s">
        <v>127</v>
      </c>
      <c r="F859" s="44">
        <v>61</v>
      </c>
    </row>
    <row r="860" spans="1:6" x14ac:dyDescent="0.2">
      <c r="A860" s="18" t="s">
        <v>5</v>
      </c>
      <c r="B860" s="18" t="s">
        <v>285</v>
      </c>
      <c r="C860" s="18" t="s">
        <v>288</v>
      </c>
      <c r="D860" s="18" t="s">
        <v>242</v>
      </c>
      <c r="E860" s="18" t="s">
        <v>62</v>
      </c>
      <c r="F860" s="44">
        <v>2567</v>
      </c>
    </row>
    <row r="861" spans="1:6" x14ac:dyDescent="0.2">
      <c r="A861" s="18" t="s">
        <v>5</v>
      </c>
      <c r="B861" s="18" t="s">
        <v>285</v>
      </c>
      <c r="C861" s="18" t="s">
        <v>288</v>
      </c>
      <c r="D861" s="18" t="s">
        <v>242</v>
      </c>
      <c r="E861" s="18" t="s">
        <v>59</v>
      </c>
      <c r="F861" s="44">
        <v>115</v>
      </c>
    </row>
    <row r="862" spans="1:6" x14ac:dyDescent="0.2">
      <c r="A862" s="18" t="s">
        <v>5</v>
      </c>
      <c r="B862" s="18" t="s">
        <v>285</v>
      </c>
      <c r="C862" s="18" t="s">
        <v>288</v>
      </c>
      <c r="D862" s="18" t="s">
        <v>242</v>
      </c>
      <c r="E862" s="18" t="s">
        <v>60</v>
      </c>
      <c r="F862" s="44">
        <v>47</v>
      </c>
    </row>
    <row r="863" spans="1:6" x14ac:dyDescent="0.2">
      <c r="A863" s="18" t="s">
        <v>5</v>
      </c>
      <c r="B863" s="18" t="s">
        <v>285</v>
      </c>
      <c r="C863" s="18" t="s">
        <v>288</v>
      </c>
      <c r="D863" s="18" t="s">
        <v>242</v>
      </c>
      <c r="E863" s="18" t="s">
        <v>61</v>
      </c>
      <c r="F863" s="44">
        <v>577</v>
      </c>
    </row>
    <row r="864" spans="1:6" x14ac:dyDescent="0.2">
      <c r="A864" s="18" t="s">
        <v>5</v>
      </c>
      <c r="B864" s="18" t="s">
        <v>285</v>
      </c>
      <c r="C864" s="18" t="s">
        <v>288</v>
      </c>
      <c r="D864" s="18" t="s">
        <v>242</v>
      </c>
      <c r="E864" s="18" t="s">
        <v>63</v>
      </c>
      <c r="F864" s="44">
        <v>293</v>
      </c>
    </row>
    <row r="865" spans="1:6" x14ac:dyDescent="0.2">
      <c r="A865" s="18" t="s">
        <v>5</v>
      </c>
      <c r="B865" s="18" t="s">
        <v>285</v>
      </c>
      <c r="C865" s="18" t="s">
        <v>288</v>
      </c>
      <c r="D865" s="18" t="s">
        <v>273</v>
      </c>
      <c r="E865" s="18" t="s">
        <v>133</v>
      </c>
      <c r="F865" s="44">
        <v>28</v>
      </c>
    </row>
    <row r="866" spans="1:6" x14ac:dyDescent="0.2">
      <c r="A866" s="18" t="s">
        <v>5</v>
      </c>
      <c r="B866" s="18" t="s">
        <v>285</v>
      </c>
      <c r="C866" s="18" t="s">
        <v>288</v>
      </c>
      <c r="D866" s="18" t="s">
        <v>273</v>
      </c>
      <c r="E866" s="18" t="s">
        <v>23</v>
      </c>
      <c r="F866" s="44">
        <v>249</v>
      </c>
    </row>
    <row r="867" spans="1:6" x14ac:dyDescent="0.2">
      <c r="A867" s="18" t="s">
        <v>5</v>
      </c>
      <c r="B867" s="18" t="s">
        <v>285</v>
      </c>
      <c r="C867" s="18" t="s">
        <v>288</v>
      </c>
      <c r="D867" s="18" t="s">
        <v>273</v>
      </c>
      <c r="E867" s="18" t="s">
        <v>136</v>
      </c>
      <c r="F867" s="44">
        <v>12</v>
      </c>
    </row>
    <row r="868" spans="1:6" x14ac:dyDescent="0.2">
      <c r="A868" s="18" t="s">
        <v>5</v>
      </c>
      <c r="B868" s="18" t="s">
        <v>285</v>
      </c>
      <c r="C868" s="18" t="s">
        <v>288</v>
      </c>
      <c r="D868" s="18" t="s">
        <v>273</v>
      </c>
      <c r="E868" s="18" t="s">
        <v>137</v>
      </c>
      <c r="F868" s="44">
        <v>45</v>
      </c>
    </row>
    <row r="869" spans="1:6" x14ac:dyDescent="0.2">
      <c r="A869" s="18" t="s">
        <v>5</v>
      </c>
      <c r="B869" s="18" t="s">
        <v>285</v>
      </c>
      <c r="C869" s="18" t="s">
        <v>288</v>
      </c>
      <c r="D869" s="18" t="s">
        <v>273</v>
      </c>
      <c r="E869" s="18" t="s">
        <v>135</v>
      </c>
      <c r="F869" s="44">
        <v>51</v>
      </c>
    </row>
    <row r="870" spans="1:6" x14ac:dyDescent="0.2">
      <c r="A870" s="18" t="s">
        <v>5</v>
      </c>
      <c r="B870" s="18" t="s">
        <v>285</v>
      </c>
      <c r="C870" s="18" t="s">
        <v>288</v>
      </c>
      <c r="D870" s="18" t="s">
        <v>273</v>
      </c>
      <c r="E870" s="18" t="s">
        <v>134</v>
      </c>
      <c r="F870" s="44">
        <v>45</v>
      </c>
    </row>
    <row r="871" spans="1:6" x14ac:dyDescent="0.2">
      <c r="A871" s="18" t="s">
        <v>5</v>
      </c>
      <c r="B871" s="18" t="s">
        <v>285</v>
      </c>
      <c r="C871" s="18" t="s">
        <v>288</v>
      </c>
      <c r="D871" s="18" t="s">
        <v>273</v>
      </c>
      <c r="E871" s="18" t="s">
        <v>132</v>
      </c>
      <c r="F871" s="44">
        <v>354</v>
      </c>
    </row>
    <row r="872" spans="1:6" x14ac:dyDescent="0.2">
      <c r="A872" s="18" t="s">
        <v>5</v>
      </c>
      <c r="B872" s="18" t="s">
        <v>285</v>
      </c>
      <c r="C872" s="18" t="s">
        <v>288</v>
      </c>
      <c r="D872" s="18" t="s">
        <v>274</v>
      </c>
      <c r="E872" s="18" t="s">
        <v>163</v>
      </c>
      <c r="F872" s="44">
        <v>129</v>
      </c>
    </row>
    <row r="873" spans="1:6" x14ac:dyDescent="0.2">
      <c r="A873" s="18" t="s">
        <v>5</v>
      </c>
      <c r="B873" s="18" t="s">
        <v>285</v>
      </c>
      <c r="C873" s="18" t="s">
        <v>288</v>
      </c>
      <c r="D873" s="18" t="s">
        <v>34</v>
      </c>
      <c r="E873" s="18" t="s">
        <v>276</v>
      </c>
      <c r="F873" s="44">
        <v>30</v>
      </c>
    </row>
    <row r="874" spans="1:6" x14ac:dyDescent="0.2">
      <c r="A874" s="18" t="s">
        <v>5</v>
      </c>
      <c r="B874" s="18" t="s">
        <v>285</v>
      </c>
      <c r="C874" s="18" t="s">
        <v>288</v>
      </c>
      <c r="D874" s="18" t="s">
        <v>34</v>
      </c>
      <c r="E874" s="18" t="s">
        <v>28</v>
      </c>
      <c r="F874" s="44">
        <v>47</v>
      </c>
    </row>
    <row r="875" spans="1:6" x14ac:dyDescent="0.2">
      <c r="A875" s="18" t="s">
        <v>5</v>
      </c>
      <c r="B875" s="18" t="s">
        <v>285</v>
      </c>
      <c r="C875" s="18" t="s">
        <v>288</v>
      </c>
      <c r="D875" s="18" t="s">
        <v>34</v>
      </c>
      <c r="E875" s="18" t="s">
        <v>31</v>
      </c>
      <c r="F875" s="44">
        <v>2</v>
      </c>
    </row>
    <row r="876" spans="1:6" x14ac:dyDescent="0.2">
      <c r="A876" s="18" t="s">
        <v>5</v>
      </c>
      <c r="B876" s="18" t="s">
        <v>285</v>
      </c>
      <c r="C876" s="18" t="s">
        <v>288</v>
      </c>
      <c r="D876" s="18" t="s">
        <v>34</v>
      </c>
      <c r="E876" s="18" t="s">
        <v>26</v>
      </c>
      <c r="F876" s="44">
        <v>1</v>
      </c>
    </row>
    <row r="877" spans="1:6" x14ac:dyDescent="0.2">
      <c r="A877" s="18" t="s">
        <v>5</v>
      </c>
      <c r="B877" s="18" t="s">
        <v>285</v>
      </c>
      <c r="C877" s="18" t="s">
        <v>288</v>
      </c>
      <c r="D877" s="18" t="s">
        <v>34</v>
      </c>
      <c r="E877" s="18" t="s">
        <v>33</v>
      </c>
      <c r="F877" s="44">
        <v>1</v>
      </c>
    </row>
    <row r="878" spans="1:6" x14ac:dyDescent="0.2">
      <c r="A878" s="18" t="s">
        <v>5</v>
      </c>
      <c r="B878" s="18" t="s">
        <v>285</v>
      </c>
      <c r="C878" s="18" t="s">
        <v>288</v>
      </c>
      <c r="D878" s="18" t="s">
        <v>34</v>
      </c>
      <c r="E878" s="18" t="s">
        <v>23</v>
      </c>
      <c r="F878" s="44">
        <v>20</v>
      </c>
    </row>
    <row r="879" spans="1:6" x14ac:dyDescent="0.2">
      <c r="A879" s="18" t="s">
        <v>5</v>
      </c>
      <c r="B879" s="18" t="s">
        <v>285</v>
      </c>
      <c r="C879" s="18" t="s">
        <v>288</v>
      </c>
      <c r="D879" s="18" t="s">
        <v>34</v>
      </c>
      <c r="E879" s="18" t="s">
        <v>29</v>
      </c>
      <c r="F879" s="44">
        <v>39</v>
      </c>
    </row>
    <row r="880" spans="1:6" x14ac:dyDescent="0.2">
      <c r="A880" s="18" t="s">
        <v>5</v>
      </c>
      <c r="B880" s="18" t="s">
        <v>285</v>
      </c>
      <c r="C880" s="18" t="s">
        <v>288</v>
      </c>
      <c r="D880" s="18" t="s">
        <v>275</v>
      </c>
      <c r="E880" s="18" t="s">
        <v>276</v>
      </c>
      <c r="F880" s="44">
        <v>676</v>
      </c>
    </row>
    <row r="881" spans="1:6" x14ac:dyDescent="0.2">
      <c r="A881" s="18" t="s">
        <v>5</v>
      </c>
      <c r="B881" s="18" t="s">
        <v>285</v>
      </c>
      <c r="C881" s="18" t="s">
        <v>288</v>
      </c>
      <c r="D881" s="18" t="s">
        <v>275</v>
      </c>
      <c r="E881" s="18" t="s">
        <v>28</v>
      </c>
      <c r="F881" s="44">
        <v>912</v>
      </c>
    </row>
    <row r="882" spans="1:6" x14ac:dyDescent="0.2">
      <c r="A882" s="18" t="s">
        <v>5</v>
      </c>
      <c r="B882" s="18" t="s">
        <v>285</v>
      </c>
      <c r="C882" s="18" t="s">
        <v>288</v>
      </c>
      <c r="D882" s="18" t="s">
        <v>275</v>
      </c>
      <c r="E882" s="18" t="s">
        <v>30</v>
      </c>
      <c r="F882" s="44">
        <v>9</v>
      </c>
    </row>
    <row r="883" spans="1:6" x14ac:dyDescent="0.2">
      <c r="A883" s="18" t="s">
        <v>5</v>
      </c>
      <c r="B883" s="18" t="s">
        <v>285</v>
      </c>
      <c r="C883" s="18" t="s">
        <v>288</v>
      </c>
      <c r="D883" s="18" t="s">
        <v>275</v>
      </c>
      <c r="E883" s="18" t="s">
        <v>31</v>
      </c>
      <c r="F883" s="44">
        <v>242</v>
      </c>
    </row>
    <row r="884" spans="1:6" x14ac:dyDescent="0.2">
      <c r="A884" s="18" t="s">
        <v>5</v>
      </c>
      <c r="B884" s="18" t="s">
        <v>285</v>
      </c>
      <c r="C884" s="18" t="s">
        <v>288</v>
      </c>
      <c r="D884" s="18" t="s">
        <v>275</v>
      </c>
      <c r="E884" s="18" t="s">
        <v>26</v>
      </c>
      <c r="F884" s="44">
        <v>109</v>
      </c>
    </row>
    <row r="885" spans="1:6" x14ac:dyDescent="0.2">
      <c r="A885" s="18" t="s">
        <v>5</v>
      </c>
      <c r="B885" s="18" t="s">
        <v>285</v>
      </c>
      <c r="C885" s="18" t="s">
        <v>288</v>
      </c>
      <c r="D885" s="18" t="s">
        <v>275</v>
      </c>
      <c r="E885" s="18" t="s">
        <v>23</v>
      </c>
      <c r="F885" s="44">
        <v>414</v>
      </c>
    </row>
    <row r="886" spans="1:6" x14ac:dyDescent="0.2">
      <c r="A886" s="18" t="s">
        <v>5</v>
      </c>
      <c r="B886" s="18" t="s">
        <v>285</v>
      </c>
      <c r="C886" s="18" t="s">
        <v>288</v>
      </c>
      <c r="D886" s="18" t="s">
        <v>275</v>
      </c>
      <c r="E886" s="18" t="s">
        <v>32</v>
      </c>
      <c r="F886" s="44">
        <v>22</v>
      </c>
    </row>
    <row r="887" spans="1:6" x14ac:dyDescent="0.2">
      <c r="A887" s="18" t="s">
        <v>5</v>
      </c>
      <c r="B887" s="18" t="s">
        <v>285</v>
      </c>
      <c r="C887" s="18" t="s">
        <v>288</v>
      </c>
      <c r="D887" s="18" t="s">
        <v>275</v>
      </c>
      <c r="E887" s="18" t="s">
        <v>29</v>
      </c>
      <c r="F887" s="44">
        <v>439</v>
      </c>
    </row>
    <row r="888" spans="1:6" x14ac:dyDescent="0.2">
      <c r="A888" s="18" t="s">
        <v>5</v>
      </c>
      <c r="B888" s="18" t="s">
        <v>285</v>
      </c>
      <c r="C888" s="18" t="s">
        <v>288</v>
      </c>
      <c r="D888" s="18" t="s">
        <v>162</v>
      </c>
      <c r="E888" s="18" t="s">
        <v>163</v>
      </c>
      <c r="F888" s="44">
        <v>1704</v>
      </c>
    </row>
    <row r="889" spans="1:6" x14ac:dyDescent="0.2">
      <c r="A889" s="18" t="s">
        <v>5</v>
      </c>
      <c r="B889" s="18" t="s">
        <v>285</v>
      </c>
      <c r="C889" s="18" t="s">
        <v>288</v>
      </c>
      <c r="D889" s="18" t="s">
        <v>65</v>
      </c>
      <c r="E889" s="18" t="s">
        <v>70</v>
      </c>
      <c r="F889" s="44">
        <v>60</v>
      </c>
    </row>
    <row r="890" spans="1:6" x14ac:dyDescent="0.2">
      <c r="A890" s="18" t="s">
        <v>5</v>
      </c>
      <c r="B890" s="18" t="s">
        <v>285</v>
      </c>
      <c r="C890" s="18" t="s">
        <v>288</v>
      </c>
      <c r="D890" s="18" t="s">
        <v>65</v>
      </c>
      <c r="E890" s="18" t="s">
        <v>69</v>
      </c>
      <c r="F890" s="44">
        <v>6</v>
      </c>
    </row>
    <row r="891" spans="1:6" x14ac:dyDescent="0.2">
      <c r="A891" s="18" t="s">
        <v>5</v>
      </c>
      <c r="B891" s="18" t="s">
        <v>285</v>
      </c>
      <c r="C891" s="18" t="s">
        <v>288</v>
      </c>
      <c r="D891" s="18" t="s">
        <v>65</v>
      </c>
      <c r="E891" s="18" t="s">
        <v>277</v>
      </c>
      <c r="F891" s="44">
        <v>31</v>
      </c>
    </row>
    <row r="892" spans="1:6" x14ac:dyDescent="0.2">
      <c r="A892" s="18" t="s">
        <v>5</v>
      </c>
      <c r="B892" s="18" t="s">
        <v>285</v>
      </c>
      <c r="C892" s="18" t="s">
        <v>288</v>
      </c>
      <c r="D892" s="18" t="s">
        <v>65</v>
      </c>
      <c r="E892" s="18" t="s">
        <v>278</v>
      </c>
      <c r="F892" s="44">
        <v>249</v>
      </c>
    </row>
    <row r="893" spans="1:6" x14ac:dyDescent="0.2">
      <c r="A893" s="18" t="s">
        <v>5</v>
      </c>
      <c r="B893" s="18" t="s">
        <v>285</v>
      </c>
      <c r="C893" s="18" t="s">
        <v>288</v>
      </c>
      <c r="D893" s="18" t="s">
        <v>65</v>
      </c>
      <c r="E893" s="18" t="s">
        <v>279</v>
      </c>
      <c r="F893" s="44">
        <v>21</v>
      </c>
    </row>
    <row r="894" spans="1:6" x14ac:dyDescent="0.2">
      <c r="A894" s="18" t="s">
        <v>5</v>
      </c>
      <c r="B894" s="18" t="s">
        <v>285</v>
      </c>
      <c r="C894" s="18" t="s">
        <v>288</v>
      </c>
      <c r="D894" s="18" t="s">
        <v>65</v>
      </c>
      <c r="E894" s="18" t="s">
        <v>23</v>
      </c>
      <c r="F894" s="44">
        <v>376</v>
      </c>
    </row>
    <row r="895" spans="1:6" x14ac:dyDescent="0.2">
      <c r="A895" s="18" t="s">
        <v>5</v>
      </c>
      <c r="B895" s="18" t="s">
        <v>285</v>
      </c>
      <c r="C895" s="18" t="s">
        <v>288</v>
      </c>
      <c r="D895" s="18" t="s">
        <v>65</v>
      </c>
      <c r="E895" s="18" t="s">
        <v>280</v>
      </c>
      <c r="F895" s="44">
        <v>16</v>
      </c>
    </row>
    <row r="896" spans="1:6" x14ac:dyDescent="0.2">
      <c r="A896" s="18" t="s">
        <v>5</v>
      </c>
      <c r="B896" s="18" t="s">
        <v>285</v>
      </c>
      <c r="C896" s="18" t="s">
        <v>288</v>
      </c>
      <c r="D896" s="18" t="s">
        <v>65</v>
      </c>
      <c r="E896" s="18" t="s">
        <v>66</v>
      </c>
      <c r="F896" s="44">
        <v>321</v>
      </c>
    </row>
    <row r="897" spans="1:6" x14ac:dyDescent="0.2">
      <c r="A897" s="18" t="s">
        <v>5</v>
      </c>
      <c r="B897" s="18" t="s">
        <v>285</v>
      </c>
      <c r="C897" s="18" t="s">
        <v>288</v>
      </c>
      <c r="D897" s="18" t="s">
        <v>243</v>
      </c>
      <c r="E897" s="18" t="s">
        <v>21</v>
      </c>
      <c r="F897" s="44">
        <v>16</v>
      </c>
    </row>
    <row r="898" spans="1:6" x14ac:dyDescent="0.2">
      <c r="A898" s="18" t="s">
        <v>5</v>
      </c>
      <c r="B898" s="18" t="s">
        <v>285</v>
      </c>
      <c r="C898" s="18" t="s">
        <v>288</v>
      </c>
      <c r="D898" s="18" t="s">
        <v>243</v>
      </c>
      <c r="E898" s="18" t="s">
        <v>14</v>
      </c>
      <c r="F898" s="44">
        <v>19</v>
      </c>
    </row>
    <row r="899" spans="1:6" x14ac:dyDescent="0.2">
      <c r="A899" s="18" t="s">
        <v>5</v>
      </c>
      <c r="B899" s="18" t="s">
        <v>285</v>
      </c>
      <c r="C899" s="18" t="s">
        <v>288</v>
      </c>
      <c r="D899" s="18" t="s">
        <v>243</v>
      </c>
      <c r="E899" s="18" t="s">
        <v>17</v>
      </c>
      <c r="F899" s="44">
        <v>65</v>
      </c>
    </row>
    <row r="900" spans="1:6" x14ac:dyDescent="0.2">
      <c r="A900" s="18" t="s">
        <v>5</v>
      </c>
      <c r="B900" s="18" t="s">
        <v>285</v>
      </c>
      <c r="C900" s="18" t="s">
        <v>288</v>
      </c>
      <c r="D900" s="18" t="s">
        <v>243</v>
      </c>
      <c r="E900" s="18" t="s">
        <v>23</v>
      </c>
      <c r="F900" s="44">
        <v>40</v>
      </c>
    </row>
    <row r="901" spans="1:6" x14ac:dyDescent="0.2">
      <c r="A901" s="18" t="s">
        <v>5</v>
      </c>
      <c r="B901" s="18" t="s">
        <v>285</v>
      </c>
      <c r="C901" s="18" t="s">
        <v>288</v>
      </c>
      <c r="D901" s="18" t="s">
        <v>243</v>
      </c>
      <c r="E901" s="18" t="s">
        <v>15</v>
      </c>
      <c r="F901" s="44">
        <v>107</v>
      </c>
    </row>
    <row r="902" spans="1:6" x14ac:dyDescent="0.2">
      <c r="A902" s="18" t="s">
        <v>5</v>
      </c>
      <c r="B902" s="18" t="s">
        <v>285</v>
      </c>
      <c r="C902" s="18" t="s">
        <v>288</v>
      </c>
      <c r="D902" s="18" t="s">
        <v>243</v>
      </c>
      <c r="E902" s="18" t="s">
        <v>22</v>
      </c>
      <c r="F902" s="44">
        <v>37</v>
      </c>
    </row>
    <row r="903" spans="1:6" x14ac:dyDescent="0.2">
      <c r="A903" s="18" t="s">
        <v>5</v>
      </c>
      <c r="B903" s="18" t="s">
        <v>285</v>
      </c>
      <c r="C903" s="18" t="s">
        <v>288</v>
      </c>
      <c r="D903" s="18" t="s">
        <v>98</v>
      </c>
      <c r="E903" s="18" t="s">
        <v>100</v>
      </c>
      <c r="F903" s="44">
        <v>47</v>
      </c>
    </row>
    <row r="904" spans="1:6" x14ac:dyDescent="0.2">
      <c r="A904" s="18" t="s">
        <v>5</v>
      </c>
      <c r="B904" s="18" t="s">
        <v>285</v>
      </c>
      <c r="C904" s="18" t="s">
        <v>288</v>
      </c>
      <c r="D904" s="18" t="s">
        <v>98</v>
      </c>
      <c r="E904" s="18" t="s">
        <v>102</v>
      </c>
      <c r="F904" s="44">
        <v>19</v>
      </c>
    </row>
    <row r="905" spans="1:6" x14ac:dyDescent="0.2">
      <c r="A905" s="18" t="s">
        <v>5</v>
      </c>
      <c r="B905" s="18" t="s">
        <v>285</v>
      </c>
      <c r="C905" s="18" t="s">
        <v>288</v>
      </c>
      <c r="D905" s="18" t="s">
        <v>98</v>
      </c>
      <c r="E905" s="18" t="s">
        <v>23</v>
      </c>
      <c r="F905" s="44">
        <v>2</v>
      </c>
    </row>
    <row r="906" spans="1:6" x14ac:dyDescent="0.2">
      <c r="A906" s="18" t="s">
        <v>5</v>
      </c>
      <c r="B906" s="18" t="s">
        <v>285</v>
      </c>
      <c r="C906" s="18" t="s">
        <v>288</v>
      </c>
      <c r="D906" s="18" t="s">
        <v>98</v>
      </c>
      <c r="E906" s="18" t="s">
        <v>101</v>
      </c>
      <c r="F906" s="44">
        <v>123</v>
      </c>
    </row>
    <row r="907" spans="1:6" x14ac:dyDescent="0.2">
      <c r="A907" s="18" t="s">
        <v>5</v>
      </c>
      <c r="B907" s="18" t="s">
        <v>285</v>
      </c>
      <c r="C907" s="18" t="s">
        <v>288</v>
      </c>
      <c r="D907" s="18" t="s">
        <v>98</v>
      </c>
      <c r="E907" s="18" t="s">
        <v>104</v>
      </c>
      <c r="F907" s="44">
        <v>16</v>
      </c>
    </row>
    <row r="908" spans="1:6" x14ac:dyDescent="0.2">
      <c r="A908" s="18" t="s">
        <v>5</v>
      </c>
      <c r="B908" s="18" t="s">
        <v>285</v>
      </c>
      <c r="C908" s="18" t="s">
        <v>288</v>
      </c>
      <c r="D908" s="18" t="s">
        <v>98</v>
      </c>
      <c r="E908" s="18" t="s">
        <v>99</v>
      </c>
      <c r="F908" s="44">
        <v>661</v>
      </c>
    </row>
    <row r="909" spans="1:6" x14ac:dyDescent="0.2">
      <c r="A909" s="18" t="s">
        <v>5</v>
      </c>
      <c r="B909" s="18" t="s">
        <v>285</v>
      </c>
      <c r="C909" s="18" t="s">
        <v>288</v>
      </c>
      <c r="D909" s="18" t="s">
        <v>39</v>
      </c>
      <c r="E909" s="18" t="s">
        <v>220</v>
      </c>
      <c r="F909" s="44">
        <v>3</v>
      </c>
    </row>
    <row r="910" spans="1:6" x14ac:dyDescent="0.2">
      <c r="A910" s="18" t="s">
        <v>5</v>
      </c>
      <c r="B910" s="18" t="s">
        <v>285</v>
      </c>
      <c r="C910" s="18" t="s">
        <v>288</v>
      </c>
      <c r="D910" s="18" t="s">
        <v>39</v>
      </c>
      <c r="E910" s="18" t="s">
        <v>23</v>
      </c>
      <c r="F910" s="44">
        <v>17</v>
      </c>
    </row>
    <row r="911" spans="1:6" x14ac:dyDescent="0.2">
      <c r="A911" s="18" t="s">
        <v>5</v>
      </c>
      <c r="B911" s="18" t="s">
        <v>285</v>
      </c>
      <c r="C911" s="18" t="s">
        <v>288</v>
      </c>
      <c r="D911" s="18" t="s">
        <v>39</v>
      </c>
      <c r="E911" s="18" t="s">
        <v>55</v>
      </c>
      <c r="F911" s="44">
        <v>5</v>
      </c>
    </row>
    <row r="912" spans="1:6" x14ac:dyDescent="0.2">
      <c r="A912" s="18" t="s">
        <v>5</v>
      </c>
      <c r="B912" s="18" t="s">
        <v>285</v>
      </c>
      <c r="C912" s="18" t="s">
        <v>288</v>
      </c>
      <c r="D912" s="18" t="s">
        <v>39</v>
      </c>
      <c r="E912" s="18" t="s">
        <v>170</v>
      </c>
      <c r="F912" s="44">
        <v>12</v>
      </c>
    </row>
    <row r="913" spans="1:6" x14ac:dyDescent="0.2">
      <c r="A913" s="18" t="s">
        <v>5</v>
      </c>
      <c r="B913" s="18" t="s">
        <v>285</v>
      </c>
      <c r="C913" s="18" t="s">
        <v>288</v>
      </c>
      <c r="D913" s="18" t="s">
        <v>39</v>
      </c>
      <c r="E913" s="18" t="s">
        <v>47</v>
      </c>
      <c r="F913" s="44">
        <v>9</v>
      </c>
    </row>
    <row r="914" spans="1:6" x14ac:dyDescent="0.2">
      <c r="A914" s="18" t="s">
        <v>5</v>
      </c>
      <c r="B914" s="18" t="s">
        <v>285</v>
      </c>
      <c r="C914" s="18" t="s">
        <v>288</v>
      </c>
      <c r="D914" s="18" t="s">
        <v>39</v>
      </c>
      <c r="E914" s="18" t="s">
        <v>169</v>
      </c>
      <c r="F914" s="44">
        <v>75</v>
      </c>
    </row>
    <row r="915" spans="1:6" x14ac:dyDescent="0.2">
      <c r="A915" s="18" t="s">
        <v>5</v>
      </c>
      <c r="B915" s="18" t="s">
        <v>285</v>
      </c>
      <c r="C915" s="18" t="s">
        <v>288</v>
      </c>
      <c r="D915" s="18" t="s">
        <v>39</v>
      </c>
      <c r="E915" s="18" t="s">
        <v>189</v>
      </c>
      <c r="F915" s="44">
        <v>2</v>
      </c>
    </row>
    <row r="916" spans="1:6" x14ac:dyDescent="0.2">
      <c r="A916" s="18" t="s">
        <v>5</v>
      </c>
      <c r="B916" s="18" t="s">
        <v>285</v>
      </c>
      <c r="C916" s="18" t="s">
        <v>288</v>
      </c>
      <c r="D916" s="18" t="s">
        <v>39</v>
      </c>
      <c r="E916" s="18" t="s">
        <v>56</v>
      </c>
      <c r="F916" s="44">
        <v>12</v>
      </c>
    </row>
    <row r="917" spans="1:6" x14ac:dyDescent="0.2">
      <c r="A917" s="18" t="s">
        <v>5</v>
      </c>
      <c r="B917" s="18" t="s">
        <v>285</v>
      </c>
      <c r="C917" s="18" t="s">
        <v>288</v>
      </c>
      <c r="D917" s="18" t="s">
        <v>39</v>
      </c>
      <c r="E917" s="18" t="s">
        <v>44</v>
      </c>
      <c r="F917" s="44">
        <v>6</v>
      </c>
    </row>
    <row r="918" spans="1:6" x14ac:dyDescent="0.2">
      <c r="A918" s="18" t="s">
        <v>5</v>
      </c>
      <c r="B918" s="18" t="s">
        <v>285</v>
      </c>
      <c r="C918" s="18" t="s">
        <v>288</v>
      </c>
      <c r="D918" s="18" t="s">
        <v>39</v>
      </c>
      <c r="E918" s="18" t="s">
        <v>173</v>
      </c>
      <c r="F918" s="44">
        <v>1</v>
      </c>
    </row>
    <row r="919" spans="1:6" x14ac:dyDescent="0.2">
      <c r="A919" s="18" t="s">
        <v>5</v>
      </c>
      <c r="B919" s="18" t="s">
        <v>285</v>
      </c>
      <c r="C919" s="18" t="s">
        <v>288</v>
      </c>
      <c r="D919" s="18" t="s">
        <v>13</v>
      </c>
      <c r="E919" s="18" t="s">
        <v>21</v>
      </c>
      <c r="F919" s="44">
        <v>170</v>
      </c>
    </row>
    <row r="920" spans="1:6" x14ac:dyDescent="0.2">
      <c r="A920" s="18" t="s">
        <v>5</v>
      </c>
      <c r="B920" s="18" t="s">
        <v>285</v>
      </c>
      <c r="C920" s="18" t="s">
        <v>288</v>
      </c>
      <c r="D920" s="18" t="s">
        <v>13</v>
      </c>
      <c r="E920" s="18" t="s">
        <v>14</v>
      </c>
      <c r="F920" s="44">
        <v>2183</v>
      </c>
    </row>
    <row r="921" spans="1:6" x14ac:dyDescent="0.2">
      <c r="A921" s="18" t="s">
        <v>5</v>
      </c>
      <c r="B921" s="18" t="s">
        <v>285</v>
      </c>
      <c r="C921" s="18" t="s">
        <v>288</v>
      </c>
      <c r="D921" s="18" t="s">
        <v>13</v>
      </c>
      <c r="E921" s="18" t="s">
        <v>18</v>
      </c>
      <c r="F921" s="44">
        <v>1</v>
      </c>
    </row>
    <row r="922" spans="1:6" x14ac:dyDescent="0.2">
      <c r="A922" s="18" t="s">
        <v>5</v>
      </c>
      <c r="B922" s="18" t="s">
        <v>285</v>
      </c>
      <c r="C922" s="18" t="s">
        <v>288</v>
      </c>
      <c r="D922" s="18" t="s">
        <v>13</v>
      </c>
      <c r="E922" s="18" t="s">
        <v>17</v>
      </c>
      <c r="F922" s="44">
        <v>3422</v>
      </c>
    </row>
    <row r="923" spans="1:6" x14ac:dyDescent="0.2">
      <c r="A923" s="18" t="s">
        <v>5</v>
      </c>
      <c r="B923" s="18" t="s">
        <v>285</v>
      </c>
      <c r="C923" s="18" t="s">
        <v>288</v>
      </c>
      <c r="D923" s="18" t="s">
        <v>13</v>
      </c>
      <c r="E923" s="18" t="s">
        <v>23</v>
      </c>
      <c r="F923" s="44">
        <v>440</v>
      </c>
    </row>
    <row r="924" spans="1:6" x14ac:dyDescent="0.2">
      <c r="A924" s="18" t="s">
        <v>5</v>
      </c>
      <c r="B924" s="18" t="s">
        <v>285</v>
      </c>
      <c r="C924" s="18" t="s">
        <v>288</v>
      </c>
      <c r="D924" s="18" t="s">
        <v>13</v>
      </c>
      <c r="E924" s="18" t="s">
        <v>15</v>
      </c>
      <c r="F924" s="44">
        <v>4</v>
      </c>
    </row>
    <row r="925" spans="1:6" x14ac:dyDescent="0.2">
      <c r="A925" s="18" t="s">
        <v>5</v>
      </c>
      <c r="B925" s="18" t="s">
        <v>285</v>
      </c>
      <c r="C925" s="18" t="s">
        <v>288</v>
      </c>
      <c r="D925" s="18" t="s">
        <v>13</v>
      </c>
      <c r="E925" s="18" t="s">
        <v>22</v>
      </c>
      <c r="F925" s="44">
        <v>728</v>
      </c>
    </row>
    <row r="926" spans="1:6" x14ac:dyDescent="0.2">
      <c r="A926" s="18" t="s">
        <v>5</v>
      </c>
      <c r="B926" s="18" t="s">
        <v>285</v>
      </c>
      <c r="C926" s="18" t="s">
        <v>288</v>
      </c>
      <c r="D926" s="18" t="s">
        <v>13</v>
      </c>
      <c r="E926" s="18" t="s">
        <v>19</v>
      </c>
      <c r="F926" s="44">
        <v>423</v>
      </c>
    </row>
    <row r="927" spans="1:6" x14ac:dyDescent="0.2">
      <c r="A927" s="18" t="s">
        <v>5</v>
      </c>
      <c r="B927" s="18" t="s">
        <v>285</v>
      </c>
      <c r="C927" s="18" t="s">
        <v>288</v>
      </c>
      <c r="D927" s="18" t="s">
        <v>128</v>
      </c>
      <c r="E927" s="18" t="s">
        <v>23</v>
      </c>
      <c r="F927" s="44">
        <v>409</v>
      </c>
    </row>
    <row r="928" spans="1:6" x14ac:dyDescent="0.2">
      <c r="A928" s="18" t="s">
        <v>5</v>
      </c>
      <c r="B928" s="18" t="s">
        <v>285</v>
      </c>
      <c r="C928" s="18" t="s">
        <v>288</v>
      </c>
      <c r="D928" s="18" t="s">
        <v>128</v>
      </c>
      <c r="E928" s="18" t="s">
        <v>129</v>
      </c>
      <c r="F928" s="44">
        <v>91</v>
      </c>
    </row>
    <row r="929" spans="1:6" x14ac:dyDescent="0.2">
      <c r="A929" s="18" t="s">
        <v>5</v>
      </c>
      <c r="B929" s="18" t="s">
        <v>285</v>
      </c>
      <c r="C929" s="18" t="s">
        <v>288</v>
      </c>
      <c r="D929" s="18" t="s">
        <v>128</v>
      </c>
      <c r="E929" s="18" t="s">
        <v>130</v>
      </c>
      <c r="F929" s="44">
        <v>628</v>
      </c>
    </row>
    <row r="930" spans="1:6" x14ac:dyDescent="0.2">
      <c r="A930" s="18" t="s">
        <v>5</v>
      </c>
      <c r="B930" s="18" t="s">
        <v>285</v>
      </c>
      <c r="C930" s="18" t="s">
        <v>288</v>
      </c>
      <c r="D930" s="18" t="s">
        <v>244</v>
      </c>
      <c r="E930" s="18" t="s">
        <v>160</v>
      </c>
      <c r="F930" s="44">
        <v>66</v>
      </c>
    </row>
    <row r="931" spans="1:6" x14ac:dyDescent="0.2">
      <c r="A931" s="18" t="s">
        <v>5</v>
      </c>
      <c r="B931" s="18" t="s">
        <v>285</v>
      </c>
      <c r="C931" s="18" t="s">
        <v>288</v>
      </c>
      <c r="D931" s="18" t="s">
        <v>244</v>
      </c>
      <c r="E931" s="18" t="s">
        <v>159</v>
      </c>
      <c r="F931" s="44">
        <v>2</v>
      </c>
    </row>
    <row r="932" spans="1:6" x14ac:dyDescent="0.2">
      <c r="A932" s="18" t="s">
        <v>5</v>
      </c>
      <c r="B932" s="18" t="s">
        <v>285</v>
      </c>
      <c r="C932" s="18" t="s">
        <v>288</v>
      </c>
      <c r="D932" s="18" t="s">
        <v>244</v>
      </c>
      <c r="E932" s="18" t="s">
        <v>161</v>
      </c>
      <c r="F932" s="44">
        <v>89</v>
      </c>
    </row>
    <row r="933" spans="1:6" x14ac:dyDescent="0.2">
      <c r="A933" s="18" t="s">
        <v>5</v>
      </c>
      <c r="B933" s="18" t="s">
        <v>285</v>
      </c>
      <c r="C933" s="18" t="s">
        <v>288</v>
      </c>
      <c r="D933" s="18" t="s">
        <v>138</v>
      </c>
      <c r="E933" s="18" t="s">
        <v>140</v>
      </c>
      <c r="F933" s="44">
        <v>47</v>
      </c>
    </row>
    <row r="934" spans="1:6" x14ac:dyDescent="0.2">
      <c r="A934" s="18" t="s">
        <v>5</v>
      </c>
      <c r="B934" s="18" t="s">
        <v>285</v>
      </c>
      <c r="C934" s="18" t="s">
        <v>288</v>
      </c>
      <c r="D934" s="18" t="s">
        <v>138</v>
      </c>
      <c r="E934" s="18" t="s">
        <v>139</v>
      </c>
      <c r="F934" s="44">
        <v>212</v>
      </c>
    </row>
    <row r="935" spans="1:6" x14ac:dyDescent="0.2">
      <c r="A935" s="18" t="s">
        <v>5</v>
      </c>
      <c r="B935" s="18" t="s">
        <v>285</v>
      </c>
      <c r="C935" s="18" t="s">
        <v>288</v>
      </c>
      <c r="D935" s="18" t="s">
        <v>148</v>
      </c>
      <c r="E935" s="18" t="s">
        <v>149</v>
      </c>
      <c r="F935" s="44">
        <v>4</v>
      </c>
    </row>
    <row r="936" spans="1:6" x14ac:dyDescent="0.2">
      <c r="A936" s="18" t="s">
        <v>5</v>
      </c>
      <c r="B936" s="18" t="s">
        <v>285</v>
      </c>
      <c r="C936" s="18" t="s">
        <v>288</v>
      </c>
      <c r="D936" s="18" t="s">
        <v>148</v>
      </c>
      <c r="E936" s="18" t="s">
        <v>23</v>
      </c>
      <c r="F936" s="44">
        <v>14</v>
      </c>
    </row>
    <row r="937" spans="1:6" x14ac:dyDescent="0.2">
      <c r="A937" s="18" t="s">
        <v>5</v>
      </c>
      <c r="B937" s="18" t="s">
        <v>285</v>
      </c>
      <c r="C937" s="18" t="s">
        <v>289</v>
      </c>
      <c r="D937" s="18" t="s">
        <v>21</v>
      </c>
      <c r="E937" s="18" t="s">
        <v>156</v>
      </c>
      <c r="F937" s="44">
        <v>136</v>
      </c>
    </row>
    <row r="938" spans="1:6" x14ac:dyDescent="0.2">
      <c r="A938" s="18" t="s">
        <v>5</v>
      </c>
      <c r="B938" s="18" t="s">
        <v>285</v>
      </c>
      <c r="C938" s="18" t="s">
        <v>289</v>
      </c>
      <c r="D938" s="18" t="s">
        <v>21</v>
      </c>
      <c r="E938" s="18" t="s">
        <v>157</v>
      </c>
      <c r="F938" s="44">
        <v>381</v>
      </c>
    </row>
    <row r="939" spans="1:6" x14ac:dyDescent="0.2">
      <c r="A939" s="18" t="s">
        <v>5</v>
      </c>
      <c r="B939" s="18" t="s">
        <v>285</v>
      </c>
      <c r="C939" s="18" t="s">
        <v>289</v>
      </c>
      <c r="D939" s="18" t="s">
        <v>73</v>
      </c>
      <c r="E939" s="18" t="s">
        <v>86</v>
      </c>
      <c r="F939" s="44">
        <v>120</v>
      </c>
    </row>
    <row r="940" spans="1:6" x14ac:dyDescent="0.2">
      <c r="A940" s="18" t="s">
        <v>5</v>
      </c>
      <c r="B940" s="18" t="s">
        <v>285</v>
      </c>
      <c r="C940" s="18" t="s">
        <v>289</v>
      </c>
      <c r="D940" s="18" t="s">
        <v>73</v>
      </c>
      <c r="E940" s="18" t="s">
        <v>96</v>
      </c>
      <c r="F940" s="44">
        <v>2</v>
      </c>
    </row>
    <row r="941" spans="1:6" x14ac:dyDescent="0.2">
      <c r="A941" s="18" t="s">
        <v>5</v>
      </c>
      <c r="B941" s="18" t="s">
        <v>285</v>
      </c>
      <c r="C941" s="18" t="s">
        <v>289</v>
      </c>
      <c r="D941" s="18" t="s">
        <v>73</v>
      </c>
      <c r="E941" s="18" t="s">
        <v>95</v>
      </c>
      <c r="F941" s="44">
        <v>376</v>
      </c>
    </row>
    <row r="942" spans="1:6" x14ac:dyDescent="0.2">
      <c r="A942" s="18" t="s">
        <v>5</v>
      </c>
      <c r="B942" s="18" t="s">
        <v>285</v>
      </c>
      <c r="C942" s="18" t="s">
        <v>289</v>
      </c>
      <c r="D942" s="18" t="s">
        <v>73</v>
      </c>
      <c r="E942" s="18" t="s">
        <v>80</v>
      </c>
      <c r="F942" s="44">
        <v>1</v>
      </c>
    </row>
    <row r="943" spans="1:6" x14ac:dyDescent="0.2">
      <c r="A943" s="18" t="s">
        <v>5</v>
      </c>
      <c r="B943" s="18" t="s">
        <v>285</v>
      </c>
      <c r="C943" s="18" t="s">
        <v>289</v>
      </c>
      <c r="D943" s="18" t="s">
        <v>73</v>
      </c>
      <c r="E943" s="18" t="s">
        <v>79</v>
      </c>
      <c r="F943" s="44">
        <v>97</v>
      </c>
    </row>
    <row r="944" spans="1:6" x14ac:dyDescent="0.2">
      <c r="A944" s="18" t="s">
        <v>5</v>
      </c>
      <c r="B944" s="18" t="s">
        <v>285</v>
      </c>
      <c r="C944" s="18" t="s">
        <v>289</v>
      </c>
      <c r="D944" s="18" t="s">
        <v>73</v>
      </c>
      <c r="E944" s="18" t="s">
        <v>78</v>
      </c>
      <c r="F944" s="44">
        <v>5</v>
      </c>
    </row>
    <row r="945" spans="1:6" x14ac:dyDescent="0.2">
      <c r="A945" s="18" t="s">
        <v>5</v>
      </c>
      <c r="B945" s="18" t="s">
        <v>285</v>
      </c>
      <c r="C945" s="18" t="s">
        <v>289</v>
      </c>
      <c r="D945" s="18" t="s">
        <v>73</v>
      </c>
      <c r="E945" s="18" t="s">
        <v>81</v>
      </c>
      <c r="F945" s="44">
        <v>8</v>
      </c>
    </row>
    <row r="946" spans="1:6" x14ac:dyDescent="0.2">
      <c r="A946" s="18" t="s">
        <v>5</v>
      </c>
      <c r="B946" s="18" t="s">
        <v>285</v>
      </c>
      <c r="C946" s="18" t="s">
        <v>289</v>
      </c>
      <c r="D946" s="18" t="s">
        <v>73</v>
      </c>
      <c r="E946" s="18" t="s">
        <v>76</v>
      </c>
      <c r="F946" s="44">
        <v>113</v>
      </c>
    </row>
    <row r="947" spans="1:6" x14ac:dyDescent="0.2">
      <c r="A947" s="18" t="s">
        <v>5</v>
      </c>
      <c r="B947" s="18" t="s">
        <v>285</v>
      </c>
      <c r="C947" s="18" t="s">
        <v>289</v>
      </c>
      <c r="D947" s="18" t="s">
        <v>73</v>
      </c>
      <c r="E947" s="18" t="s">
        <v>75</v>
      </c>
      <c r="F947" s="44">
        <v>227</v>
      </c>
    </row>
    <row r="948" spans="1:6" x14ac:dyDescent="0.2">
      <c r="A948" s="18" t="s">
        <v>5</v>
      </c>
      <c r="B948" s="18" t="s">
        <v>285</v>
      </c>
      <c r="C948" s="18" t="s">
        <v>289</v>
      </c>
      <c r="D948" s="18" t="s">
        <v>73</v>
      </c>
      <c r="E948" s="18" t="s">
        <v>74</v>
      </c>
      <c r="F948" s="44">
        <v>4</v>
      </c>
    </row>
    <row r="949" spans="1:6" x14ac:dyDescent="0.2">
      <c r="A949" s="18" t="s">
        <v>5</v>
      </c>
      <c r="B949" s="18" t="s">
        <v>285</v>
      </c>
      <c r="C949" s="18" t="s">
        <v>289</v>
      </c>
      <c r="D949" s="18" t="s">
        <v>73</v>
      </c>
      <c r="E949" s="18" t="s">
        <v>77</v>
      </c>
      <c r="F949" s="44">
        <v>6</v>
      </c>
    </row>
    <row r="950" spans="1:6" x14ac:dyDescent="0.2">
      <c r="A950" s="18" t="s">
        <v>5</v>
      </c>
      <c r="B950" s="18" t="s">
        <v>285</v>
      </c>
      <c r="C950" s="18" t="s">
        <v>289</v>
      </c>
      <c r="D950" s="18" t="s">
        <v>73</v>
      </c>
      <c r="E950" s="18" t="s">
        <v>84</v>
      </c>
      <c r="F950" s="44">
        <v>18</v>
      </c>
    </row>
    <row r="951" spans="1:6" x14ac:dyDescent="0.2">
      <c r="A951" s="18" t="s">
        <v>5</v>
      </c>
      <c r="B951" s="18" t="s">
        <v>285</v>
      </c>
      <c r="C951" s="18" t="s">
        <v>289</v>
      </c>
      <c r="D951" s="18" t="s">
        <v>73</v>
      </c>
      <c r="E951" s="18" t="s">
        <v>83</v>
      </c>
      <c r="F951" s="44">
        <v>90</v>
      </c>
    </row>
    <row r="952" spans="1:6" x14ac:dyDescent="0.2">
      <c r="A952" s="18" t="s">
        <v>5</v>
      </c>
      <c r="B952" s="18" t="s">
        <v>285</v>
      </c>
      <c r="C952" s="18" t="s">
        <v>289</v>
      </c>
      <c r="D952" s="18" t="s">
        <v>73</v>
      </c>
      <c r="E952" s="18" t="s">
        <v>82</v>
      </c>
      <c r="F952" s="44">
        <v>56</v>
      </c>
    </row>
    <row r="953" spans="1:6" x14ac:dyDescent="0.2">
      <c r="A953" s="18" t="s">
        <v>5</v>
      </c>
      <c r="B953" s="18" t="s">
        <v>285</v>
      </c>
      <c r="C953" s="18" t="s">
        <v>289</v>
      </c>
      <c r="D953" s="18" t="s">
        <v>73</v>
      </c>
      <c r="E953" s="18" t="s">
        <v>85</v>
      </c>
      <c r="F953" s="44">
        <v>5</v>
      </c>
    </row>
    <row r="954" spans="1:6" x14ac:dyDescent="0.2">
      <c r="A954" s="18" t="s">
        <v>5</v>
      </c>
      <c r="B954" s="18" t="s">
        <v>285</v>
      </c>
      <c r="C954" s="18" t="s">
        <v>289</v>
      </c>
      <c r="D954" s="18" t="s">
        <v>73</v>
      </c>
      <c r="E954" s="18" t="s">
        <v>90</v>
      </c>
      <c r="F954" s="44">
        <v>3</v>
      </c>
    </row>
    <row r="955" spans="1:6" x14ac:dyDescent="0.2">
      <c r="A955" s="18" t="s">
        <v>5</v>
      </c>
      <c r="B955" s="18" t="s">
        <v>285</v>
      </c>
      <c r="C955" s="18" t="s">
        <v>289</v>
      </c>
      <c r="D955" s="18" t="s">
        <v>73</v>
      </c>
      <c r="E955" s="18" t="s">
        <v>89</v>
      </c>
      <c r="F955" s="44">
        <v>2</v>
      </c>
    </row>
    <row r="956" spans="1:6" x14ac:dyDescent="0.2">
      <c r="A956" s="18" t="s">
        <v>5</v>
      </c>
      <c r="B956" s="18" t="s">
        <v>285</v>
      </c>
      <c r="C956" s="18" t="s">
        <v>289</v>
      </c>
      <c r="D956" s="18" t="s">
        <v>150</v>
      </c>
      <c r="E956" s="18" t="s">
        <v>154</v>
      </c>
      <c r="F956" s="44">
        <v>234</v>
      </c>
    </row>
    <row r="957" spans="1:6" x14ac:dyDescent="0.2">
      <c r="A957" s="18" t="s">
        <v>5</v>
      </c>
      <c r="B957" s="18" t="s">
        <v>285</v>
      </c>
      <c r="C957" s="18" t="s">
        <v>289</v>
      </c>
      <c r="D957" s="18" t="s">
        <v>150</v>
      </c>
      <c r="E957" s="18" t="s">
        <v>151</v>
      </c>
      <c r="F957" s="44">
        <v>2</v>
      </c>
    </row>
    <row r="958" spans="1:6" x14ac:dyDescent="0.2">
      <c r="A958" s="18" t="s">
        <v>5</v>
      </c>
      <c r="B958" s="18" t="s">
        <v>285</v>
      </c>
      <c r="C958" s="18" t="s">
        <v>289</v>
      </c>
      <c r="D958" s="18" t="s">
        <v>150</v>
      </c>
      <c r="E958" s="18" t="s">
        <v>152</v>
      </c>
      <c r="F958" s="44">
        <v>9</v>
      </c>
    </row>
    <row r="959" spans="1:6" x14ac:dyDescent="0.2">
      <c r="A959" s="18" t="s">
        <v>5</v>
      </c>
      <c r="B959" s="18" t="s">
        <v>285</v>
      </c>
      <c r="C959" s="18" t="s">
        <v>289</v>
      </c>
      <c r="D959" s="18" t="s">
        <v>150</v>
      </c>
      <c r="E959" s="18" t="s">
        <v>153</v>
      </c>
      <c r="F959" s="44">
        <v>674</v>
      </c>
    </row>
    <row r="960" spans="1:6" x14ac:dyDescent="0.2">
      <c r="A960" s="18" t="s">
        <v>5</v>
      </c>
      <c r="B960" s="18" t="s">
        <v>285</v>
      </c>
      <c r="C960" s="18" t="s">
        <v>289</v>
      </c>
      <c r="D960" s="18" t="s">
        <v>57</v>
      </c>
      <c r="E960" s="18" t="s">
        <v>62</v>
      </c>
      <c r="F960" s="44">
        <v>1285</v>
      </c>
    </row>
    <row r="961" spans="1:6" x14ac:dyDescent="0.2">
      <c r="A961" s="18" t="s">
        <v>5</v>
      </c>
      <c r="B961" s="18" t="s">
        <v>285</v>
      </c>
      <c r="C961" s="18" t="s">
        <v>289</v>
      </c>
      <c r="D961" s="18" t="s">
        <v>57</v>
      </c>
      <c r="E961" s="18" t="s">
        <v>59</v>
      </c>
      <c r="F961" s="44">
        <v>902</v>
      </c>
    </row>
    <row r="962" spans="1:6" x14ac:dyDescent="0.2">
      <c r="A962" s="18" t="s">
        <v>5</v>
      </c>
      <c r="B962" s="18" t="s">
        <v>285</v>
      </c>
      <c r="C962" s="18" t="s">
        <v>289</v>
      </c>
      <c r="D962" s="18" t="s">
        <v>57</v>
      </c>
      <c r="E962" s="18" t="s">
        <v>60</v>
      </c>
      <c r="F962" s="44">
        <v>286</v>
      </c>
    </row>
    <row r="963" spans="1:6" x14ac:dyDescent="0.2">
      <c r="A963" s="18" t="s">
        <v>5</v>
      </c>
      <c r="B963" s="18" t="s">
        <v>285</v>
      </c>
      <c r="C963" s="18" t="s">
        <v>289</v>
      </c>
      <c r="D963" s="18" t="s">
        <v>57</v>
      </c>
      <c r="E963" s="18" t="s">
        <v>61</v>
      </c>
      <c r="F963" s="44">
        <v>631</v>
      </c>
    </row>
    <row r="964" spans="1:6" x14ac:dyDescent="0.2">
      <c r="A964" s="18" t="s">
        <v>5</v>
      </c>
      <c r="B964" s="18" t="s">
        <v>285</v>
      </c>
      <c r="C964" s="18" t="s">
        <v>289</v>
      </c>
      <c r="D964" s="18" t="s">
        <v>57</v>
      </c>
      <c r="E964" s="18" t="s">
        <v>63</v>
      </c>
      <c r="F964" s="44">
        <v>322</v>
      </c>
    </row>
    <row r="965" spans="1:6" x14ac:dyDescent="0.2">
      <c r="A965" s="18" t="s">
        <v>5</v>
      </c>
      <c r="B965" s="18" t="s">
        <v>285</v>
      </c>
      <c r="C965" s="18" t="s">
        <v>289</v>
      </c>
      <c r="D965" s="18" t="s">
        <v>57</v>
      </c>
      <c r="E965" s="18" t="s">
        <v>23</v>
      </c>
      <c r="F965" s="44">
        <v>1</v>
      </c>
    </row>
    <row r="966" spans="1:6" x14ac:dyDescent="0.2">
      <c r="A966" s="18" t="s">
        <v>5</v>
      </c>
      <c r="B966" s="18" t="s">
        <v>285</v>
      </c>
      <c r="C966" s="18" t="s">
        <v>289</v>
      </c>
      <c r="D966" s="18" t="s">
        <v>141</v>
      </c>
      <c r="E966" s="18" t="s">
        <v>145</v>
      </c>
      <c r="F966" s="44">
        <v>3</v>
      </c>
    </row>
    <row r="967" spans="1:6" x14ac:dyDescent="0.2">
      <c r="A967" s="18" t="s">
        <v>5</v>
      </c>
      <c r="B967" s="18" t="s">
        <v>285</v>
      </c>
      <c r="C967" s="18" t="s">
        <v>289</v>
      </c>
      <c r="D967" s="18" t="s">
        <v>141</v>
      </c>
      <c r="E967" s="18" t="s">
        <v>142</v>
      </c>
      <c r="F967" s="44">
        <v>157</v>
      </c>
    </row>
    <row r="968" spans="1:6" x14ac:dyDescent="0.2">
      <c r="A968" s="18" t="s">
        <v>5</v>
      </c>
      <c r="B968" s="18" t="s">
        <v>285</v>
      </c>
      <c r="C968" s="18" t="s">
        <v>289</v>
      </c>
      <c r="D968" s="18" t="s">
        <v>141</v>
      </c>
      <c r="E968" s="18" t="s">
        <v>147</v>
      </c>
      <c r="F968" s="44">
        <v>37</v>
      </c>
    </row>
    <row r="969" spans="1:6" x14ac:dyDescent="0.2">
      <c r="A969" s="18" t="s">
        <v>5</v>
      </c>
      <c r="B969" s="18" t="s">
        <v>285</v>
      </c>
      <c r="C969" s="18" t="s">
        <v>289</v>
      </c>
      <c r="D969" s="18" t="s">
        <v>141</v>
      </c>
      <c r="E969" s="18" t="s">
        <v>144</v>
      </c>
      <c r="F969" s="44">
        <v>2</v>
      </c>
    </row>
    <row r="970" spans="1:6" x14ac:dyDescent="0.2">
      <c r="A970" s="18" t="s">
        <v>5</v>
      </c>
      <c r="B970" s="18" t="s">
        <v>285</v>
      </c>
      <c r="C970" s="18" t="s">
        <v>289</v>
      </c>
      <c r="D970" s="18" t="s">
        <v>141</v>
      </c>
      <c r="E970" s="18" t="s">
        <v>143</v>
      </c>
      <c r="F970" s="44">
        <v>8</v>
      </c>
    </row>
    <row r="971" spans="1:6" x14ac:dyDescent="0.2">
      <c r="A971" s="18" t="s">
        <v>5</v>
      </c>
      <c r="B971" s="18" t="s">
        <v>285</v>
      </c>
      <c r="C971" s="18" t="s">
        <v>289</v>
      </c>
      <c r="D971" s="18" t="s">
        <v>35</v>
      </c>
      <c r="E971" s="18" t="s">
        <v>21</v>
      </c>
      <c r="F971" s="44">
        <v>1590</v>
      </c>
    </row>
    <row r="972" spans="1:6" x14ac:dyDescent="0.2">
      <c r="A972" s="18" t="s">
        <v>5</v>
      </c>
      <c r="B972" s="18" t="s">
        <v>285</v>
      </c>
      <c r="C972" s="18" t="s">
        <v>289</v>
      </c>
      <c r="D972" s="18" t="s">
        <v>35</v>
      </c>
      <c r="E972" s="18" t="s">
        <v>36</v>
      </c>
      <c r="F972" s="44">
        <v>43</v>
      </c>
    </row>
    <row r="973" spans="1:6" x14ac:dyDescent="0.2">
      <c r="A973" s="18" t="s">
        <v>5</v>
      </c>
      <c r="B973" s="18" t="s">
        <v>285</v>
      </c>
      <c r="C973" s="18" t="s">
        <v>289</v>
      </c>
      <c r="D973" s="18" t="s">
        <v>35</v>
      </c>
      <c r="E973" s="18" t="s">
        <v>38</v>
      </c>
      <c r="F973" s="44">
        <v>7</v>
      </c>
    </row>
    <row r="974" spans="1:6" x14ac:dyDescent="0.2">
      <c r="A974" s="18" t="s">
        <v>5</v>
      </c>
      <c r="B974" s="18" t="s">
        <v>285</v>
      </c>
      <c r="C974" s="18" t="s">
        <v>289</v>
      </c>
      <c r="D974" s="18" t="s">
        <v>35</v>
      </c>
      <c r="E974" s="18" t="s">
        <v>23</v>
      </c>
      <c r="F974" s="44">
        <v>1617</v>
      </c>
    </row>
    <row r="975" spans="1:6" x14ac:dyDescent="0.2">
      <c r="A975" s="18" t="s">
        <v>5</v>
      </c>
      <c r="B975" s="18" t="s">
        <v>285</v>
      </c>
      <c r="C975" s="18" t="s">
        <v>289</v>
      </c>
      <c r="D975" s="18" t="s">
        <v>35</v>
      </c>
      <c r="E975" s="18" t="s">
        <v>37</v>
      </c>
      <c r="F975" s="44">
        <v>356</v>
      </c>
    </row>
    <row r="976" spans="1:6" x14ac:dyDescent="0.2">
      <c r="A976" s="18" t="s">
        <v>5</v>
      </c>
      <c r="B976" s="18" t="s">
        <v>285</v>
      </c>
      <c r="C976" s="18" t="s">
        <v>289</v>
      </c>
      <c r="D976" s="18" t="s">
        <v>35</v>
      </c>
      <c r="E976" s="18" t="s">
        <v>22</v>
      </c>
      <c r="F976" s="44">
        <v>205</v>
      </c>
    </row>
    <row r="977" spans="1:6" x14ac:dyDescent="0.2">
      <c r="A977" s="18" t="s">
        <v>5</v>
      </c>
      <c r="B977" s="18" t="s">
        <v>285</v>
      </c>
      <c r="C977" s="18" t="s">
        <v>289</v>
      </c>
      <c r="D977" s="18" t="s">
        <v>272</v>
      </c>
      <c r="E977" s="18" t="s">
        <v>166</v>
      </c>
      <c r="F977" s="44">
        <v>4</v>
      </c>
    </row>
    <row r="978" spans="1:6" x14ac:dyDescent="0.2">
      <c r="A978" s="18" t="s">
        <v>5</v>
      </c>
      <c r="B978" s="18" t="s">
        <v>285</v>
      </c>
      <c r="C978" s="18" t="s">
        <v>289</v>
      </c>
      <c r="D978" s="18" t="s">
        <v>272</v>
      </c>
      <c r="E978" s="18" t="s">
        <v>163</v>
      </c>
      <c r="F978" s="44">
        <v>2295</v>
      </c>
    </row>
    <row r="979" spans="1:6" x14ac:dyDescent="0.2">
      <c r="A979" s="18" t="s">
        <v>5</v>
      </c>
      <c r="B979" s="18" t="s">
        <v>285</v>
      </c>
      <c r="C979" s="18" t="s">
        <v>289</v>
      </c>
      <c r="D979" s="18" t="s">
        <v>105</v>
      </c>
      <c r="E979" s="18" t="s">
        <v>107</v>
      </c>
      <c r="F979" s="44">
        <v>8</v>
      </c>
    </row>
    <row r="980" spans="1:6" x14ac:dyDescent="0.2">
      <c r="A980" s="18" t="s">
        <v>5</v>
      </c>
      <c r="B980" s="18" t="s">
        <v>285</v>
      </c>
      <c r="C980" s="18" t="s">
        <v>289</v>
      </c>
      <c r="D980" s="18" t="s">
        <v>105</v>
      </c>
      <c r="E980" s="18" t="s">
        <v>108</v>
      </c>
      <c r="F980" s="44">
        <v>12</v>
      </c>
    </row>
    <row r="981" spans="1:6" x14ac:dyDescent="0.2">
      <c r="A981" s="18" t="s">
        <v>5</v>
      </c>
      <c r="B981" s="18" t="s">
        <v>285</v>
      </c>
      <c r="C981" s="18" t="s">
        <v>289</v>
      </c>
      <c r="D981" s="18" t="s">
        <v>105</v>
      </c>
      <c r="E981" s="18" t="s">
        <v>109</v>
      </c>
      <c r="F981" s="44">
        <v>107</v>
      </c>
    </row>
    <row r="982" spans="1:6" x14ac:dyDescent="0.2">
      <c r="A982" s="18" t="s">
        <v>5</v>
      </c>
      <c r="B982" s="18" t="s">
        <v>285</v>
      </c>
      <c r="C982" s="18" t="s">
        <v>289</v>
      </c>
      <c r="D982" s="18" t="s">
        <v>105</v>
      </c>
      <c r="E982" s="18" t="s">
        <v>110</v>
      </c>
      <c r="F982" s="44">
        <v>28</v>
      </c>
    </row>
    <row r="983" spans="1:6" x14ac:dyDescent="0.2">
      <c r="A983" s="18" t="s">
        <v>5</v>
      </c>
      <c r="B983" s="18" t="s">
        <v>285</v>
      </c>
      <c r="C983" s="18" t="s">
        <v>289</v>
      </c>
      <c r="D983" s="18" t="s">
        <v>105</v>
      </c>
      <c r="E983" s="18" t="s">
        <v>111</v>
      </c>
      <c r="F983" s="44">
        <v>39</v>
      </c>
    </row>
    <row r="984" spans="1:6" x14ac:dyDescent="0.2">
      <c r="A984" s="18" t="s">
        <v>5</v>
      </c>
      <c r="B984" s="18" t="s">
        <v>285</v>
      </c>
      <c r="C984" s="18" t="s">
        <v>289</v>
      </c>
      <c r="D984" s="18" t="s">
        <v>105</v>
      </c>
      <c r="E984" s="18" t="s">
        <v>112</v>
      </c>
      <c r="F984" s="44">
        <v>1</v>
      </c>
    </row>
    <row r="985" spans="1:6" x14ac:dyDescent="0.2">
      <c r="A985" s="18" t="s">
        <v>5</v>
      </c>
      <c r="B985" s="18" t="s">
        <v>285</v>
      </c>
      <c r="C985" s="18" t="s">
        <v>289</v>
      </c>
      <c r="D985" s="18" t="s">
        <v>105</v>
      </c>
      <c r="E985" s="18" t="s">
        <v>113</v>
      </c>
      <c r="F985" s="44">
        <v>30</v>
      </c>
    </row>
    <row r="986" spans="1:6" x14ac:dyDescent="0.2">
      <c r="A986" s="18" t="s">
        <v>5</v>
      </c>
      <c r="B986" s="18" t="s">
        <v>285</v>
      </c>
      <c r="C986" s="18" t="s">
        <v>289</v>
      </c>
      <c r="D986" s="18" t="s">
        <v>105</v>
      </c>
      <c r="E986" s="18" t="s">
        <v>114</v>
      </c>
      <c r="F986" s="44">
        <v>3</v>
      </c>
    </row>
    <row r="987" spans="1:6" x14ac:dyDescent="0.2">
      <c r="A987" s="18" t="s">
        <v>5</v>
      </c>
      <c r="B987" s="18" t="s">
        <v>285</v>
      </c>
      <c r="C987" s="18" t="s">
        <v>289</v>
      </c>
      <c r="D987" s="18" t="s">
        <v>105</v>
      </c>
      <c r="E987" s="18" t="s">
        <v>115</v>
      </c>
      <c r="F987" s="44">
        <v>2</v>
      </c>
    </row>
    <row r="988" spans="1:6" x14ac:dyDescent="0.2">
      <c r="A988" s="18" t="s">
        <v>5</v>
      </c>
      <c r="B988" s="18" t="s">
        <v>285</v>
      </c>
      <c r="C988" s="18" t="s">
        <v>289</v>
      </c>
      <c r="D988" s="18" t="s">
        <v>105</v>
      </c>
      <c r="E988" s="18" t="s">
        <v>116</v>
      </c>
      <c r="F988" s="44">
        <v>8</v>
      </c>
    </row>
    <row r="989" spans="1:6" x14ac:dyDescent="0.2">
      <c r="A989" s="18" t="s">
        <v>5</v>
      </c>
      <c r="B989" s="18" t="s">
        <v>285</v>
      </c>
      <c r="C989" s="18" t="s">
        <v>289</v>
      </c>
      <c r="D989" s="18" t="s">
        <v>105</v>
      </c>
      <c r="E989" s="18" t="s">
        <v>117</v>
      </c>
      <c r="F989" s="44">
        <v>41</v>
      </c>
    </row>
    <row r="990" spans="1:6" x14ac:dyDescent="0.2">
      <c r="A990" s="18" t="s">
        <v>5</v>
      </c>
      <c r="B990" s="18" t="s">
        <v>285</v>
      </c>
      <c r="C990" s="18" t="s">
        <v>289</v>
      </c>
      <c r="D990" s="18" t="s">
        <v>105</v>
      </c>
      <c r="E990" s="18" t="s">
        <v>119</v>
      </c>
      <c r="F990" s="44">
        <v>1</v>
      </c>
    </row>
    <row r="991" spans="1:6" x14ac:dyDescent="0.2">
      <c r="A991" s="18" t="s">
        <v>5</v>
      </c>
      <c r="B991" s="18" t="s">
        <v>285</v>
      </c>
      <c r="C991" s="18" t="s">
        <v>289</v>
      </c>
      <c r="D991" s="18" t="s">
        <v>105</v>
      </c>
      <c r="E991" s="18" t="s">
        <v>120</v>
      </c>
      <c r="F991" s="44">
        <v>7</v>
      </c>
    </row>
    <row r="992" spans="1:6" x14ac:dyDescent="0.2">
      <c r="A992" s="18" t="s">
        <v>5</v>
      </c>
      <c r="B992" s="18" t="s">
        <v>285</v>
      </c>
      <c r="C992" s="18" t="s">
        <v>289</v>
      </c>
      <c r="D992" s="18" t="s">
        <v>105</v>
      </c>
      <c r="E992" s="18" t="s">
        <v>121</v>
      </c>
      <c r="F992" s="44">
        <v>17</v>
      </c>
    </row>
    <row r="993" spans="1:6" x14ac:dyDescent="0.2">
      <c r="A993" s="18" t="s">
        <v>5</v>
      </c>
      <c r="B993" s="18" t="s">
        <v>285</v>
      </c>
      <c r="C993" s="18" t="s">
        <v>289</v>
      </c>
      <c r="D993" s="18" t="s">
        <v>105</v>
      </c>
      <c r="E993" s="18" t="s">
        <v>122</v>
      </c>
      <c r="F993" s="44">
        <v>2</v>
      </c>
    </row>
    <row r="994" spans="1:6" x14ac:dyDescent="0.2">
      <c r="A994" s="18" t="s">
        <v>5</v>
      </c>
      <c r="B994" s="18" t="s">
        <v>285</v>
      </c>
      <c r="C994" s="18" t="s">
        <v>289</v>
      </c>
      <c r="D994" s="18" t="s">
        <v>105</v>
      </c>
      <c r="E994" s="18" t="s">
        <v>123</v>
      </c>
      <c r="F994" s="44">
        <v>7</v>
      </c>
    </row>
    <row r="995" spans="1:6" x14ac:dyDescent="0.2">
      <c r="A995" s="18" t="s">
        <v>5</v>
      </c>
      <c r="B995" s="18" t="s">
        <v>285</v>
      </c>
      <c r="C995" s="18" t="s">
        <v>289</v>
      </c>
      <c r="D995" s="18" t="s">
        <v>105</v>
      </c>
      <c r="E995" s="18" t="s">
        <v>124</v>
      </c>
      <c r="F995" s="44">
        <v>9</v>
      </c>
    </row>
    <row r="996" spans="1:6" x14ac:dyDescent="0.2">
      <c r="A996" s="18" t="s">
        <v>5</v>
      </c>
      <c r="B996" s="18" t="s">
        <v>285</v>
      </c>
      <c r="C996" s="18" t="s">
        <v>289</v>
      </c>
      <c r="D996" s="18" t="s">
        <v>105</v>
      </c>
      <c r="E996" s="18" t="s">
        <v>125</v>
      </c>
      <c r="F996" s="44">
        <v>14</v>
      </c>
    </row>
    <row r="997" spans="1:6" x14ac:dyDescent="0.2">
      <c r="A997" s="18" t="s">
        <v>5</v>
      </c>
      <c r="B997" s="18" t="s">
        <v>285</v>
      </c>
      <c r="C997" s="18" t="s">
        <v>289</v>
      </c>
      <c r="D997" s="18" t="s">
        <v>105</v>
      </c>
      <c r="E997" s="18" t="s">
        <v>126</v>
      </c>
      <c r="F997" s="44">
        <v>10</v>
      </c>
    </row>
    <row r="998" spans="1:6" x14ac:dyDescent="0.2">
      <c r="A998" s="18" t="s">
        <v>5</v>
      </c>
      <c r="B998" s="18" t="s">
        <v>285</v>
      </c>
      <c r="C998" s="18" t="s">
        <v>289</v>
      </c>
      <c r="D998" s="18" t="s">
        <v>105</v>
      </c>
      <c r="E998" s="18" t="s">
        <v>127</v>
      </c>
      <c r="F998" s="44">
        <v>58</v>
      </c>
    </row>
    <row r="999" spans="1:6" x14ac:dyDescent="0.2">
      <c r="A999" s="18" t="s">
        <v>5</v>
      </c>
      <c r="B999" s="18" t="s">
        <v>285</v>
      </c>
      <c r="C999" s="18" t="s">
        <v>289</v>
      </c>
      <c r="D999" s="18" t="s">
        <v>242</v>
      </c>
      <c r="E999" s="18" t="s">
        <v>62</v>
      </c>
      <c r="F999" s="44">
        <v>2315</v>
      </c>
    </row>
    <row r="1000" spans="1:6" x14ac:dyDescent="0.2">
      <c r="A1000" s="18" t="s">
        <v>5</v>
      </c>
      <c r="B1000" s="18" t="s">
        <v>285</v>
      </c>
      <c r="C1000" s="18" t="s">
        <v>289</v>
      </c>
      <c r="D1000" s="18" t="s">
        <v>242</v>
      </c>
      <c r="E1000" s="18" t="s">
        <v>59</v>
      </c>
      <c r="F1000" s="44">
        <v>94</v>
      </c>
    </row>
    <row r="1001" spans="1:6" x14ac:dyDescent="0.2">
      <c r="A1001" s="18" t="s">
        <v>5</v>
      </c>
      <c r="B1001" s="18" t="s">
        <v>285</v>
      </c>
      <c r="C1001" s="18" t="s">
        <v>289</v>
      </c>
      <c r="D1001" s="18" t="s">
        <v>242</v>
      </c>
      <c r="E1001" s="18" t="s">
        <v>60</v>
      </c>
      <c r="F1001" s="44">
        <v>53</v>
      </c>
    </row>
    <row r="1002" spans="1:6" x14ac:dyDescent="0.2">
      <c r="A1002" s="18" t="s">
        <v>5</v>
      </c>
      <c r="B1002" s="18" t="s">
        <v>285</v>
      </c>
      <c r="C1002" s="18" t="s">
        <v>289</v>
      </c>
      <c r="D1002" s="18" t="s">
        <v>242</v>
      </c>
      <c r="E1002" s="18" t="s">
        <v>61</v>
      </c>
      <c r="F1002" s="44">
        <v>485</v>
      </c>
    </row>
    <row r="1003" spans="1:6" x14ac:dyDescent="0.2">
      <c r="A1003" s="18" t="s">
        <v>5</v>
      </c>
      <c r="B1003" s="18" t="s">
        <v>285</v>
      </c>
      <c r="C1003" s="18" t="s">
        <v>289</v>
      </c>
      <c r="D1003" s="18" t="s">
        <v>242</v>
      </c>
      <c r="E1003" s="18" t="s">
        <v>63</v>
      </c>
      <c r="F1003" s="44">
        <v>288</v>
      </c>
    </row>
    <row r="1004" spans="1:6" x14ac:dyDescent="0.2">
      <c r="A1004" s="18" t="s">
        <v>5</v>
      </c>
      <c r="B1004" s="18" t="s">
        <v>285</v>
      </c>
      <c r="C1004" s="18" t="s">
        <v>289</v>
      </c>
      <c r="D1004" s="18" t="s">
        <v>273</v>
      </c>
      <c r="E1004" s="18" t="s">
        <v>133</v>
      </c>
      <c r="F1004" s="44">
        <v>37</v>
      </c>
    </row>
    <row r="1005" spans="1:6" x14ac:dyDescent="0.2">
      <c r="A1005" s="18" t="s">
        <v>5</v>
      </c>
      <c r="B1005" s="18" t="s">
        <v>285</v>
      </c>
      <c r="C1005" s="18" t="s">
        <v>289</v>
      </c>
      <c r="D1005" s="18" t="s">
        <v>273</v>
      </c>
      <c r="E1005" s="18" t="s">
        <v>23</v>
      </c>
      <c r="F1005" s="44">
        <v>317</v>
      </c>
    </row>
    <row r="1006" spans="1:6" x14ac:dyDescent="0.2">
      <c r="A1006" s="18" t="s">
        <v>5</v>
      </c>
      <c r="B1006" s="18" t="s">
        <v>285</v>
      </c>
      <c r="C1006" s="18" t="s">
        <v>289</v>
      </c>
      <c r="D1006" s="18" t="s">
        <v>273</v>
      </c>
      <c r="E1006" s="18" t="s">
        <v>136</v>
      </c>
      <c r="F1006" s="44">
        <v>14</v>
      </c>
    </row>
    <row r="1007" spans="1:6" x14ac:dyDescent="0.2">
      <c r="A1007" s="18" t="s">
        <v>5</v>
      </c>
      <c r="B1007" s="18" t="s">
        <v>285</v>
      </c>
      <c r="C1007" s="18" t="s">
        <v>289</v>
      </c>
      <c r="D1007" s="18" t="s">
        <v>273</v>
      </c>
      <c r="E1007" s="18" t="s">
        <v>137</v>
      </c>
      <c r="F1007" s="44">
        <v>61</v>
      </c>
    </row>
    <row r="1008" spans="1:6" x14ac:dyDescent="0.2">
      <c r="A1008" s="18" t="s">
        <v>5</v>
      </c>
      <c r="B1008" s="18" t="s">
        <v>285</v>
      </c>
      <c r="C1008" s="18" t="s">
        <v>289</v>
      </c>
      <c r="D1008" s="18" t="s">
        <v>273</v>
      </c>
      <c r="E1008" s="18" t="s">
        <v>135</v>
      </c>
      <c r="F1008" s="44">
        <v>65</v>
      </c>
    </row>
    <row r="1009" spans="1:6" x14ac:dyDescent="0.2">
      <c r="A1009" s="18" t="s">
        <v>5</v>
      </c>
      <c r="B1009" s="18" t="s">
        <v>285</v>
      </c>
      <c r="C1009" s="18" t="s">
        <v>289</v>
      </c>
      <c r="D1009" s="18" t="s">
        <v>273</v>
      </c>
      <c r="E1009" s="18" t="s">
        <v>134</v>
      </c>
      <c r="F1009" s="44">
        <v>42</v>
      </c>
    </row>
    <row r="1010" spans="1:6" x14ac:dyDescent="0.2">
      <c r="A1010" s="18" t="s">
        <v>5</v>
      </c>
      <c r="B1010" s="18" t="s">
        <v>285</v>
      </c>
      <c r="C1010" s="18" t="s">
        <v>289</v>
      </c>
      <c r="D1010" s="18" t="s">
        <v>273</v>
      </c>
      <c r="E1010" s="18" t="s">
        <v>132</v>
      </c>
      <c r="F1010" s="44">
        <v>503</v>
      </c>
    </row>
    <row r="1011" spans="1:6" x14ac:dyDescent="0.2">
      <c r="A1011" s="18" t="s">
        <v>5</v>
      </c>
      <c r="B1011" s="18" t="s">
        <v>285</v>
      </c>
      <c r="C1011" s="18" t="s">
        <v>289</v>
      </c>
      <c r="D1011" s="18" t="s">
        <v>274</v>
      </c>
      <c r="E1011" s="18" t="s">
        <v>163</v>
      </c>
      <c r="F1011" s="44">
        <v>117</v>
      </c>
    </row>
    <row r="1012" spans="1:6" x14ac:dyDescent="0.2">
      <c r="A1012" s="18" t="s">
        <v>5</v>
      </c>
      <c r="B1012" s="18" t="s">
        <v>285</v>
      </c>
      <c r="C1012" s="18" t="s">
        <v>289</v>
      </c>
      <c r="D1012" s="18" t="s">
        <v>34</v>
      </c>
      <c r="E1012" s="18" t="s">
        <v>276</v>
      </c>
      <c r="F1012" s="44">
        <v>33</v>
      </c>
    </row>
    <row r="1013" spans="1:6" x14ac:dyDescent="0.2">
      <c r="A1013" s="18" t="s">
        <v>5</v>
      </c>
      <c r="B1013" s="18" t="s">
        <v>285</v>
      </c>
      <c r="C1013" s="18" t="s">
        <v>289</v>
      </c>
      <c r="D1013" s="18" t="s">
        <v>34</v>
      </c>
      <c r="E1013" s="18" t="s">
        <v>28</v>
      </c>
      <c r="F1013" s="44">
        <v>57</v>
      </c>
    </row>
    <row r="1014" spans="1:6" x14ac:dyDescent="0.2">
      <c r="A1014" s="18" t="s">
        <v>5</v>
      </c>
      <c r="B1014" s="18" t="s">
        <v>285</v>
      </c>
      <c r="C1014" s="18" t="s">
        <v>289</v>
      </c>
      <c r="D1014" s="18" t="s">
        <v>34</v>
      </c>
      <c r="E1014" s="18" t="s">
        <v>30</v>
      </c>
      <c r="F1014" s="44">
        <v>2</v>
      </c>
    </row>
    <row r="1015" spans="1:6" x14ac:dyDescent="0.2">
      <c r="A1015" s="18" t="s">
        <v>5</v>
      </c>
      <c r="B1015" s="18" t="s">
        <v>285</v>
      </c>
      <c r="C1015" s="18" t="s">
        <v>289</v>
      </c>
      <c r="D1015" s="18" t="s">
        <v>34</v>
      </c>
      <c r="E1015" s="18" t="s">
        <v>31</v>
      </c>
      <c r="F1015" s="44">
        <v>9</v>
      </c>
    </row>
    <row r="1016" spans="1:6" x14ac:dyDescent="0.2">
      <c r="A1016" s="18" t="s">
        <v>5</v>
      </c>
      <c r="B1016" s="18" t="s">
        <v>285</v>
      </c>
      <c r="C1016" s="18" t="s">
        <v>289</v>
      </c>
      <c r="D1016" s="18" t="s">
        <v>34</v>
      </c>
      <c r="E1016" s="18" t="s">
        <v>26</v>
      </c>
      <c r="F1016" s="44">
        <v>3</v>
      </c>
    </row>
    <row r="1017" spans="1:6" x14ac:dyDescent="0.2">
      <c r="A1017" s="18" t="s">
        <v>5</v>
      </c>
      <c r="B1017" s="18" t="s">
        <v>285</v>
      </c>
      <c r="C1017" s="18" t="s">
        <v>289</v>
      </c>
      <c r="D1017" s="18" t="s">
        <v>34</v>
      </c>
      <c r="E1017" s="18" t="s">
        <v>33</v>
      </c>
      <c r="F1017" s="44">
        <v>1</v>
      </c>
    </row>
    <row r="1018" spans="1:6" x14ac:dyDescent="0.2">
      <c r="A1018" s="18" t="s">
        <v>5</v>
      </c>
      <c r="B1018" s="18" t="s">
        <v>285</v>
      </c>
      <c r="C1018" s="18" t="s">
        <v>289</v>
      </c>
      <c r="D1018" s="18" t="s">
        <v>34</v>
      </c>
      <c r="E1018" s="18" t="s">
        <v>23</v>
      </c>
      <c r="F1018" s="44">
        <v>19</v>
      </c>
    </row>
    <row r="1019" spans="1:6" x14ac:dyDescent="0.2">
      <c r="A1019" s="18" t="s">
        <v>5</v>
      </c>
      <c r="B1019" s="18" t="s">
        <v>285</v>
      </c>
      <c r="C1019" s="18" t="s">
        <v>289</v>
      </c>
      <c r="D1019" s="18" t="s">
        <v>34</v>
      </c>
      <c r="E1019" s="18" t="s">
        <v>32</v>
      </c>
      <c r="F1019" s="44">
        <v>3</v>
      </c>
    </row>
    <row r="1020" spans="1:6" x14ac:dyDescent="0.2">
      <c r="A1020" s="18" t="s">
        <v>5</v>
      </c>
      <c r="B1020" s="18" t="s">
        <v>285</v>
      </c>
      <c r="C1020" s="18" t="s">
        <v>289</v>
      </c>
      <c r="D1020" s="18" t="s">
        <v>34</v>
      </c>
      <c r="E1020" s="18" t="s">
        <v>29</v>
      </c>
      <c r="F1020" s="44">
        <v>37</v>
      </c>
    </row>
    <row r="1021" spans="1:6" x14ac:dyDescent="0.2">
      <c r="A1021" s="18" t="s">
        <v>5</v>
      </c>
      <c r="B1021" s="18" t="s">
        <v>285</v>
      </c>
      <c r="C1021" s="18" t="s">
        <v>289</v>
      </c>
      <c r="D1021" s="18" t="s">
        <v>275</v>
      </c>
      <c r="E1021" s="18" t="s">
        <v>276</v>
      </c>
      <c r="F1021" s="44">
        <v>794</v>
      </c>
    </row>
    <row r="1022" spans="1:6" x14ac:dyDescent="0.2">
      <c r="A1022" s="18" t="s">
        <v>5</v>
      </c>
      <c r="B1022" s="18" t="s">
        <v>285</v>
      </c>
      <c r="C1022" s="18" t="s">
        <v>289</v>
      </c>
      <c r="D1022" s="18" t="s">
        <v>275</v>
      </c>
      <c r="E1022" s="18" t="s">
        <v>28</v>
      </c>
      <c r="F1022" s="44">
        <v>1073</v>
      </c>
    </row>
    <row r="1023" spans="1:6" x14ac:dyDescent="0.2">
      <c r="A1023" s="18" t="s">
        <v>5</v>
      </c>
      <c r="B1023" s="18" t="s">
        <v>285</v>
      </c>
      <c r="C1023" s="18" t="s">
        <v>289</v>
      </c>
      <c r="D1023" s="18" t="s">
        <v>275</v>
      </c>
      <c r="E1023" s="18" t="s">
        <v>30</v>
      </c>
      <c r="F1023" s="44">
        <v>10</v>
      </c>
    </row>
    <row r="1024" spans="1:6" x14ac:dyDescent="0.2">
      <c r="A1024" s="18" t="s">
        <v>5</v>
      </c>
      <c r="B1024" s="18" t="s">
        <v>285</v>
      </c>
      <c r="C1024" s="18" t="s">
        <v>289</v>
      </c>
      <c r="D1024" s="18" t="s">
        <v>275</v>
      </c>
      <c r="E1024" s="18" t="s">
        <v>31</v>
      </c>
      <c r="F1024" s="44">
        <v>199</v>
      </c>
    </row>
    <row r="1025" spans="1:6" x14ac:dyDescent="0.2">
      <c r="A1025" s="18" t="s">
        <v>5</v>
      </c>
      <c r="B1025" s="18" t="s">
        <v>285</v>
      </c>
      <c r="C1025" s="18" t="s">
        <v>289</v>
      </c>
      <c r="D1025" s="18" t="s">
        <v>275</v>
      </c>
      <c r="E1025" s="18" t="s">
        <v>26</v>
      </c>
      <c r="F1025" s="44">
        <v>105</v>
      </c>
    </row>
    <row r="1026" spans="1:6" x14ac:dyDescent="0.2">
      <c r="A1026" s="18" t="s">
        <v>5</v>
      </c>
      <c r="B1026" s="18" t="s">
        <v>285</v>
      </c>
      <c r="C1026" s="18" t="s">
        <v>289</v>
      </c>
      <c r="D1026" s="18" t="s">
        <v>275</v>
      </c>
      <c r="E1026" s="18" t="s">
        <v>23</v>
      </c>
      <c r="F1026" s="44">
        <v>412</v>
      </c>
    </row>
    <row r="1027" spans="1:6" x14ac:dyDescent="0.2">
      <c r="A1027" s="18" t="s">
        <v>5</v>
      </c>
      <c r="B1027" s="18" t="s">
        <v>285</v>
      </c>
      <c r="C1027" s="18" t="s">
        <v>289</v>
      </c>
      <c r="D1027" s="18" t="s">
        <v>275</v>
      </c>
      <c r="E1027" s="18" t="s">
        <v>32</v>
      </c>
      <c r="F1027" s="44">
        <v>23</v>
      </c>
    </row>
    <row r="1028" spans="1:6" x14ac:dyDescent="0.2">
      <c r="A1028" s="18" t="s">
        <v>5</v>
      </c>
      <c r="B1028" s="18" t="s">
        <v>285</v>
      </c>
      <c r="C1028" s="18" t="s">
        <v>289</v>
      </c>
      <c r="D1028" s="18" t="s">
        <v>275</v>
      </c>
      <c r="E1028" s="18" t="s">
        <v>29</v>
      </c>
      <c r="F1028" s="44">
        <v>520</v>
      </c>
    </row>
    <row r="1029" spans="1:6" x14ac:dyDescent="0.2">
      <c r="A1029" s="18" t="s">
        <v>5</v>
      </c>
      <c r="B1029" s="18" t="s">
        <v>285</v>
      </c>
      <c r="C1029" s="18" t="s">
        <v>289</v>
      </c>
      <c r="D1029" s="18" t="s">
        <v>162</v>
      </c>
      <c r="E1029" s="18" t="s">
        <v>163</v>
      </c>
      <c r="F1029" s="44">
        <v>1687</v>
      </c>
    </row>
    <row r="1030" spans="1:6" x14ac:dyDescent="0.2">
      <c r="A1030" s="18" t="s">
        <v>5</v>
      </c>
      <c r="B1030" s="18" t="s">
        <v>285</v>
      </c>
      <c r="C1030" s="18" t="s">
        <v>289</v>
      </c>
      <c r="D1030" s="18" t="s">
        <v>65</v>
      </c>
      <c r="E1030" s="18" t="s">
        <v>70</v>
      </c>
      <c r="F1030" s="44">
        <v>54</v>
      </c>
    </row>
    <row r="1031" spans="1:6" x14ac:dyDescent="0.2">
      <c r="A1031" s="18" t="s">
        <v>5</v>
      </c>
      <c r="B1031" s="18" t="s">
        <v>285</v>
      </c>
      <c r="C1031" s="18" t="s">
        <v>289</v>
      </c>
      <c r="D1031" s="18" t="s">
        <v>65</v>
      </c>
      <c r="E1031" s="18" t="s">
        <v>69</v>
      </c>
      <c r="F1031" s="44">
        <v>14</v>
      </c>
    </row>
    <row r="1032" spans="1:6" x14ac:dyDescent="0.2">
      <c r="A1032" s="18" t="s">
        <v>5</v>
      </c>
      <c r="B1032" s="18" t="s">
        <v>285</v>
      </c>
      <c r="C1032" s="18" t="s">
        <v>289</v>
      </c>
      <c r="D1032" s="18" t="s">
        <v>65</v>
      </c>
      <c r="E1032" s="18" t="s">
        <v>277</v>
      </c>
      <c r="F1032" s="44">
        <v>16</v>
      </c>
    </row>
    <row r="1033" spans="1:6" x14ac:dyDescent="0.2">
      <c r="A1033" s="18" t="s">
        <v>5</v>
      </c>
      <c r="B1033" s="18" t="s">
        <v>285</v>
      </c>
      <c r="C1033" s="18" t="s">
        <v>289</v>
      </c>
      <c r="D1033" s="18" t="s">
        <v>65</v>
      </c>
      <c r="E1033" s="18" t="s">
        <v>278</v>
      </c>
      <c r="F1033" s="44">
        <v>207</v>
      </c>
    </row>
    <row r="1034" spans="1:6" x14ac:dyDescent="0.2">
      <c r="A1034" s="18" t="s">
        <v>5</v>
      </c>
      <c r="B1034" s="18" t="s">
        <v>285</v>
      </c>
      <c r="C1034" s="18" t="s">
        <v>289</v>
      </c>
      <c r="D1034" s="18" t="s">
        <v>65</v>
      </c>
      <c r="E1034" s="18" t="s">
        <v>279</v>
      </c>
      <c r="F1034" s="44">
        <v>28</v>
      </c>
    </row>
    <row r="1035" spans="1:6" x14ac:dyDescent="0.2">
      <c r="A1035" s="18" t="s">
        <v>5</v>
      </c>
      <c r="B1035" s="18" t="s">
        <v>285</v>
      </c>
      <c r="C1035" s="18" t="s">
        <v>289</v>
      </c>
      <c r="D1035" s="18" t="s">
        <v>65</v>
      </c>
      <c r="E1035" s="18" t="s">
        <v>23</v>
      </c>
      <c r="F1035" s="44">
        <v>361</v>
      </c>
    </row>
    <row r="1036" spans="1:6" x14ac:dyDescent="0.2">
      <c r="A1036" s="18" t="s">
        <v>5</v>
      </c>
      <c r="B1036" s="18" t="s">
        <v>285</v>
      </c>
      <c r="C1036" s="18" t="s">
        <v>289</v>
      </c>
      <c r="D1036" s="18" t="s">
        <v>65</v>
      </c>
      <c r="E1036" s="18" t="s">
        <v>280</v>
      </c>
      <c r="F1036" s="44">
        <v>14</v>
      </c>
    </row>
    <row r="1037" spans="1:6" x14ac:dyDescent="0.2">
      <c r="A1037" s="18" t="s">
        <v>5</v>
      </c>
      <c r="B1037" s="18" t="s">
        <v>285</v>
      </c>
      <c r="C1037" s="18" t="s">
        <v>289</v>
      </c>
      <c r="D1037" s="18" t="s">
        <v>65</v>
      </c>
      <c r="E1037" s="18" t="s">
        <v>66</v>
      </c>
      <c r="F1037" s="44">
        <v>301</v>
      </c>
    </row>
    <row r="1038" spans="1:6" x14ac:dyDescent="0.2">
      <c r="A1038" s="18" t="s">
        <v>5</v>
      </c>
      <c r="B1038" s="18" t="s">
        <v>285</v>
      </c>
      <c r="C1038" s="18" t="s">
        <v>289</v>
      </c>
      <c r="D1038" s="18" t="s">
        <v>243</v>
      </c>
      <c r="E1038" s="18" t="s">
        <v>21</v>
      </c>
      <c r="F1038" s="44">
        <v>15</v>
      </c>
    </row>
    <row r="1039" spans="1:6" x14ac:dyDescent="0.2">
      <c r="A1039" s="18" t="s">
        <v>5</v>
      </c>
      <c r="B1039" s="18" t="s">
        <v>285</v>
      </c>
      <c r="C1039" s="18" t="s">
        <v>289</v>
      </c>
      <c r="D1039" s="18" t="s">
        <v>243</v>
      </c>
      <c r="E1039" s="18" t="s">
        <v>14</v>
      </c>
      <c r="F1039" s="44">
        <v>17</v>
      </c>
    </row>
    <row r="1040" spans="1:6" x14ac:dyDescent="0.2">
      <c r="A1040" s="18" t="s">
        <v>5</v>
      </c>
      <c r="B1040" s="18" t="s">
        <v>285</v>
      </c>
      <c r="C1040" s="18" t="s">
        <v>289</v>
      </c>
      <c r="D1040" s="18" t="s">
        <v>243</v>
      </c>
      <c r="E1040" s="18" t="s">
        <v>18</v>
      </c>
      <c r="F1040" s="44">
        <v>1</v>
      </c>
    </row>
    <row r="1041" spans="1:6" x14ac:dyDescent="0.2">
      <c r="A1041" s="18" t="s">
        <v>5</v>
      </c>
      <c r="B1041" s="18" t="s">
        <v>285</v>
      </c>
      <c r="C1041" s="18" t="s">
        <v>289</v>
      </c>
      <c r="D1041" s="18" t="s">
        <v>243</v>
      </c>
      <c r="E1041" s="18" t="s">
        <v>17</v>
      </c>
      <c r="F1041" s="44">
        <v>79</v>
      </c>
    </row>
    <row r="1042" spans="1:6" x14ac:dyDescent="0.2">
      <c r="A1042" s="18" t="s">
        <v>5</v>
      </c>
      <c r="B1042" s="18" t="s">
        <v>285</v>
      </c>
      <c r="C1042" s="18" t="s">
        <v>289</v>
      </c>
      <c r="D1042" s="18" t="s">
        <v>243</v>
      </c>
      <c r="E1042" s="18" t="s">
        <v>20</v>
      </c>
      <c r="F1042" s="44">
        <v>1</v>
      </c>
    </row>
    <row r="1043" spans="1:6" x14ac:dyDescent="0.2">
      <c r="A1043" s="18" t="s">
        <v>5</v>
      </c>
      <c r="B1043" s="18" t="s">
        <v>285</v>
      </c>
      <c r="C1043" s="18" t="s">
        <v>289</v>
      </c>
      <c r="D1043" s="18" t="s">
        <v>243</v>
      </c>
      <c r="E1043" s="18" t="s">
        <v>23</v>
      </c>
      <c r="F1043" s="44">
        <v>47</v>
      </c>
    </row>
    <row r="1044" spans="1:6" x14ac:dyDescent="0.2">
      <c r="A1044" s="18" t="s">
        <v>5</v>
      </c>
      <c r="B1044" s="18" t="s">
        <v>285</v>
      </c>
      <c r="C1044" s="18" t="s">
        <v>289</v>
      </c>
      <c r="D1044" s="18" t="s">
        <v>243</v>
      </c>
      <c r="E1044" s="18" t="s">
        <v>15</v>
      </c>
      <c r="F1044" s="44">
        <v>71</v>
      </c>
    </row>
    <row r="1045" spans="1:6" x14ac:dyDescent="0.2">
      <c r="A1045" s="18" t="s">
        <v>5</v>
      </c>
      <c r="B1045" s="18" t="s">
        <v>285</v>
      </c>
      <c r="C1045" s="18" t="s">
        <v>289</v>
      </c>
      <c r="D1045" s="18" t="s">
        <v>243</v>
      </c>
      <c r="E1045" s="18" t="s">
        <v>22</v>
      </c>
      <c r="F1045" s="44">
        <v>40</v>
      </c>
    </row>
    <row r="1046" spans="1:6" x14ac:dyDescent="0.2">
      <c r="A1046" s="18" t="s">
        <v>5</v>
      </c>
      <c r="B1046" s="18" t="s">
        <v>285</v>
      </c>
      <c r="C1046" s="18" t="s">
        <v>289</v>
      </c>
      <c r="D1046" s="18" t="s">
        <v>98</v>
      </c>
      <c r="E1046" s="18" t="s">
        <v>100</v>
      </c>
      <c r="F1046" s="44">
        <v>52</v>
      </c>
    </row>
    <row r="1047" spans="1:6" x14ac:dyDescent="0.2">
      <c r="A1047" s="18" t="s">
        <v>5</v>
      </c>
      <c r="B1047" s="18" t="s">
        <v>285</v>
      </c>
      <c r="C1047" s="18" t="s">
        <v>289</v>
      </c>
      <c r="D1047" s="18" t="s">
        <v>98</v>
      </c>
      <c r="E1047" s="18" t="s">
        <v>102</v>
      </c>
      <c r="F1047" s="44">
        <v>14</v>
      </c>
    </row>
    <row r="1048" spans="1:6" x14ac:dyDescent="0.2">
      <c r="A1048" s="18" t="s">
        <v>5</v>
      </c>
      <c r="B1048" s="18" t="s">
        <v>285</v>
      </c>
      <c r="C1048" s="18" t="s">
        <v>289</v>
      </c>
      <c r="D1048" s="18" t="s">
        <v>98</v>
      </c>
      <c r="E1048" s="18" t="s">
        <v>23</v>
      </c>
      <c r="F1048" s="44">
        <v>1</v>
      </c>
    </row>
    <row r="1049" spans="1:6" x14ac:dyDescent="0.2">
      <c r="A1049" s="18" t="s">
        <v>5</v>
      </c>
      <c r="B1049" s="18" t="s">
        <v>285</v>
      </c>
      <c r="C1049" s="18" t="s">
        <v>289</v>
      </c>
      <c r="D1049" s="18" t="s">
        <v>98</v>
      </c>
      <c r="E1049" s="18" t="s">
        <v>101</v>
      </c>
      <c r="F1049" s="44">
        <v>116</v>
      </c>
    </row>
    <row r="1050" spans="1:6" x14ac:dyDescent="0.2">
      <c r="A1050" s="18" t="s">
        <v>5</v>
      </c>
      <c r="B1050" s="18" t="s">
        <v>285</v>
      </c>
      <c r="C1050" s="18" t="s">
        <v>289</v>
      </c>
      <c r="D1050" s="18" t="s">
        <v>98</v>
      </c>
      <c r="E1050" s="18" t="s">
        <v>104</v>
      </c>
      <c r="F1050" s="44">
        <v>22</v>
      </c>
    </row>
    <row r="1051" spans="1:6" x14ac:dyDescent="0.2">
      <c r="A1051" s="18" t="s">
        <v>5</v>
      </c>
      <c r="B1051" s="18" t="s">
        <v>285</v>
      </c>
      <c r="C1051" s="18" t="s">
        <v>289</v>
      </c>
      <c r="D1051" s="18" t="s">
        <v>98</v>
      </c>
      <c r="E1051" s="18" t="s">
        <v>99</v>
      </c>
      <c r="F1051" s="44">
        <v>688</v>
      </c>
    </row>
    <row r="1052" spans="1:6" x14ac:dyDescent="0.2">
      <c r="A1052" s="18" t="s">
        <v>5</v>
      </c>
      <c r="B1052" s="18" t="s">
        <v>285</v>
      </c>
      <c r="C1052" s="18" t="s">
        <v>289</v>
      </c>
      <c r="D1052" s="18" t="s">
        <v>98</v>
      </c>
      <c r="E1052" s="18" t="s">
        <v>103</v>
      </c>
      <c r="F1052" s="44">
        <v>2</v>
      </c>
    </row>
    <row r="1053" spans="1:6" x14ac:dyDescent="0.2">
      <c r="A1053" s="18" t="s">
        <v>5</v>
      </c>
      <c r="B1053" s="18" t="s">
        <v>285</v>
      </c>
      <c r="C1053" s="18" t="s">
        <v>289</v>
      </c>
      <c r="D1053" s="18" t="s">
        <v>39</v>
      </c>
      <c r="E1053" s="18" t="s">
        <v>172</v>
      </c>
      <c r="F1053" s="44">
        <v>1</v>
      </c>
    </row>
    <row r="1054" spans="1:6" x14ac:dyDescent="0.2">
      <c r="A1054" s="18" t="s">
        <v>5</v>
      </c>
      <c r="B1054" s="18" t="s">
        <v>285</v>
      </c>
      <c r="C1054" s="18" t="s">
        <v>289</v>
      </c>
      <c r="D1054" s="18" t="s">
        <v>39</v>
      </c>
      <c r="E1054" s="18" t="s">
        <v>23</v>
      </c>
      <c r="F1054" s="44">
        <v>11</v>
      </c>
    </row>
    <row r="1055" spans="1:6" x14ac:dyDescent="0.2">
      <c r="A1055" s="18" t="s">
        <v>5</v>
      </c>
      <c r="B1055" s="18" t="s">
        <v>285</v>
      </c>
      <c r="C1055" s="18" t="s">
        <v>289</v>
      </c>
      <c r="D1055" s="18" t="s">
        <v>39</v>
      </c>
      <c r="E1055" s="18" t="s">
        <v>54</v>
      </c>
      <c r="F1055" s="44">
        <v>1</v>
      </c>
    </row>
    <row r="1056" spans="1:6" x14ac:dyDescent="0.2">
      <c r="A1056" s="18" t="s">
        <v>5</v>
      </c>
      <c r="B1056" s="18" t="s">
        <v>285</v>
      </c>
      <c r="C1056" s="18" t="s">
        <v>289</v>
      </c>
      <c r="D1056" s="18" t="s">
        <v>39</v>
      </c>
      <c r="E1056" s="18" t="s">
        <v>55</v>
      </c>
      <c r="F1056" s="44">
        <v>4</v>
      </c>
    </row>
    <row r="1057" spans="1:6" x14ac:dyDescent="0.2">
      <c r="A1057" s="18" t="s">
        <v>5</v>
      </c>
      <c r="B1057" s="18" t="s">
        <v>285</v>
      </c>
      <c r="C1057" s="18" t="s">
        <v>289</v>
      </c>
      <c r="D1057" s="18" t="s">
        <v>39</v>
      </c>
      <c r="E1057" s="18" t="s">
        <v>42</v>
      </c>
      <c r="F1057" s="44">
        <v>15</v>
      </c>
    </row>
    <row r="1058" spans="1:6" x14ac:dyDescent="0.2">
      <c r="A1058" s="18" t="s">
        <v>5</v>
      </c>
      <c r="B1058" s="18" t="s">
        <v>285</v>
      </c>
      <c r="C1058" s="18" t="s">
        <v>289</v>
      </c>
      <c r="D1058" s="18" t="s">
        <v>39</v>
      </c>
      <c r="E1058" s="18" t="s">
        <v>170</v>
      </c>
      <c r="F1058" s="44">
        <v>9</v>
      </c>
    </row>
    <row r="1059" spans="1:6" x14ac:dyDescent="0.2">
      <c r="A1059" s="18" t="s">
        <v>5</v>
      </c>
      <c r="B1059" s="18" t="s">
        <v>285</v>
      </c>
      <c r="C1059" s="18" t="s">
        <v>289</v>
      </c>
      <c r="D1059" s="18" t="s">
        <v>39</v>
      </c>
      <c r="E1059" s="18" t="s">
        <v>47</v>
      </c>
      <c r="F1059" s="44">
        <v>14</v>
      </c>
    </row>
    <row r="1060" spans="1:6" x14ac:dyDescent="0.2">
      <c r="A1060" s="18" t="s">
        <v>5</v>
      </c>
      <c r="B1060" s="18" t="s">
        <v>285</v>
      </c>
      <c r="C1060" s="18" t="s">
        <v>289</v>
      </c>
      <c r="D1060" s="18" t="s">
        <v>39</v>
      </c>
      <c r="E1060" s="18" t="s">
        <v>169</v>
      </c>
      <c r="F1060" s="44">
        <v>84</v>
      </c>
    </row>
    <row r="1061" spans="1:6" x14ac:dyDescent="0.2">
      <c r="A1061" s="18" t="s">
        <v>5</v>
      </c>
      <c r="B1061" s="18" t="s">
        <v>285</v>
      </c>
      <c r="C1061" s="18" t="s">
        <v>289</v>
      </c>
      <c r="D1061" s="18" t="s">
        <v>39</v>
      </c>
      <c r="E1061" s="18" t="s">
        <v>189</v>
      </c>
      <c r="F1061" s="44">
        <v>4</v>
      </c>
    </row>
    <row r="1062" spans="1:6" x14ac:dyDescent="0.2">
      <c r="A1062" s="18" t="s">
        <v>5</v>
      </c>
      <c r="B1062" s="18" t="s">
        <v>285</v>
      </c>
      <c r="C1062" s="18" t="s">
        <v>289</v>
      </c>
      <c r="D1062" s="18" t="s">
        <v>39</v>
      </c>
      <c r="E1062" s="18" t="s">
        <v>56</v>
      </c>
      <c r="F1062" s="44">
        <v>14</v>
      </c>
    </row>
    <row r="1063" spans="1:6" x14ac:dyDescent="0.2">
      <c r="A1063" s="18" t="s">
        <v>5</v>
      </c>
      <c r="B1063" s="18" t="s">
        <v>285</v>
      </c>
      <c r="C1063" s="18" t="s">
        <v>289</v>
      </c>
      <c r="D1063" s="18" t="s">
        <v>39</v>
      </c>
      <c r="E1063" s="18" t="s">
        <v>44</v>
      </c>
      <c r="F1063" s="44">
        <v>12</v>
      </c>
    </row>
    <row r="1064" spans="1:6" x14ac:dyDescent="0.2">
      <c r="A1064" s="18" t="s">
        <v>5</v>
      </c>
      <c r="B1064" s="18" t="s">
        <v>285</v>
      </c>
      <c r="C1064" s="18" t="s">
        <v>289</v>
      </c>
      <c r="D1064" s="18" t="s">
        <v>13</v>
      </c>
      <c r="E1064" s="18" t="s">
        <v>21</v>
      </c>
      <c r="F1064" s="44">
        <v>193</v>
      </c>
    </row>
    <row r="1065" spans="1:6" x14ac:dyDescent="0.2">
      <c r="A1065" s="18" t="s">
        <v>5</v>
      </c>
      <c r="B1065" s="18" t="s">
        <v>285</v>
      </c>
      <c r="C1065" s="18" t="s">
        <v>289</v>
      </c>
      <c r="D1065" s="18" t="s">
        <v>13</v>
      </c>
      <c r="E1065" s="18" t="s">
        <v>14</v>
      </c>
      <c r="F1065" s="44">
        <v>1955</v>
      </c>
    </row>
    <row r="1066" spans="1:6" x14ac:dyDescent="0.2">
      <c r="A1066" s="18" t="s">
        <v>5</v>
      </c>
      <c r="B1066" s="18" t="s">
        <v>285</v>
      </c>
      <c r="C1066" s="18" t="s">
        <v>289</v>
      </c>
      <c r="D1066" s="18" t="s">
        <v>13</v>
      </c>
      <c r="E1066" s="18" t="s">
        <v>18</v>
      </c>
      <c r="F1066" s="44">
        <v>9</v>
      </c>
    </row>
    <row r="1067" spans="1:6" x14ac:dyDescent="0.2">
      <c r="A1067" s="18" t="s">
        <v>5</v>
      </c>
      <c r="B1067" s="18" t="s">
        <v>285</v>
      </c>
      <c r="C1067" s="18" t="s">
        <v>289</v>
      </c>
      <c r="D1067" s="18" t="s">
        <v>13</v>
      </c>
      <c r="E1067" s="18" t="s">
        <v>17</v>
      </c>
      <c r="F1067" s="44">
        <v>3162</v>
      </c>
    </row>
    <row r="1068" spans="1:6" x14ac:dyDescent="0.2">
      <c r="A1068" s="18" t="s">
        <v>5</v>
      </c>
      <c r="B1068" s="18" t="s">
        <v>285</v>
      </c>
      <c r="C1068" s="18" t="s">
        <v>289</v>
      </c>
      <c r="D1068" s="18" t="s">
        <v>13</v>
      </c>
      <c r="E1068" s="18" t="s">
        <v>20</v>
      </c>
      <c r="F1068" s="44">
        <v>2</v>
      </c>
    </row>
    <row r="1069" spans="1:6" x14ac:dyDescent="0.2">
      <c r="A1069" s="18" t="s">
        <v>5</v>
      </c>
      <c r="B1069" s="18" t="s">
        <v>285</v>
      </c>
      <c r="C1069" s="18" t="s">
        <v>289</v>
      </c>
      <c r="D1069" s="18" t="s">
        <v>13</v>
      </c>
      <c r="E1069" s="18" t="s">
        <v>23</v>
      </c>
      <c r="F1069" s="44">
        <v>406</v>
      </c>
    </row>
    <row r="1070" spans="1:6" x14ac:dyDescent="0.2">
      <c r="A1070" s="18" t="s">
        <v>5</v>
      </c>
      <c r="B1070" s="18" t="s">
        <v>285</v>
      </c>
      <c r="C1070" s="18" t="s">
        <v>289</v>
      </c>
      <c r="D1070" s="18" t="s">
        <v>13</v>
      </c>
      <c r="E1070" s="18" t="s">
        <v>15</v>
      </c>
      <c r="F1070" s="44">
        <v>5</v>
      </c>
    </row>
    <row r="1071" spans="1:6" x14ac:dyDescent="0.2">
      <c r="A1071" s="18" t="s">
        <v>5</v>
      </c>
      <c r="B1071" s="18" t="s">
        <v>285</v>
      </c>
      <c r="C1071" s="18" t="s">
        <v>289</v>
      </c>
      <c r="D1071" s="18" t="s">
        <v>13</v>
      </c>
      <c r="E1071" s="18" t="s">
        <v>22</v>
      </c>
      <c r="F1071" s="44">
        <v>653</v>
      </c>
    </row>
    <row r="1072" spans="1:6" x14ac:dyDescent="0.2">
      <c r="A1072" s="18" t="s">
        <v>5</v>
      </c>
      <c r="B1072" s="18" t="s">
        <v>285</v>
      </c>
      <c r="C1072" s="18" t="s">
        <v>289</v>
      </c>
      <c r="D1072" s="18" t="s">
        <v>13</v>
      </c>
      <c r="E1072" s="18" t="s">
        <v>19</v>
      </c>
      <c r="F1072" s="44">
        <v>386</v>
      </c>
    </row>
    <row r="1073" spans="1:6" x14ac:dyDescent="0.2">
      <c r="A1073" s="18" t="s">
        <v>5</v>
      </c>
      <c r="B1073" s="18" t="s">
        <v>285</v>
      </c>
      <c r="C1073" s="18" t="s">
        <v>289</v>
      </c>
      <c r="D1073" s="18" t="s">
        <v>128</v>
      </c>
      <c r="E1073" s="18" t="s">
        <v>23</v>
      </c>
      <c r="F1073" s="44">
        <v>443</v>
      </c>
    </row>
    <row r="1074" spans="1:6" x14ac:dyDescent="0.2">
      <c r="A1074" s="18" t="s">
        <v>5</v>
      </c>
      <c r="B1074" s="18" t="s">
        <v>285</v>
      </c>
      <c r="C1074" s="18" t="s">
        <v>289</v>
      </c>
      <c r="D1074" s="18" t="s">
        <v>128</v>
      </c>
      <c r="E1074" s="18" t="s">
        <v>129</v>
      </c>
      <c r="F1074" s="44">
        <v>99</v>
      </c>
    </row>
    <row r="1075" spans="1:6" x14ac:dyDescent="0.2">
      <c r="A1075" s="18" t="s">
        <v>5</v>
      </c>
      <c r="B1075" s="18" t="s">
        <v>285</v>
      </c>
      <c r="C1075" s="18" t="s">
        <v>289</v>
      </c>
      <c r="D1075" s="18" t="s">
        <v>128</v>
      </c>
      <c r="E1075" s="18" t="s">
        <v>130</v>
      </c>
      <c r="F1075" s="44">
        <v>652</v>
      </c>
    </row>
    <row r="1076" spans="1:6" x14ac:dyDescent="0.2">
      <c r="A1076" s="18" t="s">
        <v>5</v>
      </c>
      <c r="B1076" s="18" t="s">
        <v>285</v>
      </c>
      <c r="C1076" s="18" t="s">
        <v>289</v>
      </c>
      <c r="D1076" s="18" t="s">
        <v>244</v>
      </c>
      <c r="E1076" s="18" t="s">
        <v>160</v>
      </c>
      <c r="F1076" s="44">
        <v>68</v>
      </c>
    </row>
    <row r="1077" spans="1:6" x14ac:dyDescent="0.2">
      <c r="A1077" s="18" t="s">
        <v>5</v>
      </c>
      <c r="B1077" s="18" t="s">
        <v>285</v>
      </c>
      <c r="C1077" s="18" t="s">
        <v>289</v>
      </c>
      <c r="D1077" s="18" t="s">
        <v>244</v>
      </c>
      <c r="E1077" s="18" t="s">
        <v>161</v>
      </c>
      <c r="F1077" s="44">
        <v>107</v>
      </c>
    </row>
    <row r="1078" spans="1:6" x14ac:dyDescent="0.2">
      <c r="A1078" s="18" t="s">
        <v>5</v>
      </c>
      <c r="B1078" s="18" t="s">
        <v>285</v>
      </c>
      <c r="C1078" s="18" t="s">
        <v>289</v>
      </c>
      <c r="D1078" s="18" t="s">
        <v>138</v>
      </c>
      <c r="E1078" s="18" t="s">
        <v>140</v>
      </c>
      <c r="F1078" s="44">
        <v>52</v>
      </c>
    </row>
    <row r="1079" spans="1:6" x14ac:dyDescent="0.2">
      <c r="A1079" s="18" t="s">
        <v>5</v>
      </c>
      <c r="B1079" s="18" t="s">
        <v>285</v>
      </c>
      <c r="C1079" s="18" t="s">
        <v>289</v>
      </c>
      <c r="D1079" s="18" t="s">
        <v>138</v>
      </c>
      <c r="E1079" s="18" t="s">
        <v>139</v>
      </c>
      <c r="F1079" s="44">
        <v>224</v>
      </c>
    </row>
    <row r="1080" spans="1:6" x14ac:dyDescent="0.2">
      <c r="A1080" s="18" t="s">
        <v>5</v>
      </c>
      <c r="B1080" s="18" t="s">
        <v>285</v>
      </c>
      <c r="C1080" s="18" t="s">
        <v>289</v>
      </c>
      <c r="D1080" s="18" t="s">
        <v>148</v>
      </c>
      <c r="E1080" s="18" t="s">
        <v>149</v>
      </c>
      <c r="F1080" s="44">
        <v>1</v>
      </c>
    </row>
    <row r="1081" spans="1:6" x14ac:dyDescent="0.2">
      <c r="A1081" s="18" t="s">
        <v>5</v>
      </c>
      <c r="B1081" s="18" t="s">
        <v>285</v>
      </c>
      <c r="C1081" s="18" t="s">
        <v>289</v>
      </c>
      <c r="D1081" s="18" t="s">
        <v>148</v>
      </c>
      <c r="E1081" s="18" t="s">
        <v>23</v>
      </c>
      <c r="F1081" s="44">
        <v>5</v>
      </c>
    </row>
    <row r="1082" spans="1:6" x14ac:dyDescent="0.2">
      <c r="A1082" s="18" t="s">
        <v>6</v>
      </c>
      <c r="B1082" s="18" t="s">
        <v>290</v>
      </c>
      <c r="C1082" s="18" t="s">
        <v>291</v>
      </c>
      <c r="D1082" s="18" t="s">
        <v>21</v>
      </c>
      <c r="E1082" s="18" t="s">
        <v>156</v>
      </c>
      <c r="F1082" s="44">
        <v>96</v>
      </c>
    </row>
    <row r="1083" spans="1:6" x14ac:dyDescent="0.2">
      <c r="A1083" s="18" t="s">
        <v>6</v>
      </c>
      <c r="B1083" s="18" t="s">
        <v>290</v>
      </c>
      <c r="C1083" s="18" t="s">
        <v>291</v>
      </c>
      <c r="D1083" s="18" t="s">
        <v>21</v>
      </c>
      <c r="E1083" s="18" t="s">
        <v>157</v>
      </c>
      <c r="F1083" s="44">
        <v>359</v>
      </c>
    </row>
    <row r="1084" spans="1:6" x14ac:dyDescent="0.2">
      <c r="A1084" s="18" t="s">
        <v>6</v>
      </c>
      <c r="B1084" s="18" t="s">
        <v>290</v>
      </c>
      <c r="C1084" s="18" t="s">
        <v>291</v>
      </c>
      <c r="D1084" s="18" t="s">
        <v>73</v>
      </c>
      <c r="E1084" s="18" t="s">
        <v>93</v>
      </c>
      <c r="F1084" s="44">
        <v>38</v>
      </c>
    </row>
    <row r="1085" spans="1:6" x14ac:dyDescent="0.2">
      <c r="A1085" s="18" t="s">
        <v>6</v>
      </c>
      <c r="B1085" s="18" t="s">
        <v>290</v>
      </c>
      <c r="C1085" s="18" t="s">
        <v>291</v>
      </c>
      <c r="D1085" s="18" t="s">
        <v>73</v>
      </c>
      <c r="E1085" s="18" t="s">
        <v>92</v>
      </c>
      <c r="F1085" s="44">
        <v>9</v>
      </c>
    </row>
    <row r="1086" spans="1:6" x14ac:dyDescent="0.2">
      <c r="A1086" s="18" t="s">
        <v>6</v>
      </c>
      <c r="B1086" s="18" t="s">
        <v>290</v>
      </c>
      <c r="C1086" s="18" t="s">
        <v>291</v>
      </c>
      <c r="D1086" s="18" t="s">
        <v>73</v>
      </c>
      <c r="E1086" s="18" t="s">
        <v>94</v>
      </c>
      <c r="F1086" s="44">
        <v>21</v>
      </c>
    </row>
    <row r="1087" spans="1:6" x14ac:dyDescent="0.2">
      <c r="A1087" s="18" t="s">
        <v>6</v>
      </c>
      <c r="B1087" s="18" t="s">
        <v>290</v>
      </c>
      <c r="C1087" s="18" t="s">
        <v>291</v>
      </c>
      <c r="D1087" s="18" t="s">
        <v>73</v>
      </c>
      <c r="E1087" s="18" t="s">
        <v>87</v>
      </c>
      <c r="F1087" s="44">
        <v>5</v>
      </c>
    </row>
    <row r="1088" spans="1:6" x14ac:dyDescent="0.2">
      <c r="A1088" s="18" t="s">
        <v>6</v>
      </c>
      <c r="B1088" s="18" t="s">
        <v>290</v>
      </c>
      <c r="C1088" s="18" t="s">
        <v>291</v>
      </c>
      <c r="D1088" s="18" t="s">
        <v>73</v>
      </c>
      <c r="E1088" s="18" t="s">
        <v>86</v>
      </c>
      <c r="F1088" s="44">
        <v>51</v>
      </c>
    </row>
    <row r="1089" spans="1:6" x14ac:dyDescent="0.2">
      <c r="A1089" s="18" t="s">
        <v>6</v>
      </c>
      <c r="B1089" s="18" t="s">
        <v>290</v>
      </c>
      <c r="C1089" s="18" t="s">
        <v>291</v>
      </c>
      <c r="D1089" s="18" t="s">
        <v>73</v>
      </c>
      <c r="E1089" s="18" t="s">
        <v>88</v>
      </c>
      <c r="F1089" s="44">
        <v>3</v>
      </c>
    </row>
    <row r="1090" spans="1:6" x14ac:dyDescent="0.2">
      <c r="A1090" s="18" t="s">
        <v>6</v>
      </c>
      <c r="B1090" s="18" t="s">
        <v>290</v>
      </c>
      <c r="C1090" s="18" t="s">
        <v>291</v>
      </c>
      <c r="D1090" s="18" t="s">
        <v>73</v>
      </c>
      <c r="E1090" s="18" t="s">
        <v>96</v>
      </c>
      <c r="F1090" s="44">
        <v>31</v>
      </c>
    </row>
    <row r="1091" spans="1:6" x14ac:dyDescent="0.2">
      <c r="A1091" s="18" t="s">
        <v>6</v>
      </c>
      <c r="B1091" s="18" t="s">
        <v>290</v>
      </c>
      <c r="C1091" s="18" t="s">
        <v>291</v>
      </c>
      <c r="D1091" s="18" t="s">
        <v>73</v>
      </c>
      <c r="E1091" s="18" t="s">
        <v>95</v>
      </c>
      <c r="F1091" s="44">
        <v>120</v>
      </c>
    </row>
    <row r="1092" spans="1:6" x14ac:dyDescent="0.2">
      <c r="A1092" s="18" t="s">
        <v>6</v>
      </c>
      <c r="B1092" s="18" t="s">
        <v>290</v>
      </c>
      <c r="C1092" s="18" t="s">
        <v>291</v>
      </c>
      <c r="D1092" s="18" t="s">
        <v>73</v>
      </c>
      <c r="E1092" s="18" t="s">
        <v>97</v>
      </c>
      <c r="F1092" s="44">
        <v>6</v>
      </c>
    </row>
    <row r="1093" spans="1:6" x14ac:dyDescent="0.2">
      <c r="A1093" s="18" t="s">
        <v>6</v>
      </c>
      <c r="B1093" s="18" t="s">
        <v>290</v>
      </c>
      <c r="C1093" s="18" t="s">
        <v>291</v>
      </c>
      <c r="D1093" s="18" t="s">
        <v>73</v>
      </c>
      <c r="E1093" s="18" t="s">
        <v>80</v>
      </c>
      <c r="F1093" s="44">
        <v>12</v>
      </c>
    </row>
    <row r="1094" spans="1:6" x14ac:dyDescent="0.2">
      <c r="A1094" s="18" t="s">
        <v>6</v>
      </c>
      <c r="B1094" s="18" t="s">
        <v>290</v>
      </c>
      <c r="C1094" s="18" t="s">
        <v>291</v>
      </c>
      <c r="D1094" s="18" t="s">
        <v>73</v>
      </c>
      <c r="E1094" s="18" t="s">
        <v>79</v>
      </c>
      <c r="F1094" s="44">
        <v>66</v>
      </c>
    </row>
    <row r="1095" spans="1:6" x14ac:dyDescent="0.2">
      <c r="A1095" s="18" t="s">
        <v>6</v>
      </c>
      <c r="B1095" s="18" t="s">
        <v>290</v>
      </c>
      <c r="C1095" s="18" t="s">
        <v>291</v>
      </c>
      <c r="D1095" s="18" t="s">
        <v>73</v>
      </c>
      <c r="E1095" s="18" t="s">
        <v>78</v>
      </c>
      <c r="F1095" s="44">
        <v>3</v>
      </c>
    </row>
    <row r="1096" spans="1:6" x14ac:dyDescent="0.2">
      <c r="A1096" s="18" t="s">
        <v>6</v>
      </c>
      <c r="B1096" s="18" t="s">
        <v>290</v>
      </c>
      <c r="C1096" s="18" t="s">
        <v>291</v>
      </c>
      <c r="D1096" s="18" t="s">
        <v>73</v>
      </c>
      <c r="E1096" s="18" t="s">
        <v>81</v>
      </c>
      <c r="F1096" s="44">
        <v>15</v>
      </c>
    </row>
    <row r="1097" spans="1:6" x14ac:dyDescent="0.2">
      <c r="A1097" s="18" t="s">
        <v>6</v>
      </c>
      <c r="B1097" s="18" t="s">
        <v>290</v>
      </c>
      <c r="C1097" s="18" t="s">
        <v>291</v>
      </c>
      <c r="D1097" s="18" t="s">
        <v>73</v>
      </c>
      <c r="E1097" s="18" t="s">
        <v>76</v>
      </c>
      <c r="F1097" s="44">
        <v>92</v>
      </c>
    </row>
    <row r="1098" spans="1:6" x14ac:dyDescent="0.2">
      <c r="A1098" s="18" t="s">
        <v>6</v>
      </c>
      <c r="B1098" s="18" t="s">
        <v>290</v>
      </c>
      <c r="C1098" s="18" t="s">
        <v>291</v>
      </c>
      <c r="D1098" s="18" t="s">
        <v>73</v>
      </c>
      <c r="E1098" s="18" t="s">
        <v>75</v>
      </c>
      <c r="F1098" s="44">
        <v>287</v>
      </c>
    </row>
    <row r="1099" spans="1:6" x14ac:dyDescent="0.2">
      <c r="A1099" s="18" t="s">
        <v>6</v>
      </c>
      <c r="B1099" s="18" t="s">
        <v>290</v>
      </c>
      <c r="C1099" s="18" t="s">
        <v>291</v>
      </c>
      <c r="D1099" s="18" t="s">
        <v>73</v>
      </c>
      <c r="E1099" s="18" t="s">
        <v>74</v>
      </c>
      <c r="F1099" s="44">
        <v>4</v>
      </c>
    </row>
    <row r="1100" spans="1:6" x14ac:dyDescent="0.2">
      <c r="A1100" s="18" t="s">
        <v>6</v>
      </c>
      <c r="B1100" s="18" t="s">
        <v>290</v>
      </c>
      <c r="C1100" s="18" t="s">
        <v>291</v>
      </c>
      <c r="D1100" s="18" t="s">
        <v>73</v>
      </c>
      <c r="E1100" s="18" t="s">
        <v>77</v>
      </c>
      <c r="F1100" s="44">
        <v>60</v>
      </c>
    </row>
    <row r="1101" spans="1:6" x14ac:dyDescent="0.2">
      <c r="A1101" s="18" t="s">
        <v>6</v>
      </c>
      <c r="B1101" s="18" t="s">
        <v>290</v>
      </c>
      <c r="C1101" s="18" t="s">
        <v>291</v>
      </c>
      <c r="D1101" s="18" t="s">
        <v>73</v>
      </c>
      <c r="E1101" s="18" t="s">
        <v>84</v>
      </c>
      <c r="F1101" s="44">
        <v>4</v>
      </c>
    </row>
    <row r="1102" spans="1:6" x14ac:dyDescent="0.2">
      <c r="A1102" s="18" t="s">
        <v>6</v>
      </c>
      <c r="B1102" s="18" t="s">
        <v>290</v>
      </c>
      <c r="C1102" s="18" t="s">
        <v>291</v>
      </c>
      <c r="D1102" s="18" t="s">
        <v>73</v>
      </c>
      <c r="E1102" s="18" t="s">
        <v>83</v>
      </c>
      <c r="F1102" s="44">
        <v>58</v>
      </c>
    </row>
    <row r="1103" spans="1:6" x14ac:dyDescent="0.2">
      <c r="A1103" s="18" t="s">
        <v>6</v>
      </c>
      <c r="B1103" s="18" t="s">
        <v>290</v>
      </c>
      <c r="C1103" s="18" t="s">
        <v>291</v>
      </c>
      <c r="D1103" s="18" t="s">
        <v>73</v>
      </c>
      <c r="E1103" s="18" t="s">
        <v>82</v>
      </c>
      <c r="F1103" s="44">
        <v>118</v>
      </c>
    </row>
    <row r="1104" spans="1:6" x14ac:dyDescent="0.2">
      <c r="A1104" s="18" t="s">
        <v>6</v>
      </c>
      <c r="B1104" s="18" t="s">
        <v>290</v>
      </c>
      <c r="C1104" s="18" t="s">
        <v>291</v>
      </c>
      <c r="D1104" s="18" t="s">
        <v>73</v>
      </c>
      <c r="E1104" s="18" t="s">
        <v>85</v>
      </c>
      <c r="F1104" s="44">
        <v>19</v>
      </c>
    </row>
    <row r="1105" spans="1:6" x14ac:dyDescent="0.2">
      <c r="A1105" s="18" t="s">
        <v>6</v>
      </c>
      <c r="B1105" s="18" t="s">
        <v>290</v>
      </c>
      <c r="C1105" s="18" t="s">
        <v>291</v>
      </c>
      <c r="D1105" s="18" t="s">
        <v>73</v>
      </c>
      <c r="E1105" s="18" t="s">
        <v>90</v>
      </c>
      <c r="F1105" s="44">
        <v>220</v>
      </c>
    </row>
    <row r="1106" spans="1:6" x14ac:dyDescent="0.2">
      <c r="A1106" s="18" t="s">
        <v>6</v>
      </c>
      <c r="B1106" s="18" t="s">
        <v>290</v>
      </c>
      <c r="C1106" s="18" t="s">
        <v>291</v>
      </c>
      <c r="D1106" s="18" t="s">
        <v>73</v>
      </c>
      <c r="E1106" s="18" t="s">
        <v>89</v>
      </c>
      <c r="F1106" s="44">
        <v>47</v>
      </c>
    </row>
    <row r="1107" spans="1:6" x14ac:dyDescent="0.2">
      <c r="A1107" s="18" t="s">
        <v>6</v>
      </c>
      <c r="B1107" s="18" t="s">
        <v>290</v>
      </c>
      <c r="C1107" s="18" t="s">
        <v>291</v>
      </c>
      <c r="D1107" s="18" t="s">
        <v>73</v>
      </c>
      <c r="E1107" s="18" t="s">
        <v>91</v>
      </c>
      <c r="F1107" s="44">
        <v>94</v>
      </c>
    </row>
    <row r="1108" spans="1:6" x14ac:dyDescent="0.2">
      <c r="A1108" s="18" t="s">
        <v>6</v>
      </c>
      <c r="B1108" s="18" t="s">
        <v>290</v>
      </c>
      <c r="C1108" s="18" t="s">
        <v>291</v>
      </c>
      <c r="D1108" s="18" t="s">
        <v>150</v>
      </c>
      <c r="E1108" s="18" t="s">
        <v>154</v>
      </c>
      <c r="F1108" s="44">
        <v>460</v>
      </c>
    </row>
    <row r="1109" spans="1:6" x14ac:dyDescent="0.2">
      <c r="A1109" s="18" t="s">
        <v>6</v>
      </c>
      <c r="B1109" s="18" t="s">
        <v>290</v>
      </c>
      <c r="C1109" s="18" t="s">
        <v>291</v>
      </c>
      <c r="D1109" s="18" t="s">
        <v>150</v>
      </c>
      <c r="E1109" s="18" t="s">
        <v>151</v>
      </c>
      <c r="F1109" s="44">
        <v>2</v>
      </c>
    </row>
    <row r="1110" spans="1:6" x14ac:dyDescent="0.2">
      <c r="A1110" s="18" t="s">
        <v>6</v>
      </c>
      <c r="B1110" s="18" t="s">
        <v>290</v>
      </c>
      <c r="C1110" s="18" t="s">
        <v>291</v>
      </c>
      <c r="D1110" s="18" t="s">
        <v>150</v>
      </c>
      <c r="E1110" s="18" t="s">
        <v>152</v>
      </c>
      <c r="F1110" s="44">
        <v>76</v>
      </c>
    </row>
    <row r="1111" spans="1:6" x14ac:dyDescent="0.2">
      <c r="A1111" s="18" t="s">
        <v>6</v>
      </c>
      <c r="B1111" s="18" t="s">
        <v>290</v>
      </c>
      <c r="C1111" s="18" t="s">
        <v>291</v>
      </c>
      <c r="D1111" s="18" t="s">
        <v>150</v>
      </c>
      <c r="E1111" s="18" t="s">
        <v>153</v>
      </c>
      <c r="F1111" s="44">
        <v>489</v>
      </c>
    </row>
    <row r="1112" spans="1:6" x14ac:dyDescent="0.2">
      <c r="A1112" s="18" t="s">
        <v>6</v>
      </c>
      <c r="B1112" s="18" t="s">
        <v>290</v>
      </c>
      <c r="C1112" s="18" t="s">
        <v>291</v>
      </c>
      <c r="D1112" s="18" t="s">
        <v>57</v>
      </c>
      <c r="E1112" s="18" t="s">
        <v>62</v>
      </c>
      <c r="F1112" s="44">
        <v>1497</v>
      </c>
    </row>
    <row r="1113" spans="1:6" x14ac:dyDescent="0.2">
      <c r="A1113" s="18" t="s">
        <v>6</v>
      </c>
      <c r="B1113" s="18" t="s">
        <v>290</v>
      </c>
      <c r="C1113" s="18" t="s">
        <v>291</v>
      </c>
      <c r="D1113" s="18" t="s">
        <v>57</v>
      </c>
      <c r="E1113" s="18" t="s">
        <v>59</v>
      </c>
      <c r="F1113" s="44">
        <v>1020</v>
      </c>
    </row>
    <row r="1114" spans="1:6" x14ac:dyDescent="0.2">
      <c r="A1114" s="18" t="s">
        <v>6</v>
      </c>
      <c r="B1114" s="18" t="s">
        <v>290</v>
      </c>
      <c r="C1114" s="18" t="s">
        <v>291</v>
      </c>
      <c r="D1114" s="18" t="s">
        <v>57</v>
      </c>
      <c r="E1114" s="18" t="s">
        <v>60</v>
      </c>
      <c r="F1114" s="44">
        <v>297</v>
      </c>
    </row>
    <row r="1115" spans="1:6" x14ac:dyDescent="0.2">
      <c r="A1115" s="18" t="s">
        <v>6</v>
      </c>
      <c r="B1115" s="18" t="s">
        <v>290</v>
      </c>
      <c r="C1115" s="18" t="s">
        <v>291</v>
      </c>
      <c r="D1115" s="18" t="s">
        <v>57</v>
      </c>
      <c r="E1115" s="18" t="s">
        <v>61</v>
      </c>
      <c r="F1115" s="44">
        <v>670</v>
      </c>
    </row>
    <row r="1116" spans="1:6" x14ac:dyDescent="0.2">
      <c r="A1116" s="18" t="s">
        <v>6</v>
      </c>
      <c r="B1116" s="18" t="s">
        <v>290</v>
      </c>
      <c r="C1116" s="18" t="s">
        <v>291</v>
      </c>
      <c r="D1116" s="18" t="s">
        <v>57</v>
      </c>
      <c r="E1116" s="18" t="s">
        <v>63</v>
      </c>
      <c r="F1116" s="44">
        <v>213</v>
      </c>
    </row>
    <row r="1117" spans="1:6" x14ac:dyDescent="0.2">
      <c r="A1117" s="18" t="s">
        <v>6</v>
      </c>
      <c r="B1117" s="18" t="s">
        <v>290</v>
      </c>
      <c r="C1117" s="18" t="s">
        <v>291</v>
      </c>
      <c r="D1117" s="18" t="s">
        <v>57</v>
      </c>
      <c r="E1117" s="18" t="s">
        <v>23</v>
      </c>
      <c r="F1117" s="44">
        <v>144</v>
      </c>
    </row>
    <row r="1118" spans="1:6" x14ac:dyDescent="0.2">
      <c r="A1118" s="18" t="s">
        <v>6</v>
      </c>
      <c r="B1118" s="18" t="s">
        <v>290</v>
      </c>
      <c r="C1118" s="18" t="s">
        <v>291</v>
      </c>
      <c r="D1118" s="18" t="s">
        <v>141</v>
      </c>
      <c r="E1118" s="18" t="s">
        <v>145</v>
      </c>
      <c r="F1118" s="44">
        <v>5</v>
      </c>
    </row>
    <row r="1119" spans="1:6" x14ac:dyDescent="0.2">
      <c r="A1119" s="18" t="s">
        <v>6</v>
      </c>
      <c r="B1119" s="18" t="s">
        <v>290</v>
      </c>
      <c r="C1119" s="18" t="s">
        <v>291</v>
      </c>
      <c r="D1119" s="18" t="s">
        <v>141</v>
      </c>
      <c r="E1119" s="18" t="s">
        <v>142</v>
      </c>
      <c r="F1119" s="44">
        <v>126</v>
      </c>
    </row>
    <row r="1120" spans="1:6" x14ac:dyDescent="0.2">
      <c r="A1120" s="18" t="s">
        <v>6</v>
      </c>
      <c r="B1120" s="18" t="s">
        <v>290</v>
      </c>
      <c r="C1120" s="18" t="s">
        <v>291</v>
      </c>
      <c r="D1120" s="18" t="s">
        <v>141</v>
      </c>
      <c r="E1120" s="18" t="s">
        <v>147</v>
      </c>
      <c r="F1120" s="44">
        <v>16</v>
      </c>
    </row>
    <row r="1121" spans="1:6" x14ac:dyDescent="0.2">
      <c r="A1121" s="18" t="s">
        <v>6</v>
      </c>
      <c r="B1121" s="18" t="s">
        <v>290</v>
      </c>
      <c r="C1121" s="18" t="s">
        <v>291</v>
      </c>
      <c r="D1121" s="18" t="s">
        <v>141</v>
      </c>
      <c r="E1121" s="18" t="s">
        <v>143</v>
      </c>
      <c r="F1121" s="44">
        <v>5</v>
      </c>
    </row>
    <row r="1122" spans="1:6" x14ac:dyDescent="0.2">
      <c r="A1122" s="18" t="s">
        <v>6</v>
      </c>
      <c r="B1122" s="18" t="s">
        <v>290</v>
      </c>
      <c r="C1122" s="18" t="s">
        <v>291</v>
      </c>
      <c r="D1122" s="18" t="s">
        <v>35</v>
      </c>
      <c r="E1122" s="18" t="s">
        <v>21</v>
      </c>
      <c r="F1122" s="44">
        <v>1708</v>
      </c>
    </row>
    <row r="1123" spans="1:6" x14ac:dyDescent="0.2">
      <c r="A1123" s="18" t="s">
        <v>6</v>
      </c>
      <c r="B1123" s="18" t="s">
        <v>290</v>
      </c>
      <c r="C1123" s="18" t="s">
        <v>291</v>
      </c>
      <c r="D1123" s="18" t="s">
        <v>35</v>
      </c>
      <c r="E1123" s="18" t="s">
        <v>36</v>
      </c>
      <c r="F1123" s="44">
        <v>77</v>
      </c>
    </row>
    <row r="1124" spans="1:6" x14ac:dyDescent="0.2">
      <c r="A1124" s="18" t="s">
        <v>6</v>
      </c>
      <c r="B1124" s="18" t="s">
        <v>290</v>
      </c>
      <c r="C1124" s="18" t="s">
        <v>291</v>
      </c>
      <c r="D1124" s="18" t="s">
        <v>35</v>
      </c>
      <c r="E1124" s="18" t="s">
        <v>38</v>
      </c>
      <c r="F1124" s="44">
        <v>955</v>
      </c>
    </row>
    <row r="1125" spans="1:6" x14ac:dyDescent="0.2">
      <c r="A1125" s="18" t="s">
        <v>6</v>
      </c>
      <c r="B1125" s="18" t="s">
        <v>290</v>
      </c>
      <c r="C1125" s="18" t="s">
        <v>291</v>
      </c>
      <c r="D1125" s="18" t="s">
        <v>35</v>
      </c>
      <c r="E1125" s="18" t="s">
        <v>23</v>
      </c>
      <c r="F1125" s="44">
        <v>669</v>
      </c>
    </row>
    <row r="1126" spans="1:6" x14ac:dyDescent="0.2">
      <c r="A1126" s="18" t="s">
        <v>6</v>
      </c>
      <c r="B1126" s="18" t="s">
        <v>290</v>
      </c>
      <c r="C1126" s="18" t="s">
        <v>291</v>
      </c>
      <c r="D1126" s="18" t="s">
        <v>35</v>
      </c>
      <c r="E1126" s="18" t="s">
        <v>37</v>
      </c>
      <c r="F1126" s="44">
        <v>728</v>
      </c>
    </row>
    <row r="1127" spans="1:6" x14ac:dyDescent="0.2">
      <c r="A1127" s="18" t="s">
        <v>6</v>
      </c>
      <c r="B1127" s="18" t="s">
        <v>290</v>
      </c>
      <c r="C1127" s="18" t="s">
        <v>291</v>
      </c>
      <c r="D1127" s="18" t="s">
        <v>35</v>
      </c>
      <c r="E1127" s="18" t="s">
        <v>22</v>
      </c>
      <c r="F1127" s="44">
        <v>269</v>
      </c>
    </row>
    <row r="1128" spans="1:6" x14ac:dyDescent="0.2">
      <c r="A1128" s="18" t="s">
        <v>6</v>
      </c>
      <c r="B1128" s="18" t="s">
        <v>290</v>
      </c>
      <c r="C1128" s="18" t="s">
        <v>291</v>
      </c>
      <c r="D1128" s="18" t="s">
        <v>272</v>
      </c>
      <c r="E1128" s="18" t="s">
        <v>166</v>
      </c>
      <c r="F1128" s="44">
        <v>173</v>
      </c>
    </row>
    <row r="1129" spans="1:6" x14ac:dyDescent="0.2">
      <c r="A1129" s="18" t="s">
        <v>6</v>
      </c>
      <c r="B1129" s="18" t="s">
        <v>290</v>
      </c>
      <c r="C1129" s="18" t="s">
        <v>291</v>
      </c>
      <c r="D1129" s="18" t="s">
        <v>272</v>
      </c>
      <c r="E1129" s="18" t="s">
        <v>163</v>
      </c>
      <c r="F1129" s="44">
        <v>1454</v>
      </c>
    </row>
    <row r="1130" spans="1:6" x14ac:dyDescent="0.2">
      <c r="A1130" s="18" t="s">
        <v>6</v>
      </c>
      <c r="B1130" s="18" t="s">
        <v>290</v>
      </c>
      <c r="C1130" s="18" t="s">
        <v>291</v>
      </c>
      <c r="D1130" s="18" t="s">
        <v>105</v>
      </c>
      <c r="E1130" s="18" t="s">
        <v>106</v>
      </c>
      <c r="F1130" s="44">
        <v>2</v>
      </c>
    </row>
    <row r="1131" spans="1:6" x14ac:dyDescent="0.2">
      <c r="A1131" s="18" t="s">
        <v>6</v>
      </c>
      <c r="B1131" s="18" t="s">
        <v>290</v>
      </c>
      <c r="C1131" s="18" t="s">
        <v>291</v>
      </c>
      <c r="D1131" s="18" t="s">
        <v>105</v>
      </c>
      <c r="E1131" s="18" t="s">
        <v>107</v>
      </c>
      <c r="F1131" s="44">
        <v>7</v>
      </c>
    </row>
    <row r="1132" spans="1:6" x14ac:dyDescent="0.2">
      <c r="A1132" s="18" t="s">
        <v>6</v>
      </c>
      <c r="B1132" s="18" t="s">
        <v>290</v>
      </c>
      <c r="C1132" s="18" t="s">
        <v>291</v>
      </c>
      <c r="D1132" s="18" t="s">
        <v>105</v>
      </c>
      <c r="E1132" s="18" t="s">
        <v>108</v>
      </c>
      <c r="F1132" s="44">
        <v>14</v>
      </c>
    </row>
    <row r="1133" spans="1:6" x14ac:dyDescent="0.2">
      <c r="A1133" s="18" t="s">
        <v>6</v>
      </c>
      <c r="B1133" s="18" t="s">
        <v>290</v>
      </c>
      <c r="C1133" s="18" t="s">
        <v>291</v>
      </c>
      <c r="D1133" s="18" t="s">
        <v>105</v>
      </c>
      <c r="E1133" s="18" t="s">
        <v>109</v>
      </c>
      <c r="F1133" s="44">
        <v>199</v>
      </c>
    </row>
    <row r="1134" spans="1:6" x14ac:dyDescent="0.2">
      <c r="A1134" s="18" t="s">
        <v>6</v>
      </c>
      <c r="B1134" s="18" t="s">
        <v>290</v>
      </c>
      <c r="C1134" s="18" t="s">
        <v>291</v>
      </c>
      <c r="D1134" s="18" t="s">
        <v>105</v>
      </c>
      <c r="E1134" s="18" t="s">
        <v>110</v>
      </c>
      <c r="F1134" s="44">
        <v>35</v>
      </c>
    </row>
    <row r="1135" spans="1:6" x14ac:dyDescent="0.2">
      <c r="A1135" s="18" t="s">
        <v>6</v>
      </c>
      <c r="B1135" s="18" t="s">
        <v>290</v>
      </c>
      <c r="C1135" s="18" t="s">
        <v>291</v>
      </c>
      <c r="D1135" s="18" t="s">
        <v>105</v>
      </c>
      <c r="E1135" s="18" t="s">
        <v>111</v>
      </c>
      <c r="F1135" s="44">
        <v>47</v>
      </c>
    </row>
    <row r="1136" spans="1:6" x14ac:dyDescent="0.2">
      <c r="A1136" s="18" t="s">
        <v>6</v>
      </c>
      <c r="B1136" s="18" t="s">
        <v>290</v>
      </c>
      <c r="C1136" s="18" t="s">
        <v>291</v>
      </c>
      <c r="D1136" s="18" t="s">
        <v>105</v>
      </c>
      <c r="E1136" s="18" t="s">
        <v>113</v>
      </c>
      <c r="F1136" s="44">
        <v>13</v>
      </c>
    </row>
    <row r="1137" spans="1:6" x14ac:dyDescent="0.2">
      <c r="A1137" s="18" t="s">
        <v>6</v>
      </c>
      <c r="B1137" s="18" t="s">
        <v>290</v>
      </c>
      <c r="C1137" s="18" t="s">
        <v>291</v>
      </c>
      <c r="D1137" s="18" t="s">
        <v>105</v>
      </c>
      <c r="E1137" s="18" t="s">
        <v>114</v>
      </c>
      <c r="F1137" s="44">
        <v>2</v>
      </c>
    </row>
    <row r="1138" spans="1:6" x14ac:dyDescent="0.2">
      <c r="A1138" s="18" t="s">
        <v>6</v>
      </c>
      <c r="B1138" s="18" t="s">
        <v>290</v>
      </c>
      <c r="C1138" s="18" t="s">
        <v>291</v>
      </c>
      <c r="D1138" s="18" t="s">
        <v>105</v>
      </c>
      <c r="E1138" s="18" t="s">
        <v>115</v>
      </c>
      <c r="F1138" s="44">
        <v>7</v>
      </c>
    </row>
    <row r="1139" spans="1:6" x14ac:dyDescent="0.2">
      <c r="A1139" s="18" t="s">
        <v>6</v>
      </c>
      <c r="B1139" s="18" t="s">
        <v>290</v>
      </c>
      <c r="C1139" s="18" t="s">
        <v>291</v>
      </c>
      <c r="D1139" s="18" t="s">
        <v>105</v>
      </c>
      <c r="E1139" s="18" t="s">
        <v>116</v>
      </c>
      <c r="F1139" s="44">
        <v>18</v>
      </c>
    </row>
    <row r="1140" spans="1:6" x14ac:dyDescent="0.2">
      <c r="A1140" s="18" t="s">
        <v>6</v>
      </c>
      <c r="B1140" s="18" t="s">
        <v>290</v>
      </c>
      <c r="C1140" s="18" t="s">
        <v>291</v>
      </c>
      <c r="D1140" s="18" t="s">
        <v>105</v>
      </c>
      <c r="E1140" s="18" t="s">
        <v>117</v>
      </c>
      <c r="F1140" s="44">
        <v>29</v>
      </c>
    </row>
    <row r="1141" spans="1:6" x14ac:dyDescent="0.2">
      <c r="A1141" s="18" t="s">
        <v>6</v>
      </c>
      <c r="B1141" s="18" t="s">
        <v>290</v>
      </c>
      <c r="C1141" s="18" t="s">
        <v>291</v>
      </c>
      <c r="D1141" s="18" t="s">
        <v>105</v>
      </c>
      <c r="E1141" s="18" t="s">
        <v>120</v>
      </c>
      <c r="F1141" s="44">
        <v>9</v>
      </c>
    </row>
    <row r="1142" spans="1:6" x14ac:dyDescent="0.2">
      <c r="A1142" s="18" t="s">
        <v>6</v>
      </c>
      <c r="B1142" s="18" t="s">
        <v>290</v>
      </c>
      <c r="C1142" s="18" t="s">
        <v>291</v>
      </c>
      <c r="D1142" s="18" t="s">
        <v>105</v>
      </c>
      <c r="E1142" s="18" t="s">
        <v>121</v>
      </c>
      <c r="F1142" s="44">
        <v>18</v>
      </c>
    </row>
    <row r="1143" spans="1:6" x14ac:dyDescent="0.2">
      <c r="A1143" s="18" t="s">
        <v>6</v>
      </c>
      <c r="B1143" s="18" t="s">
        <v>290</v>
      </c>
      <c r="C1143" s="18" t="s">
        <v>291</v>
      </c>
      <c r="D1143" s="18" t="s">
        <v>105</v>
      </c>
      <c r="E1143" s="18" t="s">
        <v>122</v>
      </c>
      <c r="F1143" s="44">
        <v>1</v>
      </c>
    </row>
    <row r="1144" spans="1:6" x14ac:dyDescent="0.2">
      <c r="A1144" s="18" t="s">
        <v>6</v>
      </c>
      <c r="B1144" s="18" t="s">
        <v>290</v>
      </c>
      <c r="C1144" s="18" t="s">
        <v>291</v>
      </c>
      <c r="D1144" s="18" t="s">
        <v>105</v>
      </c>
      <c r="E1144" s="18" t="s">
        <v>123</v>
      </c>
      <c r="F1144" s="44">
        <v>4</v>
      </c>
    </row>
    <row r="1145" spans="1:6" x14ac:dyDescent="0.2">
      <c r="A1145" s="18" t="s">
        <v>6</v>
      </c>
      <c r="B1145" s="18" t="s">
        <v>290</v>
      </c>
      <c r="C1145" s="18" t="s">
        <v>291</v>
      </c>
      <c r="D1145" s="18" t="s">
        <v>105</v>
      </c>
      <c r="E1145" s="18" t="s">
        <v>124</v>
      </c>
      <c r="F1145" s="44">
        <v>5</v>
      </c>
    </row>
    <row r="1146" spans="1:6" x14ac:dyDescent="0.2">
      <c r="A1146" s="18" t="s">
        <v>6</v>
      </c>
      <c r="B1146" s="18" t="s">
        <v>290</v>
      </c>
      <c r="C1146" s="18" t="s">
        <v>291</v>
      </c>
      <c r="D1146" s="18" t="s">
        <v>105</v>
      </c>
      <c r="E1146" s="18" t="s">
        <v>125</v>
      </c>
      <c r="F1146" s="44">
        <v>19</v>
      </c>
    </row>
    <row r="1147" spans="1:6" x14ac:dyDescent="0.2">
      <c r="A1147" s="18" t="s">
        <v>6</v>
      </c>
      <c r="B1147" s="18" t="s">
        <v>290</v>
      </c>
      <c r="C1147" s="18" t="s">
        <v>291</v>
      </c>
      <c r="D1147" s="18" t="s">
        <v>105</v>
      </c>
      <c r="E1147" s="18" t="s">
        <v>126</v>
      </c>
      <c r="F1147" s="44">
        <v>8</v>
      </c>
    </row>
    <row r="1148" spans="1:6" x14ac:dyDescent="0.2">
      <c r="A1148" s="18" t="s">
        <v>6</v>
      </c>
      <c r="B1148" s="18" t="s">
        <v>290</v>
      </c>
      <c r="C1148" s="18" t="s">
        <v>291</v>
      </c>
      <c r="D1148" s="18" t="s">
        <v>105</v>
      </c>
      <c r="E1148" s="18" t="s">
        <v>127</v>
      </c>
      <c r="F1148" s="44">
        <v>32</v>
      </c>
    </row>
    <row r="1149" spans="1:6" x14ac:dyDescent="0.2">
      <c r="A1149" s="18" t="s">
        <v>6</v>
      </c>
      <c r="B1149" s="18" t="s">
        <v>290</v>
      </c>
      <c r="C1149" s="18" t="s">
        <v>291</v>
      </c>
      <c r="D1149" s="18" t="s">
        <v>242</v>
      </c>
      <c r="E1149" s="18" t="s">
        <v>62</v>
      </c>
      <c r="F1149" s="44">
        <v>2320</v>
      </c>
    </row>
    <row r="1150" spans="1:6" x14ac:dyDescent="0.2">
      <c r="A1150" s="18" t="s">
        <v>6</v>
      </c>
      <c r="B1150" s="18" t="s">
        <v>290</v>
      </c>
      <c r="C1150" s="18" t="s">
        <v>291</v>
      </c>
      <c r="D1150" s="18" t="s">
        <v>242</v>
      </c>
      <c r="E1150" s="18" t="s">
        <v>59</v>
      </c>
      <c r="F1150" s="44">
        <v>84</v>
      </c>
    </row>
    <row r="1151" spans="1:6" x14ac:dyDescent="0.2">
      <c r="A1151" s="18" t="s">
        <v>6</v>
      </c>
      <c r="B1151" s="18" t="s">
        <v>290</v>
      </c>
      <c r="C1151" s="18" t="s">
        <v>291</v>
      </c>
      <c r="D1151" s="18" t="s">
        <v>242</v>
      </c>
      <c r="E1151" s="18" t="s">
        <v>60</v>
      </c>
      <c r="F1151" s="44">
        <v>55</v>
      </c>
    </row>
    <row r="1152" spans="1:6" x14ac:dyDescent="0.2">
      <c r="A1152" s="18" t="s">
        <v>6</v>
      </c>
      <c r="B1152" s="18" t="s">
        <v>290</v>
      </c>
      <c r="C1152" s="18" t="s">
        <v>291</v>
      </c>
      <c r="D1152" s="18" t="s">
        <v>242</v>
      </c>
      <c r="E1152" s="18" t="s">
        <v>61</v>
      </c>
      <c r="F1152" s="44">
        <v>418</v>
      </c>
    </row>
    <row r="1153" spans="1:6" x14ac:dyDescent="0.2">
      <c r="A1153" s="18" t="s">
        <v>6</v>
      </c>
      <c r="B1153" s="18" t="s">
        <v>290</v>
      </c>
      <c r="C1153" s="18" t="s">
        <v>291</v>
      </c>
      <c r="D1153" s="18" t="s">
        <v>242</v>
      </c>
      <c r="E1153" s="18" t="s">
        <v>63</v>
      </c>
      <c r="F1153" s="44">
        <v>272</v>
      </c>
    </row>
    <row r="1154" spans="1:6" x14ac:dyDescent="0.2">
      <c r="A1154" s="18" t="s">
        <v>6</v>
      </c>
      <c r="B1154" s="18" t="s">
        <v>290</v>
      </c>
      <c r="C1154" s="18" t="s">
        <v>291</v>
      </c>
      <c r="D1154" s="18" t="s">
        <v>242</v>
      </c>
      <c r="E1154" s="18" t="s">
        <v>23</v>
      </c>
      <c r="F1154" s="44">
        <v>57</v>
      </c>
    </row>
    <row r="1155" spans="1:6" x14ac:dyDescent="0.2">
      <c r="A1155" s="18" t="s">
        <v>6</v>
      </c>
      <c r="B1155" s="18" t="s">
        <v>290</v>
      </c>
      <c r="C1155" s="18" t="s">
        <v>291</v>
      </c>
      <c r="D1155" s="18" t="s">
        <v>273</v>
      </c>
      <c r="E1155" s="18" t="s">
        <v>133</v>
      </c>
      <c r="F1155" s="44">
        <v>41</v>
      </c>
    </row>
    <row r="1156" spans="1:6" x14ac:dyDescent="0.2">
      <c r="A1156" s="18" t="s">
        <v>6</v>
      </c>
      <c r="B1156" s="18" t="s">
        <v>290</v>
      </c>
      <c r="C1156" s="18" t="s">
        <v>291</v>
      </c>
      <c r="D1156" s="18" t="s">
        <v>273</v>
      </c>
      <c r="E1156" s="18" t="s">
        <v>23</v>
      </c>
      <c r="F1156" s="44">
        <v>297</v>
      </c>
    </row>
    <row r="1157" spans="1:6" x14ac:dyDescent="0.2">
      <c r="A1157" s="18" t="s">
        <v>6</v>
      </c>
      <c r="B1157" s="18" t="s">
        <v>290</v>
      </c>
      <c r="C1157" s="18" t="s">
        <v>291</v>
      </c>
      <c r="D1157" s="18" t="s">
        <v>273</v>
      </c>
      <c r="E1157" s="18" t="s">
        <v>136</v>
      </c>
      <c r="F1157" s="44">
        <v>13</v>
      </c>
    </row>
    <row r="1158" spans="1:6" x14ac:dyDescent="0.2">
      <c r="A1158" s="18" t="s">
        <v>6</v>
      </c>
      <c r="B1158" s="18" t="s">
        <v>290</v>
      </c>
      <c r="C1158" s="18" t="s">
        <v>291</v>
      </c>
      <c r="D1158" s="18" t="s">
        <v>273</v>
      </c>
      <c r="E1158" s="18" t="s">
        <v>137</v>
      </c>
      <c r="F1158" s="44">
        <v>69</v>
      </c>
    </row>
    <row r="1159" spans="1:6" x14ac:dyDescent="0.2">
      <c r="A1159" s="18" t="s">
        <v>6</v>
      </c>
      <c r="B1159" s="18" t="s">
        <v>290</v>
      </c>
      <c r="C1159" s="18" t="s">
        <v>291</v>
      </c>
      <c r="D1159" s="18" t="s">
        <v>273</v>
      </c>
      <c r="E1159" s="18" t="s">
        <v>135</v>
      </c>
      <c r="F1159" s="44">
        <v>74</v>
      </c>
    </row>
    <row r="1160" spans="1:6" x14ac:dyDescent="0.2">
      <c r="A1160" s="18" t="s">
        <v>6</v>
      </c>
      <c r="B1160" s="18" t="s">
        <v>290</v>
      </c>
      <c r="C1160" s="18" t="s">
        <v>291</v>
      </c>
      <c r="D1160" s="18" t="s">
        <v>273</v>
      </c>
      <c r="E1160" s="18" t="s">
        <v>134</v>
      </c>
      <c r="F1160" s="44">
        <v>53</v>
      </c>
    </row>
    <row r="1161" spans="1:6" x14ac:dyDescent="0.2">
      <c r="A1161" s="18" t="s">
        <v>6</v>
      </c>
      <c r="B1161" s="18" t="s">
        <v>290</v>
      </c>
      <c r="C1161" s="18" t="s">
        <v>291</v>
      </c>
      <c r="D1161" s="18" t="s">
        <v>273</v>
      </c>
      <c r="E1161" s="18" t="s">
        <v>132</v>
      </c>
      <c r="F1161" s="44">
        <v>425</v>
      </c>
    </row>
    <row r="1162" spans="1:6" x14ac:dyDescent="0.2">
      <c r="A1162" s="18" t="s">
        <v>6</v>
      </c>
      <c r="B1162" s="18" t="s">
        <v>290</v>
      </c>
      <c r="C1162" s="18" t="s">
        <v>291</v>
      </c>
      <c r="D1162" s="18" t="s">
        <v>274</v>
      </c>
      <c r="E1162" s="18" t="s">
        <v>163</v>
      </c>
      <c r="F1162" s="44">
        <v>68</v>
      </c>
    </row>
    <row r="1163" spans="1:6" x14ac:dyDescent="0.2">
      <c r="A1163" s="18" t="s">
        <v>6</v>
      </c>
      <c r="B1163" s="18" t="s">
        <v>290</v>
      </c>
      <c r="C1163" s="18" t="s">
        <v>291</v>
      </c>
      <c r="D1163" s="18" t="s">
        <v>34</v>
      </c>
      <c r="E1163" s="18" t="s">
        <v>276</v>
      </c>
      <c r="F1163" s="44">
        <v>594</v>
      </c>
    </row>
    <row r="1164" spans="1:6" x14ac:dyDescent="0.2">
      <c r="A1164" s="18" t="s">
        <v>6</v>
      </c>
      <c r="B1164" s="18" t="s">
        <v>290</v>
      </c>
      <c r="C1164" s="18" t="s">
        <v>291</v>
      </c>
      <c r="D1164" s="18" t="s">
        <v>34</v>
      </c>
      <c r="E1164" s="18" t="s">
        <v>28</v>
      </c>
      <c r="F1164" s="44">
        <v>833</v>
      </c>
    </row>
    <row r="1165" spans="1:6" x14ac:dyDescent="0.2">
      <c r="A1165" s="18" t="s">
        <v>6</v>
      </c>
      <c r="B1165" s="18" t="s">
        <v>290</v>
      </c>
      <c r="C1165" s="18" t="s">
        <v>291</v>
      </c>
      <c r="D1165" s="18" t="s">
        <v>34</v>
      </c>
      <c r="E1165" s="18" t="s">
        <v>30</v>
      </c>
      <c r="F1165" s="44">
        <v>15</v>
      </c>
    </row>
    <row r="1166" spans="1:6" x14ac:dyDescent="0.2">
      <c r="A1166" s="18" t="s">
        <v>6</v>
      </c>
      <c r="B1166" s="18" t="s">
        <v>290</v>
      </c>
      <c r="C1166" s="18" t="s">
        <v>291</v>
      </c>
      <c r="D1166" s="18" t="s">
        <v>34</v>
      </c>
      <c r="E1166" s="18" t="s">
        <v>31</v>
      </c>
      <c r="F1166" s="44">
        <v>127</v>
      </c>
    </row>
    <row r="1167" spans="1:6" x14ac:dyDescent="0.2">
      <c r="A1167" s="18" t="s">
        <v>6</v>
      </c>
      <c r="B1167" s="18" t="s">
        <v>290</v>
      </c>
      <c r="C1167" s="18" t="s">
        <v>291</v>
      </c>
      <c r="D1167" s="18" t="s">
        <v>34</v>
      </c>
      <c r="E1167" s="18" t="s">
        <v>26</v>
      </c>
      <c r="F1167" s="44">
        <v>42</v>
      </c>
    </row>
    <row r="1168" spans="1:6" x14ac:dyDescent="0.2">
      <c r="A1168" s="18" t="s">
        <v>6</v>
      </c>
      <c r="B1168" s="18" t="s">
        <v>290</v>
      </c>
      <c r="C1168" s="18" t="s">
        <v>291</v>
      </c>
      <c r="D1168" s="18" t="s">
        <v>34</v>
      </c>
      <c r="E1168" s="18" t="s">
        <v>33</v>
      </c>
      <c r="F1168" s="44">
        <v>145</v>
      </c>
    </row>
    <row r="1169" spans="1:6" x14ac:dyDescent="0.2">
      <c r="A1169" s="18" t="s">
        <v>6</v>
      </c>
      <c r="B1169" s="18" t="s">
        <v>290</v>
      </c>
      <c r="C1169" s="18" t="s">
        <v>291</v>
      </c>
      <c r="D1169" s="18" t="s">
        <v>34</v>
      </c>
      <c r="E1169" s="18" t="s">
        <v>23</v>
      </c>
      <c r="F1169" s="44">
        <v>245</v>
      </c>
    </row>
    <row r="1170" spans="1:6" x14ac:dyDescent="0.2">
      <c r="A1170" s="18" t="s">
        <v>6</v>
      </c>
      <c r="B1170" s="18" t="s">
        <v>290</v>
      </c>
      <c r="C1170" s="18" t="s">
        <v>291</v>
      </c>
      <c r="D1170" s="18" t="s">
        <v>34</v>
      </c>
      <c r="E1170" s="18" t="s">
        <v>32</v>
      </c>
      <c r="F1170" s="44">
        <v>14</v>
      </c>
    </row>
    <row r="1171" spans="1:6" x14ac:dyDescent="0.2">
      <c r="A1171" s="18" t="s">
        <v>6</v>
      </c>
      <c r="B1171" s="18" t="s">
        <v>290</v>
      </c>
      <c r="C1171" s="18" t="s">
        <v>291</v>
      </c>
      <c r="D1171" s="18" t="s">
        <v>34</v>
      </c>
      <c r="E1171" s="18" t="s">
        <v>29</v>
      </c>
      <c r="F1171" s="44">
        <v>378</v>
      </c>
    </row>
    <row r="1172" spans="1:6" x14ac:dyDescent="0.2">
      <c r="A1172" s="18" t="s">
        <v>6</v>
      </c>
      <c r="B1172" s="18" t="s">
        <v>290</v>
      </c>
      <c r="C1172" s="18" t="s">
        <v>291</v>
      </c>
      <c r="D1172" s="18" t="s">
        <v>275</v>
      </c>
      <c r="E1172" s="18" t="s">
        <v>276</v>
      </c>
      <c r="F1172" s="44">
        <v>263</v>
      </c>
    </row>
    <row r="1173" spans="1:6" x14ac:dyDescent="0.2">
      <c r="A1173" s="18" t="s">
        <v>6</v>
      </c>
      <c r="B1173" s="18" t="s">
        <v>290</v>
      </c>
      <c r="C1173" s="18" t="s">
        <v>291</v>
      </c>
      <c r="D1173" s="18" t="s">
        <v>275</v>
      </c>
      <c r="E1173" s="18" t="s">
        <v>28</v>
      </c>
      <c r="F1173" s="44">
        <v>304</v>
      </c>
    </row>
    <row r="1174" spans="1:6" x14ac:dyDescent="0.2">
      <c r="A1174" s="18" t="s">
        <v>6</v>
      </c>
      <c r="B1174" s="18" t="s">
        <v>290</v>
      </c>
      <c r="C1174" s="18" t="s">
        <v>291</v>
      </c>
      <c r="D1174" s="18" t="s">
        <v>275</v>
      </c>
      <c r="E1174" s="18" t="s">
        <v>30</v>
      </c>
      <c r="F1174" s="44">
        <v>6</v>
      </c>
    </row>
    <row r="1175" spans="1:6" x14ac:dyDescent="0.2">
      <c r="A1175" s="18" t="s">
        <v>6</v>
      </c>
      <c r="B1175" s="18" t="s">
        <v>290</v>
      </c>
      <c r="C1175" s="18" t="s">
        <v>291</v>
      </c>
      <c r="D1175" s="18" t="s">
        <v>275</v>
      </c>
      <c r="E1175" s="18" t="s">
        <v>31</v>
      </c>
      <c r="F1175" s="44">
        <v>155</v>
      </c>
    </row>
    <row r="1176" spans="1:6" x14ac:dyDescent="0.2">
      <c r="A1176" s="18" t="s">
        <v>6</v>
      </c>
      <c r="B1176" s="18" t="s">
        <v>290</v>
      </c>
      <c r="C1176" s="18" t="s">
        <v>291</v>
      </c>
      <c r="D1176" s="18" t="s">
        <v>275</v>
      </c>
      <c r="E1176" s="18" t="s">
        <v>26</v>
      </c>
      <c r="F1176" s="44">
        <v>72</v>
      </c>
    </row>
    <row r="1177" spans="1:6" x14ac:dyDescent="0.2">
      <c r="A1177" s="18" t="s">
        <v>6</v>
      </c>
      <c r="B1177" s="18" t="s">
        <v>290</v>
      </c>
      <c r="C1177" s="18" t="s">
        <v>291</v>
      </c>
      <c r="D1177" s="18" t="s">
        <v>275</v>
      </c>
      <c r="E1177" s="18" t="s">
        <v>33</v>
      </c>
      <c r="F1177" s="44">
        <v>93</v>
      </c>
    </row>
    <row r="1178" spans="1:6" x14ac:dyDescent="0.2">
      <c r="A1178" s="18" t="s">
        <v>6</v>
      </c>
      <c r="B1178" s="18" t="s">
        <v>290</v>
      </c>
      <c r="C1178" s="18" t="s">
        <v>291</v>
      </c>
      <c r="D1178" s="18" t="s">
        <v>275</v>
      </c>
      <c r="E1178" s="18" t="s">
        <v>23</v>
      </c>
      <c r="F1178" s="44">
        <v>206</v>
      </c>
    </row>
    <row r="1179" spans="1:6" x14ac:dyDescent="0.2">
      <c r="A1179" s="18" t="s">
        <v>6</v>
      </c>
      <c r="B1179" s="18" t="s">
        <v>290</v>
      </c>
      <c r="C1179" s="18" t="s">
        <v>291</v>
      </c>
      <c r="D1179" s="18" t="s">
        <v>275</v>
      </c>
      <c r="E1179" s="18" t="s">
        <v>32</v>
      </c>
      <c r="F1179" s="44">
        <v>13</v>
      </c>
    </row>
    <row r="1180" spans="1:6" x14ac:dyDescent="0.2">
      <c r="A1180" s="18" t="s">
        <v>6</v>
      </c>
      <c r="B1180" s="18" t="s">
        <v>290</v>
      </c>
      <c r="C1180" s="18" t="s">
        <v>291</v>
      </c>
      <c r="D1180" s="18" t="s">
        <v>275</v>
      </c>
      <c r="E1180" s="18" t="s">
        <v>29</v>
      </c>
      <c r="F1180" s="44">
        <v>150</v>
      </c>
    </row>
    <row r="1181" spans="1:6" x14ac:dyDescent="0.2">
      <c r="A1181" s="18" t="s">
        <v>6</v>
      </c>
      <c r="B1181" s="18" t="s">
        <v>290</v>
      </c>
      <c r="C1181" s="18" t="s">
        <v>291</v>
      </c>
      <c r="D1181" s="18" t="s">
        <v>162</v>
      </c>
      <c r="E1181" s="18" t="s">
        <v>163</v>
      </c>
      <c r="F1181" s="44">
        <v>1623</v>
      </c>
    </row>
    <row r="1182" spans="1:6" x14ac:dyDescent="0.2">
      <c r="A1182" s="18" t="s">
        <v>6</v>
      </c>
      <c r="B1182" s="18" t="s">
        <v>290</v>
      </c>
      <c r="C1182" s="18" t="s">
        <v>291</v>
      </c>
      <c r="D1182" s="18" t="s">
        <v>65</v>
      </c>
      <c r="E1182" s="18" t="s">
        <v>70</v>
      </c>
      <c r="F1182" s="44">
        <v>29</v>
      </c>
    </row>
    <row r="1183" spans="1:6" x14ac:dyDescent="0.2">
      <c r="A1183" s="18" t="s">
        <v>6</v>
      </c>
      <c r="B1183" s="18" t="s">
        <v>290</v>
      </c>
      <c r="C1183" s="18" t="s">
        <v>291</v>
      </c>
      <c r="D1183" s="18" t="s">
        <v>65</v>
      </c>
      <c r="E1183" s="18" t="s">
        <v>69</v>
      </c>
      <c r="F1183" s="44">
        <v>9</v>
      </c>
    </row>
    <row r="1184" spans="1:6" x14ac:dyDescent="0.2">
      <c r="A1184" s="18" t="s">
        <v>6</v>
      </c>
      <c r="B1184" s="18" t="s">
        <v>290</v>
      </c>
      <c r="C1184" s="18" t="s">
        <v>291</v>
      </c>
      <c r="D1184" s="18" t="s">
        <v>65</v>
      </c>
      <c r="E1184" s="18" t="s">
        <v>277</v>
      </c>
      <c r="F1184" s="44">
        <v>20</v>
      </c>
    </row>
    <row r="1185" spans="1:6" x14ac:dyDescent="0.2">
      <c r="A1185" s="18" t="s">
        <v>6</v>
      </c>
      <c r="B1185" s="18" t="s">
        <v>290</v>
      </c>
      <c r="C1185" s="18" t="s">
        <v>291</v>
      </c>
      <c r="D1185" s="18" t="s">
        <v>65</v>
      </c>
      <c r="E1185" s="18" t="s">
        <v>278</v>
      </c>
      <c r="F1185" s="44">
        <v>334</v>
      </c>
    </row>
    <row r="1186" spans="1:6" x14ac:dyDescent="0.2">
      <c r="A1186" s="18" t="s">
        <v>6</v>
      </c>
      <c r="B1186" s="18" t="s">
        <v>290</v>
      </c>
      <c r="C1186" s="18" t="s">
        <v>291</v>
      </c>
      <c r="D1186" s="18" t="s">
        <v>65</v>
      </c>
      <c r="E1186" s="18" t="s">
        <v>279</v>
      </c>
      <c r="F1186" s="44">
        <v>38</v>
      </c>
    </row>
    <row r="1187" spans="1:6" x14ac:dyDescent="0.2">
      <c r="A1187" s="18" t="s">
        <v>6</v>
      </c>
      <c r="B1187" s="18" t="s">
        <v>290</v>
      </c>
      <c r="C1187" s="18" t="s">
        <v>291</v>
      </c>
      <c r="D1187" s="18" t="s">
        <v>65</v>
      </c>
      <c r="E1187" s="18" t="s">
        <v>23</v>
      </c>
      <c r="F1187" s="44">
        <v>487</v>
      </c>
    </row>
    <row r="1188" spans="1:6" x14ac:dyDescent="0.2">
      <c r="A1188" s="18" t="s">
        <v>6</v>
      </c>
      <c r="B1188" s="18" t="s">
        <v>290</v>
      </c>
      <c r="C1188" s="18" t="s">
        <v>291</v>
      </c>
      <c r="D1188" s="18" t="s">
        <v>65</v>
      </c>
      <c r="E1188" s="18" t="s">
        <v>280</v>
      </c>
      <c r="F1188" s="44">
        <v>11</v>
      </c>
    </row>
    <row r="1189" spans="1:6" x14ac:dyDescent="0.2">
      <c r="A1189" s="18" t="s">
        <v>6</v>
      </c>
      <c r="B1189" s="18" t="s">
        <v>290</v>
      </c>
      <c r="C1189" s="18" t="s">
        <v>291</v>
      </c>
      <c r="D1189" s="18" t="s">
        <v>65</v>
      </c>
      <c r="E1189" s="18" t="s">
        <v>66</v>
      </c>
      <c r="F1189" s="44">
        <v>225</v>
      </c>
    </row>
    <row r="1190" spans="1:6" x14ac:dyDescent="0.2">
      <c r="A1190" s="18" t="s">
        <v>6</v>
      </c>
      <c r="B1190" s="18" t="s">
        <v>290</v>
      </c>
      <c r="C1190" s="18" t="s">
        <v>291</v>
      </c>
      <c r="D1190" s="18" t="s">
        <v>243</v>
      </c>
      <c r="E1190" s="18" t="s">
        <v>21</v>
      </c>
      <c r="F1190" s="44">
        <v>15</v>
      </c>
    </row>
    <row r="1191" spans="1:6" x14ac:dyDescent="0.2">
      <c r="A1191" s="18" t="s">
        <v>6</v>
      </c>
      <c r="B1191" s="18" t="s">
        <v>290</v>
      </c>
      <c r="C1191" s="18" t="s">
        <v>291</v>
      </c>
      <c r="D1191" s="18" t="s">
        <v>243</v>
      </c>
      <c r="E1191" s="18" t="s">
        <v>14</v>
      </c>
      <c r="F1191" s="44">
        <v>20</v>
      </c>
    </row>
    <row r="1192" spans="1:6" x14ac:dyDescent="0.2">
      <c r="A1192" s="18" t="s">
        <v>6</v>
      </c>
      <c r="B1192" s="18" t="s">
        <v>290</v>
      </c>
      <c r="C1192" s="18" t="s">
        <v>291</v>
      </c>
      <c r="D1192" s="18" t="s">
        <v>243</v>
      </c>
      <c r="E1192" s="18" t="s">
        <v>18</v>
      </c>
      <c r="F1192" s="44">
        <v>60</v>
      </c>
    </row>
    <row r="1193" spans="1:6" x14ac:dyDescent="0.2">
      <c r="A1193" s="18" t="s">
        <v>6</v>
      </c>
      <c r="B1193" s="18" t="s">
        <v>290</v>
      </c>
      <c r="C1193" s="18" t="s">
        <v>291</v>
      </c>
      <c r="D1193" s="18" t="s">
        <v>243</v>
      </c>
      <c r="E1193" s="18" t="s">
        <v>17</v>
      </c>
      <c r="F1193" s="44">
        <v>55</v>
      </c>
    </row>
    <row r="1194" spans="1:6" x14ac:dyDescent="0.2">
      <c r="A1194" s="18" t="s">
        <v>6</v>
      </c>
      <c r="B1194" s="18" t="s">
        <v>290</v>
      </c>
      <c r="C1194" s="18" t="s">
        <v>291</v>
      </c>
      <c r="D1194" s="18" t="s">
        <v>243</v>
      </c>
      <c r="E1194" s="18" t="s">
        <v>20</v>
      </c>
      <c r="F1194" s="44">
        <v>9</v>
      </c>
    </row>
    <row r="1195" spans="1:6" x14ac:dyDescent="0.2">
      <c r="A1195" s="18" t="s">
        <v>6</v>
      </c>
      <c r="B1195" s="18" t="s">
        <v>290</v>
      </c>
      <c r="C1195" s="18" t="s">
        <v>291</v>
      </c>
      <c r="D1195" s="18" t="s">
        <v>243</v>
      </c>
      <c r="E1195" s="18" t="s">
        <v>23</v>
      </c>
      <c r="F1195" s="44">
        <v>28</v>
      </c>
    </row>
    <row r="1196" spans="1:6" x14ac:dyDescent="0.2">
      <c r="A1196" s="18" t="s">
        <v>6</v>
      </c>
      <c r="B1196" s="18" t="s">
        <v>290</v>
      </c>
      <c r="C1196" s="18" t="s">
        <v>291</v>
      </c>
      <c r="D1196" s="18" t="s">
        <v>243</v>
      </c>
      <c r="E1196" s="18" t="s">
        <v>15</v>
      </c>
      <c r="F1196" s="44">
        <v>105</v>
      </c>
    </row>
    <row r="1197" spans="1:6" x14ac:dyDescent="0.2">
      <c r="A1197" s="18" t="s">
        <v>6</v>
      </c>
      <c r="B1197" s="18" t="s">
        <v>290</v>
      </c>
      <c r="C1197" s="18" t="s">
        <v>291</v>
      </c>
      <c r="D1197" s="18" t="s">
        <v>243</v>
      </c>
      <c r="E1197" s="18" t="s">
        <v>22</v>
      </c>
      <c r="F1197" s="44">
        <v>42</v>
      </c>
    </row>
    <row r="1198" spans="1:6" x14ac:dyDescent="0.2">
      <c r="A1198" s="18" t="s">
        <v>6</v>
      </c>
      <c r="B1198" s="18" t="s">
        <v>290</v>
      </c>
      <c r="C1198" s="18" t="s">
        <v>291</v>
      </c>
      <c r="D1198" s="18" t="s">
        <v>98</v>
      </c>
      <c r="E1198" s="18" t="s">
        <v>100</v>
      </c>
      <c r="F1198" s="44">
        <v>53</v>
      </c>
    </row>
    <row r="1199" spans="1:6" x14ac:dyDescent="0.2">
      <c r="A1199" s="18" t="s">
        <v>6</v>
      </c>
      <c r="B1199" s="18" t="s">
        <v>290</v>
      </c>
      <c r="C1199" s="18" t="s">
        <v>291</v>
      </c>
      <c r="D1199" s="18" t="s">
        <v>98</v>
      </c>
      <c r="E1199" s="18" t="s">
        <v>102</v>
      </c>
      <c r="F1199" s="44">
        <v>29</v>
      </c>
    </row>
    <row r="1200" spans="1:6" x14ac:dyDescent="0.2">
      <c r="A1200" s="18" t="s">
        <v>6</v>
      </c>
      <c r="B1200" s="18" t="s">
        <v>290</v>
      </c>
      <c r="C1200" s="18" t="s">
        <v>291</v>
      </c>
      <c r="D1200" s="18" t="s">
        <v>98</v>
      </c>
      <c r="E1200" s="18" t="s">
        <v>23</v>
      </c>
      <c r="F1200" s="44">
        <v>40</v>
      </c>
    </row>
    <row r="1201" spans="1:6" x14ac:dyDescent="0.2">
      <c r="A1201" s="18" t="s">
        <v>6</v>
      </c>
      <c r="B1201" s="18" t="s">
        <v>290</v>
      </c>
      <c r="C1201" s="18" t="s">
        <v>291</v>
      </c>
      <c r="D1201" s="18" t="s">
        <v>98</v>
      </c>
      <c r="E1201" s="18" t="s">
        <v>101</v>
      </c>
      <c r="F1201" s="44">
        <v>97</v>
      </c>
    </row>
    <row r="1202" spans="1:6" x14ac:dyDescent="0.2">
      <c r="A1202" s="18" t="s">
        <v>6</v>
      </c>
      <c r="B1202" s="18" t="s">
        <v>290</v>
      </c>
      <c r="C1202" s="18" t="s">
        <v>291</v>
      </c>
      <c r="D1202" s="18" t="s">
        <v>98</v>
      </c>
      <c r="E1202" s="18" t="s">
        <v>104</v>
      </c>
      <c r="F1202" s="44">
        <v>26</v>
      </c>
    </row>
    <row r="1203" spans="1:6" x14ac:dyDescent="0.2">
      <c r="A1203" s="18" t="s">
        <v>6</v>
      </c>
      <c r="B1203" s="18" t="s">
        <v>290</v>
      </c>
      <c r="C1203" s="18" t="s">
        <v>291</v>
      </c>
      <c r="D1203" s="18" t="s">
        <v>98</v>
      </c>
      <c r="E1203" s="18" t="s">
        <v>99</v>
      </c>
      <c r="F1203" s="44">
        <v>734</v>
      </c>
    </row>
    <row r="1204" spans="1:6" x14ac:dyDescent="0.2">
      <c r="A1204" s="18" t="s">
        <v>6</v>
      </c>
      <c r="B1204" s="18" t="s">
        <v>290</v>
      </c>
      <c r="C1204" s="18" t="s">
        <v>291</v>
      </c>
      <c r="D1204" s="18" t="s">
        <v>98</v>
      </c>
      <c r="E1204" s="18" t="s">
        <v>103</v>
      </c>
      <c r="F1204" s="44">
        <v>151</v>
      </c>
    </row>
    <row r="1205" spans="1:6" x14ac:dyDescent="0.2">
      <c r="A1205" s="18" t="s">
        <v>6</v>
      </c>
      <c r="B1205" s="18" t="s">
        <v>290</v>
      </c>
      <c r="C1205" s="18" t="s">
        <v>291</v>
      </c>
      <c r="D1205" s="18" t="s">
        <v>39</v>
      </c>
      <c r="E1205" s="18" t="s">
        <v>172</v>
      </c>
      <c r="F1205" s="44">
        <v>17</v>
      </c>
    </row>
    <row r="1206" spans="1:6" x14ac:dyDescent="0.2">
      <c r="A1206" s="18" t="s">
        <v>6</v>
      </c>
      <c r="B1206" s="18" t="s">
        <v>290</v>
      </c>
      <c r="C1206" s="18" t="s">
        <v>291</v>
      </c>
      <c r="D1206" s="18" t="s">
        <v>39</v>
      </c>
      <c r="E1206" s="18" t="s">
        <v>174</v>
      </c>
      <c r="F1206" s="44">
        <v>32</v>
      </c>
    </row>
    <row r="1207" spans="1:6" x14ac:dyDescent="0.2">
      <c r="A1207" s="18" t="s">
        <v>6</v>
      </c>
      <c r="B1207" s="18" t="s">
        <v>290</v>
      </c>
      <c r="C1207" s="18" t="s">
        <v>291</v>
      </c>
      <c r="D1207" s="18" t="s">
        <v>39</v>
      </c>
      <c r="E1207" s="18" t="s">
        <v>23</v>
      </c>
      <c r="F1207" s="44">
        <v>22</v>
      </c>
    </row>
    <row r="1208" spans="1:6" x14ac:dyDescent="0.2">
      <c r="A1208" s="18" t="s">
        <v>6</v>
      </c>
      <c r="B1208" s="18" t="s">
        <v>290</v>
      </c>
      <c r="C1208" s="18" t="s">
        <v>291</v>
      </c>
      <c r="D1208" s="18" t="s">
        <v>39</v>
      </c>
      <c r="E1208" s="18" t="s">
        <v>54</v>
      </c>
      <c r="F1208" s="44">
        <v>8</v>
      </c>
    </row>
    <row r="1209" spans="1:6" x14ac:dyDescent="0.2">
      <c r="A1209" s="18" t="s">
        <v>6</v>
      </c>
      <c r="B1209" s="18" t="s">
        <v>290</v>
      </c>
      <c r="C1209" s="18" t="s">
        <v>291</v>
      </c>
      <c r="D1209" s="18" t="s">
        <v>39</v>
      </c>
      <c r="E1209" s="18" t="s">
        <v>55</v>
      </c>
      <c r="F1209" s="44">
        <v>21</v>
      </c>
    </row>
    <row r="1210" spans="1:6" x14ac:dyDescent="0.2">
      <c r="A1210" s="18" t="s">
        <v>6</v>
      </c>
      <c r="B1210" s="18" t="s">
        <v>290</v>
      </c>
      <c r="C1210" s="18" t="s">
        <v>291</v>
      </c>
      <c r="D1210" s="18" t="s">
        <v>39</v>
      </c>
      <c r="E1210" s="18" t="s">
        <v>43</v>
      </c>
      <c r="F1210" s="44">
        <v>1</v>
      </c>
    </row>
    <row r="1211" spans="1:6" x14ac:dyDescent="0.2">
      <c r="A1211" s="18" t="s">
        <v>6</v>
      </c>
      <c r="B1211" s="18" t="s">
        <v>290</v>
      </c>
      <c r="C1211" s="18" t="s">
        <v>291</v>
      </c>
      <c r="D1211" s="18" t="s">
        <v>39</v>
      </c>
      <c r="E1211" s="18" t="s">
        <v>170</v>
      </c>
      <c r="F1211" s="44">
        <v>19</v>
      </c>
    </row>
    <row r="1212" spans="1:6" x14ac:dyDescent="0.2">
      <c r="A1212" s="18" t="s">
        <v>6</v>
      </c>
      <c r="B1212" s="18" t="s">
        <v>290</v>
      </c>
      <c r="C1212" s="18" t="s">
        <v>291</v>
      </c>
      <c r="D1212" s="18" t="s">
        <v>39</v>
      </c>
      <c r="E1212" s="18" t="s">
        <v>48</v>
      </c>
      <c r="F1212" s="44">
        <v>2</v>
      </c>
    </row>
    <row r="1213" spans="1:6" x14ac:dyDescent="0.2">
      <c r="A1213" s="18" t="s">
        <v>6</v>
      </c>
      <c r="B1213" s="18" t="s">
        <v>290</v>
      </c>
      <c r="C1213" s="18" t="s">
        <v>291</v>
      </c>
      <c r="D1213" s="18" t="s">
        <v>39</v>
      </c>
      <c r="E1213" s="18" t="s">
        <v>47</v>
      </c>
      <c r="F1213" s="44">
        <v>59</v>
      </c>
    </row>
    <row r="1214" spans="1:6" x14ac:dyDescent="0.2">
      <c r="A1214" s="18" t="s">
        <v>6</v>
      </c>
      <c r="B1214" s="18" t="s">
        <v>290</v>
      </c>
      <c r="C1214" s="18" t="s">
        <v>291</v>
      </c>
      <c r="D1214" s="18" t="s">
        <v>39</v>
      </c>
      <c r="E1214" s="18" t="s">
        <v>169</v>
      </c>
      <c r="F1214" s="44">
        <v>105</v>
      </c>
    </row>
    <row r="1215" spans="1:6" x14ac:dyDescent="0.2">
      <c r="A1215" s="18" t="s">
        <v>6</v>
      </c>
      <c r="B1215" s="18" t="s">
        <v>290</v>
      </c>
      <c r="C1215" s="18" t="s">
        <v>291</v>
      </c>
      <c r="D1215" s="18" t="s">
        <v>39</v>
      </c>
      <c r="E1215" s="18" t="s">
        <v>189</v>
      </c>
      <c r="F1215" s="44">
        <v>7</v>
      </c>
    </row>
    <row r="1216" spans="1:6" x14ac:dyDescent="0.2">
      <c r="A1216" s="18" t="s">
        <v>6</v>
      </c>
      <c r="B1216" s="18" t="s">
        <v>290</v>
      </c>
      <c r="C1216" s="18" t="s">
        <v>291</v>
      </c>
      <c r="D1216" s="18" t="s">
        <v>39</v>
      </c>
      <c r="E1216" s="18" t="s">
        <v>56</v>
      </c>
      <c r="F1216" s="44">
        <v>22</v>
      </c>
    </row>
    <row r="1217" spans="1:6" x14ac:dyDescent="0.2">
      <c r="A1217" s="18" t="s">
        <v>6</v>
      </c>
      <c r="B1217" s="18" t="s">
        <v>290</v>
      </c>
      <c r="C1217" s="18" t="s">
        <v>291</v>
      </c>
      <c r="D1217" s="18" t="s">
        <v>39</v>
      </c>
      <c r="E1217" s="18" t="s">
        <v>44</v>
      </c>
      <c r="F1217" s="44">
        <v>6</v>
      </c>
    </row>
    <row r="1218" spans="1:6" x14ac:dyDescent="0.2">
      <c r="A1218" s="18" t="s">
        <v>6</v>
      </c>
      <c r="B1218" s="18" t="s">
        <v>290</v>
      </c>
      <c r="C1218" s="18" t="s">
        <v>291</v>
      </c>
      <c r="D1218" s="18" t="s">
        <v>39</v>
      </c>
      <c r="E1218" s="18" t="s">
        <v>173</v>
      </c>
      <c r="F1218" s="44">
        <v>3</v>
      </c>
    </row>
    <row r="1219" spans="1:6" x14ac:dyDescent="0.2">
      <c r="A1219" s="18" t="s">
        <v>6</v>
      </c>
      <c r="B1219" s="18" t="s">
        <v>290</v>
      </c>
      <c r="C1219" s="18" t="s">
        <v>291</v>
      </c>
      <c r="D1219" s="18" t="s">
        <v>13</v>
      </c>
      <c r="E1219" s="18" t="s">
        <v>21</v>
      </c>
      <c r="F1219" s="44">
        <v>160</v>
      </c>
    </row>
    <row r="1220" spans="1:6" x14ac:dyDescent="0.2">
      <c r="A1220" s="18" t="s">
        <v>6</v>
      </c>
      <c r="B1220" s="18" t="s">
        <v>290</v>
      </c>
      <c r="C1220" s="18" t="s">
        <v>291</v>
      </c>
      <c r="D1220" s="18" t="s">
        <v>13</v>
      </c>
      <c r="E1220" s="18" t="s">
        <v>14</v>
      </c>
      <c r="F1220" s="44">
        <v>1679</v>
      </c>
    </row>
    <row r="1221" spans="1:6" x14ac:dyDescent="0.2">
      <c r="A1221" s="18" t="s">
        <v>6</v>
      </c>
      <c r="B1221" s="18" t="s">
        <v>290</v>
      </c>
      <c r="C1221" s="18" t="s">
        <v>291</v>
      </c>
      <c r="D1221" s="18" t="s">
        <v>13</v>
      </c>
      <c r="E1221" s="18" t="s">
        <v>18</v>
      </c>
      <c r="F1221" s="44">
        <v>884</v>
      </c>
    </row>
    <row r="1222" spans="1:6" x14ac:dyDescent="0.2">
      <c r="A1222" s="18" t="s">
        <v>6</v>
      </c>
      <c r="B1222" s="18" t="s">
        <v>290</v>
      </c>
      <c r="C1222" s="18" t="s">
        <v>291</v>
      </c>
      <c r="D1222" s="18" t="s">
        <v>13</v>
      </c>
      <c r="E1222" s="18" t="s">
        <v>17</v>
      </c>
      <c r="F1222" s="44">
        <v>2320</v>
      </c>
    </row>
    <row r="1223" spans="1:6" x14ac:dyDescent="0.2">
      <c r="A1223" s="18" t="s">
        <v>6</v>
      </c>
      <c r="B1223" s="18" t="s">
        <v>290</v>
      </c>
      <c r="C1223" s="18" t="s">
        <v>291</v>
      </c>
      <c r="D1223" s="18" t="s">
        <v>13</v>
      </c>
      <c r="E1223" s="18" t="s">
        <v>20</v>
      </c>
      <c r="F1223" s="44">
        <v>208</v>
      </c>
    </row>
    <row r="1224" spans="1:6" x14ac:dyDescent="0.2">
      <c r="A1224" s="18" t="s">
        <v>6</v>
      </c>
      <c r="B1224" s="18" t="s">
        <v>290</v>
      </c>
      <c r="C1224" s="18" t="s">
        <v>291</v>
      </c>
      <c r="D1224" s="18" t="s">
        <v>13</v>
      </c>
      <c r="E1224" s="18" t="s">
        <v>23</v>
      </c>
      <c r="F1224" s="44">
        <v>210</v>
      </c>
    </row>
    <row r="1225" spans="1:6" x14ac:dyDescent="0.2">
      <c r="A1225" s="18" t="s">
        <v>6</v>
      </c>
      <c r="B1225" s="18" t="s">
        <v>290</v>
      </c>
      <c r="C1225" s="18" t="s">
        <v>291</v>
      </c>
      <c r="D1225" s="18" t="s">
        <v>13</v>
      </c>
      <c r="E1225" s="18" t="s">
        <v>15</v>
      </c>
      <c r="F1225" s="44">
        <v>303</v>
      </c>
    </row>
    <row r="1226" spans="1:6" x14ac:dyDescent="0.2">
      <c r="A1226" s="18" t="s">
        <v>6</v>
      </c>
      <c r="B1226" s="18" t="s">
        <v>290</v>
      </c>
      <c r="C1226" s="18" t="s">
        <v>291</v>
      </c>
      <c r="D1226" s="18" t="s">
        <v>13</v>
      </c>
      <c r="E1226" s="18" t="s">
        <v>22</v>
      </c>
      <c r="F1226" s="44">
        <v>608</v>
      </c>
    </row>
    <row r="1227" spans="1:6" x14ac:dyDescent="0.2">
      <c r="A1227" s="18" t="s">
        <v>6</v>
      </c>
      <c r="B1227" s="18" t="s">
        <v>290</v>
      </c>
      <c r="C1227" s="18" t="s">
        <v>291</v>
      </c>
      <c r="D1227" s="18" t="s">
        <v>13</v>
      </c>
      <c r="E1227" s="18" t="s">
        <v>19</v>
      </c>
      <c r="F1227" s="44">
        <v>316</v>
      </c>
    </row>
    <row r="1228" spans="1:6" x14ac:dyDescent="0.2">
      <c r="A1228" s="18" t="s">
        <v>6</v>
      </c>
      <c r="B1228" s="18" t="s">
        <v>290</v>
      </c>
      <c r="C1228" s="18" t="s">
        <v>291</v>
      </c>
      <c r="D1228" s="18" t="s">
        <v>128</v>
      </c>
      <c r="E1228" s="18" t="s">
        <v>23</v>
      </c>
      <c r="F1228" s="44">
        <v>343</v>
      </c>
    </row>
    <row r="1229" spans="1:6" x14ac:dyDescent="0.2">
      <c r="A1229" s="18" t="s">
        <v>6</v>
      </c>
      <c r="B1229" s="18" t="s">
        <v>290</v>
      </c>
      <c r="C1229" s="18" t="s">
        <v>291</v>
      </c>
      <c r="D1229" s="18" t="s">
        <v>128</v>
      </c>
      <c r="E1229" s="18" t="s">
        <v>129</v>
      </c>
      <c r="F1229" s="44">
        <v>109</v>
      </c>
    </row>
    <row r="1230" spans="1:6" x14ac:dyDescent="0.2">
      <c r="A1230" s="18" t="s">
        <v>6</v>
      </c>
      <c r="B1230" s="18" t="s">
        <v>290</v>
      </c>
      <c r="C1230" s="18" t="s">
        <v>291</v>
      </c>
      <c r="D1230" s="18" t="s">
        <v>128</v>
      </c>
      <c r="E1230" s="18" t="s">
        <v>130</v>
      </c>
      <c r="F1230" s="44">
        <v>789</v>
      </c>
    </row>
    <row r="1231" spans="1:6" x14ac:dyDescent="0.2">
      <c r="A1231" s="18" t="s">
        <v>6</v>
      </c>
      <c r="B1231" s="18" t="s">
        <v>290</v>
      </c>
      <c r="C1231" s="18" t="s">
        <v>291</v>
      </c>
      <c r="D1231" s="18" t="s">
        <v>244</v>
      </c>
      <c r="E1231" s="18" t="s">
        <v>160</v>
      </c>
      <c r="F1231" s="44">
        <v>66</v>
      </c>
    </row>
    <row r="1232" spans="1:6" x14ac:dyDescent="0.2">
      <c r="A1232" s="18" t="s">
        <v>6</v>
      </c>
      <c r="B1232" s="18" t="s">
        <v>290</v>
      </c>
      <c r="C1232" s="18" t="s">
        <v>291</v>
      </c>
      <c r="D1232" s="18" t="s">
        <v>244</v>
      </c>
      <c r="E1232" s="18" t="s">
        <v>159</v>
      </c>
      <c r="F1232" s="44">
        <v>3</v>
      </c>
    </row>
    <row r="1233" spans="1:6" x14ac:dyDescent="0.2">
      <c r="A1233" s="18" t="s">
        <v>6</v>
      </c>
      <c r="B1233" s="18" t="s">
        <v>290</v>
      </c>
      <c r="C1233" s="18" t="s">
        <v>291</v>
      </c>
      <c r="D1233" s="18" t="s">
        <v>244</v>
      </c>
      <c r="E1233" s="18" t="s">
        <v>161</v>
      </c>
      <c r="F1233" s="44">
        <v>89</v>
      </c>
    </row>
    <row r="1234" spans="1:6" x14ac:dyDescent="0.2">
      <c r="A1234" s="18" t="s">
        <v>6</v>
      </c>
      <c r="B1234" s="18" t="s">
        <v>290</v>
      </c>
      <c r="C1234" s="18" t="s">
        <v>291</v>
      </c>
      <c r="D1234" s="18" t="s">
        <v>138</v>
      </c>
      <c r="E1234" s="18" t="s">
        <v>140</v>
      </c>
      <c r="F1234" s="44">
        <v>45</v>
      </c>
    </row>
    <row r="1235" spans="1:6" x14ac:dyDescent="0.2">
      <c r="A1235" s="18" t="s">
        <v>6</v>
      </c>
      <c r="B1235" s="18" t="s">
        <v>290</v>
      </c>
      <c r="C1235" s="18" t="s">
        <v>291</v>
      </c>
      <c r="D1235" s="18" t="s">
        <v>138</v>
      </c>
      <c r="E1235" s="18" t="s">
        <v>139</v>
      </c>
      <c r="F1235" s="44">
        <v>235</v>
      </c>
    </row>
    <row r="1236" spans="1:6" x14ac:dyDescent="0.2">
      <c r="A1236" s="18" t="s">
        <v>6</v>
      </c>
      <c r="B1236" s="18" t="s">
        <v>290</v>
      </c>
      <c r="C1236" s="18" t="s">
        <v>291</v>
      </c>
      <c r="D1236" s="18" t="s">
        <v>148</v>
      </c>
      <c r="E1236" s="18" t="s">
        <v>149</v>
      </c>
      <c r="F1236" s="44">
        <v>3</v>
      </c>
    </row>
    <row r="1237" spans="1:6" x14ac:dyDescent="0.2">
      <c r="A1237" s="18" t="s">
        <v>6</v>
      </c>
      <c r="B1237" s="18" t="s">
        <v>290</v>
      </c>
      <c r="C1237" s="18" t="s">
        <v>291</v>
      </c>
      <c r="D1237" s="18" t="s">
        <v>148</v>
      </c>
      <c r="E1237" s="18" t="s">
        <v>23</v>
      </c>
      <c r="F1237" s="44">
        <v>12</v>
      </c>
    </row>
    <row r="1238" spans="1:6" x14ac:dyDescent="0.2">
      <c r="A1238" s="18" t="s">
        <v>6</v>
      </c>
      <c r="B1238" s="18" t="s">
        <v>290</v>
      </c>
      <c r="C1238" s="18" t="s">
        <v>292</v>
      </c>
      <c r="D1238" s="18" t="s">
        <v>21</v>
      </c>
      <c r="E1238" s="18" t="s">
        <v>156</v>
      </c>
      <c r="F1238" s="44">
        <v>118</v>
      </c>
    </row>
    <row r="1239" spans="1:6" x14ac:dyDescent="0.2">
      <c r="A1239" s="18" t="s">
        <v>6</v>
      </c>
      <c r="B1239" s="18" t="s">
        <v>290</v>
      </c>
      <c r="C1239" s="18" t="s">
        <v>292</v>
      </c>
      <c r="D1239" s="18" t="s">
        <v>21</v>
      </c>
      <c r="E1239" s="18" t="s">
        <v>157</v>
      </c>
      <c r="F1239" s="44">
        <v>321</v>
      </c>
    </row>
    <row r="1240" spans="1:6" x14ac:dyDescent="0.2">
      <c r="A1240" s="18" t="s">
        <v>6</v>
      </c>
      <c r="B1240" s="18" t="s">
        <v>290</v>
      </c>
      <c r="C1240" s="18" t="s">
        <v>292</v>
      </c>
      <c r="D1240" s="18" t="s">
        <v>73</v>
      </c>
      <c r="E1240" s="18" t="s">
        <v>93</v>
      </c>
      <c r="F1240" s="44">
        <v>51</v>
      </c>
    </row>
    <row r="1241" spans="1:6" x14ac:dyDescent="0.2">
      <c r="A1241" s="18" t="s">
        <v>6</v>
      </c>
      <c r="B1241" s="18" t="s">
        <v>290</v>
      </c>
      <c r="C1241" s="18" t="s">
        <v>292</v>
      </c>
      <c r="D1241" s="18" t="s">
        <v>73</v>
      </c>
      <c r="E1241" s="18" t="s">
        <v>92</v>
      </c>
      <c r="F1241" s="44">
        <v>16</v>
      </c>
    </row>
    <row r="1242" spans="1:6" x14ac:dyDescent="0.2">
      <c r="A1242" s="18" t="s">
        <v>6</v>
      </c>
      <c r="B1242" s="18" t="s">
        <v>290</v>
      </c>
      <c r="C1242" s="18" t="s">
        <v>292</v>
      </c>
      <c r="D1242" s="18" t="s">
        <v>73</v>
      </c>
      <c r="E1242" s="18" t="s">
        <v>94</v>
      </c>
      <c r="F1242" s="44">
        <v>12</v>
      </c>
    </row>
    <row r="1243" spans="1:6" x14ac:dyDescent="0.2">
      <c r="A1243" s="18" t="s">
        <v>6</v>
      </c>
      <c r="B1243" s="18" t="s">
        <v>290</v>
      </c>
      <c r="C1243" s="18" t="s">
        <v>292</v>
      </c>
      <c r="D1243" s="18" t="s">
        <v>73</v>
      </c>
      <c r="E1243" s="18" t="s">
        <v>87</v>
      </c>
      <c r="F1243" s="44">
        <v>8</v>
      </c>
    </row>
    <row r="1244" spans="1:6" x14ac:dyDescent="0.2">
      <c r="A1244" s="18" t="s">
        <v>6</v>
      </c>
      <c r="B1244" s="18" t="s">
        <v>290</v>
      </c>
      <c r="C1244" s="18" t="s">
        <v>292</v>
      </c>
      <c r="D1244" s="18" t="s">
        <v>73</v>
      </c>
      <c r="E1244" s="18" t="s">
        <v>86</v>
      </c>
      <c r="F1244" s="44">
        <v>48</v>
      </c>
    </row>
    <row r="1245" spans="1:6" x14ac:dyDescent="0.2">
      <c r="A1245" s="18" t="s">
        <v>6</v>
      </c>
      <c r="B1245" s="18" t="s">
        <v>290</v>
      </c>
      <c r="C1245" s="18" t="s">
        <v>292</v>
      </c>
      <c r="D1245" s="18" t="s">
        <v>73</v>
      </c>
      <c r="E1245" s="18" t="s">
        <v>88</v>
      </c>
      <c r="F1245" s="44">
        <v>1</v>
      </c>
    </row>
    <row r="1246" spans="1:6" x14ac:dyDescent="0.2">
      <c r="A1246" s="18" t="s">
        <v>6</v>
      </c>
      <c r="B1246" s="18" t="s">
        <v>290</v>
      </c>
      <c r="C1246" s="18" t="s">
        <v>292</v>
      </c>
      <c r="D1246" s="18" t="s">
        <v>73</v>
      </c>
      <c r="E1246" s="18" t="s">
        <v>96</v>
      </c>
      <c r="F1246" s="44">
        <v>26</v>
      </c>
    </row>
    <row r="1247" spans="1:6" x14ac:dyDescent="0.2">
      <c r="A1247" s="18" t="s">
        <v>6</v>
      </c>
      <c r="B1247" s="18" t="s">
        <v>290</v>
      </c>
      <c r="C1247" s="18" t="s">
        <v>292</v>
      </c>
      <c r="D1247" s="18" t="s">
        <v>73</v>
      </c>
      <c r="E1247" s="18" t="s">
        <v>95</v>
      </c>
      <c r="F1247" s="44">
        <v>49</v>
      </c>
    </row>
    <row r="1248" spans="1:6" x14ac:dyDescent="0.2">
      <c r="A1248" s="18" t="s">
        <v>6</v>
      </c>
      <c r="B1248" s="18" t="s">
        <v>290</v>
      </c>
      <c r="C1248" s="18" t="s">
        <v>292</v>
      </c>
      <c r="D1248" s="18" t="s">
        <v>73</v>
      </c>
      <c r="E1248" s="18" t="s">
        <v>97</v>
      </c>
      <c r="F1248" s="44">
        <v>14</v>
      </c>
    </row>
    <row r="1249" spans="1:6" x14ac:dyDescent="0.2">
      <c r="A1249" s="18" t="s">
        <v>6</v>
      </c>
      <c r="B1249" s="18" t="s">
        <v>290</v>
      </c>
      <c r="C1249" s="18" t="s">
        <v>292</v>
      </c>
      <c r="D1249" s="18" t="s">
        <v>73</v>
      </c>
      <c r="E1249" s="18" t="s">
        <v>80</v>
      </c>
      <c r="F1249" s="44">
        <v>4</v>
      </c>
    </row>
    <row r="1250" spans="1:6" x14ac:dyDescent="0.2">
      <c r="A1250" s="18" t="s">
        <v>6</v>
      </c>
      <c r="B1250" s="18" t="s">
        <v>290</v>
      </c>
      <c r="C1250" s="18" t="s">
        <v>292</v>
      </c>
      <c r="D1250" s="18" t="s">
        <v>73</v>
      </c>
      <c r="E1250" s="18" t="s">
        <v>79</v>
      </c>
      <c r="F1250" s="44">
        <v>45</v>
      </c>
    </row>
    <row r="1251" spans="1:6" x14ac:dyDescent="0.2">
      <c r="A1251" s="18" t="s">
        <v>6</v>
      </c>
      <c r="B1251" s="18" t="s">
        <v>290</v>
      </c>
      <c r="C1251" s="18" t="s">
        <v>292</v>
      </c>
      <c r="D1251" s="18" t="s">
        <v>73</v>
      </c>
      <c r="E1251" s="18" t="s">
        <v>78</v>
      </c>
      <c r="F1251" s="44">
        <v>13</v>
      </c>
    </row>
    <row r="1252" spans="1:6" x14ac:dyDescent="0.2">
      <c r="A1252" s="18" t="s">
        <v>6</v>
      </c>
      <c r="B1252" s="18" t="s">
        <v>290</v>
      </c>
      <c r="C1252" s="18" t="s">
        <v>292</v>
      </c>
      <c r="D1252" s="18" t="s">
        <v>73</v>
      </c>
      <c r="E1252" s="18" t="s">
        <v>81</v>
      </c>
      <c r="F1252" s="44">
        <v>11</v>
      </c>
    </row>
    <row r="1253" spans="1:6" x14ac:dyDescent="0.2">
      <c r="A1253" s="18" t="s">
        <v>6</v>
      </c>
      <c r="B1253" s="18" t="s">
        <v>290</v>
      </c>
      <c r="C1253" s="18" t="s">
        <v>292</v>
      </c>
      <c r="D1253" s="18" t="s">
        <v>73</v>
      </c>
      <c r="E1253" s="18" t="s">
        <v>76</v>
      </c>
      <c r="F1253" s="44">
        <v>23</v>
      </c>
    </row>
    <row r="1254" spans="1:6" x14ac:dyDescent="0.2">
      <c r="A1254" s="18" t="s">
        <v>6</v>
      </c>
      <c r="B1254" s="18" t="s">
        <v>290</v>
      </c>
      <c r="C1254" s="18" t="s">
        <v>292</v>
      </c>
      <c r="D1254" s="18" t="s">
        <v>73</v>
      </c>
      <c r="E1254" s="18" t="s">
        <v>75</v>
      </c>
      <c r="F1254" s="44">
        <v>236</v>
      </c>
    </row>
    <row r="1255" spans="1:6" x14ac:dyDescent="0.2">
      <c r="A1255" s="18" t="s">
        <v>6</v>
      </c>
      <c r="B1255" s="18" t="s">
        <v>290</v>
      </c>
      <c r="C1255" s="18" t="s">
        <v>292</v>
      </c>
      <c r="D1255" s="18" t="s">
        <v>73</v>
      </c>
      <c r="E1255" s="18" t="s">
        <v>74</v>
      </c>
      <c r="F1255" s="44">
        <v>12</v>
      </c>
    </row>
    <row r="1256" spans="1:6" x14ac:dyDescent="0.2">
      <c r="A1256" s="18" t="s">
        <v>6</v>
      </c>
      <c r="B1256" s="18" t="s">
        <v>290</v>
      </c>
      <c r="C1256" s="18" t="s">
        <v>292</v>
      </c>
      <c r="D1256" s="18" t="s">
        <v>73</v>
      </c>
      <c r="E1256" s="18" t="s">
        <v>77</v>
      </c>
      <c r="F1256" s="44">
        <v>53</v>
      </c>
    </row>
    <row r="1257" spans="1:6" x14ac:dyDescent="0.2">
      <c r="A1257" s="18" t="s">
        <v>6</v>
      </c>
      <c r="B1257" s="18" t="s">
        <v>290</v>
      </c>
      <c r="C1257" s="18" t="s">
        <v>292</v>
      </c>
      <c r="D1257" s="18" t="s">
        <v>73</v>
      </c>
      <c r="E1257" s="18" t="s">
        <v>84</v>
      </c>
      <c r="F1257" s="44">
        <v>7</v>
      </c>
    </row>
    <row r="1258" spans="1:6" x14ac:dyDescent="0.2">
      <c r="A1258" s="18" t="s">
        <v>6</v>
      </c>
      <c r="B1258" s="18" t="s">
        <v>290</v>
      </c>
      <c r="C1258" s="18" t="s">
        <v>292</v>
      </c>
      <c r="D1258" s="18" t="s">
        <v>73</v>
      </c>
      <c r="E1258" s="18" t="s">
        <v>83</v>
      </c>
      <c r="F1258" s="44">
        <v>75</v>
      </c>
    </row>
    <row r="1259" spans="1:6" x14ac:dyDescent="0.2">
      <c r="A1259" s="18" t="s">
        <v>6</v>
      </c>
      <c r="B1259" s="18" t="s">
        <v>290</v>
      </c>
      <c r="C1259" s="18" t="s">
        <v>292</v>
      </c>
      <c r="D1259" s="18" t="s">
        <v>73</v>
      </c>
      <c r="E1259" s="18" t="s">
        <v>82</v>
      </c>
      <c r="F1259" s="44">
        <v>162</v>
      </c>
    </row>
    <row r="1260" spans="1:6" x14ac:dyDescent="0.2">
      <c r="A1260" s="18" t="s">
        <v>6</v>
      </c>
      <c r="B1260" s="18" t="s">
        <v>290</v>
      </c>
      <c r="C1260" s="18" t="s">
        <v>292</v>
      </c>
      <c r="D1260" s="18" t="s">
        <v>73</v>
      </c>
      <c r="E1260" s="18" t="s">
        <v>85</v>
      </c>
      <c r="F1260" s="44">
        <v>21</v>
      </c>
    </row>
    <row r="1261" spans="1:6" x14ac:dyDescent="0.2">
      <c r="A1261" s="18" t="s">
        <v>6</v>
      </c>
      <c r="B1261" s="18" t="s">
        <v>290</v>
      </c>
      <c r="C1261" s="18" t="s">
        <v>292</v>
      </c>
      <c r="D1261" s="18" t="s">
        <v>73</v>
      </c>
      <c r="E1261" s="18" t="s">
        <v>90</v>
      </c>
      <c r="F1261" s="44">
        <v>332</v>
      </c>
    </row>
    <row r="1262" spans="1:6" x14ac:dyDescent="0.2">
      <c r="A1262" s="18" t="s">
        <v>6</v>
      </c>
      <c r="B1262" s="18" t="s">
        <v>290</v>
      </c>
      <c r="C1262" s="18" t="s">
        <v>292</v>
      </c>
      <c r="D1262" s="18" t="s">
        <v>73</v>
      </c>
      <c r="E1262" s="18" t="s">
        <v>89</v>
      </c>
      <c r="F1262" s="44">
        <v>89</v>
      </c>
    </row>
    <row r="1263" spans="1:6" x14ac:dyDescent="0.2">
      <c r="A1263" s="18" t="s">
        <v>6</v>
      </c>
      <c r="B1263" s="18" t="s">
        <v>290</v>
      </c>
      <c r="C1263" s="18" t="s">
        <v>292</v>
      </c>
      <c r="D1263" s="18" t="s">
        <v>73</v>
      </c>
      <c r="E1263" s="18" t="s">
        <v>91</v>
      </c>
      <c r="F1263" s="44">
        <v>78</v>
      </c>
    </row>
    <row r="1264" spans="1:6" x14ac:dyDescent="0.2">
      <c r="A1264" s="18" t="s">
        <v>6</v>
      </c>
      <c r="B1264" s="18" t="s">
        <v>290</v>
      </c>
      <c r="C1264" s="18" t="s">
        <v>292</v>
      </c>
      <c r="D1264" s="18" t="s">
        <v>150</v>
      </c>
      <c r="E1264" s="18" t="s">
        <v>154</v>
      </c>
      <c r="F1264" s="44">
        <v>499</v>
      </c>
    </row>
    <row r="1265" spans="1:6" x14ac:dyDescent="0.2">
      <c r="A1265" s="18" t="s">
        <v>6</v>
      </c>
      <c r="B1265" s="18" t="s">
        <v>290</v>
      </c>
      <c r="C1265" s="18" t="s">
        <v>292</v>
      </c>
      <c r="D1265" s="18" t="s">
        <v>150</v>
      </c>
      <c r="E1265" s="18" t="s">
        <v>151</v>
      </c>
      <c r="F1265" s="44">
        <v>8</v>
      </c>
    </row>
    <row r="1266" spans="1:6" x14ac:dyDescent="0.2">
      <c r="A1266" s="18" t="s">
        <v>6</v>
      </c>
      <c r="B1266" s="18" t="s">
        <v>290</v>
      </c>
      <c r="C1266" s="18" t="s">
        <v>292</v>
      </c>
      <c r="D1266" s="18" t="s">
        <v>150</v>
      </c>
      <c r="E1266" s="18" t="s">
        <v>152</v>
      </c>
      <c r="F1266" s="44">
        <v>115</v>
      </c>
    </row>
    <row r="1267" spans="1:6" x14ac:dyDescent="0.2">
      <c r="A1267" s="18" t="s">
        <v>6</v>
      </c>
      <c r="B1267" s="18" t="s">
        <v>290</v>
      </c>
      <c r="C1267" s="18" t="s">
        <v>292</v>
      </c>
      <c r="D1267" s="18" t="s">
        <v>150</v>
      </c>
      <c r="E1267" s="18" t="s">
        <v>153</v>
      </c>
      <c r="F1267" s="44">
        <v>448</v>
      </c>
    </row>
    <row r="1268" spans="1:6" x14ac:dyDescent="0.2">
      <c r="A1268" s="18" t="s">
        <v>6</v>
      </c>
      <c r="B1268" s="18" t="s">
        <v>290</v>
      </c>
      <c r="C1268" s="18" t="s">
        <v>292</v>
      </c>
      <c r="D1268" s="18" t="s">
        <v>57</v>
      </c>
      <c r="E1268" s="18" t="s">
        <v>62</v>
      </c>
      <c r="F1268" s="44">
        <v>1528</v>
      </c>
    </row>
    <row r="1269" spans="1:6" x14ac:dyDescent="0.2">
      <c r="A1269" s="18" t="s">
        <v>6</v>
      </c>
      <c r="B1269" s="18" t="s">
        <v>290</v>
      </c>
      <c r="C1269" s="18" t="s">
        <v>292</v>
      </c>
      <c r="D1269" s="18" t="s">
        <v>57</v>
      </c>
      <c r="E1269" s="18" t="s">
        <v>59</v>
      </c>
      <c r="F1269" s="44">
        <v>1114</v>
      </c>
    </row>
    <row r="1270" spans="1:6" x14ac:dyDescent="0.2">
      <c r="A1270" s="18" t="s">
        <v>6</v>
      </c>
      <c r="B1270" s="18" t="s">
        <v>290</v>
      </c>
      <c r="C1270" s="18" t="s">
        <v>292</v>
      </c>
      <c r="D1270" s="18" t="s">
        <v>57</v>
      </c>
      <c r="E1270" s="18" t="s">
        <v>60</v>
      </c>
      <c r="F1270" s="44">
        <v>342</v>
      </c>
    </row>
    <row r="1271" spans="1:6" x14ac:dyDescent="0.2">
      <c r="A1271" s="18" t="s">
        <v>6</v>
      </c>
      <c r="B1271" s="18" t="s">
        <v>290</v>
      </c>
      <c r="C1271" s="18" t="s">
        <v>292</v>
      </c>
      <c r="D1271" s="18" t="s">
        <v>57</v>
      </c>
      <c r="E1271" s="18" t="s">
        <v>61</v>
      </c>
      <c r="F1271" s="44">
        <v>767</v>
      </c>
    </row>
    <row r="1272" spans="1:6" x14ac:dyDescent="0.2">
      <c r="A1272" s="18" t="s">
        <v>6</v>
      </c>
      <c r="B1272" s="18" t="s">
        <v>290</v>
      </c>
      <c r="C1272" s="18" t="s">
        <v>292</v>
      </c>
      <c r="D1272" s="18" t="s">
        <v>57</v>
      </c>
      <c r="E1272" s="18" t="s">
        <v>63</v>
      </c>
      <c r="F1272" s="44">
        <v>216</v>
      </c>
    </row>
    <row r="1273" spans="1:6" x14ac:dyDescent="0.2">
      <c r="A1273" s="18" t="s">
        <v>6</v>
      </c>
      <c r="B1273" s="18" t="s">
        <v>290</v>
      </c>
      <c r="C1273" s="18" t="s">
        <v>292</v>
      </c>
      <c r="D1273" s="18" t="s">
        <v>57</v>
      </c>
      <c r="E1273" s="18" t="s">
        <v>23</v>
      </c>
      <c r="F1273" s="44">
        <v>234</v>
      </c>
    </row>
    <row r="1274" spans="1:6" x14ac:dyDescent="0.2">
      <c r="A1274" s="18" t="s">
        <v>6</v>
      </c>
      <c r="B1274" s="18" t="s">
        <v>290</v>
      </c>
      <c r="C1274" s="18" t="s">
        <v>292</v>
      </c>
      <c r="D1274" s="18" t="s">
        <v>141</v>
      </c>
      <c r="E1274" s="18" t="s">
        <v>146</v>
      </c>
      <c r="F1274" s="44">
        <v>1</v>
      </c>
    </row>
    <row r="1275" spans="1:6" x14ac:dyDescent="0.2">
      <c r="A1275" s="18" t="s">
        <v>6</v>
      </c>
      <c r="B1275" s="18" t="s">
        <v>290</v>
      </c>
      <c r="C1275" s="18" t="s">
        <v>292</v>
      </c>
      <c r="D1275" s="18" t="s">
        <v>141</v>
      </c>
      <c r="E1275" s="18" t="s">
        <v>145</v>
      </c>
      <c r="F1275" s="44">
        <v>3</v>
      </c>
    </row>
    <row r="1276" spans="1:6" x14ac:dyDescent="0.2">
      <c r="A1276" s="18" t="s">
        <v>6</v>
      </c>
      <c r="B1276" s="18" t="s">
        <v>290</v>
      </c>
      <c r="C1276" s="18" t="s">
        <v>292</v>
      </c>
      <c r="D1276" s="18" t="s">
        <v>141</v>
      </c>
      <c r="E1276" s="18" t="s">
        <v>142</v>
      </c>
      <c r="F1276" s="44">
        <v>133</v>
      </c>
    </row>
    <row r="1277" spans="1:6" x14ac:dyDescent="0.2">
      <c r="A1277" s="18" t="s">
        <v>6</v>
      </c>
      <c r="B1277" s="18" t="s">
        <v>290</v>
      </c>
      <c r="C1277" s="18" t="s">
        <v>292</v>
      </c>
      <c r="D1277" s="18" t="s">
        <v>141</v>
      </c>
      <c r="E1277" s="18" t="s">
        <v>147</v>
      </c>
      <c r="F1277" s="44">
        <v>12</v>
      </c>
    </row>
    <row r="1278" spans="1:6" x14ac:dyDescent="0.2">
      <c r="A1278" s="18" t="s">
        <v>6</v>
      </c>
      <c r="B1278" s="18" t="s">
        <v>290</v>
      </c>
      <c r="C1278" s="18" t="s">
        <v>292</v>
      </c>
      <c r="D1278" s="18" t="s">
        <v>141</v>
      </c>
      <c r="E1278" s="18" t="s">
        <v>144</v>
      </c>
      <c r="F1278" s="44">
        <v>2</v>
      </c>
    </row>
    <row r="1279" spans="1:6" x14ac:dyDescent="0.2">
      <c r="A1279" s="18" t="s">
        <v>6</v>
      </c>
      <c r="B1279" s="18" t="s">
        <v>290</v>
      </c>
      <c r="C1279" s="18" t="s">
        <v>292</v>
      </c>
      <c r="D1279" s="18" t="s">
        <v>35</v>
      </c>
      <c r="E1279" s="18" t="s">
        <v>21</v>
      </c>
      <c r="F1279" s="44">
        <v>1495</v>
      </c>
    </row>
    <row r="1280" spans="1:6" x14ac:dyDescent="0.2">
      <c r="A1280" s="18" t="s">
        <v>6</v>
      </c>
      <c r="B1280" s="18" t="s">
        <v>290</v>
      </c>
      <c r="C1280" s="18" t="s">
        <v>292</v>
      </c>
      <c r="D1280" s="18" t="s">
        <v>35</v>
      </c>
      <c r="E1280" s="18" t="s">
        <v>36</v>
      </c>
      <c r="F1280" s="44">
        <v>83</v>
      </c>
    </row>
    <row r="1281" spans="1:6" x14ac:dyDescent="0.2">
      <c r="A1281" s="18" t="s">
        <v>6</v>
      </c>
      <c r="B1281" s="18" t="s">
        <v>290</v>
      </c>
      <c r="C1281" s="18" t="s">
        <v>292</v>
      </c>
      <c r="D1281" s="18" t="s">
        <v>35</v>
      </c>
      <c r="E1281" s="18" t="s">
        <v>38</v>
      </c>
      <c r="F1281" s="44">
        <v>1655</v>
      </c>
    </row>
    <row r="1282" spans="1:6" x14ac:dyDescent="0.2">
      <c r="A1282" s="18" t="s">
        <v>6</v>
      </c>
      <c r="B1282" s="18" t="s">
        <v>290</v>
      </c>
      <c r="C1282" s="18" t="s">
        <v>292</v>
      </c>
      <c r="D1282" s="18" t="s">
        <v>35</v>
      </c>
      <c r="E1282" s="18" t="s">
        <v>23</v>
      </c>
      <c r="F1282" s="44">
        <v>320</v>
      </c>
    </row>
    <row r="1283" spans="1:6" x14ac:dyDescent="0.2">
      <c r="A1283" s="18" t="s">
        <v>6</v>
      </c>
      <c r="B1283" s="18" t="s">
        <v>290</v>
      </c>
      <c r="C1283" s="18" t="s">
        <v>292</v>
      </c>
      <c r="D1283" s="18" t="s">
        <v>35</v>
      </c>
      <c r="E1283" s="18" t="s">
        <v>37</v>
      </c>
      <c r="F1283" s="44">
        <v>945</v>
      </c>
    </row>
    <row r="1284" spans="1:6" x14ac:dyDescent="0.2">
      <c r="A1284" s="18" t="s">
        <v>6</v>
      </c>
      <c r="B1284" s="18" t="s">
        <v>290</v>
      </c>
      <c r="C1284" s="18" t="s">
        <v>292</v>
      </c>
      <c r="D1284" s="18" t="s">
        <v>35</v>
      </c>
      <c r="E1284" s="18" t="s">
        <v>22</v>
      </c>
      <c r="F1284" s="44">
        <v>341</v>
      </c>
    </row>
    <row r="1285" spans="1:6" x14ac:dyDescent="0.2">
      <c r="A1285" s="18" t="s">
        <v>6</v>
      </c>
      <c r="B1285" s="18" t="s">
        <v>290</v>
      </c>
      <c r="C1285" s="18" t="s">
        <v>292</v>
      </c>
      <c r="D1285" s="18" t="s">
        <v>272</v>
      </c>
      <c r="E1285" s="18" t="s">
        <v>166</v>
      </c>
      <c r="F1285" s="44">
        <v>289</v>
      </c>
    </row>
    <row r="1286" spans="1:6" x14ac:dyDescent="0.2">
      <c r="A1286" s="18" t="s">
        <v>6</v>
      </c>
      <c r="B1286" s="18" t="s">
        <v>290</v>
      </c>
      <c r="C1286" s="18" t="s">
        <v>292</v>
      </c>
      <c r="D1286" s="18" t="s">
        <v>272</v>
      </c>
      <c r="E1286" s="18" t="s">
        <v>163</v>
      </c>
      <c r="F1286" s="44">
        <v>1261</v>
      </c>
    </row>
    <row r="1287" spans="1:6" x14ac:dyDescent="0.2">
      <c r="A1287" s="18" t="s">
        <v>6</v>
      </c>
      <c r="B1287" s="18" t="s">
        <v>290</v>
      </c>
      <c r="C1287" s="18" t="s">
        <v>292</v>
      </c>
      <c r="D1287" s="18" t="s">
        <v>105</v>
      </c>
      <c r="E1287" s="18" t="s">
        <v>107</v>
      </c>
      <c r="F1287" s="44">
        <v>5</v>
      </c>
    </row>
    <row r="1288" spans="1:6" x14ac:dyDescent="0.2">
      <c r="A1288" s="18" t="s">
        <v>6</v>
      </c>
      <c r="B1288" s="18" t="s">
        <v>290</v>
      </c>
      <c r="C1288" s="18" t="s">
        <v>292</v>
      </c>
      <c r="D1288" s="18" t="s">
        <v>105</v>
      </c>
      <c r="E1288" s="18" t="s">
        <v>108</v>
      </c>
      <c r="F1288" s="44">
        <v>20</v>
      </c>
    </row>
    <row r="1289" spans="1:6" x14ac:dyDescent="0.2">
      <c r="A1289" s="18" t="s">
        <v>6</v>
      </c>
      <c r="B1289" s="18" t="s">
        <v>290</v>
      </c>
      <c r="C1289" s="18" t="s">
        <v>292</v>
      </c>
      <c r="D1289" s="18" t="s">
        <v>105</v>
      </c>
      <c r="E1289" s="18" t="s">
        <v>109</v>
      </c>
      <c r="F1289" s="44">
        <v>203</v>
      </c>
    </row>
    <row r="1290" spans="1:6" x14ac:dyDescent="0.2">
      <c r="A1290" s="18" t="s">
        <v>6</v>
      </c>
      <c r="B1290" s="18" t="s">
        <v>290</v>
      </c>
      <c r="C1290" s="18" t="s">
        <v>292</v>
      </c>
      <c r="D1290" s="18" t="s">
        <v>105</v>
      </c>
      <c r="E1290" s="18" t="s">
        <v>110</v>
      </c>
      <c r="F1290" s="44">
        <v>29</v>
      </c>
    </row>
    <row r="1291" spans="1:6" x14ac:dyDescent="0.2">
      <c r="A1291" s="18" t="s">
        <v>6</v>
      </c>
      <c r="B1291" s="18" t="s">
        <v>290</v>
      </c>
      <c r="C1291" s="18" t="s">
        <v>292</v>
      </c>
      <c r="D1291" s="18" t="s">
        <v>105</v>
      </c>
      <c r="E1291" s="18" t="s">
        <v>111</v>
      </c>
      <c r="F1291" s="44">
        <v>42</v>
      </c>
    </row>
    <row r="1292" spans="1:6" x14ac:dyDescent="0.2">
      <c r="A1292" s="18" t="s">
        <v>6</v>
      </c>
      <c r="B1292" s="18" t="s">
        <v>290</v>
      </c>
      <c r="C1292" s="18" t="s">
        <v>292</v>
      </c>
      <c r="D1292" s="18" t="s">
        <v>105</v>
      </c>
      <c r="E1292" s="18" t="s">
        <v>112</v>
      </c>
      <c r="F1292" s="44">
        <v>1</v>
      </c>
    </row>
    <row r="1293" spans="1:6" x14ac:dyDescent="0.2">
      <c r="A1293" s="18" t="s">
        <v>6</v>
      </c>
      <c r="B1293" s="18" t="s">
        <v>290</v>
      </c>
      <c r="C1293" s="18" t="s">
        <v>292</v>
      </c>
      <c r="D1293" s="18" t="s">
        <v>105</v>
      </c>
      <c r="E1293" s="18" t="s">
        <v>113</v>
      </c>
      <c r="F1293" s="44">
        <v>6</v>
      </c>
    </row>
    <row r="1294" spans="1:6" x14ac:dyDescent="0.2">
      <c r="A1294" s="18" t="s">
        <v>6</v>
      </c>
      <c r="B1294" s="18" t="s">
        <v>290</v>
      </c>
      <c r="C1294" s="18" t="s">
        <v>292</v>
      </c>
      <c r="D1294" s="18" t="s">
        <v>105</v>
      </c>
      <c r="E1294" s="18" t="s">
        <v>114</v>
      </c>
      <c r="F1294" s="44">
        <v>1</v>
      </c>
    </row>
    <row r="1295" spans="1:6" x14ac:dyDescent="0.2">
      <c r="A1295" s="18" t="s">
        <v>6</v>
      </c>
      <c r="B1295" s="18" t="s">
        <v>290</v>
      </c>
      <c r="C1295" s="18" t="s">
        <v>292</v>
      </c>
      <c r="D1295" s="18" t="s">
        <v>105</v>
      </c>
      <c r="E1295" s="18" t="s">
        <v>115</v>
      </c>
      <c r="F1295" s="44">
        <v>8</v>
      </c>
    </row>
    <row r="1296" spans="1:6" x14ac:dyDescent="0.2">
      <c r="A1296" s="18" t="s">
        <v>6</v>
      </c>
      <c r="B1296" s="18" t="s">
        <v>290</v>
      </c>
      <c r="C1296" s="18" t="s">
        <v>292</v>
      </c>
      <c r="D1296" s="18" t="s">
        <v>105</v>
      </c>
      <c r="E1296" s="18" t="s">
        <v>116</v>
      </c>
      <c r="F1296" s="44">
        <v>17</v>
      </c>
    </row>
    <row r="1297" spans="1:6" x14ac:dyDescent="0.2">
      <c r="A1297" s="18" t="s">
        <v>6</v>
      </c>
      <c r="B1297" s="18" t="s">
        <v>290</v>
      </c>
      <c r="C1297" s="18" t="s">
        <v>292</v>
      </c>
      <c r="D1297" s="18" t="s">
        <v>105</v>
      </c>
      <c r="E1297" s="18" t="s">
        <v>117</v>
      </c>
      <c r="F1297" s="44">
        <v>31</v>
      </c>
    </row>
    <row r="1298" spans="1:6" x14ac:dyDescent="0.2">
      <c r="A1298" s="18" t="s">
        <v>6</v>
      </c>
      <c r="B1298" s="18" t="s">
        <v>290</v>
      </c>
      <c r="C1298" s="18" t="s">
        <v>292</v>
      </c>
      <c r="D1298" s="18" t="s">
        <v>105</v>
      </c>
      <c r="E1298" s="18" t="s">
        <v>118</v>
      </c>
      <c r="F1298" s="44">
        <v>1</v>
      </c>
    </row>
    <row r="1299" spans="1:6" x14ac:dyDescent="0.2">
      <c r="A1299" s="18" t="s">
        <v>6</v>
      </c>
      <c r="B1299" s="18" t="s">
        <v>290</v>
      </c>
      <c r="C1299" s="18" t="s">
        <v>292</v>
      </c>
      <c r="D1299" s="18" t="s">
        <v>105</v>
      </c>
      <c r="E1299" s="18" t="s">
        <v>119</v>
      </c>
      <c r="F1299" s="44">
        <v>2</v>
      </c>
    </row>
    <row r="1300" spans="1:6" x14ac:dyDescent="0.2">
      <c r="A1300" s="18" t="s">
        <v>6</v>
      </c>
      <c r="B1300" s="18" t="s">
        <v>290</v>
      </c>
      <c r="C1300" s="18" t="s">
        <v>292</v>
      </c>
      <c r="D1300" s="18" t="s">
        <v>105</v>
      </c>
      <c r="E1300" s="18" t="s">
        <v>120</v>
      </c>
      <c r="F1300" s="44">
        <v>11</v>
      </c>
    </row>
    <row r="1301" spans="1:6" x14ac:dyDescent="0.2">
      <c r="A1301" s="18" t="s">
        <v>6</v>
      </c>
      <c r="B1301" s="18" t="s">
        <v>290</v>
      </c>
      <c r="C1301" s="18" t="s">
        <v>292</v>
      </c>
      <c r="D1301" s="18" t="s">
        <v>105</v>
      </c>
      <c r="E1301" s="18" t="s">
        <v>121</v>
      </c>
      <c r="F1301" s="44">
        <v>21</v>
      </c>
    </row>
    <row r="1302" spans="1:6" x14ac:dyDescent="0.2">
      <c r="A1302" s="18" t="s">
        <v>6</v>
      </c>
      <c r="B1302" s="18" t="s">
        <v>290</v>
      </c>
      <c r="C1302" s="18" t="s">
        <v>292</v>
      </c>
      <c r="D1302" s="18" t="s">
        <v>105</v>
      </c>
      <c r="E1302" s="18" t="s">
        <v>122</v>
      </c>
      <c r="F1302" s="44">
        <v>3</v>
      </c>
    </row>
    <row r="1303" spans="1:6" x14ac:dyDescent="0.2">
      <c r="A1303" s="18" t="s">
        <v>6</v>
      </c>
      <c r="B1303" s="18" t="s">
        <v>290</v>
      </c>
      <c r="C1303" s="18" t="s">
        <v>292</v>
      </c>
      <c r="D1303" s="18" t="s">
        <v>105</v>
      </c>
      <c r="E1303" s="18" t="s">
        <v>123</v>
      </c>
      <c r="F1303" s="44">
        <v>5</v>
      </c>
    </row>
    <row r="1304" spans="1:6" x14ac:dyDescent="0.2">
      <c r="A1304" s="18" t="s">
        <v>6</v>
      </c>
      <c r="B1304" s="18" t="s">
        <v>290</v>
      </c>
      <c r="C1304" s="18" t="s">
        <v>292</v>
      </c>
      <c r="D1304" s="18" t="s">
        <v>105</v>
      </c>
      <c r="E1304" s="18" t="s">
        <v>124</v>
      </c>
      <c r="F1304" s="44">
        <v>5</v>
      </c>
    </row>
    <row r="1305" spans="1:6" x14ac:dyDescent="0.2">
      <c r="A1305" s="18" t="s">
        <v>6</v>
      </c>
      <c r="B1305" s="18" t="s">
        <v>290</v>
      </c>
      <c r="C1305" s="18" t="s">
        <v>292</v>
      </c>
      <c r="D1305" s="18" t="s">
        <v>105</v>
      </c>
      <c r="E1305" s="18" t="s">
        <v>125</v>
      </c>
      <c r="F1305" s="44">
        <v>22</v>
      </c>
    </row>
    <row r="1306" spans="1:6" x14ac:dyDescent="0.2">
      <c r="A1306" s="18" t="s">
        <v>6</v>
      </c>
      <c r="B1306" s="18" t="s">
        <v>290</v>
      </c>
      <c r="C1306" s="18" t="s">
        <v>292</v>
      </c>
      <c r="D1306" s="18" t="s">
        <v>105</v>
      </c>
      <c r="E1306" s="18" t="s">
        <v>126</v>
      </c>
      <c r="F1306" s="44">
        <v>5</v>
      </c>
    </row>
    <row r="1307" spans="1:6" x14ac:dyDescent="0.2">
      <c r="A1307" s="18" t="s">
        <v>6</v>
      </c>
      <c r="B1307" s="18" t="s">
        <v>290</v>
      </c>
      <c r="C1307" s="18" t="s">
        <v>292</v>
      </c>
      <c r="D1307" s="18" t="s">
        <v>105</v>
      </c>
      <c r="E1307" s="18" t="s">
        <v>127</v>
      </c>
      <c r="F1307" s="44">
        <v>42</v>
      </c>
    </row>
    <row r="1308" spans="1:6" x14ac:dyDescent="0.2">
      <c r="A1308" s="18" t="s">
        <v>6</v>
      </c>
      <c r="B1308" s="18" t="s">
        <v>290</v>
      </c>
      <c r="C1308" s="18" t="s">
        <v>292</v>
      </c>
      <c r="D1308" s="18" t="s">
        <v>242</v>
      </c>
      <c r="E1308" s="18" t="s">
        <v>62</v>
      </c>
      <c r="F1308" s="44">
        <v>2256</v>
      </c>
    </row>
    <row r="1309" spans="1:6" x14ac:dyDescent="0.2">
      <c r="A1309" s="18" t="s">
        <v>6</v>
      </c>
      <c r="B1309" s="18" t="s">
        <v>290</v>
      </c>
      <c r="C1309" s="18" t="s">
        <v>292</v>
      </c>
      <c r="D1309" s="18" t="s">
        <v>242</v>
      </c>
      <c r="E1309" s="18" t="s">
        <v>59</v>
      </c>
      <c r="F1309" s="44">
        <v>129</v>
      </c>
    </row>
    <row r="1310" spans="1:6" x14ac:dyDescent="0.2">
      <c r="A1310" s="18" t="s">
        <v>6</v>
      </c>
      <c r="B1310" s="18" t="s">
        <v>290</v>
      </c>
      <c r="C1310" s="18" t="s">
        <v>292</v>
      </c>
      <c r="D1310" s="18" t="s">
        <v>242</v>
      </c>
      <c r="E1310" s="18" t="s">
        <v>60</v>
      </c>
      <c r="F1310" s="44">
        <v>52</v>
      </c>
    </row>
    <row r="1311" spans="1:6" x14ac:dyDescent="0.2">
      <c r="A1311" s="18" t="s">
        <v>6</v>
      </c>
      <c r="B1311" s="18" t="s">
        <v>290</v>
      </c>
      <c r="C1311" s="18" t="s">
        <v>292</v>
      </c>
      <c r="D1311" s="18" t="s">
        <v>242</v>
      </c>
      <c r="E1311" s="18" t="s">
        <v>61</v>
      </c>
      <c r="F1311" s="44">
        <v>527</v>
      </c>
    </row>
    <row r="1312" spans="1:6" x14ac:dyDescent="0.2">
      <c r="A1312" s="18" t="s">
        <v>6</v>
      </c>
      <c r="B1312" s="18" t="s">
        <v>290</v>
      </c>
      <c r="C1312" s="18" t="s">
        <v>292</v>
      </c>
      <c r="D1312" s="18" t="s">
        <v>242</v>
      </c>
      <c r="E1312" s="18" t="s">
        <v>63</v>
      </c>
      <c r="F1312" s="44">
        <v>253</v>
      </c>
    </row>
    <row r="1313" spans="1:6" x14ac:dyDescent="0.2">
      <c r="A1313" s="18" t="s">
        <v>6</v>
      </c>
      <c r="B1313" s="18" t="s">
        <v>290</v>
      </c>
      <c r="C1313" s="18" t="s">
        <v>292</v>
      </c>
      <c r="D1313" s="18" t="s">
        <v>242</v>
      </c>
      <c r="E1313" s="18" t="s">
        <v>23</v>
      </c>
      <c r="F1313" s="44">
        <v>115</v>
      </c>
    </row>
    <row r="1314" spans="1:6" x14ac:dyDescent="0.2">
      <c r="A1314" s="18" t="s">
        <v>6</v>
      </c>
      <c r="B1314" s="18" t="s">
        <v>290</v>
      </c>
      <c r="C1314" s="18" t="s">
        <v>292</v>
      </c>
      <c r="D1314" s="18" t="s">
        <v>273</v>
      </c>
      <c r="E1314" s="18" t="s">
        <v>133</v>
      </c>
      <c r="F1314" s="44">
        <v>39</v>
      </c>
    </row>
    <row r="1315" spans="1:6" x14ac:dyDescent="0.2">
      <c r="A1315" s="18" t="s">
        <v>6</v>
      </c>
      <c r="B1315" s="18" t="s">
        <v>290</v>
      </c>
      <c r="C1315" s="18" t="s">
        <v>292</v>
      </c>
      <c r="D1315" s="18" t="s">
        <v>273</v>
      </c>
      <c r="E1315" s="18" t="s">
        <v>23</v>
      </c>
      <c r="F1315" s="44">
        <v>270</v>
      </c>
    </row>
    <row r="1316" spans="1:6" x14ac:dyDescent="0.2">
      <c r="A1316" s="18" t="s">
        <v>6</v>
      </c>
      <c r="B1316" s="18" t="s">
        <v>290</v>
      </c>
      <c r="C1316" s="18" t="s">
        <v>292</v>
      </c>
      <c r="D1316" s="18" t="s">
        <v>273</v>
      </c>
      <c r="E1316" s="18" t="s">
        <v>136</v>
      </c>
      <c r="F1316" s="44">
        <v>14</v>
      </c>
    </row>
    <row r="1317" spans="1:6" x14ac:dyDescent="0.2">
      <c r="A1317" s="18" t="s">
        <v>6</v>
      </c>
      <c r="B1317" s="18" t="s">
        <v>290</v>
      </c>
      <c r="C1317" s="18" t="s">
        <v>292</v>
      </c>
      <c r="D1317" s="18" t="s">
        <v>273</v>
      </c>
      <c r="E1317" s="18" t="s">
        <v>137</v>
      </c>
      <c r="F1317" s="44">
        <v>27</v>
      </c>
    </row>
    <row r="1318" spans="1:6" x14ac:dyDescent="0.2">
      <c r="A1318" s="18" t="s">
        <v>6</v>
      </c>
      <c r="B1318" s="18" t="s">
        <v>290</v>
      </c>
      <c r="C1318" s="18" t="s">
        <v>292</v>
      </c>
      <c r="D1318" s="18" t="s">
        <v>273</v>
      </c>
      <c r="E1318" s="18" t="s">
        <v>135</v>
      </c>
      <c r="F1318" s="44">
        <v>30</v>
      </c>
    </row>
    <row r="1319" spans="1:6" x14ac:dyDescent="0.2">
      <c r="A1319" s="18" t="s">
        <v>6</v>
      </c>
      <c r="B1319" s="18" t="s">
        <v>290</v>
      </c>
      <c r="C1319" s="18" t="s">
        <v>292</v>
      </c>
      <c r="D1319" s="18" t="s">
        <v>273</v>
      </c>
      <c r="E1319" s="18" t="s">
        <v>134</v>
      </c>
      <c r="F1319" s="44">
        <v>29</v>
      </c>
    </row>
    <row r="1320" spans="1:6" x14ac:dyDescent="0.2">
      <c r="A1320" s="18" t="s">
        <v>6</v>
      </c>
      <c r="B1320" s="18" t="s">
        <v>290</v>
      </c>
      <c r="C1320" s="18" t="s">
        <v>292</v>
      </c>
      <c r="D1320" s="18" t="s">
        <v>273</v>
      </c>
      <c r="E1320" s="18" t="s">
        <v>132</v>
      </c>
      <c r="F1320" s="44">
        <v>228</v>
      </c>
    </row>
    <row r="1321" spans="1:6" x14ac:dyDescent="0.2">
      <c r="A1321" s="18" t="s">
        <v>6</v>
      </c>
      <c r="B1321" s="18" t="s">
        <v>290</v>
      </c>
      <c r="C1321" s="18" t="s">
        <v>292</v>
      </c>
      <c r="D1321" s="18" t="s">
        <v>274</v>
      </c>
      <c r="E1321" s="18" t="s">
        <v>163</v>
      </c>
      <c r="F1321" s="44">
        <v>60</v>
      </c>
    </row>
    <row r="1322" spans="1:6" x14ac:dyDescent="0.2">
      <c r="A1322" s="18" t="s">
        <v>6</v>
      </c>
      <c r="B1322" s="18" t="s">
        <v>290</v>
      </c>
      <c r="C1322" s="18" t="s">
        <v>292</v>
      </c>
      <c r="D1322" s="18" t="s">
        <v>34</v>
      </c>
      <c r="E1322" s="18" t="s">
        <v>276</v>
      </c>
      <c r="F1322" s="44">
        <v>660</v>
      </c>
    </row>
    <row r="1323" spans="1:6" x14ac:dyDescent="0.2">
      <c r="A1323" s="18" t="s">
        <v>6</v>
      </c>
      <c r="B1323" s="18" t="s">
        <v>290</v>
      </c>
      <c r="C1323" s="18" t="s">
        <v>292</v>
      </c>
      <c r="D1323" s="18" t="s">
        <v>34</v>
      </c>
      <c r="E1323" s="18" t="s">
        <v>28</v>
      </c>
      <c r="F1323" s="44">
        <v>939</v>
      </c>
    </row>
    <row r="1324" spans="1:6" x14ac:dyDescent="0.2">
      <c r="A1324" s="18" t="s">
        <v>6</v>
      </c>
      <c r="B1324" s="18" t="s">
        <v>290</v>
      </c>
      <c r="C1324" s="18" t="s">
        <v>292</v>
      </c>
      <c r="D1324" s="18" t="s">
        <v>34</v>
      </c>
      <c r="E1324" s="18" t="s">
        <v>30</v>
      </c>
      <c r="F1324" s="44">
        <v>6</v>
      </c>
    </row>
    <row r="1325" spans="1:6" x14ac:dyDescent="0.2">
      <c r="A1325" s="18" t="s">
        <v>6</v>
      </c>
      <c r="B1325" s="18" t="s">
        <v>290</v>
      </c>
      <c r="C1325" s="18" t="s">
        <v>292</v>
      </c>
      <c r="D1325" s="18" t="s">
        <v>34</v>
      </c>
      <c r="E1325" s="18" t="s">
        <v>31</v>
      </c>
      <c r="F1325" s="44">
        <v>153</v>
      </c>
    </row>
    <row r="1326" spans="1:6" x14ac:dyDescent="0.2">
      <c r="A1326" s="18" t="s">
        <v>6</v>
      </c>
      <c r="B1326" s="18" t="s">
        <v>290</v>
      </c>
      <c r="C1326" s="18" t="s">
        <v>292</v>
      </c>
      <c r="D1326" s="18" t="s">
        <v>34</v>
      </c>
      <c r="E1326" s="18" t="s">
        <v>26</v>
      </c>
      <c r="F1326" s="44">
        <v>37</v>
      </c>
    </row>
    <row r="1327" spans="1:6" x14ac:dyDescent="0.2">
      <c r="A1327" s="18" t="s">
        <v>6</v>
      </c>
      <c r="B1327" s="18" t="s">
        <v>290</v>
      </c>
      <c r="C1327" s="18" t="s">
        <v>292</v>
      </c>
      <c r="D1327" s="18" t="s">
        <v>34</v>
      </c>
      <c r="E1327" s="18" t="s">
        <v>33</v>
      </c>
      <c r="F1327" s="44">
        <v>251</v>
      </c>
    </row>
    <row r="1328" spans="1:6" x14ac:dyDescent="0.2">
      <c r="A1328" s="18" t="s">
        <v>6</v>
      </c>
      <c r="B1328" s="18" t="s">
        <v>290</v>
      </c>
      <c r="C1328" s="18" t="s">
        <v>292</v>
      </c>
      <c r="D1328" s="18" t="s">
        <v>34</v>
      </c>
      <c r="E1328" s="18" t="s">
        <v>23</v>
      </c>
      <c r="F1328" s="44">
        <v>350</v>
      </c>
    </row>
    <row r="1329" spans="1:6" x14ac:dyDescent="0.2">
      <c r="A1329" s="18" t="s">
        <v>6</v>
      </c>
      <c r="B1329" s="18" t="s">
        <v>290</v>
      </c>
      <c r="C1329" s="18" t="s">
        <v>292</v>
      </c>
      <c r="D1329" s="18" t="s">
        <v>34</v>
      </c>
      <c r="E1329" s="18" t="s">
        <v>32</v>
      </c>
      <c r="F1329" s="44">
        <v>26</v>
      </c>
    </row>
    <row r="1330" spans="1:6" x14ac:dyDescent="0.2">
      <c r="A1330" s="18" t="s">
        <v>6</v>
      </c>
      <c r="B1330" s="18" t="s">
        <v>290</v>
      </c>
      <c r="C1330" s="18" t="s">
        <v>292</v>
      </c>
      <c r="D1330" s="18" t="s">
        <v>34</v>
      </c>
      <c r="E1330" s="18" t="s">
        <v>29</v>
      </c>
      <c r="F1330" s="44">
        <v>451</v>
      </c>
    </row>
    <row r="1331" spans="1:6" x14ac:dyDescent="0.2">
      <c r="A1331" s="18" t="s">
        <v>6</v>
      </c>
      <c r="B1331" s="18" t="s">
        <v>290</v>
      </c>
      <c r="C1331" s="18" t="s">
        <v>292</v>
      </c>
      <c r="D1331" s="18" t="s">
        <v>275</v>
      </c>
      <c r="E1331" s="18" t="s">
        <v>276</v>
      </c>
      <c r="F1331" s="44">
        <v>124</v>
      </c>
    </row>
    <row r="1332" spans="1:6" x14ac:dyDescent="0.2">
      <c r="A1332" s="18" t="s">
        <v>6</v>
      </c>
      <c r="B1332" s="18" t="s">
        <v>290</v>
      </c>
      <c r="C1332" s="18" t="s">
        <v>292</v>
      </c>
      <c r="D1332" s="18" t="s">
        <v>275</v>
      </c>
      <c r="E1332" s="18" t="s">
        <v>28</v>
      </c>
      <c r="F1332" s="44">
        <v>191</v>
      </c>
    </row>
    <row r="1333" spans="1:6" x14ac:dyDescent="0.2">
      <c r="A1333" s="18" t="s">
        <v>6</v>
      </c>
      <c r="B1333" s="18" t="s">
        <v>290</v>
      </c>
      <c r="C1333" s="18" t="s">
        <v>292</v>
      </c>
      <c r="D1333" s="18" t="s">
        <v>275</v>
      </c>
      <c r="E1333" s="18" t="s">
        <v>30</v>
      </c>
      <c r="F1333" s="44">
        <v>3</v>
      </c>
    </row>
    <row r="1334" spans="1:6" x14ac:dyDescent="0.2">
      <c r="A1334" s="18" t="s">
        <v>6</v>
      </c>
      <c r="B1334" s="18" t="s">
        <v>290</v>
      </c>
      <c r="C1334" s="18" t="s">
        <v>292</v>
      </c>
      <c r="D1334" s="18" t="s">
        <v>275</v>
      </c>
      <c r="E1334" s="18" t="s">
        <v>31</v>
      </c>
      <c r="F1334" s="44">
        <v>137</v>
      </c>
    </row>
    <row r="1335" spans="1:6" x14ac:dyDescent="0.2">
      <c r="A1335" s="18" t="s">
        <v>6</v>
      </c>
      <c r="B1335" s="18" t="s">
        <v>290</v>
      </c>
      <c r="C1335" s="18" t="s">
        <v>292</v>
      </c>
      <c r="D1335" s="18" t="s">
        <v>275</v>
      </c>
      <c r="E1335" s="18" t="s">
        <v>26</v>
      </c>
      <c r="F1335" s="44">
        <v>68</v>
      </c>
    </row>
    <row r="1336" spans="1:6" x14ac:dyDescent="0.2">
      <c r="A1336" s="18" t="s">
        <v>6</v>
      </c>
      <c r="B1336" s="18" t="s">
        <v>290</v>
      </c>
      <c r="C1336" s="18" t="s">
        <v>292</v>
      </c>
      <c r="D1336" s="18" t="s">
        <v>275</v>
      </c>
      <c r="E1336" s="18" t="s">
        <v>33</v>
      </c>
      <c r="F1336" s="44">
        <v>113</v>
      </c>
    </row>
    <row r="1337" spans="1:6" x14ac:dyDescent="0.2">
      <c r="A1337" s="18" t="s">
        <v>6</v>
      </c>
      <c r="B1337" s="18" t="s">
        <v>290</v>
      </c>
      <c r="C1337" s="18" t="s">
        <v>292</v>
      </c>
      <c r="D1337" s="18" t="s">
        <v>275</v>
      </c>
      <c r="E1337" s="18" t="s">
        <v>23</v>
      </c>
      <c r="F1337" s="44">
        <v>171</v>
      </c>
    </row>
    <row r="1338" spans="1:6" x14ac:dyDescent="0.2">
      <c r="A1338" s="18" t="s">
        <v>6</v>
      </c>
      <c r="B1338" s="18" t="s">
        <v>290</v>
      </c>
      <c r="C1338" s="18" t="s">
        <v>292</v>
      </c>
      <c r="D1338" s="18" t="s">
        <v>275</v>
      </c>
      <c r="E1338" s="18" t="s">
        <v>32</v>
      </c>
      <c r="F1338" s="44">
        <v>5</v>
      </c>
    </row>
    <row r="1339" spans="1:6" x14ac:dyDescent="0.2">
      <c r="A1339" s="18" t="s">
        <v>6</v>
      </c>
      <c r="B1339" s="18" t="s">
        <v>290</v>
      </c>
      <c r="C1339" s="18" t="s">
        <v>292</v>
      </c>
      <c r="D1339" s="18" t="s">
        <v>275</v>
      </c>
      <c r="E1339" s="18" t="s">
        <v>29</v>
      </c>
      <c r="F1339" s="44">
        <v>96</v>
      </c>
    </row>
    <row r="1340" spans="1:6" x14ac:dyDescent="0.2">
      <c r="A1340" s="18" t="s">
        <v>6</v>
      </c>
      <c r="B1340" s="18" t="s">
        <v>290</v>
      </c>
      <c r="C1340" s="18" t="s">
        <v>292</v>
      </c>
      <c r="D1340" s="18" t="s">
        <v>162</v>
      </c>
      <c r="E1340" s="18" t="s">
        <v>163</v>
      </c>
      <c r="F1340" s="44">
        <v>1630</v>
      </c>
    </row>
    <row r="1341" spans="1:6" x14ac:dyDescent="0.2">
      <c r="A1341" s="18" t="s">
        <v>6</v>
      </c>
      <c r="B1341" s="18" t="s">
        <v>290</v>
      </c>
      <c r="C1341" s="18" t="s">
        <v>292</v>
      </c>
      <c r="D1341" s="18" t="s">
        <v>65</v>
      </c>
      <c r="E1341" s="18" t="s">
        <v>70</v>
      </c>
      <c r="F1341" s="44">
        <v>38</v>
      </c>
    </row>
    <row r="1342" spans="1:6" x14ac:dyDescent="0.2">
      <c r="A1342" s="18" t="s">
        <v>6</v>
      </c>
      <c r="B1342" s="18" t="s">
        <v>290</v>
      </c>
      <c r="C1342" s="18" t="s">
        <v>292</v>
      </c>
      <c r="D1342" s="18" t="s">
        <v>65</v>
      </c>
      <c r="E1342" s="18" t="s">
        <v>69</v>
      </c>
      <c r="F1342" s="44">
        <v>6</v>
      </c>
    </row>
    <row r="1343" spans="1:6" x14ac:dyDescent="0.2">
      <c r="A1343" s="18" t="s">
        <v>6</v>
      </c>
      <c r="B1343" s="18" t="s">
        <v>290</v>
      </c>
      <c r="C1343" s="18" t="s">
        <v>292</v>
      </c>
      <c r="D1343" s="18" t="s">
        <v>65</v>
      </c>
      <c r="E1343" s="18" t="s">
        <v>277</v>
      </c>
      <c r="F1343" s="44">
        <v>25</v>
      </c>
    </row>
    <row r="1344" spans="1:6" x14ac:dyDescent="0.2">
      <c r="A1344" s="18" t="s">
        <v>6</v>
      </c>
      <c r="B1344" s="18" t="s">
        <v>290</v>
      </c>
      <c r="C1344" s="18" t="s">
        <v>292</v>
      </c>
      <c r="D1344" s="18" t="s">
        <v>65</v>
      </c>
      <c r="E1344" s="18" t="s">
        <v>278</v>
      </c>
      <c r="F1344" s="44">
        <v>379</v>
      </c>
    </row>
    <row r="1345" spans="1:6" x14ac:dyDescent="0.2">
      <c r="A1345" s="18" t="s">
        <v>6</v>
      </c>
      <c r="B1345" s="18" t="s">
        <v>290</v>
      </c>
      <c r="C1345" s="18" t="s">
        <v>292</v>
      </c>
      <c r="D1345" s="18" t="s">
        <v>65</v>
      </c>
      <c r="E1345" s="18" t="s">
        <v>279</v>
      </c>
      <c r="F1345" s="44">
        <v>31</v>
      </c>
    </row>
    <row r="1346" spans="1:6" x14ac:dyDescent="0.2">
      <c r="A1346" s="18" t="s">
        <v>6</v>
      </c>
      <c r="B1346" s="18" t="s">
        <v>290</v>
      </c>
      <c r="C1346" s="18" t="s">
        <v>292</v>
      </c>
      <c r="D1346" s="18" t="s">
        <v>65</v>
      </c>
      <c r="E1346" s="18" t="s">
        <v>23</v>
      </c>
      <c r="F1346" s="44">
        <v>496</v>
      </c>
    </row>
    <row r="1347" spans="1:6" x14ac:dyDescent="0.2">
      <c r="A1347" s="18" t="s">
        <v>6</v>
      </c>
      <c r="B1347" s="18" t="s">
        <v>290</v>
      </c>
      <c r="C1347" s="18" t="s">
        <v>292</v>
      </c>
      <c r="D1347" s="18" t="s">
        <v>65</v>
      </c>
      <c r="E1347" s="18" t="s">
        <v>280</v>
      </c>
      <c r="F1347" s="44">
        <v>10</v>
      </c>
    </row>
    <row r="1348" spans="1:6" x14ac:dyDescent="0.2">
      <c r="A1348" s="18" t="s">
        <v>6</v>
      </c>
      <c r="B1348" s="18" t="s">
        <v>290</v>
      </c>
      <c r="C1348" s="18" t="s">
        <v>292</v>
      </c>
      <c r="D1348" s="18" t="s">
        <v>65</v>
      </c>
      <c r="E1348" s="18" t="s">
        <v>66</v>
      </c>
      <c r="F1348" s="44">
        <v>181</v>
      </c>
    </row>
    <row r="1349" spans="1:6" x14ac:dyDescent="0.2">
      <c r="A1349" s="18" t="s">
        <v>6</v>
      </c>
      <c r="B1349" s="18" t="s">
        <v>290</v>
      </c>
      <c r="C1349" s="18" t="s">
        <v>292</v>
      </c>
      <c r="D1349" s="18" t="s">
        <v>243</v>
      </c>
      <c r="E1349" s="18" t="s">
        <v>21</v>
      </c>
      <c r="F1349" s="44">
        <v>16</v>
      </c>
    </row>
    <row r="1350" spans="1:6" x14ac:dyDescent="0.2">
      <c r="A1350" s="18" t="s">
        <v>6</v>
      </c>
      <c r="B1350" s="18" t="s">
        <v>290</v>
      </c>
      <c r="C1350" s="18" t="s">
        <v>292</v>
      </c>
      <c r="D1350" s="18" t="s">
        <v>243</v>
      </c>
      <c r="E1350" s="18" t="s">
        <v>14</v>
      </c>
      <c r="F1350" s="44">
        <v>18</v>
      </c>
    </row>
    <row r="1351" spans="1:6" x14ac:dyDescent="0.2">
      <c r="A1351" s="18" t="s">
        <v>6</v>
      </c>
      <c r="B1351" s="18" t="s">
        <v>290</v>
      </c>
      <c r="C1351" s="18" t="s">
        <v>292</v>
      </c>
      <c r="D1351" s="18" t="s">
        <v>243</v>
      </c>
      <c r="E1351" s="18" t="s">
        <v>18</v>
      </c>
      <c r="F1351" s="44">
        <v>97</v>
      </c>
    </row>
    <row r="1352" spans="1:6" x14ac:dyDescent="0.2">
      <c r="A1352" s="18" t="s">
        <v>6</v>
      </c>
      <c r="B1352" s="18" t="s">
        <v>290</v>
      </c>
      <c r="C1352" s="18" t="s">
        <v>292</v>
      </c>
      <c r="D1352" s="18" t="s">
        <v>243</v>
      </c>
      <c r="E1352" s="18" t="s">
        <v>17</v>
      </c>
      <c r="F1352" s="44">
        <v>45</v>
      </c>
    </row>
    <row r="1353" spans="1:6" x14ac:dyDescent="0.2">
      <c r="A1353" s="18" t="s">
        <v>6</v>
      </c>
      <c r="B1353" s="18" t="s">
        <v>290</v>
      </c>
      <c r="C1353" s="18" t="s">
        <v>292</v>
      </c>
      <c r="D1353" s="18" t="s">
        <v>243</v>
      </c>
      <c r="E1353" s="18" t="s">
        <v>20</v>
      </c>
      <c r="F1353" s="44">
        <v>22</v>
      </c>
    </row>
    <row r="1354" spans="1:6" x14ac:dyDescent="0.2">
      <c r="A1354" s="18" t="s">
        <v>6</v>
      </c>
      <c r="B1354" s="18" t="s">
        <v>290</v>
      </c>
      <c r="C1354" s="18" t="s">
        <v>292</v>
      </c>
      <c r="D1354" s="18" t="s">
        <v>243</v>
      </c>
      <c r="E1354" s="18" t="s">
        <v>23</v>
      </c>
      <c r="F1354" s="44">
        <v>29</v>
      </c>
    </row>
    <row r="1355" spans="1:6" x14ac:dyDescent="0.2">
      <c r="A1355" s="18" t="s">
        <v>6</v>
      </c>
      <c r="B1355" s="18" t="s">
        <v>290</v>
      </c>
      <c r="C1355" s="18" t="s">
        <v>292</v>
      </c>
      <c r="D1355" s="18" t="s">
        <v>243</v>
      </c>
      <c r="E1355" s="18" t="s">
        <v>15</v>
      </c>
      <c r="F1355" s="44">
        <v>118</v>
      </c>
    </row>
    <row r="1356" spans="1:6" x14ac:dyDescent="0.2">
      <c r="A1356" s="18" t="s">
        <v>6</v>
      </c>
      <c r="B1356" s="18" t="s">
        <v>290</v>
      </c>
      <c r="C1356" s="18" t="s">
        <v>292</v>
      </c>
      <c r="D1356" s="18" t="s">
        <v>243</v>
      </c>
      <c r="E1356" s="18" t="s">
        <v>22</v>
      </c>
      <c r="F1356" s="44">
        <v>54</v>
      </c>
    </row>
    <row r="1357" spans="1:6" x14ac:dyDescent="0.2">
      <c r="A1357" s="18" t="s">
        <v>6</v>
      </c>
      <c r="B1357" s="18" t="s">
        <v>290</v>
      </c>
      <c r="C1357" s="18" t="s">
        <v>292</v>
      </c>
      <c r="D1357" s="18" t="s">
        <v>98</v>
      </c>
      <c r="E1357" s="18" t="s">
        <v>100</v>
      </c>
      <c r="F1357" s="44">
        <v>48</v>
      </c>
    </row>
    <row r="1358" spans="1:6" x14ac:dyDescent="0.2">
      <c r="A1358" s="18" t="s">
        <v>6</v>
      </c>
      <c r="B1358" s="18" t="s">
        <v>290</v>
      </c>
      <c r="C1358" s="18" t="s">
        <v>292</v>
      </c>
      <c r="D1358" s="18" t="s">
        <v>98</v>
      </c>
      <c r="E1358" s="18" t="s">
        <v>102</v>
      </c>
      <c r="F1358" s="44">
        <v>21</v>
      </c>
    </row>
    <row r="1359" spans="1:6" x14ac:dyDescent="0.2">
      <c r="A1359" s="18" t="s">
        <v>6</v>
      </c>
      <c r="B1359" s="18" t="s">
        <v>290</v>
      </c>
      <c r="C1359" s="18" t="s">
        <v>292</v>
      </c>
      <c r="D1359" s="18" t="s">
        <v>98</v>
      </c>
      <c r="E1359" s="18" t="s">
        <v>23</v>
      </c>
      <c r="F1359" s="44">
        <v>70</v>
      </c>
    </row>
    <row r="1360" spans="1:6" x14ac:dyDescent="0.2">
      <c r="A1360" s="18" t="s">
        <v>6</v>
      </c>
      <c r="B1360" s="18" t="s">
        <v>290</v>
      </c>
      <c r="C1360" s="18" t="s">
        <v>292</v>
      </c>
      <c r="D1360" s="18" t="s">
        <v>98</v>
      </c>
      <c r="E1360" s="18" t="s">
        <v>101</v>
      </c>
      <c r="F1360" s="44">
        <v>122</v>
      </c>
    </row>
    <row r="1361" spans="1:6" x14ac:dyDescent="0.2">
      <c r="A1361" s="18" t="s">
        <v>6</v>
      </c>
      <c r="B1361" s="18" t="s">
        <v>290</v>
      </c>
      <c r="C1361" s="18" t="s">
        <v>292</v>
      </c>
      <c r="D1361" s="18" t="s">
        <v>98</v>
      </c>
      <c r="E1361" s="18" t="s">
        <v>104</v>
      </c>
      <c r="F1361" s="44">
        <v>22</v>
      </c>
    </row>
    <row r="1362" spans="1:6" x14ac:dyDescent="0.2">
      <c r="A1362" s="18" t="s">
        <v>6</v>
      </c>
      <c r="B1362" s="18" t="s">
        <v>290</v>
      </c>
      <c r="C1362" s="18" t="s">
        <v>292</v>
      </c>
      <c r="D1362" s="18" t="s">
        <v>98</v>
      </c>
      <c r="E1362" s="18" t="s">
        <v>99</v>
      </c>
      <c r="F1362" s="44">
        <v>741</v>
      </c>
    </row>
    <row r="1363" spans="1:6" x14ac:dyDescent="0.2">
      <c r="A1363" s="18" t="s">
        <v>6</v>
      </c>
      <c r="B1363" s="18" t="s">
        <v>290</v>
      </c>
      <c r="C1363" s="18" t="s">
        <v>292</v>
      </c>
      <c r="D1363" s="18" t="s">
        <v>98</v>
      </c>
      <c r="E1363" s="18" t="s">
        <v>103</v>
      </c>
      <c r="F1363" s="44">
        <v>227</v>
      </c>
    </row>
    <row r="1364" spans="1:6" x14ac:dyDescent="0.2">
      <c r="A1364" s="18" t="s">
        <v>6</v>
      </c>
      <c r="B1364" s="18" t="s">
        <v>290</v>
      </c>
      <c r="C1364" s="18" t="s">
        <v>292</v>
      </c>
      <c r="D1364" s="18" t="s">
        <v>39</v>
      </c>
      <c r="E1364" s="18" t="s">
        <v>220</v>
      </c>
      <c r="F1364" s="44">
        <v>1</v>
      </c>
    </row>
    <row r="1365" spans="1:6" x14ac:dyDescent="0.2">
      <c r="A1365" s="18" t="s">
        <v>6</v>
      </c>
      <c r="B1365" s="18" t="s">
        <v>290</v>
      </c>
      <c r="C1365" s="18" t="s">
        <v>292</v>
      </c>
      <c r="D1365" s="18" t="s">
        <v>39</v>
      </c>
      <c r="E1365" s="18" t="s">
        <v>172</v>
      </c>
      <c r="F1365" s="44">
        <v>36</v>
      </c>
    </row>
    <row r="1366" spans="1:6" x14ac:dyDescent="0.2">
      <c r="A1366" s="18" t="s">
        <v>6</v>
      </c>
      <c r="B1366" s="18" t="s">
        <v>290</v>
      </c>
      <c r="C1366" s="18" t="s">
        <v>292</v>
      </c>
      <c r="D1366" s="18" t="s">
        <v>39</v>
      </c>
      <c r="E1366" s="18" t="s">
        <v>174</v>
      </c>
      <c r="F1366" s="44">
        <v>30</v>
      </c>
    </row>
    <row r="1367" spans="1:6" x14ac:dyDescent="0.2">
      <c r="A1367" s="18" t="s">
        <v>6</v>
      </c>
      <c r="B1367" s="18" t="s">
        <v>290</v>
      </c>
      <c r="C1367" s="18" t="s">
        <v>292</v>
      </c>
      <c r="D1367" s="18" t="s">
        <v>39</v>
      </c>
      <c r="E1367" s="18" t="s">
        <v>23</v>
      </c>
      <c r="F1367" s="44">
        <v>18</v>
      </c>
    </row>
    <row r="1368" spans="1:6" x14ac:dyDescent="0.2">
      <c r="A1368" s="18" t="s">
        <v>6</v>
      </c>
      <c r="B1368" s="18" t="s">
        <v>290</v>
      </c>
      <c r="C1368" s="18" t="s">
        <v>292</v>
      </c>
      <c r="D1368" s="18" t="s">
        <v>39</v>
      </c>
      <c r="E1368" s="18" t="s">
        <v>54</v>
      </c>
      <c r="F1368" s="44">
        <v>23</v>
      </c>
    </row>
    <row r="1369" spans="1:6" x14ac:dyDescent="0.2">
      <c r="A1369" s="18" t="s">
        <v>6</v>
      </c>
      <c r="B1369" s="18" t="s">
        <v>290</v>
      </c>
      <c r="C1369" s="18" t="s">
        <v>292</v>
      </c>
      <c r="D1369" s="18" t="s">
        <v>39</v>
      </c>
      <c r="E1369" s="18" t="s">
        <v>171</v>
      </c>
      <c r="F1369" s="44">
        <v>1</v>
      </c>
    </row>
    <row r="1370" spans="1:6" x14ac:dyDescent="0.2">
      <c r="A1370" s="18" t="s">
        <v>6</v>
      </c>
      <c r="B1370" s="18" t="s">
        <v>290</v>
      </c>
      <c r="C1370" s="18" t="s">
        <v>292</v>
      </c>
      <c r="D1370" s="18" t="s">
        <v>39</v>
      </c>
      <c r="E1370" s="18" t="s">
        <v>55</v>
      </c>
      <c r="F1370" s="44">
        <v>32</v>
      </c>
    </row>
    <row r="1371" spans="1:6" x14ac:dyDescent="0.2">
      <c r="A1371" s="18" t="s">
        <v>6</v>
      </c>
      <c r="B1371" s="18" t="s">
        <v>290</v>
      </c>
      <c r="C1371" s="18" t="s">
        <v>292</v>
      </c>
      <c r="D1371" s="18" t="s">
        <v>39</v>
      </c>
      <c r="E1371" s="18" t="s">
        <v>43</v>
      </c>
      <c r="F1371" s="44">
        <v>1</v>
      </c>
    </row>
    <row r="1372" spans="1:6" x14ac:dyDescent="0.2">
      <c r="A1372" s="18" t="s">
        <v>6</v>
      </c>
      <c r="B1372" s="18" t="s">
        <v>290</v>
      </c>
      <c r="C1372" s="18" t="s">
        <v>292</v>
      </c>
      <c r="D1372" s="18" t="s">
        <v>39</v>
      </c>
      <c r="E1372" s="18" t="s">
        <v>170</v>
      </c>
      <c r="F1372" s="44">
        <v>15</v>
      </c>
    </row>
    <row r="1373" spans="1:6" x14ac:dyDescent="0.2">
      <c r="A1373" s="18" t="s">
        <v>6</v>
      </c>
      <c r="B1373" s="18" t="s">
        <v>290</v>
      </c>
      <c r="C1373" s="18" t="s">
        <v>292</v>
      </c>
      <c r="D1373" s="18" t="s">
        <v>39</v>
      </c>
      <c r="E1373" s="18" t="s">
        <v>48</v>
      </c>
      <c r="F1373" s="44">
        <v>1</v>
      </c>
    </row>
    <row r="1374" spans="1:6" x14ac:dyDescent="0.2">
      <c r="A1374" s="18" t="s">
        <v>6</v>
      </c>
      <c r="B1374" s="18" t="s">
        <v>290</v>
      </c>
      <c r="C1374" s="18" t="s">
        <v>292</v>
      </c>
      <c r="D1374" s="18" t="s">
        <v>39</v>
      </c>
      <c r="E1374" s="18" t="s">
        <v>47</v>
      </c>
      <c r="F1374" s="44">
        <v>98</v>
      </c>
    </row>
    <row r="1375" spans="1:6" x14ac:dyDescent="0.2">
      <c r="A1375" s="18" t="s">
        <v>6</v>
      </c>
      <c r="B1375" s="18" t="s">
        <v>290</v>
      </c>
      <c r="C1375" s="18" t="s">
        <v>292</v>
      </c>
      <c r="D1375" s="18" t="s">
        <v>39</v>
      </c>
      <c r="E1375" s="18" t="s">
        <v>169</v>
      </c>
      <c r="F1375" s="44">
        <v>101</v>
      </c>
    </row>
    <row r="1376" spans="1:6" x14ac:dyDescent="0.2">
      <c r="A1376" s="18" t="s">
        <v>6</v>
      </c>
      <c r="B1376" s="18" t="s">
        <v>290</v>
      </c>
      <c r="C1376" s="18" t="s">
        <v>292</v>
      </c>
      <c r="D1376" s="18" t="s">
        <v>39</v>
      </c>
      <c r="E1376" s="18" t="s">
        <v>189</v>
      </c>
      <c r="F1376" s="44">
        <v>10</v>
      </c>
    </row>
    <row r="1377" spans="1:6" x14ac:dyDescent="0.2">
      <c r="A1377" s="18" t="s">
        <v>6</v>
      </c>
      <c r="B1377" s="18" t="s">
        <v>290</v>
      </c>
      <c r="C1377" s="18" t="s">
        <v>292</v>
      </c>
      <c r="D1377" s="18" t="s">
        <v>39</v>
      </c>
      <c r="E1377" s="18" t="s">
        <v>56</v>
      </c>
      <c r="F1377" s="44">
        <v>31</v>
      </c>
    </row>
    <row r="1378" spans="1:6" x14ac:dyDescent="0.2">
      <c r="A1378" s="18" t="s">
        <v>6</v>
      </c>
      <c r="B1378" s="18" t="s">
        <v>290</v>
      </c>
      <c r="C1378" s="18" t="s">
        <v>292</v>
      </c>
      <c r="D1378" s="18" t="s">
        <v>39</v>
      </c>
      <c r="E1378" s="18" t="s">
        <v>44</v>
      </c>
      <c r="F1378" s="44">
        <v>4</v>
      </c>
    </row>
    <row r="1379" spans="1:6" x14ac:dyDescent="0.2">
      <c r="A1379" s="18" t="s">
        <v>6</v>
      </c>
      <c r="B1379" s="18" t="s">
        <v>290</v>
      </c>
      <c r="C1379" s="18" t="s">
        <v>292</v>
      </c>
      <c r="D1379" s="18" t="s">
        <v>39</v>
      </c>
      <c r="E1379" s="18" t="s">
        <v>173</v>
      </c>
      <c r="F1379" s="44">
        <v>6</v>
      </c>
    </row>
    <row r="1380" spans="1:6" x14ac:dyDescent="0.2">
      <c r="A1380" s="18" t="s">
        <v>6</v>
      </c>
      <c r="B1380" s="18" t="s">
        <v>290</v>
      </c>
      <c r="C1380" s="18" t="s">
        <v>292</v>
      </c>
      <c r="D1380" s="18" t="s">
        <v>13</v>
      </c>
      <c r="E1380" s="18" t="s">
        <v>21</v>
      </c>
      <c r="F1380" s="44">
        <v>135</v>
      </c>
    </row>
    <row r="1381" spans="1:6" x14ac:dyDescent="0.2">
      <c r="A1381" s="18" t="s">
        <v>6</v>
      </c>
      <c r="B1381" s="18" t="s">
        <v>290</v>
      </c>
      <c r="C1381" s="18" t="s">
        <v>292</v>
      </c>
      <c r="D1381" s="18" t="s">
        <v>13</v>
      </c>
      <c r="E1381" s="18" t="s">
        <v>14</v>
      </c>
      <c r="F1381" s="44">
        <v>1658</v>
      </c>
    </row>
    <row r="1382" spans="1:6" x14ac:dyDescent="0.2">
      <c r="A1382" s="18" t="s">
        <v>6</v>
      </c>
      <c r="B1382" s="18" t="s">
        <v>290</v>
      </c>
      <c r="C1382" s="18" t="s">
        <v>292</v>
      </c>
      <c r="D1382" s="18" t="s">
        <v>13</v>
      </c>
      <c r="E1382" s="18" t="s">
        <v>18</v>
      </c>
      <c r="F1382" s="44">
        <v>1291</v>
      </c>
    </row>
    <row r="1383" spans="1:6" x14ac:dyDescent="0.2">
      <c r="A1383" s="18" t="s">
        <v>6</v>
      </c>
      <c r="B1383" s="18" t="s">
        <v>290</v>
      </c>
      <c r="C1383" s="18" t="s">
        <v>292</v>
      </c>
      <c r="D1383" s="18" t="s">
        <v>13</v>
      </c>
      <c r="E1383" s="18" t="s">
        <v>17</v>
      </c>
      <c r="F1383" s="44">
        <v>2027</v>
      </c>
    </row>
    <row r="1384" spans="1:6" x14ac:dyDescent="0.2">
      <c r="A1384" s="18" t="s">
        <v>6</v>
      </c>
      <c r="B1384" s="18" t="s">
        <v>290</v>
      </c>
      <c r="C1384" s="18" t="s">
        <v>292</v>
      </c>
      <c r="D1384" s="18" t="s">
        <v>13</v>
      </c>
      <c r="E1384" s="18" t="s">
        <v>20</v>
      </c>
      <c r="F1384" s="44">
        <v>322</v>
      </c>
    </row>
    <row r="1385" spans="1:6" x14ac:dyDescent="0.2">
      <c r="A1385" s="18" t="s">
        <v>6</v>
      </c>
      <c r="B1385" s="18" t="s">
        <v>290</v>
      </c>
      <c r="C1385" s="18" t="s">
        <v>292</v>
      </c>
      <c r="D1385" s="18" t="s">
        <v>13</v>
      </c>
      <c r="E1385" s="18" t="s">
        <v>23</v>
      </c>
      <c r="F1385" s="44">
        <v>168</v>
      </c>
    </row>
    <row r="1386" spans="1:6" x14ac:dyDescent="0.2">
      <c r="A1386" s="18" t="s">
        <v>6</v>
      </c>
      <c r="B1386" s="18" t="s">
        <v>290</v>
      </c>
      <c r="C1386" s="18" t="s">
        <v>292</v>
      </c>
      <c r="D1386" s="18" t="s">
        <v>13</v>
      </c>
      <c r="E1386" s="18" t="s">
        <v>15</v>
      </c>
      <c r="F1386" s="44">
        <v>441</v>
      </c>
    </row>
    <row r="1387" spans="1:6" x14ac:dyDescent="0.2">
      <c r="A1387" s="18" t="s">
        <v>6</v>
      </c>
      <c r="B1387" s="18" t="s">
        <v>290</v>
      </c>
      <c r="C1387" s="18" t="s">
        <v>292</v>
      </c>
      <c r="D1387" s="18" t="s">
        <v>13</v>
      </c>
      <c r="E1387" s="18" t="s">
        <v>22</v>
      </c>
      <c r="F1387" s="44">
        <v>534</v>
      </c>
    </row>
    <row r="1388" spans="1:6" x14ac:dyDescent="0.2">
      <c r="A1388" s="18" t="s">
        <v>6</v>
      </c>
      <c r="B1388" s="18" t="s">
        <v>290</v>
      </c>
      <c r="C1388" s="18" t="s">
        <v>292</v>
      </c>
      <c r="D1388" s="18" t="s">
        <v>13</v>
      </c>
      <c r="E1388" s="18" t="s">
        <v>19</v>
      </c>
      <c r="F1388" s="44">
        <v>271</v>
      </c>
    </row>
    <row r="1389" spans="1:6" x14ac:dyDescent="0.2">
      <c r="A1389" s="18" t="s">
        <v>6</v>
      </c>
      <c r="B1389" s="18" t="s">
        <v>290</v>
      </c>
      <c r="C1389" s="18" t="s">
        <v>292</v>
      </c>
      <c r="D1389" s="18" t="s">
        <v>128</v>
      </c>
      <c r="E1389" s="18" t="s">
        <v>23</v>
      </c>
      <c r="F1389" s="44">
        <v>371</v>
      </c>
    </row>
    <row r="1390" spans="1:6" x14ac:dyDescent="0.2">
      <c r="A1390" s="18" t="s">
        <v>6</v>
      </c>
      <c r="B1390" s="18" t="s">
        <v>290</v>
      </c>
      <c r="C1390" s="18" t="s">
        <v>292</v>
      </c>
      <c r="D1390" s="18" t="s">
        <v>128</v>
      </c>
      <c r="E1390" s="18" t="s">
        <v>129</v>
      </c>
      <c r="F1390" s="44">
        <v>120</v>
      </c>
    </row>
    <row r="1391" spans="1:6" x14ac:dyDescent="0.2">
      <c r="A1391" s="18" t="s">
        <v>6</v>
      </c>
      <c r="B1391" s="18" t="s">
        <v>290</v>
      </c>
      <c r="C1391" s="18" t="s">
        <v>292</v>
      </c>
      <c r="D1391" s="18" t="s">
        <v>128</v>
      </c>
      <c r="E1391" s="18" t="s">
        <v>130</v>
      </c>
      <c r="F1391" s="44">
        <v>739</v>
      </c>
    </row>
    <row r="1392" spans="1:6" x14ac:dyDescent="0.2">
      <c r="A1392" s="18" t="s">
        <v>6</v>
      </c>
      <c r="B1392" s="18" t="s">
        <v>290</v>
      </c>
      <c r="C1392" s="18" t="s">
        <v>292</v>
      </c>
      <c r="D1392" s="18" t="s">
        <v>244</v>
      </c>
      <c r="E1392" s="18" t="s">
        <v>160</v>
      </c>
      <c r="F1392" s="44">
        <v>99</v>
      </c>
    </row>
    <row r="1393" spans="1:6" x14ac:dyDescent="0.2">
      <c r="A1393" s="18" t="s">
        <v>6</v>
      </c>
      <c r="B1393" s="18" t="s">
        <v>290</v>
      </c>
      <c r="C1393" s="18" t="s">
        <v>292</v>
      </c>
      <c r="D1393" s="18" t="s">
        <v>244</v>
      </c>
      <c r="E1393" s="18" t="s">
        <v>159</v>
      </c>
      <c r="F1393" s="44">
        <v>3</v>
      </c>
    </row>
    <row r="1394" spans="1:6" x14ac:dyDescent="0.2">
      <c r="A1394" s="18" t="s">
        <v>6</v>
      </c>
      <c r="B1394" s="18" t="s">
        <v>290</v>
      </c>
      <c r="C1394" s="18" t="s">
        <v>292</v>
      </c>
      <c r="D1394" s="18" t="s">
        <v>244</v>
      </c>
      <c r="E1394" s="18" t="s">
        <v>161</v>
      </c>
      <c r="F1394" s="44">
        <v>88</v>
      </c>
    </row>
    <row r="1395" spans="1:6" x14ac:dyDescent="0.2">
      <c r="A1395" s="18" t="s">
        <v>6</v>
      </c>
      <c r="B1395" s="18" t="s">
        <v>290</v>
      </c>
      <c r="C1395" s="18" t="s">
        <v>292</v>
      </c>
      <c r="D1395" s="18" t="s">
        <v>138</v>
      </c>
      <c r="E1395" s="18" t="s">
        <v>140</v>
      </c>
      <c r="F1395" s="44">
        <v>59</v>
      </c>
    </row>
    <row r="1396" spans="1:6" x14ac:dyDescent="0.2">
      <c r="A1396" s="18" t="s">
        <v>6</v>
      </c>
      <c r="B1396" s="18" t="s">
        <v>290</v>
      </c>
      <c r="C1396" s="18" t="s">
        <v>292</v>
      </c>
      <c r="D1396" s="18" t="s">
        <v>138</v>
      </c>
      <c r="E1396" s="18" t="s">
        <v>139</v>
      </c>
      <c r="F1396" s="44">
        <v>264</v>
      </c>
    </row>
    <row r="1397" spans="1:6" x14ac:dyDescent="0.2">
      <c r="A1397" s="18" t="s">
        <v>6</v>
      </c>
      <c r="B1397" s="18" t="s">
        <v>290</v>
      </c>
      <c r="C1397" s="18" t="s">
        <v>292</v>
      </c>
      <c r="D1397" s="18" t="s">
        <v>148</v>
      </c>
      <c r="E1397" s="18" t="s">
        <v>149</v>
      </c>
      <c r="F1397" s="44">
        <v>1</v>
      </c>
    </row>
    <row r="1398" spans="1:6" x14ac:dyDescent="0.2">
      <c r="A1398" s="18" t="s">
        <v>6</v>
      </c>
      <c r="B1398" s="18" t="s">
        <v>290</v>
      </c>
      <c r="C1398" s="18" t="s">
        <v>292</v>
      </c>
      <c r="D1398" s="18" t="s">
        <v>148</v>
      </c>
      <c r="E1398" s="18" t="s">
        <v>23</v>
      </c>
      <c r="F1398" s="44">
        <v>26</v>
      </c>
    </row>
    <row r="1399" spans="1:6" x14ac:dyDescent="0.2">
      <c r="A1399" s="18" t="s">
        <v>6</v>
      </c>
      <c r="B1399" s="18" t="s">
        <v>290</v>
      </c>
      <c r="C1399" s="18" t="s">
        <v>293</v>
      </c>
      <c r="D1399" s="18" t="s">
        <v>21</v>
      </c>
      <c r="E1399" s="18" t="s">
        <v>156</v>
      </c>
      <c r="F1399" s="44">
        <v>141</v>
      </c>
    </row>
    <row r="1400" spans="1:6" x14ac:dyDescent="0.2">
      <c r="A1400" s="18" t="s">
        <v>6</v>
      </c>
      <c r="B1400" s="18" t="s">
        <v>290</v>
      </c>
      <c r="C1400" s="18" t="s">
        <v>293</v>
      </c>
      <c r="D1400" s="18" t="s">
        <v>21</v>
      </c>
      <c r="E1400" s="18" t="s">
        <v>157</v>
      </c>
      <c r="F1400" s="44">
        <v>375</v>
      </c>
    </row>
    <row r="1401" spans="1:6" x14ac:dyDescent="0.2">
      <c r="A1401" s="18" t="s">
        <v>6</v>
      </c>
      <c r="B1401" s="18" t="s">
        <v>290</v>
      </c>
      <c r="C1401" s="18" t="s">
        <v>293</v>
      </c>
      <c r="D1401" s="18" t="s">
        <v>73</v>
      </c>
      <c r="E1401" s="18" t="s">
        <v>93</v>
      </c>
      <c r="F1401" s="44">
        <v>33</v>
      </c>
    </row>
    <row r="1402" spans="1:6" x14ac:dyDescent="0.2">
      <c r="A1402" s="18" t="s">
        <v>6</v>
      </c>
      <c r="B1402" s="18" t="s">
        <v>290</v>
      </c>
      <c r="C1402" s="18" t="s">
        <v>293</v>
      </c>
      <c r="D1402" s="18" t="s">
        <v>73</v>
      </c>
      <c r="E1402" s="18" t="s">
        <v>92</v>
      </c>
      <c r="F1402" s="44">
        <v>15</v>
      </c>
    </row>
    <row r="1403" spans="1:6" x14ac:dyDescent="0.2">
      <c r="A1403" s="18" t="s">
        <v>6</v>
      </c>
      <c r="B1403" s="18" t="s">
        <v>290</v>
      </c>
      <c r="C1403" s="18" t="s">
        <v>293</v>
      </c>
      <c r="D1403" s="18" t="s">
        <v>73</v>
      </c>
      <c r="E1403" s="18" t="s">
        <v>94</v>
      </c>
      <c r="F1403" s="44">
        <v>11</v>
      </c>
    </row>
    <row r="1404" spans="1:6" x14ac:dyDescent="0.2">
      <c r="A1404" s="18" t="s">
        <v>6</v>
      </c>
      <c r="B1404" s="18" t="s">
        <v>290</v>
      </c>
      <c r="C1404" s="18" t="s">
        <v>293</v>
      </c>
      <c r="D1404" s="18" t="s">
        <v>73</v>
      </c>
      <c r="E1404" s="18" t="s">
        <v>87</v>
      </c>
      <c r="F1404" s="44">
        <v>13</v>
      </c>
    </row>
    <row r="1405" spans="1:6" x14ac:dyDescent="0.2">
      <c r="A1405" s="18" t="s">
        <v>6</v>
      </c>
      <c r="B1405" s="18" t="s">
        <v>290</v>
      </c>
      <c r="C1405" s="18" t="s">
        <v>293</v>
      </c>
      <c r="D1405" s="18" t="s">
        <v>73</v>
      </c>
      <c r="E1405" s="18" t="s">
        <v>86</v>
      </c>
      <c r="F1405" s="44">
        <v>66</v>
      </c>
    </row>
    <row r="1406" spans="1:6" x14ac:dyDescent="0.2">
      <c r="A1406" s="18" t="s">
        <v>6</v>
      </c>
      <c r="B1406" s="18" t="s">
        <v>290</v>
      </c>
      <c r="C1406" s="18" t="s">
        <v>293</v>
      </c>
      <c r="D1406" s="18" t="s">
        <v>73</v>
      </c>
      <c r="E1406" s="18" t="s">
        <v>88</v>
      </c>
      <c r="F1406" s="44">
        <v>5</v>
      </c>
    </row>
    <row r="1407" spans="1:6" x14ac:dyDescent="0.2">
      <c r="A1407" s="18" t="s">
        <v>6</v>
      </c>
      <c r="B1407" s="18" t="s">
        <v>290</v>
      </c>
      <c r="C1407" s="18" t="s">
        <v>293</v>
      </c>
      <c r="D1407" s="18" t="s">
        <v>73</v>
      </c>
      <c r="E1407" s="18" t="s">
        <v>96</v>
      </c>
      <c r="F1407" s="44">
        <v>24</v>
      </c>
    </row>
    <row r="1408" spans="1:6" x14ac:dyDescent="0.2">
      <c r="A1408" s="18" t="s">
        <v>6</v>
      </c>
      <c r="B1408" s="18" t="s">
        <v>290</v>
      </c>
      <c r="C1408" s="18" t="s">
        <v>293</v>
      </c>
      <c r="D1408" s="18" t="s">
        <v>73</v>
      </c>
      <c r="E1408" s="18" t="s">
        <v>95</v>
      </c>
      <c r="F1408" s="44">
        <v>45</v>
      </c>
    </row>
    <row r="1409" spans="1:6" x14ac:dyDescent="0.2">
      <c r="A1409" s="18" t="s">
        <v>6</v>
      </c>
      <c r="B1409" s="18" t="s">
        <v>290</v>
      </c>
      <c r="C1409" s="18" t="s">
        <v>293</v>
      </c>
      <c r="D1409" s="18" t="s">
        <v>73</v>
      </c>
      <c r="E1409" s="18" t="s">
        <v>97</v>
      </c>
      <c r="F1409" s="44">
        <v>10</v>
      </c>
    </row>
    <row r="1410" spans="1:6" x14ac:dyDescent="0.2">
      <c r="A1410" s="18" t="s">
        <v>6</v>
      </c>
      <c r="B1410" s="18" t="s">
        <v>290</v>
      </c>
      <c r="C1410" s="18" t="s">
        <v>293</v>
      </c>
      <c r="D1410" s="18" t="s">
        <v>73</v>
      </c>
      <c r="E1410" s="18" t="s">
        <v>79</v>
      </c>
      <c r="F1410" s="44">
        <v>40</v>
      </c>
    </row>
    <row r="1411" spans="1:6" x14ac:dyDescent="0.2">
      <c r="A1411" s="18" t="s">
        <v>6</v>
      </c>
      <c r="B1411" s="18" t="s">
        <v>290</v>
      </c>
      <c r="C1411" s="18" t="s">
        <v>293</v>
      </c>
      <c r="D1411" s="18" t="s">
        <v>73</v>
      </c>
      <c r="E1411" s="18" t="s">
        <v>78</v>
      </c>
      <c r="F1411" s="44">
        <v>8</v>
      </c>
    </row>
    <row r="1412" spans="1:6" x14ac:dyDescent="0.2">
      <c r="A1412" s="18" t="s">
        <v>6</v>
      </c>
      <c r="B1412" s="18" t="s">
        <v>290</v>
      </c>
      <c r="C1412" s="18" t="s">
        <v>293</v>
      </c>
      <c r="D1412" s="18" t="s">
        <v>73</v>
      </c>
      <c r="E1412" s="18" t="s">
        <v>81</v>
      </c>
      <c r="F1412" s="44">
        <v>4</v>
      </c>
    </row>
    <row r="1413" spans="1:6" x14ac:dyDescent="0.2">
      <c r="A1413" s="18" t="s">
        <v>6</v>
      </c>
      <c r="B1413" s="18" t="s">
        <v>290</v>
      </c>
      <c r="C1413" s="18" t="s">
        <v>293</v>
      </c>
      <c r="D1413" s="18" t="s">
        <v>73</v>
      </c>
      <c r="E1413" s="18" t="s">
        <v>76</v>
      </c>
      <c r="F1413" s="44">
        <v>12</v>
      </c>
    </row>
    <row r="1414" spans="1:6" x14ac:dyDescent="0.2">
      <c r="A1414" s="18" t="s">
        <v>6</v>
      </c>
      <c r="B1414" s="18" t="s">
        <v>290</v>
      </c>
      <c r="C1414" s="18" t="s">
        <v>293</v>
      </c>
      <c r="D1414" s="18" t="s">
        <v>73</v>
      </c>
      <c r="E1414" s="18" t="s">
        <v>75</v>
      </c>
      <c r="F1414" s="44">
        <v>164</v>
      </c>
    </row>
    <row r="1415" spans="1:6" x14ac:dyDescent="0.2">
      <c r="A1415" s="18" t="s">
        <v>6</v>
      </c>
      <c r="B1415" s="18" t="s">
        <v>290</v>
      </c>
      <c r="C1415" s="18" t="s">
        <v>293</v>
      </c>
      <c r="D1415" s="18" t="s">
        <v>73</v>
      </c>
      <c r="E1415" s="18" t="s">
        <v>74</v>
      </c>
      <c r="F1415" s="44">
        <v>12</v>
      </c>
    </row>
    <row r="1416" spans="1:6" x14ac:dyDescent="0.2">
      <c r="A1416" s="18" t="s">
        <v>6</v>
      </c>
      <c r="B1416" s="18" t="s">
        <v>290</v>
      </c>
      <c r="C1416" s="18" t="s">
        <v>293</v>
      </c>
      <c r="D1416" s="18" t="s">
        <v>73</v>
      </c>
      <c r="E1416" s="18" t="s">
        <v>77</v>
      </c>
      <c r="F1416" s="44">
        <v>20</v>
      </c>
    </row>
    <row r="1417" spans="1:6" x14ac:dyDescent="0.2">
      <c r="A1417" s="18" t="s">
        <v>6</v>
      </c>
      <c r="B1417" s="18" t="s">
        <v>290</v>
      </c>
      <c r="C1417" s="18" t="s">
        <v>293</v>
      </c>
      <c r="D1417" s="18" t="s">
        <v>73</v>
      </c>
      <c r="E1417" s="18" t="s">
        <v>84</v>
      </c>
      <c r="F1417" s="44">
        <v>6</v>
      </c>
    </row>
    <row r="1418" spans="1:6" x14ac:dyDescent="0.2">
      <c r="A1418" s="18" t="s">
        <v>6</v>
      </c>
      <c r="B1418" s="18" t="s">
        <v>290</v>
      </c>
      <c r="C1418" s="18" t="s">
        <v>293</v>
      </c>
      <c r="D1418" s="18" t="s">
        <v>73</v>
      </c>
      <c r="E1418" s="18" t="s">
        <v>83</v>
      </c>
      <c r="F1418" s="44">
        <v>66</v>
      </c>
    </row>
    <row r="1419" spans="1:6" x14ac:dyDescent="0.2">
      <c r="A1419" s="18" t="s">
        <v>6</v>
      </c>
      <c r="B1419" s="18" t="s">
        <v>290</v>
      </c>
      <c r="C1419" s="18" t="s">
        <v>293</v>
      </c>
      <c r="D1419" s="18" t="s">
        <v>73</v>
      </c>
      <c r="E1419" s="18" t="s">
        <v>82</v>
      </c>
      <c r="F1419" s="44">
        <v>131</v>
      </c>
    </row>
    <row r="1420" spans="1:6" x14ac:dyDescent="0.2">
      <c r="A1420" s="18" t="s">
        <v>6</v>
      </c>
      <c r="B1420" s="18" t="s">
        <v>290</v>
      </c>
      <c r="C1420" s="18" t="s">
        <v>293</v>
      </c>
      <c r="D1420" s="18" t="s">
        <v>73</v>
      </c>
      <c r="E1420" s="18" t="s">
        <v>85</v>
      </c>
      <c r="F1420" s="44">
        <v>10</v>
      </c>
    </row>
    <row r="1421" spans="1:6" x14ac:dyDescent="0.2">
      <c r="A1421" s="18" t="s">
        <v>6</v>
      </c>
      <c r="B1421" s="18" t="s">
        <v>290</v>
      </c>
      <c r="C1421" s="18" t="s">
        <v>293</v>
      </c>
      <c r="D1421" s="18" t="s">
        <v>73</v>
      </c>
      <c r="E1421" s="18" t="s">
        <v>90</v>
      </c>
      <c r="F1421" s="44">
        <v>286</v>
      </c>
    </row>
    <row r="1422" spans="1:6" x14ac:dyDescent="0.2">
      <c r="A1422" s="18" t="s">
        <v>6</v>
      </c>
      <c r="B1422" s="18" t="s">
        <v>290</v>
      </c>
      <c r="C1422" s="18" t="s">
        <v>293</v>
      </c>
      <c r="D1422" s="18" t="s">
        <v>73</v>
      </c>
      <c r="E1422" s="18" t="s">
        <v>89</v>
      </c>
      <c r="F1422" s="44">
        <v>86</v>
      </c>
    </row>
    <row r="1423" spans="1:6" x14ac:dyDescent="0.2">
      <c r="A1423" s="18" t="s">
        <v>6</v>
      </c>
      <c r="B1423" s="18" t="s">
        <v>290</v>
      </c>
      <c r="C1423" s="18" t="s">
        <v>293</v>
      </c>
      <c r="D1423" s="18" t="s">
        <v>73</v>
      </c>
      <c r="E1423" s="18" t="s">
        <v>91</v>
      </c>
      <c r="F1423" s="44">
        <v>39</v>
      </c>
    </row>
    <row r="1424" spans="1:6" x14ac:dyDescent="0.2">
      <c r="A1424" s="18" t="s">
        <v>6</v>
      </c>
      <c r="B1424" s="18" t="s">
        <v>290</v>
      </c>
      <c r="C1424" s="18" t="s">
        <v>293</v>
      </c>
      <c r="D1424" s="18" t="s">
        <v>150</v>
      </c>
      <c r="E1424" s="18" t="s">
        <v>154</v>
      </c>
      <c r="F1424" s="44">
        <v>503</v>
      </c>
    </row>
    <row r="1425" spans="1:6" x14ac:dyDescent="0.2">
      <c r="A1425" s="18" t="s">
        <v>6</v>
      </c>
      <c r="B1425" s="18" t="s">
        <v>290</v>
      </c>
      <c r="C1425" s="18" t="s">
        <v>293</v>
      </c>
      <c r="D1425" s="18" t="s">
        <v>150</v>
      </c>
      <c r="E1425" s="18" t="s">
        <v>151</v>
      </c>
      <c r="F1425" s="44">
        <v>3</v>
      </c>
    </row>
    <row r="1426" spans="1:6" x14ac:dyDescent="0.2">
      <c r="A1426" s="18" t="s">
        <v>6</v>
      </c>
      <c r="B1426" s="18" t="s">
        <v>290</v>
      </c>
      <c r="C1426" s="18" t="s">
        <v>293</v>
      </c>
      <c r="D1426" s="18" t="s">
        <v>150</v>
      </c>
      <c r="E1426" s="18" t="s">
        <v>152</v>
      </c>
      <c r="F1426" s="44">
        <v>128</v>
      </c>
    </row>
    <row r="1427" spans="1:6" x14ac:dyDescent="0.2">
      <c r="A1427" s="18" t="s">
        <v>6</v>
      </c>
      <c r="B1427" s="18" t="s">
        <v>290</v>
      </c>
      <c r="C1427" s="18" t="s">
        <v>293</v>
      </c>
      <c r="D1427" s="18" t="s">
        <v>150</v>
      </c>
      <c r="E1427" s="18" t="s">
        <v>153</v>
      </c>
      <c r="F1427" s="44">
        <v>397</v>
      </c>
    </row>
    <row r="1428" spans="1:6" x14ac:dyDescent="0.2">
      <c r="A1428" s="18" t="s">
        <v>6</v>
      </c>
      <c r="B1428" s="18" t="s">
        <v>290</v>
      </c>
      <c r="C1428" s="18" t="s">
        <v>293</v>
      </c>
      <c r="D1428" s="18" t="s">
        <v>57</v>
      </c>
      <c r="E1428" s="18" t="s">
        <v>62</v>
      </c>
      <c r="F1428" s="44">
        <v>1445</v>
      </c>
    </row>
    <row r="1429" spans="1:6" x14ac:dyDescent="0.2">
      <c r="A1429" s="18" t="s">
        <v>6</v>
      </c>
      <c r="B1429" s="18" t="s">
        <v>290</v>
      </c>
      <c r="C1429" s="18" t="s">
        <v>293</v>
      </c>
      <c r="D1429" s="18" t="s">
        <v>57</v>
      </c>
      <c r="E1429" s="18" t="s">
        <v>59</v>
      </c>
      <c r="F1429" s="44">
        <v>1023</v>
      </c>
    </row>
    <row r="1430" spans="1:6" x14ac:dyDescent="0.2">
      <c r="A1430" s="18" t="s">
        <v>6</v>
      </c>
      <c r="B1430" s="18" t="s">
        <v>290</v>
      </c>
      <c r="C1430" s="18" t="s">
        <v>293</v>
      </c>
      <c r="D1430" s="18" t="s">
        <v>57</v>
      </c>
      <c r="E1430" s="18" t="s">
        <v>60</v>
      </c>
      <c r="F1430" s="44">
        <v>307</v>
      </c>
    </row>
    <row r="1431" spans="1:6" x14ac:dyDescent="0.2">
      <c r="A1431" s="18" t="s">
        <v>6</v>
      </c>
      <c r="B1431" s="18" t="s">
        <v>290</v>
      </c>
      <c r="C1431" s="18" t="s">
        <v>293</v>
      </c>
      <c r="D1431" s="18" t="s">
        <v>57</v>
      </c>
      <c r="E1431" s="18" t="s">
        <v>61</v>
      </c>
      <c r="F1431" s="44">
        <v>724</v>
      </c>
    </row>
    <row r="1432" spans="1:6" x14ac:dyDescent="0.2">
      <c r="A1432" s="18" t="s">
        <v>6</v>
      </c>
      <c r="B1432" s="18" t="s">
        <v>290</v>
      </c>
      <c r="C1432" s="18" t="s">
        <v>293</v>
      </c>
      <c r="D1432" s="18" t="s">
        <v>57</v>
      </c>
      <c r="E1432" s="18" t="s">
        <v>63</v>
      </c>
      <c r="F1432" s="44">
        <v>178</v>
      </c>
    </row>
    <row r="1433" spans="1:6" x14ac:dyDescent="0.2">
      <c r="A1433" s="18" t="s">
        <v>6</v>
      </c>
      <c r="B1433" s="18" t="s">
        <v>290</v>
      </c>
      <c r="C1433" s="18" t="s">
        <v>293</v>
      </c>
      <c r="D1433" s="18" t="s">
        <v>57</v>
      </c>
      <c r="E1433" s="18" t="s">
        <v>23</v>
      </c>
      <c r="F1433" s="44">
        <v>243</v>
      </c>
    </row>
    <row r="1434" spans="1:6" x14ac:dyDescent="0.2">
      <c r="A1434" s="18" t="s">
        <v>6</v>
      </c>
      <c r="B1434" s="18" t="s">
        <v>290</v>
      </c>
      <c r="C1434" s="18" t="s">
        <v>293</v>
      </c>
      <c r="D1434" s="18" t="s">
        <v>141</v>
      </c>
      <c r="E1434" s="18" t="s">
        <v>146</v>
      </c>
      <c r="F1434" s="44">
        <v>1</v>
      </c>
    </row>
    <row r="1435" spans="1:6" x14ac:dyDescent="0.2">
      <c r="A1435" s="18" t="s">
        <v>6</v>
      </c>
      <c r="B1435" s="18" t="s">
        <v>290</v>
      </c>
      <c r="C1435" s="18" t="s">
        <v>293</v>
      </c>
      <c r="D1435" s="18" t="s">
        <v>141</v>
      </c>
      <c r="E1435" s="18" t="s">
        <v>145</v>
      </c>
      <c r="F1435" s="44">
        <v>2</v>
      </c>
    </row>
    <row r="1436" spans="1:6" x14ac:dyDescent="0.2">
      <c r="A1436" s="18" t="s">
        <v>6</v>
      </c>
      <c r="B1436" s="18" t="s">
        <v>290</v>
      </c>
      <c r="C1436" s="18" t="s">
        <v>293</v>
      </c>
      <c r="D1436" s="18" t="s">
        <v>141</v>
      </c>
      <c r="E1436" s="18" t="s">
        <v>142</v>
      </c>
      <c r="F1436" s="44">
        <v>151</v>
      </c>
    </row>
    <row r="1437" spans="1:6" x14ac:dyDescent="0.2">
      <c r="A1437" s="18" t="s">
        <v>6</v>
      </c>
      <c r="B1437" s="18" t="s">
        <v>290</v>
      </c>
      <c r="C1437" s="18" t="s">
        <v>293</v>
      </c>
      <c r="D1437" s="18" t="s">
        <v>141</v>
      </c>
      <c r="E1437" s="18" t="s">
        <v>147</v>
      </c>
      <c r="F1437" s="44">
        <v>25</v>
      </c>
    </row>
    <row r="1438" spans="1:6" x14ac:dyDescent="0.2">
      <c r="A1438" s="18" t="s">
        <v>6</v>
      </c>
      <c r="B1438" s="18" t="s">
        <v>290</v>
      </c>
      <c r="C1438" s="18" t="s">
        <v>293</v>
      </c>
      <c r="D1438" s="18" t="s">
        <v>141</v>
      </c>
      <c r="E1438" s="18" t="s">
        <v>144</v>
      </c>
      <c r="F1438" s="44">
        <v>2</v>
      </c>
    </row>
    <row r="1439" spans="1:6" x14ac:dyDescent="0.2">
      <c r="A1439" s="18" t="s">
        <v>6</v>
      </c>
      <c r="B1439" s="18" t="s">
        <v>290</v>
      </c>
      <c r="C1439" s="18" t="s">
        <v>293</v>
      </c>
      <c r="D1439" s="18" t="s">
        <v>141</v>
      </c>
      <c r="E1439" s="18" t="s">
        <v>143</v>
      </c>
      <c r="F1439" s="44">
        <v>1</v>
      </c>
    </row>
    <row r="1440" spans="1:6" x14ac:dyDescent="0.2">
      <c r="A1440" s="18" t="s">
        <v>6</v>
      </c>
      <c r="B1440" s="18" t="s">
        <v>290</v>
      </c>
      <c r="C1440" s="18" t="s">
        <v>293</v>
      </c>
      <c r="D1440" s="18" t="s">
        <v>35</v>
      </c>
      <c r="E1440" s="18" t="s">
        <v>21</v>
      </c>
      <c r="F1440" s="44">
        <v>1662</v>
      </c>
    </row>
    <row r="1441" spans="1:6" x14ac:dyDescent="0.2">
      <c r="A1441" s="18" t="s">
        <v>6</v>
      </c>
      <c r="B1441" s="18" t="s">
        <v>290</v>
      </c>
      <c r="C1441" s="18" t="s">
        <v>293</v>
      </c>
      <c r="D1441" s="18" t="s">
        <v>35</v>
      </c>
      <c r="E1441" s="18" t="s">
        <v>36</v>
      </c>
      <c r="F1441" s="44">
        <v>119</v>
      </c>
    </row>
    <row r="1442" spans="1:6" x14ac:dyDescent="0.2">
      <c r="A1442" s="18" t="s">
        <v>6</v>
      </c>
      <c r="B1442" s="18" t="s">
        <v>290</v>
      </c>
      <c r="C1442" s="18" t="s">
        <v>293</v>
      </c>
      <c r="D1442" s="18" t="s">
        <v>35</v>
      </c>
      <c r="E1442" s="18" t="s">
        <v>38</v>
      </c>
      <c r="F1442" s="44">
        <v>1855</v>
      </c>
    </row>
    <row r="1443" spans="1:6" x14ac:dyDescent="0.2">
      <c r="A1443" s="18" t="s">
        <v>6</v>
      </c>
      <c r="B1443" s="18" t="s">
        <v>290</v>
      </c>
      <c r="C1443" s="18" t="s">
        <v>293</v>
      </c>
      <c r="D1443" s="18" t="s">
        <v>35</v>
      </c>
      <c r="E1443" s="18" t="s">
        <v>23</v>
      </c>
      <c r="F1443" s="44">
        <v>468</v>
      </c>
    </row>
    <row r="1444" spans="1:6" x14ac:dyDescent="0.2">
      <c r="A1444" s="18" t="s">
        <v>6</v>
      </c>
      <c r="B1444" s="18" t="s">
        <v>290</v>
      </c>
      <c r="C1444" s="18" t="s">
        <v>293</v>
      </c>
      <c r="D1444" s="18" t="s">
        <v>35</v>
      </c>
      <c r="E1444" s="18" t="s">
        <v>37</v>
      </c>
      <c r="F1444" s="44">
        <v>1380</v>
      </c>
    </row>
    <row r="1445" spans="1:6" x14ac:dyDescent="0.2">
      <c r="A1445" s="18" t="s">
        <v>6</v>
      </c>
      <c r="B1445" s="18" t="s">
        <v>290</v>
      </c>
      <c r="C1445" s="18" t="s">
        <v>293</v>
      </c>
      <c r="D1445" s="18" t="s">
        <v>35</v>
      </c>
      <c r="E1445" s="18" t="s">
        <v>22</v>
      </c>
      <c r="F1445" s="44">
        <v>324</v>
      </c>
    </row>
    <row r="1446" spans="1:6" x14ac:dyDescent="0.2">
      <c r="A1446" s="18" t="s">
        <v>6</v>
      </c>
      <c r="B1446" s="18" t="s">
        <v>290</v>
      </c>
      <c r="C1446" s="18" t="s">
        <v>293</v>
      </c>
      <c r="D1446" s="18" t="s">
        <v>272</v>
      </c>
      <c r="E1446" s="18" t="s">
        <v>166</v>
      </c>
      <c r="F1446" s="44">
        <v>241</v>
      </c>
    </row>
    <row r="1447" spans="1:6" x14ac:dyDescent="0.2">
      <c r="A1447" s="18" t="s">
        <v>6</v>
      </c>
      <c r="B1447" s="18" t="s">
        <v>290</v>
      </c>
      <c r="C1447" s="18" t="s">
        <v>293</v>
      </c>
      <c r="D1447" s="18" t="s">
        <v>272</v>
      </c>
      <c r="E1447" s="18" t="s">
        <v>163</v>
      </c>
      <c r="F1447" s="44">
        <v>1334</v>
      </c>
    </row>
    <row r="1448" spans="1:6" x14ac:dyDescent="0.2">
      <c r="A1448" s="18" t="s">
        <v>6</v>
      </c>
      <c r="B1448" s="18" t="s">
        <v>290</v>
      </c>
      <c r="C1448" s="18" t="s">
        <v>293</v>
      </c>
      <c r="D1448" s="18" t="s">
        <v>105</v>
      </c>
      <c r="E1448" s="18" t="s">
        <v>106</v>
      </c>
      <c r="F1448" s="44">
        <v>2</v>
      </c>
    </row>
    <row r="1449" spans="1:6" x14ac:dyDescent="0.2">
      <c r="A1449" s="18" t="s">
        <v>6</v>
      </c>
      <c r="B1449" s="18" t="s">
        <v>290</v>
      </c>
      <c r="C1449" s="18" t="s">
        <v>293</v>
      </c>
      <c r="D1449" s="18" t="s">
        <v>105</v>
      </c>
      <c r="E1449" s="18" t="s">
        <v>107</v>
      </c>
      <c r="F1449" s="44">
        <v>2</v>
      </c>
    </row>
    <row r="1450" spans="1:6" x14ac:dyDescent="0.2">
      <c r="A1450" s="18" t="s">
        <v>6</v>
      </c>
      <c r="B1450" s="18" t="s">
        <v>290</v>
      </c>
      <c r="C1450" s="18" t="s">
        <v>293</v>
      </c>
      <c r="D1450" s="18" t="s">
        <v>105</v>
      </c>
      <c r="E1450" s="18" t="s">
        <v>108</v>
      </c>
      <c r="F1450" s="44">
        <v>20</v>
      </c>
    </row>
    <row r="1451" spans="1:6" x14ac:dyDescent="0.2">
      <c r="A1451" s="18" t="s">
        <v>6</v>
      </c>
      <c r="B1451" s="18" t="s">
        <v>290</v>
      </c>
      <c r="C1451" s="18" t="s">
        <v>293</v>
      </c>
      <c r="D1451" s="18" t="s">
        <v>105</v>
      </c>
      <c r="E1451" s="18" t="s">
        <v>109</v>
      </c>
      <c r="F1451" s="44">
        <v>286</v>
      </c>
    </row>
    <row r="1452" spans="1:6" x14ac:dyDescent="0.2">
      <c r="A1452" s="18" t="s">
        <v>6</v>
      </c>
      <c r="B1452" s="18" t="s">
        <v>290</v>
      </c>
      <c r="C1452" s="18" t="s">
        <v>293</v>
      </c>
      <c r="D1452" s="18" t="s">
        <v>105</v>
      </c>
      <c r="E1452" s="18" t="s">
        <v>110</v>
      </c>
      <c r="F1452" s="44">
        <v>21</v>
      </c>
    </row>
    <row r="1453" spans="1:6" x14ac:dyDescent="0.2">
      <c r="A1453" s="18" t="s">
        <v>6</v>
      </c>
      <c r="B1453" s="18" t="s">
        <v>290</v>
      </c>
      <c r="C1453" s="18" t="s">
        <v>293</v>
      </c>
      <c r="D1453" s="18" t="s">
        <v>105</v>
      </c>
      <c r="E1453" s="18" t="s">
        <v>111</v>
      </c>
      <c r="F1453" s="44">
        <v>39</v>
      </c>
    </row>
    <row r="1454" spans="1:6" x14ac:dyDescent="0.2">
      <c r="A1454" s="18" t="s">
        <v>6</v>
      </c>
      <c r="B1454" s="18" t="s">
        <v>290</v>
      </c>
      <c r="C1454" s="18" t="s">
        <v>293</v>
      </c>
      <c r="D1454" s="18" t="s">
        <v>105</v>
      </c>
      <c r="E1454" s="18" t="s">
        <v>113</v>
      </c>
      <c r="F1454" s="44">
        <v>12</v>
      </c>
    </row>
    <row r="1455" spans="1:6" x14ac:dyDescent="0.2">
      <c r="A1455" s="18" t="s">
        <v>6</v>
      </c>
      <c r="B1455" s="18" t="s">
        <v>290</v>
      </c>
      <c r="C1455" s="18" t="s">
        <v>293</v>
      </c>
      <c r="D1455" s="18" t="s">
        <v>105</v>
      </c>
      <c r="E1455" s="18" t="s">
        <v>114</v>
      </c>
      <c r="F1455" s="44">
        <v>1</v>
      </c>
    </row>
    <row r="1456" spans="1:6" x14ac:dyDescent="0.2">
      <c r="A1456" s="18" t="s">
        <v>6</v>
      </c>
      <c r="B1456" s="18" t="s">
        <v>290</v>
      </c>
      <c r="C1456" s="18" t="s">
        <v>293</v>
      </c>
      <c r="D1456" s="18" t="s">
        <v>105</v>
      </c>
      <c r="E1456" s="18" t="s">
        <v>115</v>
      </c>
      <c r="F1456" s="44">
        <v>4</v>
      </c>
    </row>
    <row r="1457" spans="1:6" x14ac:dyDescent="0.2">
      <c r="A1457" s="18" t="s">
        <v>6</v>
      </c>
      <c r="B1457" s="18" t="s">
        <v>290</v>
      </c>
      <c r="C1457" s="18" t="s">
        <v>293</v>
      </c>
      <c r="D1457" s="18" t="s">
        <v>105</v>
      </c>
      <c r="E1457" s="18" t="s">
        <v>116</v>
      </c>
      <c r="F1457" s="44">
        <v>17</v>
      </c>
    </row>
    <row r="1458" spans="1:6" x14ac:dyDescent="0.2">
      <c r="A1458" s="18" t="s">
        <v>6</v>
      </c>
      <c r="B1458" s="18" t="s">
        <v>290</v>
      </c>
      <c r="C1458" s="18" t="s">
        <v>293</v>
      </c>
      <c r="D1458" s="18" t="s">
        <v>105</v>
      </c>
      <c r="E1458" s="18" t="s">
        <v>117</v>
      </c>
      <c r="F1458" s="44">
        <v>39</v>
      </c>
    </row>
    <row r="1459" spans="1:6" x14ac:dyDescent="0.2">
      <c r="A1459" s="18" t="s">
        <v>6</v>
      </c>
      <c r="B1459" s="18" t="s">
        <v>290</v>
      </c>
      <c r="C1459" s="18" t="s">
        <v>293</v>
      </c>
      <c r="D1459" s="18" t="s">
        <v>105</v>
      </c>
      <c r="E1459" s="18" t="s">
        <v>120</v>
      </c>
      <c r="F1459" s="44">
        <v>8</v>
      </c>
    </row>
    <row r="1460" spans="1:6" x14ac:dyDescent="0.2">
      <c r="A1460" s="18" t="s">
        <v>6</v>
      </c>
      <c r="B1460" s="18" t="s">
        <v>290</v>
      </c>
      <c r="C1460" s="18" t="s">
        <v>293</v>
      </c>
      <c r="D1460" s="18" t="s">
        <v>105</v>
      </c>
      <c r="E1460" s="18" t="s">
        <v>121</v>
      </c>
      <c r="F1460" s="44">
        <v>21</v>
      </c>
    </row>
    <row r="1461" spans="1:6" x14ac:dyDescent="0.2">
      <c r="A1461" s="18" t="s">
        <v>6</v>
      </c>
      <c r="B1461" s="18" t="s">
        <v>290</v>
      </c>
      <c r="C1461" s="18" t="s">
        <v>293</v>
      </c>
      <c r="D1461" s="18" t="s">
        <v>105</v>
      </c>
      <c r="E1461" s="18" t="s">
        <v>122</v>
      </c>
      <c r="F1461" s="44">
        <v>4</v>
      </c>
    </row>
    <row r="1462" spans="1:6" x14ac:dyDescent="0.2">
      <c r="A1462" s="18" t="s">
        <v>6</v>
      </c>
      <c r="B1462" s="18" t="s">
        <v>290</v>
      </c>
      <c r="C1462" s="18" t="s">
        <v>293</v>
      </c>
      <c r="D1462" s="18" t="s">
        <v>105</v>
      </c>
      <c r="E1462" s="18" t="s">
        <v>123</v>
      </c>
      <c r="F1462" s="44">
        <v>2</v>
      </c>
    </row>
    <row r="1463" spans="1:6" x14ac:dyDescent="0.2">
      <c r="A1463" s="18" t="s">
        <v>6</v>
      </c>
      <c r="B1463" s="18" t="s">
        <v>290</v>
      </c>
      <c r="C1463" s="18" t="s">
        <v>293</v>
      </c>
      <c r="D1463" s="18" t="s">
        <v>105</v>
      </c>
      <c r="E1463" s="18" t="s">
        <v>124</v>
      </c>
      <c r="F1463" s="44">
        <v>5</v>
      </c>
    </row>
    <row r="1464" spans="1:6" x14ac:dyDescent="0.2">
      <c r="A1464" s="18" t="s">
        <v>6</v>
      </c>
      <c r="B1464" s="18" t="s">
        <v>290</v>
      </c>
      <c r="C1464" s="18" t="s">
        <v>293</v>
      </c>
      <c r="D1464" s="18" t="s">
        <v>105</v>
      </c>
      <c r="E1464" s="18" t="s">
        <v>125</v>
      </c>
      <c r="F1464" s="44">
        <v>23</v>
      </c>
    </row>
    <row r="1465" spans="1:6" x14ac:dyDescent="0.2">
      <c r="A1465" s="18" t="s">
        <v>6</v>
      </c>
      <c r="B1465" s="18" t="s">
        <v>290</v>
      </c>
      <c r="C1465" s="18" t="s">
        <v>293</v>
      </c>
      <c r="D1465" s="18" t="s">
        <v>105</v>
      </c>
      <c r="E1465" s="18" t="s">
        <v>126</v>
      </c>
      <c r="F1465" s="44">
        <v>6</v>
      </c>
    </row>
    <row r="1466" spans="1:6" x14ac:dyDescent="0.2">
      <c r="A1466" s="18" t="s">
        <v>6</v>
      </c>
      <c r="B1466" s="18" t="s">
        <v>290</v>
      </c>
      <c r="C1466" s="18" t="s">
        <v>293</v>
      </c>
      <c r="D1466" s="18" t="s">
        <v>105</v>
      </c>
      <c r="E1466" s="18" t="s">
        <v>127</v>
      </c>
      <c r="F1466" s="44">
        <v>52</v>
      </c>
    </row>
    <row r="1467" spans="1:6" x14ac:dyDescent="0.2">
      <c r="A1467" s="18" t="s">
        <v>6</v>
      </c>
      <c r="B1467" s="18" t="s">
        <v>290</v>
      </c>
      <c r="C1467" s="18" t="s">
        <v>293</v>
      </c>
      <c r="D1467" s="18" t="s">
        <v>242</v>
      </c>
      <c r="E1467" s="18" t="s">
        <v>62</v>
      </c>
      <c r="F1467" s="44">
        <v>2156</v>
      </c>
    </row>
    <row r="1468" spans="1:6" x14ac:dyDescent="0.2">
      <c r="A1468" s="18" t="s">
        <v>6</v>
      </c>
      <c r="B1468" s="18" t="s">
        <v>290</v>
      </c>
      <c r="C1468" s="18" t="s">
        <v>293</v>
      </c>
      <c r="D1468" s="18" t="s">
        <v>242</v>
      </c>
      <c r="E1468" s="18" t="s">
        <v>59</v>
      </c>
      <c r="F1468" s="44">
        <v>118</v>
      </c>
    </row>
    <row r="1469" spans="1:6" x14ac:dyDescent="0.2">
      <c r="A1469" s="18" t="s">
        <v>6</v>
      </c>
      <c r="B1469" s="18" t="s">
        <v>290</v>
      </c>
      <c r="C1469" s="18" t="s">
        <v>293</v>
      </c>
      <c r="D1469" s="18" t="s">
        <v>242</v>
      </c>
      <c r="E1469" s="18" t="s">
        <v>60</v>
      </c>
      <c r="F1469" s="44">
        <v>37</v>
      </c>
    </row>
    <row r="1470" spans="1:6" x14ac:dyDescent="0.2">
      <c r="A1470" s="18" t="s">
        <v>6</v>
      </c>
      <c r="B1470" s="18" t="s">
        <v>290</v>
      </c>
      <c r="C1470" s="18" t="s">
        <v>293</v>
      </c>
      <c r="D1470" s="18" t="s">
        <v>242</v>
      </c>
      <c r="E1470" s="18" t="s">
        <v>61</v>
      </c>
      <c r="F1470" s="44">
        <v>518</v>
      </c>
    </row>
    <row r="1471" spans="1:6" x14ac:dyDescent="0.2">
      <c r="A1471" s="18" t="s">
        <v>6</v>
      </c>
      <c r="B1471" s="18" t="s">
        <v>290</v>
      </c>
      <c r="C1471" s="18" t="s">
        <v>293</v>
      </c>
      <c r="D1471" s="18" t="s">
        <v>242</v>
      </c>
      <c r="E1471" s="18" t="s">
        <v>63</v>
      </c>
      <c r="F1471" s="44">
        <v>225</v>
      </c>
    </row>
    <row r="1472" spans="1:6" x14ac:dyDescent="0.2">
      <c r="A1472" s="18" t="s">
        <v>6</v>
      </c>
      <c r="B1472" s="18" t="s">
        <v>290</v>
      </c>
      <c r="C1472" s="18" t="s">
        <v>293</v>
      </c>
      <c r="D1472" s="18" t="s">
        <v>242</v>
      </c>
      <c r="E1472" s="18" t="s">
        <v>23</v>
      </c>
      <c r="F1472" s="44">
        <v>98</v>
      </c>
    </row>
    <row r="1473" spans="1:6" x14ac:dyDescent="0.2">
      <c r="A1473" s="18" t="s">
        <v>6</v>
      </c>
      <c r="B1473" s="18" t="s">
        <v>290</v>
      </c>
      <c r="C1473" s="18" t="s">
        <v>293</v>
      </c>
      <c r="D1473" s="18" t="s">
        <v>273</v>
      </c>
      <c r="E1473" s="18" t="s">
        <v>133</v>
      </c>
      <c r="F1473" s="44">
        <v>51</v>
      </c>
    </row>
    <row r="1474" spans="1:6" x14ac:dyDescent="0.2">
      <c r="A1474" s="18" t="s">
        <v>6</v>
      </c>
      <c r="B1474" s="18" t="s">
        <v>290</v>
      </c>
      <c r="C1474" s="18" t="s">
        <v>293</v>
      </c>
      <c r="D1474" s="18" t="s">
        <v>273</v>
      </c>
      <c r="E1474" s="18" t="s">
        <v>23</v>
      </c>
      <c r="F1474" s="44">
        <v>298</v>
      </c>
    </row>
    <row r="1475" spans="1:6" x14ac:dyDescent="0.2">
      <c r="A1475" s="18" t="s">
        <v>6</v>
      </c>
      <c r="B1475" s="18" t="s">
        <v>290</v>
      </c>
      <c r="C1475" s="18" t="s">
        <v>293</v>
      </c>
      <c r="D1475" s="18" t="s">
        <v>273</v>
      </c>
      <c r="E1475" s="18" t="s">
        <v>136</v>
      </c>
      <c r="F1475" s="44">
        <v>8</v>
      </c>
    </row>
    <row r="1476" spans="1:6" x14ac:dyDescent="0.2">
      <c r="A1476" s="18" t="s">
        <v>6</v>
      </c>
      <c r="B1476" s="18" t="s">
        <v>290</v>
      </c>
      <c r="C1476" s="18" t="s">
        <v>293</v>
      </c>
      <c r="D1476" s="18" t="s">
        <v>273</v>
      </c>
      <c r="E1476" s="18" t="s">
        <v>137</v>
      </c>
      <c r="F1476" s="44">
        <v>62</v>
      </c>
    </row>
    <row r="1477" spans="1:6" x14ac:dyDescent="0.2">
      <c r="A1477" s="18" t="s">
        <v>6</v>
      </c>
      <c r="B1477" s="18" t="s">
        <v>290</v>
      </c>
      <c r="C1477" s="18" t="s">
        <v>293</v>
      </c>
      <c r="D1477" s="18" t="s">
        <v>273</v>
      </c>
      <c r="E1477" s="18" t="s">
        <v>135</v>
      </c>
      <c r="F1477" s="44">
        <v>37</v>
      </c>
    </row>
    <row r="1478" spans="1:6" x14ac:dyDescent="0.2">
      <c r="A1478" s="18" t="s">
        <v>6</v>
      </c>
      <c r="B1478" s="18" t="s">
        <v>290</v>
      </c>
      <c r="C1478" s="18" t="s">
        <v>293</v>
      </c>
      <c r="D1478" s="18" t="s">
        <v>273</v>
      </c>
      <c r="E1478" s="18" t="s">
        <v>134</v>
      </c>
      <c r="F1478" s="44">
        <v>34</v>
      </c>
    </row>
    <row r="1479" spans="1:6" x14ac:dyDescent="0.2">
      <c r="A1479" s="18" t="s">
        <v>6</v>
      </c>
      <c r="B1479" s="18" t="s">
        <v>290</v>
      </c>
      <c r="C1479" s="18" t="s">
        <v>293</v>
      </c>
      <c r="D1479" s="18" t="s">
        <v>273</v>
      </c>
      <c r="E1479" s="18" t="s">
        <v>132</v>
      </c>
      <c r="F1479" s="44">
        <v>372</v>
      </c>
    </row>
    <row r="1480" spans="1:6" x14ac:dyDescent="0.2">
      <c r="A1480" s="18" t="s">
        <v>6</v>
      </c>
      <c r="B1480" s="18" t="s">
        <v>290</v>
      </c>
      <c r="C1480" s="18" t="s">
        <v>293</v>
      </c>
      <c r="D1480" s="18" t="s">
        <v>274</v>
      </c>
      <c r="E1480" s="18" t="s">
        <v>163</v>
      </c>
      <c r="F1480" s="44">
        <v>58</v>
      </c>
    </row>
    <row r="1481" spans="1:6" x14ac:dyDescent="0.2">
      <c r="A1481" s="18" t="s">
        <v>6</v>
      </c>
      <c r="B1481" s="18" t="s">
        <v>290</v>
      </c>
      <c r="C1481" s="18" t="s">
        <v>293</v>
      </c>
      <c r="D1481" s="18" t="s">
        <v>34</v>
      </c>
      <c r="E1481" s="18" t="s">
        <v>276</v>
      </c>
      <c r="F1481" s="44">
        <v>800</v>
      </c>
    </row>
    <row r="1482" spans="1:6" x14ac:dyDescent="0.2">
      <c r="A1482" s="18" t="s">
        <v>6</v>
      </c>
      <c r="B1482" s="18" t="s">
        <v>290</v>
      </c>
      <c r="C1482" s="18" t="s">
        <v>293</v>
      </c>
      <c r="D1482" s="18" t="s">
        <v>34</v>
      </c>
      <c r="E1482" s="18" t="s">
        <v>28</v>
      </c>
      <c r="F1482" s="44">
        <v>955</v>
      </c>
    </row>
    <row r="1483" spans="1:6" x14ac:dyDescent="0.2">
      <c r="A1483" s="18" t="s">
        <v>6</v>
      </c>
      <c r="B1483" s="18" t="s">
        <v>290</v>
      </c>
      <c r="C1483" s="18" t="s">
        <v>293</v>
      </c>
      <c r="D1483" s="18" t="s">
        <v>34</v>
      </c>
      <c r="E1483" s="18" t="s">
        <v>30</v>
      </c>
      <c r="F1483" s="44">
        <v>10</v>
      </c>
    </row>
    <row r="1484" spans="1:6" x14ac:dyDescent="0.2">
      <c r="A1484" s="18" t="s">
        <v>6</v>
      </c>
      <c r="B1484" s="18" t="s">
        <v>290</v>
      </c>
      <c r="C1484" s="18" t="s">
        <v>293</v>
      </c>
      <c r="D1484" s="18" t="s">
        <v>34</v>
      </c>
      <c r="E1484" s="18" t="s">
        <v>31</v>
      </c>
      <c r="F1484" s="44">
        <v>168</v>
      </c>
    </row>
    <row r="1485" spans="1:6" x14ac:dyDescent="0.2">
      <c r="A1485" s="18" t="s">
        <v>6</v>
      </c>
      <c r="B1485" s="18" t="s">
        <v>290</v>
      </c>
      <c r="C1485" s="18" t="s">
        <v>293</v>
      </c>
      <c r="D1485" s="18" t="s">
        <v>34</v>
      </c>
      <c r="E1485" s="18" t="s">
        <v>26</v>
      </c>
      <c r="F1485" s="44">
        <v>25</v>
      </c>
    </row>
    <row r="1486" spans="1:6" x14ac:dyDescent="0.2">
      <c r="A1486" s="18" t="s">
        <v>6</v>
      </c>
      <c r="B1486" s="18" t="s">
        <v>290</v>
      </c>
      <c r="C1486" s="18" t="s">
        <v>293</v>
      </c>
      <c r="D1486" s="18" t="s">
        <v>34</v>
      </c>
      <c r="E1486" s="18" t="s">
        <v>33</v>
      </c>
      <c r="F1486" s="44">
        <v>345</v>
      </c>
    </row>
    <row r="1487" spans="1:6" x14ac:dyDescent="0.2">
      <c r="A1487" s="18" t="s">
        <v>6</v>
      </c>
      <c r="B1487" s="18" t="s">
        <v>290</v>
      </c>
      <c r="C1487" s="18" t="s">
        <v>293</v>
      </c>
      <c r="D1487" s="18" t="s">
        <v>34</v>
      </c>
      <c r="E1487" s="18" t="s">
        <v>23</v>
      </c>
      <c r="F1487" s="44">
        <v>298</v>
      </c>
    </row>
    <row r="1488" spans="1:6" x14ac:dyDescent="0.2">
      <c r="A1488" s="18" t="s">
        <v>6</v>
      </c>
      <c r="B1488" s="18" t="s">
        <v>290</v>
      </c>
      <c r="C1488" s="18" t="s">
        <v>293</v>
      </c>
      <c r="D1488" s="18" t="s">
        <v>34</v>
      </c>
      <c r="E1488" s="18" t="s">
        <v>32</v>
      </c>
      <c r="F1488" s="44">
        <v>13</v>
      </c>
    </row>
    <row r="1489" spans="1:6" x14ac:dyDescent="0.2">
      <c r="A1489" s="18" t="s">
        <v>6</v>
      </c>
      <c r="B1489" s="18" t="s">
        <v>290</v>
      </c>
      <c r="C1489" s="18" t="s">
        <v>293</v>
      </c>
      <c r="D1489" s="18" t="s">
        <v>34</v>
      </c>
      <c r="E1489" s="18" t="s">
        <v>29</v>
      </c>
      <c r="F1489" s="44">
        <v>515</v>
      </c>
    </row>
    <row r="1490" spans="1:6" x14ac:dyDescent="0.2">
      <c r="A1490" s="18" t="s">
        <v>6</v>
      </c>
      <c r="B1490" s="18" t="s">
        <v>290</v>
      </c>
      <c r="C1490" s="18" t="s">
        <v>293</v>
      </c>
      <c r="D1490" s="18" t="s">
        <v>275</v>
      </c>
      <c r="E1490" s="18" t="s">
        <v>276</v>
      </c>
      <c r="F1490" s="44">
        <v>61</v>
      </c>
    </row>
    <row r="1491" spans="1:6" x14ac:dyDescent="0.2">
      <c r="A1491" s="18" t="s">
        <v>6</v>
      </c>
      <c r="B1491" s="18" t="s">
        <v>290</v>
      </c>
      <c r="C1491" s="18" t="s">
        <v>293</v>
      </c>
      <c r="D1491" s="18" t="s">
        <v>275</v>
      </c>
      <c r="E1491" s="18" t="s">
        <v>28</v>
      </c>
      <c r="F1491" s="44">
        <v>112</v>
      </c>
    </row>
    <row r="1492" spans="1:6" x14ac:dyDescent="0.2">
      <c r="A1492" s="18" t="s">
        <v>6</v>
      </c>
      <c r="B1492" s="18" t="s">
        <v>290</v>
      </c>
      <c r="C1492" s="18" t="s">
        <v>293</v>
      </c>
      <c r="D1492" s="18" t="s">
        <v>275</v>
      </c>
      <c r="E1492" s="18" t="s">
        <v>30</v>
      </c>
      <c r="F1492" s="44">
        <v>3</v>
      </c>
    </row>
    <row r="1493" spans="1:6" x14ac:dyDescent="0.2">
      <c r="A1493" s="18" t="s">
        <v>6</v>
      </c>
      <c r="B1493" s="18" t="s">
        <v>290</v>
      </c>
      <c r="C1493" s="18" t="s">
        <v>293</v>
      </c>
      <c r="D1493" s="18" t="s">
        <v>275</v>
      </c>
      <c r="E1493" s="18" t="s">
        <v>31</v>
      </c>
      <c r="F1493" s="44">
        <v>111</v>
      </c>
    </row>
    <row r="1494" spans="1:6" x14ac:dyDescent="0.2">
      <c r="A1494" s="18" t="s">
        <v>6</v>
      </c>
      <c r="B1494" s="18" t="s">
        <v>290</v>
      </c>
      <c r="C1494" s="18" t="s">
        <v>293</v>
      </c>
      <c r="D1494" s="18" t="s">
        <v>275</v>
      </c>
      <c r="E1494" s="18" t="s">
        <v>26</v>
      </c>
      <c r="F1494" s="44">
        <v>66</v>
      </c>
    </row>
    <row r="1495" spans="1:6" x14ac:dyDescent="0.2">
      <c r="A1495" s="18" t="s">
        <v>6</v>
      </c>
      <c r="B1495" s="18" t="s">
        <v>290</v>
      </c>
      <c r="C1495" s="18" t="s">
        <v>293</v>
      </c>
      <c r="D1495" s="18" t="s">
        <v>275</v>
      </c>
      <c r="E1495" s="18" t="s">
        <v>33</v>
      </c>
      <c r="F1495" s="44">
        <v>52</v>
      </c>
    </row>
    <row r="1496" spans="1:6" x14ac:dyDescent="0.2">
      <c r="A1496" s="18" t="s">
        <v>6</v>
      </c>
      <c r="B1496" s="18" t="s">
        <v>290</v>
      </c>
      <c r="C1496" s="18" t="s">
        <v>293</v>
      </c>
      <c r="D1496" s="18" t="s">
        <v>275</v>
      </c>
      <c r="E1496" s="18" t="s">
        <v>23</v>
      </c>
      <c r="F1496" s="44">
        <v>117</v>
      </c>
    </row>
    <row r="1497" spans="1:6" x14ac:dyDescent="0.2">
      <c r="A1497" s="18" t="s">
        <v>6</v>
      </c>
      <c r="B1497" s="18" t="s">
        <v>290</v>
      </c>
      <c r="C1497" s="18" t="s">
        <v>293</v>
      </c>
      <c r="D1497" s="18" t="s">
        <v>275</v>
      </c>
      <c r="E1497" s="18" t="s">
        <v>32</v>
      </c>
      <c r="F1497" s="44">
        <v>5</v>
      </c>
    </row>
    <row r="1498" spans="1:6" x14ac:dyDescent="0.2">
      <c r="A1498" s="18" t="s">
        <v>6</v>
      </c>
      <c r="B1498" s="18" t="s">
        <v>290</v>
      </c>
      <c r="C1498" s="18" t="s">
        <v>293</v>
      </c>
      <c r="D1498" s="18" t="s">
        <v>275</v>
      </c>
      <c r="E1498" s="18" t="s">
        <v>29</v>
      </c>
      <c r="F1498" s="44">
        <v>48</v>
      </c>
    </row>
    <row r="1499" spans="1:6" x14ac:dyDescent="0.2">
      <c r="A1499" s="18" t="s">
        <v>6</v>
      </c>
      <c r="B1499" s="18" t="s">
        <v>290</v>
      </c>
      <c r="C1499" s="18" t="s">
        <v>293</v>
      </c>
      <c r="D1499" s="18" t="s">
        <v>162</v>
      </c>
      <c r="E1499" s="18" t="s">
        <v>163</v>
      </c>
      <c r="F1499" s="44">
        <v>1545</v>
      </c>
    </row>
    <row r="1500" spans="1:6" x14ac:dyDescent="0.2">
      <c r="A1500" s="18" t="s">
        <v>6</v>
      </c>
      <c r="B1500" s="18" t="s">
        <v>290</v>
      </c>
      <c r="C1500" s="18" t="s">
        <v>293</v>
      </c>
      <c r="D1500" s="18" t="s">
        <v>65</v>
      </c>
      <c r="E1500" s="18" t="s">
        <v>70</v>
      </c>
      <c r="F1500" s="44">
        <v>26</v>
      </c>
    </row>
    <row r="1501" spans="1:6" x14ac:dyDescent="0.2">
      <c r="A1501" s="18" t="s">
        <v>6</v>
      </c>
      <c r="B1501" s="18" t="s">
        <v>290</v>
      </c>
      <c r="C1501" s="18" t="s">
        <v>293</v>
      </c>
      <c r="D1501" s="18" t="s">
        <v>65</v>
      </c>
      <c r="E1501" s="18" t="s">
        <v>69</v>
      </c>
      <c r="F1501" s="44">
        <v>12</v>
      </c>
    </row>
    <row r="1502" spans="1:6" x14ac:dyDescent="0.2">
      <c r="A1502" s="18" t="s">
        <v>6</v>
      </c>
      <c r="B1502" s="18" t="s">
        <v>290</v>
      </c>
      <c r="C1502" s="18" t="s">
        <v>293</v>
      </c>
      <c r="D1502" s="18" t="s">
        <v>65</v>
      </c>
      <c r="E1502" s="18" t="s">
        <v>277</v>
      </c>
      <c r="F1502" s="44">
        <v>19</v>
      </c>
    </row>
    <row r="1503" spans="1:6" x14ac:dyDescent="0.2">
      <c r="A1503" s="18" t="s">
        <v>6</v>
      </c>
      <c r="B1503" s="18" t="s">
        <v>290</v>
      </c>
      <c r="C1503" s="18" t="s">
        <v>293</v>
      </c>
      <c r="D1503" s="18" t="s">
        <v>65</v>
      </c>
      <c r="E1503" s="18" t="s">
        <v>278</v>
      </c>
      <c r="F1503" s="44">
        <v>197</v>
      </c>
    </row>
    <row r="1504" spans="1:6" x14ac:dyDescent="0.2">
      <c r="A1504" s="18" t="s">
        <v>6</v>
      </c>
      <c r="B1504" s="18" t="s">
        <v>290</v>
      </c>
      <c r="C1504" s="18" t="s">
        <v>293</v>
      </c>
      <c r="D1504" s="18" t="s">
        <v>65</v>
      </c>
      <c r="E1504" s="18" t="s">
        <v>279</v>
      </c>
      <c r="F1504" s="44">
        <v>28</v>
      </c>
    </row>
    <row r="1505" spans="1:6" x14ac:dyDescent="0.2">
      <c r="A1505" s="18" t="s">
        <v>6</v>
      </c>
      <c r="B1505" s="18" t="s">
        <v>290</v>
      </c>
      <c r="C1505" s="18" t="s">
        <v>293</v>
      </c>
      <c r="D1505" s="18" t="s">
        <v>65</v>
      </c>
      <c r="E1505" s="18" t="s">
        <v>23</v>
      </c>
      <c r="F1505" s="44">
        <v>390</v>
      </c>
    </row>
    <row r="1506" spans="1:6" x14ac:dyDescent="0.2">
      <c r="A1506" s="18" t="s">
        <v>6</v>
      </c>
      <c r="B1506" s="18" t="s">
        <v>290</v>
      </c>
      <c r="C1506" s="18" t="s">
        <v>293</v>
      </c>
      <c r="D1506" s="18" t="s">
        <v>65</v>
      </c>
      <c r="E1506" s="18" t="s">
        <v>280</v>
      </c>
      <c r="F1506" s="44">
        <v>10</v>
      </c>
    </row>
    <row r="1507" spans="1:6" x14ac:dyDescent="0.2">
      <c r="A1507" s="18" t="s">
        <v>6</v>
      </c>
      <c r="B1507" s="18" t="s">
        <v>290</v>
      </c>
      <c r="C1507" s="18" t="s">
        <v>293</v>
      </c>
      <c r="D1507" s="18" t="s">
        <v>65</v>
      </c>
      <c r="E1507" s="18" t="s">
        <v>66</v>
      </c>
      <c r="F1507" s="44">
        <v>128</v>
      </c>
    </row>
    <row r="1508" spans="1:6" x14ac:dyDescent="0.2">
      <c r="A1508" s="18" t="s">
        <v>6</v>
      </c>
      <c r="B1508" s="18" t="s">
        <v>290</v>
      </c>
      <c r="C1508" s="18" t="s">
        <v>293</v>
      </c>
      <c r="D1508" s="18" t="s">
        <v>243</v>
      </c>
      <c r="E1508" s="18" t="s">
        <v>21</v>
      </c>
      <c r="F1508" s="44">
        <v>19</v>
      </c>
    </row>
    <row r="1509" spans="1:6" x14ac:dyDescent="0.2">
      <c r="A1509" s="18" t="s">
        <v>6</v>
      </c>
      <c r="B1509" s="18" t="s">
        <v>290</v>
      </c>
      <c r="C1509" s="18" t="s">
        <v>293</v>
      </c>
      <c r="D1509" s="18" t="s">
        <v>243</v>
      </c>
      <c r="E1509" s="18" t="s">
        <v>14</v>
      </c>
      <c r="F1509" s="44">
        <v>15</v>
      </c>
    </row>
    <row r="1510" spans="1:6" x14ac:dyDescent="0.2">
      <c r="A1510" s="18" t="s">
        <v>6</v>
      </c>
      <c r="B1510" s="18" t="s">
        <v>290</v>
      </c>
      <c r="C1510" s="18" t="s">
        <v>293</v>
      </c>
      <c r="D1510" s="18" t="s">
        <v>243</v>
      </c>
      <c r="E1510" s="18" t="s">
        <v>18</v>
      </c>
      <c r="F1510" s="44">
        <v>67</v>
      </c>
    </row>
    <row r="1511" spans="1:6" x14ac:dyDescent="0.2">
      <c r="A1511" s="18" t="s">
        <v>6</v>
      </c>
      <c r="B1511" s="18" t="s">
        <v>290</v>
      </c>
      <c r="C1511" s="18" t="s">
        <v>293</v>
      </c>
      <c r="D1511" s="18" t="s">
        <v>243</v>
      </c>
      <c r="E1511" s="18" t="s">
        <v>17</v>
      </c>
      <c r="F1511" s="44">
        <v>48</v>
      </c>
    </row>
    <row r="1512" spans="1:6" x14ac:dyDescent="0.2">
      <c r="A1512" s="18" t="s">
        <v>6</v>
      </c>
      <c r="B1512" s="18" t="s">
        <v>290</v>
      </c>
      <c r="C1512" s="18" t="s">
        <v>293</v>
      </c>
      <c r="D1512" s="18" t="s">
        <v>243</v>
      </c>
      <c r="E1512" s="18" t="s">
        <v>20</v>
      </c>
      <c r="F1512" s="44">
        <v>8</v>
      </c>
    </row>
    <row r="1513" spans="1:6" x14ac:dyDescent="0.2">
      <c r="A1513" s="18" t="s">
        <v>6</v>
      </c>
      <c r="B1513" s="18" t="s">
        <v>290</v>
      </c>
      <c r="C1513" s="18" t="s">
        <v>293</v>
      </c>
      <c r="D1513" s="18" t="s">
        <v>243</v>
      </c>
      <c r="E1513" s="18" t="s">
        <v>23</v>
      </c>
      <c r="F1513" s="44">
        <v>25</v>
      </c>
    </row>
    <row r="1514" spans="1:6" x14ac:dyDescent="0.2">
      <c r="A1514" s="18" t="s">
        <v>6</v>
      </c>
      <c r="B1514" s="18" t="s">
        <v>290</v>
      </c>
      <c r="C1514" s="18" t="s">
        <v>293</v>
      </c>
      <c r="D1514" s="18" t="s">
        <v>243</v>
      </c>
      <c r="E1514" s="18" t="s">
        <v>15</v>
      </c>
      <c r="F1514" s="44">
        <v>99</v>
      </c>
    </row>
    <row r="1515" spans="1:6" x14ac:dyDescent="0.2">
      <c r="A1515" s="18" t="s">
        <v>6</v>
      </c>
      <c r="B1515" s="18" t="s">
        <v>290</v>
      </c>
      <c r="C1515" s="18" t="s">
        <v>293</v>
      </c>
      <c r="D1515" s="18" t="s">
        <v>243</v>
      </c>
      <c r="E1515" s="18" t="s">
        <v>22</v>
      </c>
      <c r="F1515" s="44">
        <v>37</v>
      </c>
    </row>
    <row r="1516" spans="1:6" x14ac:dyDescent="0.2">
      <c r="A1516" s="18" t="s">
        <v>6</v>
      </c>
      <c r="B1516" s="18" t="s">
        <v>290</v>
      </c>
      <c r="C1516" s="18" t="s">
        <v>293</v>
      </c>
      <c r="D1516" s="18" t="s">
        <v>98</v>
      </c>
      <c r="E1516" s="18" t="s">
        <v>100</v>
      </c>
      <c r="F1516" s="44">
        <v>43</v>
      </c>
    </row>
    <row r="1517" spans="1:6" x14ac:dyDescent="0.2">
      <c r="A1517" s="18" t="s">
        <v>6</v>
      </c>
      <c r="B1517" s="18" t="s">
        <v>290</v>
      </c>
      <c r="C1517" s="18" t="s">
        <v>293</v>
      </c>
      <c r="D1517" s="18" t="s">
        <v>98</v>
      </c>
      <c r="E1517" s="18" t="s">
        <v>102</v>
      </c>
      <c r="F1517" s="44">
        <v>12</v>
      </c>
    </row>
    <row r="1518" spans="1:6" x14ac:dyDescent="0.2">
      <c r="A1518" s="18" t="s">
        <v>6</v>
      </c>
      <c r="B1518" s="18" t="s">
        <v>290</v>
      </c>
      <c r="C1518" s="18" t="s">
        <v>293</v>
      </c>
      <c r="D1518" s="18" t="s">
        <v>98</v>
      </c>
      <c r="E1518" s="18" t="s">
        <v>23</v>
      </c>
      <c r="F1518" s="44">
        <v>45</v>
      </c>
    </row>
    <row r="1519" spans="1:6" x14ac:dyDescent="0.2">
      <c r="A1519" s="18" t="s">
        <v>6</v>
      </c>
      <c r="B1519" s="18" t="s">
        <v>290</v>
      </c>
      <c r="C1519" s="18" t="s">
        <v>293</v>
      </c>
      <c r="D1519" s="18" t="s">
        <v>98</v>
      </c>
      <c r="E1519" s="18" t="s">
        <v>101</v>
      </c>
      <c r="F1519" s="44">
        <v>71</v>
      </c>
    </row>
    <row r="1520" spans="1:6" x14ac:dyDescent="0.2">
      <c r="A1520" s="18" t="s">
        <v>6</v>
      </c>
      <c r="B1520" s="18" t="s">
        <v>290</v>
      </c>
      <c r="C1520" s="18" t="s">
        <v>293</v>
      </c>
      <c r="D1520" s="18" t="s">
        <v>98</v>
      </c>
      <c r="E1520" s="18" t="s">
        <v>104</v>
      </c>
      <c r="F1520" s="44">
        <v>3</v>
      </c>
    </row>
    <row r="1521" spans="1:6" x14ac:dyDescent="0.2">
      <c r="A1521" s="18" t="s">
        <v>6</v>
      </c>
      <c r="B1521" s="18" t="s">
        <v>290</v>
      </c>
      <c r="C1521" s="18" t="s">
        <v>293</v>
      </c>
      <c r="D1521" s="18" t="s">
        <v>98</v>
      </c>
      <c r="E1521" s="18" t="s">
        <v>99</v>
      </c>
      <c r="F1521" s="44">
        <v>651</v>
      </c>
    </row>
    <row r="1522" spans="1:6" x14ac:dyDescent="0.2">
      <c r="A1522" s="18" t="s">
        <v>6</v>
      </c>
      <c r="B1522" s="18" t="s">
        <v>290</v>
      </c>
      <c r="C1522" s="18" t="s">
        <v>293</v>
      </c>
      <c r="D1522" s="18" t="s">
        <v>98</v>
      </c>
      <c r="E1522" s="18" t="s">
        <v>103</v>
      </c>
      <c r="F1522" s="44">
        <v>143</v>
      </c>
    </row>
    <row r="1523" spans="1:6" x14ac:dyDescent="0.2">
      <c r="A1523" s="18" t="s">
        <v>6</v>
      </c>
      <c r="B1523" s="18" t="s">
        <v>290</v>
      </c>
      <c r="C1523" s="18" t="s">
        <v>293</v>
      </c>
      <c r="D1523" s="18" t="s">
        <v>39</v>
      </c>
      <c r="E1523" s="18" t="s">
        <v>172</v>
      </c>
      <c r="F1523" s="44">
        <v>27</v>
      </c>
    </row>
    <row r="1524" spans="1:6" x14ac:dyDescent="0.2">
      <c r="A1524" s="18" t="s">
        <v>6</v>
      </c>
      <c r="B1524" s="18" t="s">
        <v>290</v>
      </c>
      <c r="C1524" s="18" t="s">
        <v>293</v>
      </c>
      <c r="D1524" s="18" t="s">
        <v>39</v>
      </c>
      <c r="E1524" s="18" t="s">
        <v>174</v>
      </c>
      <c r="F1524" s="44">
        <v>90</v>
      </c>
    </row>
    <row r="1525" spans="1:6" x14ac:dyDescent="0.2">
      <c r="A1525" s="18" t="s">
        <v>6</v>
      </c>
      <c r="B1525" s="18" t="s">
        <v>290</v>
      </c>
      <c r="C1525" s="18" t="s">
        <v>293</v>
      </c>
      <c r="D1525" s="18" t="s">
        <v>39</v>
      </c>
      <c r="E1525" s="18" t="s">
        <v>23</v>
      </c>
      <c r="F1525" s="44">
        <v>23</v>
      </c>
    </row>
    <row r="1526" spans="1:6" x14ac:dyDescent="0.2">
      <c r="A1526" s="18" t="s">
        <v>6</v>
      </c>
      <c r="B1526" s="18" t="s">
        <v>290</v>
      </c>
      <c r="C1526" s="18" t="s">
        <v>293</v>
      </c>
      <c r="D1526" s="18" t="s">
        <v>39</v>
      </c>
      <c r="E1526" s="18" t="s">
        <v>54</v>
      </c>
      <c r="F1526" s="44">
        <v>51</v>
      </c>
    </row>
    <row r="1527" spans="1:6" x14ac:dyDescent="0.2">
      <c r="A1527" s="18" t="s">
        <v>6</v>
      </c>
      <c r="B1527" s="18" t="s">
        <v>290</v>
      </c>
      <c r="C1527" s="18" t="s">
        <v>293</v>
      </c>
      <c r="D1527" s="18" t="s">
        <v>39</v>
      </c>
      <c r="E1527" s="18" t="s">
        <v>171</v>
      </c>
      <c r="F1527" s="44">
        <v>2</v>
      </c>
    </row>
    <row r="1528" spans="1:6" x14ac:dyDescent="0.2">
      <c r="A1528" s="18" t="s">
        <v>6</v>
      </c>
      <c r="B1528" s="18" t="s">
        <v>290</v>
      </c>
      <c r="C1528" s="18" t="s">
        <v>293</v>
      </c>
      <c r="D1528" s="18" t="s">
        <v>39</v>
      </c>
      <c r="E1528" s="18" t="s">
        <v>55</v>
      </c>
      <c r="F1528" s="44">
        <v>111</v>
      </c>
    </row>
    <row r="1529" spans="1:6" x14ac:dyDescent="0.2">
      <c r="A1529" s="18" t="s">
        <v>6</v>
      </c>
      <c r="B1529" s="18" t="s">
        <v>290</v>
      </c>
      <c r="C1529" s="18" t="s">
        <v>293</v>
      </c>
      <c r="D1529" s="18" t="s">
        <v>39</v>
      </c>
      <c r="E1529" s="18" t="s">
        <v>170</v>
      </c>
      <c r="F1529" s="44">
        <v>11</v>
      </c>
    </row>
    <row r="1530" spans="1:6" x14ac:dyDescent="0.2">
      <c r="A1530" s="18" t="s">
        <v>6</v>
      </c>
      <c r="B1530" s="18" t="s">
        <v>290</v>
      </c>
      <c r="C1530" s="18" t="s">
        <v>293</v>
      </c>
      <c r="D1530" s="18" t="s">
        <v>39</v>
      </c>
      <c r="E1530" s="18" t="s">
        <v>48</v>
      </c>
      <c r="F1530" s="44">
        <v>5</v>
      </c>
    </row>
    <row r="1531" spans="1:6" x14ac:dyDescent="0.2">
      <c r="A1531" s="18" t="s">
        <v>6</v>
      </c>
      <c r="B1531" s="18" t="s">
        <v>290</v>
      </c>
      <c r="C1531" s="18" t="s">
        <v>293</v>
      </c>
      <c r="D1531" s="18" t="s">
        <v>39</v>
      </c>
      <c r="E1531" s="18" t="s">
        <v>47</v>
      </c>
      <c r="F1531" s="44">
        <v>251</v>
      </c>
    </row>
    <row r="1532" spans="1:6" x14ac:dyDescent="0.2">
      <c r="A1532" s="18" t="s">
        <v>6</v>
      </c>
      <c r="B1532" s="18" t="s">
        <v>290</v>
      </c>
      <c r="C1532" s="18" t="s">
        <v>293</v>
      </c>
      <c r="D1532" s="18" t="s">
        <v>39</v>
      </c>
      <c r="E1532" s="18" t="s">
        <v>169</v>
      </c>
      <c r="F1532" s="44">
        <v>88</v>
      </c>
    </row>
    <row r="1533" spans="1:6" x14ac:dyDescent="0.2">
      <c r="A1533" s="18" t="s">
        <v>6</v>
      </c>
      <c r="B1533" s="18" t="s">
        <v>290</v>
      </c>
      <c r="C1533" s="18" t="s">
        <v>293</v>
      </c>
      <c r="D1533" s="18" t="s">
        <v>39</v>
      </c>
      <c r="E1533" s="18" t="s">
        <v>189</v>
      </c>
      <c r="F1533" s="44">
        <v>9</v>
      </c>
    </row>
    <row r="1534" spans="1:6" x14ac:dyDescent="0.2">
      <c r="A1534" s="18" t="s">
        <v>6</v>
      </c>
      <c r="B1534" s="18" t="s">
        <v>290</v>
      </c>
      <c r="C1534" s="18" t="s">
        <v>293</v>
      </c>
      <c r="D1534" s="18" t="s">
        <v>39</v>
      </c>
      <c r="E1534" s="18" t="s">
        <v>56</v>
      </c>
      <c r="F1534" s="44">
        <v>42</v>
      </c>
    </row>
    <row r="1535" spans="1:6" x14ac:dyDescent="0.2">
      <c r="A1535" s="18" t="s">
        <v>6</v>
      </c>
      <c r="B1535" s="18" t="s">
        <v>290</v>
      </c>
      <c r="C1535" s="18" t="s">
        <v>293</v>
      </c>
      <c r="D1535" s="18" t="s">
        <v>39</v>
      </c>
      <c r="E1535" s="18" t="s">
        <v>44</v>
      </c>
      <c r="F1535" s="44">
        <v>6</v>
      </c>
    </row>
    <row r="1536" spans="1:6" x14ac:dyDescent="0.2">
      <c r="A1536" s="18" t="s">
        <v>6</v>
      </c>
      <c r="B1536" s="18" t="s">
        <v>290</v>
      </c>
      <c r="C1536" s="18" t="s">
        <v>293</v>
      </c>
      <c r="D1536" s="18" t="s">
        <v>39</v>
      </c>
      <c r="E1536" s="18" t="s">
        <v>173</v>
      </c>
      <c r="F1536" s="44">
        <v>7</v>
      </c>
    </row>
    <row r="1537" spans="1:6" x14ac:dyDescent="0.2">
      <c r="A1537" s="18" t="s">
        <v>6</v>
      </c>
      <c r="B1537" s="18" t="s">
        <v>290</v>
      </c>
      <c r="C1537" s="18" t="s">
        <v>293</v>
      </c>
      <c r="D1537" s="18" t="s">
        <v>13</v>
      </c>
      <c r="E1537" s="18" t="s">
        <v>21</v>
      </c>
      <c r="F1537" s="44">
        <v>130</v>
      </c>
    </row>
    <row r="1538" spans="1:6" x14ac:dyDescent="0.2">
      <c r="A1538" s="18" t="s">
        <v>6</v>
      </c>
      <c r="B1538" s="18" t="s">
        <v>290</v>
      </c>
      <c r="C1538" s="18" t="s">
        <v>293</v>
      </c>
      <c r="D1538" s="18" t="s">
        <v>13</v>
      </c>
      <c r="E1538" s="18" t="s">
        <v>14</v>
      </c>
      <c r="F1538" s="44">
        <v>2025</v>
      </c>
    </row>
    <row r="1539" spans="1:6" x14ac:dyDescent="0.2">
      <c r="A1539" s="18" t="s">
        <v>6</v>
      </c>
      <c r="B1539" s="18" t="s">
        <v>290</v>
      </c>
      <c r="C1539" s="18" t="s">
        <v>293</v>
      </c>
      <c r="D1539" s="18" t="s">
        <v>13</v>
      </c>
      <c r="E1539" s="18" t="s">
        <v>18</v>
      </c>
      <c r="F1539" s="44">
        <v>1445</v>
      </c>
    </row>
    <row r="1540" spans="1:6" x14ac:dyDescent="0.2">
      <c r="A1540" s="18" t="s">
        <v>6</v>
      </c>
      <c r="B1540" s="18" t="s">
        <v>290</v>
      </c>
      <c r="C1540" s="18" t="s">
        <v>293</v>
      </c>
      <c r="D1540" s="18" t="s">
        <v>13</v>
      </c>
      <c r="E1540" s="18" t="s">
        <v>17</v>
      </c>
      <c r="F1540" s="44">
        <v>2368</v>
      </c>
    </row>
    <row r="1541" spans="1:6" x14ac:dyDescent="0.2">
      <c r="A1541" s="18" t="s">
        <v>6</v>
      </c>
      <c r="B1541" s="18" t="s">
        <v>290</v>
      </c>
      <c r="C1541" s="18" t="s">
        <v>293</v>
      </c>
      <c r="D1541" s="18" t="s">
        <v>13</v>
      </c>
      <c r="E1541" s="18" t="s">
        <v>20</v>
      </c>
      <c r="F1541" s="44">
        <v>326</v>
      </c>
    </row>
    <row r="1542" spans="1:6" x14ac:dyDescent="0.2">
      <c r="A1542" s="18" t="s">
        <v>6</v>
      </c>
      <c r="B1542" s="18" t="s">
        <v>290</v>
      </c>
      <c r="C1542" s="18" t="s">
        <v>293</v>
      </c>
      <c r="D1542" s="18" t="s">
        <v>13</v>
      </c>
      <c r="E1542" s="18" t="s">
        <v>23</v>
      </c>
      <c r="F1542" s="44">
        <v>201</v>
      </c>
    </row>
    <row r="1543" spans="1:6" x14ac:dyDescent="0.2">
      <c r="A1543" s="18" t="s">
        <v>6</v>
      </c>
      <c r="B1543" s="18" t="s">
        <v>290</v>
      </c>
      <c r="C1543" s="18" t="s">
        <v>293</v>
      </c>
      <c r="D1543" s="18" t="s">
        <v>13</v>
      </c>
      <c r="E1543" s="18" t="s">
        <v>15</v>
      </c>
      <c r="F1543" s="44">
        <v>585</v>
      </c>
    </row>
    <row r="1544" spans="1:6" x14ac:dyDescent="0.2">
      <c r="A1544" s="18" t="s">
        <v>6</v>
      </c>
      <c r="B1544" s="18" t="s">
        <v>290</v>
      </c>
      <c r="C1544" s="18" t="s">
        <v>293</v>
      </c>
      <c r="D1544" s="18" t="s">
        <v>13</v>
      </c>
      <c r="E1544" s="18" t="s">
        <v>22</v>
      </c>
      <c r="F1544" s="44">
        <v>667</v>
      </c>
    </row>
    <row r="1545" spans="1:6" x14ac:dyDescent="0.2">
      <c r="A1545" s="18" t="s">
        <v>6</v>
      </c>
      <c r="B1545" s="18" t="s">
        <v>290</v>
      </c>
      <c r="C1545" s="18" t="s">
        <v>293</v>
      </c>
      <c r="D1545" s="18" t="s">
        <v>13</v>
      </c>
      <c r="E1545" s="18" t="s">
        <v>19</v>
      </c>
      <c r="F1545" s="44">
        <v>229</v>
      </c>
    </row>
    <row r="1546" spans="1:6" x14ac:dyDescent="0.2">
      <c r="A1546" s="18" t="s">
        <v>6</v>
      </c>
      <c r="B1546" s="18" t="s">
        <v>290</v>
      </c>
      <c r="C1546" s="18" t="s">
        <v>293</v>
      </c>
      <c r="D1546" s="18" t="s">
        <v>128</v>
      </c>
      <c r="E1546" s="18" t="s">
        <v>23</v>
      </c>
      <c r="F1546" s="44">
        <v>406</v>
      </c>
    </row>
    <row r="1547" spans="1:6" x14ac:dyDescent="0.2">
      <c r="A1547" s="18" t="s">
        <v>6</v>
      </c>
      <c r="B1547" s="18" t="s">
        <v>290</v>
      </c>
      <c r="C1547" s="18" t="s">
        <v>293</v>
      </c>
      <c r="D1547" s="18" t="s">
        <v>128</v>
      </c>
      <c r="E1547" s="18" t="s">
        <v>129</v>
      </c>
      <c r="F1547" s="44">
        <v>116</v>
      </c>
    </row>
    <row r="1548" spans="1:6" x14ac:dyDescent="0.2">
      <c r="A1548" s="18" t="s">
        <v>6</v>
      </c>
      <c r="B1548" s="18" t="s">
        <v>290</v>
      </c>
      <c r="C1548" s="18" t="s">
        <v>293</v>
      </c>
      <c r="D1548" s="18" t="s">
        <v>128</v>
      </c>
      <c r="E1548" s="18" t="s">
        <v>130</v>
      </c>
      <c r="F1548" s="44">
        <v>577</v>
      </c>
    </row>
    <row r="1549" spans="1:6" x14ac:dyDescent="0.2">
      <c r="A1549" s="18" t="s">
        <v>6</v>
      </c>
      <c r="B1549" s="18" t="s">
        <v>290</v>
      </c>
      <c r="C1549" s="18" t="s">
        <v>293</v>
      </c>
      <c r="D1549" s="18" t="s">
        <v>244</v>
      </c>
      <c r="E1549" s="18" t="s">
        <v>160</v>
      </c>
      <c r="F1549" s="44">
        <v>61</v>
      </c>
    </row>
    <row r="1550" spans="1:6" x14ac:dyDescent="0.2">
      <c r="A1550" s="18" t="s">
        <v>6</v>
      </c>
      <c r="B1550" s="18" t="s">
        <v>290</v>
      </c>
      <c r="C1550" s="18" t="s">
        <v>293</v>
      </c>
      <c r="D1550" s="18" t="s">
        <v>244</v>
      </c>
      <c r="E1550" s="18" t="s">
        <v>159</v>
      </c>
      <c r="F1550" s="44">
        <v>2</v>
      </c>
    </row>
    <row r="1551" spans="1:6" x14ac:dyDescent="0.2">
      <c r="A1551" s="18" t="s">
        <v>6</v>
      </c>
      <c r="B1551" s="18" t="s">
        <v>290</v>
      </c>
      <c r="C1551" s="18" t="s">
        <v>293</v>
      </c>
      <c r="D1551" s="18" t="s">
        <v>244</v>
      </c>
      <c r="E1551" s="18" t="s">
        <v>161</v>
      </c>
      <c r="F1551" s="44">
        <v>66</v>
      </c>
    </row>
    <row r="1552" spans="1:6" x14ac:dyDescent="0.2">
      <c r="A1552" s="18" t="s">
        <v>6</v>
      </c>
      <c r="B1552" s="18" t="s">
        <v>290</v>
      </c>
      <c r="C1552" s="18" t="s">
        <v>293</v>
      </c>
      <c r="D1552" s="18" t="s">
        <v>138</v>
      </c>
      <c r="E1552" s="18" t="s">
        <v>140</v>
      </c>
      <c r="F1552" s="44">
        <v>50</v>
      </c>
    </row>
    <row r="1553" spans="1:6" x14ac:dyDescent="0.2">
      <c r="A1553" s="18" t="s">
        <v>6</v>
      </c>
      <c r="B1553" s="18" t="s">
        <v>290</v>
      </c>
      <c r="C1553" s="18" t="s">
        <v>293</v>
      </c>
      <c r="D1553" s="18" t="s">
        <v>138</v>
      </c>
      <c r="E1553" s="18" t="s">
        <v>139</v>
      </c>
      <c r="F1553" s="44">
        <v>160</v>
      </c>
    </row>
    <row r="1554" spans="1:6" x14ac:dyDescent="0.2">
      <c r="A1554" s="18" t="s">
        <v>6</v>
      </c>
      <c r="B1554" s="18" t="s">
        <v>290</v>
      </c>
      <c r="C1554" s="18" t="s">
        <v>293</v>
      </c>
      <c r="D1554" s="18" t="s">
        <v>148</v>
      </c>
      <c r="E1554" s="18" t="s">
        <v>23</v>
      </c>
      <c r="F1554" s="44">
        <v>19</v>
      </c>
    </row>
    <row r="1555" spans="1:6" x14ac:dyDescent="0.2">
      <c r="A1555" s="18" t="s">
        <v>6</v>
      </c>
      <c r="B1555" s="18" t="s">
        <v>290</v>
      </c>
      <c r="C1555" s="18" t="s">
        <v>294</v>
      </c>
      <c r="D1555" s="18" t="s">
        <v>21</v>
      </c>
      <c r="E1555" s="18" t="s">
        <v>156</v>
      </c>
      <c r="F1555" s="44">
        <v>135</v>
      </c>
    </row>
    <row r="1556" spans="1:6" x14ac:dyDescent="0.2">
      <c r="A1556" s="18" t="s">
        <v>6</v>
      </c>
      <c r="B1556" s="18" t="s">
        <v>290</v>
      </c>
      <c r="C1556" s="18" t="s">
        <v>294</v>
      </c>
      <c r="D1556" s="18" t="s">
        <v>21</v>
      </c>
      <c r="E1556" s="18" t="s">
        <v>157</v>
      </c>
      <c r="F1556" s="44">
        <v>341</v>
      </c>
    </row>
    <row r="1557" spans="1:6" x14ac:dyDescent="0.2">
      <c r="A1557" s="18" t="s">
        <v>6</v>
      </c>
      <c r="B1557" s="18" t="s">
        <v>290</v>
      </c>
      <c r="C1557" s="18" t="s">
        <v>294</v>
      </c>
      <c r="D1557" s="18" t="s">
        <v>73</v>
      </c>
      <c r="E1557" s="18" t="s">
        <v>93</v>
      </c>
      <c r="F1557" s="44">
        <v>20</v>
      </c>
    </row>
    <row r="1558" spans="1:6" x14ac:dyDescent="0.2">
      <c r="A1558" s="18" t="s">
        <v>6</v>
      </c>
      <c r="B1558" s="18" t="s">
        <v>290</v>
      </c>
      <c r="C1558" s="18" t="s">
        <v>294</v>
      </c>
      <c r="D1558" s="18" t="s">
        <v>73</v>
      </c>
      <c r="E1558" s="18" t="s">
        <v>92</v>
      </c>
      <c r="F1558" s="44">
        <v>12</v>
      </c>
    </row>
    <row r="1559" spans="1:6" x14ac:dyDescent="0.2">
      <c r="A1559" s="18" t="s">
        <v>6</v>
      </c>
      <c r="B1559" s="18" t="s">
        <v>290</v>
      </c>
      <c r="C1559" s="18" t="s">
        <v>294</v>
      </c>
      <c r="D1559" s="18" t="s">
        <v>73</v>
      </c>
      <c r="E1559" s="18" t="s">
        <v>94</v>
      </c>
      <c r="F1559" s="44">
        <v>9</v>
      </c>
    </row>
    <row r="1560" spans="1:6" x14ac:dyDescent="0.2">
      <c r="A1560" s="18" t="s">
        <v>6</v>
      </c>
      <c r="B1560" s="18" t="s">
        <v>290</v>
      </c>
      <c r="C1560" s="18" t="s">
        <v>294</v>
      </c>
      <c r="D1560" s="18" t="s">
        <v>73</v>
      </c>
      <c r="E1560" s="18" t="s">
        <v>87</v>
      </c>
      <c r="F1560" s="44">
        <v>12</v>
      </c>
    </row>
    <row r="1561" spans="1:6" x14ac:dyDescent="0.2">
      <c r="A1561" s="18" t="s">
        <v>6</v>
      </c>
      <c r="B1561" s="18" t="s">
        <v>290</v>
      </c>
      <c r="C1561" s="18" t="s">
        <v>294</v>
      </c>
      <c r="D1561" s="18" t="s">
        <v>73</v>
      </c>
      <c r="E1561" s="18" t="s">
        <v>86</v>
      </c>
      <c r="F1561" s="44">
        <v>57</v>
      </c>
    </row>
    <row r="1562" spans="1:6" x14ac:dyDescent="0.2">
      <c r="A1562" s="18" t="s">
        <v>6</v>
      </c>
      <c r="B1562" s="18" t="s">
        <v>290</v>
      </c>
      <c r="C1562" s="18" t="s">
        <v>294</v>
      </c>
      <c r="D1562" s="18" t="s">
        <v>73</v>
      </c>
      <c r="E1562" s="18" t="s">
        <v>88</v>
      </c>
      <c r="F1562" s="44">
        <v>5</v>
      </c>
    </row>
    <row r="1563" spans="1:6" x14ac:dyDescent="0.2">
      <c r="A1563" s="18" t="s">
        <v>6</v>
      </c>
      <c r="B1563" s="18" t="s">
        <v>290</v>
      </c>
      <c r="C1563" s="18" t="s">
        <v>294</v>
      </c>
      <c r="D1563" s="18" t="s">
        <v>73</v>
      </c>
      <c r="E1563" s="18" t="s">
        <v>96</v>
      </c>
      <c r="F1563" s="44">
        <v>22</v>
      </c>
    </row>
    <row r="1564" spans="1:6" x14ac:dyDescent="0.2">
      <c r="A1564" s="18" t="s">
        <v>6</v>
      </c>
      <c r="B1564" s="18" t="s">
        <v>290</v>
      </c>
      <c r="C1564" s="18" t="s">
        <v>294</v>
      </c>
      <c r="D1564" s="18" t="s">
        <v>73</v>
      </c>
      <c r="E1564" s="18" t="s">
        <v>95</v>
      </c>
      <c r="F1564" s="44">
        <v>33</v>
      </c>
    </row>
    <row r="1565" spans="1:6" x14ac:dyDescent="0.2">
      <c r="A1565" s="18" t="s">
        <v>6</v>
      </c>
      <c r="B1565" s="18" t="s">
        <v>290</v>
      </c>
      <c r="C1565" s="18" t="s">
        <v>294</v>
      </c>
      <c r="D1565" s="18" t="s">
        <v>73</v>
      </c>
      <c r="E1565" s="18" t="s">
        <v>97</v>
      </c>
      <c r="F1565" s="44">
        <v>6</v>
      </c>
    </row>
    <row r="1566" spans="1:6" x14ac:dyDescent="0.2">
      <c r="A1566" s="18" t="s">
        <v>6</v>
      </c>
      <c r="B1566" s="18" t="s">
        <v>290</v>
      </c>
      <c r="C1566" s="18" t="s">
        <v>294</v>
      </c>
      <c r="D1566" s="18" t="s">
        <v>73</v>
      </c>
      <c r="E1566" s="18" t="s">
        <v>79</v>
      </c>
      <c r="F1566" s="44">
        <v>51</v>
      </c>
    </row>
    <row r="1567" spans="1:6" x14ac:dyDescent="0.2">
      <c r="A1567" s="18" t="s">
        <v>6</v>
      </c>
      <c r="B1567" s="18" t="s">
        <v>290</v>
      </c>
      <c r="C1567" s="18" t="s">
        <v>294</v>
      </c>
      <c r="D1567" s="18" t="s">
        <v>73</v>
      </c>
      <c r="E1567" s="18" t="s">
        <v>78</v>
      </c>
      <c r="F1567" s="44">
        <v>12</v>
      </c>
    </row>
    <row r="1568" spans="1:6" x14ac:dyDescent="0.2">
      <c r="A1568" s="18" t="s">
        <v>6</v>
      </c>
      <c r="B1568" s="18" t="s">
        <v>290</v>
      </c>
      <c r="C1568" s="18" t="s">
        <v>294</v>
      </c>
      <c r="D1568" s="18" t="s">
        <v>73</v>
      </c>
      <c r="E1568" s="18" t="s">
        <v>81</v>
      </c>
      <c r="F1568" s="44">
        <v>3</v>
      </c>
    </row>
    <row r="1569" spans="1:6" x14ac:dyDescent="0.2">
      <c r="A1569" s="18" t="s">
        <v>6</v>
      </c>
      <c r="B1569" s="18" t="s">
        <v>290</v>
      </c>
      <c r="C1569" s="18" t="s">
        <v>294</v>
      </c>
      <c r="D1569" s="18" t="s">
        <v>73</v>
      </c>
      <c r="E1569" s="18" t="s">
        <v>76</v>
      </c>
      <c r="F1569" s="44">
        <v>14</v>
      </c>
    </row>
    <row r="1570" spans="1:6" x14ac:dyDescent="0.2">
      <c r="A1570" s="18" t="s">
        <v>6</v>
      </c>
      <c r="B1570" s="18" t="s">
        <v>290</v>
      </c>
      <c r="C1570" s="18" t="s">
        <v>294</v>
      </c>
      <c r="D1570" s="18" t="s">
        <v>73</v>
      </c>
      <c r="E1570" s="18" t="s">
        <v>75</v>
      </c>
      <c r="F1570" s="44">
        <v>183</v>
      </c>
    </row>
    <row r="1571" spans="1:6" x14ac:dyDescent="0.2">
      <c r="A1571" s="18" t="s">
        <v>6</v>
      </c>
      <c r="B1571" s="18" t="s">
        <v>290</v>
      </c>
      <c r="C1571" s="18" t="s">
        <v>294</v>
      </c>
      <c r="D1571" s="18" t="s">
        <v>73</v>
      </c>
      <c r="E1571" s="18" t="s">
        <v>74</v>
      </c>
      <c r="F1571" s="44">
        <v>8</v>
      </c>
    </row>
    <row r="1572" spans="1:6" x14ac:dyDescent="0.2">
      <c r="A1572" s="18" t="s">
        <v>6</v>
      </c>
      <c r="B1572" s="18" t="s">
        <v>290</v>
      </c>
      <c r="C1572" s="18" t="s">
        <v>294</v>
      </c>
      <c r="D1572" s="18" t="s">
        <v>73</v>
      </c>
      <c r="E1572" s="18" t="s">
        <v>77</v>
      </c>
      <c r="F1572" s="44">
        <v>26</v>
      </c>
    </row>
    <row r="1573" spans="1:6" x14ac:dyDescent="0.2">
      <c r="A1573" s="18" t="s">
        <v>6</v>
      </c>
      <c r="B1573" s="18" t="s">
        <v>290</v>
      </c>
      <c r="C1573" s="18" t="s">
        <v>294</v>
      </c>
      <c r="D1573" s="18" t="s">
        <v>73</v>
      </c>
      <c r="E1573" s="18" t="s">
        <v>84</v>
      </c>
      <c r="F1573" s="44">
        <v>2</v>
      </c>
    </row>
    <row r="1574" spans="1:6" x14ac:dyDescent="0.2">
      <c r="A1574" s="18" t="s">
        <v>6</v>
      </c>
      <c r="B1574" s="18" t="s">
        <v>290</v>
      </c>
      <c r="C1574" s="18" t="s">
        <v>294</v>
      </c>
      <c r="D1574" s="18" t="s">
        <v>73</v>
      </c>
      <c r="E1574" s="18" t="s">
        <v>83</v>
      </c>
      <c r="F1574" s="44">
        <v>67</v>
      </c>
    </row>
    <row r="1575" spans="1:6" x14ac:dyDescent="0.2">
      <c r="A1575" s="18" t="s">
        <v>6</v>
      </c>
      <c r="B1575" s="18" t="s">
        <v>290</v>
      </c>
      <c r="C1575" s="18" t="s">
        <v>294</v>
      </c>
      <c r="D1575" s="18" t="s">
        <v>73</v>
      </c>
      <c r="E1575" s="18" t="s">
        <v>82</v>
      </c>
      <c r="F1575" s="44">
        <v>82</v>
      </c>
    </row>
    <row r="1576" spans="1:6" x14ac:dyDescent="0.2">
      <c r="A1576" s="18" t="s">
        <v>6</v>
      </c>
      <c r="B1576" s="18" t="s">
        <v>290</v>
      </c>
      <c r="C1576" s="18" t="s">
        <v>294</v>
      </c>
      <c r="D1576" s="18" t="s">
        <v>73</v>
      </c>
      <c r="E1576" s="18" t="s">
        <v>85</v>
      </c>
      <c r="F1576" s="44">
        <v>22</v>
      </c>
    </row>
    <row r="1577" spans="1:6" x14ac:dyDescent="0.2">
      <c r="A1577" s="18" t="s">
        <v>6</v>
      </c>
      <c r="B1577" s="18" t="s">
        <v>290</v>
      </c>
      <c r="C1577" s="18" t="s">
        <v>294</v>
      </c>
      <c r="D1577" s="18" t="s">
        <v>73</v>
      </c>
      <c r="E1577" s="18" t="s">
        <v>90</v>
      </c>
      <c r="F1577" s="44">
        <v>227</v>
      </c>
    </row>
    <row r="1578" spans="1:6" x14ac:dyDescent="0.2">
      <c r="A1578" s="18" t="s">
        <v>6</v>
      </c>
      <c r="B1578" s="18" t="s">
        <v>290</v>
      </c>
      <c r="C1578" s="18" t="s">
        <v>294</v>
      </c>
      <c r="D1578" s="18" t="s">
        <v>73</v>
      </c>
      <c r="E1578" s="18" t="s">
        <v>89</v>
      </c>
      <c r="F1578" s="44">
        <v>78</v>
      </c>
    </row>
    <row r="1579" spans="1:6" x14ac:dyDescent="0.2">
      <c r="A1579" s="18" t="s">
        <v>6</v>
      </c>
      <c r="B1579" s="18" t="s">
        <v>290</v>
      </c>
      <c r="C1579" s="18" t="s">
        <v>294</v>
      </c>
      <c r="D1579" s="18" t="s">
        <v>73</v>
      </c>
      <c r="E1579" s="18" t="s">
        <v>91</v>
      </c>
      <c r="F1579" s="44">
        <v>61</v>
      </c>
    </row>
    <row r="1580" spans="1:6" x14ac:dyDescent="0.2">
      <c r="A1580" s="18" t="s">
        <v>6</v>
      </c>
      <c r="B1580" s="18" t="s">
        <v>290</v>
      </c>
      <c r="C1580" s="18" t="s">
        <v>294</v>
      </c>
      <c r="D1580" s="18" t="s">
        <v>150</v>
      </c>
      <c r="E1580" s="18" t="s">
        <v>154</v>
      </c>
      <c r="F1580" s="44">
        <v>469</v>
      </c>
    </row>
    <row r="1581" spans="1:6" x14ac:dyDescent="0.2">
      <c r="A1581" s="18" t="s">
        <v>6</v>
      </c>
      <c r="B1581" s="18" t="s">
        <v>290</v>
      </c>
      <c r="C1581" s="18" t="s">
        <v>294</v>
      </c>
      <c r="D1581" s="18" t="s">
        <v>150</v>
      </c>
      <c r="E1581" s="18" t="s">
        <v>151</v>
      </c>
      <c r="F1581" s="44">
        <v>1</v>
      </c>
    </row>
    <row r="1582" spans="1:6" x14ac:dyDescent="0.2">
      <c r="A1582" s="18" t="s">
        <v>6</v>
      </c>
      <c r="B1582" s="18" t="s">
        <v>290</v>
      </c>
      <c r="C1582" s="18" t="s">
        <v>294</v>
      </c>
      <c r="D1582" s="18" t="s">
        <v>150</v>
      </c>
      <c r="E1582" s="18" t="s">
        <v>152</v>
      </c>
      <c r="F1582" s="44">
        <v>110</v>
      </c>
    </row>
    <row r="1583" spans="1:6" x14ac:dyDescent="0.2">
      <c r="A1583" s="18" t="s">
        <v>6</v>
      </c>
      <c r="B1583" s="18" t="s">
        <v>290</v>
      </c>
      <c r="C1583" s="18" t="s">
        <v>294</v>
      </c>
      <c r="D1583" s="18" t="s">
        <v>150</v>
      </c>
      <c r="E1583" s="18" t="s">
        <v>153</v>
      </c>
      <c r="F1583" s="44">
        <v>352</v>
      </c>
    </row>
    <row r="1584" spans="1:6" x14ac:dyDescent="0.2">
      <c r="A1584" s="18" t="s">
        <v>6</v>
      </c>
      <c r="B1584" s="18" t="s">
        <v>290</v>
      </c>
      <c r="C1584" s="18" t="s">
        <v>294</v>
      </c>
      <c r="D1584" s="18" t="s">
        <v>57</v>
      </c>
      <c r="E1584" s="18" t="s">
        <v>62</v>
      </c>
      <c r="F1584" s="44">
        <v>1236</v>
      </c>
    </row>
    <row r="1585" spans="1:6" x14ac:dyDescent="0.2">
      <c r="A1585" s="18" t="s">
        <v>6</v>
      </c>
      <c r="B1585" s="18" t="s">
        <v>290</v>
      </c>
      <c r="C1585" s="18" t="s">
        <v>294</v>
      </c>
      <c r="D1585" s="18" t="s">
        <v>57</v>
      </c>
      <c r="E1585" s="18" t="s">
        <v>59</v>
      </c>
      <c r="F1585" s="44">
        <v>865</v>
      </c>
    </row>
    <row r="1586" spans="1:6" x14ac:dyDescent="0.2">
      <c r="A1586" s="18" t="s">
        <v>6</v>
      </c>
      <c r="B1586" s="18" t="s">
        <v>290</v>
      </c>
      <c r="C1586" s="18" t="s">
        <v>294</v>
      </c>
      <c r="D1586" s="18" t="s">
        <v>57</v>
      </c>
      <c r="E1586" s="18" t="s">
        <v>60</v>
      </c>
      <c r="F1586" s="44">
        <v>272</v>
      </c>
    </row>
    <row r="1587" spans="1:6" x14ac:dyDescent="0.2">
      <c r="A1587" s="18" t="s">
        <v>6</v>
      </c>
      <c r="B1587" s="18" t="s">
        <v>290</v>
      </c>
      <c r="C1587" s="18" t="s">
        <v>294</v>
      </c>
      <c r="D1587" s="18" t="s">
        <v>57</v>
      </c>
      <c r="E1587" s="18" t="s">
        <v>61</v>
      </c>
      <c r="F1587" s="44">
        <v>614</v>
      </c>
    </row>
    <row r="1588" spans="1:6" x14ac:dyDescent="0.2">
      <c r="A1588" s="18" t="s">
        <v>6</v>
      </c>
      <c r="B1588" s="18" t="s">
        <v>290</v>
      </c>
      <c r="C1588" s="18" t="s">
        <v>294</v>
      </c>
      <c r="D1588" s="18" t="s">
        <v>57</v>
      </c>
      <c r="E1588" s="18" t="s">
        <v>63</v>
      </c>
      <c r="F1588" s="44">
        <v>135</v>
      </c>
    </row>
    <row r="1589" spans="1:6" x14ac:dyDescent="0.2">
      <c r="A1589" s="18" t="s">
        <v>6</v>
      </c>
      <c r="B1589" s="18" t="s">
        <v>290</v>
      </c>
      <c r="C1589" s="18" t="s">
        <v>294</v>
      </c>
      <c r="D1589" s="18" t="s">
        <v>57</v>
      </c>
      <c r="E1589" s="18" t="s">
        <v>23</v>
      </c>
      <c r="F1589" s="44">
        <v>193</v>
      </c>
    </row>
    <row r="1590" spans="1:6" x14ac:dyDescent="0.2">
      <c r="A1590" s="18" t="s">
        <v>6</v>
      </c>
      <c r="B1590" s="18" t="s">
        <v>290</v>
      </c>
      <c r="C1590" s="18" t="s">
        <v>294</v>
      </c>
      <c r="D1590" s="18" t="s">
        <v>141</v>
      </c>
      <c r="E1590" s="18" t="s">
        <v>145</v>
      </c>
      <c r="F1590" s="44">
        <v>5</v>
      </c>
    </row>
    <row r="1591" spans="1:6" x14ac:dyDescent="0.2">
      <c r="A1591" s="18" t="s">
        <v>6</v>
      </c>
      <c r="B1591" s="18" t="s">
        <v>290</v>
      </c>
      <c r="C1591" s="18" t="s">
        <v>294</v>
      </c>
      <c r="D1591" s="18" t="s">
        <v>141</v>
      </c>
      <c r="E1591" s="18" t="s">
        <v>142</v>
      </c>
      <c r="F1591" s="44">
        <v>118</v>
      </c>
    </row>
    <row r="1592" spans="1:6" x14ac:dyDescent="0.2">
      <c r="A1592" s="18" t="s">
        <v>6</v>
      </c>
      <c r="B1592" s="18" t="s">
        <v>290</v>
      </c>
      <c r="C1592" s="18" t="s">
        <v>294</v>
      </c>
      <c r="D1592" s="18" t="s">
        <v>141</v>
      </c>
      <c r="E1592" s="18" t="s">
        <v>147</v>
      </c>
      <c r="F1592" s="44">
        <v>26</v>
      </c>
    </row>
    <row r="1593" spans="1:6" x14ac:dyDescent="0.2">
      <c r="A1593" s="18" t="s">
        <v>6</v>
      </c>
      <c r="B1593" s="18" t="s">
        <v>290</v>
      </c>
      <c r="C1593" s="18" t="s">
        <v>294</v>
      </c>
      <c r="D1593" s="18" t="s">
        <v>141</v>
      </c>
      <c r="E1593" s="18" t="s">
        <v>143</v>
      </c>
      <c r="F1593" s="44">
        <v>1</v>
      </c>
    </row>
    <row r="1594" spans="1:6" x14ac:dyDescent="0.2">
      <c r="A1594" s="18" t="s">
        <v>6</v>
      </c>
      <c r="B1594" s="18" t="s">
        <v>290</v>
      </c>
      <c r="C1594" s="18" t="s">
        <v>294</v>
      </c>
      <c r="D1594" s="18" t="s">
        <v>35</v>
      </c>
      <c r="E1594" s="18" t="s">
        <v>21</v>
      </c>
      <c r="F1594" s="44">
        <v>724</v>
      </c>
    </row>
    <row r="1595" spans="1:6" x14ac:dyDescent="0.2">
      <c r="A1595" s="18" t="s">
        <v>6</v>
      </c>
      <c r="B1595" s="18" t="s">
        <v>290</v>
      </c>
      <c r="C1595" s="18" t="s">
        <v>294</v>
      </c>
      <c r="D1595" s="18" t="s">
        <v>35</v>
      </c>
      <c r="E1595" s="18" t="s">
        <v>36</v>
      </c>
      <c r="F1595" s="44">
        <v>23</v>
      </c>
    </row>
    <row r="1596" spans="1:6" x14ac:dyDescent="0.2">
      <c r="A1596" s="18" t="s">
        <v>6</v>
      </c>
      <c r="B1596" s="18" t="s">
        <v>290</v>
      </c>
      <c r="C1596" s="18" t="s">
        <v>294</v>
      </c>
      <c r="D1596" s="18" t="s">
        <v>35</v>
      </c>
      <c r="E1596" s="18" t="s">
        <v>38</v>
      </c>
      <c r="F1596" s="44">
        <v>1565</v>
      </c>
    </row>
    <row r="1597" spans="1:6" x14ac:dyDescent="0.2">
      <c r="A1597" s="18" t="s">
        <v>6</v>
      </c>
      <c r="B1597" s="18" t="s">
        <v>290</v>
      </c>
      <c r="C1597" s="18" t="s">
        <v>294</v>
      </c>
      <c r="D1597" s="18" t="s">
        <v>35</v>
      </c>
      <c r="E1597" s="18" t="s">
        <v>23</v>
      </c>
      <c r="F1597" s="44">
        <v>196</v>
      </c>
    </row>
    <row r="1598" spans="1:6" x14ac:dyDescent="0.2">
      <c r="A1598" s="18" t="s">
        <v>6</v>
      </c>
      <c r="B1598" s="18" t="s">
        <v>290</v>
      </c>
      <c r="C1598" s="18" t="s">
        <v>294</v>
      </c>
      <c r="D1598" s="18" t="s">
        <v>35</v>
      </c>
      <c r="E1598" s="18" t="s">
        <v>37</v>
      </c>
      <c r="F1598" s="44">
        <v>222</v>
      </c>
    </row>
    <row r="1599" spans="1:6" x14ac:dyDescent="0.2">
      <c r="A1599" s="18" t="s">
        <v>6</v>
      </c>
      <c r="B1599" s="18" t="s">
        <v>290</v>
      </c>
      <c r="C1599" s="18" t="s">
        <v>294</v>
      </c>
      <c r="D1599" s="18" t="s">
        <v>35</v>
      </c>
      <c r="E1599" s="18" t="s">
        <v>22</v>
      </c>
      <c r="F1599" s="44">
        <v>125</v>
      </c>
    </row>
    <row r="1600" spans="1:6" x14ac:dyDescent="0.2">
      <c r="A1600" s="18" t="s">
        <v>6</v>
      </c>
      <c r="B1600" s="18" t="s">
        <v>290</v>
      </c>
      <c r="C1600" s="18" t="s">
        <v>294</v>
      </c>
      <c r="D1600" s="18" t="s">
        <v>272</v>
      </c>
      <c r="E1600" s="18" t="s">
        <v>166</v>
      </c>
      <c r="F1600" s="44">
        <v>221</v>
      </c>
    </row>
    <row r="1601" spans="1:6" x14ac:dyDescent="0.2">
      <c r="A1601" s="18" t="s">
        <v>6</v>
      </c>
      <c r="B1601" s="18" t="s">
        <v>290</v>
      </c>
      <c r="C1601" s="18" t="s">
        <v>294</v>
      </c>
      <c r="D1601" s="18" t="s">
        <v>272</v>
      </c>
      <c r="E1601" s="18" t="s">
        <v>163</v>
      </c>
      <c r="F1601" s="44">
        <v>1142</v>
      </c>
    </row>
    <row r="1602" spans="1:6" x14ac:dyDescent="0.2">
      <c r="A1602" s="18" t="s">
        <v>6</v>
      </c>
      <c r="B1602" s="18" t="s">
        <v>290</v>
      </c>
      <c r="C1602" s="18" t="s">
        <v>294</v>
      </c>
      <c r="D1602" s="18" t="s">
        <v>105</v>
      </c>
      <c r="E1602" s="18" t="s">
        <v>106</v>
      </c>
      <c r="F1602" s="44">
        <v>1</v>
      </c>
    </row>
    <row r="1603" spans="1:6" x14ac:dyDescent="0.2">
      <c r="A1603" s="18" t="s">
        <v>6</v>
      </c>
      <c r="B1603" s="18" t="s">
        <v>290</v>
      </c>
      <c r="C1603" s="18" t="s">
        <v>294</v>
      </c>
      <c r="D1603" s="18" t="s">
        <v>105</v>
      </c>
      <c r="E1603" s="18" t="s">
        <v>107</v>
      </c>
      <c r="F1603" s="44">
        <v>4</v>
      </c>
    </row>
    <row r="1604" spans="1:6" x14ac:dyDescent="0.2">
      <c r="A1604" s="18" t="s">
        <v>6</v>
      </c>
      <c r="B1604" s="18" t="s">
        <v>290</v>
      </c>
      <c r="C1604" s="18" t="s">
        <v>294</v>
      </c>
      <c r="D1604" s="18" t="s">
        <v>105</v>
      </c>
      <c r="E1604" s="18" t="s">
        <v>108</v>
      </c>
      <c r="F1604" s="44">
        <v>22</v>
      </c>
    </row>
    <row r="1605" spans="1:6" x14ac:dyDescent="0.2">
      <c r="A1605" s="18" t="s">
        <v>6</v>
      </c>
      <c r="B1605" s="18" t="s">
        <v>290</v>
      </c>
      <c r="C1605" s="18" t="s">
        <v>294</v>
      </c>
      <c r="D1605" s="18" t="s">
        <v>105</v>
      </c>
      <c r="E1605" s="18" t="s">
        <v>109</v>
      </c>
      <c r="F1605" s="44">
        <v>238</v>
      </c>
    </row>
    <row r="1606" spans="1:6" x14ac:dyDescent="0.2">
      <c r="A1606" s="18" t="s">
        <v>6</v>
      </c>
      <c r="B1606" s="18" t="s">
        <v>290</v>
      </c>
      <c r="C1606" s="18" t="s">
        <v>294</v>
      </c>
      <c r="D1606" s="18" t="s">
        <v>105</v>
      </c>
      <c r="E1606" s="18" t="s">
        <v>110</v>
      </c>
      <c r="F1606" s="44">
        <v>20</v>
      </c>
    </row>
    <row r="1607" spans="1:6" x14ac:dyDescent="0.2">
      <c r="A1607" s="18" t="s">
        <v>6</v>
      </c>
      <c r="B1607" s="18" t="s">
        <v>290</v>
      </c>
      <c r="C1607" s="18" t="s">
        <v>294</v>
      </c>
      <c r="D1607" s="18" t="s">
        <v>105</v>
      </c>
      <c r="E1607" s="18" t="s">
        <v>111</v>
      </c>
      <c r="F1607" s="44">
        <v>37</v>
      </c>
    </row>
    <row r="1608" spans="1:6" x14ac:dyDescent="0.2">
      <c r="A1608" s="18" t="s">
        <v>6</v>
      </c>
      <c r="B1608" s="18" t="s">
        <v>290</v>
      </c>
      <c r="C1608" s="18" t="s">
        <v>294</v>
      </c>
      <c r="D1608" s="18" t="s">
        <v>105</v>
      </c>
      <c r="E1608" s="18" t="s">
        <v>112</v>
      </c>
      <c r="F1608" s="44">
        <v>1</v>
      </c>
    </row>
    <row r="1609" spans="1:6" x14ac:dyDescent="0.2">
      <c r="A1609" s="18" t="s">
        <v>6</v>
      </c>
      <c r="B1609" s="18" t="s">
        <v>290</v>
      </c>
      <c r="C1609" s="18" t="s">
        <v>294</v>
      </c>
      <c r="D1609" s="18" t="s">
        <v>105</v>
      </c>
      <c r="E1609" s="18" t="s">
        <v>113</v>
      </c>
      <c r="F1609" s="44">
        <v>7</v>
      </c>
    </row>
    <row r="1610" spans="1:6" x14ac:dyDescent="0.2">
      <c r="A1610" s="18" t="s">
        <v>6</v>
      </c>
      <c r="B1610" s="18" t="s">
        <v>290</v>
      </c>
      <c r="C1610" s="18" t="s">
        <v>294</v>
      </c>
      <c r="D1610" s="18" t="s">
        <v>105</v>
      </c>
      <c r="E1610" s="18" t="s">
        <v>114</v>
      </c>
      <c r="F1610" s="44">
        <v>3</v>
      </c>
    </row>
    <row r="1611" spans="1:6" x14ac:dyDescent="0.2">
      <c r="A1611" s="18" t="s">
        <v>6</v>
      </c>
      <c r="B1611" s="18" t="s">
        <v>290</v>
      </c>
      <c r="C1611" s="18" t="s">
        <v>294</v>
      </c>
      <c r="D1611" s="18" t="s">
        <v>105</v>
      </c>
      <c r="E1611" s="18" t="s">
        <v>115</v>
      </c>
      <c r="F1611" s="44">
        <v>3</v>
      </c>
    </row>
    <row r="1612" spans="1:6" x14ac:dyDescent="0.2">
      <c r="A1612" s="18" t="s">
        <v>6</v>
      </c>
      <c r="B1612" s="18" t="s">
        <v>290</v>
      </c>
      <c r="C1612" s="18" t="s">
        <v>294</v>
      </c>
      <c r="D1612" s="18" t="s">
        <v>105</v>
      </c>
      <c r="E1612" s="18" t="s">
        <v>116</v>
      </c>
      <c r="F1612" s="44">
        <v>7</v>
      </c>
    </row>
    <row r="1613" spans="1:6" x14ac:dyDescent="0.2">
      <c r="A1613" s="18" t="s">
        <v>6</v>
      </c>
      <c r="B1613" s="18" t="s">
        <v>290</v>
      </c>
      <c r="C1613" s="18" t="s">
        <v>294</v>
      </c>
      <c r="D1613" s="18" t="s">
        <v>105</v>
      </c>
      <c r="E1613" s="18" t="s">
        <v>117</v>
      </c>
      <c r="F1613" s="44">
        <v>29</v>
      </c>
    </row>
    <row r="1614" spans="1:6" x14ac:dyDescent="0.2">
      <c r="A1614" s="18" t="s">
        <v>6</v>
      </c>
      <c r="B1614" s="18" t="s">
        <v>290</v>
      </c>
      <c r="C1614" s="18" t="s">
        <v>294</v>
      </c>
      <c r="D1614" s="18" t="s">
        <v>105</v>
      </c>
      <c r="E1614" s="18" t="s">
        <v>119</v>
      </c>
      <c r="F1614" s="44">
        <v>1</v>
      </c>
    </row>
    <row r="1615" spans="1:6" x14ac:dyDescent="0.2">
      <c r="A1615" s="18" t="s">
        <v>6</v>
      </c>
      <c r="B1615" s="18" t="s">
        <v>290</v>
      </c>
      <c r="C1615" s="18" t="s">
        <v>294</v>
      </c>
      <c r="D1615" s="18" t="s">
        <v>105</v>
      </c>
      <c r="E1615" s="18" t="s">
        <v>120</v>
      </c>
      <c r="F1615" s="44">
        <v>14</v>
      </c>
    </row>
    <row r="1616" spans="1:6" x14ac:dyDescent="0.2">
      <c r="A1616" s="18" t="s">
        <v>6</v>
      </c>
      <c r="B1616" s="18" t="s">
        <v>290</v>
      </c>
      <c r="C1616" s="18" t="s">
        <v>294</v>
      </c>
      <c r="D1616" s="18" t="s">
        <v>105</v>
      </c>
      <c r="E1616" s="18" t="s">
        <v>121</v>
      </c>
      <c r="F1616" s="44">
        <v>18</v>
      </c>
    </row>
    <row r="1617" spans="1:6" x14ac:dyDescent="0.2">
      <c r="A1617" s="18" t="s">
        <v>6</v>
      </c>
      <c r="B1617" s="18" t="s">
        <v>290</v>
      </c>
      <c r="C1617" s="18" t="s">
        <v>294</v>
      </c>
      <c r="D1617" s="18" t="s">
        <v>105</v>
      </c>
      <c r="E1617" s="18" t="s">
        <v>122</v>
      </c>
      <c r="F1617" s="44">
        <v>1</v>
      </c>
    </row>
    <row r="1618" spans="1:6" x14ac:dyDescent="0.2">
      <c r="A1618" s="18" t="s">
        <v>6</v>
      </c>
      <c r="B1618" s="18" t="s">
        <v>290</v>
      </c>
      <c r="C1618" s="18" t="s">
        <v>294</v>
      </c>
      <c r="D1618" s="18" t="s">
        <v>105</v>
      </c>
      <c r="E1618" s="18" t="s">
        <v>123</v>
      </c>
      <c r="F1618" s="44">
        <v>3</v>
      </c>
    </row>
    <row r="1619" spans="1:6" x14ac:dyDescent="0.2">
      <c r="A1619" s="18" t="s">
        <v>6</v>
      </c>
      <c r="B1619" s="18" t="s">
        <v>290</v>
      </c>
      <c r="C1619" s="18" t="s">
        <v>294</v>
      </c>
      <c r="D1619" s="18" t="s">
        <v>105</v>
      </c>
      <c r="E1619" s="18" t="s">
        <v>124</v>
      </c>
      <c r="F1619" s="44">
        <v>9</v>
      </c>
    </row>
    <row r="1620" spans="1:6" x14ac:dyDescent="0.2">
      <c r="A1620" s="18" t="s">
        <v>6</v>
      </c>
      <c r="B1620" s="18" t="s">
        <v>290</v>
      </c>
      <c r="C1620" s="18" t="s">
        <v>294</v>
      </c>
      <c r="D1620" s="18" t="s">
        <v>105</v>
      </c>
      <c r="E1620" s="18" t="s">
        <v>125</v>
      </c>
      <c r="F1620" s="44">
        <v>19</v>
      </c>
    </row>
    <row r="1621" spans="1:6" x14ac:dyDescent="0.2">
      <c r="A1621" s="18" t="s">
        <v>6</v>
      </c>
      <c r="B1621" s="18" t="s">
        <v>290</v>
      </c>
      <c r="C1621" s="18" t="s">
        <v>294</v>
      </c>
      <c r="D1621" s="18" t="s">
        <v>105</v>
      </c>
      <c r="E1621" s="18" t="s">
        <v>126</v>
      </c>
      <c r="F1621" s="44">
        <v>7</v>
      </c>
    </row>
    <row r="1622" spans="1:6" x14ac:dyDescent="0.2">
      <c r="A1622" s="18" t="s">
        <v>6</v>
      </c>
      <c r="B1622" s="18" t="s">
        <v>290</v>
      </c>
      <c r="C1622" s="18" t="s">
        <v>294</v>
      </c>
      <c r="D1622" s="18" t="s">
        <v>105</v>
      </c>
      <c r="E1622" s="18" t="s">
        <v>127</v>
      </c>
      <c r="F1622" s="44">
        <v>43</v>
      </c>
    </row>
    <row r="1623" spans="1:6" x14ac:dyDescent="0.2">
      <c r="A1623" s="18" t="s">
        <v>6</v>
      </c>
      <c r="B1623" s="18" t="s">
        <v>290</v>
      </c>
      <c r="C1623" s="18" t="s">
        <v>294</v>
      </c>
      <c r="D1623" s="18" t="s">
        <v>242</v>
      </c>
      <c r="E1623" s="18" t="s">
        <v>62</v>
      </c>
      <c r="F1623" s="44">
        <v>2029</v>
      </c>
    </row>
    <row r="1624" spans="1:6" x14ac:dyDescent="0.2">
      <c r="A1624" s="18" t="s">
        <v>6</v>
      </c>
      <c r="B1624" s="18" t="s">
        <v>290</v>
      </c>
      <c r="C1624" s="18" t="s">
        <v>294</v>
      </c>
      <c r="D1624" s="18" t="s">
        <v>242</v>
      </c>
      <c r="E1624" s="18" t="s">
        <v>59</v>
      </c>
      <c r="F1624" s="44">
        <v>87</v>
      </c>
    </row>
    <row r="1625" spans="1:6" x14ac:dyDescent="0.2">
      <c r="A1625" s="18" t="s">
        <v>6</v>
      </c>
      <c r="B1625" s="18" t="s">
        <v>290</v>
      </c>
      <c r="C1625" s="18" t="s">
        <v>294</v>
      </c>
      <c r="D1625" s="18" t="s">
        <v>242</v>
      </c>
      <c r="E1625" s="18" t="s">
        <v>60</v>
      </c>
      <c r="F1625" s="44">
        <v>57</v>
      </c>
    </row>
    <row r="1626" spans="1:6" x14ac:dyDescent="0.2">
      <c r="A1626" s="18" t="s">
        <v>6</v>
      </c>
      <c r="B1626" s="18" t="s">
        <v>290</v>
      </c>
      <c r="C1626" s="18" t="s">
        <v>294</v>
      </c>
      <c r="D1626" s="18" t="s">
        <v>242</v>
      </c>
      <c r="E1626" s="18" t="s">
        <v>61</v>
      </c>
      <c r="F1626" s="44">
        <v>477</v>
      </c>
    </row>
    <row r="1627" spans="1:6" x14ac:dyDescent="0.2">
      <c r="A1627" s="18" t="s">
        <v>6</v>
      </c>
      <c r="B1627" s="18" t="s">
        <v>290</v>
      </c>
      <c r="C1627" s="18" t="s">
        <v>294</v>
      </c>
      <c r="D1627" s="18" t="s">
        <v>242</v>
      </c>
      <c r="E1627" s="18" t="s">
        <v>63</v>
      </c>
      <c r="F1627" s="44">
        <v>218</v>
      </c>
    </row>
    <row r="1628" spans="1:6" x14ac:dyDescent="0.2">
      <c r="A1628" s="18" t="s">
        <v>6</v>
      </c>
      <c r="B1628" s="18" t="s">
        <v>290</v>
      </c>
      <c r="C1628" s="18" t="s">
        <v>294</v>
      </c>
      <c r="D1628" s="18" t="s">
        <v>242</v>
      </c>
      <c r="E1628" s="18" t="s">
        <v>23</v>
      </c>
      <c r="F1628" s="44">
        <v>90</v>
      </c>
    </row>
    <row r="1629" spans="1:6" x14ac:dyDescent="0.2">
      <c r="A1629" s="18" t="s">
        <v>6</v>
      </c>
      <c r="B1629" s="18" t="s">
        <v>290</v>
      </c>
      <c r="C1629" s="18" t="s">
        <v>294</v>
      </c>
      <c r="D1629" s="18" t="s">
        <v>273</v>
      </c>
      <c r="E1629" s="18" t="s">
        <v>133</v>
      </c>
      <c r="F1629" s="44">
        <v>42</v>
      </c>
    </row>
    <row r="1630" spans="1:6" x14ac:dyDescent="0.2">
      <c r="A1630" s="18" t="s">
        <v>6</v>
      </c>
      <c r="B1630" s="18" t="s">
        <v>290</v>
      </c>
      <c r="C1630" s="18" t="s">
        <v>294</v>
      </c>
      <c r="D1630" s="18" t="s">
        <v>273</v>
      </c>
      <c r="E1630" s="18" t="s">
        <v>23</v>
      </c>
      <c r="F1630" s="44">
        <v>295</v>
      </c>
    </row>
    <row r="1631" spans="1:6" x14ac:dyDescent="0.2">
      <c r="A1631" s="18" t="s">
        <v>6</v>
      </c>
      <c r="B1631" s="18" t="s">
        <v>290</v>
      </c>
      <c r="C1631" s="18" t="s">
        <v>294</v>
      </c>
      <c r="D1631" s="18" t="s">
        <v>273</v>
      </c>
      <c r="E1631" s="18" t="s">
        <v>136</v>
      </c>
      <c r="F1631" s="44">
        <v>18</v>
      </c>
    </row>
    <row r="1632" spans="1:6" x14ac:dyDescent="0.2">
      <c r="A1632" s="18" t="s">
        <v>6</v>
      </c>
      <c r="B1632" s="18" t="s">
        <v>290</v>
      </c>
      <c r="C1632" s="18" t="s">
        <v>294</v>
      </c>
      <c r="D1632" s="18" t="s">
        <v>273</v>
      </c>
      <c r="E1632" s="18" t="s">
        <v>137</v>
      </c>
      <c r="F1632" s="44">
        <v>43</v>
      </c>
    </row>
    <row r="1633" spans="1:6" x14ac:dyDescent="0.2">
      <c r="A1633" s="18" t="s">
        <v>6</v>
      </c>
      <c r="B1633" s="18" t="s">
        <v>290</v>
      </c>
      <c r="C1633" s="18" t="s">
        <v>294</v>
      </c>
      <c r="D1633" s="18" t="s">
        <v>273</v>
      </c>
      <c r="E1633" s="18" t="s">
        <v>135</v>
      </c>
      <c r="F1633" s="44">
        <v>43</v>
      </c>
    </row>
    <row r="1634" spans="1:6" x14ac:dyDescent="0.2">
      <c r="A1634" s="18" t="s">
        <v>6</v>
      </c>
      <c r="B1634" s="18" t="s">
        <v>290</v>
      </c>
      <c r="C1634" s="18" t="s">
        <v>294</v>
      </c>
      <c r="D1634" s="18" t="s">
        <v>273</v>
      </c>
      <c r="E1634" s="18" t="s">
        <v>134</v>
      </c>
      <c r="F1634" s="44">
        <v>27</v>
      </c>
    </row>
    <row r="1635" spans="1:6" x14ac:dyDescent="0.2">
      <c r="A1635" s="18" t="s">
        <v>6</v>
      </c>
      <c r="B1635" s="18" t="s">
        <v>290</v>
      </c>
      <c r="C1635" s="18" t="s">
        <v>294</v>
      </c>
      <c r="D1635" s="18" t="s">
        <v>273</v>
      </c>
      <c r="E1635" s="18" t="s">
        <v>132</v>
      </c>
      <c r="F1635" s="44">
        <v>346</v>
      </c>
    </row>
    <row r="1636" spans="1:6" x14ac:dyDescent="0.2">
      <c r="A1636" s="18" t="s">
        <v>6</v>
      </c>
      <c r="B1636" s="18" t="s">
        <v>290</v>
      </c>
      <c r="C1636" s="18" t="s">
        <v>294</v>
      </c>
      <c r="D1636" s="18" t="s">
        <v>274</v>
      </c>
      <c r="E1636" s="18" t="s">
        <v>163</v>
      </c>
      <c r="F1636" s="44">
        <v>39</v>
      </c>
    </row>
    <row r="1637" spans="1:6" x14ac:dyDescent="0.2">
      <c r="A1637" s="18" t="s">
        <v>6</v>
      </c>
      <c r="B1637" s="18" t="s">
        <v>290</v>
      </c>
      <c r="C1637" s="18" t="s">
        <v>294</v>
      </c>
      <c r="D1637" s="18" t="s">
        <v>34</v>
      </c>
      <c r="E1637" s="18" t="s">
        <v>276</v>
      </c>
      <c r="F1637" s="44">
        <v>866</v>
      </c>
    </row>
    <row r="1638" spans="1:6" x14ac:dyDescent="0.2">
      <c r="A1638" s="18" t="s">
        <v>6</v>
      </c>
      <c r="B1638" s="18" t="s">
        <v>290</v>
      </c>
      <c r="C1638" s="18" t="s">
        <v>294</v>
      </c>
      <c r="D1638" s="18" t="s">
        <v>34</v>
      </c>
      <c r="E1638" s="18" t="s">
        <v>28</v>
      </c>
      <c r="F1638" s="44">
        <v>1053</v>
      </c>
    </row>
    <row r="1639" spans="1:6" x14ac:dyDescent="0.2">
      <c r="A1639" s="18" t="s">
        <v>6</v>
      </c>
      <c r="B1639" s="18" t="s">
        <v>290</v>
      </c>
      <c r="C1639" s="18" t="s">
        <v>294</v>
      </c>
      <c r="D1639" s="18" t="s">
        <v>34</v>
      </c>
      <c r="E1639" s="18" t="s">
        <v>30</v>
      </c>
      <c r="F1639" s="44">
        <v>7</v>
      </c>
    </row>
    <row r="1640" spans="1:6" x14ac:dyDescent="0.2">
      <c r="A1640" s="18" t="s">
        <v>6</v>
      </c>
      <c r="B1640" s="18" t="s">
        <v>290</v>
      </c>
      <c r="C1640" s="18" t="s">
        <v>294</v>
      </c>
      <c r="D1640" s="18" t="s">
        <v>34</v>
      </c>
      <c r="E1640" s="18" t="s">
        <v>31</v>
      </c>
      <c r="F1640" s="44">
        <v>126</v>
      </c>
    </row>
    <row r="1641" spans="1:6" x14ac:dyDescent="0.2">
      <c r="A1641" s="18" t="s">
        <v>6</v>
      </c>
      <c r="B1641" s="18" t="s">
        <v>290</v>
      </c>
      <c r="C1641" s="18" t="s">
        <v>294</v>
      </c>
      <c r="D1641" s="18" t="s">
        <v>34</v>
      </c>
      <c r="E1641" s="18" t="s">
        <v>26</v>
      </c>
      <c r="F1641" s="44">
        <v>16</v>
      </c>
    </row>
    <row r="1642" spans="1:6" x14ac:dyDescent="0.2">
      <c r="A1642" s="18" t="s">
        <v>6</v>
      </c>
      <c r="B1642" s="18" t="s">
        <v>290</v>
      </c>
      <c r="C1642" s="18" t="s">
        <v>294</v>
      </c>
      <c r="D1642" s="18" t="s">
        <v>34</v>
      </c>
      <c r="E1642" s="18" t="s">
        <v>33</v>
      </c>
      <c r="F1642" s="44">
        <v>303</v>
      </c>
    </row>
    <row r="1643" spans="1:6" x14ac:dyDescent="0.2">
      <c r="A1643" s="18" t="s">
        <v>6</v>
      </c>
      <c r="B1643" s="18" t="s">
        <v>290</v>
      </c>
      <c r="C1643" s="18" t="s">
        <v>294</v>
      </c>
      <c r="D1643" s="18" t="s">
        <v>34</v>
      </c>
      <c r="E1643" s="18" t="s">
        <v>23</v>
      </c>
      <c r="F1643" s="44">
        <v>302</v>
      </c>
    </row>
    <row r="1644" spans="1:6" x14ac:dyDescent="0.2">
      <c r="A1644" s="18" t="s">
        <v>6</v>
      </c>
      <c r="B1644" s="18" t="s">
        <v>290</v>
      </c>
      <c r="C1644" s="18" t="s">
        <v>294</v>
      </c>
      <c r="D1644" s="18" t="s">
        <v>34</v>
      </c>
      <c r="E1644" s="18" t="s">
        <v>32</v>
      </c>
      <c r="F1644" s="44">
        <v>17</v>
      </c>
    </row>
    <row r="1645" spans="1:6" x14ac:dyDescent="0.2">
      <c r="A1645" s="18" t="s">
        <v>6</v>
      </c>
      <c r="B1645" s="18" t="s">
        <v>290</v>
      </c>
      <c r="C1645" s="18" t="s">
        <v>294</v>
      </c>
      <c r="D1645" s="18" t="s">
        <v>34</v>
      </c>
      <c r="E1645" s="18" t="s">
        <v>29</v>
      </c>
      <c r="F1645" s="44">
        <v>504</v>
      </c>
    </row>
    <row r="1646" spans="1:6" x14ac:dyDescent="0.2">
      <c r="A1646" s="18" t="s">
        <v>6</v>
      </c>
      <c r="B1646" s="18" t="s">
        <v>290</v>
      </c>
      <c r="C1646" s="18" t="s">
        <v>294</v>
      </c>
      <c r="D1646" s="18" t="s">
        <v>275</v>
      </c>
      <c r="E1646" s="18" t="s">
        <v>276</v>
      </c>
      <c r="F1646" s="44">
        <v>32</v>
      </c>
    </row>
    <row r="1647" spans="1:6" x14ac:dyDescent="0.2">
      <c r="A1647" s="18" t="s">
        <v>6</v>
      </c>
      <c r="B1647" s="18" t="s">
        <v>290</v>
      </c>
      <c r="C1647" s="18" t="s">
        <v>294</v>
      </c>
      <c r="D1647" s="18" t="s">
        <v>275</v>
      </c>
      <c r="E1647" s="18" t="s">
        <v>28</v>
      </c>
      <c r="F1647" s="44">
        <v>28</v>
      </c>
    </row>
    <row r="1648" spans="1:6" x14ac:dyDescent="0.2">
      <c r="A1648" s="18" t="s">
        <v>6</v>
      </c>
      <c r="B1648" s="18" t="s">
        <v>290</v>
      </c>
      <c r="C1648" s="18" t="s">
        <v>294</v>
      </c>
      <c r="D1648" s="18" t="s">
        <v>275</v>
      </c>
      <c r="E1648" s="18" t="s">
        <v>31</v>
      </c>
      <c r="F1648" s="44">
        <v>91</v>
      </c>
    </row>
    <row r="1649" spans="1:6" x14ac:dyDescent="0.2">
      <c r="A1649" s="18" t="s">
        <v>6</v>
      </c>
      <c r="B1649" s="18" t="s">
        <v>290</v>
      </c>
      <c r="C1649" s="18" t="s">
        <v>294</v>
      </c>
      <c r="D1649" s="18" t="s">
        <v>275</v>
      </c>
      <c r="E1649" s="18" t="s">
        <v>26</v>
      </c>
      <c r="F1649" s="44">
        <v>42</v>
      </c>
    </row>
    <row r="1650" spans="1:6" x14ac:dyDescent="0.2">
      <c r="A1650" s="18" t="s">
        <v>6</v>
      </c>
      <c r="B1650" s="18" t="s">
        <v>290</v>
      </c>
      <c r="C1650" s="18" t="s">
        <v>294</v>
      </c>
      <c r="D1650" s="18" t="s">
        <v>275</v>
      </c>
      <c r="E1650" s="18" t="s">
        <v>33</v>
      </c>
      <c r="F1650" s="44">
        <v>50</v>
      </c>
    </row>
    <row r="1651" spans="1:6" x14ac:dyDescent="0.2">
      <c r="A1651" s="18" t="s">
        <v>6</v>
      </c>
      <c r="B1651" s="18" t="s">
        <v>290</v>
      </c>
      <c r="C1651" s="18" t="s">
        <v>294</v>
      </c>
      <c r="D1651" s="18" t="s">
        <v>275</v>
      </c>
      <c r="E1651" s="18" t="s">
        <v>23</v>
      </c>
      <c r="F1651" s="44">
        <v>92</v>
      </c>
    </row>
    <row r="1652" spans="1:6" x14ac:dyDescent="0.2">
      <c r="A1652" s="18" t="s">
        <v>6</v>
      </c>
      <c r="B1652" s="18" t="s">
        <v>290</v>
      </c>
      <c r="C1652" s="18" t="s">
        <v>294</v>
      </c>
      <c r="D1652" s="18" t="s">
        <v>275</v>
      </c>
      <c r="E1652" s="18" t="s">
        <v>32</v>
      </c>
      <c r="F1652" s="44">
        <v>1</v>
      </c>
    </row>
    <row r="1653" spans="1:6" x14ac:dyDescent="0.2">
      <c r="A1653" s="18" t="s">
        <v>6</v>
      </c>
      <c r="B1653" s="18" t="s">
        <v>290</v>
      </c>
      <c r="C1653" s="18" t="s">
        <v>294</v>
      </c>
      <c r="D1653" s="18" t="s">
        <v>275</v>
      </c>
      <c r="E1653" s="18" t="s">
        <v>29</v>
      </c>
      <c r="F1653" s="44">
        <v>19</v>
      </c>
    </row>
    <row r="1654" spans="1:6" x14ac:dyDescent="0.2">
      <c r="A1654" s="18" t="s">
        <v>6</v>
      </c>
      <c r="B1654" s="18" t="s">
        <v>290</v>
      </c>
      <c r="C1654" s="18" t="s">
        <v>294</v>
      </c>
      <c r="D1654" s="18" t="s">
        <v>162</v>
      </c>
      <c r="E1654" s="18" t="s">
        <v>163</v>
      </c>
      <c r="F1654" s="44">
        <v>1320</v>
      </c>
    </row>
    <row r="1655" spans="1:6" x14ac:dyDescent="0.2">
      <c r="A1655" s="18" t="s">
        <v>6</v>
      </c>
      <c r="B1655" s="18" t="s">
        <v>290</v>
      </c>
      <c r="C1655" s="18" t="s">
        <v>294</v>
      </c>
      <c r="D1655" s="18" t="s">
        <v>65</v>
      </c>
      <c r="E1655" s="18" t="s">
        <v>70</v>
      </c>
      <c r="F1655" s="44">
        <v>25</v>
      </c>
    </row>
    <row r="1656" spans="1:6" x14ac:dyDescent="0.2">
      <c r="A1656" s="18" t="s">
        <v>6</v>
      </c>
      <c r="B1656" s="18" t="s">
        <v>290</v>
      </c>
      <c r="C1656" s="18" t="s">
        <v>294</v>
      </c>
      <c r="D1656" s="18" t="s">
        <v>65</v>
      </c>
      <c r="E1656" s="18" t="s">
        <v>69</v>
      </c>
      <c r="F1656" s="44">
        <v>20</v>
      </c>
    </row>
    <row r="1657" spans="1:6" x14ac:dyDescent="0.2">
      <c r="A1657" s="18" t="s">
        <v>6</v>
      </c>
      <c r="B1657" s="18" t="s">
        <v>290</v>
      </c>
      <c r="C1657" s="18" t="s">
        <v>294</v>
      </c>
      <c r="D1657" s="18" t="s">
        <v>65</v>
      </c>
      <c r="E1657" s="18" t="s">
        <v>277</v>
      </c>
      <c r="F1657" s="44">
        <v>15</v>
      </c>
    </row>
    <row r="1658" spans="1:6" x14ac:dyDescent="0.2">
      <c r="A1658" s="18" t="s">
        <v>6</v>
      </c>
      <c r="B1658" s="18" t="s">
        <v>290</v>
      </c>
      <c r="C1658" s="18" t="s">
        <v>294</v>
      </c>
      <c r="D1658" s="18" t="s">
        <v>65</v>
      </c>
      <c r="E1658" s="18" t="s">
        <v>278</v>
      </c>
      <c r="F1658" s="44">
        <v>162</v>
      </c>
    </row>
    <row r="1659" spans="1:6" x14ac:dyDescent="0.2">
      <c r="A1659" s="18" t="s">
        <v>6</v>
      </c>
      <c r="B1659" s="18" t="s">
        <v>290</v>
      </c>
      <c r="C1659" s="18" t="s">
        <v>294</v>
      </c>
      <c r="D1659" s="18" t="s">
        <v>65</v>
      </c>
      <c r="E1659" s="18" t="s">
        <v>279</v>
      </c>
      <c r="F1659" s="44">
        <v>44</v>
      </c>
    </row>
    <row r="1660" spans="1:6" x14ac:dyDescent="0.2">
      <c r="A1660" s="18" t="s">
        <v>6</v>
      </c>
      <c r="B1660" s="18" t="s">
        <v>290</v>
      </c>
      <c r="C1660" s="18" t="s">
        <v>294</v>
      </c>
      <c r="D1660" s="18" t="s">
        <v>65</v>
      </c>
      <c r="E1660" s="18" t="s">
        <v>23</v>
      </c>
      <c r="F1660" s="44">
        <v>324</v>
      </c>
    </row>
    <row r="1661" spans="1:6" x14ac:dyDescent="0.2">
      <c r="A1661" s="18" t="s">
        <v>6</v>
      </c>
      <c r="B1661" s="18" t="s">
        <v>290</v>
      </c>
      <c r="C1661" s="18" t="s">
        <v>294</v>
      </c>
      <c r="D1661" s="18" t="s">
        <v>65</v>
      </c>
      <c r="E1661" s="18" t="s">
        <v>280</v>
      </c>
      <c r="F1661" s="44">
        <v>9</v>
      </c>
    </row>
    <row r="1662" spans="1:6" x14ac:dyDescent="0.2">
      <c r="A1662" s="18" t="s">
        <v>6</v>
      </c>
      <c r="B1662" s="18" t="s">
        <v>290</v>
      </c>
      <c r="C1662" s="18" t="s">
        <v>294</v>
      </c>
      <c r="D1662" s="18" t="s">
        <v>65</v>
      </c>
      <c r="E1662" s="18" t="s">
        <v>66</v>
      </c>
      <c r="F1662" s="44">
        <v>116</v>
      </c>
    </row>
    <row r="1663" spans="1:6" x14ac:dyDescent="0.2">
      <c r="A1663" s="18" t="s">
        <v>6</v>
      </c>
      <c r="B1663" s="18" t="s">
        <v>290</v>
      </c>
      <c r="C1663" s="18" t="s">
        <v>294</v>
      </c>
      <c r="D1663" s="18" t="s">
        <v>243</v>
      </c>
      <c r="E1663" s="18" t="s">
        <v>21</v>
      </c>
      <c r="F1663" s="44">
        <v>10</v>
      </c>
    </row>
    <row r="1664" spans="1:6" x14ac:dyDescent="0.2">
      <c r="A1664" s="18" t="s">
        <v>6</v>
      </c>
      <c r="B1664" s="18" t="s">
        <v>290</v>
      </c>
      <c r="C1664" s="18" t="s">
        <v>294</v>
      </c>
      <c r="D1664" s="18" t="s">
        <v>243</v>
      </c>
      <c r="E1664" s="18" t="s">
        <v>14</v>
      </c>
      <c r="F1664" s="44">
        <v>13</v>
      </c>
    </row>
    <row r="1665" spans="1:6" x14ac:dyDescent="0.2">
      <c r="A1665" s="18" t="s">
        <v>6</v>
      </c>
      <c r="B1665" s="18" t="s">
        <v>290</v>
      </c>
      <c r="C1665" s="18" t="s">
        <v>294</v>
      </c>
      <c r="D1665" s="18" t="s">
        <v>243</v>
      </c>
      <c r="E1665" s="18" t="s">
        <v>18</v>
      </c>
      <c r="F1665" s="44">
        <v>50</v>
      </c>
    </row>
    <row r="1666" spans="1:6" x14ac:dyDescent="0.2">
      <c r="A1666" s="18" t="s">
        <v>6</v>
      </c>
      <c r="B1666" s="18" t="s">
        <v>290</v>
      </c>
      <c r="C1666" s="18" t="s">
        <v>294</v>
      </c>
      <c r="D1666" s="18" t="s">
        <v>243</v>
      </c>
      <c r="E1666" s="18" t="s">
        <v>17</v>
      </c>
      <c r="F1666" s="44">
        <v>40</v>
      </c>
    </row>
    <row r="1667" spans="1:6" x14ac:dyDescent="0.2">
      <c r="A1667" s="18" t="s">
        <v>6</v>
      </c>
      <c r="B1667" s="18" t="s">
        <v>290</v>
      </c>
      <c r="C1667" s="18" t="s">
        <v>294</v>
      </c>
      <c r="D1667" s="18" t="s">
        <v>243</v>
      </c>
      <c r="E1667" s="18" t="s">
        <v>20</v>
      </c>
      <c r="F1667" s="44">
        <v>6</v>
      </c>
    </row>
    <row r="1668" spans="1:6" x14ac:dyDescent="0.2">
      <c r="A1668" s="18" t="s">
        <v>6</v>
      </c>
      <c r="B1668" s="18" t="s">
        <v>290</v>
      </c>
      <c r="C1668" s="18" t="s">
        <v>294</v>
      </c>
      <c r="D1668" s="18" t="s">
        <v>243</v>
      </c>
      <c r="E1668" s="18" t="s">
        <v>23</v>
      </c>
      <c r="F1668" s="44">
        <v>27</v>
      </c>
    </row>
    <row r="1669" spans="1:6" x14ac:dyDescent="0.2">
      <c r="A1669" s="18" t="s">
        <v>6</v>
      </c>
      <c r="B1669" s="18" t="s">
        <v>290</v>
      </c>
      <c r="C1669" s="18" t="s">
        <v>294</v>
      </c>
      <c r="D1669" s="18" t="s">
        <v>243</v>
      </c>
      <c r="E1669" s="18" t="s">
        <v>15</v>
      </c>
      <c r="F1669" s="44">
        <v>80</v>
      </c>
    </row>
    <row r="1670" spans="1:6" x14ac:dyDescent="0.2">
      <c r="A1670" s="18" t="s">
        <v>6</v>
      </c>
      <c r="B1670" s="18" t="s">
        <v>290</v>
      </c>
      <c r="C1670" s="18" t="s">
        <v>294</v>
      </c>
      <c r="D1670" s="18" t="s">
        <v>243</v>
      </c>
      <c r="E1670" s="18" t="s">
        <v>22</v>
      </c>
      <c r="F1670" s="44">
        <v>33</v>
      </c>
    </row>
    <row r="1671" spans="1:6" x14ac:dyDescent="0.2">
      <c r="A1671" s="18" t="s">
        <v>6</v>
      </c>
      <c r="B1671" s="18" t="s">
        <v>290</v>
      </c>
      <c r="C1671" s="18" t="s">
        <v>294</v>
      </c>
      <c r="D1671" s="18" t="s">
        <v>98</v>
      </c>
      <c r="E1671" s="18" t="s">
        <v>100</v>
      </c>
      <c r="F1671" s="44">
        <v>32</v>
      </c>
    </row>
    <row r="1672" spans="1:6" x14ac:dyDescent="0.2">
      <c r="A1672" s="18" t="s">
        <v>6</v>
      </c>
      <c r="B1672" s="18" t="s">
        <v>290</v>
      </c>
      <c r="C1672" s="18" t="s">
        <v>294</v>
      </c>
      <c r="D1672" s="18" t="s">
        <v>98</v>
      </c>
      <c r="E1672" s="18" t="s">
        <v>102</v>
      </c>
      <c r="F1672" s="44">
        <v>12</v>
      </c>
    </row>
    <row r="1673" spans="1:6" x14ac:dyDescent="0.2">
      <c r="A1673" s="18" t="s">
        <v>6</v>
      </c>
      <c r="B1673" s="18" t="s">
        <v>290</v>
      </c>
      <c r="C1673" s="18" t="s">
        <v>294</v>
      </c>
      <c r="D1673" s="18" t="s">
        <v>98</v>
      </c>
      <c r="E1673" s="18" t="s">
        <v>23</v>
      </c>
      <c r="F1673" s="44">
        <v>56</v>
      </c>
    </row>
    <row r="1674" spans="1:6" x14ac:dyDescent="0.2">
      <c r="A1674" s="18" t="s">
        <v>6</v>
      </c>
      <c r="B1674" s="18" t="s">
        <v>290</v>
      </c>
      <c r="C1674" s="18" t="s">
        <v>294</v>
      </c>
      <c r="D1674" s="18" t="s">
        <v>98</v>
      </c>
      <c r="E1674" s="18" t="s">
        <v>101</v>
      </c>
      <c r="F1674" s="44">
        <v>62</v>
      </c>
    </row>
    <row r="1675" spans="1:6" x14ac:dyDescent="0.2">
      <c r="A1675" s="18" t="s">
        <v>6</v>
      </c>
      <c r="B1675" s="18" t="s">
        <v>290</v>
      </c>
      <c r="C1675" s="18" t="s">
        <v>294</v>
      </c>
      <c r="D1675" s="18" t="s">
        <v>98</v>
      </c>
      <c r="E1675" s="18" t="s">
        <v>104</v>
      </c>
      <c r="F1675" s="44">
        <v>7</v>
      </c>
    </row>
    <row r="1676" spans="1:6" x14ac:dyDescent="0.2">
      <c r="A1676" s="18" t="s">
        <v>6</v>
      </c>
      <c r="B1676" s="18" t="s">
        <v>290</v>
      </c>
      <c r="C1676" s="18" t="s">
        <v>294</v>
      </c>
      <c r="D1676" s="18" t="s">
        <v>98</v>
      </c>
      <c r="E1676" s="18" t="s">
        <v>99</v>
      </c>
      <c r="F1676" s="44">
        <v>620</v>
      </c>
    </row>
    <row r="1677" spans="1:6" x14ac:dyDescent="0.2">
      <c r="A1677" s="18" t="s">
        <v>6</v>
      </c>
      <c r="B1677" s="18" t="s">
        <v>290</v>
      </c>
      <c r="C1677" s="18" t="s">
        <v>294</v>
      </c>
      <c r="D1677" s="18" t="s">
        <v>98</v>
      </c>
      <c r="E1677" s="18" t="s">
        <v>103</v>
      </c>
      <c r="F1677" s="44">
        <v>133</v>
      </c>
    </row>
    <row r="1678" spans="1:6" x14ac:dyDescent="0.2">
      <c r="A1678" s="18" t="s">
        <v>6</v>
      </c>
      <c r="B1678" s="18" t="s">
        <v>290</v>
      </c>
      <c r="C1678" s="18" t="s">
        <v>294</v>
      </c>
      <c r="D1678" s="18" t="s">
        <v>39</v>
      </c>
      <c r="E1678" s="18" t="s">
        <v>220</v>
      </c>
      <c r="F1678" s="44">
        <v>1</v>
      </c>
    </row>
    <row r="1679" spans="1:6" x14ac:dyDescent="0.2">
      <c r="A1679" s="18" t="s">
        <v>6</v>
      </c>
      <c r="B1679" s="18" t="s">
        <v>290</v>
      </c>
      <c r="C1679" s="18" t="s">
        <v>294</v>
      </c>
      <c r="D1679" s="18" t="s">
        <v>39</v>
      </c>
      <c r="E1679" s="18" t="s">
        <v>172</v>
      </c>
      <c r="F1679" s="44">
        <v>22</v>
      </c>
    </row>
    <row r="1680" spans="1:6" x14ac:dyDescent="0.2">
      <c r="A1680" s="18" t="s">
        <v>6</v>
      </c>
      <c r="B1680" s="18" t="s">
        <v>290</v>
      </c>
      <c r="C1680" s="18" t="s">
        <v>294</v>
      </c>
      <c r="D1680" s="18" t="s">
        <v>39</v>
      </c>
      <c r="E1680" s="18" t="s">
        <v>174</v>
      </c>
      <c r="F1680" s="44">
        <v>12</v>
      </c>
    </row>
    <row r="1681" spans="1:6" x14ac:dyDescent="0.2">
      <c r="A1681" s="18" t="s">
        <v>6</v>
      </c>
      <c r="B1681" s="18" t="s">
        <v>290</v>
      </c>
      <c r="C1681" s="18" t="s">
        <v>294</v>
      </c>
      <c r="D1681" s="18" t="s">
        <v>39</v>
      </c>
      <c r="E1681" s="18" t="s">
        <v>23</v>
      </c>
      <c r="F1681" s="44">
        <v>10</v>
      </c>
    </row>
    <row r="1682" spans="1:6" x14ac:dyDescent="0.2">
      <c r="A1682" s="18" t="s">
        <v>6</v>
      </c>
      <c r="B1682" s="18" t="s">
        <v>290</v>
      </c>
      <c r="C1682" s="18" t="s">
        <v>294</v>
      </c>
      <c r="D1682" s="18" t="s">
        <v>39</v>
      </c>
      <c r="E1682" s="18" t="s">
        <v>54</v>
      </c>
      <c r="F1682" s="44">
        <v>7</v>
      </c>
    </row>
    <row r="1683" spans="1:6" x14ac:dyDescent="0.2">
      <c r="A1683" s="18" t="s">
        <v>6</v>
      </c>
      <c r="B1683" s="18" t="s">
        <v>290</v>
      </c>
      <c r="C1683" s="18" t="s">
        <v>294</v>
      </c>
      <c r="D1683" s="18" t="s">
        <v>39</v>
      </c>
      <c r="E1683" s="18" t="s">
        <v>55</v>
      </c>
      <c r="F1683" s="44">
        <v>22</v>
      </c>
    </row>
    <row r="1684" spans="1:6" x14ac:dyDescent="0.2">
      <c r="A1684" s="18" t="s">
        <v>6</v>
      </c>
      <c r="B1684" s="18" t="s">
        <v>290</v>
      </c>
      <c r="C1684" s="18" t="s">
        <v>294</v>
      </c>
      <c r="D1684" s="18" t="s">
        <v>39</v>
      </c>
      <c r="E1684" s="18" t="s">
        <v>42</v>
      </c>
      <c r="F1684" s="44">
        <v>2</v>
      </c>
    </row>
    <row r="1685" spans="1:6" x14ac:dyDescent="0.2">
      <c r="A1685" s="18" t="s">
        <v>6</v>
      </c>
      <c r="B1685" s="18" t="s">
        <v>290</v>
      </c>
      <c r="C1685" s="18" t="s">
        <v>294</v>
      </c>
      <c r="D1685" s="18" t="s">
        <v>39</v>
      </c>
      <c r="E1685" s="18" t="s">
        <v>43</v>
      </c>
      <c r="F1685" s="44">
        <v>1</v>
      </c>
    </row>
    <row r="1686" spans="1:6" x14ac:dyDescent="0.2">
      <c r="A1686" s="18" t="s">
        <v>6</v>
      </c>
      <c r="B1686" s="18" t="s">
        <v>290</v>
      </c>
      <c r="C1686" s="18" t="s">
        <v>294</v>
      </c>
      <c r="D1686" s="18" t="s">
        <v>39</v>
      </c>
      <c r="E1686" s="18" t="s">
        <v>170</v>
      </c>
      <c r="F1686" s="44">
        <v>11</v>
      </c>
    </row>
    <row r="1687" spans="1:6" x14ac:dyDescent="0.2">
      <c r="A1687" s="18" t="s">
        <v>6</v>
      </c>
      <c r="B1687" s="18" t="s">
        <v>290</v>
      </c>
      <c r="C1687" s="18" t="s">
        <v>294</v>
      </c>
      <c r="D1687" s="18" t="s">
        <v>39</v>
      </c>
      <c r="E1687" s="18" t="s">
        <v>47</v>
      </c>
      <c r="F1687" s="44">
        <v>52</v>
      </c>
    </row>
    <row r="1688" spans="1:6" x14ac:dyDescent="0.2">
      <c r="A1688" s="18" t="s">
        <v>6</v>
      </c>
      <c r="B1688" s="18" t="s">
        <v>290</v>
      </c>
      <c r="C1688" s="18" t="s">
        <v>294</v>
      </c>
      <c r="D1688" s="18" t="s">
        <v>39</v>
      </c>
      <c r="E1688" s="18" t="s">
        <v>169</v>
      </c>
      <c r="F1688" s="44">
        <v>72</v>
      </c>
    </row>
    <row r="1689" spans="1:6" x14ac:dyDescent="0.2">
      <c r="A1689" s="18" t="s">
        <v>6</v>
      </c>
      <c r="B1689" s="18" t="s">
        <v>290</v>
      </c>
      <c r="C1689" s="18" t="s">
        <v>294</v>
      </c>
      <c r="D1689" s="18" t="s">
        <v>39</v>
      </c>
      <c r="E1689" s="18" t="s">
        <v>189</v>
      </c>
      <c r="F1689" s="44">
        <v>2</v>
      </c>
    </row>
    <row r="1690" spans="1:6" x14ac:dyDescent="0.2">
      <c r="A1690" s="18" t="s">
        <v>6</v>
      </c>
      <c r="B1690" s="18" t="s">
        <v>290</v>
      </c>
      <c r="C1690" s="18" t="s">
        <v>294</v>
      </c>
      <c r="D1690" s="18" t="s">
        <v>39</v>
      </c>
      <c r="E1690" s="18" t="s">
        <v>56</v>
      </c>
      <c r="F1690" s="44">
        <v>21</v>
      </c>
    </row>
    <row r="1691" spans="1:6" x14ac:dyDescent="0.2">
      <c r="A1691" s="18" t="s">
        <v>6</v>
      </c>
      <c r="B1691" s="18" t="s">
        <v>290</v>
      </c>
      <c r="C1691" s="18" t="s">
        <v>294</v>
      </c>
      <c r="D1691" s="18" t="s">
        <v>39</v>
      </c>
      <c r="E1691" s="18" t="s">
        <v>44</v>
      </c>
      <c r="F1691" s="44">
        <v>5</v>
      </c>
    </row>
    <row r="1692" spans="1:6" x14ac:dyDescent="0.2">
      <c r="A1692" s="18" t="s">
        <v>6</v>
      </c>
      <c r="B1692" s="18" t="s">
        <v>290</v>
      </c>
      <c r="C1692" s="18" t="s">
        <v>294</v>
      </c>
      <c r="D1692" s="18" t="s">
        <v>39</v>
      </c>
      <c r="E1692" s="18" t="s">
        <v>173</v>
      </c>
      <c r="F1692" s="44">
        <v>3</v>
      </c>
    </row>
    <row r="1693" spans="1:6" x14ac:dyDescent="0.2">
      <c r="A1693" s="18" t="s">
        <v>6</v>
      </c>
      <c r="B1693" s="18" t="s">
        <v>290</v>
      </c>
      <c r="C1693" s="18" t="s">
        <v>294</v>
      </c>
      <c r="D1693" s="18" t="s">
        <v>13</v>
      </c>
      <c r="E1693" s="18" t="s">
        <v>21</v>
      </c>
      <c r="F1693" s="44">
        <v>120</v>
      </c>
    </row>
    <row r="1694" spans="1:6" x14ac:dyDescent="0.2">
      <c r="A1694" s="18" t="s">
        <v>6</v>
      </c>
      <c r="B1694" s="18" t="s">
        <v>290</v>
      </c>
      <c r="C1694" s="18" t="s">
        <v>294</v>
      </c>
      <c r="D1694" s="18" t="s">
        <v>13</v>
      </c>
      <c r="E1694" s="18" t="s">
        <v>14</v>
      </c>
      <c r="F1694" s="44">
        <v>1582</v>
      </c>
    </row>
    <row r="1695" spans="1:6" x14ac:dyDescent="0.2">
      <c r="A1695" s="18" t="s">
        <v>6</v>
      </c>
      <c r="B1695" s="18" t="s">
        <v>290</v>
      </c>
      <c r="C1695" s="18" t="s">
        <v>294</v>
      </c>
      <c r="D1695" s="18" t="s">
        <v>13</v>
      </c>
      <c r="E1695" s="18" t="s">
        <v>18</v>
      </c>
      <c r="F1695" s="44">
        <v>1235</v>
      </c>
    </row>
    <row r="1696" spans="1:6" x14ac:dyDescent="0.2">
      <c r="A1696" s="18" t="s">
        <v>6</v>
      </c>
      <c r="B1696" s="18" t="s">
        <v>290</v>
      </c>
      <c r="C1696" s="18" t="s">
        <v>294</v>
      </c>
      <c r="D1696" s="18" t="s">
        <v>13</v>
      </c>
      <c r="E1696" s="18" t="s">
        <v>17</v>
      </c>
      <c r="F1696" s="44">
        <v>1872</v>
      </c>
    </row>
    <row r="1697" spans="1:6" x14ac:dyDescent="0.2">
      <c r="A1697" s="18" t="s">
        <v>6</v>
      </c>
      <c r="B1697" s="18" t="s">
        <v>290</v>
      </c>
      <c r="C1697" s="18" t="s">
        <v>294</v>
      </c>
      <c r="D1697" s="18" t="s">
        <v>13</v>
      </c>
      <c r="E1697" s="18" t="s">
        <v>20</v>
      </c>
      <c r="F1697" s="44">
        <v>245</v>
      </c>
    </row>
    <row r="1698" spans="1:6" x14ac:dyDescent="0.2">
      <c r="A1698" s="18" t="s">
        <v>6</v>
      </c>
      <c r="B1698" s="18" t="s">
        <v>290</v>
      </c>
      <c r="C1698" s="18" t="s">
        <v>294</v>
      </c>
      <c r="D1698" s="18" t="s">
        <v>13</v>
      </c>
      <c r="E1698" s="18" t="s">
        <v>23</v>
      </c>
      <c r="F1698" s="44">
        <v>129</v>
      </c>
    </row>
    <row r="1699" spans="1:6" x14ac:dyDescent="0.2">
      <c r="A1699" s="18" t="s">
        <v>6</v>
      </c>
      <c r="B1699" s="18" t="s">
        <v>290</v>
      </c>
      <c r="C1699" s="18" t="s">
        <v>294</v>
      </c>
      <c r="D1699" s="18" t="s">
        <v>13</v>
      </c>
      <c r="E1699" s="18" t="s">
        <v>15</v>
      </c>
      <c r="F1699" s="44">
        <v>488</v>
      </c>
    </row>
    <row r="1700" spans="1:6" x14ac:dyDescent="0.2">
      <c r="A1700" s="18" t="s">
        <v>6</v>
      </c>
      <c r="B1700" s="18" t="s">
        <v>290</v>
      </c>
      <c r="C1700" s="18" t="s">
        <v>294</v>
      </c>
      <c r="D1700" s="18" t="s">
        <v>13</v>
      </c>
      <c r="E1700" s="18" t="s">
        <v>22</v>
      </c>
      <c r="F1700" s="44">
        <v>532</v>
      </c>
    </row>
    <row r="1701" spans="1:6" x14ac:dyDescent="0.2">
      <c r="A1701" s="18" t="s">
        <v>6</v>
      </c>
      <c r="B1701" s="18" t="s">
        <v>290</v>
      </c>
      <c r="C1701" s="18" t="s">
        <v>294</v>
      </c>
      <c r="D1701" s="18" t="s">
        <v>13</v>
      </c>
      <c r="E1701" s="18" t="s">
        <v>19</v>
      </c>
      <c r="F1701" s="44">
        <v>214</v>
      </c>
    </row>
    <row r="1702" spans="1:6" x14ac:dyDescent="0.2">
      <c r="A1702" s="18" t="s">
        <v>6</v>
      </c>
      <c r="B1702" s="18" t="s">
        <v>290</v>
      </c>
      <c r="C1702" s="18" t="s">
        <v>294</v>
      </c>
      <c r="D1702" s="18" t="s">
        <v>128</v>
      </c>
      <c r="E1702" s="18" t="s">
        <v>23</v>
      </c>
      <c r="F1702" s="44">
        <v>398</v>
      </c>
    </row>
    <row r="1703" spans="1:6" x14ac:dyDescent="0.2">
      <c r="A1703" s="18" t="s">
        <v>6</v>
      </c>
      <c r="B1703" s="18" t="s">
        <v>290</v>
      </c>
      <c r="C1703" s="18" t="s">
        <v>294</v>
      </c>
      <c r="D1703" s="18" t="s">
        <v>128</v>
      </c>
      <c r="E1703" s="18" t="s">
        <v>129</v>
      </c>
      <c r="F1703" s="44">
        <v>86</v>
      </c>
    </row>
    <row r="1704" spans="1:6" x14ac:dyDescent="0.2">
      <c r="A1704" s="18" t="s">
        <v>6</v>
      </c>
      <c r="B1704" s="18" t="s">
        <v>290</v>
      </c>
      <c r="C1704" s="18" t="s">
        <v>294</v>
      </c>
      <c r="D1704" s="18" t="s">
        <v>128</v>
      </c>
      <c r="E1704" s="18" t="s">
        <v>130</v>
      </c>
      <c r="F1704" s="44">
        <v>491</v>
      </c>
    </row>
    <row r="1705" spans="1:6" x14ac:dyDescent="0.2">
      <c r="A1705" s="18" t="s">
        <v>6</v>
      </c>
      <c r="B1705" s="18" t="s">
        <v>290</v>
      </c>
      <c r="C1705" s="18" t="s">
        <v>294</v>
      </c>
      <c r="D1705" s="18" t="s">
        <v>244</v>
      </c>
      <c r="E1705" s="18" t="s">
        <v>160</v>
      </c>
      <c r="F1705" s="44">
        <v>57</v>
      </c>
    </row>
    <row r="1706" spans="1:6" x14ac:dyDescent="0.2">
      <c r="A1706" s="18" t="s">
        <v>6</v>
      </c>
      <c r="B1706" s="18" t="s">
        <v>290</v>
      </c>
      <c r="C1706" s="18" t="s">
        <v>294</v>
      </c>
      <c r="D1706" s="18" t="s">
        <v>244</v>
      </c>
      <c r="E1706" s="18" t="s">
        <v>159</v>
      </c>
      <c r="F1706" s="44">
        <v>1</v>
      </c>
    </row>
    <row r="1707" spans="1:6" x14ac:dyDescent="0.2">
      <c r="A1707" s="18" t="s">
        <v>6</v>
      </c>
      <c r="B1707" s="18" t="s">
        <v>290</v>
      </c>
      <c r="C1707" s="18" t="s">
        <v>294</v>
      </c>
      <c r="D1707" s="18" t="s">
        <v>244</v>
      </c>
      <c r="E1707" s="18" t="s">
        <v>161</v>
      </c>
      <c r="F1707" s="44">
        <v>81</v>
      </c>
    </row>
    <row r="1708" spans="1:6" x14ac:dyDescent="0.2">
      <c r="A1708" s="18" t="s">
        <v>6</v>
      </c>
      <c r="B1708" s="18" t="s">
        <v>290</v>
      </c>
      <c r="C1708" s="18" t="s">
        <v>294</v>
      </c>
      <c r="D1708" s="18" t="s">
        <v>138</v>
      </c>
      <c r="E1708" s="18" t="s">
        <v>140</v>
      </c>
      <c r="F1708" s="44">
        <v>73</v>
      </c>
    </row>
    <row r="1709" spans="1:6" x14ac:dyDescent="0.2">
      <c r="A1709" s="18" t="s">
        <v>6</v>
      </c>
      <c r="B1709" s="18" t="s">
        <v>290</v>
      </c>
      <c r="C1709" s="18" t="s">
        <v>294</v>
      </c>
      <c r="D1709" s="18" t="s">
        <v>138</v>
      </c>
      <c r="E1709" s="18" t="s">
        <v>139</v>
      </c>
      <c r="F1709" s="44">
        <v>185</v>
      </c>
    </row>
    <row r="1710" spans="1:6" x14ac:dyDescent="0.2">
      <c r="A1710" s="18" t="s">
        <v>6</v>
      </c>
      <c r="B1710" s="18" t="s">
        <v>290</v>
      </c>
      <c r="C1710" s="18" t="s">
        <v>294</v>
      </c>
      <c r="D1710" s="18" t="s">
        <v>148</v>
      </c>
      <c r="E1710" s="18" t="s">
        <v>23</v>
      </c>
      <c r="F1710" s="44">
        <v>4</v>
      </c>
    </row>
    <row r="1711" spans="1:6" x14ac:dyDescent="0.2">
      <c r="A1711" s="18" t="s">
        <v>7</v>
      </c>
      <c r="B1711" s="18" t="s">
        <v>228</v>
      </c>
      <c r="C1711" s="18" t="s">
        <v>295</v>
      </c>
      <c r="D1711" s="18" t="s">
        <v>21</v>
      </c>
      <c r="E1711" s="18" t="s">
        <v>156</v>
      </c>
      <c r="F1711" s="44">
        <v>139</v>
      </c>
    </row>
    <row r="1712" spans="1:6" x14ac:dyDescent="0.2">
      <c r="A1712" s="18" t="s">
        <v>7</v>
      </c>
      <c r="B1712" s="18" t="s">
        <v>228</v>
      </c>
      <c r="C1712" s="18" t="s">
        <v>295</v>
      </c>
      <c r="D1712" s="18" t="s">
        <v>21</v>
      </c>
      <c r="E1712" s="18" t="s">
        <v>157</v>
      </c>
      <c r="F1712" s="44">
        <v>309</v>
      </c>
    </row>
    <row r="1713" spans="1:6" x14ac:dyDescent="0.2">
      <c r="A1713" s="18" t="s">
        <v>7</v>
      </c>
      <c r="B1713" s="18" t="s">
        <v>228</v>
      </c>
      <c r="C1713" s="18" t="s">
        <v>295</v>
      </c>
      <c r="D1713" s="18" t="s">
        <v>73</v>
      </c>
      <c r="E1713" s="18" t="s">
        <v>93</v>
      </c>
      <c r="F1713" s="44">
        <v>29</v>
      </c>
    </row>
    <row r="1714" spans="1:6" x14ac:dyDescent="0.2">
      <c r="A1714" s="18" t="s">
        <v>7</v>
      </c>
      <c r="B1714" s="18" t="s">
        <v>228</v>
      </c>
      <c r="C1714" s="18" t="s">
        <v>295</v>
      </c>
      <c r="D1714" s="18" t="s">
        <v>73</v>
      </c>
      <c r="E1714" s="18" t="s">
        <v>92</v>
      </c>
      <c r="F1714" s="44">
        <v>25</v>
      </c>
    </row>
    <row r="1715" spans="1:6" x14ac:dyDescent="0.2">
      <c r="A1715" s="18" t="s">
        <v>7</v>
      </c>
      <c r="B1715" s="18" t="s">
        <v>228</v>
      </c>
      <c r="C1715" s="18" t="s">
        <v>295</v>
      </c>
      <c r="D1715" s="18" t="s">
        <v>73</v>
      </c>
      <c r="E1715" s="18" t="s">
        <v>94</v>
      </c>
      <c r="F1715" s="44">
        <v>22</v>
      </c>
    </row>
    <row r="1716" spans="1:6" x14ac:dyDescent="0.2">
      <c r="A1716" s="18" t="s">
        <v>7</v>
      </c>
      <c r="B1716" s="18" t="s">
        <v>228</v>
      </c>
      <c r="C1716" s="18" t="s">
        <v>295</v>
      </c>
      <c r="D1716" s="18" t="s">
        <v>73</v>
      </c>
      <c r="E1716" s="18" t="s">
        <v>87</v>
      </c>
      <c r="F1716" s="44">
        <v>6</v>
      </c>
    </row>
    <row r="1717" spans="1:6" x14ac:dyDescent="0.2">
      <c r="A1717" s="18" t="s">
        <v>7</v>
      </c>
      <c r="B1717" s="18" t="s">
        <v>228</v>
      </c>
      <c r="C1717" s="18" t="s">
        <v>295</v>
      </c>
      <c r="D1717" s="18" t="s">
        <v>73</v>
      </c>
      <c r="E1717" s="18" t="s">
        <v>86</v>
      </c>
      <c r="F1717" s="44">
        <v>50</v>
      </c>
    </row>
    <row r="1718" spans="1:6" x14ac:dyDescent="0.2">
      <c r="A1718" s="18" t="s">
        <v>7</v>
      </c>
      <c r="B1718" s="18" t="s">
        <v>228</v>
      </c>
      <c r="C1718" s="18" t="s">
        <v>295</v>
      </c>
      <c r="D1718" s="18" t="s">
        <v>73</v>
      </c>
      <c r="E1718" s="18" t="s">
        <v>88</v>
      </c>
      <c r="F1718" s="44">
        <v>4</v>
      </c>
    </row>
    <row r="1719" spans="1:6" x14ac:dyDescent="0.2">
      <c r="A1719" s="18" t="s">
        <v>7</v>
      </c>
      <c r="B1719" s="18" t="s">
        <v>228</v>
      </c>
      <c r="C1719" s="18" t="s">
        <v>295</v>
      </c>
      <c r="D1719" s="18" t="s">
        <v>73</v>
      </c>
      <c r="E1719" s="18" t="s">
        <v>96</v>
      </c>
      <c r="F1719" s="44">
        <v>39</v>
      </c>
    </row>
    <row r="1720" spans="1:6" x14ac:dyDescent="0.2">
      <c r="A1720" s="18" t="s">
        <v>7</v>
      </c>
      <c r="B1720" s="18" t="s">
        <v>228</v>
      </c>
      <c r="C1720" s="18" t="s">
        <v>295</v>
      </c>
      <c r="D1720" s="18" t="s">
        <v>73</v>
      </c>
      <c r="E1720" s="18" t="s">
        <v>95</v>
      </c>
      <c r="F1720" s="44">
        <v>49</v>
      </c>
    </row>
    <row r="1721" spans="1:6" x14ac:dyDescent="0.2">
      <c r="A1721" s="18" t="s">
        <v>7</v>
      </c>
      <c r="B1721" s="18" t="s">
        <v>228</v>
      </c>
      <c r="C1721" s="18" t="s">
        <v>295</v>
      </c>
      <c r="D1721" s="18" t="s">
        <v>73</v>
      </c>
      <c r="E1721" s="18" t="s">
        <v>97</v>
      </c>
      <c r="F1721" s="44">
        <v>14</v>
      </c>
    </row>
    <row r="1722" spans="1:6" x14ac:dyDescent="0.2">
      <c r="A1722" s="18" t="s">
        <v>7</v>
      </c>
      <c r="B1722" s="18" t="s">
        <v>228</v>
      </c>
      <c r="C1722" s="18" t="s">
        <v>295</v>
      </c>
      <c r="D1722" s="18" t="s">
        <v>73</v>
      </c>
      <c r="E1722" s="18" t="s">
        <v>80</v>
      </c>
      <c r="F1722" s="44">
        <v>3</v>
      </c>
    </row>
    <row r="1723" spans="1:6" x14ac:dyDescent="0.2">
      <c r="A1723" s="18" t="s">
        <v>7</v>
      </c>
      <c r="B1723" s="18" t="s">
        <v>228</v>
      </c>
      <c r="C1723" s="18" t="s">
        <v>295</v>
      </c>
      <c r="D1723" s="18" t="s">
        <v>73</v>
      </c>
      <c r="E1723" s="18" t="s">
        <v>79</v>
      </c>
      <c r="F1723" s="44">
        <v>55</v>
      </c>
    </row>
    <row r="1724" spans="1:6" x14ac:dyDescent="0.2">
      <c r="A1724" s="18" t="s">
        <v>7</v>
      </c>
      <c r="B1724" s="18" t="s">
        <v>228</v>
      </c>
      <c r="C1724" s="18" t="s">
        <v>295</v>
      </c>
      <c r="D1724" s="18" t="s">
        <v>73</v>
      </c>
      <c r="E1724" s="18" t="s">
        <v>78</v>
      </c>
      <c r="F1724" s="44">
        <v>7</v>
      </c>
    </row>
    <row r="1725" spans="1:6" x14ac:dyDescent="0.2">
      <c r="A1725" s="18" t="s">
        <v>7</v>
      </c>
      <c r="B1725" s="18" t="s">
        <v>228</v>
      </c>
      <c r="C1725" s="18" t="s">
        <v>295</v>
      </c>
      <c r="D1725" s="18" t="s">
        <v>73</v>
      </c>
      <c r="E1725" s="18" t="s">
        <v>81</v>
      </c>
      <c r="F1725" s="44">
        <v>17</v>
      </c>
    </row>
    <row r="1726" spans="1:6" x14ac:dyDescent="0.2">
      <c r="A1726" s="18" t="s">
        <v>7</v>
      </c>
      <c r="B1726" s="18" t="s">
        <v>228</v>
      </c>
      <c r="C1726" s="18" t="s">
        <v>295</v>
      </c>
      <c r="D1726" s="18" t="s">
        <v>73</v>
      </c>
      <c r="E1726" s="18" t="s">
        <v>76</v>
      </c>
      <c r="F1726" s="44">
        <v>32</v>
      </c>
    </row>
    <row r="1727" spans="1:6" x14ac:dyDescent="0.2">
      <c r="A1727" s="18" t="s">
        <v>7</v>
      </c>
      <c r="B1727" s="18" t="s">
        <v>228</v>
      </c>
      <c r="C1727" s="18" t="s">
        <v>295</v>
      </c>
      <c r="D1727" s="18" t="s">
        <v>73</v>
      </c>
      <c r="E1727" s="18" t="s">
        <v>75</v>
      </c>
      <c r="F1727" s="44">
        <v>264</v>
      </c>
    </row>
    <row r="1728" spans="1:6" x14ac:dyDescent="0.2">
      <c r="A1728" s="18" t="s">
        <v>7</v>
      </c>
      <c r="B1728" s="18" t="s">
        <v>228</v>
      </c>
      <c r="C1728" s="18" t="s">
        <v>295</v>
      </c>
      <c r="D1728" s="18" t="s">
        <v>73</v>
      </c>
      <c r="E1728" s="18" t="s">
        <v>74</v>
      </c>
      <c r="F1728" s="44">
        <v>16</v>
      </c>
    </row>
    <row r="1729" spans="1:6" x14ac:dyDescent="0.2">
      <c r="A1729" s="18" t="s">
        <v>7</v>
      </c>
      <c r="B1729" s="18" t="s">
        <v>228</v>
      </c>
      <c r="C1729" s="18" t="s">
        <v>295</v>
      </c>
      <c r="D1729" s="18" t="s">
        <v>73</v>
      </c>
      <c r="E1729" s="18" t="s">
        <v>77</v>
      </c>
      <c r="F1729" s="44">
        <v>86</v>
      </c>
    </row>
    <row r="1730" spans="1:6" x14ac:dyDescent="0.2">
      <c r="A1730" s="18" t="s">
        <v>7</v>
      </c>
      <c r="B1730" s="18" t="s">
        <v>228</v>
      </c>
      <c r="C1730" s="18" t="s">
        <v>295</v>
      </c>
      <c r="D1730" s="18" t="s">
        <v>73</v>
      </c>
      <c r="E1730" s="18" t="s">
        <v>83</v>
      </c>
      <c r="F1730" s="44">
        <v>43</v>
      </c>
    </row>
    <row r="1731" spans="1:6" x14ac:dyDescent="0.2">
      <c r="A1731" s="18" t="s">
        <v>7</v>
      </c>
      <c r="B1731" s="18" t="s">
        <v>228</v>
      </c>
      <c r="C1731" s="18" t="s">
        <v>295</v>
      </c>
      <c r="D1731" s="18" t="s">
        <v>73</v>
      </c>
      <c r="E1731" s="18" t="s">
        <v>82</v>
      </c>
      <c r="F1731" s="44">
        <v>157</v>
      </c>
    </row>
    <row r="1732" spans="1:6" x14ac:dyDescent="0.2">
      <c r="A1732" s="18" t="s">
        <v>7</v>
      </c>
      <c r="B1732" s="18" t="s">
        <v>228</v>
      </c>
      <c r="C1732" s="18" t="s">
        <v>295</v>
      </c>
      <c r="D1732" s="18" t="s">
        <v>73</v>
      </c>
      <c r="E1732" s="18" t="s">
        <v>85</v>
      </c>
      <c r="F1732" s="44">
        <v>25</v>
      </c>
    </row>
    <row r="1733" spans="1:6" x14ac:dyDescent="0.2">
      <c r="A1733" s="18" t="s">
        <v>7</v>
      </c>
      <c r="B1733" s="18" t="s">
        <v>228</v>
      </c>
      <c r="C1733" s="18" t="s">
        <v>295</v>
      </c>
      <c r="D1733" s="18" t="s">
        <v>73</v>
      </c>
      <c r="E1733" s="18" t="s">
        <v>90</v>
      </c>
      <c r="F1733" s="44">
        <v>296</v>
      </c>
    </row>
    <row r="1734" spans="1:6" x14ac:dyDescent="0.2">
      <c r="A1734" s="18" t="s">
        <v>7</v>
      </c>
      <c r="B1734" s="18" t="s">
        <v>228</v>
      </c>
      <c r="C1734" s="18" t="s">
        <v>295</v>
      </c>
      <c r="D1734" s="18" t="s">
        <v>73</v>
      </c>
      <c r="E1734" s="18" t="s">
        <v>89</v>
      </c>
      <c r="F1734" s="44">
        <v>100</v>
      </c>
    </row>
    <row r="1735" spans="1:6" x14ac:dyDescent="0.2">
      <c r="A1735" s="18" t="s">
        <v>7</v>
      </c>
      <c r="B1735" s="18" t="s">
        <v>228</v>
      </c>
      <c r="C1735" s="18" t="s">
        <v>295</v>
      </c>
      <c r="D1735" s="18" t="s">
        <v>73</v>
      </c>
      <c r="E1735" s="18" t="s">
        <v>91</v>
      </c>
      <c r="F1735" s="44">
        <v>139</v>
      </c>
    </row>
    <row r="1736" spans="1:6" x14ac:dyDescent="0.2">
      <c r="A1736" s="18" t="s">
        <v>7</v>
      </c>
      <c r="B1736" s="18" t="s">
        <v>228</v>
      </c>
      <c r="C1736" s="18" t="s">
        <v>295</v>
      </c>
      <c r="D1736" s="18" t="s">
        <v>150</v>
      </c>
      <c r="E1736" s="18" t="s">
        <v>154</v>
      </c>
      <c r="F1736" s="44">
        <v>540</v>
      </c>
    </row>
    <row r="1737" spans="1:6" x14ac:dyDescent="0.2">
      <c r="A1737" s="18" t="s">
        <v>7</v>
      </c>
      <c r="B1737" s="18" t="s">
        <v>228</v>
      </c>
      <c r="C1737" s="18" t="s">
        <v>295</v>
      </c>
      <c r="D1737" s="18" t="s">
        <v>150</v>
      </c>
      <c r="E1737" s="18" t="s">
        <v>151</v>
      </c>
      <c r="F1737" s="44">
        <v>8</v>
      </c>
    </row>
    <row r="1738" spans="1:6" x14ac:dyDescent="0.2">
      <c r="A1738" s="18" t="s">
        <v>7</v>
      </c>
      <c r="B1738" s="18" t="s">
        <v>228</v>
      </c>
      <c r="C1738" s="18" t="s">
        <v>295</v>
      </c>
      <c r="D1738" s="18" t="s">
        <v>150</v>
      </c>
      <c r="E1738" s="18" t="s">
        <v>152</v>
      </c>
      <c r="F1738" s="44">
        <v>117</v>
      </c>
    </row>
    <row r="1739" spans="1:6" x14ac:dyDescent="0.2">
      <c r="A1739" s="18" t="s">
        <v>7</v>
      </c>
      <c r="B1739" s="18" t="s">
        <v>228</v>
      </c>
      <c r="C1739" s="18" t="s">
        <v>295</v>
      </c>
      <c r="D1739" s="18" t="s">
        <v>150</v>
      </c>
      <c r="E1739" s="18" t="s">
        <v>153</v>
      </c>
      <c r="F1739" s="44">
        <v>399</v>
      </c>
    </row>
    <row r="1740" spans="1:6" x14ac:dyDescent="0.2">
      <c r="A1740" s="18" t="s">
        <v>7</v>
      </c>
      <c r="B1740" s="18" t="s">
        <v>228</v>
      </c>
      <c r="C1740" s="18" t="s">
        <v>295</v>
      </c>
      <c r="D1740" s="18" t="s">
        <v>57</v>
      </c>
      <c r="E1740" s="18" t="s">
        <v>62</v>
      </c>
      <c r="F1740" s="44">
        <v>1498</v>
      </c>
    </row>
    <row r="1741" spans="1:6" x14ac:dyDescent="0.2">
      <c r="A1741" s="18" t="s">
        <v>7</v>
      </c>
      <c r="B1741" s="18" t="s">
        <v>228</v>
      </c>
      <c r="C1741" s="18" t="s">
        <v>295</v>
      </c>
      <c r="D1741" s="18" t="s">
        <v>57</v>
      </c>
      <c r="E1741" s="18" t="s">
        <v>59</v>
      </c>
      <c r="F1741" s="44">
        <v>1042</v>
      </c>
    </row>
    <row r="1742" spans="1:6" x14ac:dyDescent="0.2">
      <c r="A1742" s="18" t="s">
        <v>7</v>
      </c>
      <c r="B1742" s="18" t="s">
        <v>228</v>
      </c>
      <c r="C1742" s="18" t="s">
        <v>295</v>
      </c>
      <c r="D1742" s="18" t="s">
        <v>57</v>
      </c>
      <c r="E1742" s="18" t="s">
        <v>60</v>
      </c>
      <c r="F1742" s="44">
        <v>328</v>
      </c>
    </row>
    <row r="1743" spans="1:6" x14ac:dyDescent="0.2">
      <c r="A1743" s="18" t="s">
        <v>7</v>
      </c>
      <c r="B1743" s="18" t="s">
        <v>228</v>
      </c>
      <c r="C1743" s="18" t="s">
        <v>295</v>
      </c>
      <c r="D1743" s="18" t="s">
        <v>57</v>
      </c>
      <c r="E1743" s="18" t="s">
        <v>61</v>
      </c>
      <c r="F1743" s="44">
        <v>513</v>
      </c>
    </row>
    <row r="1744" spans="1:6" x14ac:dyDescent="0.2">
      <c r="A1744" s="18" t="s">
        <v>7</v>
      </c>
      <c r="B1744" s="18" t="s">
        <v>228</v>
      </c>
      <c r="C1744" s="18" t="s">
        <v>295</v>
      </c>
      <c r="D1744" s="18" t="s">
        <v>57</v>
      </c>
      <c r="E1744" s="18" t="s">
        <v>63</v>
      </c>
      <c r="F1744" s="44">
        <v>199</v>
      </c>
    </row>
    <row r="1745" spans="1:6" x14ac:dyDescent="0.2">
      <c r="A1745" s="18" t="s">
        <v>7</v>
      </c>
      <c r="B1745" s="18" t="s">
        <v>228</v>
      </c>
      <c r="C1745" s="18" t="s">
        <v>295</v>
      </c>
      <c r="D1745" s="18" t="s">
        <v>57</v>
      </c>
      <c r="E1745" s="18" t="s">
        <v>23</v>
      </c>
      <c r="F1745" s="44">
        <v>272</v>
      </c>
    </row>
    <row r="1746" spans="1:6" x14ac:dyDescent="0.2">
      <c r="A1746" s="18" t="s">
        <v>7</v>
      </c>
      <c r="B1746" s="18" t="s">
        <v>228</v>
      </c>
      <c r="C1746" s="18" t="s">
        <v>295</v>
      </c>
      <c r="D1746" s="18" t="s">
        <v>141</v>
      </c>
      <c r="E1746" s="18" t="s">
        <v>145</v>
      </c>
      <c r="F1746" s="44">
        <v>1</v>
      </c>
    </row>
    <row r="1747" spans="1:6" x14ac:dyDescent="0.2">
      <c r="A1747" s="18" t="s">
        <v>7</v>
      </c>
      <c r="B1747" s="18" t="s">
        <v>228</v>
      </c>
      <c r="C1747" s="18" t="s">
        <v>295</v>
      </c>
      <c r="D1747" s="18" t="s">
        <v>141</v>
      </c>
      <c r="E1747" s="18" t="s">
        <v>142</v>
      </c>
      <c r="F1747" s="44">
        <v>100</v>
      </c>
    </row>
    <row r="1748" spans="1:6" x14ac:dyDescent="0.2">
      <c r="A1748" s="18" t="s">
        <v>7</v>
      </c>
      <c r="B1748" s="18" t="s">
        <v>228</v>
      </c>
      <c r="C1748" s="18" t="s">
        <v>295</v>
      </c>
      <c r="D1748" s="18" t="s">
        <v>141</v>
      </c>
      <c r="E1748" s="18" t="s">
        <v>147</v>
      </c>
      <c r="F1748" s="44">
        <v>13</v>
      </c>
    </row>
    <row r="1749" spans="1:6" x14ac:dyDescent="0.2">
      <c r="A1749" s="18" t="s">
        <v>7</v>
      </c>
      <c r="B1749" s="18" t="s">
        <v>228</v>
      </c>
      <c r="C1749" s="18" t="s">
        <v>295</v>
      </c>
      <c r="D1749" s="18" t="s">
        <v>141</v>
      </c>
      <c r="E1749" s="18" t="s">
        <v>144</v>
      </c>
      <c r="F1749" s="44">
        <v>1</v>
      </c>
    </row>
    <row r="1750" spans="1:6" x14ac:dyDescent="0.2">
      <c r="A1750" s="18" t="s">
        <v>7</v>
      </c>
      <c r="B1750" s="18" t="s">
        <v>228</v>
      </c>
      <c r="C1750" s="18" t="s">
        <v>295</v>
      </c>
      <c r="D1750" s="18" t="s">
        <v>141</v>
      </c>
      <c r="E1750" s="18" t="s">
        <v>143</v>
      </c>
      <c r="F1750" s="44">
        <v>5</v>
      </c>
    </row>
    <row r="1751" spans="1:6" x14ac:dyDescent="0.2">
      <c r="A1751" s="18" t="s">
        <v>7</v>
      </c>
      <c r="B1751" s="18" t="s">
        <v>228</v>
      </c>
      <c r="C1751" s="18" t="s">
        <v>295</v>
      </c>
      <c r="D1751" s="18" t="s">
        <v>35</v>
      </c>
      <c r="E1751" s="18" t="s">
        <v>21</v>
      </c>
      <c r="F1751" s="44">
        <v>604</v>
      </c>
    </row>
    <row r="1752" spans="1:6" x14ac:dyDescent="0.2">
      <c r="A1752" s="18" t="s">
        <v>7</v>
      </c>
      <c r="B1752" s="18" t="s">
        <v>228</v>
      </c>
      <c r="C1752" s="18" t="s">
        <v>295</v>
      </c>
      <c r="D1752" s="18" t="s">
        <v>35</v>
      </c>
      <c r="E1752" s="18" t="s">
        <v>36</v>
      </c>
      <c r="F1752" s="44">
        <v>14</v>
      </c>
    </row>
    <row r="1753" spans="1:6" x14ac:dyDescent="0.2">
      <c r="A1753" s="18" t="s">
        <v>7</v>
      </c>
      <c r="B1753" s="18" t="s">
        <v>228</v>
      </c>
      <c r="C1753" s="18" t="s">
        <v>295</v>
      </c>
      <c r="D1753" s="18" t="s">
        <v>35</v>
      </c>
      <c r="E1753" s="18" t="s">
        <v>38</v>
      </c>
      <c r="F1753" s="44">
        <v>1356</v>
      </c>
    </row>
    <row r="1754" spans="1:6" x14ac:dyDescent="0.2">
      <c r="A1754" s="18" t="s">
        <v>7</v>
      </c>
      <c r="B1754" s="18" t="s">
        <v>228</v>
      </c>
      <c r="C1754" s="18" t="s">
        <v>295</v>
      </c>
      <c r="D1754" s="18" t="s">
        <v>35</v>
      </c>
      <c r="E1754" s="18" t="s">
        <v>23</v>
      </c>
      <c r="F1754" s="44">
        <v>153</v>
      </c>
    </row>
    <row r="1755" spans="1:6" x14ac:dyDescent="0.2">
      <c r="A1755" s="18" t="s">
        <v>7</v>
      </c>
      <c r="B1755" s="18" t="s">
        <v>228</v>
      </c>
      <c r="C1755" s="18" t="s">
        <v>295</v>
      </c>
      <c r="D1755" s="18" t="s">
        <v>35</v>
      </c>
      <c r="E1755" s="18" t="s">
        <v>37</v>
      </c>
      <c r="F1755" s="44">
        <v>152</v>
      </c>
    </row>
    <row r="1756" spans="1:6" x14ac:dyDescent="0.2">
      <c r="A1756" s="18" t="s">
        <v>7</v>
      </c>
      <c r="B1756" s="18" t="s">
        <v>228</v>
      </c>
      <c r="C1756" s="18" t="s">
        <v>295</v>
      </c>
      <c r="D1756" s="18" t="s">
        <v>35</v>
      </c>
      <c r="E1756" s="18" t="s">
        <v>22</v>
      </c>
      <c r="F1756" s="44">
        <v>112</v>
      </c>
    </row>
    <row r="1757" spans="1:6" x14ac:dyDescent="0.2">
      <c r="A1757" s="18" t="s">
        <v>7</v>
      </c>
      <c r="B1757" s="18" t="s">
        <v>228</v>
      </c>
      <c r="C1757" s="18" t="s">
        <v>295</v>
      </c>
      <c r="D1757" s="18" t="s">
        <v>272</v>
      </c>
      <c r="E1757" s="18" t="s">
        <v>166</v>
      </c>
      <c r="F1757" s="44">
        <v>235</v>
      </c>
    </row>
    <row r="1758" spans="1:6" x14ac:dyDescent="0.2">
      <c r="A1758" s="18" t="s">
        <v>7</v>
      </c>
      <c r="B1758" s="18" t="s">
        <v>228</v>
      </c>
      <c r="C1758" s="18" t="s">
        <v>295</v>
      </c>
      <c r="D1758" s="18" t="s">
        <v>272</v>
      </c>
      <c r="E1758" s="18" t="s">
        <v>163</v>
      </c>
      <c r="F1758" s="44">
        <v>1076</v>
      </c>
    </row>
    <row r="1759" spans="1:6" x14ac:dyDescent="0.2">
      <c r="A1759" s="18" t="s">
        <v>7</v>
      </c>
      <c r="B1759" s="18" t="s">
        <v>228</v>
      </c>
      <c r="C1759" s="18" t="s">
        <v>295</v>
      </c>
      <c r="D1759" s="18" t="s">
        <v>105</v>
      </c>
      <c r="E1759" s="18" t="s">
        <v>107</v>
      </c>
      <c r="F1759" s="44">
        <v>4</v>
      </c>
    </row>
    <row r="1760" spans="1:6" x14ac:dyDescent="0.2">
      <c r="A1760" s="18" t="s">
        <v>7</v>
      </c>
      <c r="B1760" s="18" t="s">
        <v>228</v>
      </c>
      <c r="C1760" s="18" t="s">
        <v>295</v>
      </c>
      <c r="D1760" s="18" t="s">
        <v>105</v>
      </c>
      <c r="E1760" s="18" t="s">
        <v>108</v>
      </c>
      <c r="F1760" s="44">
        <v>28</v>
      </c>
    </row>
    <row r="1761" spans="1:6" x14ac:dyDescent="0.2">
      <c r="A1761" s="18" t="s">
        <v>7</v>
      </c>
      <c r="B1761" s="18" t="s">
        <v>228</v>
      </c>
      <c r="C1761" s="18" t="s">
        <v>295</v>
      </c>
      <c r="D1761" s="18" t="s">
        <v>105</v>
      </c>
      <c r="E1761" s="18" t="s">
        <v>109</v>
      </c>
      <c r="F1761" s="44">
        <v>200</v>
      </c>
    </row>
    <row r="1762" spans="1:6" x14ac:dyDescent="0.2">
      <c r="A1762" s="18" t="s">
        <v>7</v>
      </c>
      <c r="B1762" s="18" t="s">
        <v>228</v>
      </c>
      <c r="C1762" s="18" t="s">
        <v>295</v>
      </c>
      <c r="D1762" s="18" t="s">
        <v>105</v>
      </c>
      <c r="E1762" s="18" t="s">
        <v>110</v>
      </c>
      <c r="F1762" s="44">
        <v>36</v>
      </c>
    </row>
    <row r="1763" spans="1:6" x14ac:dyDescent="0.2">
      <c r="A1763" s="18" t="s">
        <v>7</v>
      </c>
      <c r="B1763" s="18" t="s">
        <v>228</v>
      </c>
      <c r="C1763" s="18" t="s">
        <v>295</v>
      </c>
      <c r="D1763" s="18" t="s">
        <v>105</v>
      </c>
      <c r="E1763" s="18" t="s">
        <v>111</v>
      </c>
      <c r="F1763" s="44">
        <v>43</v>
      </c>
    </row>
    <row r="1764" spans="1:6" x14ac:dyDescent="0.2">
      <c r="A1764" s="18" t="s">
        <v>7</v>
      </c>
      <c r="B1764" s="18" t="s">
        <v>228</v>
      </c>
      <c r="C1764" s="18" t="s">
        <v>295</v>
      </c>
      <c r="D1764" s="18" t="s">
        <v>105</v>
      </c>
      <c r="E1764" s="18" t="s">
        <v>112</v>
      </c>
      <c r="F1764" s="44">
        <v>1</v>
      </c>
    </row>
    <row r="1765" spans="1:6" x14ac:dyDescent="0.2">
      <c r="A1765" s="18" t="s">
        <v>7</v>
      </c>
      <c r="B1765" s="18" t="s">
        <v>228</v>
      </c>
      <c r="C1765" s="18" t="s">
        <v>295</v>
      </c>
      <c r="D1765" s="18" t="s">
        <v>105</v>
      </c>
      <c r="E1765" s="18" t="s">
        <v>113</v>
      </c>
      <c r="F1765" s="44">
        <v>4</v>
      </c>
    </row>
    <row r="1766" spans="1:6" x14ac:dyDescent="0.2">
      <c r="A1766" s="18" t="s">
        <v>7</v>
      </c>
      <c r="B1766" s="18" t="s">
        <v>228</v>
      </c>
      <c r="C1766" s="18" t="s">
        <v>295</v>
      </c>
      <c r="D1766" s="18" t="s">
        <v>105</v>
      </c>
      <c r="E1766" s="18" t="s">
        <v>114</v>
      </c>
      <c r="F1766" s="44">
        <v>2</v>
      </c>
    </row>
    <row r="1767" spans="1:6" x14ac:dyDescent="0.2">
      <c r="A1767" s="18" t="s">
        <v>7</v>
      </c>
      <c r="B1767" s="18" t="s">
        <v>228</v>
      </c>
      <c r="C1767" s="18" t="s">
        <v>295</v>
      </c>
      <c r="D1767" s="18" t="s">
        <v>105</v>
      </c>
      <c r="E1767" s="18" t="s">
        <v>115</v>
      </c>
      <c r="F1767" s="44">
        <v>1</v>
      </c>
    </row>
    <row r="1768" spans="1:6" x14ac:dyDescent="0.2">
      <c r="A1768" s="18" t="s">
        <v>7</v>
      </c>
      <c r="B1768" s="18" t="s">
        <v>228</v>
      </c>
      <c r="C1768" s="18" t="s">
        <v>295</v>
      </c>
      <c r="D1768" s="18" t="s">
        <v>105</v>
      </c>
      <c r="E1768" s="18" t="s">
        <v>116</v>
      </c>
      <c r="F1768" s="44">
        <v>14</v>
      </c>
    </row>
    <row r="1769" spans="1:6" x14ac:dyDescent="0.2">
      <c r="A1769" s="18" t="s">
        <v>7</v>
      </c>
      <c r="B1769" s="18" t="s">
        <v>228</v>
      </c>
      <c r="C1769" s="18" t="s">
        <v>295</v>
      </c>
      <c r="D1769" s="18" t="s">
        <v>105</v>
      </c>
      <c r="E1769" s="18" t="s">
        <v>117</v>
      </c>
      <c r="F1769" s="44">
        <v>28</v>
      </c>
    </row>
    <row r="1770" spans="1:6" x14ac:dyDescent="0.2">
      <c r="A1770" s="18" t="s">
        <v>7</v>
      </c>
      <c r="B1770" s="18" t="s">
        <v>228</v>
      </c>
      <c r="C1770" s="18" t="s">
        <v>295</v>
      </c>
      <c r="D1770" s="18" t="s">
        <v>105</v>
      </c>
      <c r="E1770" s="18" t="s">
        <v>120</v>
      </c>
      <c r="F1770" s="44">
        <v>10</v>
      </c>
    </row>
    <row r="1771" spans="1:6" x14ac:dyDescent="0.2">
      <c r="A1771" s="18" t="s">
        <v>7</v>
      </c>
      <c r="B1771" s="18" t="s">
        <v>228</v>
      </c>
      <c r="C1771" s="18" t="s">
        <v>295</v>
      </c>
      <c r="D1771" s="18" t="s">
        <v>105</v>
      </c>
      <c r="E1771" s="18" t="s">
        <v>121</v>
      </c>
      <c r="F1771" s="44">
        <v>11</v>
      </c>
    </row>
    <row r="1772" spans="1:6" x14ac:dyDescent="0.2">
      <c r="A1772" s="18" t="s">
        <v>7</v>
      </c>
      <c r="B1772" s="18" t="s">
        <v>228</v>
      </c>
      <c r="C1772" s="18" t="s">
        <v>295</v>
      </c>
      <c r="D1772" s="18" t="s">
        <v>105</v>
      </c>
      <c r="E1772" s="18" t="s">
        <v>122</v>
      </c>
      <c r="F1772" s="44">
        <v>2</v>
      </c>
    </row>
    <row r="1773" spans="1:6" x14ac:dyDescent="0.2">
      <c r="A1773" s="18" t="s">
        <v>7</v>
      </c>
      <c r="B1773" s="18" t="s">
        <v>228</v>
      </c>
      <c r="C1773" s="18" t="s">
        <v>295</v>
      </c>
      <c r="D1773" s="18" t="s">
        <v>105</v>
      </c>
      <c r="E1773" s="18" t="s">
        <v>123</v>
      </c>
      <c r="F1773" s="44">
        <v>5</v>
      </c>
    </row>
    <row r="1774" spans="1:6" x14ac:dyDescent="0.2">
      <c r="A1774" s="18" t="s">
        <v>7</v>
      </c>
      <c r="B1774" s="18" t="s">
        <v>228</v>
      </c>
      <c r="C1774" s="18" t="s">
        <v>295</v>
      </c>
      <c r="D1774" s="18" t="s">
        <v>105</v>
      </c>
      <c r="E1774" s="18" t="s">
        <v>124</v>
      </c>
      <c r="F1774" s="44">
        <v>13</v>
      </c>
    </row>
    <row r="1775" spans="1:6" x14ac:dyDescent="0.2">
      <c r="A1775" s="18" t="s">
        <v>7</v>
      </c>
      <c r="B1775" s="18" t="s">
        <v>228</v>
      </c>
      <c r="C1775" s="18" t="s">
        <v>295</v>
      </c>
      <c r="D1775" s="18" t="s">
        <v>105</v>
      </c>
      <c r="E1775" s="18" t="s">
        <v>125</v>
      </c>
      <c r="F1775" s="44">
        <v>14</v>
      </c>
    </row>
    <row r="1776" spans="1:6" x14ac:dyDescent="0.2">
      <c r="A1776" s="18" t="s">
        <v>7</v>
      </c>
      <c r="B1776" s="18" t="s">
        <v>228</v>
      </c>
      <c r="C1776" s="18" t="s">
        <v>295</v>
      </c>
      <c r="D1776" s="18" t="s">
        <v>105</v>
      </c>
      <c r="E1776" s="18" t="s">
        <v>126</v>
      </c>
      <c r="F1776" s="44">
        <v>8</v>
      </c>
    </row>
    <row r="1777" spans="1:6" x14ac:dyDescent="0.2">
      <c r="A1777" s="18" t="s">
        <v>7</v>
      </c>
      <c r="B1777" s="18" t="s">
        <v>228</v>
      </c>
      <c r="C1777" s="18" t="s">
        <v>295</v>
      </c>
      <c r="D1777" s="18" t="s">
        <v>105</v>
      </c>
      <c r="E1777" s="18" t="s">
        <v>127</v>
      </c>
      <c r="F1777" s="44">
        <v>55</v>
      </c>
    </row>
    <row r="1778" spans="1:6" x14ac:dyDescent="0.2">
      <c r="A1778" s="18" t="s">
        <v>7</v>
      </c>
      <c r="B1778" s="18" t="s">
        <v>228</v>
      </c>
      <c r="C1778" s="18" t="s">
        <v>295</v>
      </c>
      <c r="D1778" s="18" t="s">
        <v>242</v>
      </c>
      <c r="E1778" s="18" t="s">
        <v>62</v>
      </c>
      <c r="F1778" s="44">
        <v>1918</v>
      </c>
    </row>
    <row r="1779" spans="1:6" x14ac:dyDescent="0.2">
      <c r="A1779" s="18" t="s">
        <v>7</v>
      </c>
      <c r="B1779" s="18" t="s">
        <v>228</v>
      </c>
      <c r="C1779" s="18" t="s">
        <v>295</v>
      </c>
      <c r="D1779" s="18" t="s">
        <v>242</v>
      </c>
      <c r="E1779" s="18" t="s">
        <v>59</v>
      </c>
      <c r="F1779" s="44">
        <v>100</v>
      </c>
    </row>
    <row r="1780" spans="1:6" x14ac:dyDescent="0.2">
      <c r="A1780" s="18" t="s">
        <v>7</v>
      </c>
      <c r="B1780" s="18" t="s">
        <v>228</v>
      </c>
      <c r="C1780" s="18" t="s">
        <v>295</v>
      </c>
      <c r="D1780" s="18" t="s">
        <v>242</v>
      </c>
      <c r="E1780" s="18" t="s">
        <v>60</v>
      </c>
      <c r="F1780" s="44">
        <v>56</v>
      </c>
    </row>
    <row r="1781" spans="1:6" x14ac:dyDescent="0.2">
      <c r="A1781" s="18" t="s">
        <v>7</v>
      </c>
      <c r="B1781" s="18" t="s">
        <v>228</v>
      </c>
      <c r="C1781" s="18" t="s">
        <v>295</v>
      </c>
      <c r="D1781" s="18" t="s">
        <v>242</v>
      </c>
      <c r="E1781" s="18" t="s">
        <v>61</v>
      </c>
      <c r="F1781" s="44">
        <v>482</v>
      </c>
    </row>
    <row r="1782" spans="1:6" x14ac:dyDescent="0.2">
      <c r="A1782" s="18" t="s">
        <v>7</v>
      </c>
      <c r="B1782" s="18" t="s">
        <v>228</v>
      </c>
      <c r="C1782" s="18" t="s">
        <v>295</v>
      </c>
      <c r="D1782" s="18" t="s">
        <v>242</v>
      </c>
      <c r="E1782" s="18" t="s">
        <v>63</v>
      </c>
      <c r="F1782" s="44">
        <v>161</v>
      </c>
    </row>
    <row r="1783" spans="1:6" x14ac:dyDescent="0.2">
      <c r="A1783" s="18" t="s">
        <v>7</v>
      </c>
      <c r="B1783" s="18" t="s">
        <v>228</v>
      </c>
      <c r="C1783" s="18" t="s">
        <v>295</v>
      </c>
      <c r="D1783" s="18" t="s">
        <v>242</v>
      </c>
      <c r="E1783" s="18" t="s">
        <v>23</v>
      </c>
      <c r="F1783" s="44">
        <v>66</v>
      </c>
    </row>
    <row r="1784" spans="1:6" x14ac:dyDescent="0.2">
      <c r="A1784" s="18" t="s">
        <v>7</v>
      </c>
      <c r="B1784" s="18" t="s">
        <v>228</v>
      </c>
      <c r="C1784" s="18" t="s">
        <v>295</v>
      </c>
      <c r="D1784" s="18" t="s">
        <v>273</v>
      </c>
      <c r="E1784" s="18" t="s">
        <v>133</v>
      </c>
      <c r="F1784" s="44">
        <v>34</v>
      </c>
    </row>
    <row r="1785" spans="1:6" x14ac:dyDescent="0.2">
      <c r="A1785" s="18" t="s">
        <v>7</v>
      </c>
      <c r="B1785" s="18" t="s">
        <v>228</v>
      </c>
      <c r="C1785" s="18" t="s">
        <v>295</v>
      </c>
      <c r="D1785" s="18" t="s">
        <v>273</v>
      </c>
      <c r="E1785" s="18" t="s">
        <v>23</v>
      </c>
      <c r="F1785" s="44">
        <v>248</v>
      </c>
    </row>
    <row r="1786" spans="1:6" x14ac:dyDescent="0.2">
      <c r="A1786" s="18" t="s">
        <v>7</v>
      </c>
      <c r="B1786" s="18" t="s">
        <v>228</v>
      </c>
      <c r="C1786" s="18" t="s">
        <v>295</v>
      </c>
      <c r="D1786" s="18" t="s">
        <v>273</v>
      </c>
      <c r="E1786" s="18" t="s">
        <v>136</v>
      </c>
      <c r="F1786" s="44">
        <v>14</v>
      </c>
    </row>
    <row r="1787" spans="1:6" x14ac:dyDescent="0.2">
      <c r="A1787" s="18" t="s">
        <v>7</v>
      </c>
      <c r="B1787" s="18" t="s">
        <v>228</v>
      </c>
      <c r="C1787" s="18" t="s">
        <v>295</v>
      </c>
      <c r="D1787" s="18" t="s">
        <v>273</v>
      </c>
      <c r="E1787" s="18" t="s">
        <v>137</v>
      </c>
      <c r="F1787" s="44">
        <v>55</v>
      </c>
    </row>
    <row r="1788" spans="1:6" x14ac:dyDescent="0.2">
      <c r="A1788" s="18" t="s">
        <v>7</v>
      </c>
      <c r="B1788" s="18" t="s">
        <v>228</v>
      </c>
      <c r="C1788" s="18" t="s">
        <v>295</v>
      </c>
      <c r="D1788" s="18" t="s">
        <v>273</v>
      </c>
      <c r="E1788" s="18" t="s">
        <v>135</v>
      </c>
      <c r="F1788" s="44">
        <v>42</v>
      </c>
    </row>
    <row r="1789" spans="1:6" x14ac:dyDescent="0.2">
      <c r="A1789" s="18" t="s">
        <v>7</v>
      </c>
      <c r="B1789" s="18" t="s">
        <v>228</v>
      </c>
      <c r="C1789" s="18" t="s">
        <v>295</v>
      </c>
      <c r="D1789" s="18" t="s">
        <v>273</v>
      </c>
      <c r="E1789" s="18" t="s">
        <v>134</v>
      </c>
      <c r="F1789" s="44">
        <v>33</v>
      </c>
    </row>
    <row r="1790" spans="1:6" x14ac:dyDescent="0.2">
      <c r="A1790" s="18" t="s">
        <v>7</v>
      </c>
      <c r="B1790" s="18" t="s">
        <v>228</v>
      </c>
      <c r="C1790" s="18" t="s">
        <v>295</v>
      </c>
      <c r="D1790" s="18" t="s">
        <v>273</v>
      </c>
      <c r="E1790" s="18" t="s">
        <v>132</v>
      </c>
      <c r="F1790" s="44">
        <v>344</v>
      </c>
    </row>
    <row r="1791" spans="1:6" x14ac:dyDescent="0.2">
      <c r="A1791" s="18" t="s">
        <v>7</v>
      </c>
      <c r="B1791" s="18" t="s">
        <v>228</v>
      </c>
      <c r="C1791" s="18" t="s">
        <v>295</v>
      </c>
      <c r="D1791" s="18" t="s">
        <v>274</v>
      </c>
      <c r="E1791" s="18" t="s">
        <v>163</v>
      </c>
      <c r="F1791" s="44">
        <v>36</v>
      </c>
    </row>
    <row r="1792" spans="1:6" x14ac:dyDescent="0.2">
      <c r="A1792" s="18" t="s">
        <v>7</v>
      </c>
      <c r="B1792" s="18" t="s">
        <v>228</v>
      </c>
      <c r="C1792" s="18" t="s">
        <v>295</v>
      </c>
      <c r="D1792" s="18" t="s">
        <v>34</v>
      </c>
      <c r="E1792" s="18" t="s">
        <v>276</v>
      </c>
      <c r="F1792" s="44">
        <v>716</v>
      </c>
    </row>
    <row r="1793" spans="1:6" x14ac:dyDescent="0.2">
      <c r="A1793" s="18" t="s">
        <v>7</v>
      </c>
      <c r="B1793" s="18" t="s">
        <v>228</v>
      </c>
      <c r="C1793" s="18" t="s">
        <v>295</v>
      </c>
      <c r="D1793" s="18" t="s">
        <v>34</v>
      </c>
      <c r="E1793" s="18" t="s">
        <v>28</v>
      </c>
      <c r="F1793" s="44">
        <v>975</v>
      </c>
    </row>
    <row r="1794" spans="1:6" x14ac:dyDescent="0.2">
      <c r="A1794" s="18" t="s">
        <v>7</v>
      </c>
      <c r="B1794" s="18" t="s">
        <v>228</v>
      </c>
      <c r="C1794" s="18" t="s">
        <v>295</v>
      </c>
      <c r="D1794" s="18" t="s">
        <v>34</v>
      </c>
      <c r="E1794" s="18" t="s">
        <v>30</v>
      </c>
      <c r="F1794" s="44">
        <v>7</v>
      </c>
    </row>
    <row r="1795" spans="1:6" x14ac:dyDescent="0.2">
      <c r="A1795" s="18" t="s">
        <v>7</v>
      </c>
      <c r="B1795" s="18" t="s">
        <v>228</v>
      </c>
      <c r="C1795" s="18" t="s">
        <v>295</v>
      </c>
      <c r="D1795" s="18" t="s">
        <v>34</v>
      </c>
      <c r="E1795" s="18" t="s">
        <v>31</v>
      </c>
      <c r="F1795" s="44">
        <v>125</v>
      </c>
    </row>
    <row r="1796" spans="1:6" x14ac:dyDescent="0.2">
      <c r="A1796" s="18" t="s">
        <v>7</v>
      </c>
      <c r="B1796" s="18" t="s">
        <v>228</v>
      </c>
      <c r="C1796" s="18" t="s">
        <v>295</v>
      </c>
      <c r="D1796" s="18" t="s">
        <v>34</v>
      </c>
      <c r="E1796" s="18" t="s">
        <v>26</v>
      </c>
      <c r="F1796" s="44">
        <v>20</v>
      </c>
    </row>
    <row r="1797" spans="1:6" x14ac:dyDescent="0.2">
      <c r="A1797" s="18" t="s">
        <v>7</v>
      </c>
      <c r="B1797" s="18" t="s">
        <v>228</v>
      </c>
      <c r="C1797" s="18" t="s">
        <v>295</v>
      </c>
      <c r="D1797" s="18" t="s">
        <v>34</v>
      </c>
      <c r="E1797" s="18" t="s">
        <v>33</v>
      </c>
      <c r="F1797" s="44">
        <v>332</v>
      </c>
    </row>
    <row r="1798" spans="1:6" x14ac:dyDescent="0.2">
      <c r="A1798" s="18" t="s">
        <v>7</v>
      </c>
      <c r="B1798" s="18" t="s">
        <v>228</v>
      </c>
      <c r="C1798" s="18" t="s">
        <v>295</v>
      </c>
      <c r="D1798" s="18" t="s">
        <v>34</v>
      </c>
      <c r="E1798" s="18" t="s">
        <v>23</v>
      </c>
      <c r="F1798" s="44">
        <v>290</v>
      </c>
    </row>
    <row r="1799" spans="1:6" x14ac:dyDescent="0.2">
      <c r="A1799" s="18" t="s">
        <v>7</v>
      </c>
      <c r="B1799" s="18" t="s">
        <v>228</v>
      </c>
      <c r="C1799" s="18" t="s">
        <v>295</v>
      </c>
      <c r="D1799" s="18" t="s">
        <v>34</v>
      </c>
      <c r="E1799" s="18" t="s">
        <v>32</v>
      </c>
      <c r="F1799" s="44">
        <v>16</v>
      </c>
    </row>
    <row r="1800" spans="1:6" x14ac:dyDescent="0.2">
      <c r="A1800" s="18" t="s">
        <v>7</v>
      </c>
      <c r="B1800" s="18" t="s">
        <v>228</v>
      </c>
      <c r="C1800" s="18" t="s">
        <v>295</v>
      </c>
      <c r="D1800" s="18" t="s">
        <v>34</v>
      </c>
      <c r="E1800" s="18" t="s">
        <v>29</v>
      </c>
      <c r="F1800" s="44">
        <v>470</v>
      </c>
    </row>
    <row r="1801" spans="1:6" x14ac:dyDescent="0.2">
      <c r="A1801" s="18" t="s">
        <v>7</v>
      </c>
      <c r="B1801" s="18" t="s">
        <v>228</v>
      </c>
      <c r="C1801" s="18" t="s">
        <v>295</v>
      </c>
      <c r="D1801" s="18" t="s">
        <v>275</v>
      </c>
      <c r="E1801" s="18" t="s">
        <v>276</v>
      </c>
      <c r="F1801" s="44">
        <v>36</v>
      </c>
    </row>
    <row r="1802" spans="1:6" x14ac:dyDescent="0.2">
      <c r="A1802" s="18" t="s">
        <v>7</v>
      </c>
      <c r="B1802" s="18" t="s">
        <v>228</v>
      </c>
      <c r="C1802" s="18" t="s">
        <v>295</v>
      </c>
      <c r="D1802" s="18" t="s">
        <v>275</v>
      </c>
      <c r="E1802" s="18" t="s">
        <v>28</v>
      </c>
      <c r="F1802" s="44">
        <v>25</v>
      </c>
    </row>
    <row r="1803" spans="1:6" x14ac:dyDescent="0.2">
      <c r="A1803" s="18" t="s">
        <v>7</v>
      </c>
      <c r="B1803" s="18" t="s">
        <v>228</v>
      </c>
      <c r="C1803" s="18" t="s">
        <v>295</v>
      </c>
      <c r="D1803" s="18" t="s">
        <v>275</v>
      </c>
      <c r="E1803" s="18" t="s">
        <v>31</v>
      </c>
      <c r="F1803" s="44">
        <v>124</v>
      </c>
    </row>
    <row r="1804" spans="1:6" x14ac:dyDescent="0.2">
      <c r="A1804" s="18" t="s">
        <v>7</v>
      </c>
      <c r="B1804" s="18" t="s">
        <v>228</v>
      </c>
      <c r="C1804" s="18" t="s">
        <v>295</v>
      </c>
      <c r="D1804" s="18" t="s">
        <v>275</v>
      </c>
      <c r="E1804" s="18" t="s">
        <v>26</v>
      </c>
      <c r="F1804" s="44">
        <v>49</v>
      </c>
    </row>
    <row r="1805" spans="1:6" x14ac:dyDescent="0.2">
      <c r="A1805" s="18" t="s">
        <v>7</v>
      </c>
      <c r="B1805" s="18" t="s">
        <v>228</v>
      </c>
      <c r="C1805" s="18" t="s">
        <v>295</v>
      </c>
      <c r="D1805" s="18" t="s">
        <v>275</v>
      </c>
      <c r="E1805" s="18" t="s">
        <v>33</v>
      </c>
      <c r="F1805" s="44">
        <v>52</v>
      </c>
    </row>
    <row r="1806" spans="1:6" x14ac:dyDescent="0.2">
      <c r="A1806" s="18" t="s">
        <v>7</v>
      </c>
      <c r="B1806" s="18" t="s">
        <v>228</v>
      </c>
      <c r="C1806" s="18" t="s">
        <v>295</v>
      </c>
      <c r="D1806" s="18" t="s">
        <v>275</v>
      </c>
      <c r="E1806" s="18" t="s">
        <v>23</v>
      </c>
      <c r="F1806" s="44">
        <v>101</v>
      </c>
    </row>
    <row r="1807" spans="1:6" x14ac:dyDescent="0.2">
      <c r="A1807" s="18" t="s">
        <v>7</v>
      </c>
      <c r="B1807" s="18" t="s">
        <v>228</v>
      </c>
      <c r="C1807" s="18" t="s">
        <v>295</v>
      </c>
      <c r="D1807" s="18" t="s">
        <v>275</v>
      </c>
      <c r="E1807" s="18" t="s">
        <v>32</v>
      </c>
      <c r="F1807" s="44">
        <v>5</v>
      </c>
    </row>
    <row r="1808" spans="1:6" x14ac:dyDescent="0.2">
      <c r="A1808" s="18" t="s">
        <v>7</v>
      </c>
      <c r="B1808" s="18" t="s">
        <v>228</v>
      </c>
      <c r="C1808" s="18" t="s">
        <v>295</v>
      </c>
      <c r="D1808" s="18" t="s">
        <v>275</v>
      </c>
      <c r="E1808" s="18" t="s">
        <v>29</v>
      </c>
      <c r="F1808" s="44">
        <v>21</v>
      </c>
    </row>
    <row r="1809" spans="1:6" x14ac:dyDescent="0.2">
      <c r="A1809" s="18" t="s">
        <v>7</v>
      </c>
      <c r="B1809" s="18" t="s">
        <v>228</v>
      </c>
      <c r="C1809" s="18" t="s">
        <v>295</v>
      </c>
      <c r="D1809" s="18" t="s">
        <v>162</v>
      </c>
      <c r="E1809" s="18" t="s">
        <v>163</v>
      </c>
      <c r="F1809" s="44">
        <v>1367</v>
      </c>
    </row>
    <row r="1810" spans="1:6" x14ac:dyDescent="0.2">
      <c r="A1810" s="18" t="s">
        <v>7</v>
      </c>
      <c r="B1810" s="18" t="s">
        <v>228</v>
      </c>
      <c r="C1810" s="18" t="s">
        <v>295</v>
      </c>
      <c r="D1810" s="18" t="s">
        <v>65</v>
      </c>
      <c r="E1810" s="18" t="s">
        <v>70</v>
      </c>
      <c r="F1810" s="44">
        <v>37</v>
      </c>
    </row>
    <row r="1811" spans="1:6" x14ac:dyDescent="0.2">
      <c r="A1811" s="18" t="s">
        <v>7</v>
      </c>
      <c r="B1811" s="18" t="s">
        <v>228</v>
      </c>
      <c r="C1811" s="18" t="s">
        <v>295</v>
      </c>
      <c r="D1811" s="18" t="s">
        <v>65</v>
      </c>
      <c r="E1811" s="18" t="s">
        <v>69</v>
      </c>
      <c r="F1811" s="44">
        <v>5</v>
      </c>
    </row>
    <row r="1812" spans="1:6" x14ac:dyDescent="0.2">
      <c r="A1812" s="18" t="s">
        <v>7</v>
      </c>
      <c r="B1812" s="18" t="s">
        <v>228</v>
      </c>
      <c r="C1812" s="18" t="s">
        <v>295</v>
      </c>
      <c r="D1812" s="18" t="s">
        <v>65</v>
      </c>
      <c r="E1812" s="18" t="s">
        <v>277</v>
      </c>
      <c r="F1812" s="44">
        <v>16</v>
      </c>
    </row>
    <row r="1813" spans="1:6" x14ac:dyDescent="0.2">
      <c r="A1813" s="18" t="s">
        <v>7</v>
      </c>
      <c r="B1813" s="18" t="s">
        <v>228</v>
      </c>
      <c r="C1813" s="18" t="s">
        <v>295</v>
      </c>
      <c r="D1813" s="18" t="s">
        <v>65</v>
      </c>
      <c r="E1813" s="18" t="s">
        <v>278</v>
      </c>
      <c r="F1813" s="44">
        <v>297</v>
      </c>
    </row>
    <row r="1814" spans="1:6" x14ac:dyDescent="0.2">
      <c r="A1814" s="18" t="s">
        <v>7</v>
      </c>
      <c r="B1814" s="18" t="s">
        <v>228</v>
      </c>
      <c r="C1814" s="18" t="s">
        <v>295</v>
      </c>
      <c r="D1814" s="18" t="s">
        <v>65</v>
      </c>
      <c r="E1814" s="18" t="s">
        <v>279</v>
      </c>
      <c r="F1814" s="44">
        <v>44</v>
      </c>
    </row>
    <row r="1815" spans="1:6" x14ac:dyDescent="0.2">
      <c r="A1815" s="18" t="s">
        <v>7</v>
      </c>
      <c r="B1815" s="18" t="s">
        <v>228</v>
      </c>
      <c r="C1815" s="18" t="s">
        <v>295</v>
      </c>
      <c r="D1815" s="18" t="s">
        <v>65</v>
      </c>
      <c r="E1815" s="18" t="s">
        <v>23</v>
      </c>
      <c r="F1815" s="44">
        <v>433</v>
      </c>
    </row>
    <row r="1816" spans="1:6" x14ac:dyDescent="0.2">
      <c r="A1816" s="18" t="s">
        <v>7</v>
      </c>
      <c r="B1816" s="18" t="s">
        <v>228</v>
      </c>
      <c r="C1816" s="18" t="s">
        <v>295</v>
      </c>
      <c r="D1816" s="18" t="s">
        <v>65</v>
      </c>
      <c r="E1816" s="18" t="s">
        <v>280</v>
      </c>
      <c r="F1816" s="44">
        <v>16</v>
      </c>
    </row>
    <row r="1817" spans="1:6" x14ac:dyDescent="0.2">
      <c r="A1817" s="18" t="s">
        <v>7</v>
      </c>
      <c r="B1817" s="18" t="s">
        <v>228</v>
      </c>
      <c r="C1817" s="18" t="s">
        <v>295</v>
      </c>
      <c r="D1817" s="18" t="s">
        <v>65</v>
      </c>
      <c r="E1817" s="18" t="s">
        <v>66</v>
      </c>
      <c r="F1817" s="44">
        <v>161</v>
      </c>
    </row>
    <row r="1818" spans="1:6" x14ac:dyDescent="0.2">
      <c r="A1818" s="18" t="s">
        <v>7</v>
      </c>
      <c r="B1818" s="18" t="s">
        <v>228</v>
      </c>
      <c r="C1818" s="18" t="s">
        <v>295</v>
      </c>
      <c r="D1818" s="18" t="s">
        <v>243</v>
      </c>
      <c r="E1818" s="18" t="s">
        <v>21</v>
      </c>
      <c r="F1818" s="44">
        <v>11</v>
      </c>
    </row>
    <row r="1819" spans="1:6" x14ac:dyDescent="0.2">
      <c r="A1819" s="18" t="s">
        <v>7</v>
      </c>
      <c r="B1819" s="18" t="s">
        <v>228</v>
      </c>
      <c r="C1819" s="18" t="s">
        <v>295</v>
      </c>
      <c r="D1819" s="18" t="s">
        <v>243</v>
      </c>
      <c r="E1819" s="18" t="s">
        <v>14</v>
      </c>
      <c r="F1819" s="44">
        <v>19</v>
      </c>
    </row>
    <row r="1820" spans="1:6" x14ac:dyDescent="0.2">
      <c r="A1820" s="18" t="s">
        <v>7</v>
      </c>
      <c r="B1820" s="18" t="s">
        <v>228</v>
      </c>
      <c r="C1820" s="18" t="s">
        <v>295</v>
      </c>
      <c r="D1820" s="18" t="s">
        <v>243</v>
      </c>
      <c r="E1820" s="18" t="s">
        <v>18</v>
      </c>
      <c r="F1820" s="44">
        <v>76</v>
      </c>
    </row>
    <row r="1821" spans="1:6" x14ac:dyDescent="0.2">
      <c r="A1821" s="18" t="s">
        <v>7</v>
      </c>
      <c r="B1821" s="18" t="s">
        <v>228</v>
      </c>
      <c r="C1821" s="18" t="s">
        <v>295</v>
      </c>
      <c r="D1821" s="18" t="s">
        <v>243</v>
      </c>
      <c r="E1821" s="18" t="s">
        <v>17</v>
      </c>
      <c r="F1821" s="44">
        <v>34</v>
      </c>
    </row>
    <row r="1822" spans="1:6" x14ac:dyDescent="0.2">
      <c r="A1822" s="18" t="s">
        <v>7</v>
      </c>
      <c r="B1822" s="18" t="s">
        <v>228</v>
      </c>
      <c r="C1822" s="18" t="s">
        <v>295</v>
      </c>
      <c r="D1822" s="18" t="s">
        <v>243</v>
      </c>
      <c r="E1822" s="18" t="s">
        <v>20</v>
      </c>
      <c r="F1822" s="44">
        <v>15</v>
      </c>
    </row>
    <row r="1823" spans="1:6" x14ac:dyDescent="0.2">
      <c r="A1823" s="18" t="s">
        <v>7</v>
      </c>
      <c r="B1823" s="18" t="s">
        <v>228</v>
      </c>
      <c r="C1823" s="18" t="s">
        <v>295</v>
      </c>
      <c r="D1823" s="18" t="s">
        <v>243</v>
      </c>
      <c r="E1823" s="18" t="s">
        <v>23</v>
      </c>
      <c r="F1823" s="44">
        <v>22</v>
      </c>
    </row>
    <row r="1824" spans="1:6" x14ac:dyDescent="0.2">
      <c r="A1824" s="18" t="s">
        <v>7</v>
      </c>
      <c r="B1824" s="18" t="s">
        <v>228</v>
      </c>
      <c r="C1824" s="18" t="s">
        <v>295</v>
      </c>
      <c r="D1824" s="18" t="s">
        <v>243</v>
      </c>
      <c r="E1824" s="18" t="s">
        <v>15</v>
      </c>
      <c r="F1824" s="44">
        <v>85</v>
      </c>
    </row>
    <row r="1825" spans="1:6" x14ac:dyDescent="0.2">
      <c r="A1825" s="18" t="s">
        <v>7</v>
      </c>
      <c r="B1825" s="18" t="s">
        <v>228</v>
      </c>
      <c r="C1825" s="18" t="s">
        <v>295</v>
      </c>
      <c r="D1825" s="18" t="s">
        <v>243</v>
      </c>
      <c r="E1825" s="18" t="s">
        <v>22</v>
      </c>
      <c r="F1825" s="44">
        <v>37</v>
      </c>
    </row>
    <row r="1826" spans="1:6" x14ac:dyDescent="0.2">
      <c r="A1826" s="18" t="s">
        <v>7</v>
      </c>
      <c r="B1826" s="18" t="s">
        <v>228</v>
      </c>
      <c r="C1826" s="18" t="s">
        <v>295</v>
      </c>
      <c r="D1826" s="18" t="s">
        <v>98</v>
      </c>
      <c r="E1826" s="18" t="s">
        <v>100</v>
      </c>
      <c r="F1826" s="44">
        <v>51</v>
      </c>
    </row>
    <row r="1827" spans="1:6" x14ac:dyDescent="0.2">
      <c r="A1827" s="18" t="s">
        <v>7</v>
      </c>
      <c r="B1827" s="18" t="s">
        <v>228</v>
      </c>
      <c r="C1827" s="18" t="s">
        <v>295</v>
      </c>
      <c r="D1827" s="18" t="s">
        <v>98</v>
      </c>
      <c r="E1827" s="18" t="s">
        <v>102</v>
      </c>
      <c r="F1827" s="44">
        <v>27</v>
      </c>
    </row>
    <row r="1828" spans="1:6" x14ac:dyDescent="0.2">
      <c r="A1828" s="18" t="s">
        <v>7</v>
      </c>
      <c r="B1828" s="18" t="s">
        <v>228</v>
      </c>
      <c r="C1828" s="18" t="s">
        <v>295</v>
      </c>
      <c r="D1828" s="18" t="s">
        <v>98</v>
      </c>
      <c r="E1828" s="18" t="s">
        <v>23</v>
      </c>
      <c r="F1828" s="44">
        <v>55</v>
      </c>
    </row>
    <row r="1829" spans="1:6" x14ac:dyDescent="0.2">
      <c r="A1829" s="18" t="s">
        <v>7</v>
      </c>
      <c r="B1829" s="18" t="s">
        <v>228</v>
      </c>
      <c r="C1829" s="18" t="s">
        <v>295</v>
      </c>
      <c r="D1829" s="18" t="s">
        <v>98</v>
      </c>
      <c r="E1829" s="18" t="s">
        <v>101</v>
      </c>
      <c r="F1829" s="44">
        <v>78</v>
      </c>
    </row>
    <row r="1830" spans="1:6" x14ac:dyDescent="0.2">
      <c r="A1830" s="18" t="s">
        <v>7</v>
      </c>
      <c r="B1830" s="18" t="s">
        <v>228</v>
      </c>
      <c r="C1830" s="18" t="s">
        <v>295</v>
      </c>
      <c r="D1830" s="18" t="s">
        <v>98</v>
      </c>
      <c r="E1830" s="18" t="s">
        <v>104</v>
      </c>
      <c r="F1830" s="44">
        <v>13</v>
      </c>
    </row>
    <row r="1831" spans="1:6" x14ac:dyDescent="0.2">
      <c r="A1831" s="18" t="s">
        <v>7</v>
      </c>
      <c r="B1831" s="18" t="s">
        <v>228</v>
      </c>
      <c r="C1831" s="18" t="s">
        <v>295</v>
      </c>
      <c r="D1831" s="18" t="s">
        <v>98</v>
      </c>
      <c r="E1831" s="18" t="s">
        <v>99</v>
      </c>
      <c r="F1831" s="44">
        <v>708</v>
      </c>
    </row>
    <row r="1832" spans="1:6" x14ac:dyDescent="0.2">
      <c r="A1832" s="18" t="s">
        <v>7</v>
      </c>
      <c r="B1832" s="18" t="s">
        <v>228</v>
      </c>
      <c r="C1832" s="18" t="s">
        <v>295</v>
      </c>
      <c r="D1832" s="18" t="s">
        <v>98</v>
      </c>
      <c r="E1832" s="18" t="s">
        <v>103</v>
      </c>
      <c r="F1832" s="44">
        <v>201</v>
      </c>
    </row>
    <row r="1833" spans="1:6" x14ac:dyDescent="0.2">
      <c r="A1833" s="18" t="s">
        <v>7</v>
      </c>
      <c r="B1833" s="18" t="s">
        <v>228</v>
      </c>
      <c r="C1833" s="18" t="s">
        <v>295</v>
      </c>
      <c r="D1833" s="18" t="s">
        <v>39</v>
      </c>
      <c r="E1833" s="18" t="s">
        <v>220</v>
      </c>
      <c r="F1833" s="44">
        <v>2</v>
      </c>
    </row>
    <row r="1834" spans="1:6" x14ac:dyDescent="0.2">
      <c r="A1834" s="18" t="s">
        <v>7</v>
      </c>
      <c r="B1834" s="18" t="s">
        <v>228</v>
      </c>
      <c r="C1834" s="18" t="s">
        <v>295</v>
      </c>
      <c r="D1834" s="18" t="s">
        <v>39</v>
      </c>
      <c r="E1834" s="18" t="s">
        <v>172</v>
      </c>
      <c r="F1834" s="44">
        <v>23</v>
      </c>
    </row>
    <row r="1835" spans="1:6" x14ac:dyDescent="0.2">
      <c r="A1835" s="18" t="s">
        <v>7</v>
      </c>
      <c r="B1835" s="18" t="s">
        <v>228</v>
      </c>
      <c r="C1835" s="18" t="s">
        <v>295</v>
      </c>
      <c r="D1835" s="18" t="s">
        <v>39</v>
      </c>
      <c r="E1835" s="18" t="s">
        <v>174</v>
      </c>
      <c r="F1835" s="44">
        <v>2</v>
      </c>
    </row>
    <row r="1836" spans="1:6" x14ac:dyDescent="0.2">
      <c r="A1836" s="18" t="s">
        <v>7</v>
      </c>
      <c r="B1836" s="18" t="s">
        <v>228</v>
      </c>
      <c r="C1836" s="18" t="s">
        <v>295</v>
      </c>
      <c r="D1836" s="18" t="s">
        <v>39</v>
      </c>
      <c r="E1836" s="18" t="s">
        <v>23</v>
      </c>
      <c r="F1836" s="44">
        <v>5</v>
      </c>
    </row>
    <row r="1837" spans="1:6" x14ac:dyDescent="0.2">
      <c r="A1837" s="18" t="s">
        <v>7</v>
      </c>
      <c r="B1837" s="18" t="s">
        <v>228</v>
      </c>
      <c r="C1837" s="18" t="s">
        <v>295</v>
      </c>
      <c r="D1837" s="18" t="s">
        <v>39</v>
      </c>
      <c r="E1837" s="18" t="s">
        <v>54</v>
      </c>
      <c r="F1837" s="44">
        <v>2</v>
      </c>
    </row>
    <row r="1838" spans="1:6" x14ac:dyDescent="0.2">
      <c r="A1838" s="18" t="s">
        <v>7</v>
      </c>
      <c r="B1838" s="18" t="s">
        <v>228</v>
      </c>
      <c r="C1838" s="18" t="s">
        <v>295</v>
      </c>
      <c r="D1838" s="18" t="s">
        <v>39</v>
      </c>
      <c r="E1838" s="18" t="s">
        <v>55</v>
      </c>
      <c r="F1838" s="44">
        <v>2</v>
      </c>
    </row>
    <row r="1839" spans="1:6" x14ac:dyDescent="0.2">
      <c r="A1839" s="18" t="s">
        <v>7</v>
      </c>
      <c r="B1839" s="18" t="s">
        <v>228</v>
      </c>
      <c r="C1839" s="18" t="s">
        <v>295</v>
      </c>
      <c r="D1839" s="18" t="s">
        <v>39</v>
      </c>
      <c r="E1839" s="18" t="s">
        <v>170</v>
      </c>
      <c r="F1839" s="44">
        <v>14</v>
      </c>
    </row>
    <row r="1840" spans="1:6" x14ac:dyDescent="0.2">
      <c r="A1840" s="18" t="s">
        <v>7</v>
      </c>
      <c r="B1840" s="18" t="s">
        <v>228</v>
      </c>
      <c r="C1840" s="18" t="s">
        <v>295</v>
      </c>
      <c r="D1840" s="18" t="s">
        <v>39</v>
      </c>
      <c r="E1840" s="18" t="s">
        <v>47</v>
      </c>
      <c r="F1840" s="44">
        <v>5</v>
      </c>
    </row>
    <row r="1841" spans="1:6" x14ac:dyDescent="0.2">
      <c r="A1841" s="18" t="s">
        <v>7</v>
      </c>
      <c r="B1841" s="18" t="s">
        <v>228</v>
      </c>
      <c r="C1841" s="18" t="s">
        <v>295</v>
      </c>
      <c r="D1841" s="18" t="s">
        <v>39</v>
      </c>
      <c r="E1841" s="18" t="s">
        <v>169</v>
      </c>
      <c r="F1841" s="44">
        <v>66</v>
      </c>
    </row>
    <row r="1842" spans="1:6" x14ac:dyDescent="0.2">
      <c r="A1842" s="18" t="s">
        <v>7</v>
      </c>
      <c r="B1842" s="18" t="s">
        <v>228</v>
      </c>
      <c r="C1842" s="18" t="s">
        <v>295</v>
      </c>
      <c r="D1842" s="18" t="s">
        <v>39</v>
      </c>
      <c r="E1842" s="18" t="s">
        <v>189</v>
      </c>
      <c r="F1842" s="44">
        <v>13</v>
      </c>
    </row>
    <row r="1843" spans="1:6" x14ac:dyDescent="0.2">
      <c r="A1843" s="18" t="s">
        <v>7</v>
      </c>
      <c r="B1843" s="18" t="s">
        <v>228</v>
      </c>
      <c r="C1843" s="18" t="s">
        <v>295</v>
      </c>
      <c r="D1843" s="18" t="s">
        <v>39</v>
      </c>
      <c r="E1843" s="18" t="s">
        <v>56</v>
      </c>
      <c r="F1843" s="44">
        <v>13</v>
      </c>
    </row>
    <row r="1844" spans="1:6" x14ac:dyDescent="0.2">
      <c r="A1844" s="18" t="s">
        <v>7</v>
      </c>
      <c r="B1844" s="18" t="s">
        <v>228</v>
      </c>
      <c r="C1844" s="18" t="s">
        <v>295</v>
      </c>
      <c r="D1844" s="18" t="s">
        <v>39</v>
      </c>
      <c r="E1844" s="18" t="s">
        <v>173</v>
      </c>
      <c r="F1844" s="44">
        <v>3</v>
      </c>
    </row>
    <row r="1845" spans="1:6" x14ac:dyDescent="0.2">
      <c r="A1845" s="18" t="s">
        <v>7</v>
      </c>
      <c r="B1845" s="18" t="s">
        <v>228</v>
      </c>
      <c r="C1845" s="18" t="s">
        <v>295</v>
      </c>
      <c r="D1845" s="18" t="s">
        <v>13</v>
      </c>
      <c r="E1845" s="18" t="s">
        <v>21</v>
      </c>
      <c r="F1845" s="44">
        <v>105</v>
      </c>
    </row>
    <row r="1846" spans="1:6" x14ac:dyDescent="0.2">
      <c r="A1846" s="18" t="s">
        <v>7</v>
      </c>
      <c r="B1846" s="18" t="s">
        <v>228</v>
      </c>
      <c r="C1846" s="18" t="s">
        <v>295</v>
      </c>
      <c r="D1846" s="18" t="s">
        <v>13</v>
      </c>
      <c r="E1846" s="18" t="s">
        <v>14</v>
      </c>
      <c r="F1846" s="44">
        <v>1563</v>
      </c>
    </row>
    <row r="1847" spans="1:6" x14ac:dyDescent="0.2">
      <c r="A1847" s="18" t="s">
        <v>7</v>
      </c>
      <c r="B1847" s="18" t="s">
        <v>228</v>
      </c>
      <c r="C1847" s="18" t="s">
        <v>295</v>
      </c>
      <c r="D1847" s="18" t="s">
        <v>13</v>
      </c>
      <c r="E1847" s="18" t="s">
        <v>18</v>
      </c>
      <c r="F1847" s="44">
        <v>1249</v>
      </c>
    </row>
    <row r="1848" spans="1:6" x14ac:dyDescent="0.2">
      <c r="A1848" s="18" t="s">
        <v>7</v>
      </c>
      <c r="B1848" s="18" t="s">
        <v>228</v>
      </c>
      <c r="C1848" s="18" t="s">
        <v>295</v>
      </c>
      <c r="D1848" s="18" t="s">
        <v>13</v>
      </c>
      <c r="E1848" s="18" t="s">
        <v>17</v>
      </c>
      <c r="F1848" s="44">
        <v>1747</v>
      </c>
    </row>
    <row r="1849" spans="1:6" x14ac:dyDescent="0.2">
      <c r="A1849" s="18" t="s">
        <v>7</v>
      </c>
      <c r="B1849" s="18" t="s">
        <v>228</v>
      </c>
      <c r="C1849" s="18" t="s">
        <v>295</v>
      </c>
      <c r="D1849" s="18" t="s">
        <v>13</v>
      </c>
      <c r="E1849" s="18" t="s">
        <v>20</v>
      </c>
      <c r="F1849" s="44">
        <v>279</v>
      </c>
    </row>
    <row r="1850" spans="1:6" x14ac:dyDescent="0.2">
      <c r="A1850" s="18" t="s">
        <v>7</v>
      </c>
      <c r="B1850" s="18" t="s">
        <v>228</v>
      </c>
      <c r="C1850" s="18" t="s">
        <v>295</v>
      </c>
      <c r="D1850" s="18" t="s">
        <v>13</v>
      </c>
      <c r="E1850" s="18" t="s">
        <v>23</v>
      </c>
      <c r="F1850" s="44">
        <v>138</v>
      </c>
    </row>
    <row r="1851" spans="1:6" x14ac:dyDescent="0.2">
      <c r="A1851" s="18" t="s">
        <v>7</v>
      </c>
      <c r="B1851" s="18" t="s">
        <v>228</v>
      </c>
      <c r="C1851" s="18" t="s">
        <v>295</v>
      </c>
      <c r="D1851" s="18" t="s">
        <v>13</v>
      </c>
      <c r="E1851" s="18" t="s">
        <v>15</v>
      </c>
      <c r="F1851" s="44">
        <v>424</v>
      </c>
    </row>
    <row r="1852" spans="1:6" x14ac:dyDescent="0.2">
      <c r="A1852" s="18" t="s">
        <v>7</v>
      </c>
      <c r="B1852" s="18" t="s">
        <v>228</v>
      </c>
      <c r="C1852" s="18" t="s">
        <v>295</v>
      </c>
      <c r="D1852" s="18" t="s">
        <v>13</v>
      </c>
      <c r="E1852" s="18" t="s">
        <v>22</v>
      </c>
      <c r="F1852" s="44">
        <v>424</v>
      </c>
    </row>
    <row r="1853" spans="1:6" x14ac:dyDescent="0.2">
      <c r="A1853" s="18" t="s">
        <v>7</v>
      </c>
      <c r="B1853" s="18" t="s">
        <v>228</v>
      </c>
      <c r="C1853" s="18" t="s">
        <v>295</v>
      </c>
      <c r="D1853" s="18" t="s">
        <v>13</v>
      </c>
      <c r="E1853" s="18" t="s">
        <v>19</v>
      </c>
      <c r="F1853" s="44">
        <v>223</v>
      </c>
    </row>
    <row r="1854" spans="1:6" x14ac:dyDescent="0.2">
      <c r="A1854" s="18" t="s">
        <v>7</v>
      </c>
      <c r="B1854" s="18" t="s">
        <v>228</v>
      </c>
      <c r="C1854" s="18" t="s">
        <v>295</v>
      </c>
      <c r="D1854" s="18" t="s">
        <v>128</v>
      </c>
      <c r="E1854" s="18" t="s">
        <v>23</v>
      </c>
      <c r="F1854" s="44">
        <v>317</v>
      </c>
    </row>
    <row r="1855" spans="1:6" x14ac:dyDescent="0.2">
      <c r="A1855" s="18" t="s">
        <v>7</v>
      </c>
      <c r="B1855" s="18" t="s">
        <v>228</v>
      </c>
      <c r="C1855" s="18" t="s">
        <v>295</v>
      </c>
      <c r="D1855" s="18" t="s">
        <v>128</v>
      </c>
      <c r="E1855" s="18" t="s">
        <v>129</v>
      </c>
      <c r="F1855" s="44">
        <v>99</v>
      </c>
    </row>
    <row r="1856" spans="1:6" x14ac:dyDescent="0.2">
      <c r="A1856" s="18" t="s">
        <v>7</v>
      </c>
      <c r="B1856" s="18" t="s">
        <v>228</v>
      </c>
      <c r="C1856" s="18" t="s">
        <v>295</v>
      </c>
      <c r="D1856" s="18" t="s">
        <v>128</v>
      </c>
      <c r="E1856" s="18" t="s">
        <v>130</v>
      </c>
      <c r="F1856" s="44">
        <v>677</v>
      </c>
    </row>
    <row r="1857" spans="1:6" x14ac:dyDescent="0.2">
      <c r="A1857" s="18" t="s">
        <v>7</v>
      </c>
      <c r="B1857" s="18" t="s">
        <v>228</v>
      </c>
      <c r="C1857" s="18" t="s">
        <v>295</v>
      </c>
      <c r="D1857" s="18" t="s">
        <v>244</v>
      </c>
      <c r="E1857" s="18" t="s">
        <v>160</v>
      </c>
      <c r="F1857" s="44">
        <v>100</v>
      </c>
    </row>
    <row r="1858" spans="1:6" x14ac:dyDescent="0.2">
      <c r="A1858" s="18" t="s">
        <v>7</v>
      </c>
      <c r="B1858" s="18" t="s">
        <v>228</v>
      </c>
      <c r="C1858" s="18" t="s">
        <v>295</v>
      </c>
      <c r="D1858" s="18" t="s">
        <v>244</v>
      </c>
      <c r="E1858" s="18" t="s">
        <v>161</v>
      </c>
      <c r="F1858" s="44">
        <v>69</v>
      </c>
    </row>
    <row r="1859" spans="1:6" x14ac:dyDescent="0.2">
      <c r="A1859" s="18" t="s">
        <v>7</v>
      </c>
      <c r="B1859" s="18" t="s">
        <v>228</v>
      </c>
      <c r="C1859" s="18" t="s">
        <v>295</v>
      </c>
      <c r="D1859" s="18" t="s">
        <v>138</v>
      </c>
      <c r="E1859" s="18" t="s">
        <v>140</v>
      </c>
      <c r="F1859" s="44">
        <v>58</v>
      </c>
    </row>
    <row r="1860" spans="1:6" x14ac:dyDescent="0.2">
      <c r="A1860" s="18" t="s">
        <v>7</v>
      </c>
      <c r="B1860" s="18" t="s">
        <v>228</v>
      </c>
      <c r="C1860" s="18" t="s">
        <v>295</v>
      </c>
      <c r="D1860" s="18" t="s">
        <v>138</v>
      </c>
      <c r="E1860" s="18" t="s">
        <v>139</v>
      </c>
      <c r="F1860" s="44">
        <v>199</v>
      </c>
    </row>
    <row r="1861" spans="1:6" x14ac:dyDescent="0.2">
      <c r="A1861" s="18" t="s">
        <v>7</v>
      </c>
      <c r="B1861" s="18" t="s">
        <v>228</v>
      </c>
      <c r="C1861" s="18" t="s">
        <v>295</v>
      </c>
      <c r="D1861" s="18" t="s">
        <v>148</v>
      </c>
      <c r="E1861" s="18" t="s">
        <v>149</v>
      </c>
      <c r="F1861" s="44">
        <v>1</v>
      </c>
    </row>
    <row r="1862" spans="1:6" x14ac:dyDescent="0.2">
      <c r="A1862" s="18" t="s">
        <v>7</v>
      </c>
      <c r="B1862" s="18" t="s">
        <v>228</v>
      </c>
      <c r="C1862" s="18" t="s">
        <v>295</v>
      </c>
      <c r="D1862" s="18" t="s">
        <v>148</v>
      </c>
      <c r="E1862" s="18" t="s">
        <v>23</v>
      </c>
      <c r="F1862" s="44">
        <v>8</v>
      </c>
    </row>
    <row r="1863" spans="1:6" x14ac:dyDescent="0.2">
      <c r="A1863" s="18" t="s">
        <v>7</v>
      </c>
      <c r="B1863" s="18" t="s">
        <v>228</v>
      </c>
      <c r="C1863" s="18" t="s">
        <v>296</v>
      </c>
      <c r="D1863" s="18" t="s">
        <v>21</v>
      </c>
      <c r="E1863" s="18" t="s">
        <v>156</v>
      </c>
      <c r="F1863" s="44">
        <v>111</v>
      </c>
    </row>
    <row r="1864" spans="1:6" x14ac:dyDescent="0.2">
      <c r="A1864" s="18" t="s">
        <v>7</v>
      </c>
      <c r="B1864" s="18" t="s">
        <v>228</v>
      </c>
      <c r="C1864" s="18" t="s">
        <v>296</v>
      </c>
      <c r="D1864" s="18" t="s">
        <v>21</v>
      </c>
      <c r="E1864" s="18" t="s">
        <v>157</v>
      </c>
      <c r="F1864" s="44">
        <v>308</v>
      </c>
    </row>
    <row r="1865" spans="1:6" x14ac:dyDescent="0.2">
      <c r="A1865" s="18" t="s">
        <v>7</v>
      </c>
      <c r="B1865" s="18" t="s">
        <v>228</v>
      </c>
      <c r="C1865" s="18" t="s">
        <v>296</v>
      </c>
      <c r="D1865" s="18" t="s">
        <v>73</v>
      </c>
      <c r="E1865" s="18" t="s">
        <v>93</v>
      </c>
      <c r="F1865" s="44">
        <v>55</v>
      </c>
    </row>
    <row r="1866" spans="1:6" x14ac:dyDescent="0.2">
      <c r="A1866" s="18" t="s">
        <v>7</v>
      </c>
      <c r="B1866" s="18" t="s">
        <v>228</v>
      </c>
      <c r="C1866" s="18" t="s">
        <v>296</v>
      </c>
      <c r="D1866" s="18" t="s">
        <v>73</v>
      </c>
      <c r="E1866" s="18" t="s">
        <v>92</v>
      </c>
      <c r="F1866" s="44">
        <v>22</v>
      </c>
    </row>
    <row r="1867" spans="1:6" x14ac:dyDescent="0.2">
      <c r="A1867" s="18" t="s">
        <v>7</v>
      </c>
      <c r="B1867" s="18" t="s">
        <v>228</v>
      </c>
      <c r="C1867" s="18" t="s">
        <v>296</v>
      </c>
      <c r="D1867" s="18" t="s">
        <v>73</v>
      </c>
      <c r="E1867" s="18" t="s">
        <v>94</v>
      </c>
      <c r="F1867" s="44">
        <v>13</v>
      </c>
    </row>
    <row r="1868" spans="1:6" x14ac:dyDescent="0.2">
      <c r="A1868" s="18" t="s">
        <v>7</v>
      </c>
      <c r="B1868" s="18" t="s">
        <v>228</v>
      </c>
      <c r="C1868" s="18" t="s">
        <v>296</v>
      </c>
      <c r="D1868" s="18" t="s">
        <v>73</v>
      </c>
      <c r="E1868" s="18" t="s">
        <v>87</v>
      </c>
      <c r="F1868" s="44">
        <v>6</v>
      </c>
    </row>
    <row r="1869" spans="1:6" x14ac:dyDescent="0.2">
      <c r="A1869" s="18" t="s">
        <v>7</v>
      </c>
      <c r="B1869" s="18" t="s">
        <v>228</v>
      </c>
      <c r="C1869" s="18" t="s">
        <v>296</v>
      </c>
      <c r="D1869" s="18" t="s">
        <v>73</v>
      </c>
      <c r="E1869" s="18" t="s">
        <v>86</v>
      </c>
      <c r="F1869" s="44">
        <v>52</v>
      </c>
    </row>
    <row r="1870" spans="1:6" x14ac:dyDescent="0.2">
      <c r="A1870" s="18" t="s">
        <v>7</v>
      </c>
      <c r="B1870" s="18" t="s">
        <v>228</v>
      </c>
      <c r="C1870" s="18" t="s">
        <v>296</v>
      </c>
      <c r="D1870" s="18" t="s">
        <v>73</v>
      </c>
      <c r="E1870" s="18" t="s">
        <v>88</v>
      </c>
      <c r="F1870" s="44">
        <v>1</v>
      </c>
    </row>
    <row r="1871" spans="1:6" x14ac:dyDescent="0.2">
      <c r="A1871" s="18" t="s">
        <v>7</v>
      </c>
      <c r="B1871" s="18" t="s">
        <v>228</v>
      </c>
      <c r="C1871" s="18" t="s">
        <v>296</v>
      </c>
      <c r="D1871" s="18" t="s">
        <v>73</v>
      </c>
      <c r="E1871" s="18" t="s">
        <v>96</v>
      </c>
      <c r="F1871" s="44">
        <v>46</v>
      </c>
    </row>
    <row r="1872" spans="1:6" x14ac:dyDescent="0.2">
      <c r="A1872" s="18" t="s">
        <v>7</v>
      </c>
      <c r="B1872" s="18" t="s">
        <v>228</v>
      </c>
      <c r="C1872" s="18" t="s">
        <v>296</v>
      </c>
      <c r="D1872" s="18" t="s">
        <v>73</v>
      </c>
      <c r="E1872" s="18" t="s">
        <v>95</v>
      </c>
      <c r="F1872" s="44">
        <v>42</v>
      </c>
    </row>
    <row r="1873" spans="1:6" x14ac:dyDescent="0.2">
      <c r="A1873" s="18" t="s">
        <v>7</v>
      </c>
      <c r="B1873" s="18" t="s">
        <v>228</v>
      </c>
      <c r="C1873" s="18" t="s">
        <v>296</v>
      </c>
      <c r="D1873" s="18" t="s">
        <v>73</v>
      </c>
      <c r="E1873" s="18" t="s">
        <v>97</v>
      </c>
      <c r="F1873" s="44">
        <v>19</v>
      </c>
    </row>
    <row r="1874" spans="1:6" x14ac:dyDescent="0.2">
      <c r="A1874" s="18" t="s">
        <v>7</v>
      </c>
      <c r="B1874" s="18" t="s">
        <v>228</v>
      </c>
      <c r="C1874" s="18" t="s">
        <v>296</v>
      </c>
      <c r="D1874" s="18" t="s">
        <v>73</v>
      </c>
      <c r="E1874" s="18" t="s">
        <v>80</v>
      </c>
      <c r="F1874" s="44">
        <v>1</v>
      </c>
    </row>
    <row r="1875" spans="1:6" x14ac:dyDescent="0.2">
      <c r="A1875" s="18" t="s">
        <v>7</v>
      </c>
      <c r="B1875" s="18" t="s">
        <v>228</v>
      </c>
      <c r="C1875" s="18" t="s">
        <v>296</v>
      </c>
      <c r="D1875" s="18" t="s">
        <v>73</v>
      </c>
      <c r="E1875" s="18" t="s">
        <v>79</v>
      </c>
      <c r="F1875" s="44">
        <v>56</v>
      </c>
    </row>
    <row r="1876" spans="1:6" x14ac:dyDescent="0.2">
      <c r="A1876" s="18" t="s">
        <v>7</v>
      </c>
      <c r="B1876" s="18" t="s">
        <v>228</v>
      </c>
      <c r="C1876" s="18" t="s">
        <v>296</v>
      </c>
      <c r="D1876" s="18" t="s">
        <v>73</v>
      </c>
      <c r="E1876" s="18" t="s">
        <v>78</v>
      </c>
      <c r="F1876" s="44">
        <v>11</v>
      </c>
    </row>
    <row r="1877" spans="1:6" x14ac:dyDescent="0.2">
      <c r="A1877" s="18" t="s">
        <v>7</v>
      </c>
      <c r="B1877" s="18" t="s">
        <v>228</v>
      </c>
      <c r="C1877" s="18" t="s">
        <v>296</v>
      </c>
      <c r="D1877" s="18" t="s">
        <v>73</v>
      </c>
      <c r="E1877" s="18" t="s">
        <v>81</v>
      </c>
      <c r="F1877" s="44">
        <v>11</v>
      </c>
    </row>
    <row r="1878" spans="1:6" x14ac:dyDescent="0.2">
      <c r="A1878" s="18" t="s">
        <v>7</v>
      </c>
      <c r="B1878" s="18" t="s">
        <v>228</v>
      </c>
      <c r="C1878" s="18" t="s">
        <v>296</v>
      </c>
      <c r="D1878" s="18" t="s">
        <v>73</v>
      </c>
      <c r="E1878" s="18" t="s">
        <v>76</v>
      </c>
      <c r="F1878" s="44">
        <v>40</v>
      </c>
    </row>
    <row r="1879" spans="1:6" x14ac:dyDescent="0.2">
      <c r="A1879" s="18" t="s">
        <v>7</v>
      </c>
      <c r="B1879" s="18" t="s">
        <v>228</v>
      </c>
      <c r="C1879" s="18" t="s">
        <v>296</v>
      </c>
      <c r="D1879" s="18" t="s">
        <v>73</v>
      </c>
      <c r="E1879" s="18" t="s">
        <v>75</v>
      </c>
      <c r="F1879" s="44">
        <v>273</v>
      </c>
    </row>
    <row r="1880" spans="1:6" x14ac:dyDescent="0.2">
      <c r="A1880" s="18" t="s">
        <v>7</v>
      </c>
      <c r="B1880" s="18" t="s">
        <v>228</v>
      </c>
      <c r="C1880" s="18" t="s">
        <v>296</v>
      </c>
      <c r="D1880" s="18" t="s">
        <v>73</v>
      </c>
      <c r="E1880" s="18" t="s">
        <v>74</v>
      </c>
      <c r="F1880" s="44">
        <v>11</v>
      </c>
    </row>
    <row r="1881" spans="1:6" x14ac:dyDescent="0.2">
      <c r="A1881" s="18" t="s">
        <v>7</v>
      </c>
      <c r="B1881" s="18" t="s">
        <v>228</v>
      </c>
      <c r="C1881" s="18" t="s">
        <v>296</v>
      </c>
      <c r="D1881" s="18" t="s">
        <v>73</v>
      </c>
      <c r="E1881" s="18" t="s">
        <v>77</v>
      </c>
      <c r="F1881" s="44">
        <v>95</v>
      </c>
    </row>
    <row r="1882" spans="1:6" x14ac:dyDescent="0.2">
      <c r="A1882" s="18" t="s">
        <v>7</v>
      </c>
      <c r="B1882" s="18" t="s">
        <v>228</v>
      </c>
      <c r="C1882" s="18" t="s">
        <v>296</v>
      </c>
      <c r="D1882" s="18" t="s">
        <v>73</v>
      </c>
      <c r="E1882" s="18" t="s">
        <v>84</v>
      </c>
      <c r="F1882" s="44">
        <v>8</v>
      </c>
    </row>
    <row r="1883" spans="1:6" x14ac:dyDescent="0.2">
      <c r="A1883" s="18" t="s">
        <v>7</v>
      </c>
      <c r="B1883" s="18" t="s">
        <v>228</v>
      </c>
      <c r="C1883" s="18" t="s">
        <v>296</v>
      </c>
      <c r="D1883" s="18" t="s">
        <v>73</v>
      </c>
      <c r="E1883" s="18" t="s">
        <v>83</v>
      </c>
      <c r="F1883" s="44">
        <v>60</v>
      </c>
    </row>
    <row r="1884" spans="1:6" x14ac:dyDescent="0.2">
      <c r="A1884" s="18" t="s">
        <v>7</v>
      </c>
      <c r="B1884" s="18" t="s">
        <v>228</v>
      </c>
      <c r="C1884" s="18" t="s">
        <v>296</v>
      </c>
      <c r="D1884" s="18" t="s">
        <v>73</v>
      </c>
      <c r="E1884" s="18" t="s">
        <v>82</v>
      </c>
      <c r="F1884" s="44">
        <v>181</v>
      </c>
    </row>
    <row r="1885" spans="1:6" x14ac:dyDescent="0.2">
      <c r="A1885" s="18" t="s">
        <v>7</v>
      </c>
      <c r="B1885" s="18" t="s">
        <v>228</v>
      </c>
      <c r="C1885" s="18" t="s">
        <v>296</v>
      </c>
      <c r="D1885" s="18" t="s">
        <v>73</v>
      </c>
      <c r="E1885" s="18" t="s">
        <v>85</v>
      </c>
      <c r="F1885" s="44">
        <v>25</v>
      </c>
    </row>
    <row r="1886" spans="1:6" x14ac:dyDescent="0.2">
      <c r="A1886" s="18" t="s">
        <v>7</v>
      </c>
      <c r="B1886" s="18" t="s">
        <v>228</v>
      </c>
      <c r="C1886" s="18" t="s">
        <v>296</v>
      </c>
      <c r="D1886" s="18" t="s">
        <v>73</v>
      </c>
      <c r="E1886" s="18" t="s">
        <v>90</v>
      </c>
      <c r="F1886" s="44">
        <v>326</v>
      </c>
    </row>
    <row r="1887" spans="1:6" x14ac:dyDescent="0.2">
      <c r="A1887" s="18" t="s">
        <v>7</v>
      </c>
      <c r="B1887" s="18" t="s">
        <v>228</v>
      </c>
      <c r="C1887" s="18" t="s">
        <v>296</v>
      </c>
      <c r="D1887" s="18" t="s">
        <v>73</v>
      </c>
      <c r="E1887" s="18" t="s">
        <v>89</v>
      </c>
      <c r="F1887" s="44">
        <v>85</v>
      </c>
    </row>
    <row r="1888" spans="1:6" x14ac:dyDescent="0.2">
      <c r="A1888" s="18" t="s">
        <v>7</v>
      </c>
      <c r="B1888" s="18" t="s">
        <v>228</v>
      </c>
      <c r="C1888" s="18" t="s">
        <v>296</v>
      </c>
      <c r="D1888" s="18" t="s">
        <v>73</v>
      </c>
      <c r="E1888" s="18" t="s">
        <v>91</v>
      </c>
      <c r="F1888" s="44">
        <v>109</v>
      </c>
    </row>
    <row r="1889" spans="1:6" x14ac:dyDescent="0.2">
      <c r="A1889" s="18" t="s">
        <v>7</v>
      </c>
      <c r="B1889" s="18" t="s">
        <v>228</v>
      </c>
      <c r="C1889" s="18" t="s">
        <v>296</v>
      </c>
      <c r="D1889" s="18" t="s">
        <v>150</v>
      </c>
      <c r="E1889" s="18" t="s">
        <v>154</v>
      </c>
      <c r="F1889" s="44">
        <v>580</v>
      </c>
    </row>
    <row r="1890" spans="1:6" x14ac:dyDescent="0.2">
      <c r="A1890" s="18" t="s">
        <v>7</v>
      </c>
      <c r="B1890" s="18" t="s">
        <v>228</v>
      </c>
      <c r="C1890" s="18" t="s">
        <v>296</v>
      </c>
      <c r="D1890" s="18" t="s">
        <v>150</v>
      </c>
      <c r="E1890" s="18" t="s">
        <v>151</v>
      </c>
      <c r="F1890" s="44">
        <v>3</v>
      </c>
    </row>
    <row r="1891" spans="1:6" x14ac:dyDescent="0.2">
      <c r="A1891" s="18" t="s">
        <v>7</v>
      </c>
      <c r="B1891" s="18" t="s">
        <v>228</v>
      </c>
      <c r="C1891" s="18" t="s">
        <v>296</v>
      </c>
      <c r="D1891" s="18" t="s">
        <v>150</v>
      </c>
      <c r="E1891" s="18" t="s">
        <v>152</v>
      </c>
      <c r="F1891" s="44">
        <v>124</v>
      </c>
    </row>
    <row r="1892" spans="1:6" x14ac:dyDescent="0.2">
      <c r="A1892" s="18" t="s">
        <v>7</v>
      </c>
      <c r="B1892" s="18" t="s">
        <v>228</v>
      </c>
      <c r="C1892" s="18" t="s">
        <v>296</v>
      </c>
      <c r="D1892" s="18" t="s">
        <v>150</v>
      </c>
      <c r="E1892" s="18" t="s">
        <v>153</v>
      </c>
      <c r="F1892" s="44">
        <v>447</v>
      </c>
    </row>
    <row r="1893" spans="1:6" x14ac:dyDescent="0.2">
      <c r="A1893" s="18" t="s">
        <v>7</v>
      </c>
      <c r="B1893" s="18" t="s">
        <v>228</v>
      </c>
      <c r="C1893" s="18" t="s">
        <v>296</v>
      </c>
      <c r="D1893" s="18" t="s">
        <v>57</v>
      </c>
      <c r="E1893" s="18" t="s">
        <v>62</v>
      </c>
      <c r="F1893" s="44">
        <v>1587</v>
      </c>
    </row>
    <row r="1894" spans="1:6" x14ac:dyDescent="0.2">
      <c r="A1894" s="18" t="s">
        <v>7</v>
      </c>
      <c r="B1894" s="18" t="s">
        <v>228</v>
      </c>
      <c r="C1894" s="18" t="s">
        <v>296</v>
      </c>
      <c r="D1894" s="18" t="s">
        <v>57</v>
      </c>
      <c r="E1894" s="18" t="s">
        <v>59</v>
      </c>
      <c r="F1894" s="44">
        <v>1139</v>
      </c>
    </row>
    <row r="1895" spans="1:6" x14ac:dyDescent="0.2">
      <c r="A1895" s="18" t="s">
        <v>7</v>
      </c>
      <c r="B1895" s="18" t="s">
        <v>228</v>
      </c>
      <c r="C1895" s="18" t="s">
        <v>296</v>
      </c>
      <c r="D1895" s="18" t="s">
        <v>57</v>
      </c>
      <c r="E1895" s="18" t="s">
        <v>60</v>
      </c>
      <c r="F1895" s="44">
        <v>399</v>
      </c>
    </row>
    <row r="1896" spans="1:6" x14ac:dyDescent="0.2">
      <c r="A1896" s="18" t="s">
        <v>7</v>
      </c>
      <c r="B1896" s="18" t="s">
        <v>228</v>
      </c>
      <c r="C1896" s="18" t="s">
        <v>296</v>
      </c>
      <c r="D1896" s="18" t="s">
        <v>57</v>
      </c>
      <c r="E1896" s="18" t="s">
        <v>61</v>
      </c>
      <c r="F1896" s="44">
        <v>499</v>
      </c>
    </row>
    <row r="1897" spans="1:6" x14ac:dyDescent="0.2">
      <c r="A1897" s="18" t="s">
        <v>7</v>
      </c>
      <c r="B1897" s="18" t="s">
        <v>228</v>
      </c>
      <c r="C1897" s="18" t="s">
        <v>296</v>
      </c>
      <c r="D1897" s="18" t="s">
        <v>57</v>
      </c>
      <c r="E1897" s="18" t="s">
        <v>63</v>
      </c>
      <c r="F1897" s="44">
        <v>217</v>
      </c>
    </row>
    <row r="1898" spans="1:6" x14ac:dyDescent="0.2">
      <c r="A1898" s="18" t="s">
        <v>7</v>
      </c>
      <c r="B1898" s="18" t="s">
        <v>228</v>
      </c>
      <c r="C1898" s="18" t="s">
        <v>296</v>
      </c>
      <c r="D1898" s="18" t="s">
        <v>57</v>
      </c>
      <c r="E1898" s="18" t="s">
        <v>23</v>
      </c>
      <c r="F1898" s="44">
        <v>306</v>
      </c>
    </row>
    <row r="1899" spans="1:6" x14ac:dyDescent="0.2">
      <c r="A1899" s="18" t="s">
        <v>7</v>
      </c>
      <c r="B1899" s="18" t="s">
        <v>228</v>
      </c>
      <c r="C1899" s="18" t="s">
        <v>296</v>
      </c>
      <c r="D1899" s="18" t="s">
        <v>141</v>
      </c>
      <c r="E1899" s="18" t="s">
        <v>146</v>
      </c>
      <c r="F1899" s="44">
        <v>2</v>
      </c>
    </row>
    <row r="1900" spans="1:6" x14ac:dyDescent="0.2">
      <c r="A1900" s="18" t="s">
        <v>7</v>
      </c>
      <c r="B1900" s="18" t="s">
        <v>228</v>
      </c>
      <c r="C1900" s="18" t="s">
        <v>296</v>
      </c>
      <c r="D1900" s="18" t="s">
        <v>141</v>
      </c>
      <c r="E1900" s="18" t="s">
        <v>145</v>
      </c>
      <c r="F1900" s="44">
        <v>5</v>
      </c>
    </row>
    <row r="1901" spans="1:6" x14ac:dyDescent="0.2">
      <c r="A1901" s="18" t="s">
        <v>7</v>
      </c>
      <c r="B1901" s="18" t="s">
        <v>228</v>
      </c>
      <c r="C1901" s="18" t="s">
        <v>296</v>
      </c>
      <c r="D1901" s="18" t="s">
        <v>141</v>
      </c>
      <c r="E1901" s="18" t="s">
        <v>142</v>
      </c>
      <c r="F1901" s="44">
        <v>97</v>
      </c>
    </row>
    <row r="1902" spans="1:6" x14ac:dyDescent="0.2">
      <c r="A1902" s="18" t="s">
        <v>7</v>
      </c>
      <c r="B1902" s="18" t="s">
        <v>228</v>
      </c>
      <c r="C1902" s="18" t="s">
        <v>296</v>
      </c>
      <c r="D1902" s="18" t="s">
        <v>141</v>
      </c>
      <c r="E1902" s="18" t="s">
        <v>147</v>
      </c>
      <c r="F1902" s="44">
        <v>18</v>
      </c>
    </row>
    <row r="1903" spans="1:6" x14ac:dyDescent="0.2">
      <c r="A1903" s="18" t="s">
        <v>7</v>
      </c>
      <c r="B1903" s="18" t="s">
        <v>228</v>
      </c>
      <c r="C1903" s="18" t="s">
        <v>296</v>
      </c>
      <c r="D1903" s="18" t="s">
        <v>141</v>
      </c>
      <c r="E1903" s="18" t="s">
        <v>144</v>
      </c>
      <c r="F1903" s="44">
        <v>3</v>
      </c>
    </row>
    <row r="1904" spans="1:6" x14ac:dyDescent="0.2">
      <c r="A1904" s="18" t="s">
        <v>7</v>
      </c>
      <c r="B1904" s="18" t="s">
        <v>228</v>
      </c>
      <c r="C1904" s="18" t="s">
        <v>296</v>
      </c>
      <c r="D1904" s="18" t="s">
        <v>141</v>
      </c>
      <c r="E1904" s="18" t="s">
        <v>143</v>
      </c>
      <c r="F1904" s="44">
        <v>3</v>
      </c>
    </row>
    <row r="1905" spans="1:6" x14ac:dyDescent="0.2">
      <c r="A1905" s="18" t="s">
        <v>7</v>
      </c>
      <c r="B1905" s="18" t="s">
        <v>228</v>
      </c>
      <c r="C1905" s="18" t="s">
        <v>296</v>
      </c>
      <c r="D1905" s="18" t="s">
        <v>35</v>
      </c>
      <c r="E1905" s="18" t="s">
        <v>21</v>
      </c>
      <c r="F1905" s="44">
        <v>859</v>
      </c>
    </row>
    <row r="1906" spans="1:6" x14ac:dyDescent="0.2">
      <c r="A1906" s="18" t="s">
        <v>7</v>
      </c>
      <c r="B1906" s="18" t="s">
        <v>228</v>
      </c>
      <c r="C1906" s="18" t="s">
        <v>296</v>
      </c>
      <c r="D1906" s="18" t="s">
        <v>35</v>
      </c>
      <c r="E1906" s="18" t="s">
        <v>36</v>
      </c>
      <c r="F1906" s="44">
        <v>39</v>
      </c>
    </row>
    <row r="1907" spans="1:6" x14ac:dyDescent="0.2">
      <c r="A1907" s="18" t="s">
        <v>7</v>
      </c>
      <c r="B1907" s="18" t="s">
        <v>228</v>
      </c>
      <c r="C1907" s="18" t="s">
        <v>296</v>
      </c>
      <c r="D1907" s="18" t="s">
        <v>35</v>
      </c>
      <c r="E1907" s="18" t="s">
        <v>38</v>
      </c>
      <c r="F1907" s="44">
        <v>1811</v>
      </c>
    </row>
    <row r="1908" spans="1:6" x14ac:dyDescent="0.2">
      <c r="A1908" s="18" t="s">
        <v>7</v>
      </c>
      <c r="B1908" s="18" t="s">
        <v>228</v>
      </c>
      <c r="C1908" s="18" t="s">
        <v>296</v>
      </c>
      <c r="D1908" s="18" t="s">
        <v>35</v>
      </c>
      <c r="E1908" s="18" t="s">
        <v>23</v>
      </c>
      <c r="F1908" s="44">
        <v>220</v>
      </c>
    </row>
    <row r="1909" spans="1:6" x14ac:dyDescent="0.2">
      <c r="A1909" s="18" t="s">
        <v>7</v>
      </c>
      <c r="B1909" s="18" t="s">
        <v>228</v>
      </c>
      <c r="C1909" s="18" t="s">
        <v>296</v>
      </c>
      <c r="D1909" s="18" t="s">
        <v>35</v>
      </c>
      <c r="E1909" s="18" t="s">
        <v>37</v>
      </c>
      <c r="F1909" s="44">
        <v>315</v>
      </c>
    </row>
    <row r="1910" spans="1:6" x14ac:dyDescent="0.2">
      <c r="A1910" s="18" t="s">
        <v>7</v>
      </c>
      <c r="B1910" s="18" t="s">
        <v>228</v>
      </c>
      <c r="C1910" s="18" t="s">
        <v>296</v>
      </c>
      <c r="D1910" s="18" t="s">
        <v>35</v>
      </c>
      <c r="E1910" s="18" t="s">
        <v>22</v>
      </c>
      <c r="F1910" s="44">
        <v>149</v>
      </c>
    </row>
    <row r="1911" spans="1:6" x14ac:dyDescent="0.2">
      <c r="A1911" s="18" t="s">
        <v>7</v>
      </c>
      <c r="B1911" s="18" t="s">
        <v>228</v>
      </c>
      <c r="C1911" s="18" t="s">
        <v>296</v>
      </c>
      <c r="D1911" s="18" t="s">
        <v>272</v>
      </c>
      <c r="E1911" s="18" t="s">
        <v>166</v>
      </c>
      <c r="F1911" s="44">
        <v>332</v>
      </c>
    </row>
    <row r="1912" spans="1:6" x14ac:dyDescent="0.2">
      <c r="A1912" s="18" t="s">
        <v>7</v>
      </c>
      <c r="B1912" s="18" t="s">
        <v>228</v>
      </c>
      <c r="C1912" s="18" t="s">
        <v>296</v>
      </c>
      <c r="D1912" s="18" t="s">
        <v>272</v>
      </c>
      <c r="E1912" s="18" t="s">
        <v>163</v>
      </c>
      <c r="F1912" s="44">
        <v>1124</v>
      </c>
    </row>
    <row r="1913" spans="1:6" x14ac:dyDescent="0.2">
      <c r="A1913" s="18" t="s">
        <v>7</v>
      </c>
      <c r="B1913" s="18" t="s">
        <v>228</v>
      </c>
      <c r="C1913" s="18" t="s">
        <v>296</v>
      </c>
      <c r="D1913" s="18" t="s">
        <v>105</v>
      </c>
      <c r="E1913" s="18" t="s">
        <v>106</v>
      </c>
      <c r="F1913" s="44">
        <v>1</v>
      </c>
    </row>
    <row r="1914" spans="1:6" x14ac:dyDescent="0.2">
      <c r="A1914" s="18" t="s">
        <v>7</v>
      </c>
      <c r="B1914" s="18" t="s">
        <v>228</v>
      </c>
      <c r="C1914" s="18" t="s">
        <v>296</v>
      </c>
      <c r="D1914" s="18" t="s">
        <v>105</v>
      </c>
      <c r="E1914" s="18" t="s">
        <v>107</v>
      </c>
      <c r="F1914" s="44">
        <v>7</v>
      </c>
    </row>
    <row r="1915" spans="1:6" x14ac:dyDescent="0.2">
      <c r="A1915" s="18" t="s">
        <v>7</v>
      </c>
      <c r="B1915" s="18" t="s">
        <v>228</v>
      </c>
      <c r="C1915" s="18" t="s">
        <v>296</v>
      </c>
      <c r="D1915" s="18" t="s">
        <v>105</v>
      </c>
      <c r="E1915" s="18" t="s">
        <v>108</v>
      </c>
      <c r="F1915" s="44">
        <v>20</v>
      </c>
    </row>
    <row r="1916" spans="1:6" x14ac:dyDescent="0.2">
      <c r="A1916" s="18" t="s">
        <v>7</v>
      </c>
      <c r="B1916" s="18" t="s">
        <v>228</v>
      </c>
      <c r="C1916" s="18" t="s">
        <v>296</v>
      </c>
      <c r="D1916" s="18" t="s">
        <v>105</v>
      </c>
      <c r="E1916" s="18" t="s">
        <v>109</v>
      </c>
      <c r="F1916" s="44">
        <v>200</v>
      </c>
    </row>
    <row r="1917" spans="1:6" x14ac:dyDescent="0.2">
      <c r="A1917" s="18" t="s">
        <v>7</v>
      </c>
      <c r="B1917" s="18" t="s">
        <v>228</v>
      </c>
      <c r="C1917" s="18" t="s">
        <v>296</v>
      </c>
      <c r="D1917" s="18" t="s">
        <v>105</v>
      </c>
      <c r="E1917" s="18" t="s">
        <v>110</v>
      </c>
      <c r="F1917" s="44">
        <v>30</v>
      </c>
    </row>
    <row r="1918" spans="1:6" x14ac:dyDescent="0.2">
      <c r="A1918" s="18" t="s">
        <v>7</v>
      </c>
      <c r="B1918" s="18" t="s">
        <v>228</v>
      </c>
      <c r="C1918" s="18" t="s">
        <v>296</v>
      </c>
      <c r="D1918" s="18" t="s">
        <v>105</v>
      </c>
      <c r="E1918" s="18" t="s">
        <v>111</v>
      </c>
      <c r="F1918" s="44">
        <v>39</v>
      </c>
    </row>
    <row r="1919" spans="1:6" x14ac:dyDescent="0.2">
      <c r="A1919" s="18" t="s">
        <v>7</v>
      </c>
      <c r="B1919" s="18" t="s">
        <v>228</v>
      </c>
      <c r="C1919" s="18" t="s">
        <v>296</v>
      </c>
      <c r="D1919" s="18" t="s">
        <v>105</v>
      </c>
      <c r="E1919" s="18" t="s">
        <v>112</v>
      </c>
      <c r="F1919" s="44">
        <v>2</v>
      </c>
    </row>
    <row r="1920" spans="1:6" x14ac:dyDescent="0.2">
      <c r="A1920" s="18" t="s">
        <v>7</v>
      </c>
      <c r="B1920" s="18" t="s">
        <v>228</v>
      </c>
      <c r="C1920" s="18" t="s">
        <v>296</v>
      </c>
      <c r="D1920" s="18" t="s">
        <v>105</v>
      </c>
      <c r="E1920" s="18" t="s">
        <v>113</v>
      </c>
      <c r="F1920" s="44">
        <v>3</v>
      </c>
    </row>
    <row r="1921" spans="1:6" x14ac:dyDescent="0.2">
      <c r="A1921" s="18" t="s">
        <v>7</v>
      </c>
      <c r="B1921" s="18" t="s">
        <v>228</v>
      </c>
      <c r="C1921" s="18" t="s">
        <v>296</v>
      </c>
      <c r="D1921" s="18" t="s">
        <v>105</v>
      </c>
      <c r="E1921" s="18" t="s">
        <v>114</v>
      </c>
      <c r="F1921" s="44">
        <v>2</v>
      </c>
    </row>
    <row r="1922" spans="1:6" x14ac:dyDescent="0.2">
      <c r="A1922" s="18" t="s">
        <v>7</v>
      </c>
      <c r="B1922" s="18" t="s">
        <v>228</v>
      </c>
      <c r="C1922" s="18" t="s">
        <v>296</v>
      </c>
      <c r="D1922" s="18" t="s">
        <v>105</v>
      </c>
      <c r="E1922" s="18" t="s">
        <v>115</v>
      </c>
      <c r="F1922" s="44">
        <v>6</v>
      </c>
    </row>
    <row r="1923" spans="1:6" x14ac:dyDescent="0.2">
      <c r="A1923" s="18" t="s">
        <v>7</v>
      </c>
      <c r="B1923" s="18" t="s">
        <v>228</v>
      </c>
      <c r="C1923" s="18" t="s">
        <v>296</v>
      </c>
      <c r="D1923" s="18" t="s">
        <v>105</v>
      </c>
      <c r="E1923" s="18" t="s">
        <v>116</v>
      </c>
      <c r="F1923" s="44">
        <v>14</v>
      </c>
    </row>
    <row r="1924" spans="1:6" x14ac:dyDescent="0.2">
      <c r="A1924" s="18" t="s">
        <v>7</v>
      </c>
      <c r="B1924" s="18" t="s">
        <v>228</v>
      </c>
      <c r="C1924" s="18" t="s">
        <v>296</v>
      </c>
      <c r="D1924" s="18" t="s">
        <v>105</v>
      </c>
      <c r="E1924" s="18" t="s">
        <v>117</v>
      </c>
      <c r="F1924" s="44">
        <v>30</v>
      </c>
    </row>
    <row r="1925" spans="1:6" x14ac:dyDescent="0.2">
      <c r="A1925" s="18" t="s">
        <v>7</v>
      </c>
      <c r="B1925" s="18" t="s">
        <v>228</v>
      </c>
      <c r="C1925" s="18" t="s">
        <v>296</v>
      </c>
      <c r="D1925" s="18" t="s">
        <v>105</v>
      </c>
      <c r="E1925" s="18" t="s">
        <v>118</v>
      </c>
      <c r="F1925" s="44">
        <v>2</v>
      </c>
    </row>
    <row r="1926" spans="1:6" x14ac:dyDescent="0.2">
      <c r="A1926" s="18" t="s">
        <v>7</v>
      </c>
      <c r="B1926" s="18" t="s">
        <v>228</v>
      </c>
      <c r="C1926" s="18" t="s">
        <v>296</v>
      </c>
      <c r="D1926" s="18" t="s">
        <v>105</v>
      </c>
      <c r="E1926" s="18" t="s">
        <v>119</v>
      </c>
      <c r="F1926" s="44">
        <v>1</v>
      </c>
    </row>
    <row r="1927" spans="1:6" x14ac:dyDescent="0.2">
      <c r="A1927" s="18" t="s">
        <v>7</v>
      </c>
      <c r="B1927" s="18" t="s">
        <v>228</v>
      </c>
      <c r="C1927" s="18" t="s">
        <v>296</v>
      </c>
      <c r="D1927" s="18" t="s">
        <v>105</v>
      </c>
      <c r="E1927" s="18" t="s">
        <v>120</v>
      </c>
      <c r="F1927" s="44">
        <v>13</v>
      </c>
    </row>
    <row r="1928" spans="1:6" x14ac:dyDescent="0.2">
      <c r="A1928" s="18" t="s">
        <v>7</v>
      </c>
      <c r="B1928" s="18" t="s">
        <v>228</v>
      </c>
      <c r="C1928" s="18" t="s">
        <v>296</v>
      </c>
      <c r="D1928" s="18" t="s">
        <v>105</v>
      </c>
      <c r="E1928" s="18" t="s">
        <v>121</v>
      </c>
      <c r="F1928" s="44">
        <v>19</v>
      </c>
    </row>
    <row r="1929" spans="1:6" x14ac:dyDescent="0.2">
      <c r="A1929" s="18" t="s">
        <v>7</v>
      </c>
      <c r="B1929" s="18" t="s">
        <v>228</v>
      </c>
      <c r="C1929" s="18" t="s">
        <v>296</v>
      </c>
      <c r="D1929" s="18" t="s">
        <v>105</v>
      </c>
      <c r="E1929" s="18" t="s">
        <v>122</v>
      </c>
      <c r="F1929" s="44">
        <v>2</v>
      </c>
    </row>
    <row r="1930" spans="1:6" x14ac:dyDescent="0.2">
      <c r="A1930" s="18" t="s">
        <v>7</v>
      </c>
      <c r="B1930" s="18" t="s">
        <v>228</v>
      </c>
      <c r="C1930" s="18" t="s">
        <v>296</v>
      </c>
      <c r="D1930" s="18" t="s">
        <v>105</v>
      </c>
      <c r="E1930" s="18" t="s">
        <v>123</v>
      </c>
      <c r="F1930" s="44">
        <v>3</v>
      </c>
    </row>
    <row r="1931" spans="1:6" x14ac:dyDescent="0.2">
      <c r="A1931" s="18" t="s">
        <v>7</v>
      </c>
      <c r="B1931" s="18" t="s">
        <v>228</v>
      </c>
      <c r="C1931" s="18" t="s">
        <v>296</v>
      </c>
      <c r="D1931" s="18" t="s">
        <v>105</v>
      </c>
      <c r="E1931" s="18" t="s">
        <v>124</v>
      </c>
      <c r="F1931" s="44">
        <v>8</v>
      </c>
    </row>
    <row r="1932" spans="1:6" x14ac:dyDescent="0.2">
      <c r="A1932" s="18" t="s">
        <v>7</v>
      </c>
      <c r="B1932" s="18" t="s">
        <v>228</v>
      </c>
      <c r="C1932" s="18" t="s">
        <v>296</v>
      </c>
      <c r="D1932" s="18" t="s">
        <v>105</v>
      </c>
      <c r="E1932" s="18" t="s">
        <v>125</v>
      </c>
      <c r="F1932" s="44">
        <v>24</v>
      </c>
    </row>
    <row r="1933" spans="1:6" x14ac:dyDescent="0.2">
      <c r="A1933" s="18" t="s">
        <v>7</v>
      </c>
      <c r="B1933" s="18" t="s">
        <v>228</v>
      </c>
      <c r="C1933" s="18" t="s">
        <v>296</v>
      </c>
      <c r="D1933" s="18" t="s">
        <v>105</v>
      </c>
      <c r="E1933" s="18" t="s">
        <v>126</v>
      </c>
      <c r="F1933" s="44">
        <v>7</v>
      </c>
    </row>
    <row r="1934" spans="1:6" x14ac:dyDescent="0.2">
      <c r="A1934" s="18" t="s">
        <v>7</v>
      </c>
      <c r="B1934" s="18" t="s">
        <v>228</v>
      </c>
      <c r="C1934" s="18" t="s">
        <v>296</v>
      </c>
      <c r="D1934" s="18" t="s">
        <v>105</v>
      </c>
      <c r="E1934" s="18" t="s">
        <v>127</v>
      </c>
      <c r="F1934" s="44">
        <v>43</v>
      </c>
    </row>
    <row r="1935" spans="1:6" x14ac:dyDescent="0.2">
      <c r="A1935" s="18" t="s">
        <v>7</v>
      </c>
      <c r="B1935" s="18" t="s">
        <v>228</v>
      </c>
      <c r="C1935" s="18" t="s">
        <v>296</v>
      </c>
      <c r="D1935" s="18" t="s">
        <v>242</v>
      </c>
      <c r="E1935" s="18" t="s">
        <v>62</v>
      </c>
      <c r="F1935" s="44">
        <v>2154</v>
      </c>
    </row>
    <row r="1936" spans="1:6" x14ac:dyDescent="0.2">
      <c r="A1936" s="18" t="s">
        <v>7</v>
      </c>
      <c r="B1936" s="18" t="s">
        <v>228</v>
      </c>
      <c r="C1936" s="18" t="s">
        <v>296</v>
      </c>
      <c r="D1936" s="18" t="s">
        <v>242</v>
      </c>
      <c r="E1936" s="18" t="s">
        <v>59</v>
      </c>
      <c r="F1936" s="44">
        <v>141</v>
      </c>
    </row>
    <row r="1937" spans="1:6" x14ac:dyDescent="0.2">
      <c r="A1937" s="18" t="s">
        <v>7</v>
      </c>
      <c r="B1937" s="18" t="s">
        <v>228</v>
      </c>
      <c r="C1937" s="18" t="s">
        <v>296</v>
      </c>
      <c r="D1937" s="18" t="s">
        <v>242</v>
      </c>
      <c r="E1937" s="18" t="s">
        <v>60</v>
      </c>
      <c r="F1937" s="44">
        <v>66</v>
      </c>
    </row>
    <row r="1938" spans="1:6" x14ac:dyDescent="0.2">
      <c r="A1938" s="18" t="s">
        <v>7</v>
      </c>
      <c r="B1938" s="18" t="s">
        <v>228</v>
      </c>
      <c r="C1938" s="18" t="s">
        <v>296</v>
      </c>
      <c r="D1938" s="18" t="s">
        <v>242</v>
      </c>
      <c r="E1938" s="18" t="s">
        <v>61</v>
      </c>
      <c r="F1938" s="44">
        <v>589</v>
      </c>
    </row>
    <row r="1939" spans="1:6" x14ac:dyDescent="0.2">
      <c r="A1939" s="18" t="s">
        <v>7</v>
      </c>
      <c r="B1939" s="18" t="s">
        <v>228</v>
      </c>
      <c r="C1939" s="18" t="s">
        <v>296</v>
      </c>
      <c r="D1939" s="18" t="s">
        <v>242</v>
      </c>
      <c r="E1939" s="18" t="s">
        <v>63</v>
      </c>
      <c r="F1939" s="44">
        <v>256</v>
      </c>
    </row>
    <row r="1940" spans="1:6" x14ac:dyDescent="0.2">
      <c r="A1940" s="18" t="s">
        <v>7</v>
      </c>
      <c r="B1940" s="18" t="s">
        <v>228</v>
      </c>
      <c r="C1940" s="18" t="s">
        <v>296</v>
      </c>
      <c r="D1940" s="18" t="s">
        <v>242</v>
      </c>
      <c r="E1940" s="18" t="s">
        <v>23</v>
      </c>
      <c r="F1940" s="44">
        <v>110</v>
      </c>
    </row>
    <row r="1941" spans="1:6" x14ac:dyDescent="0.2">
      <c r="A1941" s="18" t="s">
        <v>7</v>
      </c>
      <c r="B1941" s="18" t="s">
        <v>228</v>
      </c>
      <c r="C1941" s="18" t="s">
        <v>296</v>
      </c>
      <c r="D1941" s="18" t="s">
        <v>273</v>
      </c>
      <c r="E1941" s="18" t="s">
        <v>133</v>
      </c>
      <c r="F1941" s="44">
        <v>43</v>
      </c>
    </row>
    <row r="1942" spans="1:6" x14ac:dyDescent="0.2">
      <c r="A1942" s="18" t="s">
        <v>7</v>
      </c>
      <c r="B1942" s="18" t="s">
        <v>228</v>
      </c>
      <c r="C1942" s="18" t="s">
        <v>296</v>
      </c>
      <c r="D1942" s="18" t="s">
        <v>273</v>
      </c>
      <c r="E1942" s="18" t="s">
        <v>23</v>
      </c>
      <c r="F1942" s="44">
        <v>266</v>
      </c>
    </row>
    <row r="1943" spans="1:6" x14ac:dyDescent="0.2">
      <c r="A1943" s="18" t="s">
        <v>7</v>
      </c>
      <c r="B1943" s="18" t="s">
        <v>228</v>
      </c>
      <c r="C1943" s="18" t="s">
        <v>296</v>
      </c>
      <c r="D1943" s="18" t="s">
        <v>273</v>
      </c>
      <c r="E1943" s="18" t="s">
        <v>136</v>
      </c>
      <c r="F1943" s="44">
        <v>14</v>
      </c>
    </row>
    <row r="1944" spans="1:6" x14ac:dyDescent="0.2">
      <c r="A1944" s="18" t="s">
        <v>7</v>
      </c>
      <c r="B1944" s="18" t="s">
        <v>228</v>
      </c>
      <c r="C1944" s="18" t="s">
        <v>296</v>
      </c>
      <c r="D1944" s="18" t="s">
        <v>273</v>
      </c>
      <c r="E1944" s="18" t="s">
        <v>137</v>
      </c>
      <c r="F1944" s="44">
        <v>35</v>
      </c>
    </row>
    <row r="1945" spans="1:6" x14ac:dyDescent="0.2">
      <c r="A1945" s="18" t="s">
        <v>7</v>
      </c>
      <c r="B1945" s="18" t="s">
        <v>228</v>
      </c>
      <c r="C1945" s="18" t="s">
        <v>296</v>
      </c>
      <c r="D1945" s="18" t="s">
        <v>273</v>
      </c>
      <c r="E1945" s="18" t="s">
        <v>135</v>
      </c>
      <c r="F1945" s="44">
        <v>35</v>
      </c>
    </row>
    <row r="1946" spans="1:6" x14ac:dyDescent="0.2">
      <c r="A1946" s="18" t="s">
        <v>7</v>
      </c>
      <c r="B1946" s="18" t="s">
        <v>228</v>
      </c>
      <c r="C1946" s="18" t="s">
        <v>296</v>
      </c>
      <c r="D1946" s="18" t="s">
        <v>273</v>
      </c>
      <c r="E1946" s="18" t="s">
        <v>134</v>
      </c>
      <c r="F1946" s="44">
        <v>21</v>
      </c>
    </row>
    <row r="1947" spans="1:6" x14ac:dyDescent="0.2">
      <c r="A1947" s="18" t="s">
        <v>7</v>
      </c>
      <c r="B1947" s="18" t="s">
        <v>228</v>
      </c>
      <c r="C1947" s="18" t="s">
        <v>296</v>
      </c>
      <c r="D1947" s="18" t="s">
        <v>273</v>
      </c>
      <c r="E1947" s="18" t="s">
        <v>132</v>
      </c>
      <c r="F1947" s="44">
        <v>234</v>
      </c>
    </row>
    <row r="1948" spans="1:6" x14ac:dyDescent="0.2">
      <c r="A1948" s="18" t="s">
        <v>7</v>
      </c>
      <c r="B1948" s="18" t="s">
        <v>228</v>
      </c>
      <c r="C1948" s="18" t="s">
        <v>296</v>
      </c>
      <c r="D1948" s="18" t="s">
        <v>274</v>
      </c>
      <c r="E1948" s="18" t="s">
        <v>163</v>
      </c>
      <c r="F1948" s="44">
        <v>42</v>
      </c>
    </row>
    <row r="1949" spans="1:6" x14ac:dyDescent="0.2">
      <c r="A1949" s="18" t="s">
        <v>7</v>
      </c>
      <c r="B1949" s="18" t="s">
        <v>228</v>
      </c>
      <c r="C1949" s="18" t="s">
        <v>296</v>
      </c>
      <c r="D1949" s="18" t="s">
        <v>34</v>
      </c>
      <c r="E1949" s="18" t="s">
        <v>276</v>
      </c>
      <c r="F1949" s="44">
        <v>702</v>
      </c>
    </row>
    <row r="1950" spans="1:6" x14ac:dyDescent="0.2">
      <c r="A1950" s="18" t="s">
        <v>7</v>
      </c>
      <c r="B1950" s="18" t="s">
        <v>228</v>
      </c>
      <c r="C1950" s="18" t="s">
        <v>296</v>
      </c>
      <c r="D1950" s="18" t="s">
        <v>34</v>
      </c>
      <c r="E1950" s="18" t="s">
        <v>28</v>
      </c>
      <c r="F1950" s="44">
        <v>913</v>
      </c>
    </row>
    <row r="1951" spans="1:6" x14ac:dyDescent="0.2">
      <c r="A1951" s="18" t="s">
        <v>7</v>
      </c>
      <c r="B1951" s="18" t="s">
        <v>228</v>
      </c>
      <c r="C1951" s="18" t="s">
        <v>296</v>
      </c>
      <c r="D1951" s="18" t="s">
        <v>34</v>
      </c>
      <c r="E1951" s="18" t="s">
        <v>30</v>
      </c>
      <c r="F1951" s="44">
        <v>6</v>
      </c>
    </row>
    <row r="1952" spans="1:6" x14ac:dyDescent="0.2">
      <c r="A1952" s="18" t="s">
        <v>7</v>
      </c>
      <c r="B1952" s="18" t="s">
        <v>228</v>
      </c>
      <c r="C1952" s="18" t="s">
        <v>296</v>
      </c>
      <c r="D1952" s="18" t="s">
        <v>34</v>
      </c>
      <c r="E1952" s="18" t="s">
        <v>31</v>
      </c>
      <c r="F1952" s="44">
        <v>130</v>
      </c>
    </row>
    <row r="1953" spans="1:6" x14ac:dyDescent="0.2">
      <c r="A1953" s="18" t="s">
        <v>7</v>
      </c>
      <c r="B1953" s="18" t="s">
        <v>228</v>
      </c>
      <c r="C1953" s="18" t="s">
        <v>296</v>
      </c>
      <c r="D1953" s="18" t="s">
        <v>34</v>
      </c>
      <c r="E1953" s="18" t="s">
        <v>26</v>
      </c>
      <c r="F1953" s="44">
        <v>12</v>
      </c>
    </row>
    <row r="1954" spans="1:6" x14ac:dyDescent="0.2">
      <c r="A1954" s="18" t="s">
        <v>7</v>
      </c>
      <c r="B1954" s="18" t="s">
        <v>228</v>
      </c>
      <c r="C1954" s="18" t="s">
        <v>296</v>
      </c>
      <c r="D1954" s="18" t="s">
        <v>34</v>
      </c>
      <c r="E1954" s="18" t="s">
        <v>33</v>
      </c>
      <c r="F1954" s="44">
        <v>329</v>
      </c>
    </row>
    <row r="1955" spans="1:6" x14ac:dyDescent="0.2">
      <c r="A1955" s="18" t="s">
        <v>7</v>
      </c>
      <c r="B1955" s="18" t="s">
        <v>228</v>
      </c>
      <c r="C1955" s="18" t="s">
        <v>296</v>
      </c>
      <c r="D1955" s="18" t="s">
        <v>34</v>
      </c>
      <c r="E1955" s="18" t="s">
        <v>23</v>
      </c>
      <c r="F1955" s="44">
        <v>329</v>
      </c>
    </row>
    <row r="1956" spans="1:6" x14ac:dyDescent="0.2">
      <c r="A1956" s="18" t="s">
        <v>7</v>
      </c>
      <c r="B1956" s="18" t="s">
        <v>228</v>
      </c>
      <c r="C1956" s="18" t="s">
        <v>296</v>
      </c>
      <c r="D1956" s="18" t="s">
        <v>34</v>
      </c>
      <c r="E1956" s="18" t="s">
        <v>32</v>
      </c>
      <c r="F1956" s="44">
        <v>30</v>
      </c>
    </row>
    <row r="1957" spans="1:6" x14ac:dyDescent="0.2">
      <c r="A1957" s="18" t="s">
        <v>7</v>
      </c>
      <c r="B1957" s="18" t="s">
        <v>228</v>
      </c>
      <c r="C1957" s="18" t="s">
        <v>296</v>
      </c>
      <c r="D1957" s="18" t="s">
        <v>34</v>
      </c>
      <c r="E1957" s="18" t="s">
        <v>29</v>
      </c>
      <c r="F1957" s="44">
        <v>471</v>
      </c>
    </row>
    <row r="1958" spans="1:6" x14ac:dyDescent="0.2">
      <c r="A1958" s="18" t="s">
        <v>7</v>
      </c>
      <c r="B1958" s="18" t="s">
        <v>228</v>
      </c>
      <c r="C1958" s="18" t="s">
        <v>296</v>
      </c>
      <c r="D1958" s="18" t="s">
        <v>275</v>
      </c>
      <c r="E1958" s="18" t="s">
        <v>276</v>
      </c>
      <c r="F1958" s="44">
        <v>34</v>
      </c>
    </row>
    <row r="1959" spans="1:6" x14ac:dyDescent="0.2">
      <c r="A1959" s="18" t="s">
        <v>7</v>
      </c>
      <c r="B1959" s="18" t="s">
        <v>228</v>
      </c>
      <c r="C1959" s="18" t="s">
        <v>296</v>
      </c>
      <c r="D1959" s="18" t="s">
        <v>275</v>
      </c>
      <c r="E1959" s="18" t="s">
        <v>28</v>
      </c>
      <c r="F1959" s="44">
        <v>28</v>
      </c>
    </row>
    <row r="1960" spans="1:6" x14ac:dyDescent="0.2">
      <c r="A1960" s="18" t="s">
        <v>7</v>
      </c>
      <c r="B1960" s="18" t="s">
        <v>228</v>
      </c>
      <c r="C1960" s="18" t="s">
        <v>296</v>
      </c>
      <c r="D1960" s="18" t="s">
        <v>275</v>
      </c>
      <c r="E1960" s="18" t="s">
        <v>30</v>
      </c>
      <c r="F1960" s="44">
        <v>1</v>
      </c>
    </row>
    <row r="1961" spans="1:6" x14ac:dyDescent="0.2">
      <c r="A1961" s="18" t="s">
        <v>7</v>
      </c>
      <c r="B1961" s="18" t="s">
        <v>228</v>
      </c>
      <c r="C1961" s="18" t="s">
        <v>296</v>
      </c>
      <c r="D1961" s="18" t="s">
        <v>275</v>
      </c>
      <c r="E1961" s="18" t="s">
        <v>31</v>
      </c>
      <c r="F1961" s="44">
        <v>148</v>
      </c>
    </row>
    <row r="1962" spans="1:6" x14ac:dyDescent="0.2">
      <c r="A1962" s="18" t="s">
        <v>7</v>
      </c>
      <c r="B1962" s="18" t="s">
        <v>228</v>
      </c>
      <c r="C1962" s="18" t="s">
        <v>296</v>
      </c>
      <c r="D1962" s="18" t="s">
        <v>275</v>
      </c>
      <c r="E1962" s="18" t="s">
        <v>26</v>
      </c>
      <c r="F1962" s="44">
        <v>67</v>
      </c>
    </row>
    <row r="1963" spans="1:6" x14ac:dyDescent="0.2">
      <c r="A1963" s="18" t="s">
        <v>7</v>
      </c>
      <c r="B1963" s="18" t="s">
        <v>228</v>
      </c>
      <c r="C1963" s="18" t="s">
        <v>296</v>
      </c>
      <c r="D1963" s="18" t="s">
        <v>275</v>
      </c>
      <c r="E1963" s="18" t="s">
        <v>33</v>
      </c>
      <c r="F1963" s="44">
        <v>65</v>
      </c>
    </row>
    <row r="1964" spans="1:6" x14ac:dyDescent="0.2">
      <c r="A1964" s="18" t="s">
        <v>7</v>
      </c>
      <c r="B1964" s="18" t="s">
        <v>228</v>
      </c>
      <c r="C1964" s="18" t="s">
        <v>296</v>
      </c>
      <c r="D1964" s="18" t="s">
        <v>275</v>
      </c>
      <c r="E1964" s="18" t="s">
        <v>23</v>
      </c>
      <c r="F1964" s="44">
        <v>142</v>
      </c>
    </row>
    <row r="1965" spans="1:6" x14ac:dyDescent="0.2">
      <c r="A1965" s="18" t="s">
        <v>7</v>
      </c>
      <c r="B1965" s="18" t="s">
        <v>228</v>
      </c>
      <c r="C1965" s="18" t="s">
        <v>296</v>
      </c>
      <c r="D1965" s="18" t="s">
        <v>275</v>
      </c>
      <c r="E1965" s="18" t="s">
        <v>32</v>
      </c>
      <c r="F1965" s="44">
        <v>4</v>
      </c>
    </row>
    <row r="1966" spans="1:6" x14ac:dyDescent="0.2">
      <c r="A1966" s="18" t="s">
        <v>7</v>
      </c>
      <c r="B1966" s="18" t="s">
        <v>228</v>
      </c>
      <c r="C1966" s="18" t="s">
        <v>296</v>
      </c>
      <c r="D1966" s="18" t="s">
        <v>275</v>
      </c>
      <c r="E1966" s="18" t="s">
        <v>29</v>
      </c>
      <c r="F1966" s="44">
        <v>30</v>
      </c>
    </row>
    <row r="1967" spans="1:6" x14ac:dyDescent="0.2">
      <c r="A1967" s="18" t="s">
        <v>7</v>
      </c>
      <c r="B1967" s="18" t="s">
        <v>228</v>
      </c>
      <c r="C1967" s="18" t="s">
        <v>296</v>
      </c>
      <c r="D1967" s="18" t="s">
        <v>162</v>
      </c>
      <c r="E1967" s="18" t="s">
        <v>163</v>
      </c>
      <c r="F1967" s="44">
        <v>1484</v>
      </c>
    </row>
    <row r="1968" spans="1:6" x14ac:dyDescent="0.2">
      <c r="A1968" s="18" t="s">
        <v>7</v>
      </c>
      <c r="B1968" s="18" t="s">
        <v>228</v>
      </c>
      <c r="C1968" s="18" t="s">
        <v>296</v>
      </c>
      <c r="D1968" s="18" t="s">
        <v>65</v>
      </c>
      <c r="E1968" s="18" t="s">
        <v>70</v>
      </c>
      <c r="F1968" s="44">
        <v>33</v>
      </c>
    </row>
    <row r="1969" spans="1:6" x14ac:dyDescent="0.2">
      <c r="A1969" s="18" t="s">
        <v>7</v>
      </c>
      <c r="B1969" s="18" t="s">
        <v>228</v>
      </c>
      <c r="C1969" s="18" t="s">
        <v>296</v>
      </c>
      <c r="D1969" s="18" t="s">
        <v>65</v>
      </c>
      <c r="E1969" s="18" t="s">
        <v>69</v>
      </c>
      <c r="F1969" s="44">
        <v>1</v>
      </c>
    </row>
    <row r="1970" spans="1:6" x14ac:dyDescent="0.2">
      <c r="A1970" s="18" t="s">
        <v>7</v>
      </c>
      <c r="B1970" s="18" t="s">
        <v>228</v>
      </c>
      <c r="C1970" s="18" t="s">
        <v>296</v>
      </c>
      <c r="D1970" s="18" t="s">
        <v>65</v>
      </c>
      <c r="E1970" s="18" t="s">
        <v>277</v>
      </c>
      <c r="F1970" s="44">
        <v>12</v>
      </c>
    </row>
    <row r="1971" spans="1:6" x14ac:dyDescent="0.2">
      <c r="A1971" s="18" t="s">
        <v>7</v>
      </c>
      <c r="B1971" s="18" t="s">
        <v>228</v>
      </c>
      <c r="C1971" s="18" t="s">
        <v>296</v>
      </c>
      <c r="D1971" s="18" t="s">
        <v>65</v>
      </c>
      <c r="E1971" s="18" t="s">
        <v>278</v>
      </c>
      <c r="F1971" s="44">
        <v>352</v>
      </c>
    </row>
    <row r="1972" spans="1:6" x14ac:dyDescent="0.2">
      <c r="A1972" s="18" t="s">
        <v>7</v>
      </c>
      <c r="B1972" s="18" t="s">
        <v>228</v>
      </c>
      <c r="C1972" s="18" t="s">
        <v>296</v>
      </c>
      <c r="D1972" s="18" t="s">
        <v>65</v>
      </c>
      <c r="E1972" s="18" t="s">
        <v>279</v>
      </c>
      <c r="F1972" s="44">
        <v>28</v>
      </c>
    </row>
    <row r="1973" spans="1:6" x14ac:dyDescent="0.2">
      <c r="A1973" s="18" t="s">
        <v>7</v>
      </c>
      <c r="B1973" s="18" t="s">
        <v>228</v>
      </c>
      <c r="C1973" s="18" t="s">
        <v>296</v>
      </c>
      <c r="D1973" s="18" t="s">
        <v>65</v>
      </c>
      <c r="E1973" s="18" t="s">
        <v>23</v>
      </c>
      <c r="F1973" s="44">
        <v>486</v>
      </c>
    </row>
    <row r="1974" spans="1:6" x14ac:dyDescent="0.2">
      <c r="A1974" s="18" t="s">
        <v>7</v>
      </c>
      <c r="B1974" s="18" t="s">
        <v>228</v>
      </c>
      <c r="C1974" s="18" t="s">
        <v>296</v>
      </c>
      <c r="D1974" s="18" t="s">
        <v>65</v>
      </c>
      <c r="E1974" s="18" t="s">
        <v>280</v>
      </c>
      <c r="F1974" s="44">
        <v>9</v>
      </c>
    </row>
    <row r="1975" spans="1:6" x14ac:dyDescent="0.2">
      <c r="A1975" s="18" t="s">
        <v>7</v>
      </c>
      <c r="B1975" s="18" t="s">
        <v>228</v>
      </c>
      <c r="C1975" s="18" t="s">
        <v>296</v>
      </c>
      <c r="D1975" s="18" t="s">
        <v>65</v>
      </c>
      <c r="E1975" s="18" t="s">
        <v>66</v>
      </c>
      <c r="F1975" s="44">
        <v>178</v>
      </c>
    </row>
    <row r="1976" spans="1:6" x14ac:dyDescent="0.2">
      <c r="A1976" s="18" t="s">
        <v>7</v>
      </c>
      <c r="B1976" s="18" t="s">
        <v>228</v>
      </c>
      <c r="C1976" s="18" t="s">
        <v>296</v>
      </c>
      <c r="D1976" s="18" t="s">
        <v>243</v>
      </c>
      <c r="E1976" s="18" t="s">
        <v>21</v>
      </c>
      <c r="F1976" s="44">
        <v>15</v>
      </c>
    </row>
    <row r="1977" spans="1:6" x14ac:dyDescent="0.2">
      <c r="A1977" s="18" t="s">
        <v>7</v>
      </c>
      <c r="B1977" s="18" t="s">
        <v>228</v>
      </c>
      <c r="C1977" s="18" t="s">
        <v>296</v>
      </c>
      <c r="D1977" s="18" t="s">
        <v>243</v>
      </c>
      <c r="E1977" s="18" t="s">
        <v>14</v>
      </c>
      <c r="F1977" s="44">
        <v>20</v>
      </c>
    </row>
    <row r="1978" spans="1:6" x14ac:dyDescent="0.2">
      <c r="A1978" s="18" t="s">
        <v>7</v>
      </c>
      <c r="B1978" s="18" t="s">
        <v>228</v>
      </c>
      <c r="C1978" s="18" t="s">
        <v>296</v>
      </c>
      <c r="D1978" s="18" t="s">
        <v>243</v>
      </c>
      <c r="E1978" s="18" t="s">
        <v>18</v>
      </c>
      <c r="F1978" s="44">
        <v>98</v>
      </c>
    </row>
    <row r="1979" spans="1:6" x14ac:dyDescent="0.2">
      <c r="A1979" s="18" t="s">
        <v>7</v>
      </c>
      <c r="B1979" s="18" t="s">
        <v>228</v>
      </c>
      <c r="C1979" s="18" t="s">
        <v>296</v>
      </c>
      <c r="D1979" s="18" t="s">
        <v>243</v>
      </c>
      <c r="E1979" s="18" t="s">
        <v>17</v>
      </c>
      <c r="F1979" s="44">
        <v>55</v>
      </c>
    </row>
    <row r="1980" spans="1:6" x14ac:dyDescent="0.2">
      <c r="A1980" s="18" t="s">
        <v>7</v>
      </c>
      <c r="B1980" s="18" t="s">
        <v>228</v>
      </c>
      <c r="C1980" s="18" t="s">
        <v>296</v>
      </c>
      <c r="D1980" s="18" t="s">
        <v>243</v>
      </c>
      <c r="E1980" s="18" t="s">
        <v>20</v>
      </c>
      <c r="F1980" s="44">
        <v>19</v>
      </c>
    </row>
    <row r="1981" spans="1:6" x14ac:dyDescent="0.2">
      <c r="A1981" s="18" t="s">
        <v>7</v>
      </c>
      <c r="B1981" s="18" t="s">
        <v>228</v>
      </c>
      <c r="C1981" s="18" t="s">
        <v>296</v>
      </c>
      <c r="D1981" s="18" t="s">
        <v>243</v>
      </c>
      <c r="E1981" s="18" t="s">
        <v>23</v>
      </c>
      <c r="F1981" s="44">
        <v>15</v>
      </c>
    </row>
    <row r="1982" spans="1:6" x14ac:dyDescent="0.2">
      <c r="A1982" s="18" t="s">
        <v>7</v>
      </c>
      <c r="B1982" s="18" t="s">
        <v>228</v>
      </c>
      <c r="C1982" s="18" t="s">
        <v>296</v>
      </c>
      <c r="D1982" s="18" t="s">
        <v>243</v>
      </c>
      <c r="E1982" s="18" t="s">
        <v>15</v>
      </c>
      <c r="F1982" s="44">
        <v>108</v>
      </c>
    </row>
    <row r="1983" spans="1:6" x14ac:dyDescent="0.2">
      <c r="A1983" s="18" t="s">
        <v>7</v>
      </c>
      <c r="B1983" s="18" t="s">
        <v>228</v>
      </c>
      <c r="C1983" s="18" t="s">
        <v>296</v>
      </c>
      <c r="D1983" s="18" t="s">
        <v>243</v>
      </c>
      <c r="E1983" s="18" t="s">
        <v>22</v>
      </c>
      <c r="F1983" s="44">
        <v>41</v>
      </c>
    </row>
    <row r="1984" spans="1:6" x14ac:dyDescent="0.2">
      <c r="A1984" s="18" t="s">
        <v>7</v>
      </c>
      <c r="B1984" s="18" t="s">
        <v>228</v>
      </c>
      <c r="C1984" s="18" t="s">
        <v>296</v>
      </c>
      <c r="D1984" s="18" t="s">
        <v>98</v>
      </c>
      <c r="E1984" s="18" t="s">
        <v>100</v>
      </c>
      <c r="F1984" s="44">
        <v>50</v>
      </c>
    </row>
    <row r="1985" spans="1:6" x14ac:dyDescent="0.2">
      <c r="A1985" s="18" t="s">
        <v>7</v>
      </c>
      <c r="B1985" s="18" t="s">
        <v>228</v>
      </c>
      <c r="C1985" s="18" t="s">
        <v>296</v>
      </c>
      <c r="D1985" s="18" t="s">
        <v>98</v>
      </c>
      <c r="E1985" s="18" t="s">
        <v>102</v>
      </c>
      <c r="F1985" s="44">
        <v>30</v>
      </c>
    </row>
    <row r="1986" spans="1:6" x14ac:dyDescent="0.2">
      <c r="A1986" s="18" t="s">
        <v>7</v>
      </c>
      <c r="B1986" s="18" t="s">
        <v>228</v>
      </c>
      <c r="C1986" s="18" t="s">
        <v>296</v>
      </c>
      <c r="D1986" s="18" t="s">
        <v>98</v>
      </c>
      <c r="E1986" s="18" t="s">
        <v>23</v>
      </c>
      <c r="F1986" s="44">
        <v>93</v>
      </c>
    </row>
    <row r="1987" spans="1:6" x14ac:dyDescent="0.2">
      <c r="A1987" s="18" t="s">
        <v>7</v>
      </c>
      <c r="B1987" s="18" t="s">
        <v>228</v>
      </c>
      <c r="C1987" s="18" t="s">
        <v>296</v>
      </c>
      <c r="D1987" s="18" t="s">
        <v>98</v>
      </c>
      <c r="E1987" s="18" t="s">
        <v>101</v>
      </c>
      <c r="F1987" s="44">
        <v>90</v>
      </c>
    </row>
    <row r="1988" spans="1:6" x14ac:dyDescent="0.2">
      <c r="A1988" s="18" t="s">
        <v>7</v>
      </c>
      <c r="B1988" s="18" t="s">
        <v>228</v>
      </c>
      <c r="C1988" s="18" t="s">
        <v>296</v>
      </c>
      <c r="D1988" s="18" t="s">
        <v>98</v>
      </c>
      <c r="E1988" s="18" t="s">
        <v>104</v>
      </c>
      <c r="F1988" s="44">
        <v>23</v>
      </c>
    </row>
    <row r="1989" spans="1:6" x14ac:dyDescent="0.2">
      <c r="A1989" s="18" t="s">
        <v>7</v>
      </c>
      <c r="B1989" s="18" t="s">
        <v>228</v>
      </c>
      <c r="C1989" s="18" t="s">
        <v>296</v>
      </c>
      <c r="D1989" s="18" t="s">
        <v>98</v>
      </c>
      <c r="E1989" s="18" t="s">
        <v>99</v>
      </c>
      <c r="F1989" s="44">
        <v>772</v>
      </c>
    </row>
    <row r="1990" spans="1:6" x14ac:dyDescent="0.2">
      <c r="A1990" s="18" t="s">
        <v>7</v>
      </c>
      <c r="B1990" s="18" t="s">
        <v>228</v>
      </c>
      <c r="C1990" s="18" t="s">
        <v>296</v>
      </c>
      <c r="D1990" s="18" t="s">
        <v>98</v>
      </c>
      <c r="E1990" s="18" t="s">
        <v>103</v>
      </c>
      <c r="F1990" s="44">
        <v>278</v>
      </c>
    </row>
    <row r="1991" spans="1:6" x14ac:dyDescent="0.2">
      <c r="A1991" s="18" t="s">
        <v>7</v>
      </c>
      <c r="B1991" s="18" t="s">
        <v>228</v>
      </c>
      <c r="C1991" s="18" t="s">
        <v>296</v>
      </c>
      <c r="D1991" s="18" t="s">
        <v>39</v>
      </c>
      <c r="E1991" s="18" t="s">
        <v>220</v>
      </c>
      <c r="F1991" s="44">
        <v>2</v>
      </c>
    </row>
    <row r="1992" spans="1:6" x14ac:dyDescent="0.2">
      <c r="A1992" s="18" t="s">
        <v>7</v>
      </c>
      <c r="B1992" s="18" t="s">
        <v>228</v>
      </c>
      <c r="C1992" s="18" t="s">
        <v>296</v>
      </c>
      <c r="D1992" s="18" t="s">
        <v>39</v>
      </c>
      <c r="E1992" s="18" t="s">
        <v>172</v>
      </c>
      <c r="F1992" s="44">
        <v>40</v>
      </c>
    </row>
    <row r="1993" spans="1:6" x14ac:dyDescent="0.2">
      <c r="A1993" s="18" t="s">
        <v>7</v>
      </c>
      <c r="B1993" s="18" t="s">
        <v>228</v>
      </c>
      <c r="C1993" s="18" t="s">
        <v>296</v>
      </c>
      <c r="D1993" s="18" t="s">
        <v>39</v>
      </c>
      <c r="E1993" s="18" t="s">
        <v>174</v>
      </c>
      <c r="F1993" s="44">
        <v>3</v>
      </c>
    </row>
    <row r="1994" spans="1:6" x14ac:dyDescent="0.2">
      <c r="A1994" s="18" t="s">
        <v>7</v>
      </c>
      <c r="B1994" s="18" t="s">
        <v>228</v>
      </c>
      <c r="C1994" s="18" t="s">
        <v>296</v>
      </c>
      <c r="D1994" s="18" t="s">
        <v>39</v>
      </c>
      <c r="E1994" s="18" t="s">
        <v>23</v>
      </c>
      <c r="F1994" s="44">
        <v>16</v>
      </c>
    </row>
    <row r="1995" spans="1:6" x14ac:dyDescent="0.2">
      <c r="A1995" s="18" t="s">
        <v>7</v>
      </c>
      <c r="B1995" s="18" t="s">
        <v>228</v>
      </c>
      <c r="C1995" s="18" t="s">
        <v>296</v>
      </c>
      <c r="D1995" s="18" t="s">
        <v>39</v>
      </c>
      <c r="E1995" s="18" t="s">
        <v>54</v>
      </c>
      <c r="F1995" s="44">
        <v>2</v>
      </c>
    </row>
    <row r="1996" spans="1:6" x14ac:dyDescent="0.2">
      <c r="A1996" s="18" t="s">
        <v>7</v>
      </c>
      <c r="B1996" s="18" t="s">
        <v>228</v>
      </c>
      <c r="C1996" s="18" t="s">
        <v>296</v>
      </c>
      <c r="D1996" s="18" t="s">
        <v>39</v>
      </c>
      <c r="E1996" s="18" t="s">
        <v>55</v>
      </c>
      <c r="F1996" s="44">
        <v>5</v>
      </c>
    </row>
    <row r="1997" spans="1:6" x14ac:dyDescent="0.2">
      <c r="A1997" s="18" t="s">
        <v>7</v>
      </c>
      <c r="B1997" s="18" t="s">
        <v>228</v>
      </c>
      <c r="C1997" s="18" t="s">
        <v>296</v>
      </c>
      <c r="D1997" s="18" t="s">
        <v>39</v>
      </c>
      <c r="E1997" s="18" t="s">
        <v>43</v>
      </c>
      <c r="F1997" s="44">
        <v>1</v>
      </c>
    </row>
    <row r="1998" spans="1:6" x14ac:dyDescent="0.2">
      <c r="A1998" s="18" t="s">
        <v>7</v>
      </c>
      <c r="B1998" s="18" t="s">
        <v>228</v>
      </c>
      <c r="C1998" s="18" t="s">
        <v>296</v>
      </c>
      <c r="D1998" s="18" t="s">
        <v>39</v>
      </c>
      <c r="E1998" s="18" t="s">
        <v>170</v>
      </c>
      <c r="F1998" s="44">
        <v>16</v>
      </c>
    </row>
    <row r="1999" spans="1:6" x14ac:dyDescent="0.2">
      <c r="A1999" s="18" t="s">
        <v>7</v>
      </c>
      <c r="B1999" s="18" t="s">
        <v>228</v>
      </c>
      <c r="C1999" s="18" t="s">
        <v>296</v>
      </c>
      <c r="D1999" s="18" t="s">
        <v>39</v>
      </c>
      <c r="E1999" s="18" t="s">
        <v>47</v>
      </c>
      <c r="F1999" s="44">
        <v>18</v>
      </c>
    </row>
    <row r="2000" spans="1:6" x14ac:dyDescent="0.2">
      <c r="A2000" s="18" t="s">
        <v>7</v>
      </c>
      <c r="B2000" s="18" t="s">
        <v>228</v>
      </c>
      <c r="C2000" s="18" t="s">
        <v>296</v>
      </c>
      <c r="D2000" s="18" t="s">
        <v>39</v>
      </c>
      <c r="E2000" s="18" t="s">
        <v>169</v>
      </c>
      <c r="F2000" s="44">
        <v>108</v>
      </c>
    </row>
    <row r="2001" spans="1:6" x14ac:dyDescent="0.2">
      <c r="A2001" s="18" t="s">
        <v>7</v>
      </c>
      <c r="B2001" s="18" t="s">
        <v>228</v>
      </c>
      <c r="C2001" s="18" t="s">
        <v>296</v>
      </c>
      <c r="D2001" s="18" t="s">
        <v>39</v>
      </c>
      <c r="E2001" s="18" t="s">
        <v>189</v>
      </c>
      <c r="F2001" s="44">
        <v>8</v>
      </c>
    </row>
    <row r="2002" spans="1:6" x14ac:dyDescent="0.2">
      <c r="A2002" s="18" t="s">
        <v>7</v>
      </c>
      <c r="B2002" s="18" t="s">
        <v>228</v>
      </c>
      <c r="C2002" s="18" t="s">
        <v>296</v>
      </c>
      <c r="D2002" s="18" t="s">
        <v>39</v>
      </c>
      <c r="E2002" s="18" t="s">
        <v>56</v>
      </c>
      <c r="F2002" s="44">
        <v>13</v>
      </c>
    </row>
    <row r="2003" spans="1:6" x14ac:dyDescent="0.2">
      <c r="A2003" s="18" t="s">
        <v>7</v>
      </c>
      <c r="B2003" s="18" t="s">
        <v>228</v>
      </c>
      <c r="C2003" s="18" t="s">
        <v>296</v>
      </c>
      <c r="D2003" s="18" t="s">
        <v>39</v>
      </c>
      <c r="E2003" s="18" t="s">
        <v>44</v>
      </c>
      <c r="F2003" s="44">
        <v>4</v>
      </c>
    </row>
    <row r="2004" spans="1:6" x14ac:dyDescent="0.2">
      <c r="A2004" s="18" t="s">
        <v>7</v>
      </c>
      <c r="B2004" s="18" t="s">
        <v>228</v>
      </c>
      <c r="C2004" s="18" t="s">
        <v>296</v>
      </c>
      <c r="D2004" s="18" t="s">
        <v>39</v>
      </c>
      <c r="E2004" s="18" t="s">
        <v>173</v>
      </c>
      <c r="F2004" s="44">
        <v>8</v>
      </c>
    </row>
    <row r="2005" spans="1:6" x14ac:dyDescent="0.2">
      <c r="A2005" s="18" t="s">
        <v>7</v>
      </c>
      <c r="B2005" s="18" t="s">
        <v>228</v>
      </c>
      <c r="C2005" s="18" t="s">
        <v>296</v>
      </c>
      <c r="D2005" s="18" t="s">
        <v>13</v>
      </c>
      <c r="E2005" s="18" t="s">
        <v>21</v>
      </c>
      <c r="F2005" s="44">
        <v>127</v>
      </c>
    </row>
    <row r="2006" spans="1:6" x14ac:dyDescent="0.2">
      <c r="A2006" s="18" t="s">
        <v>7</v>
      </c>
      <c r="B2006" s="18" t="s">
        <v>228</v>
      </c>
      <c r="C2006" s="18" t="s">
        <v>296</v>
      </c>
      <c r="D2006" s="18" t="s">
        <v>13</v>
      </c>
      <c r="E2006" s="18" t="s">
        <v>14</v>
      </c>
      <c r="F2006" s="44">
        <v>1608</v>
      </c>
    </row>
    <row r="2007" spans="1:6" x14ac:dyDescent="0.2">
      <c r="A2007" s="18" t="s">
        <v>7</v>
      </c>
      <c r="B2007" s="18" t="s">
        <v>228</v>
      </c>
      <c r="C2007" s="18" t="s">
        <v>296</v>
      </c>
      <c r="D2007" s="18" t="s">
        <v>13</v>
      </c>
      <c r="E2007" s="18" t="s">
        <v>18</v>
      </c>
      <c r="F2007" s="44">
        <v>1493</v>
      </c>
    </row>
    <row r="2008" spans="1:6" x14ac:dyDescent="0.2">
      <c r="A2008" s="18" t="s">
        <v>7</v>
      </c>
      <c r="B2008" s="18" t="s">
        <v>228</v>
      </c>
      <c r="C2008" s="18" t="s">
        <v>296</v>
      </c>
      <c r="D2008" s="18" t="s">
        <v>13</v>
      </c>
      <c r="E2008" s="18" t="s">
        <v>17</v>
      </c>
      <c r="F2008" s="44">
        <v>2055</v>
      </c>
    </row>
    <row r="2009" spans="1:6" x14ac:dyDescent="0.2">
      <c r="A2009" s="18" t="s">
        <v>7</v>
      </c>
      <c r="B2009" s="18" t="s">
        <v>228</v>
      </c>
      <c r="C2009" s="18" t="s">
        <v>296</v>
      </c>
      <c r="D2009" s="18" t="s">
        <v>13</v>
      </c>
      <c r="E2009" s="18" t="s">
        <v>20</v>
      </c>
      <c r="F2009" s="44">
        <v>376</v>
      </c>
    </row>
    <row r="2010" spans="1:6" x14ac:dyDescent="0.2">
      <c r="A2010" s="18" t="s">
        <v>7</v>
      </c>
      <c r="B2010" s="18" t="s">
        <v>228</v>
      </c>
      <c r="C2010" s="18" t="s">
        <v>296</v>
      </c>
      <c r="D2010" s="18" t="s">
        <v>13</v>
      </c>
      <c r="E2010" s="18" t="s">
        <v>23</v>
      </c>
      <c r="F2010" s="44">
        <v>149</v>
      </c>
    </row>
    <row r="2011" spans="1:6" x14ac:dyDescent="0.2">
      <c r="A2011" s="18" t="s">
        <v>7</v>
      </c>
      <c r="B2011" s="18" t="s">
        <v>228</v>
      </c>
      <c r="C2011" s="18" t="s">
        <v>296</v>
      </c>
      <c r="D2011" s="18" t="s">
        <v>13</v>
      </c>
      <c r="E2011" s="18" t="s">
        <v>15</v>
      </c>
      <c r="F2011" s="44">
        <v>460</v>
      </c>
    </row>
    <row r="2012" spans="1:6" x14ac:dyDescent="0.2">
      <c r="A2012" s="18" t="s">
        <v>7</v>
      </c>
      <c r="B2012" s="18" t="s">
        <v>228</v>
      </c>
      <c r="C2012" s="18" t="s">
        <v>296</v>
      </c>
      <c r="D2012" s="18" t="s">
        <v>13</v>
      </c>
      <c r="E2012" s="18" t="s">
        <v>22</v>
      </c>
      <c r="F2012" s="44">
        <v>529</v>
      </c>
    </row>
    <row r="2013" spans="1:6" x14ac:dyDescent="0.2">
      <c r="A2013" s="18" t="s">
        <v>7</v>
      </c>
      <c r="B2013" s="18" t="s">
        <v>228</v>
      </c>
      <c r="C2013" s="18" t="s">
        <v>296</v>
      </c>
      <c r="D2013" s="18" t="s">
        <v>13</v>
      </c>
      <c r="E2013" s="18" t="s">
        <v>19</v>
      </c>
      <c r="F2013" s="44">
        <v>261</v>
      </c>
    </row>
    <row r="2014" spans="1:6" x14ac:dyDescent="0.2">
      <c r="A2014" s="18" t="s">
        <v>7</v>
      </c>
      <c r="B2014" s="18" t="s">
        <v>228</v>
      </c>
      <c r="C2014" s="18" t="s">
        <v>296</v>
      </c>
      <c r="D2014" s="18" t="s">
        <v>128</v>
      </c>
      <c r="E2014" s="18" t="s">
        <v>23</v>
      </c>
      <c r="F2014" s="44">
        <v>334</v>
      </c>
    </row>
    <row r="2015" spans="1:6" x14ac:dyDescent="0.2">
      <c r="A2015" s="18" t="s">
        <v>7</v>
      </c>
      <c r="B2015" s="18" t="s">
        <v>228</v>
      </c>
      <c r="C2015" s="18" t="s">
        <v>296</v>
      </c>
      <c r="D2015" s="18" t="s">
        <v>128</v>
      </c>
      <c r="E2015" s="18" t="s">
        <v>129</v>
      </c>
      <c r="F2015" s="44">
        <v>105</v>
      </c>
    </row>
    <row r="2016" spans="1:6" x14ac:dyDescent="0.2">
      <c r="A2016" s="18" t="s">
        <v>7</v>
      </c>
      <c r="B2016" s="18" t="s">
        <v>228</v>
      </c>
      <c r="C2016" s="18" t="s">
        <v>296</v>
      </c>
      <c r="D2016" s="18" t="s">
        <v>128</v>
      </c>
      <c r="E2016" s="18" t="s">
        <v>130</v>
      </c>
      <c r="F2016" s="44">
        <v>794</v>
      </c>
    </row>
    <row r="2017" spans="1:6" x14ac:dyDescent="0.2">
      <c r="A2017" s="18" t="s">
        <v>7</v>
      </c>
      <c r="B2017" s="18" t="s">
        <v>228</v>
      </c>
      <c r="C2017" s="18" t="s">
        <v>296</v>
      </c>
      <c r="D2017" s="18" t="s">
        <v>244</v>
      </c>
      <c r="E2017" s="18" t="s">
        <v>160</v>
      </c>
      <c r="F2017" s="44">
        <v>53</v>
      </c>
    </row>
    <row r="2018" spans="1:6" x14ac:dyDescent="0.2">
      <c r="A2018" s="18" t="s">
        <v>7</v>
      </c>
      <c r="B2018" s="18" t="s">
        <v>228</v>
      </c>
      <c r="C2018" s="18" t="s">
        <v>296</v>
      </c>
      <c r="D2018" s="18" t="s">
        <v>244</v>
      </c>
      <c r="E2018" s="18" t="s">
        <v>159</v>
      </c>
      <c r="F2018" s="44">
        <v>1</v>
      </c>
    </row>
    <row r="2019" spans="1:6" x14ac:dyDescent="0.2">
      <c r="A2019" s="18" t="s">
        <v>7</v>
      </c>
      <c r="B2019" s="18" t="s">
        <v>228</v>
      </c>
      <c r="C2019" s="18" t="s">
        <v>296</v>
      </c>
      <c r="D2019" s="18" t="s">
        <v>244</v>
      </c>
      <c r="E2019" s="18" t="s">
        <v>161</v>
      </c>
      <c r="F2019" s="44">
        <v>114</v>
      </c>
    </row>
    <row r="2020" spans="1:6" x14ac:dyDescent="0.2">
      <c r="A2020" s="18" t="s">
        <v>7</v>
      </c>
      <c r="B2020" s="18" t="s">
        <v>228</v>
      </c>
      <c r="C2020" s="18" t="s">
        <v>296</v>
      </c>
      <c r="D2020" s="18" t="s">
        <v>138</v>
      </c>
      <c r="E2020" s="18" t="s">
        <v>140</v>
      </c>
      <c r="F2020" s="44">
        <v>72</v>
      </c>
    </row>
    <row r="2021" spans="1:6" x14ac:dyDescent="0.2">
      <c r="A2021" s="18" t="s">
        <v>7</v>
      </c>
      <c r="B2021" s="18" t="s">
        <v>228</v>
      </c>
      <c r="C2021" s="18" t="s">
        <v>296</v>
      </c>
      <c r="D2021" s="18" t="s">
        <v>138</v>
      </c>
      <c r="E2021" s="18" t="s">
        <v>139</v>
      </c>
      <c r="F2021" s="44">
        <v>269</v>
      </c>
    </row>
    <row r="2022" spans="1:6" x14ac:dyDescent="0.2">
      <c r="A2022" s="18" t="s">
        <v>7</v>
      </c>
      <c r="B2022" s="18" t="s">
        <v>228</v>
      </c>
      <c r="C2022" s="18" t="s">
        <v>296</v>
      </c>
      <c r="D2022" s="18" t="s">
        <v>148</v>
      </c>
      <c r="E2022" s="18" t="s">
        <v>149</v>
      </c>
      <c r="F2022" s="44">
        <v>1</v>
      </c>
    </row>
    <row r="2023" spans="1:6" x14ac:dyDescent="0.2">
      <c r="A2023" s="18" t="s">
        <v>7</v>
      </c>
      <c r="B2023" s="18" t="s">
        <v>228</v>
      </c>
      <c r="C2023" s="18" t="s">
        <v>296</v>
      </c>
      <c r="D2023" s="18" t="s">
        <v>148</v>
      </c>
      <c r="E2023" s="18" t="s">
        <v>23</v>
      </c>
      <c r="F2023" s="44">
        <v>11</v>
      </c>
    </row>
    <row r="2024" spans="1:6" x14ac:dyDescent="0.2">
      <c r="A2024" s="18" t="s">
        <v>7</v>
      </c>
      <c r="B2024" s="18" t="s">
        <v>228</v>
      </c>
      <c r="C2024" s="18" t="s">
        <v>297</v>
      </c>
      <c r="D2024" s="18" t="s">
        <v>21</v>
      </c>
      <c r="E2024" s="18" t="s">
        <v>156</v>
      </c>
      <c r="F2024" s="44">
        <v>171</v>
      </c>
    </row>
    <row r="2025" spans="1:6" x14ac:dyDescent="0.2">
      <c r="A2025" s="18" t="s">
        <v>7</v>
      </c>
      <c r="B2025" s="18" t="s">
        <v>228</v>
      </c>
      <c r="C2025" s="18" t="s">
        <v>297</v>
      </c>
      <c r="D2025" s="18" t="s">
        <v>21</v>
      </c>
      <c r="E2025" s="18" t="s">
        <v>157</v>
      </c>
      <c r="F2025" s="44">
        <v>651</v>
      </c>
    </row>
    <row r="2026" spans="1:6" x14ac:dyDescent="0.2">
      <c r="A2026" s="18" t="s">
        <v>7</v>
      </c>
      <c r="B2026" s="18" t="s">
        <v>228</v>
      </c>
      <c r="C2026" s="18" t="s">
        <v>297</v>
      </c>
      <c r="D2026" s="18" t="s">
        <v>73</v>
      </c>
      <c r="E2026" s="18" t="s">
        <v>93</v>
      </c>
      <c r="F2026" s="44">
        <v>22</v>
      </c>
    </row>
    <row r="2027" spans="1:6" x14ac:dyDescent="0.2">
      <c r="A2027" s="18" t="s">
        <v>7</v>
      </c>
      <c r="B2027" s="18" t="s">
        <v>228</v>
      </c>
      <c r="C2027" s="18" t="s">
        <v>297</v>
      </c>
      <c r="D2027" s="18" t="s">
        <v>73</v>
      </c>
      <c r="E2027" s="18" t="s">
        <v>92</v>
      </c>
      <c r="F2027" s="44">
        <v>12</v>
      </c>
    </row>
    <row r="2028" spans="1:6" x14ac:dyDescent="0.2">
      <c r="A2028" s="18" t="s">
        <v>7</v>
      </c>
      <c r="B2028" s="18" t="s">
        <v>228</v>
      </c>
      <c r="C2028" s="18" t="s">
        <v>297</v>
      </c>
      <c r="D2028" s="18" t="s">
        <v>73</v>
      </c>
      <c r="E2028" s="18" t="s">
        <v>94</v>
      </c>
      <c r="F2028" s="44">
        <v>5</v>
      </c>
    </row>
    <row r="2029" spans="1:6" x14ac:dyDescent="0.2">
      <c r="A2029" s="18" t="s">
        <v>7</v>
      </c>
      <c r="B2029" s="18" t="s">
        <v>228</v>
      </c>
      <c r="C2029" s="18" t="s">
        <v>297</v>
      </c>
      <c r="D2029" s="18" t="s">
        <v>73</v>
      </c>
      <c r="E2029" s="18" t="s">
        <v>87</v>
      </c>
      <c r="F2029" s="44">
        <v>10</v>
      </c>
    </row>
    <row r="2030" spans="1:6" x14ac:dyDescent="0.2">
      <c r="A2030" s="18" t="s">
        <v>7</v>
      </c>
      <c r="B2030" s="18" t="s">
        <v>228</v>
      </c>
      <c r="C2030" s="18" t="s">
        <v>297</v>
      </c>
      <c r="D2030" s="18" t="s">
        <v>73</v>
      </c>
      <c r="E2030" s="18" t="s">
        <v>86</v>
      </c>
      <c r="F2030" s="44">
        <v>38</v>
      </c>
    </row>
    <row r="2031" spans="1:6" x14ac:dyDescent="0.2">
      <c r="A2031" s="18" t="s">
        <v>7</v>
      </c>
      <c r="B2031" s="18" t="s">
        <v>228</v>
      </c>
      <c r="C2031" s="18" t="s">
        <v>297</v>
      </c>
      <c r="D2031" s="18" t="s">
        <v>73</v>
      </c>
      <c r="E2031" s="18" t="s">
        <v>96</v>
      </c>
      <c r="F2031" s="44">
        <v>31</v>
      </c>
    </row>
    <row r="2032" spans="1:6" x14ac:dyDescent="0.2">
      <c r="A2032" s="18" t="s">
        <v>7</v>
      </c>
      <c r="B2032" s="18" t="s">
        <v>228</v>
      </c>
      <c r="C2032" s="18" t="s">
        <v>297</v>
      </c>
      <c r="D2032" s="18" t="s">
        <v>73</v>
      </c>
      <c r="E2032" s="18" t="s">
        <v>95</v>
      </c>
      <c r="F2032" s="44">
        <v>48</v>
      </c>
    </row>
    <row r="2033" spans="1:6" x14ac:dyDescent="0.2">
      <c r="A2033" s="18" t="s">
        <v>7</v>
      </c>
      <c r="B2033" s="18" t="s">
        <v>228</v>
      </c>
      <c r="C2033" s="18" t="s">
        <v>297</v>
      </c>
      <c r="D2033" s="18" t="s">
        <v>73</v>
      </c>
      <c r="E2033" s="18" t="s">
        <v>97</v>
      </c>
      <c r="F2033" s="44">
        <v>4</v>
      </c>
    </row>
    <row r="2034" spans="1:6" x14ac:dyDescent="0.2">
      <c r="A2034" s="18" t="s">
        <v>7</v>
      </c>
      <c r="B2034" s="18" t="s">
        <v>228</v>
      </c>
      <c r="C2034" s="18" t="s">
        <v>297</v>
      </c>
      <c r="D2034" s="18" t="s">
        <v>73</v>
      </c>
      <c r="E2034" s="18" t="s">
        <v>80</v>
      </c>
      <c r="F2034" s="44">
        <v>1</v>
      </c>
    </row>
    <row r="2035" spans="1:6" x14ac:dyDescent="0.2">
      <c r="A2035" s="18" t="s">
        <v>7</v>
      </c>
      <c r="B2035" s="18" t="s">
        <v>228</v>
      </c>
      <c r="C2035" s="18" t="s">
        <v>297</v>
      </c>
      <c r="D2035" s="18" t="s">
        <v>73</v>
      </c>
      <c r="E2035" s="18" t="s">
        <v>79</v>
      </c>
      <c r="F2035" s="44">
        <v>40</v>
      </c>
    </row>
    <row r="2036" spans="1:6" x14ac:dyDescent="0.2">
      <c r="A2036" s="18" t="s">
        <v>7</v>
      </c>
      <c r="B2036" s="18" t="s">
        <v>228</v>
      </c>
      <c r="C2036" s="18" t="s">
        <v>297</v>
      </c>
      <c r="D2036" s="18" t="s">
        <v>73</v>
      </c>
      <c r="E2036" s="18" t="s">
        <v>78</v>
      </c>
      <c r="F2036" s="44">
        <v>4</v>
      </c>
    </row>
    <row r="2037" spans="1:6" x14ac:dyDescent="0.2">
      <c r="A2037" s="18" t="s">
        <v>7</v>
      </c>
      <c r="B2037" s="18" t="s">
        <v>228</v>
      </c>
      <c r="C2037" s="18" t="s">
        <v>297</v>
      </c>
      <c r="D2037" s="18" t="s">
        <v>73</v>
      </c>
      <c r="E2037" s="18" t="s">
        <v>81</v>
      </c>
      <c r="F2037" s="44">
        <v>4</v>
      </c>
    </row>
    <row r="2038" spans="1:6" x14ac:dyDescent="0.2">
      <c r="A2038" s="18" t="s">
        <v>7</v>
      </c>
      <c r="B2038" s="18" t="s">
        <v>228</v>
      </c>
      <c r="C2038" s="18" t="s">
        <v>297</v>
      </c>
      <c r="D2038" s="18" t="s">
        <v>73</v>
      </c>
      <c r="E2038" s="18" t="s">
        <v>76</v>
      </c>
      <c r="F2038" s="44">
        <v>12</v>
      </c>
    </row>
    <row r="2039" spans="1:6" x14ac:dyDescent="0.2">
      <c r="A2039" s="18" t="s">
        <v>7</v>
      </c>
      <c r="B2039" s="18" t="s">
        <v>228</v>
      </c>
      <c r="C2039" s="18" t="s">
        <v>297</v>
      </c>
      <c r="D2039" s="18" t="s">
        <v>73</v>
      </c>
      <c r="E2039" s="18" t="s">
        <v>75</v>
      </c>
      <c r="F2039" s="44">
        <v>146</v>
      </c>
    </row>
    <row r="2040" spans="1:6" x14ac:dyDescent="0.2">
      <c r="A2040" s="18" t="s">
        <v>7</v>
      </c>
      <c r="B2040" s="18" t="s">
        <v>228</v>
      </c>
      <c r="C2040" s="18" t="s">
        <v>297</v>
      </c>
      <c r="D2040" s="18" t="s">
        <v>73</v>
      </c>
      <c r="E2040" s="18" t="s">
        <v>74</v>
      </c>
      <c r="F2040" s="44">
        <v>12</v>
      </c>
    </row>
    <row r="2041" spans="1:6" x14ac:dyDescent="0.2">
      <c r="A2041" s="18" t="s">
        <v>7</v>
      </c>
      <c r="B2041" s="18" t="s">
        <v>228</v>
      </c>
      <c r="C2041" s="18" t="s">
        <v>297</v>
      </c>
      <c r="D2041" s="18" t="s">
        <v>73</v>
      </c>
      <c r="E2041" s="18" t="s">
        <v>77</v>
      </c>
      <c r="F2041" s="44">
        <v>11</v>
      </c>
    </row>
    <row r="2042" spans="1:6" x14ac:dyDescent="0.2">
      <c r="A2042" s="18" t="s">
        <v>7</v>
      </c>
      <c r="B2042" s="18" t="s">
        <v>228</v>
      </c>
      <c r="C2042" s="18" t="s">
        <v>297</v>
      </c>
      <c r="D2042" s="18" t="s">
        <v>73</v>
      </c>
      <c r="E2042" s="18" t="s">
        <v>83</v>
      </c>
      <c r="F2042" s="44">
        <v>53</v>
      </c>
    </row>
    <row r="2043" spans="1:6" x14ac:dyDescent="0.2">
      <c r="A2043" s="18" t="s">
        <v>7</v>
      </c>
      <c r="B2043" s="18" t="s">
        <v>228</v>
      </c>
      <c r="C2043" s="18" t="s">
        <v>297</v>
      </c>
      <c r="D2043" s="18" t="s">
        <v>73</v>
      </c>
      <c r="E2043" s="18" t="s">
        <v>82</v>
      </c>
      <c r="F2043" s="44">
        <v>104</v>
      </c>
    </row>
    <row r="2044" spans="1:6" x14ac:dyDescent="0.2">
      <c r="A2044" s="18" t="s">
        <v>7</v>
      </c>
      <c r="B2044" s="18" t="s">
        <v>228</v>
      </c>
      <c r="C2044" s="18" t="s">
        <v>297</v>
      </c>
      <c r="D2044" s="18" t="s">
        <v>73</v>
      </c>
      <c r="E2044" s="18" t="s">
        <v>85</v>
      </c>
      <c r="F2044" s="44">
        <v>6</v>
      </c>
    </row>
    <row r="2045" spans="1:6" x14ac:dyDescent="0.2">
      <c r="A2045" s="18" t="s">
        <v>7</v>
      </c>
      <c r="B2045" s="18" t="s">
        <v>228</v>
      </c>
      <c r="C2045" s="18" t="s">
        <v>297</v>
      </c>
      <c r="D2045" s="18" t="s">
        <v>73</v>
      </c>
      <c r="E2045" s="18" t="s">
        <v>90</v>
      </c>
      <c r="F2045" s="44">
        <v>225</v>
      </c>
    </row>
    <row r="2046" spans="1:6" x14ac:dyDescent="0.2">
      <c r="A2046" s="18" t="s">
        <v>7</v>
      </c>
      <c r="B2046" s="18" t="s">
        <v>228</v>
      </c>
      <c r="C2046" s="18" t="s">
        <v>297</v>
      </c>
      <c r="D2046" s="18" t="s">
        <v>73</v>
      </c>
      <c r="E2046" s="18" t="s">
        <v>89</v>
      </c>
      <c r="F2046" s="44">
        <v>68</v>
      </c>
    </row>
    <row r="2047" spans="1:6" x14ac:dyDescent="0.2">
      <c r="A2047" s="18" t="s">
        <v>7</v>
      </c>
      <c r="B2047" s="18" t="s">
        <v>228</v>
      </c>
      <c r="C2047" s="18" t="s">
        <v>297</v>
      </c>
      <c r="D2047" s="18" t="s">
        <v>73</v>
      </c>
      <c r="E2047" s="18" t="s">
        <v>91</v>
      </c>
      <c r="F2047" s="44">
        <v>44</v>
      </c>
    </row>
    <row r="2048" spans="1:6" x14ac:dyDescent="0.2">
      <c r="A2048" s="18" t="s">
        <v>7</v>
      </c>
      <c r="B2048" s="18" t="s">
        <v>228</v>
      </c>
      <c r="C2048" s="18" t="s">
        <v>297</v>
      </c>
      <c r="D2048" s="18" t="s">
        <v>150</v>
      </c>
      <c r="E2048" s="18" t="s">
        <v>154</v>
      </c>
      <c r="F2048" s="44">
        <v>524</v>
      </c>
    </row>
    <row r="2049" spans="1:6" x14ac:dyDescent="0.2">
      <c r="A2049" s="18" t="s">
        <v>7</v>
      </c>
      <c r="B2049" s="18" t="s">
        <v>228</v>
      </c>
      <c r="C2049" s="18" t="s">
        <v>297</v>
      </c>
      <c r="D2049" s="18" t="s">
        <v>150</v>
      </c>
      <c r="E2049" s="18" t="s">
        <v>151</v>
      </c>
      <c r="F2049" s="44">
        <v>5</v>
      </c>
    </row>
    <row r="2050" spans="1:6" x14ac:dyDescent="0.2">
      <c r="A2050" s="18" t="s">
        <v>7</v>
      </c>
      <c r="B2050" s="18" t="s">
        <v>228</v>
      </c>
      <c r="C2050" s="18" t="s">
        <v>297</v>
      </c>
      <c r="D2050" s="18" t="s">
        <v>150</v>
      </c>
      <c r="E2050" s="18" t="s">
        <v>152</v>
      </c>
      <c r="F2050" s="44">
        <v>91</v>
      </c>
    </row>
    <row r="2051" spans="1:6" x14ac:dyDescent="0.2">
      <c r="A2051" s="18" t="s">
        <v>7</v>
      </c>
      <c r="B2051" s="18" t="s">
        <v>228</v>
      </c>
      <c r="C2051" s="18" t="s">
        <v>297</v>
      </c>
      <c r="D2051" s="18" t="s">
        <v>150</v>
      </c>
      <c r="E2051" s="18" t="s">
        <v>153</v>
      </c>
      <c r="F2051" s="44">
        <v>390</v>
      </c>
    </row>
    <row r="2052" spans="1:6" x14ac:dyDescent="0.2">
      <c r="A2052" s="18" t="s">
        <v>7</v>
      </c>
      <c r="B2052" s="18" t="s">
        <v>228</v>
      </c>
      <c r="C2052" s="18" t="s">
        <v>297</v>
      </c>
      <c r="D2052" s="18" t="s">
        <v>57</v>
      </c>
      <c r="E2052" s="18" t="s">
        <v>62</v>
      </c>
      <c r="F2052" s="44">
        <v>1534</v>
      </c>
    </row>
    <row r="2053" spans="1:6" x14ac:dyDescent="0.2">
      <c r="A2053" s="18" t="s">
        <v>7</v>
      </c>
      <c r="B2053" s="18" t="s">
        <v>228</v>
      </c>
      <c r="C2053" s="18" t="s">
        <v>297</v>
      </c>
      <c r="D2053" s="18" t="s">
        <v>57</v>
      </c>
      <c r="E2053" s="18" t="s">
        <v>59</v>
      </c>
      <c r="F2053" s="44">
        <v>1034</v>
      </c>
    </row>
    <row r="2054" spans="1:6" x14ac:dyDescent="0.2">
      <c r="A2054" s="18" t="s">
        <v>7</v>
      </c>
      <c r="B2054" s="18" t="s">
        <v>228</v>
      </c>
      <c r="C2054" s="18" t="s">
        <v>297</v>
      </c>
      <c r="D2054" s="18" t="s">
        <v>57</v>
      </c>
      <c r="E2054" s="18" t="s">
        <v>60</v>
      </c>
      <c r="F2054" s="44">
        <v>320</v>
      </c>
    </row>
    <row r="2055" spans="1:6" x14ac:dyDescent="0.2">
      <c r="A2055" s="18" t="s">
        <v>7</v>
      </c>
      <c r="B2055" s="18" t="s">
        <v>228</v>
      </c>
      <c r="C2055" s="18" t="s">
        <v>297</v>
      </c>
      <c r="D2055" s="18" t="s">
        <v>57</v>
      </c>
      <c r="E2055" s="18" t="s">
        <v>61</v>
      </c>
      <c r="F2055" s="44">
        <v>486</v>
      </c>
    </row>
    <row r="2056" spans="1:6" x14ac:dyDescent="0.2">
      <c r="A2056" s="18" t="s">
        <v>7</v>
      </c>
      <c r="B2056" s="18" t="s">
        <v>228</v>
      </c>
      <c r="C2056" s="18" t="s">
        <v>297</v>
      </c>
      <c r="D2056" s="18" t="s">
        <v>57</v>
      </c>
      <c r="E2056" s="18" t="s">
        <v>63</v>
      </c>
      <c r="F2056" s="44">
        <v>195</v>
      </c>
    </row>
    <row r="2057" spans="1:6" x14ac:dyDescent="0.2">
      <c r="A2057" s="18" t="s">
        <v>7</v>
      </c>
      <c r="B2057" s="18" t="s">
        <v>228</v>
      </c>
      <c r="C2057" s="18" t="s">
        <v>297</v>
      </c>
      <c r="D2057" s="18" t="s">
        <v>57</v>
      </c>
      <c r="E2057" s="18" t="s">
        <v>23</v>
      </c>
      <c r="F2057" s="44">
        <v>230</v>
      </c>
    </row>
    <row r="2058" spans="1:6" x14ac:dyDescent="0.2">
      <c r="A2058" s="18" t="s">
        <v>7</v>
      </c>
      <c r="B2058" s="18" t="s">
        <v>228</v>
      </c>
      <c r="C2058" s="18" t="s">
        <v>297</v>
      </c>
      <c r="D2058" s="18" t="s">
        <v>141</v>
      </c>
      <c r="E2058" s="18" t="s">
        <v>145</v>
      </c>
      <c r="F2058" s="44">
        <v>1</v>
      </c>
    </row>
    <row r="2059" spans="1:6" x14ac:dyDescent="0.2">
      <c r="A2059" s="18" t="s">
        <v>7</v>
      </c>
      <c r="B2059" s="18" t="s">
        <v>228</v>
      </c>
      <c r="C2059" s="18" t="s">
        <v>297</v>
      </c>
      <c r="D2059" s="18" t="s">
        <v>141</v>
      </c>
      <c r="E2059" s="18" t="s">
        <v>142</v>
      </c>
      <c r="F2059" s="44">
        <v>126</v>
      </c>
    </row>
    <row r="2060" spans="1:6" x14ac:dyDescent="0.2">
      <c r="A2060" s="18" t="s">
        <v>7</v>
      </c>
      <c r="B2060" s="18" t="s">
        <v>228</v>
      </c>
      <c r="C2060" s="18" t="s">
        <v>297</v>
      </c>
      <c r="D2060" s="18" t="s">
        <v>141</v>
      </c>
      <c r="E2060" s="18" t="s">
        <v>147</v>
      </c>
      <c r="F2060" s="44">
        <v>21</v>
      </c>
    </row>
    <row r="2061" spans="1:6" x14ac:dyDescent="0.2">
      <c r="A2061" s="18" t="s">
        <v>7</v>
      </c>
      <c r="B2061" s="18" t="s">
        <v>228</v>
      </c>
      <c r="C2061" s="18" t="s">
        <v>297</v>
      </c>
      <c r="D2061" s="18" t="s">
        <v>141</v>
      </c>
      <c r="E2061" s="18" t="s">
        <v>144</v>
      </c>
      <c r="F2061" s="44">
        <v>2</v>
      </c>
    </row>
    <row r="2062" spans="1:6" x14ac:dyDescent="0.2">
      <c r="A2062" s="18" t="s">
        <v>7</v>
      </c>
      <c r="B2062" s="18" t="s">
        <v>228</v>
      </c>
      <c r="C2062" s="18" t="s">
        <v>297</v>
      </c>
      <c r="D2062" s="18" t="s">
        <v>141</v>
      </c>
      <c r="E2062" s="18" t="s">
        <v>143</v>
      </c>
      <c r="F2062" s="44">
        <v>5</v>
      </c>
    </row>
    <row r="2063" spans="1:6" x14ac:dyDescent="0.2">
      <c r="A2063" s="18" t="s">
        <v>7</v>
      </c>
      <c r="B2063" s="18" t="s">
        <v>228</v>
      </c>
      <c r="C2063" s="18" t="s">
        <v>297</v>
      </c>
      <c r="D2063" s="18" t="s">
        <v>35</v>
      </c>
      <c r="E2063" s="18" t="s">
        <v>21</v>
      </c>
      <c r="F2063" s="44">
        <v>1279</v>
      </c>
    </row>
    <row r="2064" spans="1:6" x14ac:dyDescent="0.2">
      <c r="A2064" s="18" t="s">
        <v>7</v>
      </c>
      <c r="B2064" s="18" t="s">
        <v>228</v>
      </c>
      <c r="C2064" s="18" t="s">
        <v>297</v>
      </c>
      <c r="D2064" s="18" t="s">
        <v>35</v>
      </c>
      <c r="E2064" s="18" t="s">
        <v>36</v>
      </c>
      <c r="F2064" s="44">
        <v>109</v>
      </c>
    </row>
    <row r="2065" spans="1:6" x14ac:dyDescent="0.2">
      <c r="A2065" s="18" t="s">
        <v>7</v>
      </c>
      <c r="B2065" s="18" t="s">
        <v>228</v>
      </c>
      <c r="C2065" s="18" t="s">
        <v>297</v>
      </c>
      <c r="D2065" s="18" t="s">
        <v>35</v>
      </c>
      <c r="E2065" s="18" t="s">
        <v>38</v>
      </c>
      <c r="F2065" s="44">
        <v>1927</v>
      </c>
    </row>
    <row r="2066" spans="1:6" x14ac:dyDescent="0.2">
      <c r="A2066" s="18" t="s">
        <v>7</v>
      </c>
      <c r="B2066" s="18" t="s">
        <v>228</v>
      </c>
      <c r="C2066" s="18" t="s">
        <v>297</v>
      </c>
      <c r="D2066" s="18" t="s">
        <v>35</v>
      </c>
      <c r="E2066" s="18" t="s">
        <v>23</v>
      </c>
      <c r="F2066" s="44">
        <v>261</v>
      </c>
    </row>
    <row r="2067" spans="1:6" x14ac:dyDescent="0.2">
      <c r="A2067" s="18" t="s">
        <v>7</v>
      </c>
      <c r="B2067" s="18" t="s">
        <v>228</v>
      </c>
      <c r="C2067" s="18" t="s">
        <v>297</v>
      </c>
      <c r="D2067" s="18" t="s">
        <v>35</v>
      </c>
      <c r="E2067" s="18" t="s">
        <v>37</v>
      </c>
      <c r="F2067" s="44">
        <v>635</v>
      </c>
    </row>
    <row r="2068" spans="1:6" x14ac:dyDescent="0.2">
      <c r="A2068" s="18" t="s">
        <v>7</v>
      </c>
      <c r="B2068" s="18" t="s">
        <v>228</v>
      </c>
      <c r="C2068" s="18" t="s">
        <v>297</v>
      </c>
      <c r="D2068" s="18" t="s">
        <v>35</v>
      </c>
      <c r="E2068" s="18" t="s">
        <v>22</v>
      </c>
      <c r="F2068" s="44">
        <v>218</v>
      </c>
    </row>
    <row r="2069" spans="1:6" x14ac:dyDescent="0.2">
      <c r="A2069" s="18" t="s">
        <v>7</v>
      </c>
      <c r="B2069" s="18" t="s">
        <v>228</v>
      </c>
      <c r="C2069" s="18" t="s">
        <v>297</v>
      </c>
      <c r="D2069" s="18" t="s">
        <v>272</v>
      </c>
      <c r="E2069" s="18" t="s">
        <v>166</v>
      </c>
      <c r="F2069" s="44">
        <v>262</v>
      </c>
    </row>
    <row r="2070" spans="1:6" x14ac:dyDescent="0.2">
      <c r="A2070" s="18" t="s">
        <v>7</v>
      </c>
      <c r="B2070" s="18" t="s">
        <v>228</v>
      </c>
      <c r="C2070" s="18" t="s">
        <v>297</v>
      </c>
      <c r="D2070" s="18" t="s">
        <v>272</v>
      </c>
      <c r="E2070" s="18" t="s">
        <v>163</v>
      </c>
      <c r="F2070" s="44">
        <v>1141</v>
      </c>
    </row>
    <row r="2071" spans="1:6" x14ac:dyDescent="0.2">
      <c r="A2071" s="18" t="s">
        <v>7</v>
      </c>
      <c r="B2071" s="18" t="s">
        <v>228</v>
      </c>
      <c r="C2071" s="18" t="s">
        <v>297</v>
      </c>
      <c r="D2071" s="18" t="s">
        <v>105</v>
      </c>
      <c r="E2071" s="18" t="s">
        <v>107</v>
      </c>
      <c r="F2071" s="44">
        <v>2</v>
      </c>
    </row>
    <row r="2072" spans="1:6" x14ac:dyDescent="0.2">
      <c r="A2072" s="18" t="s">
        <v>7</v>
      </c>
      <c r="B2072" s="18" t="s">
        <v>228</v>
      </c>
      <c r="C2072" s="18" t="s">
        <v>297</v>
      </c>
      <c r="D2072" s="18" t="s">
        <v>105</v>
      </c>
      <c r="E2072" s="18" t="s">
        <v>108</v>
      </c>
      <c r="F2072" s="44">
        <v>23</v>
      </c>
    </row>
    <row r="2073" spans="1:6" x14ac:dyDescent="0.2">
      <c r="A2073" s="18" t="s">
        <v>7</v>
      </c>
      <c r="B2073" s="18" t="s">
        <v>228</v>
      </c>
      <c r="C2073" s="18" t="s">
        <v>297</v>
      </c>
      <c r="D2073" s="18" t="s">
        <v>105</v>
      </c>
      <c r="E2073" s="18" t="s">
        <v>109</v>
      </c>
      <c r="F2073" s="44">
        <v>214</v>
      </c>
    </row>
    <row r="2074" spans="1:6" x14ac:dyDescent="0.2">
      <c r="A2074" s="18" t="s">
        <v>7</v>
      </c>
      <c r="B2074" s="18" t="s">
        <v>228</v>
      </c>
      <c r="C2074" s="18" t="s">
        <v>297</v>
      </c>
      <c r="D2074" s="18" t="s">
        <v>105</v>
      </c>
      <c r="E2074" s="18" t="s">
        <v>110</v>
      </c>
      <c r="F2074" s="44">
        <v>15</v>
      </c>
    </row>
    <row r="2075" spans="1:6" x14ac:dyDescent="0.2">
      <c r="A2075" s="18" t="s">
        <v>7</v>
      </c>
      <c r="B2075" s="18" t="s">
        <v>228</v>
      </c>
      <c r="C2075" s="18" t="s">
        <v>297</v>
      </c>
      <c r="D2075" s="18" t="s">
        <v>105</v>
      </c>
      <c r="E2075" s="18" t="s">
        <v>111</v>
      </c>
      <c r="F2075" s="44">
        <v>35</v>
      </c>
    </row>
    <row r="2076" spans="1:6" x14ac:dyDescent="0.2">
      <c r="A2076" s="18" t="s">
        <v>7</v>
      </c>
      <c r="B2076" s="18" t="s">
        <v>228</v>
      </c>
      <c r="C2076" s="18" t="s">
        <v>297</v>
      </c>
      <c r="D2076" s="18" t="s">
        <v>105</v>
      </c>
      <c r="E2076" s="18" t="s">
        <v>112</v>
      </c>
      <c r="F2076" s="44">
        <v>2</v>
      </c>
    </row>
    <row r="2077" spans="1:6" x14ac:dyDescent="0.2">
      <c r="A2077" s="18" t="s">
        <v>7</v>
      </c>
      <c r="B2077" s="18" t="s">
        <v>228</v>
      </c>
      <c r="C2077" s="18" t="s">
        <v>297</v>
      </c>
      <c r="D2077" s="18" t="s">
        <v>105</v>
      </c>
      <c r="E2077" s="18" t="s">
        <v>113</v>
      </c>
      <c r="F2077" s="44">
        <v>8</v>
      </c>
    </row>
    <row r="2078" spans="1:6" x14ac:dyDescent="0.2">
      <c r="A2078" s="18" t="s">
        <v>7</v>
      </c>
      <c r="B2078" s="18" t="s">
        <v>228</v>
      </c>
      <c r="C2078" s="18" t="s">
        <v>297</v>
      </c>
      <c r="D2078" s="18" t="s">
        <v>105</v>
      </c>
      <c r="E2078" s="18" t="s">
        <v>114</v>
      </c>
      <c r="F2078" s="44">
        <v>2</v>
      </c>
    </row>
    <row r="2079" spans="1:6" x14ac:dyDescent="0.2">
      <c r="A2079" s="18" t="s">
        <v>7</v>
      </c>
      <c r="B2079" s="18" t="s">
        <v>228</v>
      </c>
      <c r="C2079" s="18" t="s">
        <v>297</v>
      </c>
      <c r="D2079" s="18" t="s">
        <v>105</v>
      </c>
      <c r="E2079" s="18" t="s">
        <v>115</v>
      </c>
      <c r="F2079" s="44">
        <v>5</v>
      </c>
    </row>
    <row r="2080" spans="1:6" x14ac:dyDescent="0.2">
      <c r="A2080" s="18" t="s">
        <v>7</v>
      </c>
      <c r="B2080" s="18" t="s">
        <v>228</v>
      </c>
      <c r="C2080" s="18" t="s">
        <v>297</v>
      </c>
      <c r="D2080" s="18" t="s">
        <v>105</v>
      </c>
      <c r="E2080" s="18" t="s">
        <v>116</v>
      </c>
      <c r="F2080" s="44">
        <v>12</v>
      </c>
    </row>
    <row r="2081" spans="1:6" x14ac:dyDescent="0.2">
      <c r="A2081" s="18" t="s">
        <v>7</v>
      </c>
      <c r="B2081" s="18" t="s">
        <v>228</v>
      </c>
      <c r="C2081" s="18" t="s">
        <v>297</v>
      </c>
      <c r="D2081" s="18" t="s">
        <v>105</v>
      </c>
      <c r="E2081" s="18" t="s">
        <v>117</v>
      </c>
      <c r="F2081" s="44">
        <v>42</v>
      </c>
    </row>
    <row r="2082" spans="1:6" x14ac:dyDescent="0.2">
      <c r="A2082" s="18" t="s">
        <v>7</v>
      </c>
      <c r="B2082" s="18" t="s">
        <v>228</v>
      </c>
      <c r="C2082" s="18" t="s">
        <v>297</v>
      </c>
      <c r="D2082" s="18" t="s">
        <v>105</v>
      </c>
      <c r="E2082" s="18" t="s">
        <v>118</v>
      </c>
      <c r="F2082" s="44">
        <v>1</v>
      </c>
    </row>
    <row r="2083" spans="1:6" x14ac:dyDescent="0.2">
      <c r="A2083" s="18" t="s">
        <v>7</v>
      </c>
      <c r="B2083" s="18" t="s">
        <v>228</v>
      </c>
      <c r="C2083" s="18" t="s">
        <v>297</v>
      </c>
      <c r="D2083" s="18" t="s">
        <v>105</v>
      </c>
      <c r="E2083" s="18" t="s">
        <v>119</v>
      </c>
      <c r="F2083" s="44">
        <v>1</v>
      </c>
    </row>
    <row r="2084" spans="1:6" x14ac:dyDescent="0.2">
      <c r="A2084" s="18" t="s">
        <v>7</v>
      </c>
      <c r="B2084" s="18" t="s">
        <v>228</v>
      </c>
      <c r="C2084" s="18" t="s">
        <v>297</v>
      </c>
      <c r="D2084" s="18" t="s">
        <v>105</v>
      </c>
      <c r="E2084" s="18" t="s">
        <v>120</v>
      </c>
      <c r="F2084" s="44">
        <v>7</v>
      </c>
    </row>
    <row r="2085" spans="1:6" x14ac:dyDescent="0.2">
      <c r="A2085" s="18" t="s">
        <v>7</v>
      </c>
      <c r="B2085" s="18" t="s">
        <v>228</v>
      </c>
      <c r="C2085" s="18" t="s">
        <v>297</v>
      </c>
      <c r="D2085" s="18" t="s">
        <v>105</v>
      </c>
      <c r="E2085" s="18" t="s">
        <v>121</v>
      </c>
      <c r="F2085" s="44">
        <v>6</v>
      </c>
    </row>
    <row r="2086" spans="1:6" x14ac:dyDescent="0.2">
      <c r="A2086" s="18" t="s">
        <v>7</v>
      </c>
      <c r="B2086" s="18" t="s">
        <v>228</v>
      </c>
      <c r="C2086" s="18" t="s">
        <v>297</v>
      </c>
      <c r="D2086" s="18" t="s">
        <v>105</v>
      </c>
      <c r="E2086" s="18" t="s">
        <v>122</v>
      </c>
      <c r="F2086" s="44">
        <v>2</v>
      </c>
    </row>
    <row r="2087" spans="1:6" x14ac:dyDescent="0.2">
      <c r="A2087" s="18" t="s">
        <v>7</v>
      </c>
      <c r="B2087" s="18" t="s">
        <v>228</v>
      </c>
      <c r="C2087" s="18" t="s">
        <v>297</v>
      </c>
      <c r="D2087" s="18" t="s">
        <v>105</v>
      </c>
      <c r="E2087" s="18" t="s">
        <v>123</v>
      </c>
      <c r="F2087" s="44">
        <v>4</v>
      </c>
    </row>
    <row r="2088" spans="1:6" x14ac:dyDescent="0.2">
      <c r="A2088" s="18" t="s">
        <v>7</v>
      </c>
      <c r="B2088" s="18" t="s">
        <v>228</v>
      </c>
      <c r="C2088" s="18" t="s">
        <v>297</v>
      </c>
      <c r="D2088" s="18" t="s">
        <v>105</v>
      </c>
      <c r="E2088" s="18" t="s">
        <v>124</v>
      </c>
      <c r="F2088" s="44">
        <v>3</v>
      </c>
    </row>
    <row r="2089" spans="1:6" x14ac:dyDescent="0.2">
      <c r="A2089" s="18" t="s">
        <v>7</v>
      </c>
      <c r="B2089" s="18" t="s">
        <v>228</v>
      </c>
      <c r="C2089" s="18" t="s">
        <v>297</v>
      </c>
      <c r="D2089" s="18" t="s">
        <v>105</v>
      </c>
      <c r="E2089" s="18" t="s">
        <v>125</v>
      </c>
      <c r="F2089" s="44">
        <v>19</v>
      </c>
    </row>
    <row r="2090" spans="1:6" x14ac:dyDescent="0.2">
      <c r="A2090" s="18" t="s">
        <v>7</v>
      </c>
      <c r="B2090" s="18" t="s">
        <v>228</v>
      </c>
      <c r="C2090" s="18" t="s">
        <v>297</v>
      </c>
      <c r="D2090" s="18" t="s">
        <v>105</v>
      </c>
      <c r="E2090" s="18" t="s">
        <v>126</v>
      </c>
      <c r="F2090" s="44">
        <v>9</v>
      </c>
    </row>
    <row r="2091" spans="1:6" x14ac:dyDescent="0.2">
      <c r="A2091" s="18" t="s">
        <v>7</v>
      </c>
      <c r="B2091" s="18" t="s">
        <v>228</v>
      </c>
      <c r="C2091" s="18" t="s">
        <v>297</v>
      </c>
      <c r="D2091" s="18" t="s">
        <v>105</v>
      </c>
      <c r="E2091" s="18" t="s">
        <v>127</v>
      </c>
      <c r="F2091" s="44">
        <v>41</v>
      </c>
    </row>
    <row r="2092" spans="1:6" x14ac:dyDescent="0.2">
      <c r="A2092" s="18" t="s">
        <v>7</v>
      </c>
      <c r="B2092" s="18" t="s">
        <v>228</v>
      </c>
      <c r="C2092" s="18" t="s">
        <v>297</v>
      </c>
      <c r="D2092" s="18" t="s">
        <v>242</v>
      </c>
      <c r="E2092" s="18" t="s">
        <v>62</v>
      </c>
      <c r="F2092" s="44">
        <v>1815</v>
      </c>
    </row>
    <row r="2093" spans="1:6" x14ac:dyDescent="0.2">
      <c r="A2093" s="18" t="s">
        <v>7</v>
      </c>
      <c r="B2093" s="18" t="s">
        <v>228</v>
      </c>
      <c r="C2093" s="18" t="s">
        <v>297</v>
      </c>
      <c r="D2093" s="18" t="s">
        <v>242</v>
      </c>
      <c r="E2093" s="18" t="s">
        <v>59</v>
      </c>
      <c r="F2093" s="44">
        <v>90</v>
      </c>
    </row>
    <row r="2094" spans="1:6" x14ac:dyDescent="0.2">
      <c r="A2094" s="18" t="s">
        <v>7</v>
      </c>
      <c r="B2094" s="18" t="s">
        <v>228</v>
      </c>
      <c r="C2094" s="18" t="s">
        <v>297</v>
      </c>
      <c r="D2094" s="18" t="s">
        <v>242</v>
      </c>
      <c r="E2094" s="18" t="s">
        <v>60</v>
      </c>
      <c r="F2094" s="44">
        <v>54</v>
      </c>
    </row>
    <row r="2095" spans="1:6" x14ac:dyDescent="0.2">
      <c r="A2095" s="18" t="s">
        <v>7</v>
      </c>
      <c r="B2095" s="18" t="s">
        <v>228</v>
      </c>
      <c r="C2095" s="18" t="s">
        <v>297</v>
      </c>
      <c r="D2095" s="18" t="s">
        <v>242</v>
      </c>
      <c r="E2095" s="18" t="s">
        <v>61</v>
      </c>
      <c r="F2095" s="44">
        <v>525</v>
      </c>
    </row>
    <row r="2096" spans="1:6" x14ac:dyDescent="0.2">
      <c r="A2096" s="18" t="s">
        <v>7</v>
      </c>
      <c r="B2096" s="18" t="s">
        <v>228</v>
      </c>
      <c r="C2096" s="18" t="s">
        <v>297</v>
      </c>
      <c r="D2096" s="18" t="s">
        <v>242</v>
      </c>
      <c r="E2096" s="18" t="s">
        <v>63</v>
      </c>
      <c r="F2096" s="44">
        <v>181</v>
      </c>
    </row>
    <row r="2097" spans="1:6" x14ac:dyDescent="0.2">
      <c r="A2097" s="18" t="s">
        <v>7</v>
      </c>
      <c r="B2097" s="18" t="s">
        <v>228</v>
      </c>
      <c r="C2097" s="18" t="s">
        <v>297</v>
      </c>
      <c r="D2097" s="18" t="s">
        <v>242</v>
      </c>
      <c r="E2097" s="18" t="s">
        <v>23</v>
      </c>
      <c r="F2097" s="44">
        <v>63</v>
      </c>
    </row>
    <row r="2098" spans="1:6" x14ac:dyDescent="0.2">
      <c r="A2098" s="18" t="s">
        <v>7</v>
      </c>
      <c r="B2098" s="18" t="s">
        <v>228</v>
      </c>
      <c r="C2098" s="18" t="s">
        <v>297</v>
      </c>
      <c r="D2098" s="18" t="s">
        <v>273</v>
      </c>
      <c r="E2098" s="18" t="s">
        <v>133</v>
      </c>
      <c r="F2098" s="44">
        <v>122</v>
      </c>
    </row>
    <row r="2099" spans="1:6" x14ac:dyDescent="0.2">
      <c r="A2099" s="18" t="s">
        <v>7</v>
      </c>
      <c r="B2099" s="18" t="s">
        <v>228</v>
      </c>
      <c r="C2099" s="18" t="s">
        <v>297</v>
      </c>
      <c r="D2099" s="18" t="s">
        <v>273</v>
      </c>
      <c r="E2099" s="18" t="s">
        <v>23</v>
      </c>
      <c r="F2099" s="44">
        <v>478</v>
      </c>
    </row>
    <row r="2100" spans="1:6" x14ac:dyDescent="0.2">
      <c r="A2100" s="18" t="s">
        <v>7</v>
      </c>
      <c r="B2100" s="18" t="s">
        <v>228</v>
      </c>
      <c r="C2100" s="18" t="s">
        <v>297</v>
      </c>
      <c r="D2100" s="18" t="s">
        <v>273</v>
      </c>
      <c r="E2100" s="18" t="s">
        <v>136</v>
      </c>
      <c r="F2100" s="44">
        <v>13</v>
      </c>
    </row>
    <row r="2101" spans="1:6" x14ac:dyDescent="0.2">
      <c r="A2101" s="18" t="s">
        <v>7</v>
      </c>
      <c r="B2101" s="18" t="s">
        <v>228</v>
      </c>
      <c r="C2101" s="18" t="s">
        <v>297</v>
      </c>
      <c r="D2101" s="18" t="s">
        <v>273</v>
      </c>
      <c r="E2101" s="18" t="s">
        <v>137</v>
      </c>
      <c r="F2101" s="44">
        <v>126</v>
      </c>
    </row>
    <row r="2102" spans="1:6" x14ac:dyDescent="0.2">
      <c r="A2102" s="18" t="s">
        <v>7</v>
      </c>
      <c r="B2102" s="18" t="s">
        <v>228</v>
      </c>
      <c r="C2102" s="18" t="s">
        <v>297</v>
      </c>
      <c r="D2102" s="18" t="s">
        <v>273</v>
      </c>
      <c r="E2102" s="18" t="s">
        <v>135</v>
      </c>
      <c r="F2102" s="44">
        <v>182</v>
      </c>
    </row>
    <row r="2103" spans="1:6" x14ac:dyDescent="0.2">
      <c r="A2103" s="18" t="s">
        <v>7</v>
      </c>
      <c r="B2103" s="18" t="s">
        <v>228</v>
      </c>
      <c r="C2103" s="18" t="s">
        <v>297</v>
      </c>
      <c r="D2103" s="18" t="s">
        <v>273</v>
      </c>
      <c r="E2103" s="18" t="s">
        <v>134</v>
      </c>
      <c r="F2103" s="44">
        <v>117</v>
      </c>
    </row>
    <row r="2104" spans="1:6" x14ac:dyDescent="0.2">
      <c r="A2104" s="18" t="s">
        <v>7</v>
      </c>
      <c r="B2104" s="18" t="s">
        <v>228</v>
      </c>
      <c r="C2104" s="18" t="s">
        <v>297</v>
      </c>
      <c r="D2104" s="18" t="s">
        <v>273</v>
      </c>
      <c r="E2104" s="18" t="s">
        <v>132</v>
      </c>
      <c r="F2104" s="44">
        <v>1593</v>
      </c>
    </row>
    <row r="2105" spans="1:6" x14ac:dyDescent="0.2">
      <c r="A2105" s="18" t="s">
        <v>7</v>
      </c>
      <c r="B2105" s="18" t="s">
        <v>228</v>
      </c>
      <c r="C2105" s="18" t="s">
        <v>297</v>
      </c>
      <c r="D2105" s="18" t="s">
        <v>274</v>
      </c>
      <c r="E2105" s="18" t="s">
        <v>163</v>
      </c>
      <c r="F2105" s="44">
        <v>50</v>
      </c>
    </row>
    <row r="2106" spans="1:6" x14ac:dyDescent="0.2">
      <c r="A2106" s="18" t="s">
        <v>7</v>
      </c>
      <c r="B2106" s="18" t="s">
        <v>228</v>
      </c>
      <c r="C2106" s="18" t="s">
        <v>297</v>
      </c>
      <c r="D2106" s="18" t="s">
        <v>34</v>
      </c>
      <c r="E2106" s="18" t="s">
        <v>276</v>
      </c>
      <c r="F2106" s="44">
        <v>702</v>
      </c>
    </row>
    <row r="2107" spans="1:6" x14ac:dyDescent="0.2">
      <c r="A2107" s="18" t="s">
        <v>7</v>
      </c>
      <c r="B2107" s="18" t="s">
        <v>228</v>
      </c>
      <c r="C2107" s="18" t="s">
        <v>297</v>
      </c>
      <c r="D2107" s="18" t="s">
        <v>34</v>
      </c>
      <c r="E2107" s="18" t="s">
        <v>28</v>
      </c>
      <c r="F2107" s="44">
        <v>971</v>
      </c>
    </row>
    <row r="2108" spans="1:6" x14ac:dyDescent="0.2">
      <c r="A2108" s="18" t="s">
        <v>7</v>
      </c>
      <c r="B2108" s="18" t="s">
        <v>228</v>
      </c>
      <c r="C2108" s="18" t="s">
        <v>297</v>
      </c>
      <c r="D2108" s="18" t="s">
        <v>34</v>
      </c>
      <c r="E2108" s="18" t="s">
        <v>30</v>
      </c>
      <c r="F2108" s="44">
        <v>7</v>
      </c>
    </row>
    <row r="2109" spans="1:6" x14ac:dyDescent="0.2">
      <c r="A2109" s="18" t="s">
        <v>7</v>
      </c>
      <c r="B2109" s="18" t="s">
        <v>228</v>
      </c>
      <c r="C2109" s="18" t="s">
        <v>297</v>
      </c>
      <c r="D2109" s="18" t="s">
        <v>34</v>
      </c>
      <c r="E2109" s="18" t="s">
        <v>31</v>
      </c>
      <c r="F2109" s="44">
        <v>129</v>
      </c>
    </row>
    <row r="2110" spans="1:6" x14ac:dyDescent="0.2">
      <c r="A2110" s="18" t="s">
        <v>7</v>
      </c>
      <c r="B2110" s="18" t="s">
        <v>228</v>
      </c>
      <c r="C2110" s="18" t="s">
        <v>297</v>
      </c>
      <c r="D2110" s="18" t="s">
        <v>34</v>
      </c>
      <c r="E2110" s="18" t="s">
        <v>26</v>
      </c>
      <c r="F2110" s="44">
        <v>13</v>
      </c>
    </row>
    <row r="2111" spans="1:6" x14ac:dyDescent="0.2">
      <c r="A2111" s="18" t="s">
        <v>7</v>
      </c>
      <c r="B2111" s="18" t="s">
        <v>228</v>
      </c>
      <c r="C2111" s="18" t="s">
        <v>297</v>
      </c>
      <c r="D2111" s="18" t="s">
        <v>34</v>
      </c>
      <c r="E2111" s="18" t="s">
        <v>33</v>
      </c>
      <c r="F2111" s="44">
        <v>364</v>
      </c>
    </row>
    <row r="2112" spans="1:6" x14ac:dyDescent="0.2">
      <c r="A2112" s="18" t="s">
        <v>7</v>
      </c>
      <c r="B2112" s="18" t="s">
        <v>228</v>
      </c>
      <c r="C2112" s="18" t="s">
        <v>297</v>
      </c>
      <c r="D2112" s="18" t="s">
        <v>34</v>
      </c>
      <c r="E2112" s="18" t="s">
        <v>23</v>
      </c>
      <c r="F2112" s="44">
        <v>304</v>
      </c>
    </row>
    <row r="2113" spans="1:6" x14ac:dyDescent="0.2">
      <c r="A2113" s="18" t="s">
        <v>7</v>
      </c>
      <c r="B2113" s="18" t="s">
        <v>228</v>
      </c>
      <c r="C2113" s="18" t="s">
        <v>297</v>
      </c>
      <c r="D2113" s="18" t="s">
        <v>34</v>
      </c>
      <c r="E2113" s="18" t="s">
        <v>32</v>
      </c>
      <c r="F2113" s="44">
        <v>22</v>
      </c>
    </row>
    <row r="2114" spans="1:6" x14ac:dyDescent="0.2">
      <c r="A2114" s="18" t="s">
        <v>7</v>
      </c>
      <c r="B2114" s="18" t="s">
        <v>228</v>
      </c>
      <c r="C2114" s="18" t="s">
        <v>297</v>
      </c>
      <c r="D2114" s="18" t="s">
        <v>34</v>
      </c>
      <c r="E2114" s="18" t="s">
        <v>29</v>
      </c>
      <c r="F2114" s="44">
        <v>508</v>
      </c>
    </row>
    <row r="2115" spans="1:6" x14ac:dyDescent="0.2">
      <c r="A2115" s="18" t="s">
        <v>7</v>
      </c>
      <c r="B2115" s="18" t="s">
        <v>228</v>
      </c>
      <c r="C2115" s="18" t="s">
        <v>297</v>
      </c>
      <c r="D2115" s="18" t="s">
        <v>275</v>
      </c>
      <c r="E2115" s="18" t="s">
        <v>276</v>
      </c>
      <c r="F2115" s="44">
        <v>36</v>
      </c>
    </row>
    <row r="2116" spans="1:6" x14ac:dyDescent="0.2">
      <c r="A2116" s="18" t="s">
        <v>7</v>
      </c>
      <c r="B2116" s="18" t="s">
        <v>228</v>
      </c>
      <c r="C2116" s="18" t="s">
        <v>297</v>
      </c>
      <c r="D2116" s="18" t="s">
        <v>275</v>
      </c>
      <c r="E2116" s="18" t="s">
        <v>28</v>
      </c>
      <c r="F2116" s="44">
        <v>24</v>
      </c>
    </row>
    <row r="2117" spans="1:6" x14ac:dyDescent="0.2">
      <c r="A2117" s="18" t="s">
        <v>7</v>
      </c>
      <c r="B2117" s="18" t="s">
        <v>228</v>
      </c>
      <c r="C2117" s="18" t="s">
        <v>297</v>
      </c>
      <c r="D2117" s="18" t="s">
        <v>275</v>
      </c>
      <c r="E2117" s="18" t="s">
        <v>30</v>
      </c>
      <c r="F2117" s="44">
        <v>1</v>
      </c>
    </row>
    <row r="2118" spans="1:6" x14ac:dyDescent="0.2">
      <c r="A2118" s="18" t="s">
        <v>7</v>
      </c>
      <c r="B2118" s="18" t="s">
        <v>228</v>
      </c>
      <c r="C2118" s="18" t="s">
        <v>297</v>
      </c>
      <c r="D2118" s="18" t="s">
        <v>275</v>
      </c>
      <c r="E2118" s="18" t="s">
        <v>31</v>
      </c>
      <c r="F2118" s="44">
        <v>121</v>
      </c>
    </row>
    <row r="2119" spans="1:6" x14ac:dyDescent="0.2">
      <c r="A2119" s="18" t="s">
        <v>7</v>
      </c>
      <c r="B2119" s="18" t="s">
        <v>228</v>
      </c>
      <c r="C2119" s="18" t="s">
        <v>297</v>
      </c>
      <c r="D2119" s="18" t="s">
        <v>275</v>
      </c>
      <c r="E2119" s="18" t="s">
        <v>26</v>
      </c>
      <c r="F2119" s="44">
        <v>43</v>
      </c>
    </row>
    <row r="2120" spans="1:6" x14ac:dyDescent="0.2">
      <c r="A2120" s="18" t="s">
        <v>7</v>
      </c>
      <c r="B2120" s="18" t="s">
        <v>228</v>
      </c>
      <c r="C2120" s="18" t="s">
        <v>297</v>
      </c>
      <c r="D2120" s="18" t="s">
        <v>275</v>
      </c>
      <c r="E2120" s="18" t="s">
        <v>33</v>
      </c>
      <c r="F2120" s="44">
        <v>46</v>
      </c>
    </row>
    <row r="2121" spans="1:6" x14ac:dyDescent="0.2">
      <c r="A2121" s="18" t="s">
        <v>7</v>
      </c>
      <c r="B2121" s="18" t="s">
        <v>228</v>
      </c>
      <c r="C2121" s="18" t="s">
        <v>297</v>
      </c>
      <c r="D2121" s="18" t="s">
        <v>275</v>
      </c>
      <c r="E2121" s="18" t="s">
        <v>23</v>
      </c>
      <c r="F2121" s="44">
        <v>112</v>
      </c>
    </row>
    <row r="2122" spans="1:6" x14ac:dyDescent="0.2">
      <c r="A2122" s="18" t="s">
        <v>7</v>
      </c>
      <c r="B2122" s="18" t="s">
        <v>228</v>
      </c>
      <c r="C2122" s="18" t="s">
        <v>297</v>
      </c>
      <c r="D2122" s="18" t="s">
        <v>275</v>
      </c>
      <c r="E2122" s="18" t="s">
        <v>32</v>
      </c>
      <c r="F2122" s="44">
        <v>3</v>
      </c>
    </row>
    <row r="2123" spans="1:6" x14ac:dyDescent="0.2">
      <c r="A2123" s="18" t="s">
        <v>7</v>
      </c>
      <c r="B2123" s="18" t="s">
        <v>228</v>
      </c>
      <c r="C2123" s="18" t="s">
        <v>297</v>
      </c>
      <c r="D2123" s="18" t="s">
        <v>275</v>
      </c>
      <c r="E2123" s="18" t="s">
        <v>29</v>
      </c>
      <c r="F2123" s="44">
        <v>24</v>
      </c>
    </row>
    <row r="2124" spans="1:6" x14ac:dyDescent="0.2">
      <c r="A2124" s="18" t="s">
        <v>7</v>
      </c>
      <c r="B2124" s="18" t="s">
        <v>228</v>
      </c>
      <c r="C2124" s="18" t="s">
        <v>297</v>
      </c>
      <c r="D2124" s="18" t="s">
        <v>162</v>
      </c>
      <c r="E2124" s="18" t="s">
        <v>163</v>
      </c>
      <c r="F2124" s="44">
        <v>1702</v>
      </c>
    </row>
    <row r="2125" spans="1:6" x14ac:dyDescent="0.2">
      <c r="A2125" s="18" t="s">
        <v>7</v>
      </c>
      <c r="B2125" s="18" t="s">
        <v>228</v>
      </c>
      <c r="C2125" s="18" t="s">
        <v>297</v>
      </c>
      <c r="D2125" s="18" t="s">
        <v>65</v>
      </c>
      <c r="E2125" s="18" t="s">
        <v>70</v>
      </c>
      <c r="F2125" s="44">
        <v>27</v>
      </c>
    </row>
    <row r="2126" spans="1:6" x14ac:dyDescent="0.2">
      <c r="A2126" s="18" t="s">
        <v>7</v>
      </c>
      <c r="B2126" s="18" t="s">
        <v>228</v>
      </c>
      <c r="C2126" s="18" t="s">
        <v>297</v>
      </c>
      <c r="D2126" s="18" t="s">
        <v>65</v>
      </c>
      <c r="E2126" s="18" t="s">
        <v>69</v>
      </c>
      <c r="F2126" s="44">
        <v>11</v>
      </c>
    </row>
    <row r="2127" spans="1:6" x14ac:dyDescent="0.2">
      <c r="A2127" s="18" t="s">
        <v>7</v>
      </c>
      <c r="B2127" s="18" t="s">
        <v>228</v>
      </c>
      <c r="C2127" s="18" t="s">
        <v>297</v>
      </c>
      <c r="D2127" s="18" t="s">
        <v>65</v>
      </c>
      <c r="E2127" s="18" t="s">
        <v>277</v>
      </c>
      <c r="F2127" s="44">
        <v>18</v>
      </c>
    </row>
    <row r="2128" spans="1:6" x14ac:dyDescent="0.2">
      <c r="A2128" s="18" t="s">
        <v>7</v>
      </c>
      <c r="B2128" s="18" t="s">
        <v>228</v>
      </c>
      <c r="C2128" s="18" t="s">
        <v>297</v>
      </c>
      <c r="D2128" s="18" t="s">
        <v>65</v>
      </c>
      <c r="E2128" s="18" t="s">
        <v>278</v>
      </c>
      <c r="F2128" s="44">
        <v>184</v>
      </c>
    </row>
    <row r="2129" spans="1:6" x14ac:dyDescent="0.2">
      <c r="A2129" s="18" t="s">
        <v>7</v>
      </c>
      <c r="B2129" s="18" t="s">
        <v>228</v>
      </c>
      <c r="C2129" s="18" t="s">
        <v>297</v>
      </c>
      <c r="D2129" s="18" t="s">
        <v>65</v>
      </c>
      <c r="E2129" s="18" t="s">
        <v>279</v>
      </c>
      <c r="F2129" s="44">
        <v>23</v>
      </c>
    </row>
    <row r="2130" spans="1:6" x14ac:dyDescent="0.2">
      <c r="A2130" s="18" t="s">
        <v>7</v>
      </c>
      <c r="B2130" s="18" t="s">
        <v>228</v>
      </c>
      <c r="C2130" s="18" t="s">
        <v>297</v>
      </c>
      <c r="D2130" s="18" t="s">
        <v>65</v>
      </c>
      <c r="E2130" s="18" t="s">
        <v>23</v>
      </c>
      <c r="F2130" s="44">
        <v>380</v>
      </c>
    </row>
    <row r="2131" spans="1:6" x14ac:dyDescent="0.2">
      <c r="A2131" s="18" t="s">
        <v>7</v>
      </c>
      <c r="B2131" s="18" t="s">
        <v>228</v>
      </c>
      <c r="C2131" s="18" t="s">
        <v>297</v>
      </c>
      <c r="D2131" s="18" t="s">
        <v>65</v>
      </c>
      <c r="E2131" s="18" t="s">
        <v>280</v>
      </c>
      <c r="F2131" s="44">
        <v>18</v>
      </c>
    </row>
    <row r="2132" spans="1:6" x14ac:dyDescent="0.2">
      <c r="A2132" s="18" t="s">
        <v>7</v>
      </c>
      <c r="B2132" s="18" t="s">
        <v>228</v>
      </c>
      <c r="C2132" s="18" t="s">
        <v>297</v>
      </c>
      <c r="D2132" s="18" t="s">
        <v>65</v>
      </c>
      <c r="E2132" s="18" t="s">
        <v>66</v>
      </c>
      <c r="F2132" s="44">
        <v>138</v>
      </c>
    </row>
    <row r="2133" spans="1:6" x14ac:dyDescent="0.2">
      <c r="A2133" s="18" t="s">
        <v>7</v>
      </c>
      <c r="B2133" s="18" t="s">
        <v>228</v>
      </c>
      <c r="C2133" s="18" t="s">
        <v>297</v>
      </c>
      <c r="D2133" s="18" t="s">
        <v>243</v>
      </c>
      <c r="E2133" s="18" t="s">
        <v>21</v>
      </c>
      <c r="F2133" s="44">
        <v>12</v>
      </c>
    </row>
    <row r="2134" spans="1:6" x14ac:dyDescent="0.2">
      <c r="A2134" s="18" t="s">
        <v>7</v>
      </c>
      <c r="B2134" s="18" t="s">
        <v>228</v>
      </c>
      <c r="C2134" s="18" t="s">
        <v>297</v>
      </c>
      <c r="D2134" s="18" t="s">
        <v>243</v>
      </c>
      <c r="E2134" s="18" t="s">
        <v>14</v>
      </c>
      <c r="F2134" s="44">
        <v>15</v>
      </c>
    </row>
    <row r="2135" spans="1:6" x14ac:dyDescent="0.2">
      <c r="A2135" s="18" t="s">
        <v>7</v>
      </c>
      <c r="B2135" s="18" t="s">
        <v>228</v>
      </c>
      <c r="C2135" s="18" t="s">
        <v>297</v>
      </c>
      <c r="D2135" s="18" t="s">
        <v>243</v>
      </c>
      <c r="E2135" s="18" t="s">
        <v>18</v>
      </c>
      <c r="F2135" s="44">
        <v>73</v>
      </c>
    </row>
    <row r="2136" spans="1:6" x14ac:dyDescent="0.2">
      <c r="A2136" s="18" t="s">
        <v>7</v>
      </c>
      <c r="B2136" s="18" t="s">
        <v>228</v>
      </c>
      <c r="C2136" s="18" t="s">
        <v>297</v>
      </c>
      <c r="D2136" s="18" t="s">
        <v>243</v>
      </c>
      <c r="E2136" s="18" t="s">
        <v>17</v>
      </c>
      <c r="F2136" s="44">
        <v>49</v>
      </c>
    </row>
    <row r="2137" spans="1:6" x14ac:dyDescent="0.2">
      <c r="A2137" s="18" t="s">
        <v>7</v>
      </c>
      <c r="B2137" s="18" t="s">
        <v>228</v>
      </c>
      <c r="C2137" s="18" t="s">
        <v>297</v>
      </c>
      <c r="D2137" s="18" t="s">
        <v>243</v>
      </c>
      <c r="E2137" s="18" t="s">
        <v>20</v>
      </c>
      <c r="F2137" s="44">
        <v>9</v>
      </c>
    </row>
    <row r="2138" spans="1:6" x14ac:dyDescent="0.2">
      <c r="A2138" s="18" t="s">
        <v>7</v>
      </c>
      <c r="B2138" s="18" t="s">
        <v>228</v>
      </c>
      <c r="C2138" s="18" t="s">
        <v>297</v>
      </c>
      <c r="D2138" s="18" t="s">
        <v>243</v>
      </c>
      <c r="E2138" s="18" t="s">
        <v>23</v>
      </c>
      <c r="F2138" s="44">
        <v>19</v>
      </c>
    </row>
    <row r="2139" spans="1:6" x14ac:dyDescent="0.2">
      <c r="A2139" s="18" t="s">
        <v>7</v>
      </c>
      <c r="B2139" s="18" t="s">
        <v>228</v>
      </c>
      <c r="C2139" s="18" t="s">
        <v>297</v>
      </c>
      <c r="D2139" s="18" t="s">
        <v>243</v>
      </c>
      <c r="E2139" s="18" t="s">
        <v>15</v>
      </c>
      <c r="F2139" s="44">
        <v>73</v>
      </c>
    </row>
    <row r="2140" spans="1:6" x14ac:dyDescent="0.2">
      <c r="A2140" s="18" t="s">
        <v>7</v>
      </c>
      <c r="B2140" s="18" t="s">
        <v>228</v>
      </c>
      <c r="C2140" s="18" t="s">
        <v>297</v>
      </c>
      <c r="D2140" s="18" t="s">
        <v>243</v>
      </c>
      <c r="E2140" s="18" t="s">
        <v>22</v>
      </c>
      <c r="F2140" s="44">
        <v>39</v>
      </c>
    </row>
    <row r="2141" spans="1:6" x14ac:dyDescent="0.2">
      <c r="A2141" s="18" t="s">
        <v>7</v>
      </c>
      <c r="B2141" s="18" t="s">
        <v>228</v>
      </c>
      <c r="C2141" s="18" t="s">
        <v>297</v>
      </c>
      <c r="D2141" s="18" t="s">
        <v>98</v>
      </c>
      <c r="E2141" s="18" t="s">
        <v>100</v>
      </c>
      <c r="F2141" s="44">
        <v>51</v>
      </c>
    </row>
    <row r="2142" spans="1:6" x14ac:dyDescent="0.2">
      <c r="A2142" s="18" t="s">
        <v>7</v>
      </c>
      <c r="B2142" s="18" t="s">
        <v>228</v>
      </c>
      <c r="C2142" s="18" t="s">
        <v>297</v>
      </c>
      <c r="D2142" s="18" t="s">
        <v>98</v>
      </c>
      <c r="E2142" s="18" t="s">
        <v>102</v>
      </c>
      <c r="F2142" s="44">
        <v>17</v>
      </c>
    </row>
    <row r="2143" spans="1:6" x14ac:dyDescent="0.2">
      <c r="A2143" s="18" t="s">
        <v>7</v>
      </c>
      <c r="B2143" s="18" t="s">
        <v>228</v>
      </c>
      <c r="C2143" s="18" t="s">
        <v>297</v>
      </c>
      <c r="D2143" s="18" t="s">
        <v>98</v>
      </c>
      <c r="E2143" s="18" t="s">
        <v>23</v>
      </c>
      <c r="F2143" s="44">
        <v>59</v>
      </c>
    </row>
    <row r="2144" spans="1:6" x14ac:dyDescent="0.2">
      <c r="A2144" s="18" t="s">
        <v>7</v>
      </c>
      <c r="B2144" s="18" t="s">
        <v>228</v>
      </c>
      <c r="C2144" s="18" t="s">
        <v>297</v>
      </c>
      <c r="D2144" s="18" t="s">
        <v>98</v>
      </c>
      <c r="E2144" s="18" t="s">
        <v>101</v>
      </c>
      <c r="F2144" s="44">
        <v>86</v>
      </c>
    </row>
    <row r="2145" spans="1:6" x14ac:dyDescent="0.2">
      <c r="A2145" s="18" t="s">
        <v>7</v>
      </c>
      <c r="B2145" s="18" t="s">
        <v>228</v>
      </c>
      <c r="C2145" s="18" t="s">
        <v>297</v>
      </c>
      <c r="D2145" s="18" t="s">
        <v>98</v>
      </c>
      <c r="E2145" s="18" t="s">
        <v>104</v>
      </c>
      <c r="F2145" s="44">
        <v>10</v>
      </c>
    </row>
    <row r="2146" spans="1:6" x14ac:dyDescent="0.2">
      <c r="A2146" s="18" t="s">
        <v>7</v>
      </c>
      <c r="B2146" s="18" t="s">
        <v>228</v>
      </c>
      <c r="C2146" s="18" t="s">
        <v>297</v>
      </c>
      <c r="D2146" s="18" t="s">
        <v>98</v>
      </c>
      <c r="E2146" s="18" t="s">
        <v>99</v>
      </c>
      <c r="F2146" s="44">
        <v>666</v>
      </c>
    </row>
    <row r="2147" spans="1:6" x14ac:dyDescent="0.2">
      <c r="A2147" s="18" t="s">
        <v>7</v>
      </c>
      <c r="B2147" s="18" t="s">
        <v>228</v>
      </c>
      <c r="C2147" s="18" t="s">
        <v>297</v>
      </c>
      <c r="D2147" s="18" t="s">
        <v>98</v>
      </c>
      <c r="E2147" s="18" t="s">
        <v>103</v>
      </c>
      <c r="F2147" s="44">
        <v>180</v>
      </c>
    </row>
    <row r="2148" spans="1:6" x14ac:dyDescent="0.2">
      <c r="A2148" s="18" t="s">
        <v>7</v>
      </c>
      <c r="B2148" s="18" t="s">
        <v>228</v>
      </c>
      <c r="C2148" s="18" t="s">
        <v>297</v>
      </c>
      <c r="D2148" s="18" t="s">
        <v>39</v>
      </c>
      <c r="E2148" s="18" t="s">
        <v>220</v>
      </c>
      <c r="F2148" s="44">
        <v>1</v>
      </c>
    </row>
    <row r="2149" spans="1:6" x14ac:dyDescent="0.2">
      <c r="A2149" s="18" t="s">
        <v>7</v>
      </c>
      <c r="B2149" s="18" t="s">
        <v>228</v>
      </c>
      <c r="C2149" s="18" t="s">
        <v>297</v>
      </c>
      <c r="D2149" s="18" t="s">
        <v>39</v>
      </c>
      <c r="E2149" s="18" t="s">
        <v>172</v>
      </c>
      <c r="F2149" s="44">
        <v>23</v>
      </c>
    </row>
    <row r="2150" spans="1:6" x14ac:dyDescent="0.2">
      <c r="A2150" s="18" t="s">
        <v>7</v>
      </c>
      <c r="B2150" s="18" t="s">
        <v>228</v>
      </c>
      <c r="C2150" s="18" t="s">
        <v>297</v>
      </c>
      <c r="D2150" s="18" t="s">
        <v>39</v>
      </c>
      <c r="E2150" s="18" t="s">
        <v>174</v>
      </c>
      <c r="F2150" s="44">
        <v>75</v>
      </c>
    </row>
    <row r="2151" spans="1:6" x14ac:dyDescent="0.2">
      <c r="A2151" s="18" t="s">
        <v>7</v>
      </c>
      <c r="B2151" s="18" t="s">
        <v>228</v>
      </c>
      <c r="C2151" s="18" t="s">
        <v>297</v>
      </c>
      <c r="D2151" s="18" t="s">
        <v>39</v>
      </c>
      <c r="E2151" s="18" t="s">
        <v>23</v>
      </c>
      <c r="F2151" s="44">
        <v>12</v>
      </c>
    </row>
    <row r="2152" spans="1:6" x14ac:dyDescent="0.2">
      <c r="A2152" s="18" t="s">
        <v>7</v>
      </c>
      <c r="B2152" s="18" t="s">
        <v>228</v>
      </c>
      <c r="C2152" s="18" t="s">
        <v>297</v>
      </c>
      <c r="D2152" s="18" t="s">
        <v>39</v>
      </c>
      <c r="E2152" s="18" t="s">
        <v>54</v>
      </c>
      <c r="F2152" s="44">
        <v>21</v>
      </c>
    </row>
    <row r="2153" spans="1:6" x14ac:dyDescent="0.2">
      <c r="A2153" s="18" t="s">
        <v>7</v>
      </c>
      <c r="B2153" s="18" t="s">
        <v>228</v>
      </c>
      <c r="C2153" s="18" t="s">
        <v>297</v>
      </c>
      <c r="D2153" s="18" t="s">
        <v>39</v>
      </c>
      <c r="E2153" s="18" t="s">
        <v>171</v>
      </c>
      <c r="F2153" s="44">
        <v>3</v>
      </c>
    </row>
    <row r="2154" spans="1:6" x14ac:dyDescent="0.2">
      <c r="A2154" s="18" t="s">
        <v>7</v>
      </c>
      <c r="B2154" s="18" t="s">
        <v>228</v>
      </c>
      <c r="C2154" s="18" t="s">
        <v>297</v>
      </c>
      <c r="D2154" s="18" t="s">
        <v>39</v>
      </c>
      <c r="E2154" s="18" t="s">
        <v>55</v>
      </c>
      <c r="F2154" s="44">
        <v>32</v>
      </c>
    </row>
    <row r="2155" spans="1:6" x14ac:dyDescent="0.2">
      <c r="A2155" s="18" t="s">
        <v>7</v>
      </c>
      <c r="B2155" s="18" t="s">
        <v>228</v>
      </c>
      <c r="C2155" s="18" t="s">
        <v>297</v>
      </c>
      <c r="D2155" s="18" t="s">
        <v>39</v>
      </c>
      <c r="E2155" s="18" t="s">
        <v>43</v>
      </c>
      <c r="F2155" s="44">
        <v>1</v>
      </c>
    </row>
    <row r="2156" spans="1:6" x14ac:dyDescent="0.2">
      <c r="A2156" s="18" t="s">
        <v>7</v>
      </c>
      <c r="B2156" s="18" t="s">
        <v>228</v>
      </c>
      <c r="C2156" s="18" t="s">
        <v>297</v>
      </c>
      <c r="D2156" s="18" t="s">
        <v>39</v>
      </c>
      <c r="E2156" s="18" t="s">
        <v>170</v>
      </c>
      <c r="F2156" s="44">
        <v>12</v>
      </c>
    </row>
    <row r="2157" spans="1:6" x14ac:dyDescent="0.2">
      <c r="A2157" s="18" t="s">
        <v>7</v>
      </c>
      <c r="B2157" s="18" t="s">
        <v>228</v>
      </c>
      <c r="C2157" s="18" t="s">
        <v>297</v>
      </c>
      <c r="D2157" s="18" t="s">
        <v>39</v>
      </c>
      <c r="E2157" s="18" t="s">
        <v>48</v>
      </c>
      <c r="F2157" s="44">
        <v>5</v>
      </c>
    </row>
    <row r="2158" spans="1:6" x14ac:dyDescent="0.2">
      <c r="A2158" s="18" t="s">
        <v>7</v>
      </c>
      <c r="B2158" s="18" t="s">
        <v>228</v>
      </c>
      <c r="C2158" s="18" t="s">
        <v>297</v>
      </c>
      <c r="D2158" s="18" t="s">
        <v>39</v>
      </c>
      <c r="E2158" s="18" t="s">
        <v>47</v>
      </c>
      <c r="F2158" s="44">
        <v>111</v>
      </c>
    </row>
    <row r="2159" spans="1:6" x14ac:dyDescent="0.2">
      <c r="A2159" s="18" t="s">
        <v>7</v>
      </c>
      <c r="B2159" s="18" t="s">
        <v>228</v>
      </c>
      <c r="C2159" s="18" t="s">
        <v>297</v>
      </c>
      <c r="D2159" s="18" t="s">
        <v>39</v>
      </c>
      <c r="E2159" s="18" t="s">
        <v>169</v>
      </c>
      <c r="F2159" s="44">
        <v>80</v>
      </c>
    </row>
    <row r="2160" spans="1:6" x14ac:dyDescent="0.2">
      <c r="A2160" s="18" t="s">
        <v>7</v>
      </c>
      <c r="B2160" s="18" t="s">
        <v>228</v>
      </c>
      <c r="C2160" s="18" t="s">
        <v>297</v>
      </c>
      <c r="D2160" s="18" t="s">
        <v>39</v>
      </c>
      <c r="E2160" s="18" t="s">
        <v>189</v>
      </c>
      <c r="F2160" s="44">
        <v>1</v>
      </c>
    </row>
    <row r="2161" spans="1:6" x14ac:dyDescent="0.2">
      <c r="A2161" s="18" t="s">
        <v>7</v>
      </c>
      <c r="B2161" s="18" t="s">
        <v>228</v>
      </c>
      <c r="C2161" s="18" t="s">
        <v>297</v>
      </c>
      <c r="D2161" s="18" t="s">
        <v>39</v>
      </c>
      <c r="E2161" s="18" t="s">
        <v>56</v>
      </c>
      <c r="F2161" s="44">
        <v>25</v>
      </c>
    </row>
    <row r="2162" spans="1:6" x14ac:dyDescent="0.2">
      <c r="A2162" s="18" t="s">
        <v>7</v>
      </c>
      <c r="B2162" s="18" t="s">
        <v>228</v>
      </c>
      <c r="C2162" s="18" t="s">
        <v>297</v>
      </c>
      <c r="D2162" s="18" t="s">
        <v>39</v>
      </c>
      <c r="E2162" s="18" t="s">
        <v>44</v>
      </c>
      <c r="F2162" s="44">
        <v>3</v>
      </c>
    </row>
    <row r="2163" spans="1:6" x14ac:dyDescent="0.2">
      <c r="A2163" s="18" t="s">
        <v>7</v>
      </c>
      <c r="B2163" s="18" t="s">
        <v>228</v>
      </c>
      <c r="C2163" s="18" t="s">
        <v>297</v>
      </c>
      <c r="D2163" s="18" t="s">
        <v>39</v>
      </c>
      <c r="E2163" s="18" t="s">
        <v>173</v>
      </c>
      <c r="F2163" s="44">
        <v>4</v>
      </c>
    </row>
    <row r="2164" spans="1:6" x14ac:dyDescent="0.2">
      <c r="A2164" s="18" t="s">
        <v>7</v>
      </c>
      <c r="B2164" s="18" t="s">
        <v>228</v>
      </c>
      <c r="C2164" s="18" t="s">
        <v>297</v>
      </c>
      <c r="D2164" s="18" t="s">
        <v>13</v>
      </c>
      <c r="E2164" s="18" t="s">
        <v>21</v>
      </c>
      <c r="F2164" s="44">
        <v>156</v>
      </c>
    </row>
    <row r="2165" spans="1:6" x14ac:dyDescent="0.2">
      <c r="A2165" s="18" t="s">
        <v>7</v>
      </c>
      <c r="B2165" s="18" t="s">
        <v>228</v>
      </c>
      <c r="C2165" s="18" t="s">
        <v>297</v>
      </c>
      <c r="D2165" s="18" t="s">
        <v>13</v>
      </c>
      <c r="E2165" s="18" t="s">
        <v>14</v>
      </c>
      <c r="F2165" s="44">
        <v>2009</v>
      </c>
    </row>
    <row r="2166" spans="1:6" x14ac:dyDescent="0.2">
      <c r="A2166" s="18" t="s">
        <v>7</v>
      </c>
      <c r="B2166" s="18" t="s">
        <v>228</v>
      </c>
      <c r="C2166" s="18" t="s">
        <v>297</v>
      </c>
      <c r="D2166" s="18" t="s">
        <v>13</v>
      </c>
      <c r="E2166" s="18" t="s">
        <v>18</v>
      </c>
      <c r="F2166" s="44">
        <v>1675</v>
      </c>
    </row>
    <row r="2167" spans="1:6" x14ac:dyDescent="0.2">
      <c r="A2167" s="18" t="s">
        <v>7</v>
      </c>
      <c r="B2167" s="18" t="s">
        <v>228</v>
      </c>
      <c r="C2167" s="18" t="s">
        <v>297</v>
      </c>
      <c r="D2167" s="18" t="s">
        <v>13</v>
      </c>
      <c r="E2167" s="18" t="s">
        <v>17</v>
      </c>
      <c r="F2167" s="44">
        <v>2236</v>
      </c>
    </row>
    <row r="2168" spans="1:6" x14ac:dyDescent="0.2">
      <c r="A2168" s="18" t="s">
        <v>7</v>
      </c>
      <c r="B2168" s="18" t="s">
        <v>228</v>
      </c>
      <c r="C2168" s="18" t="s">
        <v>297</v>
      </c>
      <c r="D2168" s="18" t="s">
        <v>13</v>
      </c>
      <c r="E2168" s="18" t="s">
        <v>20</v>
      </c>
      <c r="F2168" s="44">
        <v>397</v>
      </c>
    </row>
    <row r="2169" spans="1:6" x14ac:dyDescent="0.2">
      <c r="A2169" s="18" t="s">
        <v>7</v>
      </c>
      <c r="B2169" s="18" t="s">
        <v>228</v>
      </c>
      <c r="C2169" s="18" t="s">
        <v>297</v>
      </c>
      <c r="D2169" s="18" t="s">
        <v>13</v>
      </c>
      <c r="E2169" s="18" t="s">
        <v>23</v>
      </c>
      <c r="F2169" s="44">
        <v>172</v>
      </c>
    </row>
    <row r="2170" spans="1:6" x14ac:dyDescent="0.2">
      <c r="A2170" s="18" t="s">
        <v>7</v>
      </c>
      <c r="B2170" s="18" t="s">
        <v>228</v>
      </c>
      <c r="C2170" s="18" t="s">
        <v>297</v>
      </c>
      <c r="D2170" s="18" t="s">
        <v>13</v>
      </c>
      <c r="E2170" s="18" t="s">
        <v>15</v>
      </c>
      <c r="F2170" s="44">
        <v>577</v>
      </c>
    </row>
    <row r="2171" spans="1:6" x14ac:dyDescent="0.2">
      <c r="A2171" s="18" t="s">
        <v>7</v>
      </c>
      <c r="B2171" s="18" t="s">
        <v>228</v>
      </c>
      <c r="C2171" s="18" t="s">
        <v>297</v>
      </c>
      <c r="D2171" s="18" t="s">
        <v>13</v>
      </c>
      <c r="E2171" s="18" t="s">
        <v>22</v>
      </c>
      <c r="F2171" s="44">
        <v>632</v>
      </c>
    </row>
    <row r="2172" spans="1:6" x14ac:dyDescent="0.2">
      <c r="A2172" s="18" t="s">
        <v>7</v>
      </c>
      <c r="B2172" s="18" t="s">
        <v>228</v>
      </c>
      <c r="C2172" s="18" t="s">
        <v>297</v>
      </c>
      <c r="D2172" s="18" t="s">
        <v>13</v>
      </c>
      <c r="E2172" s="18" t="s">
        <v>19</v>
      </c>
      <c r="F2172" s="44">
        <v>192</v>
      </c>
    </row>
    <row r="2173" spans="1:6" x14ac:dyDescent="0.2">
      <c r="A2173" s="18" t="s">
        <v>7</v>
      </c>
      <c r="B2173" s="18" t="s">
        <v>228</v>
      </c>
      <c r="C2173" s="18" t="s">
        <v>297</v>
      </c>
      <c r="D2173" s="18" t="s">
        <v>128</v>
      </c>
      <c r="E2173" s="18" t="s">
        <v>23</v>
      </c>
      <c r="F2173" s="44">
        <v>329</v>
      </c>
    </row>
    <row r="2174" spans="1:6" x14ac:dyDescent="0.2">
      <c r="A2174" s="18" t="s">
        <v>7</v>
      </c>
      <c r="B2174" s="18" t="s">
        <v>228</v>
      </c>
      <c r="C2174" s="18" t="s">
        <v>297</v>
      </c>
      <c r="D2174" s="18" t="s">
        <v>128</v>
      </c>
      <c r="E2174" s="18" t="s">
        <v>129</v>
      </c>
      <c r="F2174" s="44">
        <v>90</v>
      </c>
    </row>
    <row r="2175" spans="1:6" x14ac:dyDescent="0.2">
      <c r="A2175" s="18" t="s">
        <v>7</v>
      </c>
      <c r="B2175" s="18" t="s">
        <v>228</v>
      </c>
      <c r="C2175" s="18" t="s">
        <v>297</v>
      </c>
      <c r="D2175" s="18" t="s">
        <v>128</v>
      </c>
      <c r="E2175" s="18" t="s">
        <v>130</v>
      </c>
      <c r="F2175" s="44">
        <v>537</v>
      </c>
    </row>
    <row r="2176" spans="1:6" x14ac:dyDescent="0.2">
      <c r="A2176" s="18" t="s">
        <v>7</v>
      </c>
      <c r="B2176" s="18" t="s">
        <v>228</v>
      </c>
      <c r="C2176" s="18" t="s">
        <v>297</v>
      </c>
      <c r="D2176" s="18" t="s">
        <v>244</v>
      </c>
      <c r="E2176" s="18" t="s">
        <v>160</v>
      </c>
      <c r="F2176" s="44">
        <v>36</v>
      </c>
    </row>
    <row r="2177" spans="1:6" x14ac:dyDescent="0.2">
      <c r="A2177" s="18" t="s">
        <v>7</v>
      </c>
      <c r="B2177" s="18" t="s">
        <v>228</v>
      </c>
      <c r="C2177" s="18" t="s">
        <v>297</v>
      </c>
      <c r="D2177" s="18" t="s">
        <v>244</v>
      </c>
      <c r="E2177" s="18" t="s">
        <v>159</v>
      </c>
      <c r="F2177" s="44">
        <v>1</v>
      </c>
    </row>
    <row r="2178" spans="1:6" x14ac:dyDescent="0.2">
      <c r="A2178" s="18" t="s">
        <v>7</v>
      </c>
      <c r="B2178" s="18" t="s">
        <v>228</v>
      </c>
      <c r="C2178" s="18" t="s">
        <v>297</v>
      </c>
      <c r="D2178" s="18" t="s">
        <v>244</v>
      </c>
      <c r="E2178" s="18" t="s">
        <v>161</v>
      </c>
      <c r="F2178" s="44">
        <v>93</v>
      </c>
    </row>
    <row r="2179" spans="1:6" x14ac:dyDescent="0.2">
      <c r="A2179" s="18" t="s">
        <v>7</v>
      </c>
      <c r="B2179" s="18" t="s">
        <v>228</v>
      </c>
      <c r="C2179" s="18" t="s">
        <v>297</v>
      </c>
      <c r="D2179" s="18" t="s">
        <v>138</v>
      </c>
      <c r="E2179" s="18" t="s">
        <v>140</v>
      </c>
      <c r="F2179" s="44">
        <v>55</v>
      </c>
    </row>
    <row r="2180" spans="1:6" x14ac:dyDescent="0.2">
      <c r="A2180" s="18" t="s">
        <v>7</v>
      </c>
      <c r="B2180" s="18" t="s">
        <v>228</v>
      </c>
      <c r="C2180" s="18" t="s">
        <v>297</v>
      </c>
      <c r="D2180" s="18" t="s">
        <v>138</v>
      </c>
      <c r="E2180" s="18" t="s">
        <v>139</v>
      </c>
      <c r="F2180" s="44">
        <v>186</v>
      </c>
    </row>
    <row r="2181" spans="1:6" x14ac:dyDescent="0.2">
      <c r="A2181" s="18" t="s">
        <v>7</v>
      </c>
      <c r="B2181" s="18" t="s">
        <v>228</v>
      </c>
      <c r="C2181" s="18" t="s">
        <v>297</v>
      </c>
      <c r="D2181" s="18" t="s">
        <v>148</v>
      </c>
      <c r="E2181" s="18" t="s">
        <v>149</v>
      </c>
      <c r="F2181" s="44">
        <v>2</v>
      </c>
    </row>
    <row r="2182" spans="1:6" x14ac:dyDescent="0.2">
      <c r="A2182" s="18" t="s">
        <v>7</v>
      </c>
      <c r="B2182" s="18" t="s">
        <v>228</v>
      </c>
      <c r="C2182" s="18" t="s">
        <v>297</v>
      </c>
      <c r="D2182" s="18" t="s">
        <v>148</v>
      </c>
      <c r="E2182" s="18" t="s">
        <v>23</v>
      </c>
      <c r="F2182" s="44">
        <v>9</v>
      </c>
    </row>
    <row r="2183" spans="1:6" x14ac:dyDescent="0.2">
      <c r="A2183" s="18" t="s">
        <v>7</v>
      </c>
      <c r="B2183" s="18" t="s">
        <v>228</v>
      </c>
      <c r="C2183" s="18" t="s">
        <v>298</v>
      </c>
      <c r="D2183" s="18" t="s">
        <v>21</v>
      </c>
      <c r="E2183" s="18" t="s">
        <v>156</v>
      </c>
      <c r="F2183" s="44">
        <v>123</v>
      </c>
    </row>
    <row r="2184" spans="1:6" x14ac:dyDescent="0.2">
      <c r="A2184" s="18" t="s">
        <v>7</v>
      </c>
      <c r="B2184" s="18" t="s">
        <v>228</v>
      </c>
      <c r="C2184" s="18" t="s">
        <v>298</v>
      </c>
      <c r="D2184" s="18" t="s">
        <v>21</v>
      </c>
      <c r="E2184" s="18" t="s">
        <v>157</v>
      </c>
      <c r="F2184" s="44">
        <v>613</v>
      </c>
    </row>
    <row r="2185" spans="1:6" x14ac:dyDescent="0.2">
      <c r="A2185" s="18" t="s">
        <v>7</v>
      </c>
      <c r="B2185" s="18" t="s">
        <v>228</v>
      </c>
      <c r="C2185" s="18" t="s">
        <v>298</v>
      </c>
      <c r="D2185" s="18" t="s">
        <v>73</v>
      </c>
      <c r="E2185" s="18" t="s">
        <v>93</v>
      </c>
      <c r="F2185" s="44">
        <v>21</v>
      </c>
    </row>
    <row r="2186" spans="1:6" x14ac:dyDescent="0.2">
      <c r="A2186" s="18" t="s">
        <v>7</v>
      </c>
      <c r="B2186" s="18" t="s">
        <v>228</v>
      </c>
      <c r="C2186" s="18" t="s">
        <v>298</v>
      </c>
      <c r="D2186" s="18" t="s">
        <v>73</v>
      </c>
      <c r="E2186" s="18" t="s">
        <v>92</v>
      </c>
      <c r="F2186" s="44">
        <v>12</v>
      </c>
    </row>
    <row r="2187" spans="1:6" x14ac:dyDescent="0.2">
      <c r="A2187" s="18" t="s">
        <v>7</v>
      </c>
      <c r="B2187" s="18" t="s">
        <v>228</v>
      </c>
      <c r="C2187" s="18" t="s">
        <v>298</v>
      </c>
      <c r="D2187" s="18" t="s">
        <v>73</v>
      </c>
      <c r="E2187" s="18" t="s">
        <v>94</v>
      </c>
      <c r="F2187" s="44">
        <v>4</v>
      </c>
    </row>
    <row r="2188" spans="1:6" x14ac:dyDescent="0.2">
      <c r="A2188" s="18" t="s">
        <v>7</v>
      </c>
      <c r="B2188" s="18" t="s">
        <v>228</v>
      </c>
      <c r="C2188" s="18" t="s">
        <v>298</v>
      </c>
      <c r="D2188" s="18" t="s">
        <v>73</v>
      </c>
      <c r="E2188" s="18" t="s">
        <v>87</v>
      </c>
      <c r="F2188" s="44">
        <v>17</v>
      </c>
    </row>
    <row r="2189" spans="1:6" x14ac:dyDescent="0.2">
      <c r="A2189" s="18" t="s">
        <v>7</v>
      </c>
      <c r="B2189" s="18" t="s">
        <v>228</v>
      </c>
      <c r="C2189" s="18" t="s">
        <v>298</v>
      </c>
      <c r="D2189" s="18" t="s">
        <v>73</v>
      </c>
      <c r="E2189" s="18" t="s">
        <v>86</v>
      </c>
      <c r="F2189" s="44">
        <v>53</v>
      </c>
    </row>
    <row r="2190" spans="1:6" x14ac:dyDescent="0.2">
      <c r="A2190" s="18" t="s">
        <v>7</v>
      </c>
      <c r="B2190" s="18" t="s">
        <v>228</v>
      </c>
      <c r="C2190" s="18" t="s">
        <v>298</v>
      </c>
      <c r="D2190" s="18" t="s">
        <v>73</v>
      </c>
      <c r="E2190" s="18" t="s">
        <v>88</v>
      </c>
      <c r="F2190" s="44">
        <v>3</v>
      </c>
    </row>
    <row r="2191" spans="1:6" x14ac:dyDescent="0.2">
      <c r="A2191" s="18" t="s">
        <v>7</v>
      </c>
      <c r="B2191" s="18" t="s">
        <v>228</v>
      </c>
      <c r="C2191" s="18" t="s">
        <v>298</v>
      </c>
      <c r="D2191" s="18" t="s">
        <v>73</v>
      </c>
      <c r="E2191" s="18" t="s">
        <v>96</v>
      </c>
      <c r="F2191" s="44">
        <v>26</v>
      </c>
    </row>
    <row r="2192" spans="1:6" x14ac:dyDescent="0.2">
      <c r="A2192" s="18" t="s">
        <v>7</v>
      </c>
      <c r="B2192" s="18" t="s">
        <v>228</v>
      </c>
      <c r="C2192" s="18" t="s">
        <v>298</v>
      </c>
      <c r="D2192" s="18" t="s">
        <v>73</v>
      </c>
      <c r="E2192" s="18" t="s">
        <v>95</v>
      </c>
      <c r="F2192" s="44">
        <v>30</v>
      </c>
    </row>
    <row r="2193" spans="1:6" x14ac:dyDescent="0.2">
      <c r="A2193" s="18" t="s">
        <v>7</v>
      </c>
      <c r="B2193" s="18" t="s">
        <v>228</v>
      </c>
      <c r="C2193" s="18" t="s">
        <v>298</v>
      </c>
      <c r="D2193" s="18" t="s">
        <v>73</v>
      </c>
      <c r="E2193" s="18" t="s">
        <v>97</v>
      </c>
      <c r="F2193" s="44">
        <v>6</v>
      </c>
    </row>
    <row r="2194" spans="1:6" x14ac:dyDescent="0.2">
      <c r="A2194" s="18" t="s">
        <v>7</v>
      </c>
      <c r="B2194" s="18" t="s">
        <v>228</v>
      </c>
      <c r="C2194" s="18" t="s">
        <v>298</v>
      </c>
      <c r="D2194" s="18" t="s">
        <v>73</v>
      </c>
      <c r="E2194" s="18" t="s">
        <v>79</v>
      </c>
      <c r="F2194" s="44">
        <v>43</v>
      </c>
    </row>
    <row r="2195" spans="1:6" x14ac:dyDescent="0.2">
      <c r="A2195" s="18" t="s">
        <v>7</v>
      </c>
      <c r="B2195" s="18" t="s">
        <v>228</v>
      </c>
      <c r="C2195" s="18" t="s">
        <v>298</v>
      </c>
      <c r="D2195" s="18" t="s">
        <v>73</v>
      </c>
      <c r="E2195" s="18" t="s">
        <v>78</v>
      </c>
      <c r="F2195" s="44">
        <v>4</v>
      </c>
    </row>
    <row r="2196" spans="1:6" x14ac:dyDescent="0.2">
      <c r="A2196" s="18" t="s">
        <v>7</v>
      </c>
      <c r="B2196" s="18" t="s">
        <v>228</v>
      </c>
      <c r="C2196" s="18" t="s">
        <v>298</v>
      </c>
      <c r="D2196" s="18" t="s">
        <v>73</v>
      </c>
      <c r="E2196" s="18" t="s">
        <v>81</v>
      </c>
      <c r="F2196" s="44">
        <v>2</v>
      </c>
    </row>
    <row r="2197" spans="1:6" x14ac:dyDescent="0.2">
      <c r="A2197" s="18" t="s">
        <v>7</v>
      </c>
      <c r="B2197" s="18" t="s">
        <v>228</v>
      </c>
      <c r="C2197" s="18" t="s">
        <v>298</v>
      </c>
      <c r="D2197" s="18" t="s">
        <v>73</v>
      </c>
      <c r="E2197" s="18" t="s">
        <v>76</v>
      </c>
      <c r="F2197" s="44">
        <v>25</v>
      </c>
    </row>
    <row r="2198" spans="1:6" x14ac:dyDescent="0.2">
      <c r="A2198" s="18" t="s">
        <v>7</v>
      </c>
      <c r="B2198" s="18" t="s">
        <v>228</v>
      </c>
      <c r="C2198" s="18" t="s">
        <v>298</v>
      </c>
      <c r="D2198" s="18" t="s">
        <v>73</v>
      </c>
      <c r="E2198" s="18" t="s">
        <v>75</v>
      </c>
      <c r="F2198" s="44">
        <v>179</v>
      </c>
    </row>
    <row r="2199" spans="1:6" x14ac:dyDescent="0.2">
      <c r="A2199" s="18" t="s">
        <v>7</v>
      </c>
      <c r="B2199" s="18" t="s">
        <v>228</v>
      </c>
      <c r="C2199" s="18" t="s">
        <v>298</v>
      </c>
      <c r="D2199" s="18" t="s">
        <v>73</v>
      </c>
      <c r="E2199" s="18" t="s">
        <v>74</v>
      </c>
      <c r="F2199" s="44">
        <v>3</v>
      </c>
    </row>
    <row r="2200" spans="1:6" x14ac:dyDescent="0.2">
      <c r="A2200" s="18" t="s">
        <v>7</v>
      </c>
      <c r="B2200" s="18" t="s">
        <v>228</v>
      </c>
      <c r="C2200" s="18" t="s">
        <v>298</v>
      </c>
      <c r="D2200" s="18" t="s">
        <v>73</v>
      </c>
      <c r="E2200" s="18" t="s">
        <v>77</v>
      </c>
      <c r="F2200" s="44">
        <v>28</v>
      </c>
    </row>
    <row r="2201" spans="1:6" x14ac:dyDescent="0.2">
      <c r="A2201" s="18" t="s">
        <v>7</v>
      </c>
      <c r="B2201" s="18" t="s">
        <v>228</v>
      </c>
      <c r="C2201" s="18" t="s">
        <v>298</v>
      </c>
      <c r="D2201" s="18" t="s">
        <v>73</v>
      </c>
      <c r="E2201" s="18" t="s">
        <v>84</v>
      </c>
      <c r="F2201" s="44">
        <v>3</v>
      </c>
    </row>
    <row r="2202" spans="1:6" x14ac:dyDescent="0.2">
      <c r="A2202" s="18" t="s">
        <v>7</v>
      </c>
      <c r="B2202" s="18" t="s">
        <v>228</v>
      </c>
      <c r="C2202" s="18" t="s">
        <v>298</v>
      </c>
      <c r="D2202" s="18" t="s">
        <v>73</v>
      </c>
      <c r="E2202" s="18" t="s">
        <v>83</v>
      </c>
      <c r="F2202" s="44">
        <v>62</v>
      </c>
    </row>
    <row r="2203" spans="1:6" x14ac:dyDescent="0.2">
      <c r="A2203" s="18" t="s">
        <v>7</v>
      </c>
      <c r="B2203" s="18" t="s">
        <v>228</v>
      </c>
      <c r="C2203" s="18" t="s">
        <v>298</v>
      </c>
      <c r="D2203" s="18" t="s">
        <v>73</v>
      </c>
      <c r="E2203" s="18" t="s">
        <v>82</v>
      </c>
      <c r="F2203" s="44">
        <v>79</v>
      </c>
    </row>
    <row r="2204" spans="1:6" x14ac:dyDescent="0.2">
      <c r="A2204" s="18" t="s">
        <v>7</v>
      </c>
      <c r="B2204" s="18" t="s">
        <v>228</v>
      </c>
      <c r="C2204" s="18" t="s">
        <v>298</v>
      </c>
      <c r="D2204" s="18" t="s">
        <v>73</v>
      </c>
      <c r="E2204" s="18" t="s">
        <v>85</v>
      </c>
      <c r="F2204" s="44">
        <v>9</v>
      </c>
    </row>
    <row r="2205" spans="1:6" x14ac:dyDescent="0.2">
      <c r="A2205" s="18" t="s">
        <v>7</v>
      </c>
      <c r="B2205" s="18" t="s">
        <v>228</v>
      </c>
      <c r="C2205" s="18" t="s">
        <v>298</v>
      </c>
      <c r="D2205" s="18" t="s">
        <v>73</v>
      </c>
      <c r="E2205" s="18" t="s">
        <v>90</v>
      </c>
      <c r="F2205" s="44">
        <v>224</v>
      </c>
    </row>
    <row r="2206" spans="1:6" x14ac:dyDescent="0.2">
      <c r="A2206" s="18" t="s">
        <v>7</v>
      </c>
      <c r="B2206" s="18" t="s">
        <v>228</v>
      </c>
      <c r="C2206" s="18" t="s">
        <v>298</v>
      </c>
      <c r="D2206" s="18" t="s">
        <v>73</v>
      </c>
      <c r="E2206" s="18" t="s">
        <v>89</v>
      </c>
      <c r="F2206" s="44">
        <v>79</v>
      </c>
    </row>
    <row r="2207" spans="1:6" x14ac:dyDescent="0.2">
      <c r="A2207" s="18" t="s">
        <v>7</v>
      </c>
      <c r="B2207" s="18" t="s">
        <v>228</v>
      </c>
      <c r="C2207" s="18" t="s">
        <v>298</v>
      </c>
      <c r="D2207" s="18" t="s">
        <v>73</v>
      </c>
      <c r="E2207" s="18" t="s">
        <v>91</v>
      </c>
      <c r="F2207" s="44">
        <v>53</v>
      </c>
    </row>
    <row r="2208" spans="1:6" x14ac:dyDescent="0.2">
      <c r="A2208" s="18" t="s">
        <v>7</v>
      </c>
      <c r="B2208" s="18" t="s">
        <v>228</v>
      </c>
      <c r="C2208" s="18" t="s">
        <v>298</v>
      </c>
      <c r="D2208" s="18" t="s">
        <v>150</v>
      </c>
      <c r="E2208" s="18" t="s">
        <v>154</v>
      </c>
      <c r="F2208" s="44">
        <v>543</v>
      </c>
    </row>
    <row r="2209" spans="1:6" x14ac:dyDescent="0.2">
      <c r="A2209" s="18" t="s">
        <v>7</v>
      </c>
      <c r="B2209" s="18" t="s">
        <v>228</v>
      </c>
      <c r="C2209" s="18" t="s">
        <v>298</v>
      </c>
      <c r="D2209" s="18" t="s">
        <v>150</v>
      </c>
      <c r="E2209" s="18" t="s">
        <v>151</v>
      </c>
      <c r="F2209" s="44">
        <v>5</v>
      </c>
    </row>
    <row r="2210" spans="1:6" x14ac:dyDescent="0.2">
      <c r="A2210" s="18" t="s">
        <v>7</v>
      </c>
      <c r="B2210" s="18" t="s">
        <v>228</v>
      </c>
      <c r="C2210" s="18" t="s">
        <v>298</v>
      </c>
      <c r="D2210" s="18" t="s">
        <v>150</v>
      </c>
      <c r="E2210" s="18" t="s">
        <v>152</v>
      </c>
      <c r="F2210" s="44">
        <v>110</v>
      </c>
    </row>
    <row r="2211" spans="1:6" x14ac:dyDescent="0.2">
      <c r="A2211" s="18" t="s">
        <v>7</v>
      </c>
      <c r="B2211" s="18" t="s">
        <v>228</v>
      </c>
      <c r="C2211" s="18" t="s">
        <v>298</v>
      </c>
      <c r="D2211" s="18" t="s">
        <v>150</v>
      </c>
      <c r="E2211" s="18" t="s">
        <v>153</v>
      </c>
      <c r="F2211" s="44">
        <v>331</v>
      </c>
    </row>
    <row r="2212" spans="1:6" x14ac:dyDescent="0.2">
      <c r="A2212" s="18" t="s">
        <v>7</v>
      </c>
      <c r="B2212" s="18" t="s">
        <v>228</v>
      </c>
      <c r="C2212" s="18" t="s">
        <v>298</v>
      </c>
      <c r="D2212" s="18" t="s">
        <v>57</v>
      </c>
      <c r="E2212" s="18" t="s">
        <v>62</v>
      </c>
      <c r="F2212" s="44">
        <v>1246</v>
      </c>
    </row>
    <row r="2213" spans="1:6" x14ac:dyDescent="0.2">
      <c r="A2213" s="18" t="s">
        <v>7</v>
      </c>
      <c r="B2213" s="18" t="s">
        <v>228</v>
      </c>
      <c r="C2213" s="18" t="s">
        <v>298</v>
      </c>
      <c r="D2213" s="18" t="s">
        <v>57</v>
      </c>
      <c r="E2213" s="18" t="s">
        <v>59</v>
      </c>
      <c r="F2213" s="44">
        <v>957</v>
      </c>
    </row>
    <row r="2214" spans="1:6" x14ac:dyDescent="0.2">
      <c r="A2214" s="18" t="s">
        <v>7</v>
      </c>
      <c r="B2214" s="18" t="s">
        <v>228</v>
      </c>
      <c r="C2214" s="18" t="s">
        <v>298</v>
      </c>
      <c r="D2214" s="18" t="s">
        <v>57</v>
      </c>
      <c r="E2214" s="18" t="s">
        <v>60</v>
      </c>
      <c r="F2214" s="44">
        <v>340</v>
      </c>
    </row>
    <row r="2215" spans="1:6" x14ac:dyDescent="0.2">
      <c r="A2215" s="18" t="s">
        <v>7</v>
      </c>
      <c r="B2215" s="18" t="s">
        <v>228</v>
      </c>
      <c r="C2215" s="18" t="s">
        <v>298</v>
      </c>
      <c r="D2215" s="18" t="s">
        <v>57</v>
      </c>
      <c r="E2215" s="18" t="s">
        <v>61</v>
      </c>
      <c r="F2215" s="44">
        <v>423</v>
      </c>
    </row>
    <row r="2216" spans="1:6" x14ac:dyDescent="0.2">
      <c r="A2216" s="18" t="s">
        <v>7</v>
      </c>
      <c r="B2216" s="18" t="s">
        <v>228</v>
      </c>
      <c r="C2216" s="18" t="s">
        <v>298</v>
      </c>
      <c r="D2216" s="18" t="s">
        <v>57</v>
      </c>
      <c r="E2216" s="18" t="s">
        <v>63</v>
      </c>
      <c r="F2216" s="44">
        <v>142</v>
      </c>
    </row>
    <row r="2217" spans="1:6" x14ac:dyDescent="0.2">
      <c r="A2217" s="18" t="s">
        <v>7</v>
      </c>
      <c r="B2217" s="18" t="s">
        <v>228</v>
      </c>
      <c r="C2217" s="18" t="s">
        <v>298</v>
      </c>
      <c r="D2217" s="18" t="s">
        <v>57</v>
      </c>
      <c r="E2217" s="18" t="s">
        <v>23</v>
      </c>
      <c r="F2217" s="44">
        <v>224</v>
      </c>
    </row>
    <row r="2218" spans="1:6" x14ac:dyDescent="0.2">
      <c r="A2218" s="18" t="s">
        <v>7</v>
      </c>
      <c r="B2218" s="18" t="s">
        <v>228</v>
      </c>
      <c r="C2218" s="18" t="s">
        <v>298</v>
      </c>
      <c r="D2218" s="18" t="s">
        <v>141</v>
      </c>
      <c r="E2218" s="18" t="s">
        <v>146</v>
      </c>
      <c r="F2218" s="44">
        <v>2</v>
      </c>
    </row>
    <row r="2219" spans="1:6" x14ac:dyDescent="0.2">
      <c r="A2219" s="18" t="s">
        <v>7</v>
      </c>
      <c r="B2219" s="18" t="s">
        <v>228</v>
      </c>
      <c r="C2219" s="18" t="s">
        <v>298</v>
      </c>
      <c r="D2219" s="18" t="s">
        <v>141</v>
      </c>
      <c r="E2219" s="18" t="s">
        <v>145</v>
      </c>
      <c r="F2219" s="44">
        <v>3</v>
      </c>
    </row>
    <row r="2220" spans="1:6" x14ac:dyDescent="0.2">
      <c r="A2220" s="18" t="s">
        <v>7</v>
      </c>
      <c r="B2220" s="18" t="s">
        <v>228</v>
      </c>
      <c r="C2220" s="18" t="s">
        <v>298</v>
      </c>
      <c r="D2220" s="18" t="s">
        <v>141</v>
      </c>
      <c r="E2220" s="18" t="s">
        <v>142</v>
      </c>
      <c r="F2220" s="44">
        <v>109</v>
      </c>
    </row>
    <row r="2221" spans="1:6" x14ac:dyDescent="0.2">
      <c r="A2221" s="18" t="s">
        <v>7</v>
      </c>
      <c r="B2221" s="18" t="s">
        <v>228</v>
      </c>
      <c r="C2221" s="18" t="s">
        <v>298</v>
      </c>
      <c r="D2221" s="18" t="s">
        <v>141</v>
      </c>
      <c r="E2221" s="18" t="s">
        <v>147</v>
      </c>
      <c r="F2221" s="44">
        <v>36</v>
      </c>
    </row>
    <row r="2222" spans="1:6" x14ac:dyDescent="0.2">
      <c r="A2222" s="18" t="s">
        <v>7</v>
      </c>
      <c r="B2222" s="18" t="s">
        <v>228</v>
      </c>
      <c r="C2222" s="18" t="s">
        <v>298</v>
      </c>
      <c r="D2222" s="18" t="s">
        <v>141</v>
      </c>
      <c r="E2222" s="18" t="s">
        <v>144</v>
      </c>
      <c r="F2222" s="44">
        <v>5</v>
      </c>
    </row>
    <row r="2223" spans="1:6" x14ac:dyDescent="0.2">
      <c r="A2223" s="18" t="s">
        <v>7</v>
      </c>
      <c r="B2223" s="18" t="s">
        <v>228</v>
      </c>
      <c r="C2223" s="18" t="s">
        <v>298</v>
      </c>
      <c r="D2223" s="18" t="s">
        <v>141</v>
      </c>
      <c r="E2223" s="18" t="s">
        <v>143</v>
      </c>
      <c r="F2223" s="44">
        <v>3</v>
      </c>
    </row>
    <row r="2224" spans="1:6" x14ac:dyDescent="0.2">
      <c r="A2224" s="18" t="s">
        <v>7</v>
      </c>
      <c r="B2224" s="18" t="s">
        <v>228</v>
      </c>
      <c r="C2224" s="18" t="s">
        <v>298</v>
      </c>
      <c r="D2224" s="18" t="s">
        <v>35</v>
      </c>
      <c r="E2224" s="18" t="s">
        <v>21</v>
      </c>
      <c r="F2224" s="44">
        <v>1304</v>
      </c>
    </row>
    <row r="2225" spans="1:6" x14ac:dyDescent="0.2">
      <c r="A2225" s="18" t="s">
        <v>7</v>
      </c>
      <c r="B2225" s="18" t="s">
        <v>228</v>
      </c>
      <c r="C2225" s="18" t="s">
        <v>298</v>
      </c>
      <c r="D2225" s="18" t="s">
        <v>35</v>
      </c>
      <c r="E2225" s="18" t="s">
        <v>36</v>
      </c>
      <c r="F2225" s="44">
        <v>151</v>
      </c>
    </row>
    <row r="2226" spans="1:6" x14ac:dyDescent="0.2">
      <c r="A2226" s="18" t="s">
        <v>7</v>
      </c>
      <c r="B2226" s="18" t="s">
        <v>228</v>
      </c>
      <c r="C2226" s="18" t="s">
        <v>298</v>
      </c>
      <c r="D2226" s="18" t="s">
        <v>35</v>
      </c>
      <c r="E2226" s="18" t="s">
        <v>38</v>
      </c>
      <c r="F2226" s="44">
        <v>1654</v>
      </c>
    </row>
    <row r="2227" spans="1:6" x14ac:dyDescent="0.2">
      <c r="A2227" s="18" t="s">
        <v>7</v>
      </c>
      <c r="B2227" s="18" t="s">
        <v>228</v>
      </c>
      <c r="C2227" s="18" t="s">
        <v>298</v>
      </c>
      <c r="D2227" s="18" t="s">
        <v>35</v>
      </c>
      <c r="E2227" s="18" t="s">
        <v>23</v>
      </c>
      <c r="F2227" s="44">
        <v>284</v>
      </c>
    </row>
    <row r="2228" spans="1:6" x14ac:dyDescent="0.2">
      <c r="A2228" s="18" t="s">
        <v>7</v>
      </c>
      <c r="B2228" s="18" t="s">
        <v>228</v>
      </c>
      <c r="C2228" s="18" t="s">
        <v>298</v>
      </c>
      <c r="D2228" s="18" t="s">
        <v>35</v>
      </c>
      <c r="E2228" s="18" t="s">
        <v>37</v>
      </c>
      <c r="F2228" s="44">
        <v>695</v>
      </c>
    </row>
    <row r="2229" spans="1:6" x14ac:dyDescent="0.2">
      <c r="A2229" s="18" t="s">
        <v>7</v>
      </c>
      <c r="B2229" s="18" t="s">
        <v>228</v>
      </c>
      <c r="C2229" s="18" t="s">
        <v>298</v>
      </c>
      <c r="D2229" s="18" t="s">
        <v>35</v>
      </c>
      <c r="E2229" s="18" t="s">
        <v>22</v>
      </c>
      <c r="F2229" s="44">
        <v>184</v>
      </c>
    </row>
    <row r="2230" spans="1:6" x14ac:dyDescent="0.2">
      <c r="A2230" s="18" t="s">
        <v>7</v>
      </c>
      <c r="B2230" s="18" t="s">
        <v>228</v>
      </c>
      <c r="C2230" s="18" t="s">
        <v>298</v>
      </c>
      <c r="D2230" s="18" t="s">
        <v>272</v>
      </c>
      <c r="E2230" s="18" t="s">
        <v>166</v>
      </c>
      <c r="F2230" s="44">
        <v>241</v>
      </c>
    </row>
    <row r="2231" spans="1:6" x14ac:dyDescent="0.2">
      <c r="A2231" s="18" t="s">
        <v>7</v>
      </c>
      <c r="B2231" s="18" t="s">
        <v>228</v>
      </c>
      <c r="C2231" s="18" t="s">
        <v>298</v>
      </c>
      <c r="D2231" s="18" t="s">
        <v>272</v>
      </c>
      <c r="E2231" s="18" t="s">
        <v>163</v>
      </c>
      <c r="F2231" s="44">
        <v>1073</v>
      </c>
    </row>
    <row r="2232" spans="1:6" x14ac:dyDescent="0.2">
      <c r="A2232" s="18" t="s">
        <v>7</v>
      </c>
      <c r="B2232" s="18" t="s">
        <v>228</v>
      </c>
      <c r="C2232" s="18" t="s">
        <v>298</v>
      </c>
      <c r="D2232" s="18" t="s">
        <v>105</v>
      </c>
      <c r="E2232" s="18" t="s">
        <v>106</v>
      </c>
      <c r="F2232" s="44">
        <v>2</v>
      </c>
    </row>
    <row r="2233" spans="1:6" x14ac:dyDescent="0.2">
      <c r="A2233" s="18" t="s">
        <v>7</v>
      </c>
      <c r="B2233" s="18" t="s">
        <v>228</v>
      </c>
      <c r="C2233" s="18" t="s">
        <v>298</v>
      </c>
      <c r="D2233" s="18" t="s">
        <v>105</v>
      </c>
      <c r="E2233" s="18" t="s">
        <v>107</v>
      </c>
      <c r="F2233" s="44">
        <v>6</v>
      </c>
    </row>
    <row r="2234" spans="1:6" x14ac:dyDescent="0.2">
      <c r="A2234" s="18" t="s">
        <v>7</v>
      </c>
      <c r="B2234" s="18" t="s">
        <v>228</v>
      </c>
      <c r="C2234" s="18" t="s">
        <v>298</v>
      </c>
      <c r="D2234" s="18" t="s">
        <v>105</v>
      </c>
      <c r="E2234" s="18" t="s">
        <v>108</v>
      </c>
      <c r="F2234" s="44">
        <v>31</v>
      </c>
    </row>
    <row r="2235" spans="1:6" x14ac:dyDescent="0.2">
      <c r="A2235" s="18" t="s">
        <v>7</v>
      </c>
      <c r="B2235" s="18" t="s">
        <v>228</v>
      </c>
      <c r="C2235" s="18" t="s">
        <v>298</v>
      </c>
      <c r="D2235" s="18" t="s">
        <v>105</v>
      </c>
      <c r="E2235" s="18" t="s">
        <v>109</v>
      </c>
      <c r="F2235" s="44">
        <v>204</v>
      </c>
    </row>
    <row r="2236" spans="1:6" x14ac:dyDescent="0.2">
      <c r="A2236" s="18" t="s">
        <v>7</v>
      </c>
      <c r="B2236" s="18" t="s">
        <v>228</v>
      </c>
      <c r="C2236" s="18" t="s">
        <v>298</v>
      </c>
      <c r="D2236" s="18" t="s">
        <v>105</v>
      </c>
      <c r="E2236" s="18" t="s">
        <v>110</v>
      </c>
      <c r="F2236" s="44">
        <v>17</v>
      </c>
    </row>
    <row r="2237" spans="1:6" x14ac:dyDescent="0.2">
      <c r="A2237" s="18" t="s">
        <v>7</v>
      </c>
      <c r="B2237" s="18" t="s">
        <v>228</v>
      </c>
      <c r="C2237" s="18" t="s">
        <v>298</v>
      </c>
      <c r="D2237" s="18" t="s">
        <v>105</v>
      </c>
      <c r="E2237" s="18" t="s">
        <v>111</v>
      </c>
      <c r="F2237" s="44">
        <v>27</v>
      </c>
    </row>
    <row r="2238" spans="1:6" x14ac:dyDescent="0.2">
      <c r="A2238" s="18" t="s">
        <v>7</v>
      </c>
      <c r="B2238" s="18" t="s">
        <v>228</v>
      </c>
      <c r="C2238" s="18" t="s">
        <v>298</v>
      </c>
      <c r="D2238" s="18" t="s">
        <v>105</v>
      </c>
      <c r="E2238" s="18" t="s">
        <v>113</v>
      </c>
      <c r="F2238" s="44">
        <v>5</v>
      </c>
    </row>
    <row r="2239" spans="1:6" x14ac:dyDescent="0.2">
      <c r="A2239" s="18" t="s">
        <v>7</v>
      </c>
      <c r="B2239" s="18" t="s">
        <v>228</v>
      </c>
      <c r="C2239" s="18" t="s">
        <v>298</v>
      </c>
      <c r="D2239" s="18" t="s">
        <v>105</v>
      </c>
      <c r="E2239" s="18" t="s">
        <v>114</v>
      </c>
      <c r="F2239" s="44">
        <v>4</v>
      </c>
    </row>
    <row r="2240" spans="1:6" x14ac:dyDescent="0.2">
      <c r="A2240" s="18" t="s">
        <v>7</v>
      </c>
      <c r="B2240" s="18" t="s">
        <v>228</v>
      </c>
      <c r="C2240" s="18" t="s">
        <v>298</v>
      </c>
      <c r="D2240" s="18" t="s">
        <v>105</v>
      </c>
      <c r="E2240" s="18" t="s">
        <v>115</v>
      </c>
      <c r="F2240" s="44">
        <v>2</v>
      </c>
    </row>
    <row r="2241" spans="1:6" x14ac:dyDescent="0.2">
      <c r="A2241" s="18" t="s">
        <v>7</v>
      </c>
      <c r="B2241" s="18" t="s">
        <v>228</v>
      </c>
      <c r="C2241" s="18" t="s">
        <v>298</v>
      </c>
      <c r="D2241" s="18" t="s">
        <v>105</v>
      </c>
      <c r="E2241" s="18" t="s">
        <v>116</v>
      </c>
      <c r="F2241" s="44">
        <v>5</v>
      </c>
    </row>
    <row r="2242" spans="1:6" x14ac:dyDescent="0.2">
      <c r="A2242" s="18" t="s">
        <v>7</v>
      </c>
      <c r="B2242" s="18" t="s">
        <v>228</v>
      </c>
      <c r="C2242" s="18" t="s">
        <v>298</v>
      </c>
      <c r="D2242" s="18" t="s">
        <v>105</v>
      </c>
      <c r="E2242" s="18" t="s">
        <v>117</v>
      </c>
      <c r="F2242" s="44">
        <v>31</v>
      </c>
    </row>
    <row r="2243" spans="1:6" x14ac:dyDescent="0.2">
      <c r="A2243" s="18" t="s">
        <v>7</v>
      </c>
      <c r="B2243" s="18" t="s">
        <v>228</v>
      </c>
      <c r="C2243" s="18" t="s">
        <v>298</v>
      </c>
      <c r="D2243" s="18" t="s">
        <v>105</v>
      </c>
      <c r="E2243" s="18" t="s">
        <v>119</v>
      </c>
      <c r="F2243" s="44">
        <v>3</v>
      </c>
    </row>
    <row r="2244" spans="1:6" x14ac:dyDescent="0.2">
      <c r="A2244" s="18" t="s">
        <v>7</v>
      </c>
      <c r="B2244" s="18" t="s">
        <v>228</v>
      </c>
      <c r="C2244" s="18" t="s">
        <v>298</v>
      </c>
      <c r="D2244" s="18" t="s">
        <v>105</v>
      </c>
      <c r="E2244" s="18" t="s">
        <v>120</v>
      </c>
      <c r="F2244" s="44">
        <v>6</v>
      </c>
    </row>
    <row r="2245" spans="1:6" x14ac:dyDescent="0.2">
      <c r="A2245" s="18" t="s">
        <v>7</v>
      </c>
      <c r="B2245" s="18" t="s">
        <v>228</v>
      </c>
      <c r="C2245" s="18" t="s">
        <v>298</v>
      </c>
      <c r="D2245" s="18" t="s">
        <v>105</v>
      </c>
      <c r="E2245" s="18" t="s">
        <v>121</v>
      </c>
      <c r="F2245" s="44">
        <v>11</v>
      </c>
    </row>
    <row r="2246" spans="1:6" x14ac:dyDescent="0.2">
      <c r="A2246" s="18" t="s">
        <v>7</v>
      </c>
      <c r="B2246" s="18" t="s">
        <v>228</v>
      </c>
      <c r="C2246" s="18" t="s">
        <v>298</v>
      </c>
      <c r="D2246" s="18" t="s">
        <v>105</v>
      </c>
      <c r="E2246" s="18" t="s">
        <v>122</v>
      </c>
      <c r="F2246" s="44">
        <v>5</v>
      </c>
    </row>
    <row r="2247" spans="1:6" x14ac:dyDescent="0.2">
      <c r="A2247" s="18" t="s">
        <v>7</v>
      </c>
      <c r="B2247" s="18" t="s">
        <v>228</v>
      </c>
      <c r="C2247" s="18" t="s">
        <v>298</v>
      </c>
      <c r="D2247" s="18" t="s">
        <v>105</v>
      </c>
      <c r="E2247" s="18" t="s">
        <v>123</v>
      </c>
      <c r="F2247" s="44">
        <v>5</v>
      </c>
    </row>
    <row r="2248" spans="1:6" x14ac:dyDescent="0.2">
      <c r="A2248" s="18" t="s">
        <v>7</v>
      </c>
      <c r="B2248" s="18" t="s">
        <v>228</v>
      </c>
      <c r="C2248" s="18" t="s">
        <v>298</v>
      </c>
      <c r="D2248" s="18" t="s">
        <v>105</v>
      </c>
      <c r="E2248" s="18" t="s">
        <v>124</v>
      </c>
      <c r="F2248" s="44">
        <v>8</v>
      </c>
    </row>
    <row r="2249" spans="1:6" x14ac:dyDescent="0.2">
      <c r="A2249" s="18" t="s">
        <v>7</v>
      </c>
      <c r="B2249" s="18" t="s">
        <v>228</v>
      </c>
      <c r="C2249" s="18" t="s">
        <v>298</v>
      </c>
      <c r="D2249" s="18" t="s">
        <v>105</v>
      </c>
      <c r="E2249" s="18" t="s">
        <v>125</v>
      </c>
      <c r="F2249" s="44">
        <v>21</v>
      </c>
    </row>
    <row r="2250" spans="1:6" x14ac:dyDescent="0.2">
      <c r="A2250" s="18" t="s">
        <v>7</v>
      </c>
      <c r="B2250" s="18" t="s">
        <v>228</v>
      </c>
      <c r="C2250" s="18" t="s">
        <v>298</v>
      </c>
      <c r="D2250" s="18" t="s">
        <v>105</v>
      </c>
      <c r="E2250" s="18" t="s">
        <v>126</v>
      </c>
      <c r="F2250" s="44">
        <v>11</v>
      </c>
    </row>
    <row r="2251" spans="1:6" x14ac:dyDescent="0.2">
      <c r="A2251" s="18" t="s">
        <v>7</v>
      </c>
      <c r="B2251" s="18" t="s">
        <v>228</v>
      </c>
      <c r="C2251" s="18" t="s">
        <v>298</v>
      </c>
      <c r="D2251" s="18" t="s">
        <v>105</v>
      </c>
      <c r="E2251" s="18" t="s">
        <v>127</v>
      </c>
      <c r="F2251" s="44">
        <v>45</v>
      </c>
    </row>
    <row r="2252" spans="1:6" x14ac:dyDescent="0.2">
      <c r="A2252" s="18" t="s">
        <v>7</v>
      </c>
      <c r="B2252" s="18" t="s">
        <v>228</v>
      </c>
      <c r="C2252" s="18" t="s">
        <v>298</v>
      </c>
      <c r="D2252" s="18" t="s">
        <v>242</v>
      </c>
      <c r="E2252" s="18" t="s">
        <v>62</v>
      </c>
      <c r="F2252" s="44">
        <v>1579</v>
      </c>
    </row>
    <row r="2253" spans="1:6" x14ac:dyDescent="0.2">
      <c r="A2253" s="18" t="s">
        <v>7</v>
      </c>
      <c r="B2253" s="18" t="s">
        <v>228</v>
      </c>
      <c r="C2253" s="18" t="s">
        <v>298</v>
      </c>
      <c r="D2253" s="18" t="s">
        <v>242</v>
      </c>
      <c r="E2253" s="18" t="s">
        <v>59</v>
      </c>
      <c r="F2253" s="44">
        <v>79</v>
      </c>
    </row>
    <row r="2254" spans="1:6" x14ac:dyDescent="0.2">
      <c r="A2254" s="18" t="s">
        <v>7</v>
      </c>
      <c r="B2254" s="18" t="s">
        <v>228</v>
      </c>
      <c r="C2254" s="18" t="s">
        <v>298</v>
      </c>
      <c r="D2254" s="18" t="s">
        <v>242</v>
      </c>
      <c r="E2254" s="18" t="s">
        <v>60</v>
      </c>
      <c r="F2254" s="44">
        <v>46</v>
      </c>
    </row>
    <row r="2255" spans="1:6" x14ac:dyDescent="0.2">
      <c r="A2255" s="18" t="s">
        <v>7</v>
      </c>
      <c r="B2255" s="18" t="s">
        <v>228</v>
      </c>
      <c r="C2255" s="18" t="s">
        <v>298</v>
      </c>
      <c r="D2255" s="18" t="s">
        <v>242</v>
      </c>
      <c r="E2255" s="18" t="s">
        <v>61</v>
      </c>
      <c r="F2255" s="44">
        <v>441</v>
      </c>
    </row>
    <row r="2256" spans="1:6" x14ac:dyDescent="0.2">
      <c r="A2256" s="18" t="s">
        <v>7</v>
      </c>
      <c r="B2256" s="18" t="s">
        <v>228</v>
      </c>
      <c r="C2256" s="18" t="s">
        <v>298</v>
      </c>
      <c r="D2256" s="18" t="s">
        <v>242</v>
      </c>
      <c r="E2256" s="18" t="s">
        <v>63</v>
      </c>
      <c r="F2256" s="44">
        <v>159</v>
      </c>
    </row>
    <row r="2257" spans="1:6" x14ac:dyDescent="0.2">
      <c r="A2257" s="18" t="s">
        <v>7</v>
      </c>
      <c r="B2257" s="18" t="s">
        <v>228</v>
      </c>
      <c r="C2257" s="18" t="s">
        <v>298</v>
      </c>
      <c r="D2257" s="18" t="s">
        <v>242</v>
      </c>
      <c r="E2257" s="18" t="s">
        <v>23</v>
      </c>
      <c r="F2257" s="44">
        <v>63</v>
      </c>
    </row>
    <row r="2258" spans="1:6" x14ac:dyDescent="0.2">
      <c r="A2258" s="18" t="s">
        <v>7</v>
      </c>
      <c r="B2258" s="18" t="s">
        <v>228</v>
      </c>
      <c r="C2258" s="18" t="s">
        <v>298</v>
      </c>
      <c r="D2258" s="18" t="s">
        <v>273</v>
      </c>
      <c r="E2258" s="18" t="s">
        <v>133</v>
      </c>
      <c r="F2258" s="44">
        <v>106</v>
      </c>
    </row>
    <row r="2259" spans="1:6" x14ac:dyDescent="0.2">
      <c r="A2259" s="18" t="s">
        <v>7</v>
      </c>
      <c r="B2259" s="18" t="s">
        <v>228</v>
      </c>
      <c r="C2259" s="18" t="s">
        <v>298</v>
      </c>
      <c r="D2259" s="18" t="s">
        <v>273</v>
      </c>
      <c r="E2259" s="18" t="s">
        <v>23</v>
      </c>
      <c r="F2259" s="44">
        <v>422</v>
      </c>
    </row>
    <row r="2260" spans="1:6" x14ac:dyDescent="0.2">
      <c r="A2260" s="18" t="s">
        <v>7</v>
      </c>
      <c r="B2260" s="18" t="s">
        <v>228</v>
      </c>
      <c r="C2260" s="18" t="s">
        <v>298</v>
      </c>
      <c r="D2260" s="18" t="s">
        <v>273</v>
      </c>
      <c r="E2260" s="18" t="s">
        <v>136</v>
      </c>
      <c r="F2260" s="44">
        <v>6</v>
      </c>
    </row>
    <row r="2261" spans="1:6" x14ac:dyDescent="0.2">
      <c r="A2261" s="18" t="s">
        <v>7</v>
      </c>
      <c r="B2261" s="18" t="s">
        <v>228</v>
      </c>
      <c r="C2261" s="18" t="s">
        <v>298</v>
      </c>
      <c r="D2261" s="18" t="s">
        <v>273</v>
      </c>
      <c r="E2261" s="18" t="s">
        <v>137</v>
      </c>
      <c r="F2261" s="44">
        <v>188</v>
      </c>
    </row>
    <row r="2262" spans="1:6" x14ac:dyDescent="0.2">
      <c r="A2262" s="18" t="s">
        <v>7</v>
      </c>
      <c r="B2262" s="18" t="s">
        <v>228</v>
      </c>
      <c r="C2262" s="18" t="s">
        <v>298</v>
      </c>
      <c r="D2262" s="18" t="s">
        <v>273</v>
      </c>
      <c r="E2262" s="18" t="s">
        <v>135</v>
      </c>
      <c r="F2262" s="44">
        <v>112</v>
      </c>
    </row>
    <row r="2263" spans="1:6" x14ac:dyDescent="0.2">
      <c r="A2263" s="18" t="s">
        <v>7</v>
      </c>
      <c r="B2263" s="18" t="s">
        <v>228</v>
      </c>
      <c r="C2263" s="18" t="s">
        <v>298</v>
      </c>
      <c r="D2263" s="18" t="s">
        <v>273</v>
      </c>
      <c r="E2263" s="18" t="s">
        <v>134</v>
      </c>
      <c r="F2263" s="44">
        <v>114</v>
      </c>
    </row>
    <row r="2264" spans="1:6" x14ac:dyDescent="0.2">
      <c r="A2264" s="18" t="s">
        <v>7</v>
      </c>
      <c r="B2264" s="18" t="s">
        <v>228</v>
      </c>
      <c r="C2264" s="18" t="s">
        <v>298</v>
      </c>
      <c r="D2264" s="18" t="s">
        <v>273</v>
      </c>
      <c r="E2264" s="18" t="s">
        <v>132</v>
      </c>
      <c r="F2264" s="44">
        <v>1450</v>
      </c>
    </row>
    <row r="2265" spans="1:6" x14ac:dyDescent="0.2">
      <c r="A2265" s="18" t="s">
        <v>7</v>
      </c>
      <c r="B2265" s="18" t="s">
        <v>228</v>
      </c>
      <c r="C2265" s="18" t="s">
        <v>298</v>
      </c>
      <c r="D2265" s="18" t="s">
        <v>274</v>
      </c>
      <c r="E2265" s="18" t="s">
        <v>163</v>
      </c>
      <c r="F2265" s="44">
        <v>41</v>
      </c>
    </row>
    <row r="2266" spans="1:6" x14ac:dyDescent="0.2">
      <c r="A2266" s="18" t="s">
        <v>7</v>
      </c>
      <c r="B2266" s="18" t="s">
        <v>228</v>
      </c>
      <c r="C2266" s="18" t="s">
        <v>298</v>
      </c>
      <c r="D2266" s="18" t="s">
        <v>34</v>
      </c>
      <c r="E2266" s="18" t="s">
        <v>276</v>
      </c>
      <c r="F2266" s="44">
        <v>754</v>
      </c>
    </row>
    <row r="2267" spans="1:6" x14ac:dyDescent="0.2">
      <c r="A2267" s="18" t="s">
        <v>7</v>
      </c>
      <c r="B2267" s="18" t="s">
        <v>228</v>
      </c>
      <c r="C2267" s="18" t="s">
        <v>298</v>
      </c>
      <c r="D2267" s="18" t="s">
        <v>34</v>
      </c>
      <c r="E2267" s="18" t="s">
        <v>28</v>
      </c>
      <c r="F2267" s="44">
        <v>975</v>
      </c>
    </row>
    <row r="2268" spans="1:6" x14ac:dyDescent="0.2">
      <c r="A2268" s="18" t="s">
        <v>7</v>
      </c>
      <c r="B2268" s="18" t="s">
        <v>228</v>
      </c>
      <c r="C2268" s="18" t="s">
        <v>298</v>
      </c>
      <c r="D2268" s="18" t="s">
        <v>34</v>
      </c>
      <c r="E2268" s="18" t="s">
        <v>30</v>
      </c>
      <c r="F2268" s="44">
        <v>5</v>
      </c>
    </row>
    <row r="2269" spans="1:6" x14ac:dyDescent="0.2">
      <c r="A2269" s="18" t="s">
        <v>7</v>
      </c>
      <c r="B2269" s="18" t="s">
        <v>228</v>
      </c>
      <c r="C2269" s="18" t="s">
        <v>298</v>
      </c>
      <c r="D2269" s="18" t="s">
        <v>34</v>
      </c>
      <c r="E2269" s="18" t="s">
        <v>31</v>
      </c>
      <c r="F2269" s="44">
        <v>130</v>
      </c>
    </row>
    <row r="2270" spans="1:6" x14ac:dyDescent="0.2">
      <c r="A2270" s="18" t="s">
        <v>7</v>
      </c>
      <c r="B2270" s="18" t="s">
        <v>228</v>
      </c>
      <c r="C2270" s="18" t="s">
        <v>298</v>
      </c>
      <c r="D2270" s="18" t="s">
        <v>34</v>
      </c>
      <c r="E2270" s="18" t="s">
        <v>26</v>
      </c>
      <c r="F2270" s="44">
        <v>18</v>
      </c>
    </row>
    <row r="2271" spans="1:6" x14ac:dyDescent="0.2">
      <c r="A2271" s="18" t="s">
        <v>7</v>
      </c>
      <c r="B2271" s="18" t="s">
        <v>228</v>
      </c>
      <c r="C2271" s="18" t="s">
        <v>298</v>
      </c>
      <c r="D2271" s="18" t="s">
        <v>34</v>
      </c>
      <c r="E2271" s="18" t="s">
        <v>33</v>
      </c>
      <c r="F2271" s="44">
        <v>366</v>
      </c>
    </row>
    <row r="2272" spans="1:6" x14ac:dyDescent="0.2">
      <c r="A2272" s="18" t="s">
        <v>7</v>
      </c>
      <c r="B2272" s="18" t="s">
        <v>228</v>
      </c>
      <c r="C2272" s="18" t="s">
        <v>298</v>
      </c>
      <c r="D2272" s="18" t="s">
        <v>34</v>
      </c>
      <c r="E2272" s="18" t="s">
        <v>23</v>
      </c>
      <c r="F2272" s="44">
        <v>319</v>
      </c>
    </row>
    <row r="2273" spans="1:6" x14ac:dyDescent="0.2">
      <c r="A2273" s="18" t="s">
        <v>7</v>
      </c>
      <c r="B2273" s="18" t="s">
        <v>228</v>
      </c>
      <c r="C2273" s="18" t="s">
        <v>298</v>
      </c>
      <c r="D2273" s="18" t="s">
        <v>34</v>
      </c>
      <c r="E2273" s="18" t="s">
        <v>32</v>
      </c>
      <c r="F2273" s="44">
        <v>14</v>
      </c>
    </row>
    <row r="2274" spans="1:6" x14ac:dyDescent="0.2">
      <c r="A2274" s="18" t="s">
        <v>7</v>
      </c>
      <c r="B2274" s="18" t="s">
        <v>228</v>
      </c>
      <c r="C2274" s="18" t="s">
        <v>298</v>
      </c>
      <c r="D2274" s="18" t="s">
        <v>34</v>
      </c>
      <c r="E2274" s="18" t="s">
        <v>29</v>
      </c>
      <c r="F2274" s="44">
        <v>441</v>
      </c>
    </row>
    <row r="2275" spans="1:6" x14ac:dyDescent="0.2">
      <c r="A2275" s="18" t="s">
        <v>7</v>
      </c>
      <c r="B2275" s="18" t="s">
        <v>228</v>
      </c>
      <c r="C2275" s="18" t="s">
        <v>298</v>
      </c>
      <c r="D2275" s="18" t="s">
        <v>275</v>
      </c>
      <c r="E2275" s="18" t="s">
        <v>276</v>
      </c>
      <c r="F2275" s="44">
        <v>36</v>
      </c>
    </row>
    <row r="2276" spans="1:6" x14ac:dyDescent="0.2">
      <c r="A2276" s="18" t="s">
        <v>7</v>
      </c>
      <c r="B2276" s="18" t="s">
        <v>228</v>
      </c>
      <c r="C2276" s="18" t="s">
        <v>298</v>
      </c>
      <c r="D2276" s="18" t="s">
        <v>275</v>
      </c>
      <c r="E2276" s="18" t="s">
        <v>28</v>
      </c>
      <c r="F2276" s="44">
        <v>29</v>
      </c>
    </row>
    <row r="2277" spans="1:6" x14ac:dyDescent="0.2">
      <c r="A2277" s="18" t="s">
        <v>7</v>
      </c>
      <c r="B2277" s="18" t="s">
        <v>228</v>
      </c>
      <c r="C2277" s="18" t="s">
        <v>298</v>
      </c>
      <c r="D2277" s="18" t="s">
        <v>275</v>
      </c>
      <c r="E2277" s="18" t="s">
        <v>31</v>
      </c>
      <c r="F2277" s="44">
        <v>94</v>
      </c>
    </row>
    <row r="2278" spans="1:6" x14ac:dyDescent="0.2">
      <c r="A2278" s="18" t="s">
        <v>7</v>
      </c>
      <c r="B2278" s="18" t="s">
        <v>228</v>
      </c>
      <c r="C2278" s="18" t="s">
        <v>298</v>
      </c>
      <c r="D2278" s="18" t="s">
        <v>275</v>
      </c>
      <c r="E2278" s="18" t="s">
        <v>26</v>
      </c>
      <c r="F2278" s="44">
        <v>52</v>
      </c>
    </row>
    <row r="2279" spans="1:6" x14ac:dyDescent="0.2">
      <c r="A2279" s="18" t="s">
        <v>7</v>
      </c>
      <c r="B2279" s="18" t="s">
        <v>228</v>
      </c>
      <c r="C2279" s="18" t="s">
        <v>298</v>
      </c>
      <c r="D2279" s="18" t="s">
        <v>275</v>
      </c>
      <c r="E2279" s="18" t="s">
        <v>33</v>
      </c>
      <c r="F2279" s="44">
        <v>39</v>
      </c>
    </row>
    <row r="2280" spans="1:6" x14ac:dyDescent="0.2">
      <c r="A2280" s="18" t="s">
        <v>7</v>
      </c>
      <c r="B2280" s="18" t="s">
        <v>228</v>
      </c>
      <c r="C2280" s="18" t="s">
        <v>298</v>
      </c>
      <c r="D2280" s="18" t="s">
        <v>275</v>
      </c>
      <c r="E2280" s="18" t="s">
        <v>23</v>
      </c>
      <c r="F2280" s="44">
        <v>111</v>
      </c>
    </row>
    <row r="2281" spans="1:6" x14ac:dyDescent="0.2">
      <c r="A2281" s="18" t="s">
        <v>7</v>
      </c>
      <c r="B2281" s="18" t="s">
        <v>228</v>
      </c>
      <c r="C2281" s="18" t="s">
        <v>298</v>
      </c>
      <c r="D2281" s="18" t="s">
        <v>275</v>
      </c>
      <c r="E2281" s="18" t="s">
        <v>32</v>
      </c>
      <c r="F2281" s="44">
        <v>4</v>
      </c>
    </row>
    <row r="2282" spans="1:6" x14ac:dyDescent="0.2">
      <c r="A2282" s="18" t="s">
        <v>7</v>
      </c>
      <c r="B2282" s="18" t="s">
        <v>228</v>
      </c>
      <c r="C2282" s="18" t="s">
        <v>298</v>
      </c>
      <c r="D2282" s="18" t="s">
        <v>275</v>
      </c>
      <c r="E2282" s="18" t="s">
        <v>29</v>
      </c>
      <c r="F2282" s="44">
        <v>33</v>
      </c>
    </row>
    <row r="2283" spans="1:6" x14ac:dyDescent="0.2">
      <c r="A2283" s="18" t="s">
        <v>7</v>
      </c>
      <c r="B2283" s="18" t="s">
        <v>228</v>
      </c>
      <c r="C2283" s="18" t="s">
        <v>298</v>
      </c>
      <c r="D2283" s="18" t="s">
        <v>162</v>
      </c>
      <c r="E2283" s="18" t="s">
        <v>163</v>
      </c>
      <c r="F2283" s="44">
        <v>1410</v>
      </c>
    </row>
    <row r="2284" spans="1:6" x14ac:dyDescent="0.2">
      <c r="A2284" s="18" t="s">
        <v>7</v>
      </c>
      <c r="B2284" s="18" t="s">
        <v>228</v>
      </c>
      <c r="C2284" s="18" t="s">
        <v>298</v>
      </c>
      <c r="D2284" s="18" t="s">
        <v>65</v>
      </c>
      <c r="E2284" s="18" t="s">
        <v>70</v>
      </c>
      <c r="F2284" s="44">
        <v>19</v>
      </c>
    </row>
    <row r="2285" spans="1:6" x14ac:dyDescent="0.2">
      <c r="A2285" s="18" t="s">
        <v>7</v>
      </c>
      <c r="B2285" s="18" t="s">
        <v>228</v>
      </c>
      <c r="C2285" s="18" t="s">
        <v>298</v>
      </c>
      <c r="D2285" s="18" t="s">
        <v>65</v>
      </c>
      <c r="E2285" s="18" t="s">
        <v>69</v>
      </c>
      <c r="F2285" s="44">
        <v>12</v>
      </c>
    </row>
    <row r="2286" spans="1:6" x14ac:dyDescent="0.2">
      <c r="A2286" s="18" t="s">
        <v>7</v>
      </c>
      <c r="B2286" s="18" t="s">
        <v>228</v>
      </c>
      <c r="C2286" s="18" t="s">
        <v>298</v>
      </c>
      <c r="D2286" s="18" t="s">
        <v>65</v>
      </c>
      <c r="E2286" s="18" t="s">
        <v>277</v>
      </c>
      <c r="F2286" s="44">
        <v>16</v>
      </c>
    </row>
    <row r="2287" spans="1:6" x14ac:dyDescent="0.2">
      <c r="A2287" s="18" t="s">
        <v>7</v>
      </c>
      <c r="B2287" s="18" t="s">
        <v>228</v>
      </c>
      <c r="C2287" s="18" t="s">
        <v>298</v>
      </c>
      <c r="D2287" s="18" t="s">
        <v>65</v>
      </c>
      <c r="E2287" s="18" t="s">
        <v>278</v>
      </c>
      <c r="F2287" s="44">
        <v>187</v>
      </c>
    </row>
    <row r="2288" spans="1:6" x14ac:dyDescent="0.2">
      <c r="A2288" s="18" t="s">
        <v>7</v>
      </c>
      <c r="B2288" s="18" t="s">
        <v>228</v>
      </c>
      <c r="C2288" s="18" t="s">
        <v>298</v>
      </c>
      <c r="D2288" s="18" t="s">
        <v>65</v>
      </c>
      <c r="E2288" s="18" t="s">
        <v>279</v>
      </c>
      <c r="F2288" s="44">
        <v>53</v>
      </c>
    </row>
    <row r="2289" spans="1:6" x14ac:dyDescent="0.2">
      <c r="A2289" s="18" t="s">
        <v>7</v>
      </c>
      <c r="B2289" s="18" t="s">
        <v>228</v>
      </c>
      <c r="C2289" s="18" t="s">
        <v>298</v>
      </c>
      <c r="D2289" s="18" t="s">
        <v>65</v>
      </c>
      <c r="E2289" s="18" t="s">
        <v>23</v>
      </c>
      <c r="F2289" s="44">
        <v>355</v>
      </c>
    </row>
    <row r="2290" spans="1:6" x14ac:dyDescent="0.2">
      <c r="A2290" s="18" t="s">
        <v>7</v>
      </c>
      <c r="B2290" s="18" t="s">
        <v>228</v>
      </c>
      <c r="C2290" s="18" t="s">
        <v>298</v>
      </c>
      <c r="D2290" s="18" t="s">
        <v>65</v>
      </c>
      <c r="E2290" s="18" t="s">
        <v>280</v>
      </c>
      <c r="F2290" s="44">
        <v>15</v>
      </c>
    </row>
    <row r="2291" spans="1:6" x14ac:dyDescent="0.2">
      <c r="A2291" s="18" t="s">
        <v>7</v>
      </c>
      <c r="B2291" s="18" t="s">
        <v>228</v>
      </c>
      <c r="C2291" s="18" t="s">
        <v>298</v>
      </c>
      <c r="D2291" s="18" t="s">
        <v>65</v>
      </c>
      <c r="E2291" s="18" t="s">
        <v>66</v>
      </c>
      <c r="F2291" s="44">
        <v>155</v>
      </c>
    </row>
    <row r="2292" spans="1:6" x14ac:dyDescent="0.2">
      <c r="A2292" s="18" t="s">
        <v>7</v>
      </c>
      <c r="B2292" s="18" t="s">
        <v>228</v>
      </c>
      <c r="C2292" s="18" t="s">
        <v>298</v>
      </c>
      <c r="D2292" s="18" t="s">
        <v>243</v>
      </c>
      <c r="E2292" s="18" t="s">
        <v>21</v>
      </c>
      <c r="F2292" s="44">
        <v>9</v>
      </c>
    </row>
    <row r="2293" spans="1:6" x14ac:dyDescent="0.2">
      <c r="A2293" s="18" t="s">
        <v>7</v>
      </c>
      <c r="B2293" s="18" t="s">
        <v>228</v>
      </c>
      <c r="C2293" s="18" t="s">
        <v>298</v>
      </c>
      <c r="D2293" s="18" t="s">
        <v>243</v>
      </c>
      <c r="E2293" s="18" t="s">
        <v>14</v>
      </c>
      <c r="F2293" s="44">
        <v>7</v>
      </c>
    </row>
    <row r="2294" spans="1:6" x14ac:dyDescent="0.2">
      <c r="A2294" s="18" t="s">
        <v>7</v>
      </c>
      <c r="B2294" s="18" t="s">
        <v>228</v>
      </c>
      <c r="C2294" s="18" t="s">
        <v>298</v>
      </c>
      <c r="D2294" s="18" t="s">
        <v>243</v>
      </c>
      <c r="E2294" s="18" t="s">
        <v>18</v>
      </c>
      <c r="F2294" s="44">
        <v>82</v>
      </c>
    </row>
    <row r="2295" spans="1:6" x14ac:dyDescent="0.2">
      <c r="A2295" s="18" t="s">
        <v>7</v>
      </c>
      <c r="B2295" s="18" t="s">
        <v>228</v>
      </c>
      <c r="C2295" s="18" t="s">
        <v>298</v>
      </c>
      <c r="D2295" s="18" t="s">
        <v>243</v>
      </c>
      <c r="E2295" s="18" t="s">
        <v>17</v>
      </c>
      <c r="F2295" s="44">
        <v>41</v>
      </c>
    </row>
    <row r="2296" spans="1:6" x14ac:dyDescent="0.2">
      <c r="A2296" s="18" t="s">
        <v>7</v>
      </c>
      <c r="B2296" s="18" t="s">
        <v>228</v>
      </c>
      <c r="C2296" s="18" t="s">
        <v>298</v>
      </c>
      <c r="D2296" s="18" t="s">
        <v>243</v>
      </c>
      <c r="E2296" s="18" t="s">
        <v>20</v>
      </c>
      <c r="F2296" s="44">
        <v>8</v>
      </c>
    </row>
    <row r="2297" spans="1:6" x14ac:dyDescent="0.2">
      <c r="A2297" s="18" t="s">
        <v>7</v>
      </c>
      <c r="B2297" s="18" t="s">
        <v>228</v>
      </c>
      <c r="C2297" s="18" t="s">
        <v>298</v>
      </c>
      <c r="D2297" s="18" t="s">
        <v>243</v>
      </c>
      <c r="E2297" s="18" t="s">
        <v>23</v>
      </c>
      <c r="F2297" s="44">
        <v>19</v>
      </c>
    </row>
    <row r="2298" spans="1:6" x14ac:dyDescent="0.2">
      <c r="A2298" s="18" t="s">
        <v>7</v>
      </c>
      <c r="B2298" s="18" t="s">
        <v>228</v>
      </c>
      <c r="C2298" s="18" t="s">
        <v>298</v>
      </c>
      <c r="D2298" s="18" t="s">
        <v>243</v>
      </c>
      <c r="E2298" s="18" t="s">
        <v>15</v>
      </c>
      <c r="F2298" s="44">
        <v>71</v>
      </c>
    </row>
    <row r="2299" spans="1:6" x14ac:dyDescent="0.2">
      <c r="A2299" s="18" t="s">
        <v>7</v>
      </c>
      <c r="B2299" s="18" t="s">
        <v>228</v>
      </c>
      <c r="C2299" s="18" t="s">
        <v>298</v>
      </c>
      <c r="D2299" s="18" t="s">
        <v>243</v>
      </c>
      <c r="E2299" s="18" t="s">
        <v>22</v>
      </c>
      <c r="F2299" s="44">
        <v>29</v>
      </c>
    </row>
    <row r="2300" spans="1:6" x14ac:dyDescent="0.2">
      <c r="A2300" s="18" t="s">
        <v>7</v>
      </c>
      <c r="B2300" s="18" t="s">
        <v>228</v>
      </c>
      <c r="C2300" s="18" t="s">
        <v>298</v>
      </c>
      <c r="D2300" s="18" t="s">
        <v>98</v>
      </c>
      <c r="E2300" s="18" t="s">
        <v>100</v>
      </c>
      <c r="F2300" s="44">
        <v>37</v>
      </c>
    </row>
    <row r="2301" spans="1:6" x14ac:dyDescent="0.2">
      <c r="A2301" s="18" t="s">
        <v>7</v>
      </c>
      <c r="B2301" s="18" t="s">
        <v>228</v>
      </c>
      <c r="C2301" s="18" t="s">
        <v>298</v>
      </c>
      <c r="D2301" s="18" t="s">
        <v>98</v>
      </c>
      <c r="E2301" s="18" t="s">
        <v>102</v>
      </c>
      <c r="F2301" s="44">
        <v>13</v>
      </c>
    </row>
    <row r="2302" spans="1:6" x14ac:dyDescent="0.2">
      <c r="A2302" s="18" t="s">
        <v>7</v>
      </c>
      <c r="B2302" s="18" t="s">
        <v>228</v>
      </c>
      <c r="C2302" s="18" t="s">
        <v>298</v>
      </c>
      <c r="D2302" s="18" t="s">
        <v>98</v>
      </c>
      <c r="E2302" s="18" t="s">
        <v>23</v>
      </c>
      <c r="F2302" s="44">
        <v>58</v>
      </c>
    </row>
    <row r="2303" spans="1:6" x14ac:dyDescent="0.2">
      <c r="A2303" s="18" t="s">
        <v>7</v>
      </c>
      <c r="B2303" s="18" t="s">
        <v>228</v>
      </c>
      <c r="C2303" s="18" t="s">
        <v>298</v>
      </c>
      <c r="D2303" s="18" t="s">
        <v>98</v>
      </c>
      <c r="E2303" s="18" t="s">
        <v>101</v>
      </c>
      <c r="F2303" s="44">
        <v>66</v>
      </c>
    </row>
    <row r="2304" spans="1:6" x14ac:dyDescent="0.2">
      <c r="A2304" s="18" t="s">
        <v>7</v>
      </c>
      <c r="B2304" s="18" t="s">
        <v>228</v>
      </c>
      <c r="C2304" s="18" t="s">
        <v>298</v>
      </c>
      <c r="D2304" s="18" t="s">
        <v>98</v>
      </c>
      <c r="E2304" s="18" t="s">
        <v>104</v>
      </c>
      <c r="F2304" s="44">
        <v>10</v>
      </c>
    </row>
    <row r="2305" spans="1:6" x14ac:dyDescent="0.2">
      <c r="A2305" s="18" t="s">
        <v>7</v>
      </c>
      <c r="B2305" s="18" t="s">
        <v>228</v>
      </c>
      <c r="C2305" s="18" t="s">
        <v>298</v>
      </c>
      <c r="D2305" s="18" t="s">
        <v>98</v>
      </c>
      <c r="E2305" s="18" t="s">
        <v>99</v>
      </c>
      <c r="F2305" s="44">
        <v>667</v>
      </c>
    </row>
    <row r="2306" spans="1:6" x14ac:dyDescent="0.2">
      <c r="A2306" s="18" t="s">
        <v>7</v>
      </c>
      <c r="B2306" s="18" t="s">
        <v>228</v>
      </c>
      <c r="C2306" s="18" t="s">
        <v>298</v>
      </c>
      <c r="D2306" s="18" t="s">
        <v>98</v>
      </c>
      <c r="E2306" s="18" t="s">
        <v>103</v>
      </c>
      <c r="F2306" s="44">
        <v>150</v>
      </c>
    </row>
    <row r="2307" spans="1:6" x14ac:dyDescent="0.2">
      <c r="A2307" s="18" t="s">
        <v>7</v>
      </c>
      <c r="B2307" s="18" t="s">
        <v>228</v>
      </c>
      <c r="C2307" s="18" t="s">
        <v>298</v>
      </c>
      <c r="D2307" s="18" t="s">
        <v>39</v>
      </c>
      <c r="E2307" s="18" t="s">
        <v>172</v>
      </c>
      <c r="F2307" s="44">
        <v>17</v>
      </c>
    </row>
    <row r="2308" spans="1:6" x14ac:dyDescent="0.2">
      <c r="A2308" s="18" t="s">
        <v>7</v>
      </c>
      <c r="B2308" s="18" t="s">
        <v>228</v>
      </c>
      <c r="C2308" s="18" t="s">
        <v>298</v>
      </c>
      <c r="D2308" s="18" t="s">
        <v>39</v>
      </c>
      <c r="E2308" s="18" t="s">
        <v>174</v>
      </c>
      <c r="F2308" s="44">
        <v>72</v>
      </c>
    </row>
    <row r="2309" spans="1:6" x14ac:dyDescent="0.2">
      <c r="A2309" s="18" t="s">
        <v>7</v>
      </c>
      <c r="B2309" s="18" t="s">
        <v>228</v>
      </c>
      <c r="C2309" s="18" t="s">
        <v>298</v>
      </c>
      <c r="D2309" s="18" t="s">
        <v>39</v>
      </c>
      <c r="E2309" s="18" t="s">
        <v>23</v>
      </c>
      <c r="F2309" s="44">
        <v>27</v>
      </c>
    </row>
    <row r="2310" spans="1:6" x14ac:dyDescent="0.2">
      <c r="A2310" s="18" t="s">
        <v>7</v>
      </c>
      <c r="B2310" s="18" t="s">
        <v>228</v>
      </c>
      <c r="C2310" s="18" t="s">
        <v>298</v>
      </c>
      <c r="D2310" s="18" t="s">
        <v>39</v>
      </c>
      <c r="E2310" s="18" t="s">
        <v>54</v>
      </c>
      <c r="F2310" s="44">
        <v>121</v>
      </c>
    </row>
    <row r="2311" spans="1:6" x14ac:dyDescent="0.2">
      <c r="A2311" s="18" t="s">
        <v>7</v>
      </c>
      <c r="B2311" s="18" t="s">
        <v>228</v>
      </c>
      <c r="C2311" s="18" t="s">
        <v>298</v>
      </c>
      <c r="D2311" s="18" t="s">
        <v>39</v>
      </c>
      <c r="E2311" s="18" t="s">
        <v>171</v>
      </c>
      <c r="F2311" s="44">
        <v>1</v>
      </c>
    </row>
    <row r="2312" spans="1:6" x14ac:dyDescent="0.2">
      <c r="A2312" s="18" t="s">
        <v>7</v>
      </c>
      <c r="B2312" s="18" t="s">
        <v>228</v>
      </c>
      <c r="C2312" s="18" t="s">
        <v>298</v>
      </c>
      <c r="D2312" s="18" t="s">
        <v>39</v>
      </c>
      <c r="E2312" s="18" t="s">
        <v>55</v>
      </c>
      <c r="F2312" s="44">
        <v>50</v>
      </c>
    </row>
    <row r="2313" spans="1:6" x14ac:dyDescent="0.2">
      <c r="A2313" s="18" t="s">
        <v>7</v>
      </c>
      <c r="B2313" s="18" t="s">
        <v>228</v>
      </c>
      <c r="C2313" s="18" t="s">
        <v>298</v>
      </c>
      <c r="D2313" s="18" t="s">
        <v>39</v>
      </c>
      <c r="E2313" s="18" t="s">
        <v>43</v>
      </c>
      <c r="F2313" s="44">
        <v>1</v>
      </c>
    </row>
    <row r="2314" spans="1:6" x14ac:dyDescent="0.2">
      <c r="A2314" s="18" t="s">
        <v>7</v>
      </c>
      <c r="B2314" s="18" t="s">
        <v>228</v>
      </c>
      <c r="C2314" s="18" t="s">
        <v>298</v>
      </c>
      <c r="D2314" s="18" t="s">
        <v>39</v>
      </c>
      <c r="E2314" s="18" t="s">
        <v>170</v>
      </c>
      <c r="F2314" s="44">
        <v>13</v>
      </c>
    </row>
    <row r="2315" spans="1:6" x14ac:dyDescent="0.2">
      <c r="A2315" s="18" t="s">
        <v>7</v>
      </c>
      <c r="B2315" s="18" t="s">
        <v>228</v>
      </c>
      <c r="C2315" s="18" t="s">
        <v>298</v>
      </c>
      <c r="D2315" s="18" t="s">
        <v>39</v>
      </c>
      <c r="E2315" s="18" t="s">
        <v>48</v>
      </c>
      <c r="F2315" s="44">
        <v>4</v>
      </c>
    </row>
    <row r="2316" spans="1:6" x14ac:dyDescent="0.2">
      <c r="A2316" s="18" t="s">
        <v>7</v>
      </c>
      <c r="B2316" s="18" t="s">
        <v>228</v>
      </c>
      <c r="C2316" s="18" t="s">
        <v>298</v>
      </c>
      <c r="D2316" s="18" t="s">
        <v>39</v>
      </c>
      <c r="E2316" s="18" t="s">
        <v>47</v>
      </c>
      <c r="F2316" s="44">
        <v>154</v>
      </c>
    </row>
    <row r="2317" spans="1:6" x14ac:dyDescent="0.2">
      <c r="A2317" s="18" t="s">
        <v>7</v>
      </c>
      <c r="B2317" s="18" t="s">
        <v>228</v>
      </c>
      <c r="C2317" s="18" t="s">
        <v>298</v>
      </c>
      <c r="D2317" s="18" t="s">
        <v>39</v>
      </c>
      <c r="E2317" s="18" t="s">
        <v>169</v>
      </c>
      <c r="F2317" s="44">
        <v>86</v>
      </c>
    </row>
    <row r="2318" spans="1:6" x14ac:dyDescent="0.2">
      <c r="A2318" s="18" t="s">
        <v>7</v>
      </c>
      <c r="B2318" s="18" t="s">
        <v>228</v>
      </c>
      <c r="C2318" s="18" t="s">
        <v>298</v>
      </c>
      <c r="D2318" s="18" t="s">
        <v>39</v>
      </c>
      <c r="E2318" s="18" t="s">
        <v>189</v>
      </c>
      <c r="F2318" s="44">
        <v>4</v>
      </c>
    </row>
    <row r="2319" spans="1:6" x14ac:dyDescent="0.2">
      <c r="A2319" s="18" t="s">
        <v>7</v>
      </c>
      <c r="B2319" s="18" t="s">
        <v>228</v>
      </c>
      <c r="C2319" s="18" t="s">
        <v>298</v>
      </c>
      <c r="D2319" s="18" t="s">
        <v>39</v>
      </c>
      <c r="E2319" s="18" t="s">
        <v>56</v>
      </c>
      <c r="F2319" s="44">
        <v>31</v>
      </c>
    </row>
    <row r="2320" spans="1:6" x14ac:dyDescent="0.2">
      <c r="A2320" s="18" t="s">
        <v>7</v>
      </c>
      <c r="B2320" s="18" t="s">
        <v>228</v>
      </c>
      <c r="C2320" s="18" t="s">
        <v>298</v>
      </c>
      <c r="D2320" s="18" t="s">
        <v>39</v>
      </c>
      <c r="E2320" s="18" t="s">
        <v>44</v>
      </c>
      <c r="F2320" s="44">
        <v>6</v>
      </c>
    </row>
    <row r="2321" spans="1:6" x14ac:dyDescent="0.2">
      <c r="A2321" s="18" t="s">
        <v>7</v>
      </c>
      <c r="B2321" s="18" t="s">
        <v>228</v>
      </c>
      <c r="C2321" s="18" t="s">
        <v>298</v>
      </c>
      <c r="D2321" s="18" t="s">
        <v>39</v>
      </c>
      <c r="E2321" s="18" t="s">
        <v>173</v>
      </c>
      <c r="F2321" s="44">
        <v>6</v>
      </c>
    </row>
    <row r="2322" spans="1:6" x14ac:dyDescent="0.2">
      <c r="A2322" s="18" t="s">
        <v>7</v>
      </c>
      <c r="B2322" s="18" t="s">
        <v>228</v>
      </c>
      <c r="C2322" s="18" t="s">
        <v>298</v>
      </c>
      <c r="D2322" s="18" t="s">
        <v>13</v>
      </c>
      <c r="E2322" s="18" t="s">
        <v>21</v>
      </c>
      <c r="F2322" s="44">
        <v>146</v>
      </c>
    </row>
    <row r="2323" spans="1:6" x14ac:dyDescent="0.2">
      <c r="A2323" s="18" t="s">
        <v>7</v>
      </c>
      <c r="B2323" s="18" t="s">
        <v>228</v>
      </c>
      <c r="C2323" s="18" t="s">
        <v>298</v>
      </c>
      <c r="D2323" s="18" t="s">
        <v>13</v>
      </c>
      <c r="E2323" s="18" t="s">
        <v>14</v>
      </c>
      <c r="F2323" s="44">
        <v>1715</v>
      </c>
    </row>
    <row r="2324" spans="1:6" x14ac:dyDescent="0.2">
      <c r="A2324" s="18" t="s">
        <v>7</v>
      </c>
      <c r="B2324" s="18" t="s">
        <v>228</v>
      </c>
      <c r="C2324" s="18" t="s">
        <v>298</v>
      </c>
      <c r="D2324" s="18" t="s">
        <v>13</v>
      </c>
      <c r="E2324" s="18" t="s">
        <v>18</v>
      </c>
      <c r="F2324" s="44">
        <v>1519</v>
      </c>
    </row>
    <row r="2325" spans="1:6" x14ac:dyDescent="0.2">
      <c r="A2325" s="18" t="s">
        <v>7</v>
      </c>
      <c r="B2325" s="18" t="s">
        <v>228</v>
      </c>
      <c r="C2325" s="18" t="s">
        <v>298</v>
      </c>
      <c r="D2325" s="18" t="s">
        <v>13</v>
      </c>
      <c r="E2325" s="18" t="s">
        <v>17</v>
      </c>
      <c r="F2325" s="44">
        <v>1804</v>
      </c>
    </row>
    <row r="2326" spans="1:6" x14ac:dyDescent="0.2">
      <c r="A2326" s="18" t="s">
        <v>7</v>
      </c>
      <c r="B2326" s="18" t="s">
        <v>228</v>
      </c>
      <c r="C2326" s="18" t="s">
        <v>298</v>
      </c>
      <c r="D2326" s="18" t="s">
        <v>13</v>
      </c>
      <c r="E2326" s="18" t="s">
        <v>20</v>
      </c>
      <c r="F2326" s="44">
        <v>292</v>
      </c>
    </row>
    <row r="2327" spans="1:6" x14ac:dyDescent="0.2">
      <c r="A2327" s="18" t="s">
        <v>7</v>
      </c>
      <c r="B2327" s="18" t="s">
        <v>228</v>
      </c>
      <c r="C2327" s="18" t="s">
        <v>298</v>
      </c>
      <c r="D2327" s="18" t="s">
        <v>13</v>
      </c>
      <c r="E2327" s="18" t="s">
        <v>23</v>
      </c>
      <c r="F2327" s="44">
        <v>148</v>
      </c>
    </row>
    <row r="2328" spans="1:6" x14ac:dyDescent="0.2">
      <c r="A2328" s="18" t="s">
        <v>7</v>
      </c>
      <c r="B2328" s="18" t="s">
        <v>228</v>
      </c>
      <c r="C2328" s="18" t="s">
        <v>298</v>
      </c>
      <c r="D2328" s="18" t="s">
        <v>13</v>
      </c>
      <c r="E2328" s="18" t="s">
        <v>15</v>
      </c>
      <c r="F2328" s="44">
        <v>532</v>
      </c>
    </row>
    <row r="2329" spans="1:6" x14ac:dyDescent="0.2">
      <c r="A2329" s="18" t="s">
        <v>7</v>
      </c>
      <c r="B2329" s="18" t="s">
        <v>228</v>
      </c>
      <c r="C2329" s="18" t="s">
        <v>298</v>
      </c>
      <c r="D2329" s="18" t="s">
        <v>13</v>
      </c>
      <c r="E2329" s="18" t="s">
        <v>22</v>
      </c>
      <c r="F2329" s="44">
        <v>527</v>
      </c>
    </row>
    <row r="2330" spans="1:6" x14ac:dyDescent="0.2">
      <c r="A2330" s="18" t="s">
        <v>7</v>
      </c>
      <c r="B2330" s="18" t="s">
        <v>228</v>
      </c>
      <c r="C2330" s="18" t="s">
        <v>298</v>
      </c>
      <c r="D2330" s="18" t="s">
        <v>13</v>
      </c>
      <c r="E2330" s="18" t="s">
        <v>19</v>
      </c>
      <c r="F2330" s="44">
        <v>181</v>
      </c>
    </row>
    <row r="2331" spans="1:6" x14ac:dyDescent="0.2">
      <c r="A2331" s="18" t="s">
        <v>7</v>
      </c>
      <c r="B2331" s="18" t="s">
        <v>228</v>
      </c>
      <c r="C2331" s="18" t="s">
        <v>298</v>
      </c>
      <c r="D2331" s="18" t="s">
        <v>128</v>
      </c>
      <c r="E2331" s="18" t="s">
        <v>23</v>
      </c>
      <c r="F2331" s="44">
        <v>301</v>
      </c>
    </row>
    <row r="2332" spans="1:6" x14ac:dyDescent="0.2">
      <c r="A2332" s="18" t="s">
        <v>7</v>
      </c>
      <c r="B2332" s="18" t="s">
        <v>228</v>
      </c>
      <c r="C2332" s="18" t="s">
        <v>298</v>
      </c>
      <c r="D2332" s="18" t="s">
        <v>128</v>
      </c>
      <c r="E2332" s="18" t="s">
        <v>129</v>
      </c>
      <c r="F2332" s="44">
        <v>80</v>
      </c>
    </row>
    <row r="2333" spans="1:6" x14ac:dyDescent="0.2">
      <c r="A2333" s="18" t="s">
        <v>7</v>
      </c>
      <c r="B2333" s="18" t="s">
        <v>228</v>
      </c>
      <c r="C2333" s="18" t="s">
        <v>298</v>
      </c>
      <c r="D2333" s="18" t="s">
        <v>128</v>
      </c>
      <c r="E2333" s="18" t="s">
        <v>130</v>
      </c>
      <c r="F2333" s="44">
        <v>508</v>
      </c>
    </row>
    <row r="2334" spans="1:6" x14ac:dyDescent="0.2">
      <c r="A2334" s="18" t="s">
        <v>7</v>
      </c>
      <c r="B2334" s="18" t="s">
        <v>228</v>
      </c>
      <c r="C2334" s="18" t="s">
        <v>298</v>
      </c>
      <c r="D2334" s="18" t="s">
        <v>244</v>
      </c>
      <c r="E2334" s="18" t="s">
        <v>160</v>
      </c>
      <c r="F2334" s="44">
        <v>29</v>
      </c>
    </row>
    <row r="2335" spans="1:6" x14ac:dyDescent="0.2">
      <c r="A2335" s="18" t="s">
        <v>7</v>
      </c>
      <c r="B2335" s="18" t="s">
        <v>228</v>
      </c>
      <c r="C2335" s="18" t="s">
        <v>298</v>
      </c>
      <c r="D2335" s="18" t="s">
        <v>244</v>
      </c>
      <c r="E2335" s="18" t="s">
        <v>159</v>
      </c>
      <c r="F2335" s="44">
        <v>7</v>
      </c>
    </row>
    <row r="2336" spans="1:6" x14ac:dyDescent="0.2">
      <c r="A2336" s="18" t="s">
        <v>7</v>
      </c>
      <c r="B2336" s="18" t="s">
        <v>228</v>
      </c>
      <c r="C2336" s="18" t="s">
        <v>298</v>
      </c>
      <c r="D2336" s="18" t="s">
        <v>244</v>
      </c>
      <c r="E2336" s="18" t="s">
        <v>161</v>
      </c>
      <c r="F2336" s="44">
        <v>118</v>
      </c>
    </row>
    <row r="2337" spans="1:6" x14ac:dyDescent="0.2">
      <c r="A2337" s="18" t="s">
        <v>7</v>
      </c>
      <c r="B2337" s="18" t="s">
        <v>228</v>
      </c>
      <c r="C2337" s="18" t="s">
        <v>298</v>
      </c>
      <c r="D2337" s="18" t="s">
        <v>138</v>
      </c>
      <c r="E2337" s="18" t="s">
        <v>140</v>
      </c>
      <c r="F2337" s="44">
        <v>50</v>
      </c>
    </row>
    <row r="2338" spans="1:6" x14ac:dyDescent="0.2">
      <c r="A2338" s="18" t="s">
        <v>7</v>
      </c>
      <c r="B2338" s="18" t="s">
        <v>228</v>
      </c>
      <c r="C2338" s="18" t="s">
        <v>298</v>
      </c>
      <c r="D2338" s="18" t="s">
        <v>138</v>
      </c>
      <c r="E2338" s="18" t="s">
        <v>139</v>
      </c>
      <c r="F2338" s="44">
        <v>223</v>
      </c>
    </row>
    <row r="2339" spans="1:6" x14ac:dyDescent="0.2">
      <c r="A2339" s="18" t="s">
        <v>7</v>
      </c>
      <c r="B2339" s="18" t="s">
        <v>228</v>
      </c>
      <c r="C2339" s="18" t="s">
        <v>298</v>
      </c>
      <c r="D2339" s="18" t="s">
        <v>148</v>
      </c>
      <c r="E2339" s="18" t="s">
        <v>23</v>
      </c>
      <c r="F2339" s="44">
        <v>2</v>
      </c>
    </row>
    <row r="2340" spans="1:6" x14ac:dyDescent="0.2">
      <c r="A2340" s="18" t="s">
        <v>8</v>
      </c>
      <c r="B2340" s="18" t="s">
        <v>299</v>
      </c>
      <c r="C2340" s="18" t="s">
        <v>300</v>
      </c>
      <c r="D2340" s="18" t="s">
        <v>21</v>
      </c>
      <c r="E2340" s="18" t="s">
        <v>156</v>
      </c>
      <c r="F2340" s="44">
        <v>116</v>
      </c>
    </row>
    <row r="2341" spans="1:6" x14ac:dyDescent="0.2">
      <c r="A2341" s="18" t="s">
        <v>8</v>
      </c>
      <c r="B2341" s="18" t="s">
        <v>299</v>
      </c>
      <c r="C2341" s="18" t="s">
        <v>300</v>
      </c>
      <c r="D2341" s="18" t="s">
        <v>21</v>
      </c>
      <c r="E2341" s="18" t="s">
        <v>157</v>
      </c>
      <c r="F2341" s="44">
        <v>299</v>
      </c>
    </row>
    <row r="2342" spans="1:6" x14ac:dyDescent="0.2">
      <c r="A2342" s="18" t="s">
        <v>8</v>
      </c>
      <c r="B2342" s="18" t="s">
        <v>299</v>
      </c>
      <c r="C2342" s="18" t="s">
        <v>300</v>
      </c>
      <c r="D2342" s="18" t="s">
        <v>73</v>
      </c>
      <c r="E2342" s="18" t="s">
        <v>93</v>
      </c>
      <c r="F2342" s="44">
        <v>27</v>
      </c>
    </row>
    <row r="2343" spans="1:6" x14ac:dyDescent="0.2">
      <c r="A2343" s="18" t="s">
        <v>8</v>
      </c>
      <c r="B2343" s="18" t="s">
        <v>299</v>
      </c>
      <c r="C2343" s="18" t="s">
        <v>300</v>
      </c>
      <c r="D2343" s="18" t="s">
        <v>73</v>
      </c>
      <c r="E2343" s="18" t="s">
        <v>92</v>
      </c>
      <c r="F2343" s="44">
        <v>17</v>
      </c>
    </row>
    <row r="2344" spans="1:6" x14ac:dyDescent="0.2">
      <c r="A2344" s="18" t="s">
        <v>8</v>
      </c>
      <c r="B2344" s="18" t="s">
        <v>299</v>
      </c>
      <c r="C2344" s="18" t="s">
        <v>300</v>
      </c>
      <c r="D2344" s="18" t="s">
        <v>73</v>
      </c>
      <c r="E2344" s="18" t="s">
        <v>94</v>
      </c>
      <c r="F2344" s="44">
        <v>16</v>
      </c>
    </row>
    <row r="2345" spans="1:6" x14ac:dyDescent="0.2">
      <c r="A2345" s="18" t="s">
        <v>8</v>
      </c>
      <c r="B2345" s="18" t="s">
        <v>299</v>
      </c>
      <c r="C2345" s="18" t="s">
        <v>300</v>
      </c>
      <c r="D2345" s="18" t="s">
        <v>73</v>
      </c>
      <c r="E2345" s="18" t="s">
        <v>87</v>
      </c>
      <c r="F2345" s="44">
        <v>12</v>
      </c>
    </row>
    <row r="2346" spans="1:6" x14ac:dyDescent="0.2">
      <c r="A2346" s="18" t="s">
        <v>8</v>
      </c>
      <c r="B2346" s="18" t="s">
        <v>299</v>
      </c>
      <c r="C2346" s="18" t="s">
        <v>300</v>
      </c>
      <c r="D2346" s="18" t="s">
        <v>73</v>
      </c>
      <c r="E2346" s="18" t="s">
        <v>86</v>
      </c>
      <c r="F2346" s="44">
        <v>42</v>
      </c>
    </row>
    <row r="2347" spans="1:6" x14ac:dyDescent="0.2">
      <c r="A2347" s="18" t="s">
        <v>8</v>
      </c>
      <c r="B2347" s="18" t="s">
        <v>299</v>
      </c>
      <c r="C2347" s="18" t="s">
        <v>300</v>
      </c>
      <c r="D2347" s="18" t="s">
        <v>73</v>
      </c>
      <c r="E2347" s="18" t="s">
        <v>88</v>
      </c>
      <c r="F2347" s="44">
        <v>1</v>
      </c>
    </row>
    <row r="2348" spans="1:6" x14ac:dyDescent="0.2">
      <c r="A2348" s="18" t="s">
        <v>8</v>
      </c>
      <c r="B2348" s="18" t="s">
        <v>299</v>
      </c>
      <c r="C2348" s="18" t="s">
        <v>300</v>
      </c>
      <c r="D2348" s="18" t="s">
        <v>73</v>
      </c>
      <c r="E2348" s="18" t="s">
        <v>96</v>
      </c>
      <c r="F2348" s="44">
        <v>32</v>
      </c>
    </row>
    <row r="2349" spans="1:6" x14ac:dyDescent="0.2">
      <c r="A2349" s="18" t="s">
        <v>8</v>
      </c>
      <c r="B2349" s="18" t="s">
        <v>299</v>
      </c>
      <c r="C2349" s="18" t="s">
        <v>300</v>
      </c>
      <c r="D2349" s="18" t="s">
        <v>73</v>
      </c>
      <c r="E2349" s="18" t="s">
        <v>95</v>
      </c>
      <c r="F2349" s="44">
        <v>33</v>
      </c>
    </row>
    <row r="2350" spans="1:6" x14ac:dyDescent="0.2">
      <c r="A2350" s="18" t="s">
        <v>8</v>
      </c>
      <c r="B2350" s="18" t="s">
        <v>299</v>
      </c>
      <c r="C2350" s="18" t="s">
        <v>300</v>
      </c>
      <c r="D2350" s="18" t="s">
        <v>73</v>
      </c>
      <c r="E2350" s="18" t="s">
        <v>97</v>
      </c>
      <c r="F2350" s="44">
        <v>7</v>
      </c>
    </row>
    <row r="2351" spans="1:6" x14ac:dyDescent="0.2">
      <c r="A2351" s="18" t="s">
        <v>8</v>
      </c>
      <c r="B2351" s="18" t="s">
        <v>299</v>
      </c>
      <c r="C2351" s="18" t="s">
        <v>300</v>
      </c>
      <c r="D2351" s="18" t="s">
        <v>73</v>
      </c>
      <c r="E2351" s="18" t="s">
        <v>80</v>
      </c>
      <c r="F2351" s="44">
        <v>3</v>
      </c>
    </row>
    <row r="2352" spans="1:6" x14ac:dyDescent="0.2">
      <c r="A2352" s="18" t="s">
        <v>8</v>
      </c>
      <c r="B2352" s="18" t="s">
        <v>299</v>
      </c>
      <c r="C2352" s="18" t="s">
        <v>300</v>
      </c>
      <c r="D2352" s="18" t="s">
        <v>73</v>
      </c>
      <c r="E2352" s="18" t="s">
        <v>79</v>
      </c>
      <c r="F2352" s="44">
        <v>47</v>
      </c>
    </row>
    <row r="2353" spans="1:6" x14ac:dyDescent="0.2">
      <c r="A2353" s="18" t="s">
        <v>8</v>
      </c>
      <c r="B2353" s="18" t="s">
        <v>299</v>
      </c>
      <c r="C2353" s="18" t="s">
        <v>300</v>
      </c>
      <c r="D2353" s="18" t="s">
        <v>73</v>
      </c>
      <c r="E2353" s="18" t="s">
        <v>78</v>
      </c>
      <c r="F2353" s="44">
        <v>10</v>
      </c>
    </row>
    <row r="2354" spans="1:6" x14ac:dyDescent="0.2">
      <c r="A2354" s="18" t="s">
        <v>8</v>
      </c>
      <c r="B2354" s="18" t="s">
        <v>299</v>
      </c>
      <c r="C2354" s="18" t="s">
        <v>300</v>
      </c>
      <c r="D2354" s="18" t="s">
        <v>73</v>
      </c>
      <c r="E2354" s="18" t="s">
        <v>81</v>
      </c>
      <c r="F2354" s="44">
        <v>15</v>
      </c>
    </row>
    <row r="2355" spans="1:6" x14ac:dyDescent="0.2">
      <c r="A2355" s="18" t="s">
        <v>8</v>
      </c>
      <c r="B2355" s="18" t="s">
        <v>299</v>
      </c>
      <c r="C2355" s="18" t="s">
        <v>300</v>
      </c>
      <c r="D2355" s="18" t="s">
        <v>73</v>
      </c>
      <c r="E2355" s="18" t="s">
        <v>76</v>
      </c>
      <c r="F2355" s="44">
        <v>35</v>
      </c>
    </row>
    <row r="2356" spans="1:6" x14ac:dyDescent="0.2">
      <c r="A2356" s="18" t="s">
        <v>8</v>
      </c>
      <c r="B2356" s="18" t="s">
        <v>299</v>
      </c>
      <c r="C2356" s="18" t="s">
        <v>300</v>
      </c>
      <c r="D2356" s="18" t="s">
        <v>73</v>
      </c>
      <c r="E2356" s="18" t="s">
        <v>75</v>
      </c>
      <c r="F2356" s="44">
        <v>258</v>
      </c>
    </row>
    <row r="2357" spans="1:6" x14ac:dyDescent="0.2">
      <c r="A2357" s="18" t="s">
        <v>8</v>
      </c>
      <c r="B2357" s="18" t="s">
        <v>299</v>
      </c>
      <c r="C2357" s="18" t="s">
        <v>300</v>
      </c>
      <c r="D2357" s="18" t="s">
        <v>73</v>
      </c>
      <c r="E2357" s="18" t="s">
        <v>74</v>
      </c>
      <c r="F2357" s="44">
        <v>21</v>
      </c>
    </row>
    <row r="2358" spans="1:6" x14ac:dyDescent="0.2">
      <c r="A2358" s="18" t="s">
        <v>8</v>
      </c>
      <c r="B2358" s="18" t="s">
        <v>299</v>
      </c>
      <c r="C2358" s="18" t="s">
        <v>300</v>
      </c>
      <c r="D2358" s="18" t="s">
        <v>73</v>
      </c>
      <c r="E2358" s="18" t="s">
        <v>77</v>
      </c>
      <c r="F2358" s="44">
        <v>87</v>
      </c>
    </row>
    <row r="2359" spans="1:6" x14ac:dyDescent="0.2">
      <c r="A2359" s="18" t="s">
        <v>8</v>
      </c>
      <c r="B2359" s="18" t="s">
        <v>299</v>
      </c>
      <c r="C2359" s="18" t="s">
        <v>300</v>
      </c>
      <c r="D2359" s="18" t="s">
        <v>73</v>
      </c>
      <c r="E2359" s="18" t="s">
        <v>84</v>
      </c>
      <c r="F2359" s="44">
        <v>3</v>
      </c>
    </row>
    <row r="2360" spans="1:6" x14ac:dyDescent="0.2">
      <c r="A2360" s="18" t="s">
        <v>8</v>
      </c>
      <c r="B2360" s="18" t="s">
        <v>299</v>
      </c>
      <c r="C2360" s="18" t="s">
        <v>300</v>
      </c>
      <c r="D2360" s="18" t="s">
        <v>73</v>
      </c>
      <c r="E2360" s="18" t="s">
        <v>83</v>
      </c>
      <c r="F2360" s="44">
        <v>47</v>
      </c>
    </row>
    <row r="2361" spans="1:6" x14ac:dyDescent="0.2">
      <c r="A2361" s="18" t="s">
        <v>8</v>
      </c>
      <c r="B2361" s="18" t="s">
        <v>299</v>
      </c>
      <c r="C2361" s="18" t="s">
        <v>300</v>
      </c>
      <c r="D2361" s="18" t="s">
        <v>73</v>
      </c>
      <c r="E2361" s="18" t="s">
        <v>82</v>
      </c>
      <c r="F2361" s="44">
        <v>109</v>
      </c>
    </row>
    <row r="2362" spans="1:6" x14ac:dyDescent="0.2">
      <c r="A2362" s="18" t="s">
        <v>8</v>
      </c>
      <c r="B2362" s="18" t="s">
        <v>299</v>
      </c>
      <c r="C2362" s="18" t="s">
        <v>300</v>
      </c>
      <c r="D2362" s="18" t="s">
        <v>73</v>
      </c>
      <c r="E2362" s="18" t="s">
        <v>85</v>
      </c>
      <c r="F2362" s="44">
        <v>32</v>
      </c>
    </row>
    <row r="2363" spans="1:6" x14ac:dyDescent="0.2">
      <c r="A2363" s="18" t="s">
        <v>8</v>
      </c>
      <c r="B2363" s="18" t="s">
        <v>299</v>
      </c>
      <c r="C2363" s="18" t="s">
        <v>300</v>
      </c>
      <c r="D2363" s="18" t="s">
        <v>73</v>
      </c>
      <c r="E2363" s="18" t="s">
        <v>90</v>
      </c>
      <c r="F2363" s="44">
        <v>309</v>
      </c>
    </row>
    <row r="2364" spans="1:6" x14ac:dyDescent="0.2">
      <c r="A2364" s="18" t="s">
        <v>8</v>
      </c>
      <c r="B2364" s="18" t="s">
        <v>299</v>
      </c>
      <c r="C2364" s="18" t="s">
        <v>300</v>
      </c>
      <c r="D2364" s="18" t="s">
        <v>73</v>
      </c>
      <c r="E2364" s="18" t="s">
        <v>89</v>
      </c>
      <c r="F2364" s="44">
        <v>92</v>
      </c>
    </row>
    <row r="2365" spans="1:6" x14ac:dyDescent="0.2">
      <c r="A2365" s="18" t="s">
        <v>8</v>
      </c>
      <c r="B2365" s="18" t="s">
        <v>299</v>
      </c>
      <c r="C2365" s="18" t="s">
        <v>300</v>
      </c>
      <c r="D2365" s="18" t="s">
        <v>73</v>
      </c>
      <c r="E2365" s="18" t="s">
        <v>91</v>
      </c>
      <c r="F2365" s="44">
        <v>128</v>
      </c>
    </row>
    <row r="2366" spans="1:6" x14ac:dyDescent="0.2">
      <c r="A2366" s="18" t="s">
        <v>8</v>
      </c>
      <c r="B2366" s="18" t="s">
        <v>299</v>
      </c>
      <c r="C2366" s="18" t="s">
        <v>300</v>
      </c>
      <c r="D2366" s="18" t="s">
        <v>150</v>
      </c>
      <c r="E2366" s="18" t="s">
        <v>154</v>
      </c>
      <c r="F2366" s="44">
        <v>575</v>
      </c>
    </row>
    <row r="2367" spans="1:6" x14ac:dyDescent="0.2">
      <c r="A2367" s="18" t="s">
        <v>8</v>
      </c>
      <c r="B2367" s="18" t="s">
        <v>299</v>
      </c>
      <c r="C2367" s="18" t="s">
        <v>300</v>
      </c>
      <c r="D2367" s="18" t="s">
        <v>150</v>
      </c>
      <c r="E2367" s="18" t="s">
        <v>151</v>
      </c>
      <c r="F2367" s="44">
        <v>7</v>
      </c>
    </row>
    <row r="2368" spans="1:6" x14ac:dyDescent="0.2">
      <c r="A2368" s="18" t="s">
        <v>8</v>
      </c>
      <c r="B2368" s="18" t="s">
        <v>299</v>
      </c>
      <c r="C2368" s="18" t="s">
        <v>300</v>
      </c>
      <c r="D2368" s="18" t="s">
        <v>150</v>
      </c>
      <c r="E2368" s="18" t="s">
        <v>152</v>
      </c>
      <c r="F2368" s="44">
        <v>137</v>
      </c>
    </row>
    <row r="2369" spans="1:6" x14ac:dyDescent="0.2">
      <c r="A2369" s="18" t="s">
        <v>8</v>
      </c>
      <c r="B2369" s="18" t="s">
        <v>299</v>
      </c>
      <c r="C2369" s="18" t="s">
        <v>300</v>
      </c>
      <c r="D2369" s="18" t="s">
        <v>150</v>
      </c>
      <c r="E2369" s="18" t="s">
        <v>153</v>
      </c>
      <c r="F2369" s="44">
        <v>379</v>
      </c>
    </row>
    <row r="2370" spans="1:6" x14ac:dyDescent="0.2">
      <c r="A2370" s="18" t="s">
        <v>8</v>
      </c>
      <c r="B2370" s="18" t="s">
        <v>299</v>
      </c>
      <c r="C2370" s="18" t="s">
        <v>300</v>
      </c>
      <c r="D2370" s="18" t="s">
        <v>57</v>
      </c>
      <c r="E2370" s="18" t="s">
        <v>62</v>
      </c>
      <c r="F2370" s="44">
        <v>1477</v>
      </c>
    </row>
    <row r="2371" spans="1:6" x14ac:dyDescent="0.2">
      <c r="A2371" s="18" t="s">
        <v>8</v>
      </c>
      <c r="B2371" s="18" t="s">
        <v>299</v>
      </c>
      <c r="C2371" s="18" t="s">
        <v>300</v>
      </c>
      <c r="D2371" s="18" t="s">
        <v>57</v>
      </c>
      <c r="E2371" s="18" t="s">
        <v>59</v>
      </c>
      <c r="F2371" s="44">
        <v>1180</v>
      </c>
    </row>
    <row r="2372" spans="1:6" x14ac:dyDescent="0.2">
      <c r="A2372" s="18" t="s">
        <v>8</v>
      </c>
      <c r="B2372" s="18" t="s">
        <v>299</v>
      </c>
      <c r="C2372" s="18" t="s">
        <v>300</v>
      </c>
      <c r="D2372" s="18" t="s">
        <v>57</v>
      </c>
      <c r="E2372" s="18" t="s">
        <v>60</v>
      </c>
      <c r="F2372" s="44">
        <v>372</v>
      </c>
    </row>
    <row r="2373" spans="1:6" x14ac:dyDescent="0.2">
      <c r="A2373" s="18" t="s">
        <v>8</v>
      </c>
      <c r="B2373" s="18" t="s">
        <v>299</v>
      </c>
      <c r="C2373" s="18" t="s">
        <v>300</v>
      </c>
      <c r="D2373" s="18" t="s">
        <v>57</v>
      </c>
      <c r="E2373" s="18" t="s">
        <v>61</v>
      </c>
      <c r="F2373" s="44">
        <v>513</v>
      </c>
    </row>
    <row r="2374" spans="1:6" x14ac:dyDescent="0.2">
      <c r="A2374" s="18" t="s">
        <v>8</v>
      </c>
      <c r="B2374" s="18" t="s">
        <v>299</v>
      </c>
      <c r="C2374" s="18" t="s">
        <v>300</v>
      </c>
      <c r="D2374" s="18" t="s">
        <v>57</v>
      </c>
      <c r="E2374" s="18" t="s">
        <v>63</v>
      </c>
      <c r="F2374" s="44">
        <v>209</v>
      </c>
    </row>
    <row r="2375" spans="1:6" x14ac:dyDescent="0.2">
      <c r="A2375" s="18" t="s">
        <v>8</v>
      </c>
      <c r="B2375" s="18" t="s">
        <v>299</v>
      </c>
      <c r="C2375" s="18" t="s">
        <v>300</v>
      </c>
      <c r="D2375" s="18" t="s">
        <v>57</v>
      </c>
      <c r="E2375" s="18" t="s">
        <v>23</v>
      </c>
      <c r="F2375" s="44">
        <v>245</v>
      </c>
    </row>
    <row r="2376" spans="1:6" x14ac:dyDescent="0.2">
      <c r="A2376" s="18" t="s">
        <v>8</v>
      </c>
      <c r="B2376" s="18" t="s">
        <v>299</v>
      </c>
      <c r="C2376" s="18" t="s">
        <v>300</v>
      </c>
      <c r="D2376" s="18" t="s">
        <v>141</v>
      </c>
      <c r="E2376" s="18" t="s">
        <v>146</v>
      </c>
      <c r="F2376" s="44">
        <v>1</v>
      </c>
    </row>
    <row r="2377" spans="1:6" x14ac:dyDescent="0.2">
      <c r="A2377" s="18" t="s">
        <v>8</v>
      </c>
      <c r="B2377" s="18" t="s">
        <v>299</v>
      </c>
      <c r="C2377" s="18" t="s">
        <v>300</v>
      </c>
      <c r="D2377" s="18" t="s">
        <v>141</v>
      </c>
      <c r="E2377" s="18" t="s">
        <v>145</v>
      </c>
      <c r="F2377" s="44">
        <v>3</v>
      </c>
    </row>
    <row r="2378" spans="1:6" x14ac:dyDescent="0.2">
      <c r="A2378" s="18" t="s">
        <v>8</v>
      </c>
      <c r="B2378" s="18" t="s">
        <v>299</v>
      </c>
      <c r="C2378" s="18" t="s">
        <v>300</v>
      </c>
      <c r="D2378" s="18" t="s">
        <v>141</v>
      </c>
      <c r="E2378" s="18" t="s">
        <v>142</v>
      </c>
      <c r="F2378" s="44">
        <v>88</v>
      </c>
    </row>
    <row r="2379" spans="1:6" x14ac:dyDescent="0.2">
      <c r="A2379" s="18" t="s">
        <v>8</v>
      </c>
      <c r="B2379" s="18" t="s">
        <v>299</v>
      </c>
      <c r="C2379" s="18" t="s">
        <v>300</v>
      </c>
      <c r="D2379" s="18" t="s">
        <v>141</v>
      </c>
      <c r="E2379" s="18" t="s">
        <v>147</v>
      </c>
      <c r="F2379" s="44">
        <v>19</v>
      </c>
    </row>
    <row r="2380" spans="1:6" x14ac:dyDescent="0.2">
      <c r="A2380" s="18" t="s">
        <v>8</v>
      </c>
      <c r="B2380" s="18" t="s">
        <v>299</v>
      </c>
      <c r="C2380" s="18" t="s">
        <v>300</v>
      </c>
      <c r="D2380" s="18" t="s">
        <v>141</v>
      </c>
      <c r="E2380" s="18" t="s">
        <v>144</v>
      </c>
      <c r="F2380" s="44">
        <v>1</v>
      </c>
    </row>
    <row r="2381" spans="1:6" x14ac:dyDescent="0.2">
      <c r="A2381" s="18" t="s">
        <v>8</v>
      </c>
      <c r="B2381" s="18" t="s">
        <v>299</v>
      </c>
      <c r="C2381" s="18" t="s">
        <v>300</v>
      </c>
      <c r="D2381" s="18" t="s">
        <v>141</v>
      </c>
      <c r="E2381" s="18" t="s">
        <v>143</v>
      </c>
      <c r="F2381" s="44">
        <v>1</v>
      </c>
    </row>
    <row r="2382" spans="1:6" x14ac:dyDescent="0.2">
      <c r="A2382" s="18" t="s">
        <v>8</v>
      </c>
      <c r="B2382" s="18" t="s">
        <v>299</v>
      </c>
      <c r="C2382" s="18" t="s">
        <v>300</v>
      </c>
      <c r="D2382" s="18" t="s">
        <v>35</v>
      </c>
      <c r="E2382" s="18" t="s">
        <v>21</v>
      </c>
      <c r="F2382" s="44">
        <v>613</v>
      </c>
    </row>
    <row r="2383" spans="1:6" x14ac:dyDescent="0.2">
      <c r="A2383" s="18" t="s">
        <v>8</v>
      </c>
      <c r="B2383" s="18" t="s">
        <v>299</v>
      </c>
      <c r="C2383" s="18" t="s">
        <v>300</v>
      </c>
      <c r="D2383" s="18" t="s">
        <v>35</v>
      </c>
      <c r="E2383" s="18" t="s">
        <v>36</v>
      </c>
      <c r="F2383" s="44">
        <v>13</v>
      </c>
    </row>
    <row r="2384" spans="1:6" x14ac:dyDescent="0.2">
      <c r="A2384" s="18" t="s">
        <v>8</v>
      </c>
      <c r="B2384" s="18" t="s">
        <v>299</v>
      </c>
      <c r="C2384" s="18" t="s">
        <v>300</v>
      </c>
      <c r="D2384" s="18" t="s">
        <v>35</v>
      </c>
      <c r="E2384" s="18" t="s">
        <v>38</v>
      </c>
      <c r="F2384" s="44">
        <v>1424</v>
      </c>
    </row>
    <row r="2385" spans="1:6" x14ac:dyDescent="0.2">
      <c r="A2385" s="18" t="s">
        <v>8</v>
      </c>
      <c r="B2385" s="18" t="s">
        <v>299</v>
      </c>
      <c r="C2385" s="18" t="s">
        <v>300</v>
      </c>
      <c r="D2385" s="18" t="s">
        <v>35</v>
      </c>
      <c r="E2385" s="18" t="s">
        <v>23</v>
      </c>
      <c r="F2385" s="44">
        <v>162</v>
      </c>
    </row>
    <row r="2386" spans="1:6" x14ac:dyDescent="0.2">
      <c r="A2386" s="18" t="s">
        <v>8</v>
      </c>
      <c r="B2386" s="18" t="s">
        <v>299</v>
      </c>
      <c r="C2386" s="18" t="s">
        <v>300</v>
      </c>
      <c r="D2386" s="18" t="s">
        <v>35</v>
      </c>
      <c r="E2386" s="18" t="s">
        <v>37</v>
      </c>
      <c r="F2386" s="44">
        <v>161</v>
      </c>
    </row>
    <row r="2387" spans="1:6" x14ac:dyDescent="0.2">
      <c r="A2387" s="18" t="s">
        <v>8</v>
      </c>
      <c r="B2387" s="18" t="s">
        <v>299</v>
      </c>
      <c r="C2387" s="18" t="s">
        <v>300</v>
      </c>
      <c r="D2387" s="18" t="s">
        <v>35</v>
      </c>
      <c r="E2387" s="18" t="s">
        <v>22</v>
      </c>
      <c r="F2387" s="44">
        <v>102</v>
      </c>
    </row>
    <row r="2388" spans="1:6" x14ac:dyDescent="0.2">
      <c r="A2388" s="18" t="s">
        <v>8</v>
      </c>
      <c r="B2388" s="18" t="s">
        <v>299</v>
      </c>
      <c r="C2388" s="18" t="s">
        <v>300</v>
      </c>
      <c r="D2388" s="18" t="s">
        <v>272</v>
      </c>
      <c r="E2388" s="18" t="s">
        <v>166</v>
      </c>
      <c r="F2388" s="44">
        <v>248</v>
      </c>
    </row>
    <row r="2389" spans="1:6" x14ac:dyDescent="0.2">
      <c r="A2389" s="18" t="s">
        <v>8</v>
      </c>
      <c r="B2389" s="18" t="s">
        <v>299</v>
      </c>
      <c r="C2389" s="18" t="s">
        <v>300</v>
      </c>
      <c r="D2389" s="18" t="s">
        <v>272</v>
      </c>
      <c r="E2389" s="18" t="s">
        <v>163</v>
      </c>
      <c r="F2389" s="44">
        <v>967</v>
      </c>
    </row>
    <row r="2390" spans="1:6" x14ac:dyDescent="0.2">
      <c r="A2390" s="18" t="s">
        <v>8</v>
      </c>
      <c r="B2390" s="18" t="s">
        <v>299</v>
      </c>
      <c r="C2390" s="18" t="s">
        <v>300</v>
      </c>
      <c r="D2390" s="18" t="s">
        <v>105</v>
      </c>
      <c r="E2390" s="18" t="s">
        <v>106</v>
      </c>
      <c r="F2390" s="44">
        <v>1</v>
      </c>
    </row>
    <row r="2391" spans="1:6" x14ac:dyDescent="0.2">
      <c r="A2391" s="18" t="s">
        <v>8</v>
      </c>
      <c r="B2391" s="18" t="s">
        <v>299</v>
      </c>
      <c r="C2391" s="18" t="s">
        <v>300</v>
      </c>
      <c r="D2391" s="18" t="s">
        <v>105</v>
      </c>
      <c r="E2391" s="18" t="s">
        <v>107</v>
      </c>
      <c r="F2391" s="44">
        <v>2</v>
      </c>
    </row>
    <row r="2392" spans="1:6" x14ac:dyDescent="0.2">
      <c r="A2392" s="18" t="s">
        <v>8</v>
      </c>
      <c r="B2392" s="18" t="s">
        <v>299</v>
      </c>
      <c r="C2392" s="18" t="s">
        <v>300</v>
      </c>
      <c r="D2392" s="18" t="s">
        <v>105</v>
      </c>
      <c r="E2392" s="18" t="s">
        <v>108</v>
      </c>
      <c r="F2392" s="44">
        <v>28</v>
      </c>
    </row>
    <row r="2393" spans="1:6" x14ac:dyDescent="0.2">
      <c r="A2393" s="18" t="s">
        <v>8</v>
      </c>
      <c r="B2393" s="18" t="s">
        <v>299</v>
      </c>
      <c r="C2393" s="18" t="s">
        <v>300</v>
      </c>
      <c r="D2393" s="18" t="s">
        <v>105</v>
      </c>
      <c r="E2393" s="18" t="s">
        <v>109</v>
      </c>
      <c r="F2393" s="44">
        <v>212</v>
      </c>
    </row>
    <row r="2394" spans="1:6" x14ac:dyDescent="0.2">
      <c r="A2394" s="18" t="s">
        <v>8</v>
      </c>
      <c r="B2394" s="18" t="s">
        <v>299</v>
      </c>
      <c r="C2394" s="18" t="s">
        <v>300</v>
      </c>
      <c r="D2394" s="18" t="s">
        <v>105</v>
      </c>
      <c r="E2394" s="18" t="s">
        <v>110</v>
      </c>
      <c r="F2394" s="44">
        <v>28</v>
      </c>
    </row>
    <row r="2395" spans="1:6" x14ac:dyDescent="0.2">
      <c r="A2395" s="18" t="s">
        <v>8</v>
      </c>
      <c r="B2395" s="18" t="s">
        <v>299</v>
      </c>
      <c r="C2395" s="18" t="s">
        <v>300</v>
      </c>
      <c r="D2395" s="18" t="s">
        <v>105</v>
      </c>
      <c r="E2395" s="18" t="s">
        <v>111</v>
      </c>
      <c r="F2395" s="44">
        <v>35</v>
      </c>
    </row>
    <row r="2396" spans="1:6" x14ac:dyDescent="0.2">
      <c r="A2396" s="18" t="s">
        <v>8</v>
      </c>
      <c r="B2396" s="18" t="s">
        <v>299</v>
      </c>
      <c r="C2396" s="18" t="s">
        <v>300</v>
      </c>
      <c r="D2396" s="18" t="s">
        <v>105</v>
      </c>
      <c r="E2396" s="18" t="s">
        <v>112</v>
      </c>
      <c r="F2396" s="44">
        <v>1</v>
      </c>
    </row>
    <row r="2397" spans="1:6" x14ac:dyDescent="0.2">
      <c r="A2397" s="18" t="s">
        <v>8</v>
      </c>
      <c r="B2397" s="18" t="s">
        <v>299</v>
      </c>
      <c r="C2397" s="18" t="s">
        <v>300</v>
      </c>
      <c r="D2397" s="18" t="s">
        <v>105</v>
      </c>
      <c r="E2397" s="18" t="s">
        <v>113</v>
      </c>
      <c r="F2397" s="44">
        <v>4</v>
      </c>
    </row>
    <row r="2398" spans="1:6" x14ac:dyDescent="0.2">
      <c r="A2398" s="18" t="s">
        <v>8</v>
      </c>
      <c r="B2398" s="18" t="s">
        <v>299</v>
      </c>
      <c r="C2398" s="18" t="s">
        <v>300</v>
      </c>
      <c r="D2398" s="18" t="s">
        <v>105</v>
      </c>
      <c r="E2398" s="18" t="s">
        <v>114</v>
      </c>
      <c r="F2398" s="44">
        <v>3</v>
      </c>
    </row>
    <row r="2399" spans="1:6" x14ac:dyDescent="0.2">
      <c r="A2399" s="18" t="s">
        <v>8</v>
      </c>
      <c r="B2399" s="18" t="s">
        <v>299</v>
      </c>
      <c r="C2399" s="18" t="s">
        <v>300</v>
      </c>
      <c r="D2399" s="18" t="s">
        <v>105</v>
      </c>
      <c r="E2399" s="18" t="s">
        <v>115</v>
      </c>
      <c r="F2399" s="44">
        <v>2</v>
      </c>
    </row>
    <row r="2400" spans="1:6" x14ac:dyDescent="0.2">
      <c r="A2400" s="18" t="s">
        <v>8</v>
      </c>
      <c r="B2400" s="18" t="s">
        <v>299</v>
      </c>
      <c r="C2400" s="18" t="s">
        <v>300</v>
      </c>
      <c r="D2400" s="18" t="s">
        <v>105</v>
      </c>
      <c r="E2400" s="18" t="s">
        <v>116</v>
      </c>
      <c r="F2400" s="44">
        <v>6</v>
      </c>
    </row>
    <row r="2401" spans="1:6" x14ac:dyDescent="0.2">
      <c r="A2401" s="18" t="s">
        <v>8</v>
      </c>
      <c r="B2401" s="18" t="s">
        <v>299</v>
      </c>
      <c r="C2401" s="18" t="s">
        <v>300</v>
      </c>
      <c r="D2401" s="18" t="s">
        <v>105</v>
      </c>
      <c r="E2401" s="18" t="s">
        <v>117</v>
      </c>
      <c r="F2401" s="44">
        <v>34</v>
      </c>
    </row>
    <row r="2402" spans="1:6" x14ac:dyDescent="0.2">
      <c r="A2402" s="18" t="s">
        <v>8</v>
      </c>
      <c r="B2402" s="18" t="s">
        <v>299</v>
      </c>
      <c r="C2402" s="18" t="s">
        <v>300</v>
      </c>
      <c r="D2402" s="18" t="s">
        <v>105</v>
      </c>
      <c r="E2402" s="18" t="s">
        <v>119</v>
      </c>
      <c r="F2402" s="44">
        <v>2</v>
      </c>
    </row>
    <row r="2403" spans="1:6" x14ac:dyDescent="0.2">
      <c r="A2403" s="18" t="s">
        <v>8</v>
      </c>
      <c r="B2403" s="18" t="s">
        <v>299</v>
      </c>
      <c r="C2403" s="18" t="s">
        <v>300</v>
      </c>
      <c r="D2403" s="18" t="s">
        <v>105</v>
      </c>
      <c r="E2403" s="18" t="s">
        <v>120</v>
      </c>
      <c r="F2403" s="44">
        <v>8</v>
      </c>
    </row>
    <row r="2404" spans="1:6" x14ac:dyDescent="0.2">
      <c r="A2404" s="18" t="s">
        <v>8</v>
      </c>
      <c r="B2404" s="18" t="s">
        <v>299</v>
      </c>
      <c r="C2404" s="18" t="s">
        <v>300</v>
      </c>
      <c r="D2404" s="18" t="s">
        <v>105</v>
      </c>
      <c r="E2404" s="18" t="s">
        <v>121</v>
      </c>
      <c r="F2404" s="44">
        <v>14</v>
      </c>
    </row>
    <row r="2405" spans="1:6" x14ac:dyDescent="0.2">
      <c r="A2405" s="18" t="s">
        <v>8</v>
      </c>
      <c r="B2405" s="18" t="s">
        <v>299</v>
      </c>
      <c r="C2405" s="18" t="s">
        <v>300</v>
      </c>
      <c r="D2405" s="18" t="s">
        <v>105</v>
      </c>
      <c r="E2405" s="18" t="s">
        <v>122</v>
      </c>
      <c r="F2405" s="44">
        <v>2</v>
      </c>
    </row>
    <row r="2406" spans="1:6" x14ac:dyDescent="0.2">
      <c r="A2406" s="18" t="s">
        <v>8</v>
      </c>
      <c r="B2406" s="18" t="s">
        <v>299</v>
      </c>
      <c r="C2406" s="18" t="s">
        <v>300</v>
      </c>
      <c r="D2406" s="18" t="s">
        <v>105</v>
      </c>
      <c r="E2406" s="18" t="s">
        <v>123</v>
      </c>
      <c r="F2406" s="44">
        <v>6</v>
      </c>
    </row>
    <row r="2407" spans="1:6" x14ac:dyDescent="0.2">
      <c r="A2407" s="18" t="s">
        <v>8</v>
      </c>
      <c r="B2407" s="18" t="s">
        <v>299</v>
      </c>
      <c r="C2407" s="18" t="s">
        <v>300</v>
      </c>
      <c r="D2407" s="18" t="s">
        <v>105</v>
      </c>
      <c r="E2407" s="18" t="s">
        <v>124</v>
      </c>
      <c r="F2407" s="44">
        <v>8</v>
      </c>
    </row>
    <row r="2408" spans="1:6" x14ac:dyDescent="0.2">
      <c r="A2408" s="18" t="s">
        <v>8</v>
      </c>
      <c r="B2408" s="18" t="s">
        <v>299</v>
      </c>
      <c r="C2408" s="18" t="s">
        <v>300</v>
      </c>
      <c r="D2408" s="18" t="s">
        <v>105</v>
      </c>
      <c r="E2408" s="18" t="s">
        <v>125</v>
      </c>
      <c r="F2408" s="44">
        <v>28</v>
      </c>
    </row>
    <row r="2409" spans="1:6" x14ac:dyDescent="0.2">
      <c r="A2409" s="18" t="s">
        <v>8</v>
      </c>
      <c r="B2409" s="18" t="s">
        <v>299</v>
      </c>
      <c r="C2409" s="18" t="s">
        <v>300</v>
      </c>
      <c r="D2409" s="18" t="s">
        <v>105</v>
      </c>
      <c r="E2409" s="18" t="s">
        <v>126</v>
      </c>
      <c r="F2409" s="44">
        <v>5</v>
      </c>
    </row>
    <row r="2410" spans="1:6" x14ac:dyDescent="0.2">
      <c r="A2410" s="18" t="s">
        <v>8</v>
      </c>
      <c r="B2410" s="18" t="s">
        <v>299</v>
      </c>
      <c r="C2410" s="18" t="s">
        <v>300</v>
      </c>
      <c r="D2410" s="18" t="s">
        <v>105</v>
      </c>
      <c r="E2410" s="18" t="s">
        <v>127</v>
      </c>
      <c r="F2410" s="44">
        <v>56</v>
      </c>
    </row>
    <row r="2411" spans="1:6" x14ac:dyDescent="0.2">
      <c r="A2411" s="18" t="s">
        <v>8</v>
      </c>
      <c r="B2411" s="18" t="s">
        <v>299</v>
      </c>
      <c r="C2411" s="18" t="s">
        <v>300</v>
      </c>
      <c r="D2411" s="18" t="s">
        <v>242</v>
      </c>
      <c r="E2411" s="18" t="s">
        <v>62</v>
      </c>
      <c r="F2411" s="44">
        <v>1682</v>
      </c>
    </row>
    <row r="2412" spans="1:6" x14ac:dyDescent="0.2">
      <c r="A2412" s="18" t="s">
        <v>8</v>
      </c>
      <c r="B2412" s="18" t="s">
        <v>299</v>
      </c>
      <c r="C2412" s="18" t="s">
        <v>300</v>
      </c>
      <c r="D2412" s="18" t="s">
        <v>242</v>
      </c>
      <c r="E2412" s="18" t="s">
        <v>59</v>
      </c>
      <c r="F2412" s="44">
        <v>120</v>
      </c>
    </row>
    <row r="2413" spans="1:6" x14ac:dyDescent="0.2">
      <c r="A2413" s="18" t="s">
        <v>8</v>
      </c>
      <c r="B2413" s="18" t="s">
        <v>299</v>
      </c>
      <c r="C2413" s="18" t="s">
        <v>300</v>
      </c>
      <c r="D2413" s="18" t="s">
        <v>242</v>
      </c>
      <c r="E2413" s="18" t="s">
        <v>60</v>
      </c>
      <c r="F2413" s="44">
        <v>55</v>
      </c>
    </row>
    <row r="2414" spans="1:6" x14ac:dyDescent="0.2">
      <c r="A2414" s="18" t="s">
        <v>8</v>
      </c>
      <c r="B2414" s="18" t="s">
        <v>299</v>
      </c>
      <c r="C2414" s="18" t="s">
        <v>300</v>
      </c>
      <c r="D2414" s="18" t="s">
        <v>242</v>
      </c>
      <c r="E2414" s="18" t="s">
        <v>61</v>
      </c>
      <c r="F2414" s="44">
        <v>503</v>
      </c>
    </row>
    <row r="2415" spans="1:6" x14ac:dyDescent="0.2">
      <c r="A2415" s="18" t="s">
        <v>8</v>
      </c>
      <c r="B2415" s="18" t="s">
        <v>299</v>
      </c>
      <c r="C2415" s="18" t="s">
        <v>300</v>
      </c>
      <c r="D2415" s="18" t="s">
        <v>242</v>
      </c>
      <c r="E2415" s="18" t="s">
        <v>63</v>
      </c>
      <c r="F2415" s="44">
        <v>206</v>
      </c>
    </row>
    <row r="2416" spans="1:6" x14ac:dyDescent="0.2">
      <c r="A2416" s="18" t="s">
        <v>8</v>
      </c>
      <c r="B2416" s="18" t="s">
        <v>299</v>
      </c>
      <c r="C2416" s="18" t="s">
        <v>300</v>
      </c>
      <c r="D2416" s="18" t="s">
        <v>242</v>
      </c>
      <c r="E2416" s="18" t="s">
        <v>23</v>
      </c>
      <c r="F2416" s="44">
        <v>82</v>
      </c>
    </row>
    <row r="2417" spans="1:6" x14ac:dyDescent="0.2">
      <c r="A2417" s="18" t="s">
        <v>8</v>
      </c>
      <c r="B2417" s="18" t="s">
        <v>299</v>
      </c>
      <c r="C2417" s="18" t="s">
        <v>300</v>
      </c>
      <c r="D2417" s="18" t="s">
        <v>273</v>
      </c>
      <c r="E2417" s="18" t="s">
        <v>133</v>
      </c>
      <c r="F2417" s="44">
        <v>28</v>
      </c>
    </row>
    <row r="2418" spans="1:6" x14ac:dyDescent="0.2">
      <c r="A2418" s="18" t="s">
        <v>8</v>
      </c>
      <c r="B2418" s="18" t="s">
        <v>299</v>
      </c>
      <c r="C2418" s="18" t="s">
        <v>300</v>
      </c>
      <c r="D2418" s="18" t="s">
        <v>273</v>
      </c>
      <c r="E2418" s="18" t="s">
        <v>23</v>
      </c>
      <c r="F2418" s="44">
        <v>228</v>
      </c>
    </row>
    <row r="2419" spans="1:6" x14ac:dyDescent="0.2">
      <c r="A2419" s="18" t="s">
        <v>8</v>
      </c>
      <c r="B2419" s="18" t="s">
        <v>299</v>
      </c>
      <c r="C2419" s="18" t="s">
        <v>300</v>
      </c>
      <c r="D2419" s="18" t="s">
        <v>273</v>
      </c>
      <c r="E2419" s="18" t="s">
        <v>136</v>
      </c>
      <c r="F2419" s="44">
        <v>7</v>
      </c>
    </row>
    <row r="2420" spans="1:6" x14ac:dyDescent="0.2">
      <c r="A2420" s="18" t="s">
        <v>8</v>
      </c>
      <c r="B2420" s="18" t="s">
        <v>299</v>
      </c>
      <c r="C2420" s="18" t="s">
        <v>300</v>
      </c>
      <c r="D2420" s="18" t="s">
        <v>273</v>
      </c>
      <c r="E2420" s="18" t="s">
        <v>137</v>
      </c>
      <c r="F2420" s="44">
        <v>33</v>
      </c>
    </row>
    <row r="2421" spans="1:6" x14ac:dyDescent="0.2">
      <c r="A2421" s="18" t="s">
        <v>8</v>
      </c>
      <c r="B2421" s="18" t="s">
        <v>299</v>
      </c>
      <c r="C2421" s="18" t="s">
        <v>300</v>
      </c>
      <c r="D2421" s="18" t="s">
        <v>273</v>
      </c>
      <c r="E2421" s="18" t="s">
        <v>135</v>
      </c>
      <c r="F2421" s="44">
        <v>26</v>
      </c>
    </row>
    <row r="2422" spans="1:6" x14ac:dyDescent="0.2">
      <c r="A2422" s="18" t="s">
        <v>8</v>
      </c>
      <c r="B2422" s="18" t="s">
        <v>299</v>
      </c>
      <c r="C2422" s="18" t="s">
        <v>300</v>
      </c>
      <c r="D2422" s="18" t="s">
        <v>273</v>
      </c>
      <c r="E2422" s="18" t="s">
        <v>134</v>
      </c>
      <c r="F2422" s="44">
        <v>20</v>
      </c>
    </row>
    <row r="2423" spans="1:6" x14ac:dyDescent="0.2">
      <c r="A2423" s="18" t="s">
        <v>8</v>
      </c>
      <c r="B2423" s="18" t="s">
        <v>299</v>
      </c>
      <c r="C2423" s="18" t="s">
        <v>300</v>
      </c>
      <c r="D2423" s="18" t="s">
        <v>273</v>
      </c>
      <c r="E2423" s="18" t="s">
        <v>132</v>
      </c>
      <c r="F2423" s="44">
        <v>218</v>
      </c>
    </row>
    <row r="2424" spans="1:6" x14ac:dyDescent="0.2">
      <c r="A2424" s="18" t="s">
        <v>8</v>
      </c>
      <c r="B2424" s="18" t="s">
        <v>299</v>
      </c>
      <c r="C2424" s="18" t="s">
        <v>300</v>
      </c>
      <c r="D2424" s="18" t="s">
        <v>274</v>
      </c>
      <c r="E2424" s="18" t="s">
        <v>163</v>
      </c>
      <c r="F2424" s="44">
        <v>42</v>
      </c>
    </row>
    <row r="2425" spans="1:6" x14ac:dyDescent="0.2">
      <c r="A2425" s="18" t="s">
        <v>8</v>
      </c>
      <c r="B2425" s="18" t="s">
        <v>299</v>
      </c>
      <c r="C2425" s="18" t="s">
        <v>300</v>
      </c>
      <c r="D2425" s="18" t="s">
        <v>34</v>
      </c>
      <c r="E2425" s="18" t="s">
        <v>276</v>
      </c>
      <c r="F2425" s="44">
        <v>827</v>
      </c>
    </row>
    <row r="2426" spans="1:6" x14ac:dyDescent="0.2">
      <c r="A2426" s="18" t="s">
        <v>8</v>
      </c>
      <c r="B2426" s="18" t="s">
        <v>299</v>
      </c>
      <c r="C2426" s="18" t="s">
        <v>300</v>
      </c>
      <c r="D2426" s="18" t="s">
        <v>34</v>
      </c>
      <c r="E2426" s="18" t="s">
        <v>28</v>
      </c>
      <c r="F2426" s="44">
        <v>1096</v>
      </c>
    </row>
    <row r="2427" spans="1:6" x14ac:dyDescent="0.2">
      <c r="A2427" s="18" t="s">
        <v>8</v>
      </c>
      <c r="B2427" s="18" t="s">
        <v>299</v>
      </c>
      <c r="C2427" s="18" t="s">
        <v>300</v>
      </c>
      <c r="D2427" s="18" t="s">
        <v>34</v>
      </c>
      <c r="E2427" s="18" t="s">
        <v>30</v>
      </c>
      <c r="F2427" s="44">
        <v>13</v>
      </c>
    </row>
    <row r="2428" spans="1:6" x14ac:dyDescent="0.2">
      <c r="A2428" s="18" t="s">
        <v>8</v>
      </c>
      <c r="B2428" s="18" t="s">
        <v>299</v>
      </c>
      <c r="C2428" s="18" t="s">
        <v>300</v>
      </c>
      <c r="D2428" s="18" t="s">
        <v>34</v>
      </c>
      <c r="E2428" s="18" t="s">
        <v>31</v>
      </c>
      <c r="F2428" s="44">
        <v>135</v>
      </c>
    </row>
    <row r="2429" spans="1:6" x14ac:dyDescent="0.2">
      <c r="A2429" s="18" t="s">
        <v>8</v>
      </c>
      <c r="B2429" s="18" t="s">
        <v>299</v>
      </c>
      <c r="C2429" s="18" t="s">
        <v>300</v>
      </c>
      <c r="D2429" s="18" t="s">
        <v>34</v>
      </c>
      <c r="E2429" s="18" t="s">
        <v>26</v>
      </c>
      <c r="F2429" s="44">
        <v>14</v>
      </c>
    </row>
    <row r="2430" spans="1:6" x14ac:dyDescent="0.2">
      <c r="A2430" s="18" t="s">
        <v>8</v>
      </c>
      <c r="B2430" s="18" t="s">
        <v>299</v>
      </c>
      <c r="C2430" s="18" t="s">
        <v>300</v>
      </c>
      <c r="D2430" s="18" t="s">
        <v>34</v>
      </c>
      <c r="E2430" s="18" t="s">
        <v>33</v>
      </c>
      <c r="F2430" s="44">
        <v>394</v>
      </c>
    </row>
    <row r="2431" spans="1:6" x14ac:dyDescent="0.2">
      <c r="A2431" s="18" t="s">
        <v>8</v>
      </c>
      <c r="B2431" s="18" t="s">
        <v>299</v>
      </c>
      <c r="C2431" s="18" t="s">
        <v>300</v>
      </c>
      <c r="D2431" s="18" t="s">
        <v>34</v>
      </c>
      <c r="E2431" s="18" t="s">
        <v>23</v>
      </c>
      <c r="F2431" s="44">
        <v>369</v>
      </c>
    </row>
    <row r="2432" spans="1:6" x14ac:dyDescent="0.2">
      <c r="A2432" s="18" t="s">
        <v>8</v>
      </c>
      <c r="B2432" s="18" t="s">
        <v>299</v>
      </c>
      <c r="C2432" s="18" t="s">
        <v>300</v>
      </c>
      <c r="D2432" s="18" t="s">
        <v>34</v>
      </c>
      <c r="E2432" s="18" t="s">
        <v>32</v>
      </c>
      <c r="F2432" s="44">
        <v>26</v>
      </c>
    </row>
    <row r="2433" spans="1:6" x14ac:dyDescent="0.2">
      <c r="A2433" s="18" t="s">
        <v>8</v>
      </c>
      <c r="B2433" s="18" t="s">
        <v>299</v>
      </c>
      <c r="C2433" s="18" t="s">
        <v>300</v>
      </c>
      <c r="D2433" s="18" t="s">
        <v>34</v>
      </c>
      <c r="E2433" s="18" t="s">
        <v>29</v>
      </c>
      <c r="F2433" s="44">
        <v>575</v>
      </c>
    </row>
    <row r="2434" spans="1:6" x14ac:dyDescent="0.2">
      <c r="A2434" s="18" t="s">
        <v>8</v>
      </c>
      <c r="B2434" s="18" t="s">
        <v>299</v>
      </c>
      <c r="C2434" s="18" t="s">
        <v>300</v>
      </c>
      <c r="D2434" s="18" t="s">
        <v>275</v>
      </c>
      <c r="E2434" s="18" t="s">
        <v>276</v>
      </c>
      <c r="F2434" s="44">
        <v>35</v>
      </c>
    </row>
    <row r="2435" spans="1:6" x14ac:dyDescent="0.2">
      <c r="A2435" s="18" t="s">
        <v>8</v>
      </c>
      <c r="B2435" s="18" t="s">
        <v>299</v>
      </c>
      <c r="C2435" s="18" t="s">
        <v>300</v>
      </c>
      <c r="D2435" s="18" t="s">
        <v>275</v>
      </c>
      <c r="E2435" s="18" t="s">
        <v>28</v>
      </c>
      <c r="F2435" s="44">
        <v>24</v>
      </c>
    </row>
    <row r="2436" spans="1:6" x14ac:dyDescent="0.2">
      <c r="A2436" s="18" t="s">
        <v>8</v>
      </c>
      <c r="B2436" s="18" t="s">
        <v>299</v>
      </c>
      <c r="C2436" s="18" t="s">
        <v>300</v>
      </c>
      <c r="D2436" s="18" t="s">
        <v>275</v>
      </c>
      <c r="E2436" s="18" t="s">
        <v>31</v>
      </c>
      <c r="F2436" s="44">
        <v>128</v>
      </c>
    </row>
    <row r="2437" spans="1:6" x14ac:dyDescent="0.2">
      <c r="A2437" s="18" t="s">
        <v>8</v>
      </c>
      <c r="B2437" s="18" t="s">
        <v>299</v>
      </c>
      <c r="C2437" s="18" t="s">
        <v>300</v>
      </c>
      <c r="D2437" s="18" t="s">
        <v>275</v>
      </c>
      <c r="E2437" s="18" t="s">
        <v>26</v>
      </c>
      <c r="F2437" s="44">
        <v>54</v>
      </c>
    </row>
    <row r="2438" spans="1:6" x14ac:dyDescent="0.2">
      <c r="A2438" s="18" t="s">
        <v>8</v>
      </c>
      <c r="B2438" s="18" t="s">
        <v>299</v>
      </c>
      <c r="C2438" s="18" t="s">
        <v>300</v>
      </c>
      <c r="D2438" s="18" t="s">
        <v>275</v>
      </c>
      <c r="E2438" s="18" t="s">
        <v>33</v>
      </c>
      <c r="F2438" s="44">
        <v>30</v>
      </c>
    </row>
    <row r="2439" spans="1:6" x14ac:dyDescent="0.2">
      <c r="A2439" s="18" t="s">
        <v>8</v>
      </c>
      <c r="B2439" s="18" t="s">
        <v>299</v>
      </c>
      <c r="C2439" s="18" t="s">
        <v>300</v>
      </c>
      <c r="D2439" s="18" t="s">
        <v>275</v>
      </c>
      <c r="E2439" s="18" t="s">
        <v>23</v>
      </c>
      <c r="F2439" s="44">
        <v>99</v>
      </c>
    </row>
    <row r="2440" spans="1:6" x14ac:dyDescent="0.2">
      <c r="A2440" s="18" t="s">
        <v>8</v>
      </c>
      <c r="B2440" s="18" t="s">
        <v>299</v>
      </c>
      <c r="C2440" s="18" t="s">
        <v>300</v>
      </c>
      <c r="D2440" s="18" t="s">
        <v>275</v>
      </c>
      <c r="E2440" s="18" t="s">
        <v>32</v>
      </c>
      <c r="F2440" s="44">
        <v>3</v>
      </c>
    </row>
    <row r="2441" spans="1:6" x14ac:dyDescent="0.2">
      <c r="A2441" s="18" t="s">
        <v>8</v>
      </c>
      <c r="B2441" s="18" t="s">
        <v>299</v>
      </c>
      <c r="C2441" s="18" t="s">
        <v>300</v>
      </c>
      <c r="D2441" s="18" t="s">
        <v>275</v>
      </c>
      <c r="E2441" s="18" t="s">
        <v>29</v>
      </c>
      <c r="F2441" s="44">
        <v>32</v>
      </c>
    </row>
    <row r="2442" spans="1:6" x14ac:dyDescent="0.2">
      <c r="A2442" s="18" t="s">
        <v>8</v>
      </c>
      <c r="B2442" s="18" t="s">
        <v>299</v>
      </c>
      <c r="C2442" s="18" t="s">
        <v>300</v>
      </c>
      <c r="D2442" s="18" t="s">
        <v>162</v>
      </c>
      <c r="E2442" s="18" t="s">
        <v>163</v>
      </c>
      <c r="F2442" s="44">
        <v>1306</v>
      </c>
    </row>
    <row r="2443" spans="1:6" x14ac:dyDescent="0.2">
      <c r="A2443" s="18" t="s">
        <v>8</v>
      </c>
      <c r="B2443" s="18" t="s">
        <v>299</v>
      </c>
      <c r="C2443" s="18" t="s">
        <v>300</v>
      </c>
      <c r="D2443" s="18" t="s">
        <v>65</v>
      </c>
      <c r="E2443" s="18" t="s">
        <v>70</v>
      </c>
      <c r="F2443" s="44">
        <v>28</v>
      </c>
    </row>
    <row r="2444" spans="1:6" x14ac:dyDescent="0.2">
      <c r="A2444" s="18" t="s">
        <v>8</v>
      </c>
      <c r="B2444" s="18" t="s">
        <v>299</v>
      </c>
      <c r="C2444" s="18" t="s">
        <v>300</v>
      </c>
      <c r="D2444" s="18" t="s">
        <v>65</v>
      </c>
      <c r="E2444" s="18" t="s">
        <v>69</v>
      </c>
      <c r="F2444" s="44">
        <v>5</v>
      </c>
    </row>
    <row r="2445" spans="1:6" x14ac:dyDescent="0.2">
      <c r="A2445" s="18" t="s">
        <v>8</v>
      </c>
      <c r="B2445" s="18" t="s">
        <v>299</v>
      </c>
      <c r="C2445" s="18" t="s">
        <v>300</v>
      </c>
      <c r="D2445" s="18" t="s">
        <v>65</v>
      </c>
      <c r="E2445" s="18" t="s">
        <v>277</v>
      </c>
      <c r="F2445" s="44">
        <v>21</v>
      </c>
    </row>
    <row r="2446" spans="1:6" x14ac:dyDescent="0.2">
      <c r="A2446" s="18" t="s">
        <v>8</v>
      </c>
      <c r="B2446" s="18" t="s">
        <v>299</v>
      </c>
      <c r="C2446" s="18" t="s">
        <v>300</v>
      </c>
      <c r="D2446" s="18" t="s">
        <v>65</v>
      </c>
      <c r="E2446" s="18" t="s">
        <v>278</v>
      </c>
      <c r="F2446" s="44">
        <v>341</v>
      </c>
    </row>
    <row r="2447" spans="1:6" x14ac:dyDescent="0.2">
      <c r="A2447" s="18" t="s">
        <v>8</v>
      </c>
      <c r="B2447" s="18" t="s">
        <v>299</v>
      </c>
      <c r="C2447" s="18" t="s">
        <v>300</v>
      </c>
      <c r="D2447" s="18" t="s">
        <v>65</v>
      </c>
      <c r="E2447" s="18" t="s">
        <v>279</v>
      </c>
      <c r="F2447" s="44">
        <v>49</v>
      </c>
    </row>
    <row r="2448" spans="1:6" x14ac:dyDescent="0.2">
      <c r="A2448" s="18" t="s">
        <v>8</v>
      </c>
      <c r="B2448" s="18" t="s">
        <v>299</v>
      </c>
      <c r="C2448" s="18" t="s">
        <v>300</v>
      </c>
      <c r="D2448" s="18" t="s">
        <v>65</v>
      </c>
      <c r="E2448" s="18" t="s">
        <v>23</v>
      </c>
      <c r="F2448" s="44">
        <v>514</v>
      </c>
    </row>
    <row r="2449" spans="1:6" x14ac:dyDescent="0.2">
      <c r="A2449" s="18" t="s">
        <v>8</v>
      </c>
      <c r="B2449" s="18" t="s">
        <v>299</v>
      </c>
      <c r="C2449" s="18" t="s">
        <v>300</v>
      </c>
      <c r="D2449" s="18" t="s">
        <v>65</v>
      </c>
      <c r="E2449" s="18" t="s">
        <v>280</v>
      </c>
      <c r="F2449" s="44">
        <v>11</v>
      </c>
    </row>
    <row r="2450" spans="1:6" x14ac:dyDescent="0.2">
      <c r="A2450" s="18" t="s">
        <v>8</v>
      </c>
      <c r="B2450" s="18" t="s">
        <v>299</v>
      </c>
      <c r="C2450" s="18" t="s">
        <v>300</v>
      </c>
      <c r="D2450" s="18" t="s">
        <v>65</v>
      </c>
      <c r="E2450" s="18" t="s">
        <v>66</v>
      </c>
      <c r="F2450" s="44">
        <v>202</v>
      </c>
    </row>
    <row r="2451" spans="1:6" x14ac:dyDescent="0.2">
      <c r="A2451" s="18" t="s">
        <v>8</v>
      </c>
      <c r="B2451" s="18" t="s">
        <v>299</v>
      </c>
      <c r="C2451" s="18" t="s">
        <v>300</v>
      </c>
      <c r="D2451" s="18" t="s">
        <v>243</v>
      </c>
      <c r="E2451" s="18" t="s">
        <v>21</v>
      </c>
      <c r="F2451" s="44">
        <v>6</v>
      </c>
    </row>
    <row r="2452" spans="1:6" x14ac:dyDescent="0.2">
      <c r="A2452" s="18" t="s">
        <v>8</v>
      </c>
      <c r="B2452" s="18" t="s">
        <v>299</v>
      </c>
      <c r="C2452" s="18" t="s">
        <v>300</v>
      </c>
      <c r="D2452" s="18" t="s">
        <v>243</v>
      </c>
      <c r="E2452" s="18" t="s">
        <v>14</v>
      </c>
      <c r="F2452" s="44">
        <v>12</v>
      </c>
    </row>
    <row r="2453" spans="1:6" x14ac:dyDescent="0.2">
      <c r="A2453" s="18" t="s">
        <v>8</v>
      </c>
      <c r="B2453" s="18" t="s">
        <v>299</v>
      </c>
      <c r="C2453" s="18" t="s">
        <v>300</v>
      </c>
      <c r="D2453" s="18" t="s">
        <v>243</v>
      </c>
      <c r="E2453" s="18" t="s">
        <v>18</v>
      </c>
      <c r="F2453" s="44">
        <v>59</v>
      </c>
    </row>
    <row r="2454" spans="1:6" x14ac:dyDescent="0.2">
      <c r="A2454" s="18" t="s">
        <v>8</v>
      </c>
      <c r="B2454" s="18" t="s">
        <v>299</v>
      </c>
      <c r="C2454" s="18" t="s">
        <v>300</v>
      </c>
      <c r="D2454" s="18" t="s">
        <v>243</v>
      </c>
      <c r="E2454" s="18" t="s">
        <v>17</v>
      </c>
      <c r="F2454" s="44">
        <v>41</v>
      </c>
    </row>
    <row r="2455" spans="1:6" x14ac:dyDescent="0.2">
      <c r="A2455" s="18" t="s">
        <v>8</v>
      </c>
      <c r="B2455" s="18" t="s">
        <v>299</v>
      </c>
      <c r="C2455" s="18" t="s">
        <v>300</v>
      </c>
      <c r="D2455" s="18" t="s">
        <v>243</v>
      </c>
      <c r="E2455" s="18" t="s">
        <v>20</v>
      </c>
      <c r="F2455" s="44">
        <v>13</v>
      </c>
    </row>
    <row r="2456" spans="1:6" x14ac:dyDescent="0.2">
      <c r="A2456" s="18" t="s">
        <v>8</v>
      </c>
      <c r="B2456" s="18" t="s">
        <v>299</v>
      </c>
      <c r="C2456" s="18" t="s">
        <v>300</v>
      </c>
      <c r="D2456" s="18" t="s">
        <v>243</v>
      </c>
      <c r="E2456" s="18" t="s">
        <v>23</v>
      </c>
      <c r="F2456" s="44">
        <v>26</v>
      </c>
    </row>
    <row r="2457" spans="1:6" x14ac:dyDescent="0.2">
      <c r="A2457" s="18" t="s">
        <v>8</v>
      </c>
      <c r="B2457" s="18" t="s">
        <v>299</v>
      </c>
      <c r="C2457" s="18" t="s">
        <v>300</v>
      </c>
      <c r="D2457" s="18" t="s">
        <v>243</v>
      </c>
      <c r="E2457" s="18" t="s">
        <v>15</v>
      </c>
      <c r="F2457" s="44">
        <v>99</v>
      </c>
    </row>
    <row r="2458" spans="1:6" x14ac:dyDescent="0.2">
      <c r="A2458" s="18" t="s">
        <v>8</v>
      </c>
      <c r="B2458" s="18" t="s">
        <v>299</v>
      </c>
      <c r="C2458" s="18" t="s">
        <v>300</v>
      </c>
      <c r="D2458" s="18" t="s">
        <v>243</v>
      </c>
      <c r="E2458" s="18" t="s">
        <v>22</v>
      </c>
      <c r="F2458" s="44">
        <v>35</v>
      </c>
    </row>
    <row r="2459" spans="1:6" x14ac:dyDescent="0.2">
      <c r="A2459" s="18" t="s">
        <v>8</v>
      </c>
      <c r="B2459" s="18" t="s">
        <v>299</v>
      </c>
      <c r="C2459" s="18" t="s">
        <v>300</v>
      </c>
      <c r="D2459" s="18" t="s">
        <v>98</v>
      </c>
      <c r="E2459" s="18" t="s">
        <v>100</v>
      </c>
      <c r="F2459" s="44">
        <v>44</v>
      </c>
    </row>
    <row r="2460" spans="1:6" x14ac:dyDescent="0.2">
      <c r="A2460" s="18" t="s">
        <v>8</v>
      </c>
      <c r="B2460" s="18" t="s">
        <v>299</v>
      </c>
      <c r="C2460" s="18" t="s">
        <v>300</v>
      </c>
      <c r="D2460" s="18" t="s">
        <v>98</v>
      </c>
      <c r="E2460" s="18" t="s">
        <v>102</v>
      </c>
      <c r="F2460" s="44">
        <v>25</v>
      </c>
    </row>
    <row r="2461" spans="1:6" x14ac:dyDescent="0.2">
      <c r="A2461" s="18" t="s">
        <v>8</v>
      </c>
      <c r="B2461" s="18" t="s">
        <v>299</v>
      </c>
      <c r="C2461" s="18" t="s">
        <v>300</v>
      </c>
      <c r="D2461" s="18" t="s">
        <v>98</v>
      </c>
      <c r="E2461" s="18" t="s">
        <v>23</v>
      </c>
      <c r="F2461" s="44">
        <v>87</v>
      </c>
    </row>
    <row r="2462" spans="1:6" x14ac:dyDescent="0.2">
      <c r="A2462" s="18" t="s">
        <v>8</v>
      </c>
      <c r="B2462" s="18" t="s">
        <v>299</v>
      </c>
      <c r="C2462" s="18" t="s">
        <v>300</v>
      </c>
      <c r="D2462" s="18" t="s">
        <v>98</v>
      </c>
      <c r="E2462" s="18" t="s">
        <v>101</v>
      </c>
      <c r="F2462" s="44">
        <v>89</v>
      </c>
    </row>
    <row r="2463" spans="1:6" x14ac:dyDescent="0.2">
      <c r="A2463" s="18" t="s">
        <v>8</v>
      </c>
      <c r="B2463" s="18" t="s">
        <v>299</v>
      </c>
      <c r="C2463" s="18" t="s">
        <v>300</v>
      </c>
      <c r="D2463" s="18" t="s">
        <v>98</v>
      </c>
      <c r="E2463" s="18" t="s">
        <v>104</v>
      </c>
      <c r="F2463" s="44">
        <v>18</v>
      </c>
    </row>
    <row r="2464" spans="1:6" x14ac:dyDescent="0.2">
      <c r="A2464" s="18" t="s">
        <v>8</v>
      </c>
      <c r="B2464" s="18" t="s">
        <v>299</v>
      </c>
      <c r="C2464" s="18" t="s">
        <v>300</v>
      </c>
      <c r="D2464" s="18" t="s">
        <v>98</v>
      </c>
      <c r="E2464" s="18" t="s">
        <v>99</v>
      </c>
      <c r="F2464" s="44">
        <v>685</v>
      </c>
    </row>
    <row r="2465" spans="1:6" x14ac:dyDescent="0.2">
      <c r="A2465" s="18" t="s">
        <v>8</v>
      </c>
      <c r="B2465" s="18" t="s">
        <v>299</v>
      </c>
      <c r="C2465" s="18" t="s">
        <v>300</v>
      </c>
      <c r="D2465" s="18" t="s">
        <v>98</v>
      </c>
      <c r="E2465" s="18" t="s">
        <v>103</v>
      </c>
      <c r="F2465" s="44">
        <v>214</v>
      </c>
    </row>
    <row r="2466" spans="1:6" x14ac:dyDescent="0.2">
      <c r="A2466" s="18" t="s">
        <v>8</v>
      </c>
      <c r="B2466" s="18" t="s">
        <v>299</v>
      </c>
      <c r="C2466" s="18" t="s">
        <v>300</v>
      </c>
      <c r="D2466" s="18" t="s">
        <v>39</v>
      </c>
      <c r="E2466" s="18" t="s">
        <v>172</v>
      </c>
      <c r="F2466" s="44">
        <v>26</v>
      </c>
    </row>
    <row r="2467" spans="1:6" x14ac:dyDescent="0.2">
      <c r="A2467" s="18" t="s">
        <v>8</v>
      </c>
      <c r="B2467" s="18" t="s">
        <v>299</v>
      </c>
      <c r="C2467" s="18" t="s">
        <v>300</v>
      </c>
      <c r="D2467" s="18" t="s">
        <v>39</v>
      </c>
      <c r="E2467" s="18" t="s">
        <v>174</v>
      </c>
      <c r="F2467" s="44">
        <v>2</v>
      </c>
    </row>
    <row r="2468" spans="1:6" x14ac:dyDescent="0.2">
      <c r="A2468" s="18" t="s">
        <v>8</v>
      </c>
      <c r="B2468" s="18" t="s">
        <v>299</v>
      </c>
      <c r="C2468" s="18" t="s">
        <v>300</v>
      </c>
      <c r="D2468" s="18" t="s">
        <v>39</v>
      </c>
      <c r="E2468" s="18" t="s">
        <v>23</v>
      </c>
      <c r="F2468" s="44">
        <v>12</v>
      </c>
    </row>
    <row r="2469" spans="1:6" x14ac:dyDescent="0.2">
      <c r="A2469" s="18" t="s">
        <v>8</v>
      </c>
      <c r="B2469" s="18" t="s">
        <v>299</v>
      </c>
      <c r="C2469" s="18" t="s">
        <v>300</v>
      </c>
      <c r="D2469" s="18" t="s">
        <v>39</v>
      </c>
      <c r="E2469" s="18" t="s">
        <v>54</v>
      </c>
      <c r="F2469" s="44">
        <v>3</v>
      </c>
    </row>
    <row r="2470" spans="1:6" x14ac:dyDescent="0.2">
      <c r="A2470" s="18" t="s">
        <v>8</v>
      </c>
      <c r="B2470" s="18" t="s">
        <v>299</v>
      </c>
      <c r="C2470" s="18" t="s">
        <v>300</v>
      </c>
      <c r="D2470" s="18" t="s">
        <v>39</v>
      </c>
      <c r="E2470" s="18" t="s">
        <v>55</v>
      </c>
      <c r="F2470" s="44">
        <v>3</v>
      </c>
    </row>
    <row r="2471" spans="1:6" x14ac:dyDescent="0.2">
      <c r="A2471" s="18" t="s">
        <v>8</v>
      </c>
      <c r="B2471" s="18" t="s">
        <v>299</v>
      </c>
      <c r="C2471" s="18" t="s">
        <v>300</v>
      </c>
      <c r="D2471" s="18" t="s">
        <v>39</v>
      </c>
      <c r="E2471" s="18" t="s">
        <v>170</v>
      </c>
      <c r="F2471" s="44">
        <v>20</v>
      </c>
    </row>
    <row r="2472" spans="1:6" x14ac:dyDescent="0.2">
      <c r="A2472" s="18" t="s">
        <v>8</v>
      </c>
      <c r="B2472" s="18" t="s">
        <v>299</v>
      </c>
      <c r="C2472" s="18" t="s">
        <v>300</v>
      </c>
      <c r="D2472" s="18" t="s">
        <v>39</v>
      </c>
      <c r="E2472" s="18" t="s">
        <v>47</v>
      </c>
      <c r="F2472" s="44">
        <v>12</v>
      </c>
    </row>
    <row r="2473" spans="1:6" x14ac:dyDescent="0.2">
      <c r="A2473" s="18" t="s">
        <v>8</v>
      </c>
      <c r="B2473" s="18" t="s">
        <v>299</v>
      </c>
      <c r="C2473" s="18" t="s">
        <v>300</v>
      </c>
      <c r="D2473" s="18" t="s">
        <v>39</v>
      </c>
      <c r="E2473" s="18" t="s">
        <v>169</v>
      </c>
      <c r="F2473" s="44">
        <v>93</v>
      </c>
    </row>
    <row r="2474" spans="1:6" x14ac:dyDescent="0.2">
      <c r="A2474" s="18" t="s">
        <v>8</v>
      </c>
      <c r="B2474" s="18" t="s">
        <v>299</v>
      </c>
      <c r="C2474" s="18" t="s">
        <v>300</v>
      </c>
      <c r="D2474" s="18" t="s">
        <v>39</v>
      </c>
      <c r="E2474" s="18" t="s">
        <v>189</v>
      </c>
      <c r="F2474" s="44">
        <v>11</v>
      </c>
    </row>
    <row r="2475" spans="1:6" x14ac:dyDescent="0.2">
      <c r="A2475" s="18" t="s">
        <v>8</v>
      </c>
      <c r="B2475" s="18" t="s">
        <v>299</v>
      </c>
      <c r="C2475" s="18" t="s">
        <v>300</v>
      </c>
      <c r="D2475" s="18" t="s">
        <v>39</v>
      </c>
      <c r="E2475" s="18" t="s">
        <v>56</v>
      </c>
      <c r="F2475" s="44">
        <v>18</v>
      </c>
    </row>
    <row r="2476" spans="1:6" x14ac:dyDescent="0.2">
      <c r="A2476" s="18" t="s">
        <v>8</v>
      </c>
      <c r="B2476" s="18" t="s">
        <v>299</v>
      </c>
      <c r="C2476" s="18" t="s">
        <v>300</v>
      </c>
      <c r="D2476" s="18" t="s">
        <v>39</v>
      </c>
      <c r="E2476" s="18" t="s">
        <v>44</v>
      </c>
      <c r="F2476" s="44">
        <v>2</v>
      </c>
    </row>
    <row r="2477" spans="1:6" x14ac:dyDescent="0.2">
      <c r="A2477" s="18" t="s">
        <v>8</v>
      </c>
      <c r="B2477" s="18" t="s">
        <v>299</v>
      </c>
      <c r="C2477" s="18" t="s">
        <v>300</v>
      </c>
      <c r="D2477" s="18" t="s">
        <v>39</v>
      </c>
      <c r="E2477" s="18" t="s">
        <v>173</v>
      </c>
      <c r="F2477" s="44">
        <v>7</v>
      </c>
    </row>
    <row r="2478" spans="1:6" x14ac:dyDescent="0.2">
      <c r="A2478" s="18" t="s">
        <v>8</v>
      </c>
      <c r="B2478" s="18" t="s">
        <v>299</v>
      </c>
      <c r="C2478" s="18" t="s">
        <v>300</v>
      </c>
      <c r="D2478" s="18" t="s">
        <v>13</v>
      </c>
      <c r="E2478" s="18" t="s">
        <v>21</v>
      </c>
      <c r="F2478" s="44">
        <v>145</v>
      </c>
    </row>
    <row r="2479" spans="1:6" x14ac:dyDescent="0.2">
      <c r="A2479" s="18" t="s">
        <v>8</v>
      </c>
      <c r="B2479" s="18" t="s">
        <v>299</v>
      </c>
      <c r="C2479" s="18" t="s">
        <v>300</v>
      </c>
      <c r="D2479" s="18" t="s">
        <v>13</v>
      </c>
      <c r="E2479" s="18" t="s">
        <v>14</v>
      </c>
      <c r="F2479" s="44">
        <v>1511</v>
      </c>
    </row>
    <row r="2480" spans="1:6" x14ac:dyDescent="0.2">
      <c r="A2480" s="18" t="s">
        <v>8</v>
      </c>
      <c r="B2480" s="18" t="s">
        <v>299</v>
      </c>
      <c r="C2480" s="18" t="s">
        <v>300</v>
      </c>
      <c r="D2480" s="18" t="s">
        <v>13</v>
      </c>
      <c r="E2480" s="18" t="s">
        <v>18</v>
      </c>
      <c r="F2480" s="44">
        <v>1489</v>
      </c>
    </row>
    <row r="2481" spans="1:6" x14ac:dyDescent="0.2">
      <c r="A2481" s="18" t="s">
        <v>8</v>
      </c>
      <c r="B2481" s="18" t="s">
        <v>299</v>
      </c>
      <c r="C2481" s="18" t="s">
        <v>300</v>
      </c>
      <c r="D2481" s="18" t="s">
        <v>13</v>
      </c>
      <c r="E2481" s="18" t="s">
        <v>17</v>
      </c>
      <c r="F2481" s="44">
        <v>1889</v>
      </c>
    </row>
    <row r="2482" spans="1:6" x14ac:dyDescent="0.2">
      <c r="A2482" s="18" t="s">
        <v>8</v>
      </c>
      <c r="B2482" s="18" t="s">
        <v>299</v>
      </c>
      <c r="C2482" s="18" t="s">
        <v>300</v>
      </c>
      <c r="D2482" s="18" t="s">
        <v>13</v>
      </c>
      <c r="E2482" s="18" t="s">
        <v>20</v>
      </c>
      <c r="F2482" s="44">
        <v>371</v>
      </c>
    </row>
    <row r="2483" spans="1:6" x14ac:dyDescent="0.2">
      <c r="A2483" s="18" t="s">
        <v>8</v>
      </c>
      <c r="B2483" s="18" t="s">
        <v>299</v>
      </c>
      <c r="C2483" s="18" t="s">
        <v>300</v>
      </c>
      <c r="D2483" s="18" t="s">
        <v>13</v>
      </c>
      <c r="E2483" s="18" t="s">
        <v>23</v>
      </c>
      <c r="F2483" s="44">
        <v>167</v>
      </c>
    </row>
    <row r="2484" spans="1:6" x14ac:dyDescent="0.2">
      <c r="A2484" s="18" t="s">
        <v>8</v>
      </c>
      <c r="B2484" s="18" t="s">
        <v>299</v>
      </c>
      <c r="C2484" s="18" t="s">
        <v>300</v>
      </c>
      <c r="D2484" s="18" t="s">
        <v>13</v>
      </c>
      <c r="E2484" s="18" t="s">
        <v>15</v>
      </c>
      <c r="F2484" s="44">
        <v>474</v>
      </c>
    </row>
    <row r="2485" spans="1:6" x14ac:dyDescent="0.2">
      <c r="A2485" s="18" t="s">
        <v>8</v>
      </c>
      <c r="B2485" s="18" t="s">
        <v>299</v>
      </c>
      <c r="C2485" s="18" t="s">
        <v>300</v>
      </c>
      <c r="D2485" s="18" t="s">
        <v>13</v>
      </c>
      <c r="E2485" s="18" t="s">
        <v>22</v>
      </c>
      <c r="F2485" s="44">
        <v>483</v>
      </c>
    </row>
    <row r="2486" spans="1:6" x14ac:dyDescent="0.2">
      <c r="A2486" s="18" t="s">
        <v>8</v>
      </c>
      <c r="B2486" s="18" t="s">
        <v>299</v>
      </c>
      <c r="C2486" s="18" t="s">
        <v>300</v>
      </c>
      <c r="D2486" s="18" t="s">
        <v>13</v>
      </c>
      <c r="E2486" s="18" t="s">
        <v>19</v>
      </c>
      <c r="F2486" s="44">
        <v>236</v>
      </c>
    </row>
    <row r="2487" spans="1:6" x14ac:dyDescent="0.2">
      <c r="A2487" s="18" t="s">
        <v>8</v>
      </c>
      <c r="B2487" s="18" t="s">
        <v>299</v>
      </c>
      <c r="C2487" s="18" t="s">
        <v>300</v>
      </c>
      <c r="D2487" s="18" t="s">
        <v>128</v>
      </c>
      <c r="E2487" s="18" t="s">
        <v>23</v>
      </c>
      <c r="F2487" s="44">
        <v>294</v>
      </c>
    </row>
    <row r="2488" spans="1:6" x14ac:dyDescent="0.2">
      <c r="A2488" s="18" t="s">
        <v>8</v>
      </c>
      <c r="B2488" s="18" t="s">
        <v>299</v>
      </c>
      <c r="C2488" s="18" t="s">
        <v>300</v>
      </c>
      <c r="D2488" s="18" t="s">
        <v>128</v>
      </c>
      <c r="E2488" s="18" t="s">
        <v>129</v>
      </c>
      <c r="F2488" s="44">
        <v>88</v>
      </c>
    </row>
    <row r="2489" spans="1:6" x14ac:dyDescent="0.2">
      <c r="A2489" s="18" t="s">
        <v>8</v>
      </c>
      <c r="B2489" s="18" t="s">
        <v>299</v>
      </c>
      <c r="C2489" s="18" t="s">
        <v>300</v>
      </c>
      <c r="D2489" s="18" t="s">
        <v>128</v>
      </c>
      <c r="E2489" s="18" t="s">
        <v>130</v>
      </c>
      <c r="F2489" s="44">
        <v>680</v>
      </c>
    </row>
    <row r="2490" spans="1:6" x14ac:dyDescent="0.2">
      <c r="A2490" s="18" t="s">
        <v>8</v>
      </c>
      <c r="B2490" s="18" t="s">
        <v>299</v>
      </c>
      <c r="C2490" s="18" t="s">
        <v>300</v>
      </c>
      <c r="D2490" s="18" t="s">
        <v>244</v>
      </c>
      <c r="E2490" s="18" t="s">
        <v>160</v>
      </c>
      <c r="F2490" s="44">
        <v>42</v>
      </c>
    </row>
    <row r="2491" spans="1:6" x14ac:dyDescent="0.2">
      <c r="A2491" s="18" t="s">
        <v>8</v>
      </c>
      <c r="B2491" s="18" t="s">
        <v>299</v>
      </c>
      <c r="C2491" s="18" t="s">
        <v>300</v>
      </c>
      <c r="D2491" s="18" t="s">
        <v>244</v>
      </c>
      <c r="E2491" s="18" t="s">
        <v>159</v>
      </c>
      <c r="F2491" s="44">
        <v>4</v>
      </c>
    </row>
    <row r="2492" spans="1:6" x14ac:dyDescent="0.2">
      <c r="A2492" s="18" t="s">
        <v>8</v>
      </c>
      <c r="B2492" s="18" t="s">
        <v>299</v>
      </c>
      <c r="C2492" s="18" t="s">
        <v>300</v>
      </c>
      <c r="D2492" s="18" t="s">
        <v>244</v>
      </c>
      <c r="E2492" s="18" t="s">
        <v>161</v>
      </c>
      <c r="F2492" s="44">
        <v>85</v>
      </c>
    </row>
    <row r="2493" spans="1:6" x14ac:dyDescent="0.2">
      <c r="A2493" s="18" t="s">
        <v>8</v>
      </c>
      <c r="B2493" s="18" t="s">
        <v>299</v>
      </c>
      <c r="C2493" s="18" t="s">
        <v>300</v>
      </c>
      <c r="D2493" s="18" t="s">
        <v>138</v>
      </c>
      <c r="E2493" s="18" t="s">
        <v>140</v>
      </c>
      <c r="F2493" s="44">
        <v>54</v>
      </c>
    </row>
    <row r="2494" spans="1:6" x14ac:dyDescent="0.2">
      <c r="A2494" s="18" t="s">
        <v>8</v>
      </c>
      <c r="B2494" s="18" t="s">
        <v>299</v>
      </c>
      <c r="C2494" s="18" t="s">
        <v>300</v>
      </c>
      <c r="D2494" s="18" t="s">
        <v>138</v>
      </c>
      <c r="E2494" s="18" t="s">
        <v>139</v>
      </c>
      <c r="F2494" s="44">
        <v>225</v>
      </c>
    </row>
    <row r="2495" spans="1:6" x14ac:dyDescent="0.2">
      <c r="A2495" s="18" t="s">
        <v>8</v>
      </c>
      <c r="B2495" s="18" t="s">
        <v>299</v>
      </c>
      <c r="C2495" s="18" t="s">
        <v>300</v>
      </c>
      <c r="D2495" s="18" t="s">
        <v>148</v>
      </c>
      <c r="E2495" s="18" t="s">
        <v>149</v>
      </c>
      <c r="F2495" s="44">
        <v>2</v>
      </c>
    </row>
    <row r="2496" spans="1:6" x14ac:dyDescent="0.2">
      <c r="A2496" s="18" t="s">
        <v>8</v>
      </c>
      <c r="B2496" s="18" t="s">
        <v>299</v>
      </c>
      <c r="C2496" s="18" t="s">
        <v>300</v>
      </c>
      <c r="D2496" s="18" t="s">
        <v>148</v>
      </c>
      <c r="E2496" s="18" t="s">
        <v>23</v>
      </c>
      <c r="F2496" s="44">
        <v>6</v>
      </c>
    </row>
    <row r="2497" spans="1:6" x14ac:dyDescent="0.2">
      <c r="A2497" s="18" t="s">
        <v>8</v>
      </c>
      <c r="B2497" s="18" t="s">
        <v>299</v>
      </c>
      <c r="C2497" s="18" t="s">
        <v>301</v>
      </c>
      <c r="D2497" s="18" t="s">
        <v>21</v>
      </c>
      <c r="E2497" s="18" t="s">
        <v>156</v>
      </c>
      <c r="F2497" s="44">
        <v>120</v>
      </c>
    </row>
    <row r="2498" spans="1:6" x14ac:dyDescent="0.2">
      <c r="A2498" s="18" t="s">
        <v>8</v>
      </c>
      <c r="B2498" s="18" t="s">
        <v>299</v>
      </c>
      <c r="C2498" s="18" t="s">
        <v>301</v>
      </c>
      <c r="D2498" s="18" t="s">
        <v>21</v>
      </c>
      <c r="E2498" s="18" t="s">
        <v>157</v>
      </c>
      <c r="F2498" s="44">
        <v>272</v>
      </c>
    </row>
    <row r="2499" spans="1:6" x14ac:dyDescent="0.2">
      <c r="A2499" s="18" t="s">
        <v>8</v>
      </c>
      <c r="B2499" s="18" t="s">
        <v>299</v>
      </c>
      <c r="C2499" s="18" t="s">
        <v>301</v>
      </c>
      <c r="D2499" s="18" t="s">
        <v>73</v>
      </c>
      <c r="E2499" s="18" t="s">
        <v>93</v>
      </c>
      <c r="F2499" s="44">
        <v>28</v>
      </c>
    </row>
    <row r="2500" spans="1:6" x14ac:dyDescent="0.2">
      <c r="A2500" s="18" t="s">
        <v>8</v>
      </c>
      <c r="B2500" s="18" t="s">
        <v>299</v>
      </c>
      <c r="C2500" s="18" t="s">
        <v>301</v>
      </c>
      <c r="D2500" s="18" t="s">
        <v>73</v>
      </c>
      <c r="E2500" s="18" t="s">
        <v>92</v>
      </c>
      <c r="F2500" s="44">
        <v>10</v>
      </c>
    </row>
    <row r="2501" spans="1:6" x14ac:dyDescent="0.2">
      <c r="A2501" s="18" t="s">
        <v>8</v>
      </c>
      <c r="B2501" s="18" t="s">
        <v>299</v>
      </c>
      <c r="C2501" s="18" t="s">
        <v>301</v>
      </c>
      <c r="D2501" s="18" t="s">
        <v>73</v>
      </c>
      <c r="E2501" s="18" t="s">
        <v>94</v>
      </c>
      <c r="F2501" s="44">
        <v>10</v>
      </c>
    </row>
    <row r="2502" spans="1:6" x14ac:dyDescent="0.2">
      <c r="A2502" s="18" t="s">
        <v>8</v>
      </c>
      <c r="B2502" s="18" t="s">
        <v>299</v>
      </c>
      <c r="C2502" s="18" t="s">
        <v>301</v>
      </c>
      <c r="D2502" s="18" t="s">
        <v>73</v>
      </c>
      <c r="E2502" s="18" t="s">
        <v>87</v>
      </c>
      <c r="F2502" s="44">
        <v>4</v>
      </c>
    </row>
    <row r="2503" spans="1:6" x14ac:dyDescent="0.2">
      <c r="A2503" s="18" t="s">
        <v>8</v>
      </c>
      <c r="B2503" s="18" t="s">
        <v>299</v>
      </c>
      <c r="C2503" s="18" t="s">
        <v>301</v>
      </c>
      <c r="D2503" s="18" t="s">
        <v>73</v>
      </c>
      <c r="E2503" s="18" t="s">
        <v>86</v>
      </c>
      <c r="F2503" s="44">
        <v>43</v>
      </c>
    </row>
    <row r="2504" spans="1:6" x14ac:dyDescent="0.2">
      <c r="A2504" s="18" t="s">
        <v>8</v>
      </c>
      <c r="B2504" s="18" t="s">
        <v>299</v>
      </c>
      <c r="C2504" s="18" t="s">
        <v>301</v>
      </c>
      <c r="D2504" s="18" t="s">
        <v>73</v>
      </c>
      <c r="E2504" s="18" t="s">
        <v>88</v>
      </c>
      <c r="F2504" s="44">
        <v>1</v>
      </c>
    </row>
    <row r="2505" spans="1:6" x14ac:dyDescent="0.2">
      <c r="A2505" s="18" t="s">
        <v>8</v>
      </c>
      <c r="B2505" s="18" t="s">
        <v>299</v>
      </c>
      <c r="C2505" s="18" t="s">
        <v>301</v>
      </c>
      <c r="D2505" s="18" t="s">
        <v>73</v>
      </c>
      <c r="E2505" s="18" t="s">
        <v>96</v>
      </c>
      <c r="F2505" s="44">
        <v>30</v>
      </c>
    </row>
    <row r="2506" spans="1:6" x14ac:dyDescent="0.2">
      <c r="A2506" s="18" t="s">
        <v>8</v>
      </c>
      <c r="B2506" s="18" t="s">
        <v>299</v>
      </c>
      <c r="C2506" s="18" t="s">
        <v>301</v>
      </c>
      <c r="D2506" s="18" t="s">
        <v>73</v>
      </c>
      <c r="E2506" s="18" t="s">
        <v>95</v>
      </c>
      <c r="F2506" s="44">
        <v>24</v>
      </c>
    </row>
    <row r="2507" spans="1:6" x14ac:dyDescent="0.2">
      <c r="A2507" s="18" t="s">
        <v>8</v>
      </c>
      <c r="B2507" s="18" t="s">
        <v>299</v>
      </c>
      <c r="C2507" s="18" t="s">
        <v>301</v>
      </c>
      <c r="D2507" s="18" t="s">
        <v>73</v>
      </c>
      <c r="E2507" s="18" t="s">
        <v>97</v>
      </c>
      <c r="F2507" s="44">
        <v>7</v>
      </c>
    </row>
    <row r="2508" spans="1:6" x14ac:dyDescent="0.2">
      <c r="A2508" s="18" t="s">
        <v>8</v>
      </c>
      <c r="B2508" s="18" t="s">
        <v>299</v>
      </c>
      <c r="C2508" s="18" t="s">
        <v>301</v>
      </c>
      <c r="D2508" s="18" t="s">
        <v>73</v>
      </c>
      <c r="E2508" s="18" t="s">
        <v>80</v>
      </c>
      <c r="F2508" s="44">
        <v>2</v>
      </c>
    </row>
    <row r="2509" spans="1:6" x14ac:dyDescent="0.2">
      <c r="A2509" s="18" t="s">
        <v>8</v>
      </c>
      <c r="B2509" s="18" t="s">
        <v>299</v>
      </c>
      <c r="C2509" s="18" t="s">
        <v>301</v>
      </c>
      <c r="D2509" s="18" t="s">
        <v>73</v>
      </c>
      <c r="E2509" s="18" t="s">
        <v>79</v>
      </c>
      <c r="F2509" s="44">
        <v>60</v>
      </c>
    </row>
    <row r="2510" spans="1:6" x14ac:dyDescent="0.2">
      <c r="A2510" s="18" t="s">
        <v>8</v>
      </c>
      <c r="B2510" s="18" t="s">
        <v>299</v>
      </c>
      <c r="C2510" s="18" t="s">
        <v>301</v>
      </c>
      <c r="D2510" s="18" t="s">
        <v>73</v>
      </c>
      <c r="E2510" s="18" t="s">
        <v>78</v>
      </c>
      <c r="F2510" s="44">
        <v>10</v>
      </c>
    </row>
    <row r="2511" spans="1:6" x14ac:dyDescent="0.2">
      <c r="A2511" s="18" t="s">
        <v>8</v>
      </c>
      <c r="B2511" s="18" t="s">
        <v>299</v>
      </c>
      <c r="C2511" s="18" t="s">
        <v>301</v>
      </c>
      <c r="D2511" s="18" t="s">
        <v>73</v>
      </c>
      <c r="E2511" s="18" t="s">
        <v>81</v>
      </c>
      <c r="F2511" s="44">
        <v>5</v>
      </c>
    </row>
    <row r="2512" spans="1:6" x14ac:dyDescent="0.2">
      <c r="A2512" s="18" t="s">
        <v>8</v>
      </c>
      <c r="B2512" s="18" t="s">
        <v>299</v>
      </c>
      <c r="C2512" s="18" t="s">
        <v>301</v>
      </c>
      <c r="D2512" s="18" t="s">
        <v>73</v>
      </c>
      <c r="E2512" s="18" t="s">
        <v>76</v>
      </c>
      <c r="F2512" s="44">
        <v>38</v>
      </c>
    </row>
    <row r="2513" spans="1:6" x14ac:dyDescent="0.2">
      <c r="A2513" s="18" t="s">
        <v>8</v>
      </c>
      <c r="B2513" s="18" t="s">
        <v>299</v>
      </c>
      <c r="C2513" s="18" t="s">
        <v>301</v>
      </c>
      <c r="D2513" s="18" t="s">
        <v>73</v>
      </c>
      <c r="E2513" s="18" t="s">
        <v>75</v>
      </c>
      <c r="F2513" s="44">
        <v>258</v>
      </c>
    </row>
    <row r="2514" spans="1:6" x14ac:dyDescent="0.2">
      <c r="A2514" s="18" t="s">
        <v>8</v>
      </c>
      <c r="B2514" s="18" t="s">
        <v>299</v>
      </c>
      <c r="C2514" s="18" t="s">
        <v>301</v>
      </c>
      <c r="D2514" s="18" t="s">
        <v>73</v>
      </c>
      <c r="E2514" s="18" t="s">
        <v>74</v>
      </c>
      <c r="F2514" s="44">
        <v>21</v>
      </c>
    </row>
    <row r="2515" spans="1:6" x14ac:dyDescent="0.2">
      <c r="A2515" s="18" t="s">
        <v>8</v>
      </c>
      <c r="B2515" s="18" t="s">
        <v>299</v>
      </c>
      <c r="C2515" s="18" t="s">
        <v>301</v>
      </c>
      <c r="D2515" s="18" t="s">
        <v>73</v>
      </c>
      <c r="E2515" s="18" t="s">
        <v>77</v>
      </c>
      <c r="F2515" s="44">
        <v>74</v>
      </c>
    </row>
    <row r="2516" spans="1:6" x14ac:dyDescent="0.2">
      <c r="A2516" s="18" t="s">
        <v>8</v>
      </c>
      <c r="B2516" s="18" t="s">
        <v>299</v>
      </c>
      <c r="C2516" s="18" t="s">
        <v>301</v>
      </c>
      <c r="D2516" s="18" t="s">
        <v>73</v>
      </c>
      <c r="E2516" s="18" t="s">
        <v>84</v>
      </c>
      <c r="F2516" s="44">
        <v>4</v>
      </c>
    </row>
    <row r="2517" spans="1:6" x14ac:dyDescent="0.2">
      <c r="A2517" s="18" t="s">
        <v>8</v>
      </c>
      <c r="B2517" s="18" t="s">
        <v>299</v>
      </c>
      <c r="C2517" s="18" t="s">
        <v>301</v>
      </c>
      <c r="D2517" s="18" t="s">
        <v>73</v>
      </c>
      <c r="E2517" s="18" t="s">
        <v>83</v>
      </c>
      <c r="F2517" s="44">
        <v>33</v>
      </c>
    </row>
    <row r="2518" spans="1:6" x14ac:dyDescent="0.2">
      <c r="A2518" s="18" t="s">
        <v>8</v>
      </c>
      <c r="B2518" s="18" t="s">
        <v>299</v>
      </c>
      <c r="C2518" s="18" t="s">
        <v>301</v>
      </c>
      <c r="D2518" s="18" t="s">
        <v>73</v>
      </c>
      <c r="E2518" s="18" t="s">
        <v>82</v>
      </c>
      <c r="F2518" s="44">
        <v>156</v>
      </c>
    </row>
    <row r="2519" spans="1:6" x14ac:dyDescent="0.2">
      <c r="A2519" s="18" t="s">
        <v>8</v>
      </c>
      <c r="B2519" s="18" t="s">
        <v>299</v>
      </c>
      <c r="C2519" s="18" t="s">
        <v>301</v>
      </c>
      <c r="D2519" s="18" t="s">
        <v>73</v>
      </c>
      <c r="E2519" s="18" t="s">
        <v>85</v>
      </c>
      <c r="F2519" s="44">
        <v>21</v>
      </c>
    </row>
    <row r="2520" spans="1:6" x14ac:dyDescent="0.2">
      <c r="A2520" s="18" t="s">
        <v>8</v>
      </c>
      <c r="B2520" s="18" t="s">
        <v>299</v>
      </c>
      <c r="C2520" s="18" t="s">
        <v>301</v>
      </c>
      <c r="D2520" s="18" t="s">
        <v>73</v>
      </c>
      <c r="E2520" s="18" t="s">
        <v>90</v>
      </c>
      <c r="F2520" s="44">
        <v>305</v>
      </c>
    </row>
    <row r="2521" spans="1:6" x14ac:dyDescent="0.2">
      <c r="A2521" s="18" t="s">
        <v>8</v>
      </c>
      <c r="B2521" s="18" t="s">
        <v>299</v>
      </c>
      <c r="C2521" s="18" t="s">
        <v>301</v>
      </c>
      <c r="D2521" s="18" t="s">
        <v>73</v>
      </c>
      <c r="E2521" s="18" t="s">
        <v>89</v>
      </c>
      <c r="F2521" s="44">
        <v>84</v>
      </c>
    </row>
    <row r="2522" spans="1:6" x14ac:dyDescent="0.2">
      <c r="A2522" s="18" t="s">
        <v>8</v>
      </c>
      <c r="B2522" s="18" t="s">
        <v>299</v>
      </c>
      <c r="C2522" s="18" t="s">
        <v>301</v>
      </c>
      <c r="D2522" s="18" t="s">
        <v>73</v>
      </c>
      <c r="E2522" s="18" t="s">
        <v>91</v>
      </c>
      <c r="F2522" s="44">
        <v>106</v>
      </c>
    </row>
    <row r="2523" spans="1:6" x14ac:dyDescent="0.2">
      <c r="A2523" s="18" t="s">
        <v>8</v>
      </c>
      <c r="B2523" s="18" t="s">
        <v>299</v>
      </c>
      <c r="C2523" s="18" t="s">
        <v>301</v>
      </c>
      <c r="D2523" s="18" t="s">
        <v>150</v>
      </c>
      <c r="E2523" s="18" t="s">
        <v>154</v>
      </c>
      <c r="F2523" s="44">
        <v>690</v>
      </c>
    </row>
    <row r="2524" spans="1:6" x14ac:dyDescent="0.2">
      <c r="A2524" s="18" t="s">
        <v>8</v>
      </c>
      <c r="B2524" s="18" t="s">
        <v>299</v>
      </c>
      <c r="C2524" s="18" t="s">
        <v>301</v>
      </c>
      <c r="D2524" s="18" t="s">
        <v>150</v>
      </c>
      <c r="E2524" s="18" t="s">
        <v>151</v>
      </c>
      <c r="F2524" s="44">
        <v>5</v>
      </c>
    </row>
    <row r="2525" spans="1:6" x14ac:dyDescent="0.2">
      <c r="A2525" s="18" t="s">
        <v>8</v>
      </c>
      <c r="B2525" s="18" t="s">
        <v>299</v>
      </c>
      <c r="C2525" s="18" t="s">
        <v>301</v>
      </c>
      <c r="D2525" s="18" t="s">
        <v>150</v>
      </c>
      <c r="E2525" s="18" t="s">
        <v>152</v>
      </c>
      <c r="F2525" s="44">
        <v>119</v>
      </c>
    </row>
    <row r="2526" spans="1:6" x14ac:dyDescent="0.2">
      <c r="A2526" s="18" t="s">
        <v>8</v>
      </c>
      <c r="B2526" s="18" t="s">
        <v>299</v>
      </c>
      <c r="C2526" s="18" t="s">
        <v>301</v>
      </c>
      <c r="D2526" s="18" t="s">
        <v>150</v>
      </c>
      <c r="E2526" s="18" t="s">
        <v>153</v>
      </c>
      <c r="F2526" s="44">
        <v>401</v>
      </c>
    </row>
    <row r="2527" spans="1:6" x14ac:dyDescent="0.2">
      <c r="A2527" s="18" t="s">
        <v>8</v>
      </c>
      <c r="B2527" s="18" t="s">
        <v>299</v>
      </c>
      <c r="C2527" s="18" t="s">
        <v>301</v>
      </c>
      <c r="D2527" s="18" t="s">
        <v>57</v>
      </c>
      <c r="E2527" s="18" t="s">
        <v>62</v>
      </c>
      <c r="F2527" s="44">
        <v>1490</v>
      </c>
    </row>
    <row r="2528" spans="1:6" x14ac:dyDescent="0.2">
      <c r="A2528" s="18" t="s">
        <v>8</v>
      </c>
      <c r="B2528" s="18" t="s">
        <v>299</v>
      </c>
      <c r="C2528" s="18" t="s">
        <v>301</v>
      </c>
      <c r="D2528" s="18" t="s">
        <v>57</v>
      </c>
      <c r="E2528" s="18" t="s">
        <v>59</v>
      </c>
      <c r="F2528" s="44">
        <v>1153</v>
      </c>
    </row>
    <row r="2529" spans="1:6" x14ac:dyDescent="0.2">
      <c r="A2529" s="18" t="s">
        <v>8</v>
      </c>
      <c r="B2529" s="18" t="s">
        <v>299</v>
      </c>
      <c r="C2529" s="18" t="s">
        <v>301</v>
      </c>
      <c r="D2529" s="18" t="s">
        <v>57</v>
      </c>
      <c r="E2529" s="18" t="s">
        <v>60</v>
      </c>
      <c r="F2529" s="44">
        <v>436</v>
      </c>
    </row>
    <row r="2530" spans="1:6" x14ac:dyDescent="0.2">
      <c r="A2530" s="18" t="s">
        <v>8</v>
      </c>
      <c r="B2530" s="18" t="s">
        <v>299</v>
      </c>
      <c r="C2530" s="18" t="s">
        <v>301</v>
      </c>
      <c r="D2530" s="18" t="s">
        <v>57</v>
      </c>
      <c r="E2530" s="18" t="s">
        <v>61</v>
      </c>
      <c r="F2530" s="44">
        <v>571</v>
      </c>
    </row>
    <row r="2531" spans="1:6" x14ac:dyDescent="0.2">
      <c r="A2531" s="18" t="s">
        <v>8</v>
      </c>
      <c r="B2531" s="18" t="s">
        <v>299</v>
      </c>
      <c r="C2531" s="18" t="s">
        <v>301</v>
      </c>
      <c r="D2531" s="18" t="s">
        <v>57</v>
      </c>
      <c r="E2531" s="18" t="s">
        <v>63</v>
      </c>
      <c r="F2531" s="44">
        <v>209</v>
      </c>
    </row>
    <row r="2532" spans="1:6" x14ac:dyDescent="0.2">
      <c r="A2532" s="18" t="s">
        <v>8</v>
      </c>
      <c r="B2532" s="18" t="s">
        <v>299</v>
      </c>
      <c r="C2532" s="18" t="s">
        <v>301</v>
      </c>
      <c r="D2532" s="18" t="s">
        <v>57</v>
      </c>
      <c r="E2532" s="18" t="s">
        <v>23</v>
      </c>
      <c r="F2532" s="44">
        <v>261</v>
      </c>
    </row>
    <row r="2533" spans="1:6" x14ac:dyDescent="0.2">
      <c r="A2533" s="18" t="s">
        <v>8</v>
      </c>
      <c r="B2533" s="18" t="s">
        <v>299</v>
      </c>
      <c r="C2533" s="18" t="s">
        <v>301</v>
      </c>
      <c r="D2533" s="18" t="s">
        <v>141</v>
      </c>
      <c r="E2533" s="18" t="s">
        <v>145</v>
      </c>
      <c r="F2533" s="44">
        <v>1</v>
      </c>
    </row>
    <row r="2534" spans="1:6" x14ac:dyDescent="0.2">
      <c r="A2534" s="18" t="s">
        <v>8</v>
      </c>
      <c r="B2534" s="18" t="s">
        <v>299</v>
      </c>
      <c r="C2534" s="18" t="s">
        <v>301</v>
      </c>
      <c r="D2534" s="18" t="s">
        <v>141</v>
      </c>
      <c r="E2534" s="18" t="s">
        <v>142</v>
      </c>
      <c r="F2534" s="44">
        <v>87</v>
      </c>
    </row>
    <row r="2535" spans="1:6" x14ac:dyDescent="0.2">
      <c r="A2535" s="18" t="s">
        <v>8</v>
      </c>
      <c r="B2535" s="18" t="s">
        <v>299</v>
      </c>
      <c r="C2535" s="18" t="s">
        <v>301</v>
      </c>
      <c r="D2535" s="18" t="s">
        <v>141</v>
      </c>
      <c r="E2535" s="18" t="s">
        <v>147</v>
      </c>
      <c r="F2535" s="44">
        <v>19</v>
      </c>
    </row>
    <row r="2536" spans="1:6" x14ac:dyDescent="0.2">
      <c r="A2536" s="18" t="s">
        <v>8</v>
      </c>
      <c r="B2536" s="18" t="s">
        <v>299</v>
      </c>
      <c r="C2536" s="18" t="s">
        <v>301</v>
      </c>
      <c r="D2536" s="18" t="s">
        <v>141</v>
      </c>
      <c r="E2536" s="18" t="s">
        <v>144</v>
      </c>
      <c r="F2536" s="44">
        <v>2</v>
      </c>
    </row>
    <row r="2537" spans="1:6" x14ac:dyDescent="0.2">
      <c r="A2537" s="18" t="s">
        <v>8</v>
      </c>
      <c r="B2537" s="18" t="s">
        <v>299</v>
      </c>
      <c r="C2537" s="18" t="s">
        <v>301</v>
      </c>
      <c r="D2537" s="18" t="s">
        <v>141</v>
      </c>
      <c r="E2537" s="18" t="s">
        <v>143</v>
      </c>
      <c r="F2537" s="44">
        <v>3</v>
      </c>
    </row>
    <row r="2538" spans="1:6" x14ac:dyDescent="0.2">
      <c r="A2538" s="18" t="s">
        <v>8</v>
      </c>
      <c r="B2538" s="18" t="s">
        <v>299</v>
      </c>
      <c r="C2538" s="18" t="s">
        <v>301</v>
      </c>
      <c r="D2538" s="18" t="s">
        <v>35</v>
      </c>
      <c r="E2538" s="18" t="s">
        <v>21</v>
      </c>
      <c r="F2538" s="44">
        <v>1161</v>
      </c>
    </row>
    <row r="2539" spans="1:6" x14ac:dyDescent="0.2">
      <c r="A2539" s="18" t="s">
        <v>8</v>
      </c>
      <c r="B2539" s="18" t="s">
        <v>299</v>
      </c>
      <c r="C2539" s="18" t="s">
        <v>301</v>
      </c>
      <c r="D2539" s="18" t="s">
        <v>35</v>
      </c>
      <c r="E2539" s="18" t="s">
        <v>36</v>
      </c>
      <c r="F2539" s="44">
        <v>34</v>
      </c>
    </row>
    <row r="2540" spans="1:6" x14ac:dyDescent="0.2">
      <c r="A2540" s="18" t="s">
        <v>8</v>
      </c>
      <c r="B2540" s="18" t="s">
        <v>299</v>
      </c>
      <c r="C2540" s="18" t="s">
        <v>301</v>
      </c>
      <c r="D2540" s="18" t="s">
        <v>35</v>
      </c>
      <c r="E2540" s="18" t="s">
        <v>38</v>
      </c>
      <c r="F2540" s="44">
        <v>1976</v>
      </c>
    </row>
    <row r="2541" spans="1:6" x14ac:dyDescent="0.2">
      <c r="A2541" s="18" t="s">
        <v>8</v>
      </c>
      <c r="B2541" s="18" t="s">
        <v>299</v>
      </c>
      <c r="C2541" s="18" t="s">
        <v>301</v>
      </c>
      <c r="D2541" s="18" t="s">
        <v>35</v>
      </c>
      <c r="E2541" s="18" t="s">
        <v>23</v>
      </c>
      <c r="F2541" s="44">
        <v>155</v>
      </c>
    </row>
    <row r="2542" spans="1:6" x14ac:dyDescent="0.2">
      <c r="A2542" s="18" t="s">
        <v>8</v>
      </c>
      <c r="B2542" s="18" t="s">
        <v>299</v>
      </c>
      <c r="C2542" s="18" t="s">
        <v>301</v>
      </c>
      <c r="D2542" s="18" t="s">
        <v>35</v>
      </c>
      <c r="E2542" s="18" t="s">
        <v>37</v>
      </c>
      <c r="F2542" s="44">
        <v>457</v>
      </c>
    </row>
    <row r="2543" spans="1:6" x14ac:dyDescent="0.2">
      <c r="A2543" s="18" t="s">
        <v>8</v>
      </c>
      <c r="B2543" s="18" t="s">
        <v>299</v>
      </c>
      <c r="C2543" s="18" t="s">
        <v>301</v>
      </c>
      <c r="D2543" s="18" t="s">
        <v>35</v>
      </c>
      <c r="E2543" s="18" t="s">
        <v>22</v>
      </c>
      <c r="F2543" s="44">
        <v>313</v>
      </c>
    </row>
    <row r="2544" spans="1:6" x14ac:dyDescent="0.2">
      <c r="A2544" s="18" t="s">
        <v>8</v>
      </c>
      <c r="B2544" s="18" t="s">
        <v>299</v>
      </c>
      <c r="C2544" s="18" t="s">
        <v>301</v>
      </c>
      <c r="D2544" s="18" t="s">
        <v>272</v>
      </c>
      <c r="E2544" s="18" t="s">
        <v>166</v>
      </c>
      <c r="F2544" s="44">
        <v>321</v>
      </c>
    </row>
    <row r="2545" spans="1:6" x14ac:dyDescent="0.2">
      <c r="A2545" s="18" t="s">
        <v>8</v>
      </c>
      <c r="B2545" s="18" t="s">
        <v>299</v>
      </c>
      <c r="C2545" s="18" t="s">
        <v>301</v>
      </c>
      <c r="D2545" s="18" t="s">
        <v>272</v>
      </c>
      <c r="E2545" s="18" t="s">
        <v>163</v>
      </c>
      <c r="F2545" s="44">
        <v>1085</v>
      </c>
    </row>
    <row r="2546" spans="1:6" x14ac:dyDescent="0.2">
      <c r="A2546" s="18" t="s">
        <v>8</v>
      </c>
      <c r="B2546" s="18" t="s">
        <v>299</v>
      </c>
      <c r="C2546" s="18" t="s">
        <v>301</v>
      </c>
      <c r="D2546" s="18" t="s">
        <v>105</v>
      </c>
      <c r="E2546" s="18" t="s">
        <v>106</v>
      </c>
      <c r="F2546" s="44">
        <v>4</v>
      </c>
    </row>
    <row r="2547" spans="1:6" x14ac:dyDescent="0.2">
      <c r="A2547" s="18" t="s">
        <v>8</v>
      </c>
      <c r="B2547" s="18" t="s">
        <v>299</v>
      </c>
      <c r="C2547" s="18" t="s">
        <v>301</v>
      </c>
      <c r="D2547" s="18" t="s">
        <v>105</v>
      </c>
      <c r="E2547" s="18" t="s">
        <v>107</v>
      </c>
      <c r="F2547" s="44">
        <v>6</v>
      </c>
    </row>
    <row r="2548" spans="1:6" x14ac:dyDescent="0.2">
      <c r="A2548" s="18" t="s">
        <v>8</v>
      </c>
      <c r="B2548" s="18" t="s">
        <v>299</v>
      </c>
      <c r="C2548" s="18" t="s">
        <v>301</v>
      </c>
      <c r="D2548" s="18" t="s">
        <v>105</v>
      </c>
      <c r="E2548" s="18" t="s">
        <v>108</v>
      </c>
      <c r="F2548" s="44">
        <v>22</v>
      </c>
    </row>
    <row r="2549" spans="1:6" x14ac:dyDescent="0.2">
      <c r="A2549" s="18" t="s">
        <v>8</v>
      </c>
      <c r="B2549" s="18" t="s">
        <v>299</v>
      </c>
      <c r="C2549" s="18" t="s">
        <v>301</v>
      </c>
      <c r="D2549" s="18" t="s">
        <v>105</v>
      </c>
      <c r="E2549" s="18" t="s">
        <v>109</v>
      </c>
      <c r="F2549" s="44">
        <v>204</v>
      </c>
    </row>
    <row r="2550" spans="1:6" x14ac:dyDescent="0.2">
      <c r="A2550" s="18" t="s">
        <v>8</v>
      </c>
      <c r="B2550" s="18" t="s">
        <v>299</v>
      </c>
      <c r="C2550" s="18" t="s">
        <v>301</v>
      </c>
      <c r="D2550" s="18" t="s">
        <v>105</v>
      </c>
      <c r="E2550" s="18" t="s">
        <v>110</v>
      </c>
      <c r="F2550" s="44">
        <v>31</v>
      </c>
    </row>
    <row r="2551" spans="1:6" x14ac:dyDescent="0.2">
      <c r="A2551" s="18" t="s">
        <v>8</v>
      </c>
      <c r="B2551" s="18" t="s">
        <v>299</v>
      </c>
      <c r="C2551" s="18" t="s">
        <v>301</v>
      </c>
      <c r="D2551" s="18" t="s">
        <v>105</v>
      </c>
      <c r="E2551" s="18" t="s">
        <v>111</v>
      </c>
      <c r="F2551" s="44">
        <v>21</v>
      </c>
    </row>
    <row r="2552" spans="1:6" x14ac:dyDescent="0.2">
      <c r="A2552" s="18" t="s">
        <v>8</v>
      </c>
      <c r="B2552" s="18" t="s">
        <v>299</v>
      </c>
      <c r="C2552" s="18" t="s">
        <v>301</v>
      </c>
      <c r="D2552" s="18" t="s">
        <v>105</v>
      </c>
      <c r="E2552" s="18" t="s">
        <v>112</v>
      </c>
      <c r="F2552" s="44">
        <v>5</v>
      </c>
    </row>
    <row r="2553" spans="1:6" x14ac:dyDescent="0.2">
      <c r="A2553" s="18" t="s">
        <v>8</v>
      </c>
      <c r="B2553" s="18" t="s">
        <v>299</v>
      </c>
      <c r="C2553" s="18" t="s">
        <v>301</v>
      </c>
      <c r="D2553" s="18" t="s">
        <v>105</v>
      </c>
      <c r="E2553" s="18" t="s">
        <v>113</v>
      </c>
      <c r="F2553" s="44">
        <v>9</v>
      </c>
    </row>
    <row r="2554" spans="1:6" x14ac:dyDescent="0.2">
      <c r="A2554" s="18" t="s">
        <v>8</v>
      </c>
      <c r="B2554" s="18" t="s">
        <v>299</v>
      </c>
      <c r="C2554" s="18" t="s">
        <v>301</v>
      </c>
      <c r="D2554" s="18" t="s">
        <v>105</v>
      </c>
      <c r="E2554" s="18" t="s">
        <v>114</v>
      </c>
      <c r="F2554" s="44">
        <v>1</v>
      </c>
    </row>
    <row r="2555" spans="1:6" x14ac:dyDescent="0.2">
      <c r="A2555" s="18" t="s">
        <v>8</v>
      </c>
      <c r="B2555" s="18" t="s">
        <v>299</v>
      </c>
      <c r="C2555" s="18" t="s">
        <v>301</v>
      </c>
      <c r="D2555" s="18" t="s">
        <v>105</v>
      </c>
      <c r="E2555" s="18" t="s">
        <v>115</v>
      </c>
      <c r="F2555" s="44">
        <v>3</v>
      </c>
    </row>
    <row r="2556" spans="1:6" x14ac:dyDescent="0.2">
      <c r="A2556" s="18" t="s">
        <v>8</v>
      </c>
      <c r="B2556" s="18" t="s">
        <v>299</v>
      </c>
      <c r="C2556" s="18" t="s">
        <v>301</v>
      </c>
      <c r="D2556" s="18" t="s">
        <v>105</v>
      </c>
      <c r="E2556" s="18" t="s">
        <v>116</v>
      </c>
      <c r="F2556" s="44">
        <v>7</v>
      </c>
    </row>
    <row r="2557" spans="1:6" x14ac:dyDescent="0.2">
      <c r="A2557" s="18" t="s">
        <v>8</v>
      </c>
      <c r="B2557" s="18" t="s">
        <v>299</v>
      </c>
      <c r="C2557" s="18" t="s">
        <v>301</v>
      </c>
      <c r="D2557" s="18" t="s">
        <v>105</v>
      </c>
      <c r="E2557" s="18" t="s">
        <v>117</v>
      </c>
      <c r="F2557" s="44">
        <v>27</v>
      </c>
    </row>
    <row r="2558" spans="1:6" x14ac:dyDescent="0.2">
      <c r="A2558" s="18" t="s">
        <v>8</v>
      </c>
      <c r="B2558" s="18" t="s">
        <v>299</v>
      </c>
      <c r="C2558" s="18" t="s">
        <v>301</v>
      </c>
      <c r="D2558" s="18" t="s">
        <v>105</v>
      </c>
      <c r="E2558" s="18" t="s">
        <v>120</v>
      </c>
      <c r="F2558" s="44">
        <v>11</v>
      </c>
    </row>
    <row r="2559" spans="1:6" x14ac:dyDescent="0.2">
      <c r="A2559" s="18" t="s">
        <v>8</v>
      </c>
      <c r="B2559" s="18" t="s">
        <v>299</v>
      </c>
      <c r="C2559" s="18" t="s">
        <v>301</v>
      </c>
      <c r="D2559" s="18" t="s">
        <v>105</v>
      </c>
      <c r="E2559" s="18" t="s">
        <v>121</v>
      </c>
      <c r="F2559" s="44">
        <v>19</v>
      </c>
    </row>
    <row r="2560" spans="1:6" x14ac:dyDescent="0.2">
      <c r="A2560" s="18" t="s">
        <v>8</v>
      </c>
      <c r="B2560" s="18" t="s">
        <v>299</v>
      </c>
      <c r="C2560" s="18" t="s">
        <v>301</v>
      </c>
      <c r="D2560" s="18" t="s">
        <v>105</v>
      </c>
      <c r="E2560" s="18" t="s">
        <v>122</v>
      </c>
      <c r="F2560" s="44">
        <v>2</v>
      </c>
    </row>
    <row r="2561" spans="1:6" x14ac:dyDescent="0.2">
      <c r="A2561" s="18" t="s">
        <v>8</v>
      </c>
      <c r="B2561" s="18" t="s">
        <v>299</v>
      </c>
      <c r="C2561" s="18" t="s">
        <v>301</v>
      </c>
      <c r="D2561" s="18" t="s">
        <v>105</v>
      </c>
      <c r="E2561" s="18" t="s">
        <v>123</v>
      </c>
      <c r="F2561" s="44">
        <v>5</v>
      </c>
    </row>
    <row r="2562" spans="1:6" x14ac:dyDescent="0.2">
      <c r="A2562" s="18" t="s">
        <v>8</v>
      </c>
      <c r="B2562" s="18" t="s">
        <v>299</v>
      </c>
      <c r="C2562" s="18" t="s">
        <v>301</v>
      </c>
      <c r="D2562" s="18" t="s">
        <v>105</v>
      </c>
      <c r="E2562" s="18" t="s">
        <v>124</v>
      </c>
      <c r="F2562" s="44">
        <v>11</v>
      </c>
    </row>
    <row r="2563" spans="1:6" x14ac:dyDescent="0.2">
      <c r="A2563" s="18" t="s">
        <v>8</v>
      </c>
      <c r="B2563" s="18" t="s">
        <v>299</v>
      </c>
      <c r="C2563" s="18" t="s">
        <v>301</v>
      </c>
      <c r="D2563" s="18" t="s">
        <v>105</v>
      </c>
      <c r="E2563" s="18" t="s">
        <v>125</v>
      </c>
      <c r="F2563" s="44">
        <v>20</v>
      </c>
    </row>
    <row r="2564" spans="1:6" x14ac:dyDescent="0.2">
      <c r="A2564" s="18" t="s">
        <v>8</v>
      </c>
      <c r="B2564" s="18" t="s">
        <v>299</v>
      </c>
      <c r="C2564" s="18" t="s">
        <v>301</v>
      </c>
      <c r="D2564" s="18" t="s">
        <v>105</v>
      </c>
      <c r="E2564" s="18" t="s">
        <v>126</v>
      </c>
      <c r="F2564" s="44">
        <v>12</v>
      </c>
    </row>
    <row r="2565" spans="1:6" x14ac:dyDescent="0.2">
      <c r="A2565" s="18" t="s">
        <v>8</v>
      </c>
      <c r="B2565" s="18" t="s">
        <v>299</v>
      </c>
      <c r="C2565" s="18" t="s">
        <v>301</v>
      </c>
      <c r="D2565" s="18" t="s">
        <v>105</v>
      </c>
      <c r="E2565" s="18" t="s">
        <v>127</v>
      </c>
      <c r="F2565" s="44">
        <v>41</v>
      </c>
    </row>
    <row r="2566" spans="1:6" x14ac:dyDescent="0.2">
      <c r="A2566" s="18" t="s">
        <v>8</v>
      </c>
      <c r="B2566" s="18" t="s">
        <v>299</v>
      </c>
      <c r="C2566" s="18" t="s">
        <v>301</v>
      </c>
      <c r="D2566" s="18" t="s">
        <v>242</v>
      </c>
      <c r="E2566" s="18" t="s">
        <v>62</v>
      </c>
      <c r="F2566" s="44">
        <v>1628</v>
      </c>
    </row>
    <row r="2567" spans="1:6" x14ac:dyDescent="0.2">
      <c r="A2567" s="18" t="s">
        <v>8</v>
      </c>
      <c r="B2567" s="18" t="s">
        <v>299</v>
      </c>
      <c r="C2567" s="18" t="s">
        <v>301</v>
      </c>
      <c r="D2567" s="18" t="s">
        <v>242</v>
      </c>
      <c r="E2567" s="18" t="s">
        <v>59</v>
      </c>
      <c r="F2567" s="44">
        <v>106</v>
      </c>
    </row>
    <row r="2568" spans="1:6" x14ac:dyDescent="0.2">
      <c r="A2568" s="18" t="s">
        <v>8</v>
      </c>
      <c r="B2568" s="18" t="s">
        <v>299</v>
      </c>
      <c r="C2568" s="18" t="s">
        <v>301</v>
      </c>
      <c r="D2568" s="18" t="s">
        <v>242</v>
      </c>
      <c r="E2568" s="18" t="s">
        <v>60</v>
      </c>
      <c r="F2568" s="44">
        <v>58</v>
      </c>
    </row>
    <row r="2569" spans="1:6" x14ac:dyDescent="0.2">
      <c r="A2569" s="18" t="s">
        <v>8</v>
      </c>
      <c r="B2569" s="18" t="s">
        <v>299</v>
      </c>
      <c r="C2569" s="18" t="s">
        <v>301</v>
      </c>
      <c r="D2569" s="18" t="s">
        <v>242</v>
      </c>
      <c r="E2569" s="18" t="s">
        <v>61</v>
      </c>
      <c r="F2569" s="44">
        <v>516</v>
      </c>
    </row>
    <row r="2570" spans="1:6" x14ac:dyDescent="0.2">
      <c r="A2570" s="18" t="s">
        <v>8</v>
      </c>
      <c r="B2570" s="18" t="s">
        <v>299</v>
      </c>
      <c r="C2570" s="18" t="s">
        <v>301</v>
      </c>
      <c r="D2570" s="18" t="s">
        <v>242</v>
      </c>
      <c r="E2570" s="18" t="s">
        <v>63</v>
      </c>
      <c r="F2570" s="44">
        <v>189</v>
      </c>
    </row>
    <row r="2571" spans="1:6" x14ac:dyDescent="0.2">
      <c r="A2571" s="18" t="s">
        <v>8</v>
      </c>
      <c r="B2571" s="18" t="s">
        <v>299</v>
      </c>
      <c r="C2571" s="18" t="s">
        <v>301</v>
      </c>
      <c r="D2571" s="18" t="s">
        <v>242</v>
      </c>
      <c r="E2571" s="18" t="s">
        <v>23</v>
      </c>
      <c r="F2571" s="44">
        <v>78</v>
      </c>
    </row>
    <row r="2572" spans="1:6" x14ac:dyDescent="0.2">
      <c r="A2572" s="18" t="s">
        <v>8</v>
      </c>
      <c r="B2572" s="18" t="s">
        <v>299</v>
      </c>
      <c r="C2572" s="18" t="s">
        <v>301</v>
      </c>
      <c r="D2572" s="18" t="s">
        <v>273</v>
      </c>
      <c r="E2572" s="18" t="s">
        <v>133</v>
      </c>
      <c r="F2572" s="44">
        <v>35</v>
      </c>
    </row>
    <row r="2573" spans="1:6" x14ac:dyDescent="0.2">
      <c r="A2573" s="18" t="s">
        <v>8</v>
      </c>
      <c r="B2573" s="18" t="s">
        <v>299</v>
      </c>
      <c r="C2573" s="18" t="s">
        <v>301</v>
      </c>
      <c r="D2573" s="18" t="s">
        <v>273</v>
      </c>
      <c r="E2573" s="18" t="s">
        <v>23</v>
      </c>
      <c r="F2573" s="44">
        <v>228</v>
      </c>
    </row>
    <row r="2574" spans="1:6" x14ac:dyDescent="0.2">
      <c r="A2574" s="18" t="s">
        <v>8</v>
      </c>
      <c r="B2574" s="18" t="s">
        <v>299</v>
      </c>
      <c r="C2574" s="18" t="s">
        <v>301</v>
      </c>
      <c r="D2574" s="18" t="s">
        <v>273</v>
      </c>
      <c r="E2574" s="18" t="s">
        <v>136</v>
      </c>
      <c r="F2574" s="44">
        <v>9</v>
      </c>
    </row>
    <row r="2575" spans="1:6" x14ac:dyDescent="0.2">
      <c r="A2575" s="18" t="s">
        <v>8</v>
      </c>
      <c r="B2575" s="18" t="s">
        <v>299</v>
      </c>
      <c r="C2575" s="18" t="s">
        <v>301</v>
      </c>
      <c r="D2575" s="18" t="s">
        <v>273</v>
      </c>
      <c r="E2575" s="18" t="s">
        <v>137</v>
      </c>
      <c r="F2575" s="44">
        <v>37</v>
      </c>
    </row>
    <row r="2576" spans="1:6" x14ac:dyDescent="0.2">
      <c r="A2576" s="18" t="s">
        <v>8</v>
      </c>
      <c r="B2576" s="18" t="s">
        <v>299</v>
      </c>
      <c r="C2576" s="18" t="s">
        <v>301</v>
      </c>
      <c r="D2576" s="18" t="s">
        <v>273</v>
      </c>
      <c r="E2576" s="18" t="s">
        <v>135</v>
      </c>
      <c r="F2576" s="44">
        <v>33</v>
      </c>
    </row>
    <row r="2577" spans="1:6" x14ac:dyDescent="0.2">
      <c r="A2577" s="18" t="s">
        <v>8</v>
      </c>
      <c r="B2577" s="18" t="s">
        <v>299</v>
      </c>
      <c r="C2577" s="18" t="s">
        <v>301</v>
      </c>
      <c r="D2577" s="18" t="s">
        <v>273</v>
      </c>
      <c r="E2577" s="18" t="s">
        <v>134</v>
      </c>
      <c r="F2577" s="44">
        <v>23</v>
      </c>
    </row>
    <row r="2578" spans="1:6" x14ac:dyDescent="0.2">
      <c r="A2578" s="18" t="s">
        <v>8</v>
      </c>
      <c r="B2578" s="18" t="s">
        <v>299</v>
      </c>
      <c r="C2578" s="18" t="s">
        <v>301</v>
      </c>
      <c r="D2578" s="18" t="s">
        <v>273</v>
      </c>
      <c r="E2578" s="18" t="s">
        <v>132</v>
      </c>
      <c r="F2578" s="44">
        <v>237</v>
      </c>
    </row>
    <row r="2579" spans="1:6" x14ac:dyDescent="0.2">
      <c r="A2579" s="18" t="s">
        <v>8</v>
      </c>
      <c r="B2579" s="18" t="s">
        <v>299</v>
      </c>
      <c r="C2579" s="18" t="s">
        <v>301</v>
      </c>
      <c r="D2579" s="18" t="s">
        <v>274</v>
      </c>
      <c r="E2579" s="18" t="s">
        <v>163</v>
      </c>
      <c r="F2579" s="44">
        <v>45</v>
      </c>
    </row>
    <row r="2580" spans="1:6" x14ac:dyDescent="0.2">
      <c r="A2580" s="18" t="s">
        <v>8</v>
      </c>
      <c r="B2580" s="18" t="s">
        <v>299</v>
      </c>
      <c r="C2580" s="18" t="s">
        <v>301</v>
      </c>
      <c r="D2580" s="18" t="s">
        <v>34</v>
      </c>
      <c r="E2580" s="18" t="s">
        <v>276</v>
      </c>
      <c r="F2580" s="44">
        <v>764</v>
      </c>
    </row>
    <row r="2581" spans="1:6" x14ac:dyDescent="0.2">
      <c r="A2581" s="18" t="s">
        <v>8</v>
      </c>
      <c r="B2581" s="18" t="s">
        <v>299</v>
      </c>
      <c r="C2581" s="18" t="s">
        <v>301</v>
      </c>
      <c r="D2581" s="18" t="s">
        <v>34</v>
      </c>
      <c r="E2581" s="18" t="s">
        <v>28</v>
      </c>
      <c r="F2581" s="44">
        <v>1038</v>
      </c>
    </row>
    <row r="2582" spans="1:6" x14ac:dyDescent="0.2">
      <c r="A2582" s="18" t="s">
        <v>8</v>
      </c>
      <c r="B2582" s="18" t="s">
        <v>299</v>
      </c>
      <c r="C2582" s="18" t="s">
        <v>301</v>
      </c>
      <c r="D2582" s="18" t="s">
        <v>34</v>
      </c>
      <c r="E2582" s="18" t="s">
        <v>30</v>
      </c>
      <c r="F2582" s="44">
        <v>14</v>
      </c>
    </row>
    <row r="2583" spans="1:6" x14ac:dyDescent="0.2">
      <c r="A2583" s="18" t="s">
        <v>8</v>
      </c>
      <c r="B2583" s="18" t="s">
        <v>299</v>
      </c>
      <c r="C2583" s="18" t="s">
        <v>301</v>
      </c>
      <c r="D2583" s="18" t="s">
        <v>34</v>
      </c>
      <c r="E2583" s="18" t="s">
        <v>31</v>
      </c>
      <c r="F2583" s="44">
        <v>146</v>
      </c>
    </row>
    <row r="2584" spans="1:6" x14ac:dyDescent="0.2">
      <c r="A2584" s="18" t="s">
        <v>8</v>
      </c>
      <c r="B2584" s="18" t="s">
        <v>299</v>
      </c>
      <c r="C2584" s="18" t="s">
        <v>301</v>
      </c>
      <c r="D2584" s="18" t="s">
        <v>34</v>
      </c>
      <c r="E2584" s="18" t="s">
        <v>26</v>
      </c>
      <c r="F2584" s="44">
        <v>23</v>
      </c>
    </row>
    <row r="2585" spans="1:6" x14ac:dyDescent="0.2">
      <c r="A2585" s="18" t="s">
        <v>8</v>
      </c>
      <c r="B2585" s="18" t="s">
        <v>299</v>
      </c>
      <c r="C2585" s="18" t="s">
        <v>301</v>
      </c>
      <c r="D2585" s="18" t="s">
        <v>34</v>
      </c>
      <c r="E2585" s="18" t="s">
        <v>33</v>
      </c>
      <c r="F2585" s="44">
        <v>391</v>
      </c>
    </row>
    <row r="2586" spans="1:6" x14ac:dyDescent="0.2">
      <c r="A2586" s="18" t="s">
        <v>8</v>
      </c>
      <c r="B2586" s="18" t="s">
        <v>299</v>
      </c>
      <c r="C2586" s="18" t="s">
        <v>301</v>
      </c>
      <c r="D2586" s="18" t="s">
        <v>34</v>
      </c>
      <c r="E2586" s="18" t="s">
        <v>23</v>
      </c>
      <c r="F2586" s="44">
        <v>425</v>
      </c>
    </row>
    <row r="2587" spans="1:6" x14ac:dyDescent="0.2">
      <c r="A2587" s="18" t="s">
        <v>8</v>
      </c>
      <c r="B2587" s="18" t="s">
        <v>299</v>
      </c>
      <c r="C2587" s="18" t="s">
        <v>301</v>
      </c>
      <c r="D2587" s="18" t="s">
        <v>34</v>
      </c>
      <c r="E2587" s="18" t="s">
        <v>32</v>
      </c>
      <c r="F2587" s="44">
        <v>22</v>
      </c>
    </row>
    <row r="2588" spans="1:6" x14ac:dyDescent="0.2">
      <c r="A2588" s="18" t="s">
        <v>8</v>
      </c>
      <c r="B2588" s="18" t="s">
        <v>299</v>
      </c>
      <c r="C2588" s="18" t="s">
        <v>301</v>
      </c>
      <c r="D2588" s="18" t="s">
        <v>34</v>
      </c>
      <c r="E2588" s="18" t="s">
        <v>29</v>
      </c>
      <c r="F2588" s="44">
        <v>531</v>
      </c>
    </row>
    <row r="2589" spans="1:6" x14ac:dyDescent="0.2">
      <c r="A2589" s="18" t="s">
        <v>8</v>
      </c>
      <c r="B2589" s="18" t="s">
        <v>299</v>
      </c>
      <c r="C2589" s="18" t="s">
        <v>301</v>
      </c>
      <c r="D2589" s="18" t="s">
        <v>275</v>
      </c>
      <c r="E2589" s="18" t="s">
        <v>276</v>
      </c>
      <c r="F2589" s="44">
        <v>28</v>
      </c>
    </row>
    <row r="2590" spans="1:6" x14ac:dyDescent="0.2">
      <c r="A2590" s="18" t="s">
        <v>8</v>
      </c>
      <c r="B2590" s="18" t="s">
        <v>299</v>
      </c>
      <c r="C2590" s="18" t="s">
        <v>301</v>
      </c>
      <c r="D2590" s="18" t="s">
        <v>275</v>
      </c>
      <c r="E2590" s="18" t="s">
        <v>28</v>
      </c>
      <c r="F2590" s="44">
        <v>27</v>
      </c>
    </row>
    <row r="2591" spans="1:6" x14ac:dyDescent="0.2">
      <c r="A2591" s="18" t="s">
        <v>8</v>
      </c>
      <c r="B2591" s="18" t="s">
        <v>299</v>
      </c>
      <c r="C2591" s="18" t="s">
        <v>301</v>
      </c>
      <c r="D2591" s="18" t="s">
        <v>275</v>
      </c>
      <c r="E2591" s="18" t="s">
        <v>30</v>
      </c>
      <c r="F2591" s="44">
        <v>3</v>
      </c>
    </row>
    <row r="2592" spans="1:6" x14ac:dyDescent="0.2">
      <c r="A2592" s="18" t="s">
        <v>8</v>
      </c>
      <c r="B2592" s="18" t="s">
        <v>299</v>
      </c>
      <c r="C2592" s="18" t="s">
        <v>301</v>
      </c>
      <c r="D2592" s="18" t="s">
        <v>275</v>
      </c>
      <c r="E2592" s="18" t="s">
        <v>31</v>
      </c>
      <c r="F2592" s="44">
        <v>152</v>
      </c>
    </row>
    <row r="2593" spans="1:6" x14ac:dyDescent="0.2">
      <c r="A2593" s="18" t="s">
        <v>8</v>
      </c>
      <c r="B2593" s="18" t="s">
        <v>299</v>
      </c>
      <c r="C2593" s="18" t="s">
        <v>301</v>
      </c>
      <c r="D2593" s="18" t="s">
        <v>275</v>
      </c>
      <c r="E2593" s="18" t="s">
        <v>26</v>
      </c>
      <c r="F2593" s="44">
        <v>56</v>
      </c>
    </row>
    <row r="2594" spans="1:6" x14ac:dyDescent="0.2">
      <c r="A2594" s="18" t="s">
        <v>8</v>
      </c>
      <c r="B2594" s="18" t="s">
        <v>299</v>
      </c>
      <c r="C2594" s="18" t="s">
        <v>301</v>
      </c>
      <c r="D2594" s="18" t="s">
        <v>275</v>
      </c>
      <c r="E2594" s="18" t="s">
        <v>33</v>
      </c>
      <c r="F2594" s="44">
        <v>47</v>
      </c>
    </row>
    <row r="2595" spans="1:6" x14ac:dyDescent="0.2">
      <c r="A2595" s="18" t="s">
        <v>8</v>
      </c>
      <c r="B2595" s="18" t="s">
        <v>299</v>
      </c>
      <c r="C2595" s="18" t="s">
        <v>301</v>
      </c>
      <c r="D2595" s="18" t="s">
        <v>275</v>
      </c>
      <c r="E2595" s="18" t="s">
        <v>23</v>
      </c>
      <c r="F2595" s="44">
        <v>120</v>
      </c>
    </row>
    <row r="2596" spans="1:6" x14ac:dyDescent="0.2">
      <c r="A2596" s="18" t="s">
        <v>8</v>
      </c>
      <c r="B2596" s="18" t="s">
        <v>299</v>
      </c>
      <c r="C2596" s="18" t="s">
        <v>301</v>
      </c>
      <c r="D2596" s="18" t="s">
        <v>275</v>
      </c>
      <c r="E2596" s="18" t="s">
        <v>32</v>
      </c>
      <c r="F2596" s="44">
        <v>4</v>
      </c>
    </row>
    <row r="2597" spans="1:6" x14ac:dyDescent="0.2">
      <c r="A2597" s="18" t="s">
        <v>8</v>
      </c>
      <c r="B2597" s="18" t="s">
        <v>299</v>
      </c>
      <c r="C2597" s="18" t="s">
        <v>301</v>
      </c>
      <c r="D2597" s="18" t="s">
        <v>275</v>
      </c>
      <c r="E2597" s="18" t="s">
        <v>29</v>
      </c>
      <c r="F2597" s="44">
        <v>38</v>
      </c>
    </row>
    <row r="2598" spans="1:6" x14ac:dyDescent="0.2">
      <c r="A2598" s="18" t="s">
        <v>8</v>
      </c>
      <c r="B2598" s="18" t="s">
        <v>299</v>
      </c>
      <c r="C2598" s="18" t="s">
        <v>301</v>
      </c>
      <c r="D2598" s="18" t="s">
        <v>162</v>
      </c>
      <c r="E2598" s="18" t="s">
        <v>163</v>
      </c>
      <c r="F2598" s="44">
        <v>1364</v>
      </c>
    </row>
    <row r="2599" spans="1:6" x14ac:dyDescent="0.2">
      <c r="A2599" s="18" t="s">
        <v>8</v>
      </c>
      <c r="B2599" s="18" t="s">
        <v>299</v>
      </c>
      <c r="C2599" s="18" t="s">
        <v>301</v>
      </c>
      <c r="D2599" s="18" t="s">
        <v>65</v>
      </c>
      <c r="E2599" s="18" t="s">
        <v>70</v>
      </c>
      <c r="F2599" s="44">
        <v>27</v>
      </c>
    </row>
    <row r="2600" spans="1:6" x14ac:dyDescent="0.2">
      <c r="A2600" s="18" t="s">
        <v>8</v>
      </c>
      <c r="B2600" s="18" t="s">
        <v>299</v>
      </c>
      <c r="C2600" s="18" t="s">
        <v>301</v>
      </c>
      <c r="D2600" s="18" t="s">
        <v>65</v>
      </c>
      <c r="E2600" s="18" t="s">
        <v>69</v>
      </c>
      <c r="F2600" s="44">
        <v>7</v>
      </c>
    </row>
    <row r="2601" spans="1:6" x14ac:dyDescent="0.2">
      <c r="A2601" s="18" t="s">
        <v>8</v>
      </c>
      <c r="B2601" s="18" t="s">
        <v>299</v>
      </c>
      <c r="C2601" s="18" t="s">
        <v>301</v>
      </c>
      <c r="D2601" s="18" t="s">
        <v>65</v>
      </c>
      <c r="E2601" s="18" t="s">
        <v>277</v>
      </c>
      <c r="F2601" s="44">
        <v>23</v>
      </c>
    </row>
    <row r="2602" spans="1:6" x14ac:dyDescent="0.2">
      <c r="A2602" s="18" t="s">
        <v>8</v>
      </c>
      <c r="B2602" s="18" t="s">
        <v>299</v>
      </c>
      <c r="C2602" s="18" t="s">
        <v>301</v>
      </c>
      <c r="D2602" s="18" t="s">
        <v>65</v>
      </c>
      <c r="E2602" s="18" t="s">
        <v>278</v>
      </c>
      <c r="F2602" s="44">
        <v>348</v>
      </c>
    </row>
    <row r="2603" spans="1:6" x14ac:dyDescent="0.2">
      <c r="A2603" s="18" t="s">
        <v>8</v>
      </c>
      <c r="B2603" s="18" t="s">
        <v>299</v>
      </c>
      <c r="C2603" s="18" t="s">
        <v>301</v>
      </c>
      <c r="D2603" s="18" t="s">
        <v>65</v>
      </c>
      <c r="E2603" s="18" t="s">
        <v>279</v>
      </c>
      <c r="F2603" s="44">
        <v>31</v>
      </c>
    </row>
    <row r="2604" spans="1:6" x14ac:dyDescent="0.2">
      <c r="A2604" s="18" t="s">
        <v>8</v>
      </c>
      <c r="B2604" s="18" t="s">
        <v>299</v>
      </c>
      <c r="C2604" s="18" t="s">
        <v>301</v>
      </c>
      <c r="D2604" s="18" t="s">
        <v>65</v>
      </c>
      <c r="E2604" s="18" t="s">
        <v>23</v>
      </c>
      <c r="F2604" s="44">
        <v>563</v>
      </c>
    </row>
    <row r="2605" spans="1:6" x14ac:dyDescent="0.2">
      <c r="A2605" s="18" t="s">
        <v>8</v>
      </c>
      <c r="B2605" s="18" t="s">
        <v>299</v>
      </c>
      <c r="C2605" s="18" t="s">
        <v>301</v>
      </c>
      <c r="D2605" s="18" t="s">
        <v>65</v>
      </c>
      <c r="E2605" s="18" t="s">
        <v>280</v>
      </c>
      <c r="F2605" s="44">
        <v>15</v>
      </c>
    </row>
    <row r="2606" spans="1:6" x14ac:dyDescent="0.2">
      <c r="A2606" s="18" t="s">
        <v>8</v>
      </c>
      <c r="B2606" s="18" t="s">
        <v>299</v>
      </c>
      <c r="C2606" s="18" t="s">
        <v>301</v>
      </c>
      <c r="D2606" s="18" t="s">
        <v>65</v>
      </c>
      <c r="E2606" s="18" t="s">
        <v>66</v>
      </c>
      <c r="F2606" s="44">
        <v>178</v>
      </c>
    </row>
    <row r="2607" spans="1:6" x14ac:dyDescent="0.2">
      <c r="A2607" s="18" t="s">
        <v>8</v>
      </c>
      <c r="B2607" s="18" t="s">
        <v>299</v>
      </c>
      <c r="C2607" s="18" t="s">
        <v>301</v>
      </c>
      <c r="D2607" s="18" t="s">
        <v>243</v>
      </c>
      <c r="E2607" s="18" t="s">
        <v>21</v>
      </c>
      <c r="F2607" s="44">
        <v>5</v>
      </c>
    </row>
    <row r="2608" spans="1:6" x14ac:dyDescent="0.2">
      <c r="A2608" s="18" t="s">
        <v>8</v>
      </c>
      <c r="B2608" s="18" t="s">
        <v>299</v>
      </c>
      <c r="C2608" s="18" t="s">
        <v>301</v>
      </c>
      <c r="D2608" s="18" t="s">
        <v>243</v>
      </c>
      <c r="E2608" s="18" t="s">
        <v>14</v>
      </c>
      <c r="F2608" s="44">
        <v>15</v>
      </c>
    </row>
    <row r="2609" spans="1:6" x14ac:dyDescent="0.2">
      <c r="A2609" s="18" t="s">
        <v>8</v>
      </c>
      <c r="B2609" s="18" t="s">
        <v>299</v>
      </c>
      <c r="C2609" s="18" t="s">
        <v>301</v>
      </c>
      <c r="D2609" s="18" t="s">
        <v>243</v>
      </c>
      <c r="E2609" s="18" t="s">
        <v>18</v>
      </c>
      <c r="F2609" s="44">
        <v>72</v>
      </c>
    </row>
    <row r="2610" spans="1:6" x14ac:dyDescent="0.2">
      <c r="A2610" s="18" t="s">
        <v>8</v>
      </c>
      <c r="B2610" s="18" t="s">
        <v>299</v>
      </c>
      <c r="C2610" s="18" t="s">
        <v>301</v>
      </c>
      <c r="D2610" s="18" t="s">
        <v>243</v>
      </c>
      <c r="E2610" s="18" t="s">
        <v>17</v>
      </c>
      <c r="F2610" s="44">
        <v>43</v>
      </c>
    </row>
    <row r="2611" spans="1:6" x14ac:dyDescent="0.2">
      <c r="A2611" s="18" t="s">
        <v>8</v>
      </c>
      <c r="B2611" s="18" t="s">
        <v>299</v>
      </c>
      <c r="C2611" s="18" t="s">
        <v>301</v>
      </c>
      <c r="D2611" s="18" t="s">
        <v>243</v>
      </c>
      <c r="E2611" s="18" t="s">
        <v>20</v>
      </c>
      <c r="F2611" s="44">
        <v>12</v>
      </c>
    </row>
    <row r="2612" spans="1:6" x14ac:dyDescent="0.2">
      <c r="A2612" s="18" t="s">
        <v>8</v>
      </c>
      <c r="B2612" s="18" t="s">
        <v>299</v>
      </c>
      <c r="C2612" s="18" t="s">
        <v>301</v>
      </c>
      <c r="D2612" s="18" t="s">
        <v>243</v>
      </c>
      <c r="E2612" s="18" t="s">
        <v>23</v>
      </c>
      <c r="F2612" s="44">
        <v>31</v>
      </c>
    </row>
    <row r="2613" spans="1:6" x14ac:dyDescent="0.2">
      <c r="A2613" s="18" t="s">
        <v>8</v>
      </c>
      <c r="B2613" s="18" t="s">
        <v>299</v>
      </c>
      <c r="C2613" s="18" t="s">
        <v>301</v>
      </c>
      <c r="D2613" s="18" t="s">
        <v>243</v>
      </c>
      <c r="E2613" s="18" t="s">
        <v>15</v>
      </c>
      <c r="F2613" s="44">
        <v>100</v>
      </c>
    </row>
    <row r="2614" spans="1:6" x14ac:dyDescent="0.2">
      <c r="A2614" s="18" t="s">
        <v>8</v>
      </c>
      <c r="B2614" s="18" t="s">
        <v>299</v>
      </c>
      <c r="C2614" s="18" t="s">
        <v>301</v>
      </c>
      <c r="D2614" s="18" t="s">
        <v>243</v>
      </c>
      <c r="E2614" s="18" t="s">
        <v>22</v>
      </c>
      <c r="F2614" s="44">
        <v>44</v>
      </c>
    </row>
    <row r="2615" spans="1:6" x14ac:dyDescent="0.2">
      <c r="A2615" s="18" t="s">
        <v>8</v>
      </c>
      <c r="B2615" s="18" t="s">
        <v>299</v>
      </c>
      <c r="C2615" s="18" t="s">
        <v>301</v>
      </c>
      <c r="D2615" s="18" t="s">
        <v>98</v>
      </c>
      <c r="E2615" s="18" t="s">
        <v>100</v>
      </c>
      <c r="F2615" s="44">
        <v>52</v>
      </c>
    </row>
    <row r="2616" spans="1:6" x14ac:dyDescent="0.2">
      <c r="A2616" s="18" t="s">
        <v>8</v>
      </c>
      <c r="B2616" s="18" t="s">
        <v>299</v>
      </c>
      <c r="C2616" s="18" t="s">
        <v>301</v>
      </c>
      <c r="D2616" s="18" t="s">
        <v>98</v>
      </c>
      <c r="E2616" s="18" t="s">
        <v>102</v>
      </c>
      <c r="F2616" s="44">
        <v>26</v>
      </c>
    </row>
    <row r="2617" spans="1:6" x14ac:dyDescent="0.2">
      <c r="A2617" s="18" t="s">
        <v>8</v>
      </c>
      <c r="B2617" s="18" t="s">
        <v>299</v>
      </c>
      <c r="C2617" s="18" t="s">
        <v>301</v>
      </c>
      <c r="D2617" s="18" t="s">
        <v>98</v>
      </c>
      <c r="E2617" s="18" t="s">
        <v>23</v>
      </c>
      <c r="F2617" s="44">
        <v>77</v>
      </c>
    </row>
    <row r="2618" spans="1:6" x14ac:dyDescent="0.2">
      <c r="A2618" s="18" t="s">
        <v>8</v>
      </c>
      <c r="B2618" s="18" t="s">
        <v>299</v>
      </c>
      <c r="C2618" s="18" t="s">
        <v>301</v>
      </c>
      <c r="D2618" s="18" t="s">
        <v>98</v>
      </c>
      <c r="E2618" s="18" t="s">
        <v>101</v>
      </c>
      <c r="F2618" s="44">
        <v>105</v>
      </c>
    </row>
    <row r="2619" spans="1:6" x14ac:dyDescent="0.2">
      <c r="A2619" s="18" t="s">
        <v>8</v>
      </c>
      <c r="B2619" s="18" t="s">
        <v>299</v>
      </c>
      <c r="C2619" s="18" t="s">
        <v>301</v>
      </c>
      <c r="D2619" s="18" t="s">
        <v>98</v>
      </c>
      <c r="E2619" s="18" t="s">
        <v>104</v>
      </c>
      <c r="F2619" s="44">
        <v>17</v>
      </c>
    </row>
    <row r="2620" spans="1:6" x14ac:dyDescent="0.2">
      <c r="A2620" s="18" t="s">
        <v>8</v>
      </c>
      <c r="B2620" s="18" t="s">
        <v>299</v>
      </c>
      <c r="C2620" s="18" t="s">
        <v>301</v>
      </c>
      <c r="D2620" s="18" t="s">
        <v>98</v>
      </c>
      <c r="E2620" s="18" t="s">
        <v>99</v>
      </c>
      <c r="F2620" s="44">
        <v>662</v>
      </c>
    </row>
    <row r="2621" spans="1:6" x14ac:dyDescent="0.2">
      <c r="A2621" s="18" t="s">
        <v>8</v>
      </c>
      <c r="B2621" s="18" t="s">
        <v>299</v>
      </c>
      <c r="C2621" s="18" t="s">
        <v>301</v>
      </c>
      <c r="D2621" s="18" t="s">
        <v>98</v>
      </c>
      <c r="E2621" s="18" t="s">
        <v>103</v>
      </c>
      <c r="F2621" s="44">
        <v>245</v>
      </c>
    </row>
    <row r="2622" spans="1:6" x14ac:dyDescent="0.2">
      <c r="A2622" s="18" t="s">
        <v>8</v>
      </c>
      <c r="B2622" s="18" t="s">
        <v>299</v>
      </c>
      <c r="C2622" s="18" t="s">
        <v>301</v>
      </c>
      <c r="D2622" s="18" t="s">
        <v>39</v>
      </c>
      <c r="E2622" s="18" t="s">
        <v>172</v>
      </c>
      <c r="F2622" s="44">
        <v>32</v>
      </c>
    </row>
    <row r="2623" spans="1:6" x14ac:dyDescent="0.2">
      <c r="A2623" s="18" t="s">
        <v>8</v>
      </c>
      <c r="B2623" s="18" t="s">
        <v>299</v>
      </c>
      <c r="C2623" s="18" t="s">
        <v>301</v>
      </c>
      <c r="D2623" s="18" t="s">
        <v>39</v>
      </c>
      <c r="E2623" s="18" t="s">
        <v>174</v>
      </c>
      <c r="F2623" s="44">
        <v>6</v>
      </c>
    </row>
    <row r="2624" spans="1:6" x14ac:dyDescent="0.2">
      <c r="A2624" s="18" t="s">
        <v>8</v>
      </c>
      <c r="B2624" s="18" t="s">
        <v>299</v>
      </c>
      <c r="C2624" s="18" t="s">
        <v>301</v>
      </c>
      <c r="D2624" s="18" t="s">
        <v>39</v>
      </c>
      <c r="E2624" s="18" t="s">
        <v>23</v>
      </c>
      <c r="F2624" s="44">
        <v>17</v>
      </c>
    </row>
    <row r="2625" spans="1:6" x14ac:dyDescent="0.2">
      <c r="A2625" s="18" t="s">
        <v>8</v>
      </c>
      <c r="B2625" s="18" t="s">
        <v>299</v>
      </c>
      <c r="C2625" s="18" t="s">
        <v>301</v>
      </c>
      <c r="D2625" s="18" t="s">
        <v>39</v>
      </c>
      <c r="E2625" s="18" t="s">
        <v>54</v>
      </c>
      <c r="F2625" s="44">
        <v>4</v>
      </c>
    </row>
    <row r="2626" spans="1:6" x14ac:dyDescent="0.2">
      <c r="A2626" s="18" t="s">
        <v>8</v>
      </c>
      <c r="B2626" s="18" t="s">
        <v>299</v>
      </c>
      <c r="C2626" s="18" t="s">
        <v>301</v>
      </c>
      <c r="D2626" s="18" t="s">
        <v>39</v>
      </c>
      <c r="E2626" s="18" t="s">
        <v>55</v>
      </c>
      <c r="F2626" s="44">
        <v>7</v>
      </c>
    </row>
    <row r="2627" spans="1:6" x14ac:dyDescent="0.2">
      <c r="A2627" s="18" t="s">
        <v>8</v>
      </c>
      <c r="B2627" s="18" t="s">
        <v>299</v>
      </c>
      <c r="C2627" s="18" t="s">
        <v>301</v>
      </c>
      <c r="D2627" s="18" t="s">
        <v>39</v>
      </c>
      <c r="E2627" s="18" t="s">
        <v>43</v>
      </c>
      <c r="F2627" s="44">
        <v>1</v>
      </c>
    </row>
    <row r="2628" spans="1:6" x14ac:dyDescent="0.2">
      <c r="A2628" s="18" t="s">
        <v>8</v>
      </c>
      <c r="B2628" s="18" t="s">
        <v>299</v>
      </c>
      <c r="C2628" s="18" t="s">
        <v>301</v>
      </c>
      <c r="D2628" s="18" t="s">
        <v>39</v>
      </c>
      <c r="E2628" s="18" t="s">
        <v>170</v>
      </c>
      <c r="F2628" s="44">
        <v>21</v>
      </c>
    </row>
    <row r="2629" spans="1:6" x14ac:dyDescent="0.2">
      <c r="A2629" s="18" t="s">
        <v>8</v>
      </c>
      <c r="B2629" s="18" t="s">
        <v>299</v>
      </c>
      <c r="C2629" s="18" t="s">
        <v>301</v>
      </c>
      <c r="D2629" s="18" t="s">
        <v>39</v>
      </c>
      <c r="E2629" s="18" t="s">
        <v>47</v>
      </c>
      <c r="F2629" s="44">
        <v>19</v>
      </c>
    </row>
    <row r="2630" spans="1:6" x14ac:dyDescent="0.2">
      <c r="A2630" s="18" t="s">
        <v>8</v>
      </c>
      <c r="B2630" s="18" t="s">
        <v>299</v>
      </c>
      <c r="C2630" s="18" t="s">
        <v>301</v>
      </c>
      <c r="D2630" s="18" t="s">
        <v>39</v>
      </c>
      <c r="E2630" s="18" t="s">
        <v>169</v>
      </c>
      <c r="F2630" s="44">
        <v>123</v>
      </c>
    </row>
    <row r="2631" spans="1:6" x14ac:dyDescent="0.2">
      <c r="A2631" s="18" t="s">
        <v>8</v>
      </c>
      <c r="B2631" s="18" t="s">
        <v>299</v>
      </c>
      <c r="C2631" s="18" t="s">
        <v>301</v>
      </c>
      <c r="D2631" s="18" t="s">
        <v>39</v>
      </c>
      <c r="E2631" s="18" t="s">
        <v>189</v>
      </c>
      <c r="F2631" s="44">
        <v>10</v>
      </c>
    </row>
    <row r="2632" spans="1:6" x14ac:dyDescent="0.2">
      <c r="A2632" s="18" t="s">
        <v>8</v>
      </c>
      <c r="B2632" s="18" t="s">
        <v>299</v>
      </c>
      <c r="C2632" s="18" t="s">
        <v>301</v>
      </c>
      <c r="D2632" s="18" t="s">
        <v>39</v>
      </c>
      <c r="E2632" s="18" t="s">
        <v>56</v>
      </c>
      <c r="F2632" s="44">
        <v>13</v>
      </c>
    </row>
    <row r="2633" spans="1:6" x14ac:dyDescent="0.2">
      <c r="A2633" s="18" t="s">
        <v>8</v>
      </c>
      <c r="B2633" s="18" t="s">
        <v>299</v>
      </c>
      <c r="C2633" s="18" t="s">
        <v>301</v>
      </c>
      <c r="D2633" s="18" t="s">
        <v>39</v>
      </c>
      <c r="E2633" s="18" t="s">
        <v>44</v>
      </c>
      <c r="F2633" s="44">
        <v>5</v>
      </c>
    </row>
    <row r="2634" spans="1:6" x14ac:dyDescent="0.2">
      <c r="A2634" s="18" t="s">
        <v>8</v>
      </c>
      <c r="B2634" s="18" t="s">
        <v>299</v>
      </c>
      <c r="C2634" s="18" t="s">
        <v>301</v>
      </c>
      <c r="D2634" s="18" t="s">
        <v>39</v>
      </c>
      <c r="E2634" s="18" t="s">
        <v>173</v>
      </c>
      <c r="F2634" s="44">
        <v>2</v>
      </c>
    </row>
    <row r="2635" spans="1:6" x14ac:dyDescent="0.2">
      <c r="A2635" s="18" t="s">
        <v>8</v>
      </c>
      <c r="B2635" s="18" t="s">
        <v>299</v>
      </c>
      <c r="C2635" s="18" t="s">
        <v>301</v>
      </c>
      <c r="D2635" s="18" t="s">
        <v>13</v>
      </c>
      <c r="E2635" s="18" t="s">
        <v>21</v>
      </c>
      <c r="F2635" s="44">
        <v>150</v>
      </c>
    </row>
    <row r="2636" spans="1:6" x14ac:dyDescent="0.2">
      <c r="A2636" s="18" t="s">
        <v>8</v>
      </c>
      <c r="B2636" s="18" t="s">
        <v>299</v>
      </c>
      <c r="C2636" s="18" t="s">
        <v>301</v>
      </c>
      <c r="D2636" s="18" t="s">
        <v>13</v>
      </c>
      <c r="E2636" s="18" t="s">
        <v>14</v>
      </c>
      <c r="F2636" s="44">
        <v>1568</v>
      </c>
    </row>
    <row r="2637" spans="1:6" x14ac:dyDescent="0.2">
      <c r="A2637" s="18" t="s">
        <v>8</v>
      </c>
      <c r="B2637" s="18" t="s">
        <v>299</v>
      </c>
      <c r="C2637" s="18" t="s">
        <v>301</v>
      </c>
      <c r="D2637" s="18" t="s">
        <v>13</v>
      </c>
      <c r="E2637" s="18" t="s">
        <v>18</v>
      </c>
      <c r="F2637" s="44">
        <v>1651</v>
      </c>
    </row>
    <row r="2638" spans="1:6" x14ac:dyDescent="0.2">
      <c r="A2638" s="18" t="s">
        <v>8</v>
      </c>
      <c r="B2638" s="18" t="s">
        <v>299</v>
      </c>
      <c r="C2638" s="18" t="s">
        <v>301</v>
      </c>
      <c r="D2638" s="18" t="s">
        <v>13</v>
      </c>
      <c r="E2638" s="18" t="s">
        <v>17</v>
      </c>
      <c r="F2638" s="44">
        <v>2070</v>
      </c>
    </row>
    <row r="2639" spans="1:6" x14ac:dyDescent="0.2">
      <c r="A2639" s="18" t="s">
        <v>8</v>
      </c>
      <c r="B2639" s="18" t="s">
        <v>299</v>
      </c>
      <c r="C2639" s="18" t="s">
        <v>301</v>
      </c>
      <c r="D2639" s="18" t="s">
        <v>13</v>
      </c>
      <c r="E2639" s="18" t="s">
        <v>20</v>
      </c>
      <c r="F2639" s="44">
        <v>366</v>
      </c>
    </row>
    <row r="2640" spans="1:6" x14ac:dyDescent="0.2">
      <c r="A2640" s="18" t="s">
        <v>8</v>
      </c>
      <c r="B2640" s="18" t="s">
        <v>299</v>
      </c>
      <c r="C2640" s="18" t="s">
        <v>301</v>
      </c>
      <c r="D2640" s="18" t="s">
        <v>13</v>
      </c>
      <c r="E2640" s="18" t="s">
        <v>23</v>
      </c>
      <c r="F2640" s="44">
        <v>181</v>
      </c>
    </row>
    <row r="2641" spans="1:6" x14ac:dyDescent="0.2">
      <c r="A2641" s="18" t="s">
        <v>8</v>
      </c>
      <c r="B2641" s="18" t="s">
        <v>299</v>
      </c>
      <c r="C2641" s="18" t="s">
        <v>301</v>
      </c>
      <c r="D2641" s="18" t="s">
        <v>13</v>
      </c>
      <c r="E2641" s="18" t="s">
        <v>15</v>
      </c>
      <c r="F2641" s="44">
        <v>458</v>
      </c>
    </row>
    <row r="2642" spans="1:6" x14ac:dyDescent="0.2">
      <c r="A2642" s="18" t="s">
        <v>8</v>
      </c>
      <c r="B2642" s="18" t="s">
        <v>299</v>
      </c>
      <c r="C2642" s="18" t="s">
        <v>301</v>
      </c>
      <c r="D2642" s="18" t="s">
        <v>13</v>
      </c>
      <c r="E2642" s="18" t="s">
        <v>22</v>
      </c>
      <c r="F2642" s="44">
        <v>524</v>
      </c>
    </row>
    <row r="2643" spans="1:6" x14ac:dyDescent="0.2">
      <c r="A2643" s="18" t="s">
        <v>8</v>
      </c>
      <c r="B2643" s="18" t="s">
        <v>299</v>
      </c>
      <c r="C2643" s="18" t="s">
        <v>301</v>
      </c>
      <c r="D2643" s="18" t="s">
        <v>13</v>
      </c>
      <c r="E2643" s="18" t="s">
        <v>19</v>
      </c>
      <c r="F2643" s="44">
        <v>243</v>
      </c>
    </row>
    <row r="2644" spans="1:6" x14ac:dyDescent="0.2">
      <c r="A2644" s="18" t="s">
        <v>8</v>
      </c>
      <c r="B2644" s="18" t="s">
        <v>299</v>
      </c>
      <c r="C2644" s="18" t="s">
        <v>301</v>
      </c>
      <c r="D2644" s="18" t="s">
        <v>128</v>
      </c>
      <c r="E2644" s="18" t="s">
        <v>23</v>
      </c>
      <c r="F2644" s="44">
        <v>332</v>
      </c>
    </row>
    <row r="2645" spans="1:6" x14ac:dyDescent="0.2">
      <c r="A2645" s="18" t="s">
        <v>8</v>
      </c>
      <c r="B2645" s="18" t="s">
        <v>299</v>
      </c>
      <c r="C2645" s="18" t="s">
        <v>301</v>
      </c>
      <c r="D2645" s="18" t="s">
        <v>128</v>
      </c>
      <c r="E2645" s="18" t="s">
        <v>129</v>
      </c>
      <c r="F2645" s="44">
        <v>88</v>
      </c>
    </row>
    <row r="2646" spans="1:6" x14ac:dyDescent="0.2">
      <c r="A2646" s="18" t="s">
        <v>8</v>
      </c>
      <c r="B2646" s="18" t="s">
        <v>299</v>
      </c>
      <c r="C2646" s="18" t="s">
        <v>301</v>
      </c>
      <c r="D2646" s="18" t="s">
        <v>128</v>
      </c>
      <c r="E2646" s="18" t="s">
        <v>130</v>
      </c>
      <c r="F2646" s="44">
        <v>651</v>
      </c>
    </row>
    <row r="2647" spans="1:6" x14ac:dyDescent="0.2">
      <c r="A2647" s="18" t="s">
        <v>8</v>
      </c>
      <c r="B2647" s="18" t="s">
        <v>299</v>
      </c>
      <c r="C2647" s="18" t="s">
        <v>301</v>
      </c>
      <c r="D2647" s="18" t="s">
        <v>244</v>
      </c>
      <c r="E2647" s="18" t="s">
        <v>160</v>
      </c>
      <c r="F2647" s="44">
        <v>44</v>
      </c>
    </row>
    <row r="2648" spans="1:6" x14ac:dyDescent="0.2">
      <c r="A2648" s="18" t="s">
        <v>8</v>
      </c>
      <c r="B2648" s="18" t="s">
        <v>299</v>
      </c>
      <c r="C2648" s="18" t="s">
        <v>301</v>
      </c>
      <c r="D2648" s="18" t="s">
        <v>244</v>
      </c>
      <c r="E2648" s="18" t="s">
        <v>159</v>
      </c>
      <c r="F2648" s="44">
        <v>1</v>
      </c>
    </row>
    <row r="2649" spans="1:6" x14ac:dyDescent="0.2">
      <c r="A2649" s="18" t="s">
        <v>8</v>
      </c>
      <c r="B2649" s="18" t="s">
        <v>299</v>
      </c>
      <c r="C2649" s="18" t="s">
        <v>301</v>
      </c>
      <c r="D2649" s="18" t="s">
        <v>244</v>
      </c>
      <c r="E2649" s="18" t="s">
        <v>161</v>
      </c>
      <c r="F2649" s="44">
        <v>87</v>
      </c>
    </row>
    <row r="2650" spans="1:6" x14ac:dyDescent="0.2">
      <c r="A2650" s="18" t="s">
        <v>8</v>
      </c>
      <c r="B2650" s="18" t="s">
        <v>299</v>
      </c>
      <c r="C2650" s="18" t="s">
        <v>301</v>
      </c>
      <c r="D2650" s="18" t="s">
        <v>138</v>
      </c>
      <c r="E2650" s="18" t="s">
        <v>140</v>
      </c>
      <c r="F2650" s="44">
        <v>62</v>
      </c>
    </row>
    <row r="2651" spans="1:6" x14ac:dyDescent="0.2">
      <c r="A2651" s="18" t="s">
        <v>8</v>
      </c>
      <c r="B2651" s="18" t="s">
        <v>299</v>
      </c>
      <c r="C2651" s="18" t="s">
        <v>301</v>
      </c>
      <c r="D2651" s="18" t="s">
        <v>138</v>
      </c>
      <c r="E2651" s="18" t="s">
        <v>139</v>
      </c>
      <c r="F2651" s="44">
        <v>242</v>
      </c>
    </row>
    <row r="2652" spans="1:6" x14ac:dyDescent="0.2">
      <c r="A2652" s="18" t="s">
        <v>8</v>
      </c>
      <c r="B2652" s="18" t="s">
        <v>299</v>
      </c>
      <c r="C2652" s="18" t="s">
        <v>301</v>
      </c>
      <c r="D2652" s="18" t="s">
        <v>148</v>
      </c>
      <c r="E2652" s="18" t="s">
        <v>149</v>
      </c>
      <c r="F2652" s="44">
        <v>1</v>
      </c>
    </row>
    <row r="2653" spans="1:6" x14ac:dyDescent="0.2">
      <c r="A2653" s="18" t="s">
        <v>8</v>
      </c>
      <c r="B2653" s="18" t="s">
        <v>299</v>
      </c>
      <c r="C2653" s="18" t="s">
        <v>301</v>
      </c>
      <c r="D2653" s="18" t="s">
        <v>148</v>
      </c>
      <c r="E2653" s="18" t="s">
        <v>23</v>
      </c>
      <c r="F2653" s="44">
        <v>15</v>
      </c>
    </row>
    <row r="2654" spans="1:6" x14ac:dyDescent="0.2">
      <c r="A2654" s="18" t="s">
        <v>8</v>
      </c>
      <c r="B2654" s="18" t="s">
        <v>299</v>
      </c>
      <c r="C2654" s="18" t="s">
        <v>302</v>
      </c>
      <c r="D2654" s="18" t="s">
        <v>21</v>
      </c>
      <c r="E2654" s="18" t="s">
        <v>156</v>
      </c>
      <c r="F2654" s="44">
        <v>114</v>
      </c>
    </row>
    <row r="2655" spans="1:6" x14ac:dyDescent="0.2">
      <c r="A2655" s="18" t="s">
        <v>8</v>
      </c>
      <c r="B2655" s="18" t="s">
        <v>299</v>
      </c>
      <c r="C2655" s="18" t="s">
        <v>302</v>
      </c>
      <c r="D2655" s="18" t="s">
        <v>21</v>
      </c>
      <c r="E2655" s="18" t="s">
        <v>157</v>
      </c>
      <c r="F2655" s="44">
        <v>349</v>
      </c>
    </row>
    <row r="2656" spans="1:6" x14ac:dyDescent="0.2">
      <c r="A2656" s="18" t="s">
        <v>8</v>
      </c>
      <c r="B2656" s="18" t="s">
        <v>299</v>
      </c>
      <c r="C2656" s="18" t="s">
        <v>302</v>
      </c>
      <c r="D2656" s="18" t="s">
        <v>73</v>
      </c>
      <c r="E2656" s="18" t="s">
        <v>93</v>
      </c>
      <c r="F2656" s="44">
        <v>23</v>
      </c>
    </row>
    <row r="2657" spans="1:6" x14ac:dyDescent="0.2">
      <c r="A2657" s="18" t="s">
        <v>8</v>
      </c>
      <c r="B2657" s="18" t="s">
        <v>299</v>
      </c>
      <c r="C2657" s="18" t="s">
        <v>302</v>
      </c>
      <c r="D2657" s="18" t="s">
        <v>73</v>
      </c>
      <c r="E2657" s="18" t="s">
        <v>92</v>
      </c>
      <c r="F2657" s="44">
        <v>12</v>
      </c>
    </row>
    <row r="2658" spans="1:6" x14ac:dyDescent="0.2">
      <c r="A2658" s="18" t="s">
        <v>8</v>
      </c>
      <c r="B2658" s="18" t="s">
        <v>299</v>
      </c>
      <c r="C2658" s="18" t="s">
        <v>302</v>
      </c>
      <c r="D2658" s="18" t="s">
        <v>73</v>
      </c>
      <c r="E2658" s="18" t="s">
        <v>94</v>
      </c>
      <c r="F2658" s="44">
        <v>5</v>
      </c>
    </row>
    <row r="2659" spans="1:6" x14ac:dyDescent="0.2">
      <c r="A2659" s="18" t="s">
        <v>8</v>
      </c>
      <c r="B2659" s="18" t="s">
        <v>299</v>
      </c>
      <c r="C2659" s="18" t="s">
        <v>302</v>
      </c>
      <c r="D2659" s="18" t="s">
        <v>73</v>
      </c>
      <c r="E2659" s="18" t="s">
        <v>87</v>
      </c>
      <c r="F2659" s="44">
        <v>13</v>
      </c>
    </row>
    <row r="2660" spans="1:6" x14ac:dyDescent="0.2">
      <c r="A2660" s="18" t="s">
        <v>8</v>
      </c>
      <c r="B2660" s="18" t="s">
        <v>299</v>
      </c>
      <c r="C2660" s="18" t="s">
        <v>302</v>
      </c>
      <c r="D2660" s="18" t="s">
        <v>73</v>
      </c>
      <c r="E2660" s="18" t="s">
        <v>86</v>
      </c>
      <c r="F2660" s="44">
        <v>23</v>
      </c>
    </row>
    <row r="2661" spans="1:6" x14ac:dyDescent="0.2">
      <c r="A2661" s="18" t="s">
        <v>8</v>
      </c>
      <c r="B2661" s="18" t="s">
        <v>299</v>
      </c>
      <c r="C2661" s="18" t="s">
        <v>302</v>
      </c>
      <c r="D2661" s="18" t="s">
        <v>73</v>
      </c>
      <c r="E2661" s="18" t="s">
        <v>88</v>
      </c>
      <c r="F2661" s="44">
        <v>6</v>
      </c>
    </row>
    <row r="2662" spans="1:6" x14ac:dyDescent="0.2">
      <c r="A2662" s="18" t="s">
        <v>8</v>
      </c>
      <c r="B2662" s="18" t="s">
        <v>299</v>
      </c>
      <c r="C2662" s="18" t="s">
        <v>302</v>
      </c>
      <c r="D2662" s="18" t="s">
        <v>73</v>
      </c>
      <c r="E2662" s="18" t="s">
        <v>96</v>
      </c>
      <c r="F2662" s="44">
        <v>14</v>
      </c>
    </row>
    <row r="2663" spans="1:6" x14ac:dyDescent="0.2">
      <c r="A2663" s="18" t="s">
        <v>8</v>
      </c>
      <c r="B2663" s="18" t="s">
        <v>299</v>
      </c>
      <c r="C2663" s="18" t="s">
        <v>302</v>
      </c>
      <c r="D2663" s="18" t="s">
        <v>73</v>
      </c>
      <c r="E2663" s="18" t="s">
        <v>95</v>
      </c>
      <c r="F2663" s="44">
        <v>17</v>
      </c>
    </row>
    <row r="2664" spans="1:6" x14ac:dyDescent="0.2">
      <c r="A2664" s="18" t="s">
        <v>8</v>
      </c>
      <c r="B2664" s="18" t="s">
        <v>299</v>
      </c>
      <c r="C2664" s="18" t="s">
        <v>302</v>
      </c>
      <c r="D2664" s="18" t="s">
        <v>73</v>
      </c>
      <c r="E2664" s="18" t="s">
        <v>97</v>
      </c>
      <c r="F2664" s="44">
        <v>2</v>
      </c>
    </row>
    <row r="2665" spans="1:6" x14ac:dyDescent="0.2">
      <c r="A2665" s="18" t="s">
        <v>8</v>
      </c>
      <c r="B2665" s="18" t="s">
        <v>299</v>
      </c>
      <c r="C2665" s="18" t="s">
        <v>302</v>
      </c>
      <c r="D2665" s="18" t="s">
        <v>73</v>
      </c>
      <c r="E2665" s="18" t="s">
        <v>80</v>
      </c>
      <c r="F2665" s="44">
        <v>1</v>
      </c>
    </row>
    <row r="2666" spans="1:6" x14ac:dyDescent="0.2">
      <c r="A2666" s="18" t="s">
        <v>8</v>
      </c>
      <c r="B2666" s="18" t="s">
        <v>299</v>
      </c>
      <c r="C2666" s="18" t="s">
        <v>302</v>
      </c>
      <c r="D2666" s="18" t="s">
        <v>73</v>
      </c>
      <c r="E2666" s="18" t="s">
        <v>79</v>
      </c>
      <c r="F2666" s="44">
        <v>41</v>
      </c>
    </row>
    <row r="2667" spans="1:6" x14ac:dyDescent="0.2">
      <c r="A2667" s="18" t="s">
        <v>8</v>
      </c>
      <c r="B2667" s="18" t="s">
        <v>299</v>
      </c>
      <c r="C2667" s="18" t="s">
        <v>302</v>
      </c>
      <c r="D2667" s="18" t="s">
        <v>73</v>
      </c>
      <c r="E2667" s="18" t="s">
        <v>78</v>
      </c>
      <c r="F2667" s="44">
        <v>6</v>
      </c>
    </row>
    <row r="2668" spans="1:6" x14ac:dyDescent="0.2">
      <c r="A2668" s="18" t="s">
        <v>8</v>
      </c>
      <c r="B2668" s="18" t="s">
        <v>299</v>
      </c>
      <c r="C2668" s="18" t="s">
        <v>302</v>
      </c>
      <c r="D2668" s="18" t="s">
        <v>73</v>
      </c>
      <c r="E2668" s="18" t="s">
        <v>81</v>
      </c>
      <c r="F2668" s="44">
        <v>3</v>
      </c>
    </row>
    <row r="2669" spans="1:6" x14ac:dyDescent="0.2">
      <c r="A2669" s="18" t="s">
        <v>8</v>
      </c>
      <c r="B2669" s="18" t="s">
        <v>299</v>
      </c>
      <c r="C2669" s="18" t="s">
        <v>302</v>
      </c>
      <c r="D2669" s="18" t="s">
        <v>73</v>
      </c>
      <c r="E2669" s="18" t="s">
        <v>76</v>
      </c>
      <c r="F2669" s="44">
        <v>9</v>
      </c>
    </row>
    <row r="2670" spans="1:6" x14ac:dyDescent="0.2">
      <c r="A2670" s="18" t="s">
        <v>8</v>
      </c>
      <c r="B2670" s="18" t="s">
        <v>299</v>
      </c>
      <c r="C2670" s="18" t="s">
        <v>302</v>
      </c>
      <c r="D2670" s="18" t="s">
        <v>73</v>
      </c>
      <c r="E2670" s="18" t="s">
        <v>75</v>
      </c>
      <c r="F2670" s="44">
        <v>129</v>
      </c>
    </row>
    <row r="2671" spans="1:6" x14ac:dyDescent="0.2">
      <c r="A2671" s="18" t="s">
        <v>8</v>
      </c>
      <c r="B2671" s="18" t="s">
        <v>299</v>
      </c>
      <c r="C2671" s="18" t="s">
        <v>302</v>
      </c>
      <c r="D2671" s="18" t="s">
        <v>73</v>
      </c>
      <c r="E2671" s="18" t="s">
        <v>74</v>
      </c>
      <c r="F2671" s="44">
        <v>18</v>
      </c>
    </row>
    <row r="2672" spans="1:6" x14ac:dyDescent="0.2">
      <c r="A2672" s="18" t="s">
        <v>8</v>
      </c>
      <c r="B2672" s="18" t="s">
        <v>299</v>
      </c>
      <c r="C2672" s="18" t="s">
        <v>302</v>
      </c>
      <c r="D2672" s="18" t="s">
        <v>73</v>
      </c>
      <c r="E2672" s="18" t="s">
        <v>77</v>
      </c>
      <c r="F2672" s="44">
        <v>26</v>
      </c>
    </row>
    <row r="2673" spans="1:6" x14ac:dyDescent="0.2">
      <c r="A2673" s="18" t="s">
        <v>8</v>
      </c>
      <c r="B2673" s="18" t="s">
        <v>299</v>
      </c>
      <c r="C2673" s="18" t="s">
        <v>302</v>
      </c>
      <c r="D2673" s="18" t="s">
        <v>73</v>
      </c>
      <c r="E2673" s="18" t="s">
        <v>84</v>
      </c>
      <c r="F2673" s="44">
        <v>3</v>
      </c>
    </row>
    <row r="2674" spans="1:6" x14ac:dyDescent="0.2">
      <c r="A2674" s="18" t="s">
        <v>8</v>
      </c>
      <c r="B2674" s="18" t="s">
        <v>299</v>
      </c>
      <c r="C2674" s="18" t="s">
        <v>302</v>
      </c>
      <c r="D2674" s="18" t="s">
        <v>73</v>
      </c>
      <c r="E2674" s="18" t="s">
        <v>83</v>
      </c>
      <c r="F2674" s="44">
        <v>45</v>
      </c>
    </row>
    <row r="2675" spans="1:6" x14ac:dyDescent="0.2">
      <c r="A2675" s="18" t="s">
        <v>8</v>
      </c>
      <c r="B2675" s="18" t="s">
        <v>299</v>
      </c>
      <c r="C2675" s="18" t="s">
        <v>302</v>
      </c>
      <c r="D2675" s="18" t="s">
        <v>73</v>
      </c>
      <c r="E2675" s="18" t="s">
        <v>82</v>
      </c>
      <c r="F2675" s="44">
        <v>93</v>
      </c>
    </row>
    <row r="2676" spans="1:6" x14ac:dyDescent="0.2">
      <c r="A2676" s="18" t="s">
        <v>8</v>
      </c>
      <c r="B2676" s="18" t="s">
        <v>299</v>
      </c>
      <c r="C2676" s="18" t="s">
        <v>302</v>
      </c>
      <c r="D2676" s="18" t="s">
        <v>73</v>
      </c>
      <c r="E2676" s="18" t="s">
        <v>85</v>
      </c>
      <c r="F2676" s="44">
        <v>8</v>
      </c>
    </row>
    <row r="2677" spans="1:6" x14ac:dyDescent="0.2">
      <c r="A2677" s="18" t="s">
        <v>8</v>
      </c>
      <c r="B2677" s="18" t="s">
        <v>299</v>
      </c>
      <c r="C2677" s="18" t="s">
        <v>302</v>
      </c>
      <c r="D2677" s="18" t="s">
        <v>73</v>
      </c>
      <c r="E2677" s="18" t="s">
        <v>90</v>
      </c>
      <c r="F2677" s="44">
        <v>218</v>
      </c>
    </row>
    <row r="2678" spans="1:6" x14ac:dyDescent="0.2">
      <c r="A2678" s="18" t="s">
        <v>8</v>
      </c>
      <c r="B2678" s="18" t="s">
        <v>299</v>
      </c>
      <c r="C2678" s="18" t="s">
        <v>302</v>
      </c>
      <c r="D2678" s="18" t="s">
        <v>73</v>
      </c>
      <c r="E2678" s="18" t="s">
        <v>89</v>
      </c>
      <c r="F2678" s="44">
        <v>74</v>
      </c>
    </row>
    <row r="2679" spans="1:6" x14ac:dyDescent="0.2">
      <c r="A2679" s="18" t="s">
        <v>8</v>
      </c>
      <c r="B2679" s="18" t="s">
        <v>299</v>
      </c>
      <c r="C2679" s="18" t="s">
        <v>302</v>
      </c>
      <c r="D2679" s="18" t="s">
        <v>73</v>
      </c>
      <c r="E2679" s="18" t="s">
        <v>91</v>
      </c>
      <c r="F2679" s="44">
        <v>48</v>
      </c>
    </row>
    <row r="2680" spans="1:6" x14ac:dyDescent="0.2">
      <c r="A2680" s="18" t="s">
        <v>8</v>
      </c>
      <c r="B2680" s="18" t="s">
        <v>299</v>
      </c>
      <c r="C2680" s="18" t="s">
        <v>302</v>
      </c>
      <c r="D2680" s="18" t="s">
        <v>150</v>
      </c>
      <c r="E2680" s="18" t="s">
        <v>154</v>
      </c>
      <c r="F2680" s="44">
        <v>600</v>
      </c>
    </row>
    <row r="2681" spans="1:6" x14ac:dyDescent="0.2">
      <c r="A2681" s="18" t="s">
        <v>8</v>
      </c>
      <c r="B2681" s="18" t="s">
        <v>299</v>
      </c>
      <c r="C2681" s="18" t="s">
        <v>302</v>
      </c>
      <c r="D2681" s="18" t="s">
        <v>150</v>
      </c>
      <c r="E2681" s="18" t="s">
        <v>151</v>
      </c>
      <c r="F2681" s="44">
        <v>2</v>
      </c>
    </row>
    <row r="2682" spans="1:6" x14ac:dyDescent="0.2">
      <c r="A2682" s="18" t="s">
        <v>8</v>
      </c>
      <c r="B2682" s="18" t="s">
        <v>299</v>
      </c>
      <c r="C2682" s="18" t="s">
        <v>302</v>
      </c>
      <c r="D2682" s="18" t="s">
        <v>150</v>
      </c>
      <c r="E2682" s="18" t="s">
        <v>152</v>
      </c>
      <c r="F2682" s="44">
        <v>123</v>
      </c>
    </row>
    <row r="2683" spans="1:6" x14ac:dyDescent="0.2">
      <c r="A2683" s="18" t="s">
        <v>8</v>
      </c>
      <c r="B2683" s="18" t="s">
        <v>299</v>
      </c>
      <c r="C2683" s="18" t="s">
        <v>302</v>
      </c>
      <c r="D2683" s="18" t="s">
        <v>150</v>
      </c>
      <c r="E2683" s="18" t="s">
        <v>153</v>
      </c>
      <c r="F2683" s="44">
        <v>375</v>
      </c>
    </row>
    <row r="2684" spans="1:6" x14ac:dyDescent="0.2">
      <c r="A2684" s="18" t="s">
        <v>8</v>
      </c>
      <c r="B2684" s="18" t="s">
        <v>299</v>
      </c>
      <c r="C2684" s="18" t="s">
        <v>302</v>
      </c>
      <c r="D2684" s="18" t="s">
        <v>57</v>
      </c>
      <c r="E2684" s="18" t="s">
        <v>62</v>
      </c>
      <c r="F2684" s="44">
        <v>1488</v>
      </c>
    </row>
    <row r="2685" spans="1:6" x14ac:dyDescent="0.2">
      <c r="A2685" s="18" t="s">
        <v>8</v>
      </c>
      <c r="B2685" s="18" t="s">
        <v>299</v>
      </c>
      <c r="C2685" s="18" t="s">
        <v>302</v>
      </c>
      <c r="D2685" s="18" t="s">
        <v>57</v>
      </c>
      <c r="E2685" s="18" t="s">
        <v>59</v>
      </c>
      <c r="F2685" s="44">
        <v>961</v>
      </c>
    </row>
    <row r="2686" spans="1:6" x14ac:dyDescent="0.2">
      <c r="A2686" s="18" t="s">
        <v>8</v>
      </c>
      <c r="B2686" s="18" t="s">
        <v>299</v>
      </c>
      <c r="C2686" s="18" t="s">
        <v>302</v>
      </c>
      <c r="D2686" s="18" t="s">
        <v>57</v>
      </c>
      <c r="E2686" s="18" t="s">
        <v>60</v>
      </c>
      <c r="F2686" s="44">
        <v>469</v>
      </c>
    </row>
    <row r="2687" spans="1:6" x14ac:dyDescent="0.2">
      <c r="A2687" s="18" t="s">
        <v>8</v>
      </c>
      <c r="B2687" s="18" t="s">
        <v>299</v>
      </c>
      <c r="C2687" s="18" t="s">
        <v>302</v>
      </c>
      <c r="D2687" s="18" t="s">
        <v>57</v>
      </c>
      <c r="E2687" s="18" t="s">
        <v>61</v>
      </c>
      <c r="F2687" s="44">
        <v>543</v>
      </c>
    </row>
    <row r="2688" spans="1:6" x14ac:dyDescent="0.2">
      <c r="A2688" s="18" t="s">
        <v>8</v>
      </c>
      <c r="B2688" s="18" t="s">
        <v>299</v>
      </c>
      <c r="C2688" s="18" t="s">
        <v>302</v>
      </c>
      <c r="D2688" s="18" t="s">
        <v>57</v>
      </c>
      <c r="E2688" s="18" t="s">
        <v>63</v>
      </c>
      <c r="F2688" s="44">
        <v>183</v>
      </c>
    </row>
    <row r="2689" spans="1:6" x14ac:dyDescent="0.2">
      <c r="A2689" s="18" t="s">
        <v>8</v>
      </c>
      <c r="B2689" s="18" t="s">
        <v>299</v>
      </c>
      <c r="C2689" s="18" t="s">
        <v>302</v>
      </c>
      <c r="D2689" s="18" t="s">
        <v>57</v>
      </c>
      <c r="E2689" s="18" t="s">
        <v>23</v>
      </c>
      <c r="F2689" s="44">
        <v>238</v>
      </c>
    </row>
    <row r="2690" spans="1:6" x14ac:dyDescent="0.2">
      <c r="A2690" s="18" t="s">
        <v>8</v>
      </c>
      <c r="B2690" s="18" t="s">
        <v>299</v>
      </c>
      <c r="C2690" s="18" t="s">
        <v>302</v>
      </c>
      <c r="D2690" s="18" t="s">
        <v>141</v>
      </c>
      <c r="E2690" s="18" t="s">
        <v>145</v>
      </c>
      <c r="F2690" s="44">
        <v>2</v>
      </c>
    </row>
    <row r="2691" spans="1:6" x14ac:dyDescent="0.2">
      <c r="A2691" s="18" t="s">
        <v>8</v>
      </c>
      <c r="B2691" s="18" t="s">
        <v>299</v>
      </c>
      <c r="C2691" s="18" t="s">
        <v>302</v>
      </c>
      <c r="D2691" s="18" t="s">
        <v>141</v>
      </c>
      <c r="E2691" s="18" t="s">
        <v>142</v>
      </c>
      <c r="F2691" s="44">
        <v>111</v>
      </c>
    </row>
    <row r="2692" spans="1:6" x14ac:dyDescent="0.2">
      <c r="A2692" s="18" t="s">
        <v>8</v>
      </c>
      <c r="B2692" s="18" t="s">
        <v>299</v>
      </c>
      <c r="C2692" s="18" t="s">
        <v>302</v>
      </c>
      <c r="D2692" s="18" t="s">
        <v>141</v>
      </c>
      <c r="E2692" s="18" t="s">
        <v>147</v>
      </c>
      <c r="F2692" s="44">
        <v>11</v>
      </c>
    </row>
    <row r="2693" spans="1:6" x14ac:dyDescent="0.2">
      <c r="A2693" s="18" t="s">
        <v>8</v>
      </c>
      <c r="B2693" s="18" t="s">
        <v>299</v>
      </c>
      <c r="C2693" s="18" t="s">
        <v>302</v>
      </c>
      <c r="D2693" s="18" t="s">
        <v>141</v>
      </c>
      <c r="E2693" s="18" t="s">
        <v>144</v>
      </c>
      <c r="F2693" s="44">
        <v>3</v>
      </c>
    </row>
    <row r="2694" spans="1:6" x14ac:dyDescent="0.2">
      <c r="A2694" s="18" t="s">
        <v>8</v>
      </c>
      <c r="B2694" s="18" t="s">
        <v>299</v>
      </c>
      <c r="C2694" s="18" t="s">
        <v>302</v>
      </c>
      <c r="D2694" s="18" t="s">
        <v>141</v>
      </c>
      <c r="E2694" s="18" t="s">
        <v>143</v>
      </c>
      <c r="F2694" s="44">
        <v>1</v>
      </c>
    </row>
    <row r="2695" spans="1:6" x14ac:dyDescent="0.2">
      <c r="A2695" s="18" t="s">
        <v>8</v>
      </c>
      <c r="B2695" s="18" t="s">
        <v>299</v>
      </c>
      <c r="C2695" s="18" t="s">
        <v>302</v>
      </c>
      <c r="D2695" s="18" t="s">
        <v>35</v>
      </c>
      <c r="E2695" s="18" t="s">
        <v>21</v>
      </c>
      <c r="F2695" s="44">
        <v>738</v>
      </c>
    </row>
    <row r="2696" spans="1:6" x14ac:dyDescent="0.2">
      <c r="A2696" s="18" t="s">
        <v>8</v>
      </c>
      <c r="B2696" s="18" t="s">
        <v>299</v>
      </c>
      <c r="C2696" s="18" t="s">
        <v>302</v>
      </c>
      <c r="D2696" s="18" t="s">
        <v>35</v>
      </c>
      <c r="E2696" s="18" t="s">
        <v>36</v>
      </c>
      <c r="F2696" s="44">
        <v>19</v>
      </c>
    </row>
    <row r="2697" spans="1:6" x14ac:dyDescent="0.2">
      <c r="A2697" s="18" t="s">
        <v>8</v>
      </c>
      <c r="B2697" s="18" t="s">
        <v>299</v>
      </c>
      <c r="C2697" s="18" t="s">
        <v>302</v>
      </c>
      <c r="D2697" s="18" t="s">
        <v>35</v>
      </c>
      <c r="E2697" s="18" t="s">
        <v>38</v>
      </c>
      <c r="F2697" s="44">
        <v>1850</v>
      </c>
    </row>
    <row r="2698" spans="1:6" x14ac:dyDescent="0.2">
      <c r="A2698" s="18" t="s">
        <v>8</v>
      </c>
      <c r="B2698" s="18" t="s">
        <v>299</v>
      </c>
      <c r="C2698" s="18" t="s">
        <v>302</v>
      </c>
      <c r="D2698" s="18" t="s">
        <v>35</v>
      </c>
      <c r="E2698" s="18" t="s">
        <v>23</v>
      </c>
      <c r="F2698" s="44">
        <v>121</v>
      </c>
    </row>
    <row r="2699" spans="1:6" x14ac:dyDescent="0.2">
      <c r="A2699" s="18" t="s">
        <v>8</v>
      </c>
      <c r="B2699" s="18" t="s">
        <v>299</v>
      </c>
      <c r="C2699" s="18" t="s">
        <v>302</v>
      </c>
      <c r="D2699" s="18" t="s">
        <v>35</v>
      </c>
      <c r="E2699" s="18" t="s">
        <v>37</v>
      </c>
      <c r="F2699" s="44">
        <v>186</v>
      </c>
    </row>
    <row r="2700" spans="1:6" x14ac:dyDescent="0.2">
      <c r="A2700" s="18" t="s">
        <v>8</v>
      </c>
      <c r="B2700" s="18" t="s">
        <v>299</v>
      </c>
      <c r="C2700" s="18" t="s">
        <v>302</v>
      </c>
      <c r="D2700" s="18" t="s">
        <v>35</v>
      </c>
      <c r="E2700" s="18" t="s">
        <v>22</v>
      </c>
      <c r="F2700" s="44">
        <v>135</v>
      </c>
    </row>
    <row r="2701" spans="1:6" x14ac:dyDescent="0.2">
      <c r="A2701" s="18" t="s">
        <v>8</v>
      </c>
      <c r="B2701" s="18" t="s">
        <v>299</v>
      </c>
      <c r="C2701" s="18" t="s">
        <v>302</v>
      </c>
      <c r="D2701" s="18" t="s">
        <v>272</v>
      </c>
      <c r="E2701" s="18" t="s">
        <v>166</v>
      </c>
      <c r="F2701" s="44">
        <v>271</v>
      </c>
    </row>
    <row r="2702" spans="1:6" x14ac:dyDescent="0.2">
      <c r="A2702" s="18" t="s">
        <v>8</v>
      </c>
      <c r="B2702" s="18" t="s">
        <v>299</v>
      </c>
      <c r="C2702" s="18" t="s">
        <v>302</v>
      </c>
      <c r="D2702" s="18" t="s">
        <v>272</v>
      </c>
      <c r="E2702" s="18" t="s">
        <v>163</v>
      </c>
      <c r="F2702" s="44">
        <v>1050</v>
      </c>
    </row>
    <row r="2703" spans="1:6" x14ac:dyDescent="0.2">
      <c r="A2703" s="18" t="s">
        <v>8</v>
      </c>
      <c r="B2703" s="18" t="s">
        <v>299</v>
      </c>
      <c r="C2703" s="18" t="s">
        <v>302</v>
      </c>
      <c r="D2703" s="18" t="s">
        <v>105</v>
      </c>
      <c r="E2703" s="18" t="s">
        <v>106</v>
      </c>
      <c r="F2703" s="44">
        <v>1</v>
      </c>
    </row>
    <row r="2704" spans="1:6" x14ac:dyDescent="0.2">
      <c r="A2704" s="18" t="s">
        <v>8</v>
      </c>
      <c r="B2704" s="18" t="s">
        <v>299</v>
      </c>
      <c r="C2704" s="18" t="s">
        <v>302</v>
      </c>
      <c r="D2704" s="18" t="s">
        <v>105</v>
      </c>
      <c r="E2704" s="18" t="s">
        <v>107</v>
      </c>
      <c r="F2704" s="44">
        <v>1</v>
      </c>
    </row>
    <row r="2705" spans="1:6" x14ac:dyDescent="0.2">
      <c r="A2705" s="18" t="s">
        <v>8</v>
      </c>
      <c r="B2705" s="18" t="s">
        <v>299</v>
      </c>
      <c r="C2705" s="18" t="s">
        <v>302</v>
      </c>
      <c r="D2705" s="18" t="s">
        <v>105</v>
      </c>
      <c r="E2705" s="18" t="s">
        <v>108</v>
      </c>
      <c r="F2705" s="44">
        <v>21</v>
      </c>
    </row>
    <row r="2706" spans="1:6" x14ac:dyDescent="0.2">
      <c r="A2706" s="18" t="s">
        <v>8</v>
      </c>
      <c r="B2706" s="18" t="s">
        <v>299</v>
      </c>
      <c r="C2706" s="18" t="s">
        <v>302</v>
      </c>
      <c r="D2706" s="18" t="s">
        <v>105</v>
      </c>
      <c r="E2706" s="18" t="s">
        <v>109</v>
      </c>
      <c r="F2706" s="44">
        <v>243</v>
      </c>
    </row>
    <row r="2707" spans="1:6" x14ac:dyDescent="0.2">
      <c r="A2707" s="18" t="s">
        <v>8</v>
      </c>
      <c r="B2707" s="18" t="s">
        <v>299</v>
      </c>
      <c r="C2707" s="18" t="s">
        <v>302</v>
      </c>
      <c r="D2707" s="18" t="s">
        <v>105</v>
      </c>
      <c r="E2707" s="18" t="s">
        <v>110</v>
      </c>
      <c r="F2707" s="44">
        <v>23</v>
      </c>
    </row>
    <row r="2708" spans="1:6" x14ac:dyDescent="0.2">
      <c r="A2708" s="18" t="s">
        <v>8</v>
      </c>
      <c r="B2708" s="18" t="s">
        <v>299</v>
      </c>
      <c r="C2708" s="18" t="s">
        <v>302</v>
      </c>
      <c r="D2708" s="18" t="s">
        <v>105</v>
      </c>
      <c r="E2708" s="18" t="s">
        <v>111</v>
      </c>
      <c r="F2708" s="44">
        <v>29</v>
      </c>
    </row>
    <row r="2709" spans="1:6" x14ac:dyDescent="0.2">
      <c r="A2709" s="18" t="s">
        <v>8</v>
      </c>
      <c r="B2709" s="18" t="s">
        <v>299</v>
      </c>
      <c r="C2709" s="18" t="s">
        <v>302</v>
      </c>
      <c r="D2709" s="18" t="s">
        <v>105</v>
      </c>
      <c r="E2709" s="18" t="s">
        <v>112</v>
      </c>
      <c r="F2709" s="44">
        <v>1</v>
      </c>
    </row>
    <row r="2710" spans="1:6" x14ac:dyDescent="0.2">
      <c r="A2710" s="18" t="s">
        <v>8</v>
      </c>
      <c r="B2710" s="18" t="s">
        <v>299</v>
      </c>
      <c r="C2710" s="18" t="s">
        <v>302</v>
      </c>
      <c r="D2710" s="18" t="s">
        <v>105</v>
      </c>
      <c r="E2710" s="18" t="s">
        <v>113</v>
      </c>
      <c r="F2710" s="44">
        <v>5</v>
      </c>
    </row>
    <row r="2711" spans="1:6" x14ac:dyDescent="0.2">
      <c r="A2711" s="18" t="s">
        <v>8</v>
      </c>
      <c r="B2711" s="18" t="s">
        <v>299</v>
      </c>
      <c r="C2711" s="18" t="s">
        <v>302</v>
      </c>
      <c r="D2711" s="18" t="s">
        <v>105</v>
      </c>
      <c r="E2711" s="18" t="s">
        <v>114</v>
      </c>
      <c r="F2711" s="44">
        <v>2</v>
      </c>
    </row>
    <row r="2712" spans="1:6" x14ac:dyDescent="0.2">
      <c r="A2712" s="18" t="s">
        <v>8</v>
      </c>
      <c r="B2712" s="18" t="s">
        <v>299</v>
      </c>
      <c r="C2712" s="18" t="s">
        <v>302</v>
      </c>
      <c r="D2712" s="18" t="s">
        <v>105</v>
      </c>
      <c r="E2712" s="18" t="s">
        <v>116</v>
      </c>
      <c r="F2712" s="44">
        <v>6</v>
      </c>
    </row>
    <row r="2713" spans="1:6" x14ac:dyDescent="0.2">
      <c r="A2713" s="18" t="s">
        <v>8</v>
      </c>
      <c r="B2713" s="18" t="s">
        <v>299</v>
      </c>
      <c r="C2713" s="18" t="s">
        <v>302</v>
      </c>
      <c r="D2713" s="18" t="s">
        <v>105</v>
      </c>
      <c r="E2713" s="18" t="s">
        <v>117</v>
      </c>
      <c r="F2713" s="44">
        <v>28</v>
      </c>
    </row>
    <row r="2714" spans="1:6" x14ac:dyDescent="0.2">
      <c r="A2714" s="18" t="s">
        <v>8</v>
      </c>
      <c r="B2714" s="18" t="s">
        <v>299</v>
      </c>
      <c r="C2714" s="18" t="s">
        <v>302</v>
      </c>
      <c r="D2714" s="18" t="s">
        <v>105</v>
      </c>
      <c r="E2714" s="18" t="s">
        <v>120</v>
      </c>
      <c r="F2714" s="44">
        <v>6</v>
      </c>
    </row>
    <row r="2715" spans="1:6" x14ac:dyDescent="0.2">
      <c r="A2715" s="18" t="s">
        <v>8</v>
      </c>
      <c r="B2715" s="18" t="s">
        <v>299</v>
      </c>
      <c r="C2715" s="18" t="s">
        <v>302</v>
      </c>
      <c r="D2715" s="18" t="s">
        <v>105</v>
      </c>
      <c r="E2715" s="18" t="s">
        <v>121</v>
      </c>
      <c r="F2715" s="44">
        <v>20</v>
      </c>
    </row>
    <row r="2716" spans="1:6" x14ac:dyDescent="0.2">
      <c r="A2716" s="18" t="s">
        <v>8</v>
      </c>
      <c r="B2716" s="18" t="s">
        <v>299</v>
      </c>
      <c r="C2716" s="18" t="s">
        <v>302</v>
      </c>
      <c r="D2716" s="18" t="s">
        <v>105</v>
      </c>
      <c r="E2716" s="18" t="s">
        <v>122</v>
      </c>
      <c r="F2716" s="44">
        <v>4</v>
      </c>
    </row>
    <row r="2717" spans="1:6" x14ac:dyDescent="0.2">
      <c r="A2717" s="18" t="s">
        <v>8</v>
      </c>
      <c r="B2717" s="18" t="s">
        <v>299</v>
      </c>
      <c r="C2717" s="18" t="s">
        <v>302</v>
      </c>
      <c r="D2717" s="18" t="s">
        <v>105</v>
      </c>
      <c r="E2717" s="18" t="s">
        <v>123</v>
      </c>
      <c r="F2717" s="44">
        <v>5</v>
      </c>
    </row>
    <row r="2718" spans="1:6" x14ac:dyDescent="0.2">
      <c r="A2718" s="18" t="s">
        <v>8</v>
      </c>
      <c r="B2718" s="18" t="s">
        <v>299</v>
      </c>
      <c r="C2718" s="18" t="s">
        <v>302</v>
      </c>
      <c r="D2718" s="18" t="s">
        <v>105</v>
      </c>
      <c r="E2718" s="18" t="s">
        <v>124</v>
      </c>
      <c r="F2718" s="44">
        <v>4</v>
      </c>
    </row>
    <row r="2719" spans="1:6" x14ac:dyDescent="0.2">
      <c r="A2719" s="18" t="s">
        <v>8</v>
      </c>
      <c r="B2719" s="18" t="s">
        <v>299</v>
      </c>
      <c r="C2719" s="18" t="s">
        <v>302</v>
      </c>
      <c r="D2719" s="18" t="s">
        <v>105</v>
      </c>
      <c r="E2719" s="18" t="s">
        <v>125</v>
      </c>
      <c r="F2719" s="44">
        <v>12</v>
      </c>
    </row>
    <row r="2720" spans="1:6" x14ac:dyDescent="0.2">
      <c r="A2720" s="18" t="s">
        <v>8</v>
      </c>
      <c r="B2720" s="18" t="s">
        <v>299</v>
      </c>
      <c r="C2720" s="18" t="s">
        <v>302</v>
      </c>
      <c r="D2720" s="18" t="s">
        <v>105</v>
      </c>
      <c r="E2720" s="18" t="s">
        <v>126</v>
      </c>
      <c r="F2720" s="44">
        <v>8</v>
      </c>
    </row>
    <row r="2721" spans="1:6" x14ac:dyDescent="0.2">
      <c r="A2721" s="18" t="s">
        <v>8</v>
      </c>
      <c r="B2721" s="18" t="s">
        <v>299</v>
      </c>
      <c r="C2721" s="18" t="s">
        <v>302</v>
      </c>
      <c r="D2721" s="18" t="s">
        <v>105</v>
      </c>
      <c r="E2721" s="18" t="s">
        <v>127</v>
      </c>
      <c r="F2721" s="44">
        <v>41</v>
      </c>
    </row>
    <row r="2722" spans="1:6" x14ac:dyDescent="0.2">
      <c r="A2722" s="18" t="s">
        <v>8</v>
      </c>
      <c r="B2722" s="18" t="s">
        <v>299</v>
      </c>
      <c r="C2722" s="18" t="s">
        <v>302</v>
      </c>
      <c r="D2722" s="18" t="s">
        <v>242</v>
      </c>
      <c r="E2722" s="18" t="s">
        <v>62</v>
      </c>
      <c r="F2722" s="44">
        <v>1705</v>
      </c>
    </row>
    <row r="2723" spans="1:6" x14ac:dyDescent="0.2">
      <c r="A2723" s="18" t="s">
        <v>8</v>
      </c>
      <c r="B2723" s="18" t="s">
        <v>299</v>
      </c>
      <c r="C2723" s="18" t="s">
        <v>302</v>
      </c>
      <c r="D2723" s="18" t="s">
        <v>242</v>
      </c>
      <c r="E2723" s="18" t="s">
        <v>59</v>
      </c>
      <c r="F2723" s="44">
        <v>98</v>
      </c>
    </row>
    <row r="2724" spans="1:6" x14ac:dyDescent="0.2">
      <c r="A2724" s="18" t="s">
        <v>8</v>
      </c>
      <c r="B2724" s="18" t="s">
        <v>299</v>
      </c>
      <c r="C2724" s="18" t="s">
        <v>302</v>
      </c>
      <c r="D2724" s="18" t="s">
        <v>242</v>
      </c>
      <c r="E2724" s="18" t="s">
        <v>60</v>
      </c>
      <c r="F2724" s="44">
        <v>53</v>
      </c>
    </row>
    <row r="2725" spans="1:6" x14ac:dyDescent="0.2">
      <c r="A2725" s="18" t="s">
        <v>8</v>
      </c>
      <c r="B2725" s="18" t="s">
        <v>299</v>
      </c>
      <c r="C2725" s="18" t="s">
        <v>302</v>
      </c>
      <c r="D2725" s="18" t="s">
        <v>242</v>
      </c>
      <c r="E2725" s="18" t="s">
        <v>61</v>
      </c>
      <c r="F2725" s="44">
        <v>484</v>
      </c>
    </row>
    <row r="2726" spans="1:6" x14ac:dyDescent="0.2">
      <c r="A2726" s="18" t="s">
        <v>8</v>
      </c>
      <c r="B2726" s="18" t="s">
        <v>299</v>
      </c>
      <c r="C2726" s="18" t="s">
        <v>302</v>
      </c>
      <c r="D2726" s="18" t="s">
        <v>242</v>
      </c>
      <c r="E2726" s="18" t="s">
        <v>63</v>
      </c>
      <c r="F2726" s="44">
        <v>208</v>
      </c>
    </row>
    <row r="2727" spans="1:6" x14ac:dyDescent="0.2">
      <c r="A2727" s="18" t="s">
        <v>8</v>
      </c>
      <c r="B2727" s="18" t="s">
        <v>299</v>
      </c>
      <c r="C2727" s="18" t="s">
        <v>302</v>
      </c>
      <c r="D2727" s="18" t="s">
        <v>242</v>
      </c>
      <c r="E2727" s="18" t="s">
        <v>23</v>
      </c>
      <c r="F2727" s="44">
        <v>60</v>
      </c>
    </row>
    <row r="2728" spans="1:6" x14ac:dyDescent="0.2">
      <c r="A2728" s="18" t="s">
        <v>8</v>
      </c>
      <c r="B2728" s="18" t="s">
        <v>299</v>
      </c>
      <c r="C2728" s="18" t="s">
        <v>302</v>
      </c>
      <c r="D2728" s="18" t="s">
        <v>273</v>
      </c>
      <c r="E2728" s="18" t="s">
        <v>133</v>
      </c>
      <c r="F2728" s="44">
        <v>31</v>
      </c>
    </row>
    <row r="2729" spans="1:6" x14ac:dyDescent="0.2">
      <c r="A2729" s="18" t="s">
        <v>8</v>
      </c>
      <c r="B2729" s="18" t="s">
        <v>299</v>
      </c>
      <c r="C2729" s="18" t="s">
        <v>302</v>
      </c>
      <c r="D2729" s="18" t="s">
        <v>273</v>
      </c>
      <c r="E2729" s="18" t="s">
        <v>23</v>
      </c>
      <c r="F2729" s="44">
        <v>266</v>
      </c>
    </row>
    <row r="2730" spans="1:6" x14ac:dyDescent="0.2">
      <c r="A2730" s="18" t="s">
        <v>8</v>
      </c>
      <c r="B2730" s="18" t="s">
        <v>299</v>
      </c>
      <c r="C2730" s="18" t="s">
        <v>302</v>
      </c>
      <c r="D2730" s="18" t="s">
        <v>273</v>
      </c>
      <c r="E2730" s="18" t="s">
        <v>136</v>
      </c>
      <c r="F2730" s="44">
        <v>8</v>
      </c>
    </row>
    <row r="2731" spans="1:6" x14ac:dyDescent="0.2">
      <c r="A2731" s="18" t="s">
        <v>8</v>
      </c>
      <c r="B2731" s="18" t="s">
        <v>299</v>
      </c>
      <c r="C2731" s="18" t="s">
        <v>302</v>
      </c>
      <c r="D2731" s="18" t="s">
        <v>273</v>
      </c>
      <c r="E2731" s="18" t="s">
        <v>137</v>
      </c>
      <c r="F2731" s="44">
        <v>41</v>
      </c>
    </row>
    <row r="2732" spans="1:6" x14ac:dyDescent="0.2">
      <c r="A2732" s="18" t="s">
        <v>8</v>
      </c>
      <c r="B2732" s="18" t="s">
        <v>299</v>
      </c>
      <c r="C2732" s="18" t="s">
        <v>302</v>
      </c>
      <c r="D2732" s="18" t="s">
        <v>273</v>
      </c>
      <c r="E2732" s="18" t="s">
        <v>135</v>
      </c>
      <c r="F2732" s="44">
        <v>47</v>
      </c>
    </row>
    <row r="2733" spans="1:6" x14ac:dyDescent="0.2">
      <c r="A2733" s="18" t="s">
        <v>8</v>
      </c>
      <c r="B2733" s="18" t="s">
        <v>299</v>
      </c>
      <c r="C2733" s="18" t="s">
        <v>302</v>
      </c>
      <c r="D2733" s="18" t="s">
        <v>273</v>
      </c>
      <c r="E2733" s="18" t="s">
        <v>134</v>
      </c>
      <c r="F2733" s="44">
        <v>32</v>
      </c>
    </row>
    <row r="2734" spans="1:6" x14ac:dyDescent="0.2">
      <c r="A2734" s="18" t="s">
        <v>8</v>
      </c>
      <c r="B2734" s="18" t="s">
        <v>299</v>
      </c>
      <c r="C2734" s="18" t="s">
        <v>302</v>
      </c>
      <c r="D2734" s="18" t="s">
        <v>273</v>
      </c>
      <c r="E2734" s="18" t="s">
        <v>132</v>
      </c>
      <c r="F2734" s="44">
        <v>360</v>
      </c>
    </row>
    <row r="2735" spans="1:6" x14ac:dyDescent="0.2">
      <c r="A2735" s="18" t="s">
        <v>8</v>
      </c>
      <c r="B2735" s="18" t="s">
        <v>299</v>
      </c>
      <c r="C2735" s="18" t="s">
        <v>302</v>
      </c>
      <c r="D2735" s="18" t="s">
        <v>274</v>
      </c>
      <c r="E2735" s="18" t="s">
        <v>163</v>
      </c>
      <c r="F2735" s="44">
        <v>41</v>
      </c>
    </row>
    <row r="2736" spans="1:6" x14ac:dyDescent="0.2">
      <c r="A2736" s="18" t="s">
        <v>8</v>
      </c>
      <c r="B2736" s="18" t="s">
        <v>299</v>
      </c>
      <c r="C2736" s="18" t="s">
        <v>302</v>
      </c>
      <c r="D2736" s="18" t="s">
        <v>34</v>
      </c>
      <c r="E2736" s="18" t="s">
        <v>276</v>
      </c>
      <c r="F2736" s="44">
        <v>992</v>
      </c>
    </row>
    <row r="2737" spans="1:6" x14ac:dyDescent="0.2">
      <c r="A2737" s="18" t="s">
        <v>8</v>
      </c>
      <c r="B2737" s="18" t="s">
        <v>299</v>
      </c>
      <c r="C2737" s="18" t="s">
        <v>302</v>
      </c>
      <c r="D2737" s="18" t="s">
        <v>34</v>
      </c>
      <c r="E2737" s="18" t="s">
        <v>28</v>
      </c>
      <c r="F2737" s="44">
        <v>1022</v>
      </c>
    </row>
    <row r="2738" spans="1:6" x14ac:dyDescent="0.2">
      <c r="A2738" s="18" t="s">
        <v>8</v>
      </c>
      <c r="B2738" s="18" t="s">
        <v>299</v>
      </c>
      <c r="C2738" s="18" t="s">
        <v>302</v>
      </c>
      <c r="D2738" s="18" t="s">
        <v>34</v>
      </c>
      <c r="E2738" s="18" t="s">
        <v>30</v>
      </c>
      <c r="F2738" s="44">
        <v>3</v>
      </c>
    </row>
    <row r="2739" spans="1:6" x14ac:dyDescent="0.2">
      <c r="A2739" s="18" t="s">
        <v>8</v>
      </c>
      <c r="B2739" s="18" t="s">
        <v>299</v>
      </c>
      <c r="C2739" s="18" t="s">
        <v>302</v>
      </c>
      <c r="D2739" s="18" t="s">
        <v>34</v>
      </c>
      <c r="E2739" s="18" t="s">
        <v>31</v>
      </c>
      <c r="F2739" s="44">
        <v>174</v>
      </c>
    </row>
    <row r="2740" spans="1:6" x14ac:dyDescent="0.2">
      <c r="A2740" s="18" t="s">
        <v>8</v>
      </c>
      <c r="B2740" s="18" t="s">
        <v>299</v>
      </c>
      <c r="C2740" s="18" t="s">
        <v>302</v>
      </c>
      <c r="D2740" s="18" t="s">
        <v>34</v>
      </c>
      <c r="E2740" s="18" t="s">
        <v>26</v>
      </c>
      <c r="F2740" s="44">
        <v>21</v>
      </c>
    </row>
    <row r="2741" spans="1:6" x14ac:dyDescent="0.2">
      <c r="A2741" s="18" t="s">
        <v>8</v>
      </c>
      <c r="B2741" s="18" t="s">
        <v>299</v>
      </c>
      <c r="C2741" s="18" t="s">
        <v>302</v>
      </c>
      <c r="D2741" s="18" t="s">
        <v>34</v>
      </c>
      <c r="E2741" s="18" t="s">
        <v>33</v>
      </c>
      <c r="F2741" s="44">
        <v>446</v>
      </c>
    </row>
    <row r="2742" spans="1:6" x14ac:dyDescent="0.2">
      <c r="A2742" s="18" t="s">
        <v>8</v>
      </c>
      <c r="B2742" s="18" t="s">
        <v>299</v>
      </c>
      <c r="C2742" s="18" t="s">
        <v>302</v>
      </c>
      <c r="D2742" s="18" t="s">
        <v>34</v>
      </c>
      <c r="E2742" s="18" t="s">
        <v>23</v>
      </c>
      <c r="F2742" s="44">
        <v>448</v>
      </c>
    </row>
    <row r="2743" spans="1:6" x14ac:dyDescent="0.2">
      <c r="A2743" s="18" t="s">
        <v>8</v>
      </c>
      <c r="B2743" s="18" t="s">
        <v>299</v>
      </c>
      <c r="C2743" s="18" t="s">
        <v>302</v>
      </c>
      <c r="D2743" s="18" t="s">
        <v>34</v>
      </c>
      <c r="E2743" s="18" t="s">
        <v>32</v>
      </c>
      <c r="F2743" s="44">
        <v>28</v>
      </c>
    </row>
    <row r="2744" spans="1:6" x14ac:dyDescent="0.2">
      <c r="A2744" s="18" t="s">
        <v>8</v>
      </c>
      <c r="B2744" s="18" t="s">
        <v>299</v>
      </c>
      <c r="C2744" s="18" t="s">
        <v>302</v>
      </c>
      <c r="D2744" s="18" t="s">
        <v>34</v>
      </c>
      <c r="E2744" s="18" t="s">
        <v>29</v>
      </c>
      <c r="F2744" s="44">
        <v>535</v>
      </c>
    </row>
    <row r="2745" spans="1:6" x14ac:dyDescent="0.2">
      <c r="A2745" s="18" t="s">
        <v>8</v>
      </c>
      <c r="B2745" s="18" t="s">
        <v>299</v>
      </c>
      <c r="C2745" s="18" t="s">
        <v>302</v>
      </c>
      <c r="D2745" s="18" t="s">
        <v>275</v>
      </c>
      <c r="E2745" s="18" t="s">
        <v>276</v>
      </c>
      <c r="F2745" s="44">
        <v>21</v>
      </c>
    </row>
    <row r="2746" spans="1:6" x14ac:dyDescent="0.2">
      <c r="A2746" s="18" t="s">
        <v>8</v>
      </c>
      <c r="B2746" s="18" t="s">
        <v>299</v>
      </c>
      <c r="C2746" s="18" t="s">
        <v>302</v>
      </c>
      <c r="D2746" s="18" t="s">
        <v>275</v>
      </c>
      <c r="E2746" s="18" t="s">
        <v>28</v>
      </c>
      <c r="F2746" s="44">
        <v>28</v>
      </c>
    </row>
    <row r="2747" spans="1:6" x14ac:dyDescent="0.2">
      <c r="A2747" s="18" t="s">
        <v>8</v>
      </c>
      <c r="B2747" s="18" t="s">
        <v>299</v>
      </c>
      <c r="C2747" s="18" t="s">
        <v>302</v>
      </c>
      <c r="D2747" s="18" t="s">
        <v>275</v>
      </c>
      <c r="E2747" s="18" t="s">
        <v>31</v>
      </c>
      <c r="F2747" s="44">
        <v>126</v>
      </c>
    </row>
    <row r="2748" spans="1:6" x14ac:dyDescent="0.2">
      <c r="A2748" s="18" t="s">
        <v>8</v>
      </c>
      <c r="B2748" s="18" t="s">
        <v>299</v>
      </c>
      <c r="C2748" s="18" t="s">
        <v>302</v>
      </c>
      <c r="D2748" s="18" t="s">
        <v>275</v>
      </c>
      <c r="E2748" s="18" t="s">
        <v>26</v>
      </c>
      <c r="F2748" s="44">
        <v>64</v>
      </c>
    </row>
    <row r="2749" spans="1:6" x14ac:dyDescent="0.2">
      <c r="A2749" s="18" t="s">
        <v>8</v>
      </c>
      <c r="B2749" s="18" t="s">
        <v>299</v>
      </c>
      <c r="C2749" s="18" t="s">
        <v>302</v>
      </c>
      <c r="D2749" s="18" t="s">
        <v>275</v>
      </c>
      <c r="E2749" s="18" t="s">
        <v>33</v>
      </c>
      <c r="F2749" s="44">
        <v>29</v>
      </c>
    </row>
    <row r="2750" spans="1:6" x14ac:dyDescent="0.2">
      <c r="A2750" s="18" t="s">
        <v>8</v>
      </c>
      <c r="B2750" s="18" t="s">
        <v>299</v>
      </c>
      <c r="C2750" s="18" t="s">
        <v>302</v>
      </c>
      <c r="D2750" s="18" t="s">
        <v>275</v>
      </c>
      <c r="E2750" s="18" t="s">
        <v>23</v>
      </c>
      <c r="F2750" s="44">
        <v>104</v>
      </c>
    </row>
    <row r="2751" spans="1:6" x14ac:dyDescent="0.2">
      <c r="A2751" s="18" t="s">
        <v>8</v>
      </c>
      <c r="B2751" s="18" t="s">
        <v>299</v>
      </c>
      <c r="C2751" s="18" t="s">
        <v>302</v>
      </c>
      <c r="D2751" s="18" t="s">
        <v>275</v>
      </c>
      <c r="E2751" s="18" t="s">
        <v>32</v>
      </c>
      <c r="F2751" s="44">
        <v>4</v>
      </c>
    </row>
    <row r="2752" spans="1:6" x14ac:dyDescent="0.2">
      <c r="A2752" s="18" t="s">
        <v>8</v>
      </c>
      <c r="B2752" s="18" t="s">
        <v>299</v>
      </c>
      <c r="C2752" s="18" t="s">
        <v>302</v>
      </c>
      <c r="D2752" s="18" t="s">
        <v>275</v>
      </c>
      <c r="E2752" s="18" t="s">
        <v>29</v>
      </c>
      <c r="F2752" s="44">
        <v>40</v>
      </c>
    </row>
    <row r="2753" spans="1:6" x14ac:dyDescent="0.2">
      <c r="A2753" s="18" t="s">
        <v>8</v>
      </c>
      <c r="B2753" s="18" t="s">
        <v>299</v>
      </c>
      <c r="C2753" s="18" t="s">
        <v>302</v>
      </c>
      <c r="D2753" s="18" t="s">
        <v>162</v>
      </c>
      <c r="E2753" s="18" t="s">
        <v>163</v>
      </c>
      <c r="F2753" s="44">
        <v>1373</v>
      </c>
    </row>
    <row r="2754" spans="1:6" x14ac:dyDescent="0.2">
      <c r="A2754" s="18" t="s">
        <v>8</v>
      </c>
      <c r="B2754" s="18" t="s">
        <v>299</v>
      </c>
      <c r="C2754" s="18" t="s">
        <v>302</v>
      </c>
      <c r="D2754" s="18" t="s">
        <v>65</v>
      </c>
      <c r="E2754" s="18" t="s">
        <v>70</v>
      </c>
      <c r="F2754" s="44">
        <v>25</v>
      </c>
    </row>
    <row r="2755" spans="1:6" x14ac:dyDescent="0.2">
      <c r="A2755" s="18" t="s">
        <v>8</v>
      </c>
      <c r="B2755" s="18" t="s">
        <v>299</v>
      </c>
      <c r="C2755" s="18" t="s">
        <v>302</v>
      </c>
      <c r="D2755" s="18" t="s">
        <v>65</v>
      </c>
      <c r="E2755" s="18" t="s">
        <v>69</v>
      </c>
      <c r="F2755" s="44">
        <v>7</v>
      </c>
    </row>
    <row r="2756" spans="1:6" x14ac:dyDescent="0.2">
      <c r="A2756" s="18" t="s">
        <v>8</v>
      </c>
      <c r="B2756" s="18" t="s">
        <v>299</v>
      </c>
      <c r="C2756" s="18" t="s">
        <v>302</v>
      </c>
      <c r="D2756" s="18" t="s">
        <v>65</v>
      </c>
      <c r="E2756" s="18" t="s">
        <v>277</v>
      </c>
      <c r="F2756" s="44">
        <v>20</v>
      </c>
    </row>
    <row r="2757" spans="1:6" x14ac:dyDescent="0.2">
      <c r="A2757" s="18" t="s">
        <v>8</v>
      </c>
      <c r="B2757" s="18" t="s">
        <v>299</v>
      </c>
      <c r="C2757" s="18" t="s">
        <v>302</v>
      </c>
      <c r="D2757" s="18" t="s">
        <v>65</v>
      </c>
      <c r="E2757" s="18" t="s">
        <v>278</v>
      </c>
      <c r="F2757" s="44">
        <v>215</v>
      </c>
    </row>
    <row r="2758" spans="1:6" x14ac:dyDescent="0.2">
      <c r="A2758" s="18" t="s">
        <v>8</v>
      </c>
      <c r="B2758" s="18" t="s">
        <v>299</v>
      </c>
      <c r="C2758" s="18" t="s">
        <v>302</v>
      </c>
      <c r="D2758" s="18" t="s">
        <v>65</v>
      </c>
      <c r="E2758" s="18" t="s">
        <v>279</v>
      </c>
      <c r="F2758" s="44">
        <v>26</v>
      </c>
    </row>
    <row r="2759" spans="1:6" x14ac:dyDescent="0.2">
      <c r="A2759" s="18" t="s">
        <v>8</v>
      </c>
      <c r="B2759" s="18" t="s">
        <v>299</v>
      </c>
      <c r="C2759" s="18" t="s">
        <v>302</v>
      </c>
      <c r="D2759" s="18" t="s">
        <v>65</v>
      </c>
      <c r="E2759" s="18" t="s">
        <v>23</v>
      </c>
      <c r="F2759" s="44">
        <v>436</v>
      </c>
    </row>
    <row r="2760" spans="1:6" x14ac:dyDescent="0.2">
      <c r="A2760" s="18" t="s">
        <v>8</v>
      </c>
      <c r="B2760" s="18" t="s">
        <v>299</v>
      </c>
      <c r="C2760" s="18" t="s">
        <v>302</v>
      </c>
      <c r="D2760" s="18" t="s">
        <v>65</v>
      </c>
      <c r="E2760" s="18" t="s">
        <v>280</v>
      </c>
      <c r="F2760" s="44">
        <v>14</v>
      </c>
    </row>
    <row r="2761" spans="1:6" x14ac:dyDescent="0.2">
      <c r="A2761" s="18" t="s">
        <v>8</v>
      </c>
      <c r="B2761" s="18" t="s">
        <v>299</v>
      </c>
      <c r="C2761" s="18" t="s">
        <v>302</v>
      </c>
      <c r="D2761" s="18" t="s">
        <v>65</v>
      </c>
      <c r="E2761" s="18" t="s">
        <v>66</v>
      </c>
      <c r="F2761" s="44">
        <v>128</v>
      </c>
    </row>
    <row r="2762" spans="1:6" x14ac:dyDescent="0.2">
      <c r="A2762" s="18" t="s">
        <v>8</v>
      </c>
      <c r="B2762" s="18" t="s">
        <v>299</v>
      </c>
      <c r="C2762" s="18" t="s">
        <v>302</v>
      </c>
      <c r="D2762" s="18" t="s">
        <v>243</v>
      </c>
      <c r="E2762" s="18" t="s">
        <v>21</v>
      </c>
      <c r="F2762" s="44">
        <v>6</v>
      </c>
    </row>
    <row r="2763" spans="1:6" x14ac:dyDescent="0.2">
      <c r="A2763" s="18" t="s">
        <v>8</v>
      </c>
      <c r="B2763" s="18" t="s">
        <v>299</v>
      </c>
      <c r="C2763" s="18" t="s">
        <v>302</v>
      </c>
      <c r="D2763" s="18" t="s">
        <v>243</v>
      </c>
      <c r="E2763" s="18" t="s">
        <v>14</v>
      </c>
      <c r="F2763" s="44">
        <v>10</v>
      </c>
    </row>
    <row r="2764" spans="1:6" x14ac:dyDescent="0.2">
      <c r="A2764" s="18" t="s">
        <v>8</v>
      </c>
      <c r="B2764" s="18" t="s">
        <v>299</v>
      </c>
      <c r="C2764" s="18" t="s">
        <v>302</v>
      </c>
      <c r="D2764" s="18" t="s">
        <v>243</v>
      </c>
      <c r="E2764" s="18" t="s">
        <v>18</v>
      </c>
      <c r="F2764" s="44">
        <v>98</v>
      </c>
    </row>
    <row r="2765" spans="1:6" x14ac:dyDescent="0.2">
      <c r="A2765" s="18" t="s">
        <v>8</v>
      </c>
      <c r="B2765" s="18" t="s">
        <v>299</v>
      </c>
      <c r="C2765" s="18" t="s">
        <v>302</v>
      </c>
      <c r="D2765" s="18" t="s">
        <v>243</v>
      </c>
      <c r="E2765" s="18" t="s">
        <v>17</v>
      </c>
      <c r="F2765" s="44">
        <v>42</v>
      </c>
    </row>
    <row r="2766" spans="1:6" x14ac:dyDescent="0.2">
      <c r="A2766" s="18" t="s">
        <v>8</v>
      </c>
      <c r="B2766" s="18" t="s">
        <v>299</v>
      </c>
      <c r="C2766" s="18" t="s">
        <v>302</v>
      </c>
      <c r="D2766" s="18" t="s">
        <v>243</v>
      </c>
      <c r="E2766" s="18" t="s">
        <v>20</v>
      </c>
      <c r="F2766" s="44">
        <v>7</v>
      </c>
    </row>
    <row r="2767" spans="1:6" x14ac:dyDescent="0.2">
      <c r="A2767" s="18" t="s">
        <v>8</v>
      </c>
      <c r="B2767" s="18" t="s">
        <v>299</v>
      </c>
      <c r="C2767" s="18" t="s">
        <v>302</v>
      </c>
      <c r="D2767" s="18" t="s">
        <v>243</v>
      </c>
      <c r="E2767" s="18" t="s">
        <v>23</v>
      </c>
      <c r="F2767" s="44">
        <v>22</v>
      </c>
    </row>
    <row r="2768" spans="1:6" x14ac:dyDescent="0.2">
      <c r="A2768" s="18" t="s">
        <v>8</v>
      </c>
      <c r="B2768" s="18" t="s">
        <v>299</v>
      </c>
      <c r="C2768" s="18" t="s">
        <v>302</v>
      </c>
      <c r="D2768" s="18" t="s">
        <v>243</v>
      </c>
      <c r="E2768" s="18" t="s">
        <v>15</v>
      </c>
      <c r="F2768" s="44">
        <v>92</v>
      </c>
    </row>
    <row r="2769" spans="1:6" x14ac:dyDescent="0.2">
      <c r="A2769" s="18" t="s">
        <v>8</v>
      </c>
      <c r="B2769" s="18" t="s">
        <v>299</v>
      </c>
      <c r="C2769" s="18" t="s">
        <v>302</v>
      </c>
      <c r="D2769" s="18" t="s">
        <v>243</v>
      </c>
      <c r="E2769" s="18" t="s">
        <v>22</v>
      </c>
      <c r="F2769" s="44">
        <v>36</v>
      </c>
    </row>
    <row r="2770" spans="1:6" x14ac:dyDescent="0.2">
      <c r="A2770" s="18" t="s">
        <v>8</v>
      </c>
      <c r="B2770" s="18" t="s">
        <v>299</v>
      </c>
      <c r="C2770" s="18" t="s">
        <v>302</v>
      </c>
      <c r="D2770" s="18" t="s">
        <v>98</v>
      </c>
      <c r="E2770" s="18" t="s">
        <v>100</v>
      </c>
      <c r="F2770" s="44">
        <v>39</v>
      </c>
    </row>
    <row r="2771" spans="1:6" x14ac:dyDescent="0.2">
      <c r="A2771" s="18" t="s">
        <v>8</v>
      </c>
      <c r="B2771" s="18" t="s">
        <v>299</v>
      </c>
      <c r="C2771" s="18" t="s">
        <v>302</v>
      </c>
      <c r="D2771" s="18" t="s">
        <v>98</v>
      </c>
      <c r="E2771" s="18" t="s">
        <v>102</v>
      </c>
      <c r="F2771" s="44">
        <v>18</v>
      </c>
    </row>
    <row r="2772" spans="1:6" x14ac:dyDescent="0.2">
      <c r="A2772" s="18" t="s">
        <v>8</v>
      </c>
      <c r="B2772" s="18" t="s">
        <v>299</v>
      </c>
      <c r="C2772" s="18" t="s">
        <v>302</v>
      </c>
      <c r="D2772" s="18" t="s">
        <v>98</v>
      </c>
      <c r="E2772" s="18" t="s">
        <v>23</v>
      </c>
      <c r="F2772" s="44">
        <v>59</v>
      </c>
    </row>
    <row r="2773" spans="1:6" x14ac:dyDescent="0.2">
      <c r="A2773" s="18" t="s">
        <v>8</v>
      </c>
      <c r="B2773" s="18" t="s">
        <v>299</v>
      </c>
      <c r="C2773" s="18" t="s">
        <v>302</v>
      </c>
      <c r="D2773" s="18" t="s">
        <v>98</v>
      </c>
      <c r="E2773" s="18" t="s">
        <v>101</v>
      </c>
      <c r="F2773" s="44">
        <v>63</v>
      </c>
    </row>
    <row r="2774" spans="1:6" x14ac:dyDescent="0.2">
      <c r="A2774" s="18" t="s">
        <v>8</v>
      </c>
      <c r="B2774" s="18" t="s">
        <v>299</v>
      </c>
      <c r="C2774" s="18" t="s">
        <v>302</v>
      </c>
      <c r="D2774" s="18" t="s">
        <v>98</v>
      </c>
      <c r="E2774" s="18" t="s">
        <v>104</v>
      </c>
      <c r="F2774" s="44">
        <v>14</v>
      </c>
    </row>
    <row r="2775" spans="1:6" x14ac:dyDescent="0.2">
      <c r="A2775" s="18" t="s">
        <v>8</v>
      </c>
      <c r="B2775" s="18" t="s">
        <v>299</v>
      </c>
      <c r="C2775" s="18" t="s">
        <v>302</v>
      </c>
      <c r="D2775" s="18" t="s">
        <v>98</v>
      </c>
      <c r="E2775" s="18" t="s">
        <v>99</v>
      </c>
      <c r="F2775" s="44">
        <v>609</v>
      </c>
    </row>
    <row r="2776" spans="1:6" x14ac:dyDescent="0.2">
      <c r="A2776" s="18" t="s">
        <v>8</v>
      </c>
      <c r="B2776" s="18" t="s">
        <v>299</v>
      </c>
      <c r="C2776" s="18" t="s">
        <v>302</v>
      </c>
      <c r="D2776" s="18" t="s">
        <v>98</v>
      </c>
      <c r="E2776" s="18" t="s">
        <v>103</v>
      </c>
      <c r="F2776" s="44">
        <v>158</v>
      </c>
    </row>
    <row r="2777" spans="1:6" x14ac:dyDescent="0.2">
      <c r="A2777" s="18" t="s">
        <v>8</v>
      </c>
      <c r="B2777" s="18" t="s">
        <v>299</v>
      </c>
      <c r="C2777" s="18" t="s">
        <v>302</v>
      </c>
      <c r="D2777" s="18" t="s">
        <v>39</v>
      </c>
      <c r="E2777" s="18" t="s">
        <v>220</v>
      </c>
      <c r="F2777" s="44">
        <v>1</v>
      </c>
    </row>
    <row r="2778" spans="1:6" x14ac:dyDescent="0.2">
      <c r="A2778" s="18" t="s">
        <v>8</v>
      </c>
      <c r="B2778" s="18" t="s">
        <v>299</v>
      </c>
      <c r="C2778" s="18" t="s">
        <v>302</v>
      </c>
      <c r="D2778" s="18" t="s">
        <v>39</v>
      </c>
      <c r="E2778" s="18" t="s">
        <v>172</v>
      </c>
      <c r="F2778" s="44">
        <v>18</v>
      </c>
    </row>
    <row r="2779" spans="1:6" x14ac:dyDescent="0.2">
      <c r="A2779" s="18" t="s">
        <v>8</v>
      </c>
      <c r="B2779" s="18" t="s">
        <v>299</v>
      </c>
      <c r="C2779" s="18" t="s">
        <v>302</v>
      </c>
      <c r="D2779" s="18" t="s">
        <v>39</v>
      </c>
      <c r="E2779" s="18" t="s">
        <v>174</v>
      </c>
      <c r="F2779" s="44">
        <v>14</v>
      </c>
    </row>
    <row r="2780" spans="1:6" x14ac:dyDescent="0.2">
      <c r="A2780" s="18" t="s">
        <v>8</v>
      </c>
      <c r="B2780" s="18" t="s">
        <v>299</v>
      </c>
      <c r="C2780" s="18" t="s">
        <v>302</v>
      </c>
      <c r="D2780" s="18" t="s">
        <v>39</v>
      </c>
      <c r="E2780" s="18" t="s">
        <v>23</v>
      </c>
      <c r="F2780" s="44">
        <v>17</v>
      </c>
    </row>
    <row r="2781" spans="1:6" x14ac:dyDescent="0.2">
      <c r="A2781" s="18" t="s">
        <v>8</v>
      </c>
      <c r="B2781" s="18" t="s">
        <v>299</v>
      </c>
      <c r="C2781" s="18" t="s">
        <v>302</v>
      </c>
      <c r="D2781" s="18" t="s">
        <v>39</v>
      </c>
      <c r="E2781" s="18" t="s">
        <v>54</v>
      </c>
      <c r="F2781" s="44">
        <v>1</v>
      </c>
    </row>
    <row r="2782" spans="1:6" x14ac:dyDescent="0.2">
      <c r="A2782" s="18" t="s">
        <v>8</v>
      </c>
      <c r="B2782" s="18" t="s">
        <v>299</v>
      </c>
      <c r="C2782" s="18" t="s">
        <v>302</v>
      </c>
      <c r="D2782" s="18" t="s">
        <v>39</v>
      </c>
      <c r="E2782" s="18" t="s">
        <v>55</v>
      </c>
      <c r="F2782" s="44">
        <v>12</v>
      </c>
    </row>
    <row r="2783" spans="1:6" x14ac:dyDescent="0.2">
      <c r="A2783" s="18" t="s">
        <v>8</v>
      </c>
      <c r="B2783" s="18" t="s">
        <v>299</v>
      </c>
      <c r="C2783" s="18" t="s">
        <v>302</v>
      </c>
      <c r="D2783" s="18" t="s">
        <v>39</v>
      </c>
      <c r="E2783" s="18" t="s">
        <v>170</v>
      </c>
      <c r="F2783" s="44">
        <v>8</v>
      </c>
    </row>
    <row r="2784" spans="1:6" x14ac:dyDescent="0.2">
      <c r="A2784" s="18" t="s">
        <v>8</v>
      </c>
      <c r="B2784" s="18" t="s">
        <v>299</v>
      </c>
      <c r="C2784" s="18" t="s">
        <v>302</v>
      </c>
      <c r="D2784" s="18" t="s">
        <v>39</v>
      </c>
      <c r="E2784" s="18" t="s">
        <v>47</v>
      </c>
      <c r="F2784" s="44">
        <v>35</v>
      </c>
    </row>
    <row r="2785" spans="1:6" x14ac:dyDescent="0.2">
      <c r="A2785" s="18" t="s">
        <v>8</v>
      </c>
      <c r="B2785" s="18" t="s">
        <v>299</v>
      </c>
      <c r="C2785" s="18" t="s">
        <v>302</v>
      </c>
      <c r="D2785" s="18" t="s">
        <v>39</v>
      </c>
      <c r="E2785" s="18" t="s">
        <v>169</v>
      </c>
      <c r="F2785" s="44">
        <v>75</v>
      </c>
    </row>
    <row r="2786" spans="1:6" x14ac:dyDescent="0.2">
      <c r="A2786" s="18" t="s">
        <v>8</v>
      </c>
      <c r="B2786" s="18" t="s">
        <v>299</v>
      </c>
      <c r="C2786" s="18" t="s">
        <v>302</v>
      </c>
      <c r="D2786" s="18" t="s">
        <v>39</v>
      </c>
      <c r="E2786" s="18" t="s">
        <v>189</v>
      </c>
      <c r="F2786" s="44">
        <v>5</v>
      </c>
    </row>
    <row r="2787" spans="1:6" x14ac:dyDescent="0.2">
      <c r="A2787" s="18" t="s">
        <v>8</v>
      </c>
      <c r="B2787" s="18" t="s">
        <v>299</v>
      </c>
      <c r="C2787" s="18" t="s">
        <v>302</v>
      </c>
      <c r="D2787" s="18" t="s">
        <v>39</v>
      </c>
      <c r="E2787" s="18" t="s">
        <v>56</v>
      </c>
      <c r="F2787" s="44">
        <v>21</v>
      </c>
    </row>
    <row r="2788" spans="1:6" x14ac:dyDescent="0.2">
      <c r="A2788" s="18" t="s">
        <v>8</v>
      </c>
      <c r="B2788" s="18" t="s">
        <v>299</v>
      </c>
      <c r="C2788" s="18" t="s">
        <v>302</v>
      </c>
      <c r="D2788" s="18" t="s">
        <v>39</v>
      </c>
      <c r="E2788" s="18" t="s">
        <v>44</v>
      </c>
      <c r="F2788" s="44">
        <v>1</v>
      </c>
    </row>
    <row r="2789" spans="1:6" x14ac:dyDescent="0.2">
      <c r="A2789" s="18" t="s">
        <v>8</v>
      </c>
      <c r="B2789" s="18" t="s">
        <v>299</v>
      </c>
      <c r="C2789" s="18" t="s">
        <v>302</v>
      </c>
      <c r="D2789" s="18" t="s">
        <v>39</v>
      </c>
      <c r="E2789" s="18" t="s">
        <v>173</v>
      </c>
      <c r="F2789" s="44">
        <v>3</v>
      </c>
    </row>
    <row r="2790" spans="1:6" x14ac:dyDescent="0.2">
      <c r="A2790" s="18" t="s">
        <v>8</v>
      </c>
      <c r="B2790" s="18" t="s">
        <v>299</v>
      </c>
      <c r="C2790" s="18" t="s">
        <v>302</v>
      </c>
      <c r="D2790" s="18" t="s">
        <v>13</v>
      </c>
      <c r="E2790" s="18" t="s">
        <v>21</v>
      </c>
      <c r="F2790" s="44">
        <v>175</v>
      </c>
    </row>
    <row r="2791" spans="1:6" x14ac:dyDescent="0.2">
      <c r="A2791" s="18" t="s">
        <v>8</v>
      </c>
      <c r="B2791" s="18" t="s">
        <v>299</v>
      </c>
      <c r="C2791" s="18" t="s">
        <v>302</v>
      </c>
      <c r="D2791" s="18" t="s">
        <v>13</v>
      </c>
      <c r="E2791" s="18" t="s">
        <v>14</v>
      </c>
      <c r="F2791" s="44">
        <v>1798</v>
      </c>
    </row>
    <row r="2792" spans="1:6" x14ac:dyDescent="0.2">
      <c r="A2792" s="18" t="s">
        <v>8</v>
      </c>
      <c r="B2792" s="18" t="s">
        <v>299</v>
      </c>
      <c r="C2792" s="18" t="s">
        <v>302</v>
      </c>
      <c r="D2792" s="18" t="s">
        <v>13</v>
      </c>
      <c r="E2792" s="18" t="s">
        <v>18</v>
      </c>
      <c r="F2792" s="44">
        <v>1812</v>
      </c>
    </row>
    <row r="2793" spans="1:6" x14ac:dyDescent="0.2">
      <c r="A2793" s="18" t="s">
        <v>8</v>
      </c>
      <c r="B2793" s="18" t="s">
        <v>299</v>
      </c>
      <c r="C2793" s="18" t="s">
        <v>302</v>
      </c>
      <c r="D2793" s="18" t="s">
        <v>13</v>
      </c>
      <c r="E2793" s="18" t="s">
        <v>17</v>
      </c>
      <c r="F2793" s="44">
        <v>2216</v>
      </c>
    </row>
    <row r="2794" spans="1:6" x14ac:dyDescent="0.2">
      <c r="A2794" s="18" t="s">
        <v>8</v>
      </c>
      <c r="B2794" s="18" t="s">
        <v>299</v>
      </c>
      <c r="C2794" s="18" t="s">
        <v>302</v>
      </c>
      <c r="D2794" s="18" t="s">
        <v>13</v>
      </c>
      <c r="E2794" s="18" t="s">
        <v>20</v>
      </c>
      <c r="F2794" s="44">
        <v>430</v>
      </c>
    </row>
    <row r="2795" spans="1:6" x14ac:dyDescent="0.2">
      <c r="A2795" s="18" t="s">
        <v>8</v>
      </c>
      <c r="B2795" s="18" t="s">
        <v>299</v>
      </c>
      <c r="C2795" s="18" t="s">
        <v>302</v>
      </c>
      <c r="D2795" s="18" t="s">
        <v>13</v>
      </c>
      <c r="E2795" s="18" t="s">
        <v>23</v>
      </c>
      <c r="F2795" s="44">
        <v>216</v>
      </c>
    </row>
    <row r="2796" spans="1:6" x14ac:dyDescent="0.2">
      <c r="A2796" s="18" t="s">
        <v>8</v>
      </c>
      <c r="B2796" s="18" t="s">
        <v>299</v>
      </c>
      <c r="C2796" s="18" t="s">
        <v>302</v>
      </c>
      <c r="D2796" s="18" t="s">
        <v>13</v>
      </c>
      <c r="E2796" s="18" t="s">
        <v>15</v>
      </c>
      <c r="F2796" s="44">
        <v>578</v>
      </c>
    </row>
    <row r="2797" spans="1:6" x14ac:dyDescent="0.2">
      <c r="A2797" s="18" t="s">
        <v>8</v>
      </c>
      <c r="B2797" s="18" t="s">
        <v>299</v>
      </c>
      <c r="C2797" s="18" t="s">
        <v>302</v>
      </c>
      <c r="D2797" s="18" t="s">
        <v>13</v>
      </c>
      <c r="E2797" s="18" t="s">
        <v>22</v>
      </c>
      <c r="F2797" s="44">
        <v>613</v>
      </c>
    </row>
    <row r="2798" spans="1:6" x14ac:dyDescent="0.2">
      <c r="A2798" s="18" t="s">
        <v>8</v>
      </c>
      <c r="B2798" s="18" t="s">
        <v>299</v>
      </c>
      <c r="C2798" s="18" t="s">
        <v>302</v>
      </c>
      <c r="D2798" s="18" t="s">
        <v>13</v>
      </c>
      <c r="E2798" s="18" t="s">
        <v>19</v>
      </c>
      <c r="F2798" s="44">
        <v>209</v>
      </c>
    </row>
    <row r="2799" spans="1:6" x14ac:dyDescent="0.2">
      <c r="A2799" s="18" t="s">
        <v>8</v>
      </c>
      <c r="B2799" s="18" t="s">
        <v>299</v>
      </c>
      <c r="C2799" s="18" t="s">
        <v>302</v>
      </c>
      <c r="D2799" s="18" t="s">
        <v>128</v>
      </c>
      <c r="E2799" s="18" t="s">
        <v>23</v>
      </c>
      <c r="F2799" s="44">
        <v>322</v>
      </c>
    </row>
    <row r="2800" spans="1:6" x14ac:dyDescent="0.2">
      <c r="A2800" s="18" t="s">
        <v>8</v>
      </c>
      <c r="B2800" s="18" t="s">
        <v>299</v>
      </c>
      <c r="C2800" s="18" t="s">
        <v>302</v>
      </c>
      <c r="D2800" s="18" t="s">
        <v>128</v>
      </c>
      <c r="E2800" s="18" t="s">
        <v>129</v>
      </c>
      <c r="F2800" s="44">
        <v>104</v>
      </c>
    </row>
    <row r="2801" spans="1:6" x14ac:dyDescent="0.2">
      <c r="A2801" s="18" t="s">
        <v>8</v>
      </c>
      <c r="B2801" s="18" t="s">
        <v>299</v>
      </c>
      <c r="C2801" s="18" t="s">
        <v>302</v>
      </c>
      <c r="D2801" s="18" t="s">
        <v>128</v>
      </c>
      <c r="E2801" s="18" t="s">
        <v>130</v>
      </c>
      <c r="F2801" s="44">
        <v>544</v>
      </c>
    </row>
    <row r="2802" spans="1:6" x14ac:dyDescent="0.2">
      <c r="A2802" s="18" t="s">
        <v>8</v>
      </c>
      <c r="B2802" s="18" t="s">
        <v>299</v>
      </c>
      <c r="C2802" s="18" t="s">
        <v>302</v>
      </c>
      <c r="D2802" s="18" t="s">
        <v>244</v>
      </c>
      <c r="E2802" s="18" t="s">
        <v>160</v>
      </c>
      <c r="F2802" s="44">
        <v>24</v>
      </c>
    </row>
    <row r="2803" spans="1:6" x14ac:dyDescent="0.2">
      <c r="A2803" s="18" t="s">
        <v>8</v>
      </c>
      <c r="B2803" s="18" t="s">
        <v>299</v>
      </c>
      <c r="C2803" s="18" t="s">
        <v>302</v>
      </c>
      <c r="D2803" s="18" t="s">
        <v>244</v>
      </c>
      <c r="E2803" s="18" t="s">
        <v>159</v>
      </c>
      <c r="F2803" s="44">
        <v>1</v>
      </c>
    </row>
    <row r="2804" spans="1:6" x14ac:dyDescent="0.2">
      <c r="A2804" s="18" t="s">
        <v>8</v>
      </c>
      <c r="B2804" s="18" t="s">
        <v>299</v>
      </c>
      <c r="C2804" s="18" t="s">
        <v>302</v>
      </c>
      <c r="D2804" s="18" t="s">
        <v>244</v>
      </c>
      <c r="E2804" s="18" t="s">
        <v>161</v>
      </c>
      <c r="F2804" s="44">
        <v>67</v>
      </c>
    </row>
    <row r="2805" spans="1:6" x14ac:dyDescent="0.2">
      <c r="A2805" s="18" t="s">
        <v>8</v>
      </c>
      <c r="B2805" s="18" t="s">
        <v>299</v>
      </c>
      <c r="C2805" s="18" t="s">
        <v>302</v>
      </c>
      <c r="D2805" s="18" t="s">
        <v>138</v>
      </c>
      <c r="E2805" s="18" t="s">
        <v>140</v>
      </c>
      <c r="F2805" s="44">
        <v>60</v>
      </c>
    </row>
    <row r="2806" spans="1:6" x14ac:dyDescent="0.2">
      <c r="A2806" s="18" t="s">
        <v>8</v>
      </c>
      <c r="B2806" s="18" t="s">
        <v>299</v>
      </c>
      <c r="C2806" s="18" t="s">
        <v>302</v>
      </c>
      <c r="D2806" s="18" t="s">
        <v>138</v>
      </c>
      <c r="E2806" s="18" t="s">
        <v>139</v>
      </c>
      <c r="F2806" s="44">
        <v>203</v>
      </c>
    </row>
    <row r="2807" spans="1:6" x14ac:dyDescent="0.2">
      <c r="A2807" s="18" t="s">
        <v>8</v>
      </c>
      <c r="B2807" s="18" t="s">
        <v>299</v>
      </c>
      <c r="C2807" s="18" t="s">
        <v>302</v>
      </c>
      <c r="D2807" s="18" t="s">
        <v>148</v>
      </c>
      <c r="E2807" s="18" t="s">
        <v>149</v>
      </c>
      <c r="F2807" s="44">
        <v>2</v>
      </c>
    </row>
    <row r="2808" spans="1:6" x14ac:dyDescent="0.2">
      <c r="A2808" s="18" t="s">
        <v>8</v>
      </c>
      <c r="B2808" s="18" t="s">
        <v>299</v>
      </c>
      <c r="C2808" s="18" t="s">
        <v>302</v>
      </c>
      <c r="D2808" s="18" t="s">
        <v>148</v>
      </c>
      <c r="E2808" s="18" t="s">
        <v>23</v>
      </c>
      <c r="F2808" s="44">
        <v>11</v>
      </c>
    </row>
    <row r="2809" spans="1:6" x14ac:dyDescent="0.2">
      <c r="A2809" s="18" t="s">
        <v>8</v>
      </c>
      <c r="B2809" s="18" t="s">
        <v>299</v>
      </c>
      <c r="C2809" s="18" t="s">
        <v>303</v>
      </c>
      <c r="D2809" s="18" t="s">
        <v>21</v>
      </c>
      <c r="E2809" s="18" t="s">
        <v>156</v>
      </c>
      <c r="F2809" s="44">
        <v>109</v>
      </c>
    </row>
    <row r="2810" spans="1:6" x14ac:dyDescent="0.2">
      <c r="A2810" s="18" t="s">
        <v>8</v>
      </c>
      <c r="B2810" s="18" t="s">
        <v>299</v>
      </c>
      <c r="C2810" s="18" t="s">
        <v>303</v>
      </c>
      <c r="D2810" s="18" t="s">
        <v>21</v>
      </c>
      <c r="E2810" s="18" t="s">
        <v>157</v>
      </c>
      <c r="F2810" s="44">
        <v>324</v>
      </c>
    </row>
    <row r="2811" spans="1:6" x14ac:dyDescent="0.2">
      <c r="A2811" s="18" t="s">
        <v>8</v>
      </c>
      <c r="B2811" s="18" t="s">
        <v>299</v>
      </c>
      <c r="C2811" s="18" t="s">
        <v>303</v>
      </c>
      <c r="D2811" s="18" t="s">
        <v>73</v>
      </c>
      <c r="E2811" s="18" t="s">
        <v>93</v>
      </c>
      <c r="F2811" s="44">
        <v>24</v>
      </c>
    </row>
    <row r="2812" spans="1:6" x14ac:dyDescent="0.2">
      <c r="A2812" s="18" t="s">
        <v>8</v>
      </c>
      <c r="B2812" s="18" t="s">
        <v>299</v>
      </c>
      <c r="C2812" s="18" t="s">
        <v>303</v>
      </c>
      <c r="D2812" s="18" t="s">
        <v>73</v>
      </c>
      <c r="E2812" s="18" t="s">
        <v>92</v>
      </c>
      <c r="F2812" s="44">
        <v>5</v>
      </c>
    </row>
    <row r="2813" spans="1:6" x14ac:dyDescent="0.2">
      <c r="A2813" s="18" t="s">
        <v>8</v>
      </c>
      <c r="B2813" s="18" t="s">
        <v>299</v>
      </c>
      <c r="C2813" s="18" t="s">
        <v>303</v>
      </c>
      <c r="D2813" s="18" t="s">
        <v>73</v>
      </c>
      <c r="E2813" s="18" t="s">
        <v>94</v>
      </c>
      <c r="F2813" s="44">
        <v>7</v>
      </c>
    </row>
    <row r="2814" spans="1:6" x14ac:dyDescent="0.2">
      <c r="A2814" s="18" t="s">
        <v>8</v>
      </c>
      <c r="B2814" s="18" t="s">
        <v>299</v>
      </c>
      <c r="C2814" s="18" t="s">
        <v>303</v>
      </c>
      <c r="D2814" s="18" t="s">
        <v>73</v>
      </c>
      <c r="E2814" s="18" t="s">
        <v>87</v>
      </c>
      <c r="F2814" s="44">
        <v>7</v>
      </c>
    </row>
    <row r="2815" spans="1:6" x14ac:dyDescent="0.2">
      <c r="A2815" s="18" t="s">
        <v>8</v>
      </c>
      <c r="B2815" s="18" t="s">
        <v>299</v>
      </c>
      <c r="C2815" s="18" t="s">
        <v>303</v>
      </c>
      <c r="D2815" s="18" t="s">
        <v>73</v>
      </c>
      <c r="E2815" s="18" t="s">
        <v>86</v>
      </c>
      <c r="F2815" s="44">
        <v>29</v>
      </c>
    </row>
    <row r="2816" spans="1:6" x14ac:dyDescent="0.2">
      <c r="A2816" s="18" t="s">
        <v>8</v>
      </c>
      <c r="B2816" s="18" t="s">
        <v>299</v>
      </c>
      <c r="C2816" s="18" t="s">
        <v>303</v>
      </c>
      <c r="D2816" s="18" t="s">
        <v>73</v>
      </c>
      <c r="E2816" s="18" t="s">
        <v>88</v>
      </c>
      <c r="F2816" s="44">
        <v>1</v>
      </c>
    </row>
    <row r="2817" spans="1:6" x14ac:dyDescent="0.2">
      <c r="A2817" s="18" t="s">
        <v>8</v>
      </c>
      <c r="B2817" s="18" t="s">
        <v>299</v>
      </c>
      <c r="C2817" s="18" t="s">
        <v>303</v>
      </c>
      <c r="D2817" s="18" t="s">
        <v>73</v>
      </c>
      <c r="E2817" s="18" t="s">
        <v>96</v>
      </c>
      <c r="F2817" s="44">
        <v>18</v>
      </c>
    </row>
    <row r="2818" spans="1:6" x14ac:dyDescent="0.2">
      <c r="A2818" s="18" t="s">
        <v>8</v>
      </c>
      <c r="B2818" s="18" t="s">
        <v>299</v>
      </c>
      <c r="C2818" s="18" t="s">
        <v>303</v>
      </c>
      <c r="D2818" s="18" t="s">
        <v>73</v>
      </c>
      <c r="E2818" s="18" t="s">
        <v>95</v>
      </c>
      <c r="F2818" s="44">
        <v>31</v>
      </c>
    </row>
    <row r="2819" spans="1:6" x14ac:dyDescent="0.2">
      <c r="A2819" s="18" t="s">
        <v>8</v>
      </c>
      <c r="B2819" s="18" t="s">
        <v>299</v>
      </c>
      <c r="C2819" s="18" t="s">
        <v>303</v>
      </c>
      <c r="D2819" s="18" t="s">
        <v>73</v>
      </c>
      <c r="E2819" s="18" t="s">
        <v>97</v>
      </c>
      <c r="F2819" s="44">
        <v>6</v>
      </c>
    </row>
    <row r="2820" spans="1:6" x14ac:dyDescent="0.2">
      <c r="A2820" s="18" t="s">
        <v>8</v>
      </c>
      <c r="B2820" s="18" t="s">
        <v>299</v>
      </c>
      <c r="C2820" s="18" t="s">
        <v>303</v>
      </c>
      <c r="D2820" s="18" t="s">
        <v>73</v>
      </c>
      <c r="E2820" s="18" t="s">
        <v>80</v>
      </c>
      <c r="F2820" s="44">
        <v>1</v>
      </c>
    </row>
    <row r="2821" spans="1:6" x14ac:dyDescent="0.2">
      <c r="A2821" s="18" t="s">
        <v>8</v>
      </c>
      <c r="B2821" s="18" t="s">
        <v>299</v>
      </c>
      <c r="C2821" s="18" t="s">
        <v>303</v>
      </c>
      <c r="D2821" s="18" t="s">
        <v>73</v>
      </c>
      <c r="E2821" s="18" t="s">
        <v>79</v>
      </c>
      <c r="F2821" s="44">
        <v>42</v>
      </c>
    </row>
    <row r="2822" spans="1:6" x14ac:dyDescent="0.2">
      <c r="A2822" s="18" t="s">
        <v>8</v>
      </c>
      <c r="B2822" s="18" t="s">
        <v>299</v>
      </c>
      <c r="C2822" s="18" t="s">
        <v>303</v>
      </c>
      <c r="D2822" s="18" t="s">
        <v>73</v>
      </c>
      <c r="E2822" s="18" t="s">
        <v>78</v>
      </c>
      <c r="F2822" s="44">
        <v>7</v>
      </c>
    </row>
    <row r="2823" spans="1:6" x14ac:dyDescent="0.2">
      <c r="A2823" s="18" t="s">
        <v>8</v>
      </c>
      <c r="B2823" s="18" t="s">
        <v>299</v>
      </c>
      <c r="C2823" s="18" t="s">
        <v>303</v>
      </c>
      <c r="D2823" s="18" t="s">
        <v>73</v>
      </c>
      <c r="E2823" s="18" t="s">
        <v>81</v>
      </c>
      <c r="F2823" s="44">
        <v>1</v>
      </c>
    </row>
    <row r="2824" spans="1:6" x14ac:dyDescent="0.2">
      <c r="A2824" s="18" t="s">
        <v>8</v>
      </c>
      <c r="B2824" s="18" t="s">
        <v>299</v>
      </c>
      <c r="C2824" s="18" t="s">
        <v>303</v>
      </c>
      <c r="D2824" s="18" t="s">
        <v>73</v>
      </c>
      <c r="E2824" s="18" t="s">
        <v>76</v>
      </c>
      <c r="F2824" s="44">
        <v>15</v>
      </c>
    </row>
    <row r="2825" spans="1:6" x14ac:dyDescent="0.2">
      <c r="A2825" s="18" t="s">
        <v>8</v>
      </c>
      <c r="B2825" s="18" t="s">
        <v>299</v>
      </c>
      <c r="C2825" s="18" t="s">
        <v>303</v>
      </c>
      <c r="D2825" s="18" t="s">
        <v>73</v>
      </c>
      <c r="E2825" s="18" t="s">
        <v>75</v>
      </c>
      <c r="F2825" s="44">
        <v>169</v>
      </c>
    </row>
    <row r="2826" spans="1:6" x14ac:dyDescent="0.2">
      <c r="A2826" s="18" t="s">
        <v>8</v>
      </c>
      <c r="B2826" s="18" t="s">
        <v>299</v>
      </c>
      <c r="C2826" s="18" t="s">
        <v>303</v>
      </c>
      <c r="D2826" s="18" t="s">
        <v>73</v>
      </c>
      <c r="E2826" s="18" t="s">
        <v>74</v>
      </c>
      <c r="F2826" s="44">
        <v>8</v>
      </c>
    </row>
    <row r="2827" spans="1:6" x14ac:dyDescent="0.2">
      <c r="A2827" s="18" t="s">
        <v>8</v>
      </c>
      <c r="B2827" s="18" t="s">
        <v>299</v>
      </c>
      <c r="C2827" s="18" t="s">
        <v>303</v>
      </c>
      <c r="D2827" s="18" t="s">
        <v>73</v>
      </c>
      <c r="E2827" s="18" t="s">
        <v>77</v>
      </c>
      <c r="F2827" s="44">
        <v>33</v>
      </c>
    </row>
    <row r="2828" spans="1:6" x14ac:dyDescent="0.2">
      <c r="A2828" s="18" t="s">
        <v>8</v>
      </c>
      <c r="B2828" s="18" t="s">
        <v>299</v>
      </c>
      <c r="C2828" s="18" t="s">
        <v>303</v>
      </c>
      <c r="D2828" s="18" t="s">
        <v>73</v>
      </c>
      <c r="E2828" s="18" t="s">
        <v>84</v>
      </c>
      <c r="F2828" s="44">
        <v>2</v>
      </c>
    </row>
    <row r="2829" spans="1:6" x14ac:dyDescent="0.2">
      <c r="A2829" s="18" t="s">
        <v>8</v>
      </c>
      <c r="B2829" s="18" t="s">
        <v>299</v>
      </c>
      <c r="C2829" s="18" t="s">
        <v>303</v>
      </c>
      <c r="D2829" s="18" t="s">
        <v>73</v>
      </c>
      <c r="E2829" s="18" t="s">
        <v>83</v>
      </c>
      <c r="F2829" s="44">
        <v>45</v>
      </c>
    </row>
    <row r="2830" spans="1:6" x14ac:dyDescent="0.2">
      <c r="A2830" s="18" t="s">
        <v>8</v>
      </c>
      <c r="B2830" s="18" t="s">
        <v>299</v>
      </c>
      <c r="C2830" s="18" t="s">
        <v>303</v>
      </c>
      <c r="D2830" s="18" t="s">
        <v>73</v>
      </c>
      <c r="E2830" s="18" t="s">
        <v>82</v>
      </c>
      <c r="F2830" s="44">
        <v>64</v>
      </c>
    </row>
    <row r="2831" spans="1:6" x14ac:dyDescent="0.2">
      <c r="A2831" s="18" t="s">
        <v>8</v>
      </c>
      <c r="B2831" s="18" t="s">
        <v>299</v>
      </c>
      <c r="C2831" s="18" t="s">
        <v>303</v>
      </c>
      <c r="D2831" s="18" t="s">
        <v>73</v>
      </c>
      <c r="E2831" s="18" t="s">
        <v>85</v>
      </c>
      <c r="F2831" s="44">
        <v>17</v>
      </c>
    </row>
    <row r="2832" spans="1:6" x14ac:dyDescent="0.2">
      <c r="A2832" s="18" t="s">
        <v>8</v>
      </c>
      <c r="B2832" s="18" t="s">
        <v>299</v>
      </c>
      <c r="C2832" s="18" t="s">
        <v>303</v>
      </c>
      <c r="D2832" s="18" t="s">
        <v>73</v>
      </c>
      <c r="E2832" s="18" t="s">
        <v>90</v>
      </c>
      <c r="F2832" s="44">
        <v>196</v>
      </c>
    </row>
    <row r="2833" spans="1:6" x14ac:dyDescent="0.2">
      <c r="A2833" s="18" t="s">
        <v>8</v>
      </c>
      <c r="B2833" s="18" t="s">
        <v>299</v>
      </c>
      <c r="C2833" s="18" t="s">
        <v>303</v>
      </c>
      <c r="D2833" s="18" t="s">
        <v>73</v>
      </c>
      <c r="E2833" s="18" t="s">
        <v>89</v>
      </c>
      <c r="F2833" s="44">
        <v>60</v>
      </c>
    </row>
    <row r="2834" spans="1:6" x14ac:dyDescent="0.2">
      <c r="A2834" s="18" t="s">
        <v>8</v>
      </c>
      <c r="B2834" s="18" t="s">
        <v>299</v>
      </c>
      <c r="C2834" s="18" t="s">
        <v>303</v>
      </c>
      <c r="D2834" s="18" t="s">
        <v>73</v>
      </c>
      <c r="E2834" s="18" t="s">
        <v>91</v>
      </c>
      <c r="F2834" s="44">
        <v>56</v>
      </c>
    </row>
    <row r="2835" spans="1:6" x14ac:dyDescent="0.2">
      <c r="A2835" s="18" t="s">
        <v>8</v>
      </c>
      <c r="B2835" s="18" t="s">
        <v>299</v>
      </c>
      <c r="C2835" s="18" t="s">
        <v>303</v>
      </c>
      <c r="D2835" s="18" t="s">
        <v>150</v>
      </c>
      <c r="E2835" s="18" t="s">
        <v>154</v>
      </c>
      <c r="F2835" s="44">
        <v>605</v>
      </c>
    </row>
    <row r="2836" spans="1:6" x14ac:dyDescent="0.2">
      <c r="A2836" s="18" t="s">
        <v>8</v>
      </c>
      <c r="B2836" s="18" t="s">
        <v>299</v>
      </c>
      <c r="C2836" s="18" t="s">
        <v>303</v>
      </c>
      <c r="D2836" s="18" t="s">
        <v>150</v>
      </c>
      <c r="E2836" s="18" t="s">
        <v>151</v>
      </c>
      <c r="F2836" s="44">
        <v>3</v>
      </c>
    </row>
    <row r="2837" spans="1:6" x14ac:dyDescent="0.2">
      <c r="A2837" s="18" t="s">
        <v>8</v>
      </c>
      <c r="B2837" s="18" t="s">
        <v>299</v>
      </c>
      <c r="C2837" s="18" t="s">
        <v>303</v>
      </c>
      <c r="D2837" s="18" t="s">
        <v>150</v>
      </c>
      <c r="E2837" s="18" t="s">
        <v>152</v>
      </c>
      <c r="F2837" s="44">
        <v>146</v>
      </c>
    </row>
    <row r="2838" spans="1:6" x14ac:dyDescent="0.2">
      <c r="A2838" s="18" t="s">
        <v>8</v>
      </c>
      <c r="B2838" s="18" t="s">
        <v>299</v>
      </c>
      <c r="C2838" s="18" t="s">
        <v>303</v>
      </c>
      <c r="D2838" s="18" t="s">
        <v>150</v>
      </c>
      <c r="E2838" s="18" t="s">
        <v>153</v>
      </c>
      <c r="F2838" s="44">
        <v>353</v>
      </c>
    </row>
    <row r="2839" spans="1:6" x14ac:dyDescent="0.2">
      <c r="A2839" s="18" t="s">
        <v>8</v>
      </c>
      <c r="B2839" s="18" t="s">
        <v>299</v>
      </c>
      <c r="C2839" s="18" t="s">
        <v>303</v>
      </c>
      <c r="D2839" s="18" t="s">
        <v>57</v>
      </c>
      <c r="E2839" s="18" t="s">
        <v>62</v>
      </c>
      <c r="F2839" s="44">
        <v>1278</v>
      </c>
    </row>
    <row r="2840" spans="1:6" x14ac:dyDescent="0.2">
      <c r="A2840" s="18" t="s">
        <v>8</v>
      </c>
      <c r="B2840" s="18" t="s">
        <v>299</v>
      </c>
      <c r="C2840" s="18" t="s">
        <v>303</v>
      </c>
      <c r="D2840" s="18" t="s">
        <v>57</v>
      </c>
      <c r="E2840" s="18" t="s">
        <v>59</v>
      </c>
      <c r="F2840" s="44">
        <v>896</v>
      </c>
    </row>
    <row r="2841" spans="1:6" x14ac:dyDescent="0.2">
      <c r="A2841" s="18" t="s">
        <v>8</v>
      </c>
      <c r="B2841" s="18" t="s">
        <v>299</v>
      </c>
      <c r="C2841" s="18" t="s">
        <v>303</v>
      </c>
      <c r="D2841" s="18" t="s">
        <v>57</v>
      </c>
      <c r="E2841" s="18" t="s">
        <v>60</v>
      </c>
      <c r="F2841" s="44">
        <v>476</v>
      </c>
    </row>
    <row r="2842" spans="1:6" x14ac:dyDescent="0.2">
      <c r="A2842" s="18" t="s">
        <v>8</v>
      </c>
      <c r="B2842" s="18" t="s">
        <v>299</v>
      </c>
      <c r="C2842" s="18" t="s">
        <v>303</v>
      </c>
      <c r="D2842" s="18" t="s">
        <v>57</v>
      </c>
      <c r="E2842" s="18" t="s">
        <v>61</v>
      </c>
      <c r="F2842" s="44">
        <v>476</v>
      </c>
    </row>
    <row r="2843" spans="1:6" x14ac:dyDescent="0.2">
      <c r="A2843" s="18" t="s">
        <v>8</v>
      </c>
      <c r="B2843" s="18" t="s">
        <v>299</v>
      </c>
      <c r="C2843" s="18" t="s">
        <v>303</v>
      </c>
      <c r="D2843" s="18" t="s">
        <v>57</v>
      </c>
      <c r="E2843" s="18" t="s">
        <v>63</v>
      </c>
      <c r="F2843" s="44">
        <v>191</v>
      </c>
    </row>
    <row r="2844" spans="1:6" x14ac:dyDescent="0.2">
      <c r="A2844" s="18" t="s">
        <v>8</v>
      </c>
      <c r="B2844" s="18" t="s">
        <v>299</v>
      </c>
      <c r="C2844" s="18" t="s">
        <v>303</v>
      </c>
      <c r="D2844" s="18" t="s">
        <v>57</v>
      </c>
      <c r="E2844" s="18" t="s">
        <v>23</v>
      </c>
      <c r="F2844" s="44">
        <v>211</v>
      </c>
    </row>
    <row r="2845" spans="1:6" x14ac:dyDescent="0.2">
      <c r="A2845" s="18" t="s">
        <v>8</v>
      </c>
      <c r="B2845" s="18" t="s">
        <v>299</v>
      </c>
      <c r="C2845" s="18" t="s">
        <v>303</v>
      </c>
      <c r="D2845" s="18" t="s">
        <v>141</v>
      </c>
      <c r="E2845" s="18" t="s">
        <v>145</v>
      </c>
      <c r="F2845" s="44">
        <v>4</v>
      </c>
    </row>
    <row r="2846" spans="1:6" x14ac:dyDescent="0.2">
      <c r="A2846" s="18" t="s">
        <v>8</v>
      </c>
      <c r="B2846" s="18" t="s">
        <v>299</v>
      </c>
      <c r="C2846" s="18" t="s">
        <v>303</v>
      </c>
      <c r="D2846" s="18" t="s">
        <v>141</v>
      </c>
      <c r="E2846" s="18" t="s">
        <v>142</v>
      </c>
      <c r="F2846" s="44">
        <v>105</v>
      </c>
    </row>
    <row r="2847" spans="1:6" x14ac:dyDescent="0.2">
      <c r="A2847" s="18" t="s">
        <v>8</v>
      </c>
      <c r="B2847" s="18" t="s">
        <v>299</v>
      </c>
      <c r="C2847" s="18" t="s">
        <v>303</v>
      </c>
      <c r="D2847" s="18" t="s">
        <v>141</v>
      </c>
      <c r="E2847" s="18" t="s">
        <v>147</v>
      </c>
      <c r="F2847" s="44">
        <v>15</v>
      </c>
    </row>
    <row r="2848" spans="1:6" x14ac:dyDescent="0.2">
      <c r="A2848" s="18" t="s">
        <v>8</v>
      </c>
      <c r="B2848" s="18" t="s">
        <v>299</v>
      </c>
      <c r="C2848" s="18" t="s">
        <v>303</v>
      </c>
      <c r="D2848" s="18" t="s">
        <v>141</v>
      </c>
      <c r="E2848" s="18" t="s">
        <v>144</v>
      </c>
      <c r="F2848" s="44">
        <v>2</v>
      </c>
    </row>
    <row r="2849" spans="1:6" x14ac:dyDescent="0.2">
      <c r="A2849" s="18" t="s">
        <v>8</v>
      </c>
      <c r="B2849" s="18" t="s">
        <v>299</v>
      </c>
      <c r="C2849" s="18" t="s">
        <v>303</v>
      </c>
      <c r="D2849" s="18" t="s">
        <v>141</v>
      </c>
      <c r="E2849" s="18" t="s">
        <v>143</v>
      </c>
      <c r="F2849" s="44">
        <v>2</v>
      </c>
    </row>
    <row r="2850" spans="1:6" x14ac:dyDescent="0.2">
      <c r="A2850" s="18" t="s">
        <v>8</v>
      </c>
      <c r="B2850" s="18" t="s">
        <v>299</v>
      </c>
      <c r="C2850" s="18" t="s">
        <v>303</v>
      </c>
      <c r="D2850" s="18" t="s">
        <v>35</v>
      </c>
      <c r="E2850" s="18" t="s">
        <v>21</v>
      </c>
      <c r="F2850" s="44">
        <v>689</v>
      </c>
    </row>
    <row r="2851" spans="1:6" x14ac:dyDescent="0.2">
      <c r="A2851" s="18" t="s">
        <v>8</v>
      </c>
      <c r="B2851" s="18" t="s">
        <v>299</v>
      </c>
      <c r="C2851" s="18" t="s">
        <v>303</v>
      </c>
      <c r="D2851" s="18" t="s">
        <v>35</v>
      </c>
      <c r="E2851" s="18" t="s">
        <v>36</v>
      </c>
      <c r="F2851" s="44">
        <v>20</v>
      </c>
    </row>
    <row r="2852" spans="1:6" x14ac:dyDescent="0.2">
      <c r="A2852" s="18" t="s">
        <v>8</v>
      </c>
      <c r="B2852" s="18" t="s">
        <v>299</v>
      </c>
      <c r="C2852" s="18" t="s">
        <v>303</v>
      </c>
      <c r="D2852" s="18" t="s">
        <v>35</v>
      </c>
      <c r="E2852" s="18" t="s">
        <v>38</v>
      </c>
      <c r="F2852" s="44">
        <v>1740</v>
      </c>
    </row>
    <row r="2853" spans="1:6" x14ac:dyDescent="0.2">
      <c r="A2853" s="18" t="s">
        <v>8</v>
      </c>
      <c r="B2853" s="18" t="s">
        <v>299</v>
      </c>
      <c r="C2853" s="18" t="s">
        <v>303</v>
      </c>
      <c r="D2853" s="18" t="s">
        <v>35</v>
      </c>
      <c r="E2853" s="18" t="s">
        <v>23</v>
      </c>
      <c r="F2853" s="44">
        <v>90</v>
      </c>
    </row>
    <row r="2854" spans="1:6" x14ac:dyDescent="0.2">
      <c r="A2854" s="18" t="s">
        <v>8</v>
      </c>
      <c r="B2854" s="18" t="s">
        <v>299</v>
      </c>
      <c r="C2854" s="18" t="s">
        <v>303</v>
      </c>
      <c r="D2854" s="18" t="s">
        <v>35</v>
      </c>
      <c r="E2854" s="18" t="s">
        <v>37</v>
      </c>
      <c r="F2854" s="44">
        <v>110</v>
      </c>
    </row>
    <row r="2855" spans="1:6" x14ac:dyDescent="0.2">
      <c r="A2855" s="18" t="s">
        <v>8</v>
      </c>
      <c r="B2855" s="18" t="s">
        <v>299</v>
      </c>
      <c r="C2855" s="18" t="s">
        <v>303</v>
      </c>
      <c r="D2855" s="18" t="s">
        <v>35</v>
      </c>
      <c r="E2855" s="18" t="s">
        <v>22</v>
      </c>
      <c r="F2855" s="44">
        <v>122</v>
      </c>
    </row>
    <row r="2856" spans="1:6" x14ac:dyDescent="0.2">
      <c r="A2856" s="18" t="s">
        <v>8</v>
      </c>
      <c r="B2856" s="18" t="s">
        <v>299</v>
      </c>
      <c r="C2856" s="18" t="s">
        <v>303</v>
      </c>
      <c r="D2856" s="18" t="s">
        <v>272</v>
      </c>
      <c r="E2856" s="18" t="s">
        <v>166</v>
      </c>
      <c r="F2856" s="44">
        <v>240</v>
      </c>
    </row>
    <row r="2857" spans="1:6" x14ac:dyDescent="0.2">
      <c r="A2857" s="18" t="s">
        <v>8</v>
      </c>
      <c r="B2857" s="18" t="s">
        <v>299</v>
      </c>
      <c r="C2857" s="18" t="s">
        <v>303</v>
      </c>
      <c r="D2857" s="18" t="s">
        <v>272</v>
      </c>
      <c r="E2857" s="18" t="s">
        <v>163</v>
      </c>
      <c r="F2857" s="44">
        <v>903</v>
      </c>
    </row>
    <row r="2858" spans="1:6" x14ac:dyDescent="0.2">
      <c r="A2858" s="18" t="s">
        <v>8</v>
      </c>
      <c r="B2858" s="18" t="s">
        <v>299</v>
      </c>
      <c r="C2858" s="18" t="s">
        <v>303</v>
      </c>
      <c r="D2858" s="18" t="s">
        <v>105</v>
      </c>
      <c r="E2858" s="18" t="s">
        <v>107</v>
      </c>
      <c r="F2858" s="44">
        <v>7</v>
      </c>
    </row>
    <row r="2859" spans="1:6" x14ac:dyDescent="0.2">
      <c r="A2859" s="18" t="s">
        <v>8</v>
      </c>
      <c r="B2859" s="18" t="s">
        <v>299</v>
      </c>
      <c r="C2859" s="18" t="s">
        <v>303</v>
      </c>
      <c r="D2859" s="18" t="s">
        <v>105</v>
      </c>
      <c r="E2859" s="18" t="s">
        <v>108</v>
      </c>
      <c r="F2859" s="44">
        <v>15</v>
      </c>
    </row>
    <row r="2860" spans="1:6" x14ac:dyDescent="0.2">
      <c r="A2860" s="18" t="s">
        <v>8</v>
      </c>
      <c r="B2860" s="18" t="s">
        <v>299</v>
      </c>
      <c r="C2860" s="18" t="s">
        <v>303</v>
      </c>
      <c r="D2860" s="18" t="s">
        <v>105</v>
      </c>
      <c r="E2860" s="18" t="s">
        <v>109</v>
      </c>
      <c r="F2860" s="44">
        <v>210</v>
      </c>
    </row>
    <row r="2861" spans="1:6" x14ac:dyDescent="0.2">
      <c r="A2861" s="18" t="s">
        <v>8</v>
      </c>
      <c r="B2861" s="18" t="s">
        <v>299</v>
      </c>
      <c r="C2861" s="18" t="s">
        <v>303</v>
      </c>
      <c r="D2861" s="18" t="s">
        <v>105</v>
      </c>
      <c r="E2861" s="18" t="s">
        <v>110</v>
      </c>
      <c r="F2861" s="44">
        <v>30</v>
      </c>
    </row>
    <row r="2862" spans="1:6" x14ac:dyDescent="0.2">
      <c r="A2862" s="18" t="s">
        <v>8</v>
      </c>
      <c r="B2862" s="18" t="s">
        <v>299</v>
      </c>
      <c r="C2862" s="18" t="s">
        <v>303</v>
      </c>
      <c r="D2862" s="18" t="s">
        <v>105</v>
      </c>
      <c r="E2862" s="18" t="s">
        <v>111</v>
      </c>
      <c r="F2862" s="44">
        <v>26</v>
      </c>
    </row>
    <row r="2863" spans="1:6" x14ac:dyDescent="0.2">
      <c r="A2863" s="18" t="s">
        <v>8</v>
      </c>
      <c r="B2863" s="18" t="s">
        <v>299</v>
      </c>
      <c r="C2863" s="18" t="s">
        <v>303</v>
      </c>
      <c r="D2863" s="18" t="s">
        <v>105</v>
      </c>
      <c r="E2863" s="18" t="s">
        <v>113</v>
      </c>
      <c r="F2863" s="44">
        <v>5</v>
      </c>
    </row>
    <row r="2864" spans="1:6" x14ac:dyDescent="0.2">
      <c r="A2864" s="18" t="s">
        <v>8</v>
      </c>
      <c r="B2864" s="18" t="s">
        <v>299</v>
      </c>
      <c r="C2864" s="18" t="s">
        <v>303</v>
      </c>
      <c r="D2864" s="18" t="s">
        <v>105</v>
      </c>
      <c r="E2864" s="18" t="s">
        <v>115</v>
      </c>
      <c r="F2864" s="44">
        <v>3</v>
      </c>
    </row>
    <row r="2865" spans="1:6" x14ac:dyDescent="0.2">
      <c r="A2865" s="18" t="s">
        <v>8</v>
      </c>
      <c r="B2865" s="18" t="s">
        <v>299</v>
      </c>
      <c r="C2865" s="18" t="s">
        <v>303</v>
      </c>
      <c r="D2865" s="18" t="s">
        <v>105</v>
      </c>
      <c r="E2865" s="18" t="s">
        <v>116</v>
      </c>
      <c r="F2865" s="44">
        <v>9</v>
      </c>
    </row>
    <row r="2866" spans="1:6" x14ac:dyDescent="0.2">
      <c r="A2866" s="18" t="s">
        <v>8</v>
      </c>
      <c r="B2866" s="18" t="s">
        <v>299</v>
      </c>
      <c r="C2866" s="18" t="s">
        <v>303</v>
      </c>
      <c r="D2866" s="18" t="s">
        <v>105</v>
      </c>
      <c r="E2866" s="18" t="s">
        <v>117</v>
      </c>
      <c r="F2866" s="44">
        <v>25</v>
      </c>
    </row>
    <row r="2867" spans="1:6" x14ac:dyDescent="0.2">
      <c r="A2867" s="18" t="s">
        <v>8</v>
      </c>
      <c r="B2867" s="18" t="s">
        <v>299</v>
      </c>
      <c r="C2867" s="18" t="s">
        <v>303</v>
      </c>
      <c r="D2867" s="18" t="s">
        <v>105</v>
      </c>
      <c r="E2867" s="18" t="s">
        <v>119</v>
      </c>
      <c r="F2867" s="44">
        <v>4</v>
      </c>
    </row>
    <row r="2868" spans="1:6" x14ac:dyDescent="0.2">
      <c r="A2868" s="18" t="s">
        <v>8</v>
      </c>
      <c r="B2868" s="18" t="s">
        <v>299</v>
      </c>
      <c r="C2868" s="18" t="s">
        <v>303</v>
      </c>
      <c r="D2868" s="18" t="s">
        <v>105</v>
      </c>
      <c r="E2868" s="18" t="s">
        <v>120</v>
      </c>
      <c r="F2868" s="44">
        <v>10</v>
      </c>
    </row>
    <row r="2869" spans="1:6" x14ac:dyDescent="0.2">
      <c r="A2869" s="18" t="s">
        <v>8</v>
      </c>
      <c r="B2869" s="18" t="s">
        <v>299</v>
      </c>
      <c r="C2869" s="18" t="s">
        <v>303</v>
      </c>
      <c r="D2869" s="18" t="s">
        <v>105</v>
      </c>
      <c r="E2869" s="18" t="s">
        <v>121</v>
      </c>
      <c r="F2869" s="44">
        <v>7</v>
      </c>
    </row>
    <row r="2870" spans="1:6" x14ac:dyDescent="0.2">
      <c r="A2870" s="18" t="s">
        <v>8</v>
      </c>
      <c r="B2870" s="18" t="s">
        <v>299</v>
      </c>
      <c r="C2870" s="18" t="s">
        <v>303</v>
      </c>
      <c r="D2870" s="18" t="s">
        <v>105</v>
      </c>
      <c r="E2870" s="18" t="s">
        <v>122</v>
      </c>
      <c r="F2870" s="44">
        <v>2</v>
      </c>
    </row>
    <row r="2871" spans="1:6" x14ac:dyDescent="0.2">
      <c r="A2871" s="18" t="s">
        <v>8</v>
      </c>
      <c r="B2871" s="18" t="s">
        <v>299</v>
      </c>
      <c r="C2871" s="18" t="s">
        <v>303</v>
      </c>
      <c r="D2871" s="18" t="s">
        <v>105</v>
      </c>
      <c r="E2871" s="18" t="s">
        <v>123</v>
      </c>
      <c r="F2871" s="44">
        <v>2</v>
      </c>
    </row>
    <row r="2872" spans="1:6" x14ac:dyDescent="0.2">
      <c r="A2872" s="18" t="s">
        <v>8</v>
      </c>
      <c r="B2872" s="18" t="s">
        <v>299</v>
      </c>
      <c r="C2872" s="18" t="s">
        <v>303</v>
      </c>
      <c r="D2872" s="18" t="s">
        <v>105</v>
      </c>
      <c r="E2872" s="18" t="s">
        <v>124</v>
      </c>
      <c r="F2872" s="44">
        <v>5</v>
      </c>
    </row>
    <row r="2873" spans="1:6" x14ac:dyDescent="0.2">
      <c r="A2873" s="18" t="s">
        <v>8</v>
      </c>
      <c r="B2873" s="18" t="s">
        <v>299</v>
      </c>
      <c r="C2873" s="18" t="s">
        <v>303</v>
      </c>
      <c r="D2873" s="18" t="s">
        <v>105</v>
      </c>
      <c r="E2873" s="18" t="s">
        <v>125</v>
      </c>
      <c r="F2873" s="44">
        <v>14</v>
      </c>
    </row>
    <row r="2874" spans="1:6" x14ac:dyDescent="0.2">
      <c r="A2874" s="18" t="s">
        <v>8</v>
      </c>
      <c r="B2874" s="18" t="s">
        <v>299</v>
      </c>
      <c r="C2874" s="18" t="s">
        <v>303</v>
      </c>
      <c r="D2874" s="18" t="s">
        <v>105</v>
      </c>
      <c r="E2874" s="18" t="s">
        <v>126</v>
      </c>
      <c r="F2874" s="44">
        <v>8</v>
      </c>
    </row>
    <row r="2875" spans="1:6" x14ac:dyDescent="0.2">
      <c r="A2875" s="18" t="s">
        <v>8</v>
      </c>
      <c r="B2875" s="18" t="s">
        <v>299</v>
      </c>
      <c r="C2875" s="18" t="s">
        <v>303</v>
      </c>
      <c r="D2875" s="18" t="s">
        <v>105</v>
      </c>
      <c r="E2875" s="18" t="s">
        <v>127</v>
      </c>
      <c r="F2875" s="44">
        <v>56</v>
      </c>
    </row>
    <row r="2876" spans="1:6" x14ac:dyDescent="0.2">
      <c r="A2876" s="18" t="s">
        <v>8</v>
      </c>
      <c r="B2876" s="18" t="s">
        <v>299</v>
      </c>
      <c r="C2876" s="18" t="s">
        <v>303</v>
      </c>
      <c r="D2876" s="18" t="s">
        <v>242</v>
      </c>
      <c r="E2876" s="18" t="s">
        <v>62</v>
      </c>
      <c r="F2876" s="44">
        <v>1520</v>
      </c>
    </row>
    <row r="2877" spans="1:6" x14ac:dyDescent="0.2">
      <c r="A2877" s="18" t="s">
        <v>8</v>
      </c>
      <c r="B2877" s="18" t="s">
        <v>299</v>
      </c>
      <c r="C2877" s="18" t="s">
        <v>303</v>
      </c>
      <c r="D2877" s="18" t="s">
        <v>242</v>
      </c>
      <c r="E2877" s="18" t="s">
        <v>59</v>
      </c>
      <c r="F2877" s="44">
        <v>96</v>
      </c>
    </row>
    <row r="2878" spans="1:6" x14ac:dyDescent="0.2">
      <c r="A2878" s="18" t="s">
        <v>8</v>
      </c>
      <c r="B2878" s="18" t="s">
        <v>299</v>
      </c>
      <c r="C2878" s="18" t="s">
        <v>303</v>
      </c>
      <c r="D2878" s="18" t="s">
        <v>242</v>
      </c>
      <c r="E2878" s="18" t="s">
        <v>60</v>
      </c>
      <c r="F2878" s="44">
        <v>48</v>
      </c>
    </row>
    <row r="2879" spans="1:6" x14ac:dyDescent="0.2">
      <c r="A2879" s="18" t="s">
        <v>8</v>
      </c>
      <c r="B2879" s="18" t="s">
        <v>299</v>
      </c>
      <c r="C2879" s="18" t="s">
        <v>303</v>
      </c>
      <c r="D2879" s="18" t="s">
        <v>242</v>
      </c>
      <c r="E2879" s="18" t="s">
        <v>61</v>
      </c>
      <c r="F2879" s="44">
        <v>480</v>
      </c>
    </row>
    <row r="2880" spans="1:6" x14ac:dyDescent="0.2">
      <c r="A2880" s="18" t="s">
        <v>8</v>
      </c>
      <c r="B2880" s="18" t="s">
        <v>299</v>
      </c>
      <c r="C2880" s="18" t="s">
        <v>303</v>
      </c>
      <c r="D2880" s="18" t="s">
        <v>242</v>
      </c>
      <c r="E2880" s="18" t="s">
        <v>63</v>
      </c>
      <c r="F2880" s="44">
        <v>191</v>
      </c>
    </row>
    <row r="2881" spans="1:6" x14ac:dyDescent="0.2">
      <c r="A2881" s="18" t="s">
        <v>8</v>
      </c>
      <c r="B2881" s="18" t="s">
        <v>299</v>
      </c>
      <c r="C2881" s="18" t="s">
        <v>303</v>
      </c>
      <c r="D2881" s="18" t="s">
        <v>242</v>
      </c>
      <c r="E2881" s="18" t="s">
        <v>23</v>
      </c>
      <c r="F2881" s="44">
        <v>65</v>
      </c>
    </row>
    <row r="2882" spans="1:6" x14ac:dyDescent="0.2">
      <c r="A2882" s="18" t="s">
        <v>8</v>
      </c>
      <c r="B2882" s="18" t="s">
        <v>299</v>
      </c>
      <c r="C2882" s="18" t="s">
        <v>303</v>
      </c>
      <c r="D2882" s="18" t="s">
        <v>273</v>
      </c>
      <c r="E2882" s="18" t="s">
        <v>133</v>
      </c>
      <c r="F2882" s="44">
        <v>36</v>
      </c>
    </row>
    <row r="2883" spans="1:6" x14ac:dyDescent="0.2">
      <c r="A2883" s="18" t="s">
        <v>8</v>
      </c>
      <c r="B2883" s="18" t="s">
        <v>299</v>
      </c>
      <c r="C2883" s="18" t="s">
        <v>303</v>
      </c>
      <c r="D2883" s="18" t="s">
        <v>273</v>
      </c>
      <c r="E2883" s="18" t="s">
        <v>23</v>
      </c>
      <c r="F2883" s="44">
        <v>233</v>
      </c>
    </row>
    <row r="2884" spans="1:6" x14ac:dyDescent="0.2">
      <c r="A2884" s="18" t="s">
        <v>8</v>
      </c>
      <c r="B2884" s="18" t="s">
        <v>299</v>
      </c>
      <c r="C2884" s="18" t="s">
        <v>303</v>
      </c>
      <c r="D2884" s="18" t="s">
        <v>273</v>
      </c>
      <c r="E2884" s="18" t="s">
        <v>136</v>
      </c>
      <c r="F2884" s="44">
        <v>16</v>
      </c>
    </row>
    <row r="2885" spans="1:6" x14ac:dyDescent="0.2">
      <c r="A2885" s="18" t="s">
        <v>8</v>
      </c>
      <c r="B2885" s="18" t="s">
        <v>299</v>
      </c>
      <c r="C2885" s="18" t="s">
        <v>303</v>
      </c>
      <c r="D2885" s="18" t="s">
        <v>273</v>
      </c>
      <c r="E2885" s="18" t="s">
        <v>137</v>
      </c>
      <c r="F2885" s="44">
        <v>63</v>
      </c>
    </row>
    <row r="2886" spans="1:6" x14ac:dyDescent="0.2">
      <c r="A2886" s="18" t="s">
        <v>8</v>
      </c>
      <c r="B2886" s="18" t="s">
        <v>299</v>
      </c>
      <c r="C2886" s="18" t="s">
        <v>303</v>
      </c>
      <c r="D2886" s="18" t="s">
        <v>273</v>
      </c>
      <c r="E2886" s="18" t="s">
        <v>135</v>
      </c>
      <c r="F2886" s="44">
        <v>36</v>
      </c>
    </row>
    <row r="2887" spans="1:6" x14ac:dyDescent="0.2">
      <c r="A2887" s="18" t="s">
        <v>8</v>
      </c>
      <c r="B2887" s="18" t="s">
        <v>299</v>
      </c>
      <c r="C2887" s="18" t="s">
        <v>303</v>
      </c>
      <c r="D2887" s="18" t="s">
        <v>273</v>
      </c>
      <c r="E2887" s="18" t="s">
        <v>134</v>
      </c>
      <c r="F2887" s="44">
        <v>47</v>
      </c>
    </row>
    <row r="2888" spans="1:6" x14ac:dyDescent="0.2">
      <c r="A2888" s="18" t="s">
        <v>8</v>
      </c>
      <c r="B2888" s="18" t="s">
        <v>299</v>
      </c>
      <c r="C2888" s="18" t="s">
        <v>303</v>
      </c>
      <c r="D2888" s="18" t="s">
        <v>273</v>
      </c>
      <c r="E2888" s="18" t="s">
        <v>132</v>
      </c>
      <c r="F2888" s="44">
        <v>551</v>
      </c>
    </row>
    <row r="2889" spans="1:6" x14ac:dyDescent="0.2">
      <c r="A2889" s="18" t="s">
        <v>8</v>
      </c>
      <c r="B2889" s="18" t="s">
        <v>299</v>
      </c>
      <c r="C2889" s="18" t="s">
        <v>303</v>
      </c>
      <c r="D2889" s="18" t="s">
        <v>274</v>
      </c>
      <c r="E2889" s="18" t="s">
        <v>163</v>
      </c>
      <c r="F2889" s="44">
        <v>33</v>
      </c>
    </row>
    <row r="2890" spans="1:6" x14ac:dyDescent="0.2">
      <c r="A2890" s="18" t="s">
        <v>8</v>
      </c>
      <c r="B2890" s="18" t="s">
        <v>299</v>
      </c>
      <c r="C2890" s="18" t="s">
        <v>303</v>
      </c>
      <c r="D2890" s="18" t="s">
        <v>34</v>
      </c>
      <c r="E2890" s="18" t="s">
        <v>276</v>
      </c>
      <c r="F2890" s="44">
        <v>885</v>
      </c>
    </row>
    <row r="2891" spans="1:6" x14ac:dyDescent="0.2">
      <c r="A2891" s="18" t="s">
        <v>8</v>
      </c>
      <c r="B2891" s="18" t="s">
        <v>299</v>
      </c>
      <c r="C2891" s="18" t="s">
        <v>303</v>
      </c>
      <c r="D2891" s="18" t="s">
        <v>34</v>
      </c>
      <c r="E2891" s="18" t="s">
        <v>28</v>
      </c>
      <c r="F2891" s="44">
        <v>1201</v>
      </c>
    </row>
    <row r="2892" spans="1:6" x14ac:dyDescent="0.2">
      <c r="A2892" s="18" t="s">
        <v>8</v>
      </c>
      <c r="B2892" s="18" t="s">
        <v>299</v>
      </c>
      <c r="C2892" s="18" t="s">
        <v>303</v>
      </c>
      <c r="D2892" s="18" t="s">
        <v>34</v>
      </c>
      <c r="E2892" s="18" t="s">
        <v>30</v>
      </c>
      <c r="F2892" s="44">
        <v>8</v>
      </c>
    </row>
    <row r="2893" spans="1:6" x14ac:dyDescent="0.2">
      <c r="A2893" s="18" t="s">
        <v>8</v>
      </c>
      <c r="B2893" s="18" t="s">
        <v>299</v>
      </c>
      <c r="C2893" s="18" t="s">
        <v>303</v>
      </c>
      <c r="D2893" s="18" t="s">
        <v>34</v>
      </c>
      <c r="E2893" s="18" t="s">
        <v>31</v>
      </c>
      <c r="F2893" s="44">
        <v>136</v>
      </c>
    </row>
    <row r="2894" spans="1:6" x14ac:dyDescent="0.2">
      <c r="A2894" s="18" t="s">
        <v>8</v>
      </c>
      <c r="B2894" s="18" t="s">
        <v>299</v>
      </c>
      <c r="C2894" s="18" t="s">
        <v>303</v>
      </c>
      <c r="D2894" s="18" t="s">
        <v>34</v>
      </c>
      <c r="E2894" s="18" t="s">
        <v>26</v>
      </c>
      <c r="F2894" s="44">
        <v>17</v>
      </c>
    </row>
    <row r="2895" spans="1:6" x14ac:dyDescent="0.2">
      <c r="A2895" s="18" t="s">
        <v>8</v>
      </c>
      <c r="B2895" s="18" t="s">
        <v>299</v>
      </c>
      <c r="C2895" s="18" t="s">
        <v>303</v>
      </c>
      <c r="D2895" s="18" t="s">
        <v>34</v>
      </c>
      <c r="E2895" s="18" t="s">
        <v>33</v>
      </c>
      <c r="F2895" s="44">
        <v>475</v>
      </c>
    </row>
    <row r="2896" spans="1:6" x14ac:dyDescent="0.2">
      <c r="A2896" s="18" t="s">
        <v>8</v>
      </c>
      <c r="B2896" s="18" t="s">
        <v>299</v>
      </c>
      <c r="C2896" s="18" t="s">
        <v>303</v>
      </c>
      <c r="D2896" s="18" t="s">
        <v>34</v>
      </c>
      <c r="E2896" s="18" t="s">
        <v>23</v>
      </c>
      <c r="F2896" s="44">
        <v>398</v>
      </c>
    </row>
    <row r="2897" spans="1:6" x14ac:dyDescent="0.2">
      <c r="A2897" s="18" t="s">
        <v>8</v>
      </c>
      <c r="B2897" s="18" t="s">
        <v>299</v>
      </c>
      <c r="C2897" s="18" t="s">
        <v>303</v>
      </c>
      <c r="D2897" s="18" t="s">
        <v>34</v>
      </c>
      <c r="E2897" s="18" t="s">
        <v>32</v>
      </c>
      <c r="F2897" s="44">
        <v>18</v>
      </c>
    </row>
    <row r="2898" spans="1:6" x14ac:dyDescent="0.2">
      <c r="A2898" s="18" t="s">
        <v>8</v>
      </c>
      <c r="B2898" s="18" t="s">
        <v>299</v>
      </c>
      <c r="C2898" s="18" t="s">
        <v>303</v>
      </c>
      <c r="D2898" s="18" t="s">
        <v>34</v>
      </c>
      <c r="E2898" s="18" t="s">
        <v>29</v>
      </c>
      <c r="F2898" s="44">
        <v>558</v>
      </c>
    </row>
    <row r="2899" spans="1:6" x14ac:dyDescent="0.2">
      <c r="A2899" s="18" t="s">
        <v>8</v>
      </c>
      <c r="B2899" s="18" t="s">
        <v>299</v>
      </c>
      <c r="C2899" s="18" t="s">
        <v>303</v>
      </c>
      <c r="D2899" s="18" t="s">
        <v>275</v>
      </c>
      <c r="E2899" s="18" t="s">
        <v>276</v>
      </c>
      <c r="F2899" s="44">
        <v>22</v>
      </c>
    </row>
    <row r="2900" spans="1:6" x14ac:dyDescent="0.2">
      <c r="A2900" s="18" t="s">
        <v>8</v>
      </c>
      <c r="B2900" s="18" t="s">
        <v>299</v>
      </c>
      <c r="C2900" s="18" t="s">
        <v>303</v>
      </c>
      <c r="D2900" s="18" t="s">
        <v>275</v>
      </c>
      <c r="E2900" s="18" t="s">
        <v>28</v>
      </c>
      <c r="F2900" s="44">
        <v>21</v>
      </c>
    </row>
    <row r="2901" spans="1:6" x14ac:dyDescent="0.2">
      <c r="A2901" s="18" t="s">
        <v>8</v>
      </c>
      <c r="B2901" s="18" t="s">
        <v>299</v>
      </c>
      <c r="C2901" s="18" t="s">
        <v>303</v>
      </c>
      <c r="D2901" s="18" t="s">
        <v>275</v>
      </c>
      <c r="E2901" s="18" t="s">
        <v>31</v>
      </c>
      <c r="F2901" s="44">
        <v>91</v>
      </c>
    </row>
    <row r="2902" spans="1:6" x14ac:dyDescent="0.2">
      <c r="A2902" s="18" t="s">
        <v>8</v>
      </c>
      <c r="B2902" s="18" t="s">
        <v>299</v>
      </c>
      <c r="C2902" s="18" t="s">
        <v>303</v>
      </c>
      <c r="D2902" s="18" t="s">
        <v>275</v>
      </c>
      <c r="E2902" s="18" t="s">
        <v>26</v>
      </c>
      <c r="F2902" s="44">
        <v>69</v>
      </c>
    </row>
    <row r="2903" spans="1:6" x14ac:dyDescent="0.2">
      <c r="A2903" s="18" t="s">
        <v>8</v>
      </c>
      <c r="B2903" s="18" t="s">
        <v>299</v>
      </c>
      <c r="C2903" s="18" t="s">
        <v>303</v>
      </c>
      <c r="D2903" s="18" t="s">
        <v>275</v>
      </c>
      <c r="E2903" s="18" t="s">
        <v>33</v>
      </c>
      <c r="F2903" s="44">
        <v>38</v>
      </c>
    </row>
    <row r="2904" spans="1:6" x14ac:dyDescent="0.2">
      <c r="A2904" s="18" t="s">
        <v>8</v>
      </c>
      <c r="B2904" s="18" t="s">
        <v>299</v>
      </c>
      <c r="C2904" s="18" t="s">
        <v>303</v>
      </c>
      <c r="D2904" s="18" t="s">
        <v>275</v>
      </c>
      <c r="E2904" s="18" t="s">
        <v>23</v>
      </c>
      <c r="F2904" s="44">
        <v>78</v>
      </c>
    </row>
    <row r="2905" spans="1:6" x14ac:dyDescent="0.2">
      <c r="A2905" s="18" t="s">
        <v>8</v>
      </c>
      <c r="B2905" s="18" t="s">
        <v>299</v>
      </c>
      <c r="C2905" s="18" t="s">
        <v>303</v>
      </c>
      <c r="D2905" s="18" t="s">
        <v>275</v>
      </c>
      <c r="E2905" s="18" t="s">
        <v>32</v>
      </c>
      <c r="F2905" s="44">
        <v>2</v>
      </c>
    </row>
    <row r="2906" spans="1:6" x14ac:dyDescent="0.2">
      <c r="A2906" s="18" t="s">
        <v>8</v>
      </c>
      <c r="B2906" s="18" t="s">
        <v>299</v>
      </c>
      <c r="C2906" s="18" t="s">
        <v>303</v>
      </c>
      <c r="D2906" s="18" t="s">
        <v>275</v>
      </c>
      <c r="E2906" s="18" t="s">
        <v>29</v>
      </c>
      <c r="F2906" s="44">
        <v>28</v>
      </c>
    </row>
    <row r="2907" spans="1:6" x14ac:dyDescent="0.2">
      <c r="A2907" s="18" t="s">
        <v>8</v>
      </c>
      <c r="B2907" s="18" t="s">
        <v>299</v>
      </c>
      <c r="C2907" s="18" t="s">
        <v>303</v>
      </c>
      <c r="D2907" s="18" t="s">
        <v>162</v>
      </c>
      <c r="E2907" s="18" t="s">
        <v>163</v>
      </c>
      <c r="F2907" s="44">
        <v>1360</v>
      </c>
    </row>
    <row r="2908" spans="1:6" x14ac:dyDescent="0.2">
      <c r="A2908" s="18" t="s">
        <v>8</v>
      </c>
      <c r="B2908" s="18" t="s">
        <v>299</v>
      </c>
      <c r="C2908" s="18" t="s">
        <v>303</v>
      </c>
      <c r="D2908" s="18" t="s">
        <v>65</v>
      </c>
      <c r="E2908" s="18" t="s">
        <v>70</v>
      </c>
      <c r="F2908" s="44">
        <v>33</v>
      </c>
    </row>
    <row r="2909" spans="1:6" x14ac:dyDescent="0.2">
      <c r="A2909" s="18" t="s">
        <v>8</v>
      </c>
      <c r="B2909" s="18" t="s">
        <v>299</v>
      </c>
      <c r="C2909" s="18" t="s">
        <v>303</v>
      </c>
      <c r="D2909" s="18" t="s">
        <v>65</v>
      </c>
      <c r="E2909" s="18" t="s">
        <v>69</v>
      </c>
      <c r="F2909" s="44">
        <v>6</v>
      </c>
    </row>
    <row r="2910" spans="1:6" x14ac:dyDescent="0.2">
      <c r="A2910" s="18" t="s">
        <v>8</v>
      </c>
      <c r="B2910" s="18" t="s">
        <v>299</v>
      </c>
      <c r="C2910" s="18" t="s">
        <v>303</v>
      </c>
      <c r="D2910" s="18" t="s">
        <v>65</v>
      </c>
      <c r="E2910" s="18" t="s">
        <v>277</v>
      </c>
      <c r="F2910" s="44">
        <v>12</v>
      </c>
    </row>
    <row r="2911" spans="1:6" x14ac:dyDescent="0.2">
      <c r="A2911" s="18" t="s">
        <v>8</v>
      </c>
      <c r="B2911" s="18" t="s">
        <v>299</v>
      </c>
      <c r="C2911" s="18" t="s">
        <v>303</v>
      </c>
      <c r="D2911" s="18" t="s">
        <v>65</v>
      </c>
      <c r="E2911" s="18" t="s">
        <v>278</v>
      </c>
      <c r="F2911" s="44">
        <v>170</v>
      </c>
    </row>
    <row r="2912" spans="1:6" x14ac:dyDescent="0.2">
      <c r="A2912" s="18" t="s">
        <v>8</v>
      </c>
      <c r="B2912" s="18" t="s">
        <v>299</v>
      </c>
      <c r="C2912" s="18" t="s">
        <v>303</v>
      </c>
      <c r="D2912" s="18" t="s">
        <v>65</v>
      </c>
      <c r="E2912" s="18" t="s">
        <v>279</v>
      </c>
      <c r="F2912" s="44">
        <v>42</v>
      </c>
    </row>
    <row r="2913" spans="1:6" x14ac:dyDescent="0.2">
      <c r="A2913" s="18" t="s">
        <v>8</v>
      </c>
      <c r="B2913" s="18" t="s">
        <v>299</v>
      </c>
      <c r="C2913" s="18" t="s">
        <v>303</v>
      </c>
      <c r="D2913" s="18" t="s">
        <v>65</v>
      </c>
      <c r="E2913" s="18" t="s">
        <v>23</v>
      </c>
      <c r="F2913" s="44">
        <v>354</v>
      </c>
    </row>
    <row r="2914" spans="1:6" x14ac:dyDescent="0.2">
      <c r="A2914" s="18" t="s">
        <v>8</v>
      </c>
      <c r="B2914" s="18" t="s">
        <v>299</v>
      </c>
      <c r="C2914" s="18" t="s">
        <v>303</v>
      </c>
      <c r="D2914" s="18" t="s">
        <v>65</v>
      </c>
      <c r="E2914" s="18" t="s">
        <v>280</v>
      </c>
      <c r="F2914" s="44">
        <v>6</v>
      </c>
    </row>
    <row r="2915" spans="1:6" x14ac:dyDescent="0.2">
      <c r="A2915" s="18" t="s">
        <v>8</v>
      </c>
      <c r="B2915" s="18" t="s">
        <v>299</v>
      </c>
      <c r="C2915" s="18" t="s">
        <v>303</v>
      </c>
      <c r="D2915" s="18" t="s">
        <v>65</v>
      </c>
      <c r="E2915" s="18" t="s">
        <v>66</v>
      </c>
      <c r="F2915" s="44">
        <v>116</v>
      </c>
    </row>
    <row r="2916" spans="1:6" x14ac:dyDescent="0.2">
      <c r="A2916" s="18" t="s">
        <v>8</v>
      </c>
      <c r="B2916" s="18" t="s">
        <v>299</v>
      </c>
      <c r="C2916" s="18" t="s">
        <v>303</v>
      </c>
      <c r="D2916" s="18" t="s">
        <v>243</v>
      </c>
      <c r="E2916" s="18" t="s">
        <v>21</v>
      </c>
      <c r="F2916" s="44">
        <v>11</v>
      </c>
    </row>
    <row r="2917" spans="1:6" x14ac:dyDescent="0.2">
      <c r="A2917" s="18" t="s">
        <v>8</v>
      </c>
      <c r="B2917" s="18" t="s">
        <v>299</v>
      </c>
      <c r="C2917" s="18" t="s">
        <v>303</v>
      </c>
      <c r="D2917" s="18" t="s">
        <v>243</v>
      </c>
      <c r="E2917" s="18" t="s">
        <v>14</v>
      </c>
      <c r="F2917" s="44">
        <v>16</v>
      </c>
    </row>
    <row r="2918" spans="1:6" x14ac:dyDescent="0.2">
      <c r="A2918" s="18" t="s">
        <v>8</v>
      </c>
      <c r="B2918" s="18" t="s">
        <v>299</v>
      </c>
      <c r="C2918" s="18" t="s">
        <v>303</v>
      </c>
      <c r="D2918" s="18" t="s">
        <v>243</v>
      </c>
      <c r="E2918" s="18" t="s">
        <v>18</v>
      </c>
      <c r="F2918" s="44">
        <v>57</v>
      </c>
    </row>
    <row r="2919" spans="1:6" x14ac:dyDescent="0.2">
      <c r="A2919" s="18" t="s">
        <v>8</v>
      </c>
      <c r="B2919" s="18" t="s">
        <v>299</v>
      </c>
      <c r="C2919" s="18" t="s">
        <v>303</v>
      </c>
      <c r="D2919" s="18" t="s">
        <v>243</v>
      </c>
      <c r="E2919" s="18" t="s">
        <v>17</v>
      </c>
      <c r="F2919" s="44">
        <v>29</v>
      </c>
    </row>
    <row r="2920" spans="1:6" x14ac:dyDescent="0.2">
      <c r="A2920" s="18" t="s">
        <v>8</v>
      </c>
      <c r="B2920" s="18" t="s">
        <v>299</v>
      </c>
      <c r="C2920" s="18" t="s">
        <v>303</v>
      </c>
      <c r="D2920" s="18" t="s">
        <v>243</v>
      </c>
      <c r="E2920" s="18" t="s">
        <v>20</v>
      </c>
      <c r="F2920" s="44">
        <v>8</v>
      </c>
    </row>
    <row r="2921" spans="1:6" x14ac:dyDescent="0.2">
      <c r="A2921" s="18" t="s">
        <v>8</v>
      </c>
      <c r="B2921" s="18" t="s">
        <v>299</v>
      </c>
      <c r="C2921" s="18" t="s">
        <v>303</v>
      </c>
      <c r="D2921" s="18" t="s">
        <v>243</v>
      </c>
      <c r="E2921" s="18" t="s">
        <v>23</v>
      </c>
      <c r="F2921" s="44">
        <v>15</v>
      </c>
    </row>
    <row r="2922" spans="1:6" x14ac:dyDescent="0.2">
      <c r="A2922" s="18" t="s">
        <v>8</v>
      </c>
      <c r="B2922" s="18" t="s">
        <v>299</v>
      </c>
      <c r="C2922" s="18" t="s">
        <v>303</v>
      </c>
      <c r="D2922" s="18" t="s">
        <v>243</v>
      </c>
      <c r="E2922" s="18" t="s">
        <v>15</v>
      </c>
      <c r="F2922" s="44">
        <v>70</v>
      </c>
    </row>
    <row r="2923" spans="1:6" x14ac:dyDescent="0.2">
      <c r="A2923" s="18" t="s">
        <v>8</v>
      </c>
      <c r="B2923" s="18" t="s">
        <v>299</v>
      </c>
      <c r="C2923" s="18" t="s">
        <v>303</v>
      </c>
      <c r="D2923" s="18" t="s">
        <v>243</v>
      </c>
      <c r="E2923" s="18" t="s">
        <v>22</v>
      </c>
      <c r="F2923" s="44">
        <v>25</v>
      </c>
    </row>
    <row r="2924" spans="1:6" x14ac:dyDescent="0.2">
      <c r="A2924" s="18" t="s">
        <v>8</v>
      </c>
      <c r="B2924" s="18" t="s">
        <v>299</v>
      </c>
      <c r="C2924" s="18" t="s">
        <v>303</v>
      </c>
      <c r="D2924" s="18" t="s">
        <v>98</v>
      </c>
      <c r="E2924" s="18" t="s">
        <v>100</v>
      </c>
      <c r="F2924" s="44">
        <v>37</v>
      </c>
    </row>
    <row r="2925" spans="1:6" x14ac:dyDescent="0.2">
      <c r="A2925" s="18" t="s">
        <v>8</v>
      </c>
      <c r="B2925" s="18" t="s">
        <v>299</v>
      </c>
      <c r="C2925" s="18" t="s">
        <v>303</v>
      </c>
      <c r="D2925" s="18" t="s">
        <v>98</v>
      </c>
      <c r="E2925" s="18" t="s">
        <v>102</v>
      </c>
      <c r="F2925" s="44">
        <v>8</v>
      </c>
    </row>
    <row r="2926" spans="1:6" x14ac:dyDescent="0.2">
      <c r="A2926" s="18" t="s">
        <v>8</v>
      </c>
      <c r="B2926" s="18" t="s">
        <v>299</v>
      </c>
      <c r="C2926" s="18" t="s">
        <v>303</v>
      </c>
      <c r="D2926" s="18" t="s">
        <v>98</v>
      </c>
      <c r="E2926" s="18" t="s">
        <v>23</v>
      </c>
      <c r="F2926" s="44">
        <v>55</v>
      </c>
    </row>
    <row r="2927" spans="1:6" x14ac:dyDescent="0.2">
      <c r="A2927" s="18" t="s">
        <v>8</v>
      </c>
      <c r="B2927" s="18" t="s">
        <v>299</v>
      </c>
      <c r="C2927" s="18" t="s">
        <v>303</v>
      </c>
      <c r="D2927" s="18" t="s">
        <v>98</v>
      </c>
      <c r="E2927" s="18" t="s">
        <v>101</v>
      </c>
      <c r="F2927" s="44">
        <v>67</v>
      </c>
    </row>
    <row r="2928" spans="1:6" x14ac:dyDescent="0.2">
      <c r="A2928" s="18" t="s">
        <v>8</v>
      </c>
      <c r="B2928" s="18" t="s">
        <v>299</v>
      </c>
      <c r="C2928" s="18" t="s">
        <v>303</v>
      </c>
      <c r="D2928" s="18" t="s">
        <v>98</v>
      </c>
      <c r="E2928" s="18" t="s">
        <v>104</v>
      </c>
      <c r="F2928" s="44">
        <v>12</v>
      </c>
    </row>
    <row r="2929" spans="1:6" x14ac:dyDescent="0.2">
      <c r="A2929" s="18" t="s">
        <v>8</v>
      </c>
      <c r="B2929" s="18" t="s">
        <v>299</v>
      </c>
      <c r="C2929" s="18" t="s">
        <v>303</v>
      </c>
      <c r="D2929" s="18" t="s">
        <v>98</v>
      </c>
      <c r="E2929" s="18" t="s">
        <v>99</v>
      </c>
      <c r="F2929" s="44">
        <v>671</v>
      </c>
    </row>
    <row r="2930" spans="1:6" x14ac:dyDescent="0.2">
      <c r="A2930" s="18" t="s">
        <v>8</v>
      </c>
      <c r="B2930" s="18" t="s">
        <v>299</v>
      </c>
      <c r="C2930" s="18" t="s">
        <v>303</v>
      </c>
      <c r="D2930" s="18" t="s">
        <v>98</v>
      </c>
      <c r="E2930" s="18" t="s">
        <v>103</v>
      </c>
      <c r="F2930" s="44">
        <v>138</v>
      </c>
    </row>
    <row r="2931" spans="1:6" x14ac:dyDescent="0.2">
      <c r="A2931" s="18" t="s">
        <v>8</v>
      </c>
      <c r="B2931" s="18" t="s">
        <v>299</v>
      </c>
      <c r="C2931" s="18" t="s">
        <v>303</v>
      </c>
      <c r="D2931" s="18" t="s">
        <v>39</v>
      </c>
      <c r="E2931" s="18" t="s">
        <v>172</v>
      </c>
      <c r="F2931" s="44">
        <v>20</v>
      </c>
    </row>
    <row r="2932" spans="1:6" x14ac:dyDescent="0.2">
      <c r="A2932" s="18" t="s">
        <v>8</v>
      </c>
      <c r="B2932" s="18" t="s">
        <v>299</v>
      </c>
      <c r="C2932" s="18" t="s">
        <v>303</v>
      </c>
      <c r="D2932" s="18" t="s">
        <v>39</v>
      </c>
      <c r="E2932" s="18" t="s">
        <v>174</v>
      </c>
      <c r="F2932" s="44">
        <v>3</v>
      </c>
    </row>
    <row r="2933" spans="1:6" x14ac:dyDescent="0.2">
      <c r="A2933" s="18" t="s">
        <v>8</v>
      </c>
      <c r="B2933" s="18" t="s">
        <v>299</v>
      </c>
      <c r="C2933" s="18" t="s">
        <v>303</v>
      </c>
      <c r="D2933" s="18" t="s">
        <v>39</v>
      </c>
      <c r="E2933" s="18" t="s">
        <v>23</v>
      </c>
      <c r="F2933" s="44">
        <v>12</v>
      </c>
    </row>
    <row r="2934" spans="1:6" x14ac:dyDescent="0.2">
      <c r="A2934" s="18" t="s">
        <v>8</v>
      </c>
      <c r="B2934" s="18" t="s">
        <v>299</v>
      </c>
      <c r="C2934" s="18" t="s">
        <v>303</v>
      </c>
      <c r="D2934" s="18" t="s">
        <v>39</v>
      </c>
      <c r="E2934" s="18" t="s">
        <v>54</v>
      </c>
      <c r="F2934" s="44">
        <v>1</v>
      </c>
    </row>
    <row r="2935" spans="1:6" x14ac:dyDescent="0.2">
      <c r="A2935" s="18" t="s">
        <v>8</v>
      </c>
      <c r="B2935" s="18" t="s">
        <v>299</v>
      </c>
      <c r="C2935" s="18" t="s">
        <v>303</v>
      </c>
      <c r="D2935" s="18" t="s">
        <v>39</v>
      </c>
      <c r="E2935" s="18" t="s">
        <v>55</v>
      </c>
      <c r="F2935" s="44">
        <v>6</v>
      </c>
    </row>
    <row r="2936" spans="1:6" x14ac:dyDescent="0.2">
      <c r="A2936" s="18" t="s">
        <v>8</v>
      </c>
      <c r="B2936" s="18" t="s">
        <v>299</v>
      </c>
      <c r="C2936" s="18" t="s">
        <v>303</v>
      </c>
      <c r="D2936" s="18" t="s">
        <v>39</v>
      </c>
      <c r="E2936" s="18" t="s">
        <v>43</v>
      </c>
      <c r="F2936" s="44">
        <v>1</v>
      </c>
    </row>
    <row r="2937" spans="1:6" x14ac:dyDescent="0.2">
      <c r="A2937" s="18" t="s">
        <v>8</v>
      </c>
      <c r="B2937" s="18" t="s">
        <v>299</v>
      </c>
      <c r="C2937" s="18" t="s">
        <v>303</v>
      </c>
      <c r="D2937" s="18" t="s">
        <v>39</v>
      </c>
      <c r="E2937" s="18" t="s">
        <v>170</v>
      </c>
      <c r="F2937" s="44">
        <v>10</v>
      </c>
    </row>
    <row r="2938" spans="1:6" x14ac:dyDescent="0.2">
      <c r="A2938" s="18" t="s">
        <v>8</v>
      </c>
      <c r="B2938" s="18" t="s">
        <v>299</v>
      </c>
      <c r="C2938" s="18" t="s">
        <v>303</v>
      </c>
      <c r="D2938" s="18" t="s">
        <v>39</v>
      </c>
      <c r="E2938" s="18" t="s">
        <v>48</v>
      </c>
      <c r="F2938" s="44">
        <v>1</v>
      </c>
    </row>
    <row r="2939" spans="1:6" x14ac:dyDescent="0.2">
      <c r="A2939" s="18" t="s">
        <v>8</v>
      </c>
      <c r="B2939" s="18" t="s">
        <v>299</v>
      </c>
      <c r="C2939" s="18" t="s">
        <v>303</v>
      </c>
      <c r="D2939" s="18" t="s">
        <v>39</v>
      </c>
      <c r="E2939" s="18" t="s">
        <v>47</v>
      </c>
      <c r="F2939" s="44">
        <v>20</v>
      </c>
    </row>
    <row r="2940" spans="1:6" x14ac:dyDescent="0.2">
      <c r="A2940" s="18" t="s">
        <v>8</v>
      </c>
      <c r="B2940" s="18" t="s">
        <v>299</v>
      </c>
      <c r="C2940" s="18" t="s">
        <v>303</v>
      </c>
      <c r="D2940" s="18" t="s">
        <v>39</v>
      </c>
      <c r="E2940" s="18" t="s">
        <v>169</v>
      </c>
      <c r="F2940" s="44">
        <v>55</v>
      </c>
    </row>
    <row r="2941" spans="1:6" x14ac:dyDescent="0.2">
      <c r="A2941" s="18" t="s">
        <v>8</v>
      </c>
      <c r="B2941" s="18" t="s">
        <v>299</v>
      </c>
      <c r="C2941" s="18" t="s">
        <v>303</v>
      </c>
      <c r="D2941" s="18" t="s">
        <v>39</v>
      </c>
      <c r="E2941" s="18" t="s">
        <v>189</v>
      </c>
      <c r="F2941" s="44">
        <v>3</v>
      </c>
    </row>
    <row r="2942" spans="1:6" x14ac:dyDescent="0.2">
      <c r="A2942" s="18" t="s">
        <v>8</v>
      </c>
      <c r="B2942" s="18" t="s">
        <v>299</v>
      </c>
      <c r="C2942" s="18" t="s">
        <v>303</v>
      </c>
      <c r="D2942" s="18" t="s">
        <v>39</v>
      </c>
      <c r="E2942" s="18" t="s">
        <v>56</v>
      </c>
      <c r="F2942" s="44">
        <v>7</v>
      </c>
    </row>
    <row r="2943" spans="1:6" x14ac:dyDescent="0.2">
      <c r="A2943" s="18" t="s">
        <v>8</v>
      </c>
      <c r="B2943" s="18" t="s">
        <v>299</v>
      </c>
      <c r="C2943" s="18" t="s">
        <v>303</v>
      </c>
      <c r="D2943" s="18" t="s">
        <v>39</v>
      </c>
      <c r="E2943" s="18" t="s">
        <v>44</v>
      </c>
      <c r="F2943" s="44">
        <v>3</v>
      </c>
    </row>
    <row r="2944" spans="1:6" x14ac:dyDescent="0.2">
      <c r="A2944" s="18" t="s">
        <v>8</v>
      </c>
      <c r="B2944" s="18" t="s">
        <v>299</v>
      </c>
      <c r="C2944" s="18" t="s">
        <v>303</v>
      </c>
      <c r="D2944" s="18" t="s">
        <v>39</v>
      </c>
      <c r="E2944" s="18" t="s">
        <v>173</v>
      </c>
      <c r="F2944" s="44">
        <v>3</v>
      </c>
    </row>
    <row r="2945" spans="1:6" x14ac:dyDescent="0.2">
      <c r="A2945" s="18" t="s">
        <v>8</v>
      </c>
      <c r="B2945" s="18" t="s">
        <v>299</v>
      </c>
      <c r="C2945" s="18" t="s">
        <v>303</v>
      </c>
      <c r="D2945" s="18" t="s">
        <v>13</v>
      </c>
      <c r="E2945" s="18" t="s">
        <v>21</v>
      </c>
      <c r="F2945" s="44">
        <v>135</v>
      </c>
    </row>
    <row r="2946" spans="1:6" x14ac:dyDescent="0.2">
      <c r="A2946" s="18" t="s">
        <v>8</v>
      </c>
      <c r="B2946" s="18" t="s">
        <v>299</v>
      </c>
      <c r="C2946" s="18" t="s">
        <v>303</v>
      </c>
      <c r="D2946" s="18" t="s">
        <v>13</v>
      </c>
      <c r="E2946" s="18" t="s">
        <v>14</v>
      </c>
      <c r="F2946" s="44">
        <v>1530</v>
      </c>
    </row>
    <row r="2947" spans="1:6" x14ac:dyDescent="0.2">
      <c r="A2947" s="18" t="s">
        <v>8</v>
      </c>
      <c r="B2947" s="18" t="s">
        <v>299</v>
      </c>
      <c r="C2947" s="18" t="s">
        <v>303</v>
      </c>
      <c r="D2947" s="18" t="s">
        <v>13</v>
      </c>
      <c r="E2947" s="18" t="s">
        <v>18</v>
      </c>
      <c r="F2947" s="44">
        <v>1720</v>
      </c>
    </row>
    <row r="2948" spans="1:6" x14ac:dyDescent="0.2">
      <c r="A2948" s="18" t="s">
        <v>8</v>
      </c>
      <c r="B2948" s="18" t="s">
        <v>299</v>
      </c>
      <c r="C2948" s="18" t="s">
        <v>303</v>
      </c>
      <c r="D2948" s="18" t="s">
        <v>13</v>
      </c>
      <c r="E2948" s="18" t="s">
        <v>17</v>
      </c>
      <c r="F2948" s="44">
        <v>1978</v>
      </c>
    </row>
    <row r="2949" spans="1:6" x14ac:dyDescent="0.2">
      <c r="A2949" s="18" t="s">
        <v>8</v>
      </c>
      <c r="B2949" s="18" t="s">
        <v>299</v>
      </c>
      <c r="C2949" s="18" t="s">
        <v>303</v>
      </c>
      <c r="D2949" s="18" t="s">
        <v>13</v>
      </c>
      <c r="E2949" s="18" t="s">
        <v>20</v>
      </c>
      <c r="F2949" s="44">
        <v>308</v>
      </c>
    </row>
    <row r="2950" spans="1:6" x14ac:dyDescent="0.2">
      <c r="A2950" s="18" t="s">
        <v>8</v>
      </c>
      <c r="B2950" s="18" t="s">
        <v>299</v>
      </c>
      <c r="C2950" s="18" t="s">
        <v>303</v>
      </c>
      <c r="D2950" s="18" t="s">
        <v>13</v>
      </c>
      <c r="E2950" s="18" t="s">
        <v>23</v>
      </c>
      <c r="F2950" s="44">
        <v>153</v>
      </c>
    </row>
    <row r="2951" spans="1:6" x14ac:dyDescent="0.2">
      <c r="A2951" s="18" t="s">
        <v>8</v>
      </c>
      <c r="B2951" s="18" t="s">
        <v>299</v>
      </c>
      <c r="C2951" s="18" t="s">
        <v>303</v>
      </c>
      <c r="D2951" s="18" t="s">
        <v>13</v>
      </c>
      <c r="E2951" s="18" t="s">
        <v>15</v>
      </c>
      <c r="F2951" s="44">
        <v>542</v>
      </c>
    </row>
    <row r="2952" spans="1:6" x14ac:dyDescent="0.2">
      <c r="A2952" s="18" t="s">
        <v>8</v>
      </c>
      <c r="B2952" s="18" t="s">
        <v>299</v>
      </c>
      <c r="C2952" s="18" t="s">
        <v>303</v>
      </c>
      <c r="D2952" s="18" t="s">
        <v>13</v>
      </c>
      <c r="E2952" s="18" t="s">
        <v>22</v>
      </c>
      <c r="F2952" s="44">
        <v>533</v>
      </c>
    </row>
    <row r="2953" spans="1:6" x14ac:dyDescent="0.2">
      <c r="A2953" s="18" t="s">
        <v>8</v>
      </c>
      <c r="B2953" s="18" t="s">
        <v>299</v>
      </c>
      <c r="C2953" s="18" t="s">
        <v>303</v>
      </c>
      <c r="D2953" s="18" t="s">
        <v>13</v>
      </c>
      <c r="E2953" s="18" t="s">
        <v>19</v>
      </c>
      <c r="F2953" s="44">
        <v>168</v>
      </c>
    </row>
    <row r="2954" spans="1:6" x14ac:dyDescent="0.2">
      <c r="A2954" s="18" t="s">
        <v>8</v>
      </c>
      <c r="B2954" s="18" t="s">
        <v>299</v>
      </c>
      <c r="C2954" s="18" t="s">
        <v>303</v>
      </c>
      <c r="D2954" s="18" t="s">
        <v>128</v>
      </c>
      <c r="E2954" s="18" t="s">
        <v>23</v>
      </c>
      <c r="F2954" s="44">
        <v>281</v>
      </c>
    </row>
    <row r="2955" spans="1:6" x14ac:dyDescent="0.2">
      <c r="A2955" s="18" t="s">
        <v>8</v>
      </c>
      <c r="B2955" s="18" t="s">
        <v>299</v>
      </c>
      <c r="C2955" s="18" t="s">
        <v>303</v>
      </c>
      <c r="D2955" s="18" t="s">
        <v>128</v>
      </c>
      <c r="E2955" s="18" t="s">
        <v>129</v>
      </c>
      <c r="F2955" s="44">
        <v>73</v>
      </c>
    </row>
    <row r="2956" spans="1:6" x14ac:dyDescent="0.2">
      <c r="A2956" s="18" t="s">
        <v>8</v>
      </c>
      <c r="B2956" s="18" t="s">
        <v>299</v>
      </c>
      <c r="C2956" s="18" t="s">
        <v>303</v>
      </c>
      <c r="D2956" s="18" t="s">
        <v>128</v>
      </c>
      <c r="E2956" s="18" t="s">
        <v>130</v>
      </c>
      <c r="F2956" s="44">
        <v>487</v>
      </c>
    </row>
    <row r="2957" spans="1:6" x14ac:dyDescent="0.2">
      <c r="A2957" s="18" t="s">
        <v>8</v>
      </c>
      <c r="B2957" s="18" t="s">
        <v>299</v>
      </c>
      <c r="C2957" s="18" t="s">
        <v>303</v>
      </c>
      <c r="D2957" s="18" t="s">
        <v>244</v>
      </c>
      <c r="E2957" s="18" t="s">
        <v>160</v>
      </c>
      <c r="F2957" s="44">
        <v>19</v>
      </c>
    </row>
    <row r="2958" spans="1:6" x14ac:dyDescent="0.2">
      <c r="A2958" s="18" t="s">
        <v>8</v>
      </c>
      <c r="B2958" s="18" t="s">
        <v>299</v>
      </c>
      <c r="C2958" s="18" t="s">
        <v>303</v>
      </c>
      <c r="D2958" s="18" t="s">
        <v>244</v>
      </c>
      <c r="E2958" s="18" t="s">
        <v>159</v>
      </c>
      <c r="F2958" s="44">
        <v>3</v>
      </c>
    </row>
    <row r="2959" spans="1:6" x14ac:dyDescent="0.2">
      <c r="A2959" s="18" t="s">
        <v>8</v>
      </c>
      <c r="B2959" s="18" t="s">
        <v>299</v>
      </c>
      <c r="C2959" s="18" t="s">
        <v>303</v>
      </c>
      <c r="D2959" s="18" t="s">
        <v>244</v>
      </c>
      <c r="E2959" s="18" t="s">
        <v>161</v>
      </c>
      <c r="F2959" s="44">
        <v>55</v>
      </c>
    </row>
    <row r="2960" spans="1:6" x14ac:dyDescent="0.2">
      <c r="A2960" s="18" t="s">
        <v>8</v>
      </c>
      <c r="B2960" s="18" t="s">
        <v>299</v>
      </c>
      <c r="C2960" s="18" t="s">
        <v>303</v>
      </c>
      <c r="D2960" s="18" t="s">
        <v>138</v>
      </c>
      <c r="E2960" s="18" t="s">
        <v>140</v>
      </c>
      <c r="F2960" s="44">
        <v>57</v>
      </c>
    </row>
    <row r="2961" spans="1:6" x14ac:dyDescent="0.2">
      <c r="A2961" s="18" t="s">
        <v>8</v>
      </c>
      <c r="B2961" s="18" t="s">
        <v>299</v>
      </c>
      <c r="C2961" s="18" t="s">
        <v>303</v>
      </c>
      <c r="D2961" s="18" t="s">
        <v>138</v>
      </c>
      <c r="E2961" s="18" t="s">
        <v>139</v>
      </c>
      <c r="F2961" s="44">
        <v>198</v>
      </c>
    </row>
    <row r="2962" spans="1:6" x14ac:dyDescent="0.2">
      <c r="A2962" s="18" t="s">
        <v>8</v>
      </c>
      <c r="B2962" s="18" t="s">
        <v>299</v>
      </c>
      <c r="C2962" s="18" t="s">
        <v>303</v>
      </c>
      <c r="D2962" s="18" t="s">
        <v>148</v>
      </c>
      <c r="E2962" s="18" t="s">
        <v>149</v>
      </c>
      <c r="F2962" s="44">
        <v>1</v>
      </c>
    </row>
    <row r="2963" spans="1:6" x14ac:dyDescent="0.2">
      <c r="A2963" s="18" t="s">
        <v>8</v>
      </c>
      <c r="B2963" s="18" t="s">
        <v>299</v>
      </c>
      <c r="C2963" s="18" t="s">
        <v>303</v>
      </c>
      <c r="D2963" s="18" t="s">
        <v>148</v>
      </c>
      <c r="E2963" s="18" t="s">
        <v>23</v>
      </c>
      <c r="F2963" s="44">
        <v>1</v>
      </c>
    </row>
    <row r="2964" spans="1:6" x14ac:dyDescent="0.2">
      <c r="A2964" s="18" t="s">
        <v>9</v>
      </c>
      <c r="B2964" s="18" t="s">
        <v>304</v>
      </c>
      <c r="C2964" s="18" t="s">
        <v>305</v>
      </c>
      <c r="D2964" s="18" t="s">
        <v>21</v>
      </c>
      <c r="E2964" s="18" t="s">
        <v>156</v>
      </c>
      <c r="F2964" s="44">
        <v>111</v>
      </c>
    </row>
    <row r="2965" spans="1:6" x14ac:dyDescent="0.2">
      <c r="A2965" s="18" t="s">
        <v>9</v>
      </c>
      <c r="B2965" s="18" t="s">
        <v>304</v>
      </c>
      <c r="C2965" s="18" t="s">
        <v>305</v>
      </c>
      <c r="D2965" s="18" t="s">
        <v>21</v>
      </c>
      <c r="E2965" s="18" t="s">
        <v>157</v>
      </c>
      <c r="F2965" s="44">
        <v>289</v>
      </c>
    </row>
    <row r="2966" spans="1:6" x14ac:dyDescent="0.2">
      <c r="A2966" s="18" t="s">
        <v>9</v>
      </c>
      <c r="B2966" s="18" t="s">
        <v>304</v>
      </c>
      <c r="C2966" s="18" t="s">
        <v>305</v>
      </c>
      <c r="D2966" s="18" t="s">
        <v>73</v>
      </c>
      <c r="E2966" s="18" t="s">
        <v>93</v>
      </c>
      <c r="F2966" s="44">
        <v>37</v>
      </c>
    </row>
    <row r="2967" spans="1:6" x14ac:dyDescent="0.2">
      <c r="A2967" s="18" t="s">
        <v>9</v>
      </c>
      <c r="B2967" s="18" t="s">
        <v>304</v>
      </c>
      <c r="C2967" s="18" t="s">
        <v>305</v>
      </c>
      <c r="D2967" s="18" t="s">
        <v>73</v>
      </c>
      <c r="E2967" s="18" t="s">
        <v>92</v>
      </c>
      <c r="F2967" s="44">
        <v>9</v>
      </c>
    </row>
    <row r="2968" spans="1:6" x14ac:dyDescent="0.2">
      <c r="A2968" s="18" t="s">
        <v>9</v>
      </c>
      <c r="B2968" s="18" t="s">
        <v>304</v>
      </c>
      <c r="C2968" s="18" t="s">
        <v>305</v>
      </c>
      <c r="D2968" s="18" t="s">
        <v>73</v>
      </c>
      <c r="E2968" s="18" t="s">
        <v>94</v>
      </c>
      <c r="F2968" s="44">
        <v>14</v>
      </c>
    </row>
    <row r="2969" spans="1:6" x14ac:dyDescent="0.2">
      <c r="A2969" s="18" t="s">
        <v>9</v>
      </c>
      <c r="B2969" s="18" t="s">
        <v>304</v>
      </c>
      <c r="C2969" s="18" t="s">
        <v>305</v>
      </c>
      <c r="D2969" s="18" t="s">
        <v>73</v>
      </c>
      <c r="E2969" s="18" t="s">
        <v>87</v>
      </c>
      <c r="F2969" s="44">
        <v>13</v>
      </c>
    </row>
    <row r="2970" spans="1:6" x14ac:dyDescent="0.2">
      <c r="A2970" s="18" t="s">
        <v>9</v>
      </c>
      <c r="B2970" s="18" t="s">
        <v>304</v>
      </c>
      <c r="C2970" s="18" t="s">
        <v>305</v>
      </c>
      <c r="D2970" s="18" t="s">
        <v>73</v>
      </c>
      <c r="E2970" s="18" t="s">
        <v>86</v>
      </c>
      <c r="F2970" s="44">
        <v>41</v>
      </c>
    </row>
    <row r="2971" spans="1:6" x14ac:dyDescent="0.2">
      <c r="A2971" s="18" t="s">
        <v>9</v>
      </c>
      <c r="B2971" s="18" t="s">
        <v>304</v>
      </c>
      <c r="C2971" s="18" t="s">
        <v>305</v>
      </c>
      <c r="D2971" s="18" t="s">
        <v>73</v>
      </c>
      <c r="E2971" s="18" t="s">
        <v>88</v>
      </c>
      <c r="F2971" s="44">
        <v>3</v>
      </c>
    </row>
    <row r="2972" spans="1:6" x14ac:dyDescent="0.2">
      <c r="A2972" s="18" t="s">
        <v>9</v>
      </c>
      <c r="B2972" s="18" t="s">
        <v>304</v>
      </c>
      <c r="C2972" s="18" t="s">
        <v>305</v>
      </c>
      <c r="D2972" s="18" t="s">
        <v>73</v>
      </c>
      <c r="E2972" s="18" t="s">
        <v>96</v>
      </c>
      <c r="F2972" s="44">
        <v>27</v>
      </c>
    </row>
    <row r="2973" spans="1:6" x14ac:dyDescent="0.2">
      <c r="A2973" s="18" t="s">
        <v>9</v>
      </c>
      <c r="B2973" s="18" t="s">
        <v>304</v>
      </c>
      <c r="C2973" s="18" t="s">
        <v>305</v>
      </c>
      <c r="D2973" s="18" t="s">
        <v>73</v>
      </c>
      <c r="E2973" s="18" t="s">
        <v>95</v>
      </c>
      <c r="F2973" s="44">
        <v>31</v>
      </c>
    </row>
    <row r="2974" spans="1:6" x14ac:dyDescent="0.2">
      <c r="A2974" s="18" t="s">
        <v>9</v>
      </c>
      <c r="B2974" s="18" t="s">
        <v>304</v>
      </c>
      <c r="C2974" s="18" t="s">
        <v>305</v>
      </c>
      <c r="D2974" s="18" t="s">
        <v>73</v>
      </c>
      <c r="E2974" s="18" t="s">
        <v>97</v>
      </c>
      <c r="F2974" s="44">
        <v>9</v>
      </c>
    </row>
    <row r="2975" spans="1:6" x14ac:dyDescent="0.2">
      <c r="A2975" s="18" t="s">
        <v>9</v>
      </c>
      <c r="B2975" s="18" t="s">
        <v>304</v>
      </c>
      <c r="C2975" s="18" t="s">
        <v>305</v>
      </c>
      <c r="D2975" s="18" t="s">
        <v>73</v>
      </c>
      <c r="E2975" s="18" t="s">
        <v>80</v>
      </c>
      <c r="F2975" s="44">
        <v>3</v>
      </c>
    </row>
    <row r="2976" spans="1:6" x14ac:dyDescent="0.2">
      <c r="A2976" s="18" t="s">
        <v>9</v>
      </c>
      <c r="B2976" s="18" t="s">
        <v>304</v>
      </c>
      <c r="C2976" s="18" t="s">
        <v>305</v>
      </c>
      <c r="D2976" s="18" t="s">
        <v>73</v>
      </c>
      <c r="E2976" s="18" t="s">
        <v>79</v>
      </c>
      <c r="F2976" s="44">
        <v>37</v>
      </c>
    </row>
    <row r="2977" spans="1:6" x14ac:dyDescent="0.2">
      <c r="A2977" s="18" t="s">
        <v>9</v>
      </c>
      <c r="B2977" s="18" t="s">
        <v>304</v>
      </c>
      <c r="C2977" s="18" t="s">
        <v>305</v>
      </c>
      <c r="D2977" s="18" t="s">
        <v>73</v>
      </c>
      <c r="E2977" s="18" t="s">
        <v>78</v>
      </c>
      <c r="F2977" s="44">
        <v>12</v>
      </c>
    </row>
    <row r="2978" spans="1:6" x14ac:dyDescent="0.2">
      <c r="A2978" s="18" t="s">
        <v>9</v>
      </c>
      <c r="B2978" s="18" t="s">
        <v>304</v>
      </c>
      <c r="C2978" s="18" t="s">
        <v>305</v>
      </c>
      <c r="D2978" s="18" t="s">
        <v>73</v>
      </c>
      <c r="E2978" s="18" t="s">
        <v>81</v>
      </c>
      <c r="F2978" s="44">
        <v>10</v>
      </c>
    </row>
    <row r="2979" spans="1:6" x14ac:dyDescent="0.2">
      <c r="A2979" s="18" t="s">
        <v>9</v>
      </c>
      <c r="B2979" s="18" t="s">
        <v>304</v>
      </c>
      <c r="C2979" s="18" t="s">
        <v>305</v>
      </c>
      <c r="D2979" s="18" t="s">
        <v>73</v>
      </c>
      <c r="E2979" s="18" t="s">
        <v>76</v>
      </c>
      <c r="F2979" s="44">
        <v>50</v>
      </c>
    </row>
    <row r="2980" spans="1:6" x14ac:dyDescent="0.2">
      <c r="A2980" s="18" t="s">
        <v>9</v>
      </c>
      <c r="B2980" s="18" t="s">
        <v>304</v>
      </c>
      <c r="C2980" s="18" t="s">
        <v>305</v>
      </c>
      <c r="D2980" s="18" t="s">
        <v>73</v>
      </c>
      <c r="E2980" s="18" t="s">
        <v>75</v>
      </c>
      <c r="F2980" s="44">
        <v>239</v>
      </c>
    </row>
    <row r="2981" spans="1:6" x14ac:dyDescent="0.2">
      <c r="A2981" s="18" t="s">
        <v>9</v>
      </c>
      <c r="B2981" s="18" t="s">
        <v>304</v>
      </c>
      <c r="C2981" s="18" t="s">
        <v>305</v>
      </c>
      <c r="D2981" s="18" t="s">
        <v>73</v>
      </c>
      <c r="E2981" s="18" t="s">
        <v>74</v>
      </c>
      <c r="F2981" s="44">
        <v>11</v>
      </c>
    </row>
    <row r="2982" spans="1:6" x14ac:dyDescent="0.2">
      <c r="A2982" s="18" t="s">
        <v>9</v>
      </c>
      <c r="B2982" s="18" t="s">
        <v>304</v>
      </c>
      <c r="C2982" s="18" t="s">
        <v>305</v>
      </c>
      <c r="D2982" s="18" t="s">
        <v>73</v>
      </c>
      <c r="E2982" s="18" t="s">
        <v>77</v>
      </c>
      <c r="F2982" s="44">
        <v>84</v>
      </c>
    </row>
    <row r="2983" spans="1:6" x14ac:dyDescent="0.2">
      <c r="A2983" s="18" t="s">
        <v>9</v>
      </c>
      <c r="B2983" s="18" t="s">
        <v>304</v>
      </c>
      <c r="C2983" s="18" t="s">
        <v>305</v>
      </c>
      <c r="D2983" s="18" t="s">
        <v>73</v>
      </c>
      <c r="E2983" s="18" t="s">
        <v>84</v>
      </c>
      <c r="F2983" s="44">
        <v>3</v>
      </c>
    </row>
    <row r="2984" spans="1:6" x14ac:dyDescent="0.2">
      <c r="A2984" s="18" t="s">
        <v>9</v>
      </c>
      <c r="B2984" s="18" t="s">
        <v>304</v>
      </c>
      <c r="C2984" s="18" t="s">
        <v>305</v>
      </c>
      <c r="D2984" s="18" t="s">
        <v>73</v>
      </c>
      <c r="E2984" s="18" t="s">
        <v>83</v>
      </c>
      <c r="F2984" s="44">
        <v>37</v>
      </c>
    </row>
    <row r="2985" spans="1:6" x14ac:dyDescent="0.2">
      <c r="A2985" s="18" t="s">
        <v>9</v>
      </c>
      <c r="B2985" s="18" t="s">
        <v>304</v>
      </c>
      <c r="C2985" s="18" t="s">
        <v>305</v>
      </c>
      <c r="D2985" s="18" t="s">
        <v>73</v>
      </c>
      <c r="E2985" s="18" t="s">
        <v>82</v>
      </c>
      <c r="F2985" s="44">
        <v>107</v>
      </c>
    </row>
    <row r="2986" spans="1:6" x14ac:dyDescent="0.2">
      <c r="A2986" s="18" t="s">
        <v>9</v>
      </c>
      <c r="B2986" s="18" t="s">
        <v>304</v>
      </c>
      <c r="C2986" s="18" t="s">
        <v>305</v>
      </c>
      <c r="D2986" s="18" t="s">
        <v>73</v>
      </c>
      <c r="E2986" s="18" t="s">
        <v>85</v>
      </c>
      <c r="F2986" s="44">
        <v>21</v>
      </c>
    </row>
    <row r="2987" spans="1:6" x14ac:dyDescent="0.2">
      <c r="A2987" s="18" t="s">
        <v>9</v>
      </c>
      <c r="B2987" s="18" t="s">
        <v>304</v>
      </c>
      <c r="C2987" s="18" t="s">
        <v>305</v>
      </c>
      <c r="D2987" s="18" t="s">
        <v>73</v>
      </c>
      <c r="E2987" s="18" t="s">
        <v>90</v>
      </c>
      <c r="F2987" s="44">
        <v>268</v>
      </c>
    </row>
    <row r="2988" spans="1:6" x14ac:dyDescent="0.2">
      <c r="A2988" s="18" t="s">
        <v>9</v>
      </c>
      <c r="B2988" s="18" t="s">
        <v>304</v>
      </c>
      <c r="C2988" s="18" t="s">
        <v>305</v>
      </c>
      <c r="D2988" s="18" t="s">
        <v>73</v>
      </c>
      <c r="E2988" s="18" t="s">
        <v>89</v>
      </c>
      <c r="F2988" s="44">
        <v>84</v>
      </c>
    </row>
    <row r="2989" spans="1:6" x14ac:dyDescent="0.2">
      <c r="A2989" s="18" t="s">
        <v>9</v>
      </c>
      <c r="B2989" s="18" t="s">
        <v>304</v>
      </c>
      <c r="C2989" s="18" t="s">
        <v>305</v>
      </c>
      <c r="D2989" s="18" t="s">
        <v>73</v>
      </c>
      <c r="E2989" s="18" t="s">
        <v>91</v>
      </c>
      <c r="F2989" s="44">
        <v>144</v>
      </c>
    </row>
    <row r="2990" spans="1:6" x14ac:dyDescent="0.2">
      <c r="A2990" s="18" t="s">
        <v>9</v>
      </c>
      <c r="B2990" s="18" t="s">
        <v>304</v>
      </c>
      <c r="C2990" s="18" t="s">
        <v>305</v>
      </c>
      <c r="D2990" s="18" t="s">
        <v>150</v>
      </c>
      <c r="E2990" s="18" t="s">
        <v>154</v>
      </c>
      <c r="F2990" s="44">
        <v>740</v>
      </c>
    </row>
    <row r="2991" spans="1:6" x14ac:dyDescent="0.2">
      <c r="A2991" s="18" t="s">
        <v>9</v>
      </c>
      <c r="B2991" s="18" t="s">
        <v>304</v>
      </c>
      <c r="C2991" s="18" t="s">
        <v>305</v>
      </c>
      <c r="D2991" s="18" t="s">
        <v>150</v>
      </c>
      <c r="E2991" s="18" t="s">
        <v>151</v>
      </c>
      <c r="F2991" s="44">
        <v>4</v>
      </c>
    </row>
    <row r="2992" spans="1:6" x14ac:dyDescent="0.2">
      <c r="A2992" s="18" t="s">
        <v>9</v>
      </c>
      <c r="B2992" s="18" t="s">
        <v>304</v>
      </c>
      <c r="C2992" s="18" t="s">
        <v>305</v>
      </c>
      <c r="D2992" s="18" t="s">
        <v>150</v>
      </c>
      <c r="E2992" s="18" t="s">
        <v>152</v>
      </c>
      <c r="F2992" s="44">
        <v>132</v>
      </c>
    </row>
    <row r="2993" spans="1:6" x14ac:dyDescent="0.2">
      <c r="A2993" s="18" t="s">
        <v>9</v>
      </c>
      <c r="B2993" s="18" t="s">
        <v>304</v>
      </c>
      <c r="C2993" s="18" t="s">
        <v>305</v>
      </c>
      <c r="D2993" s="18" t="s">
        <v>150</v>
      </c>
      <c r="E2993" s="18" t="s">
        <v>153</v>
      </c>
      <c r="F2993" s="44">
        <v>463</v>
      </c>
    </row>
    <row r="2994" spans="1:6" x14ac:dyDescent="0.2">
      <c r="A2994" s="18" t="s">
        <v>9</v>
      </c>
      <c r="B2994" s="18" t="s">
        <v>304</v>
      </c>
      <c r="C2994" s="18" t="s">
        <v>305</v>
      </c>
      <c r="D2994" s="18" t="s">
        <v>57</v>
      </c>
      <c r="E2994" s="18" t="s">
        <v>62</v>
      </c>
      <c r="F2994" s="44">
        <v>1393</v>
      </c>
    </row>
    <row r="2995" spans="1:6" x14ac:dyDescent="0.2">
      <c r="A2995" s="18" t="s">
        <v>9</v>
      </c>
      <c r="B2995" s="18" t="s">
        <v>304</v>
      </c>
      <c r="C2995" s="18" t="s">
        <v>305</v>
      </c>
      <c r="D2995" s="18" t="s">
        <v>57</v>
      </c>
      <c r="E2995" s="18" t="s">
        <v>59</v>
      </c>
      <c r="F2995" s="44">
        <v>1073</v>
      </c>
    </row>
    <row r="2996" spans="1:6" x14ac:dyDescent="0.2">
      <c r="A2996" s="18" t="s">
        <v>9</v>
      </c>
      <c r="B2996" s="18" t="s">
        <v>304</v>
      </c>
      <c r="C2996" s="18" t="s">
        <v>305</v>
      </c>
      <c r="D2996" s="18" t="s">
        <v>57</v>
      </c>
      <c r="E2996" s="18" t="s">
        <v>60</v>
      </c>
      <c r="F2996" s="44">
        <v>560</v>
      </c>
    </row>
    <row r="2997" spans="1:6" x14ac:dyDescent="0.2">
      <c r="A2997" s="18" t="s">
        <v>9</v>
      </c>
      <c r="B2997" s="18" t="s">
        <v>304</v>
      </c>
      <c r="C2997" s="18" t="s">
        <v>305</v>
      </c>
      <c r="D2997" s="18" t="s">
        <v>57</v>
      </c>
      <c r="E2997" s="18" t="s">
        <v>61</v>
      </c>
      <c r="F2997" s="44">
        <v>528</v>
      </c>
    </row>
    <row r="2998" spans="1:6" x14ac:dyDescent="0.2">
      <c r="A2998" s="18" t="s">
        <v>9</v>
      </c>
      <c r="B2998" s="18" t="s">
        <v>304</v>
      </c>
      <c r="C2998" s="18" t="s">
        <v>305</v>
      </c>
      <c r="D2998" s="18" t="s">
        <v>57</v>
      </c>
      <c r="E2998" s="18" t="s">
        <v>63</v>
      </c>
      <c r="F2998" s="44">
        <v>195</v>
      </c>
    </row>
    <row r="2999" spans="1:6" x14ac:dyDescent="0.2">
      <c r="A2999" s="18" t="s">
        <v>9</v>
      </c>
      <c r="B2999" s="18" t="s">
        <v>304</v>
      </c>
      <c r="C2999" s="18" t="s">
        <v>305</v>
      </c>
      <c r="D2999" s="18" t="s">
        <v>57</v>
      </c>
      <c r="E2999" s="18" t="s">
        <v>23</v>
      </c>
      <c r="F2999" s="44">
        <v>240</v>
      </c>
    </row>
    <row r="3000" spans="1:6" x14ac:dyDescent="0.2">
      <c r="A3000" s="18" t="s">
        <v>9</v>
      </c>
      <c r="B3000" s="18" t="s">
        <v>304</v>
      </c>
      <c r="C3000" s="18" t="s">
        <v>305</v>
      </c>
      <c r="D3000" s="18" t="s">
        <v>141</v>
      </c>
      <c r="E3000" s="18" t="s">
        <v>145</v>
      </c>
      <c r="F3000" s="44">
        <v>3</v>
      </c>
    </row>
    <row r="3001" spans="1:6" x14ac:dyDescent="0.2">
      <c r="A3001" s="18" t="s">
        <v>9</v>
      </c>
      <c r="B3001" s="18" t="s">
        <v>304</v>
      </c>
      <c r="C3001" s="18" t="s">
        <v>305</v>
      </c>
      <c r="D3001" s="18" t="s">
        <v>141</v>
      </c>
      <c r="E3001" s="18" t="s">
        <v>142</v>
      </c>
      <c r="F3001" s="44">
        <v>87</v>
      </c>
    </row>
    <row r="3002" spans="1:6" x14ac:dyDescent="0.2">
      <c r="A3002" s="18" t="s">
        <v>9</v>
      </c>
      <c r="B3002" s="18" t="s">
        <v>304</v>
      </c>
      <c r="C3002" s="18" t="s">
        <v>305</v>
      </c>
      <c r="D3002" s="18" t="s">
        <v>141</v>
      </c>
      <c r="E3002" s="18" t="s">
        <v>147</v>
      </c>
      <c r="F3002" s="44">
        <v>14</v>
      </c>
    </row>
    <row r="3003" spans="1:6" x14ac:dyDescent="0.2">
      <c r="A3003" s="18" t="s">
        <v>9</v>
      </c>
      <c r="B3003" s="18" t="s">
        <v>304</v>
      </c>
      <c r="C3003" s="18" t="s">
        <v>305</v>
      </c>
      <c r="D3003" s="18" t="s">
        <v>141</v>
      </c>
      <c r="E3003" s="18" t="s">
        <v>144</v>
      </c>
      <c r="F3003" s="44">
        <v>1</v>
      </c>
    </row>
    <row r="3004" spans="1:6" x14ac:dyDescent="0.2">
      <c r="A3004" s="18" t="s">
        <v>9</v>
      </c>
      <c r="B3004" s="18" t="s">
        <v>304</v>
      </c>
      <c r="C3004" s="18" t="s">
        <v>305</v>
      </c>
      <c r="D3004" s="18" t="s">
        <v>141</v>
      </c>
      <c r="E3004" s="18" t="s">
        <v>143</v>
      </c>
      <c r="F3004" s="44">
        <v>2</v>
      </c>
    </row>
    <row r="3005" spans="1:6" x14ac:dyDescent="0.2">
      <c r="A3005" s="18" t="s">
        <v>9</v>
      </c>
      <c r="B3005" s="18" t="s">
        <v>304</v>
      </c>
      <c r="C3005" s="18" t="s">
        <v>305</v>
      </c>
      <c r="D3005" s="18" t="s">
        <v>35</v>
      </c>
      <c r="E3005" s="18" t="s">
        <v>21</v>
      </c>
      <c r="F3005" s="44">
        <v>553</v>
      </c>
    </row>
    <row r="3006" spans="1:6" x14ac:dyDescent="0.2">
      <c r="A3006" s="18" t="s">
        <v>9</v>
      </c>
      <c r="B3006" s="18" t="s">
        <v>304</v>
      </c>
      <c r="C3006" s="18" t="s">
        <v>305</v>
      </c>
      <c r="D3006" s="18" t="s">
        <v>35</v>
      </c>
      <c r="E3006" s="18" t="s">
        <v>36</v>
      </c>
      <c r="F3006" s="44">
        <v>17</v>
      </c>
    </row>
    <row r="3007" spans="1:6" x14ac:dyDescent="0.2">
      <c r="A3007" s="18" t="s">
        <v>9</v>
      </c>
      <c r="B3007" s="18" t="s">
        <v>304</v>
      </c>
      <c r="C3007" s="18" t="s">
        <v>305</v>
      </c>
      <c r="D3007" s="18" t="s">
        <v>35</v>
      </c>
      <c r="E3007" s="18" t="s">
        <v>38</v>
      </c>
      <c r="F3007" s="44">
        <v>1599</v>
      </c>
    </row>
    <row r="3008" spans="1:6" x14ac:dyDescent="0.2">
      <c r="A3008" s="18" t="s">
        <v>9</v>
      </c>
      <c r="B3008" s="18" t="s">
        <v>304</v>
      </c>
      <c r="C3008" s="18" t="s">
        <v>305</v>
      </c>
      <c r="D3008" s="18" t="s">
        <v>35</v>
      </c>
      <c r="E3008" s="18" t="s">
        <v>23</v>
      </c>
      <c r="F3008" s="44">
        <v>96</v>
      </c>
    </row>
    <row r="3009" spans="1:6" x14ac:dyDescent="0.2">
      <c r="A3009" s="18" t="s">
        <v>9</v>
      </c>
      <c r="B3009" s="18" t="s">
        <v>304</v>
      </c>
      <c r="C3009" s="18" t="s">
        <v>305</v>
      </c>
      <c r="D3009" s="18" t="s">
        <v>35</v>
      </c>
      <c r="E3009" s="18" t="s">
        <v>37</v>
      </c>
      <c r="F3009" s="44">
        <v>72</v>
      </c>
    </row>
    <row r="3010" spans="1:6" x14ac:dyDescent="0.2">
      <c r="A3010" s="18" t="s">
        <v>9</v>
      </c>
      <c r="B3010" s="18" t="s">
        <v>304</v>
      </c>
      <c r="C3010" s="18" t="s">
        <v>305</v>
      </c>
      <c r="D3010" s="18" t="s">
        <v>35</v>
      </c>
      <c r="E3010" s="18" t="s">
        <v>22</v>
      </c>
      <c r="F3010" s="44">
        <v>95</v>
      </c>
    </row>
    <row r="3011" spans="1:6" x14ac:dyDescent="0.2">
      <c r="A3011" s="18" t="s">
        <v>9</v>
      </c>
      <c r="B3011" s="18" t="s">
        <v>304</v>
      </c>
      <c r="C3011" s="18" t="s">
        <v>305</v>
      </c>
      <c r="D3011" s="18" t="s">
        <v>272</v>
      </c>
      <c r="E3011" s="18" t="s">
        <v>166</v>
      </c>
      <c r="F3011" s="44">
        <v>274</v>
      </c>
    </row>
    <row r="3012" spans="1:6" x14ac:dyDescent="0.2">
      <c r="A3012" s="18" t="s">
        <v>9</v>
      </c>
      <c r="B3012" s="18" t="s">
        <v>304</v>
      </c>
      <c r="C3012" s="18" t="s">
        <v>305</v>
      </c>
      <c r="D3012" s="18" t="s">
        <v>272</v>
      </c>
      <c r="E3012" s="18" t="s">
        <v>163</v>
      </c>
      <c r="F3012" s="44">
        <v>1069</v>
      </c>
    </row>
    <row r="3013" spans="1:6" x14ac:dyDescent="0.2">
      <c r="A3013" s="18" t="s">
        <v>9</v>
      </c>
      <c r="B3013" s="18" t="s">
        <v>304</v>
      </c>
      <c r="C3013" s="18" t="s">
        <v>305</v>
      </c>
      <c r="D3013" s="18" t="s">
        <v>105</v>
      </c>
      <c r="E3013" s="18" t="s">
        <v>107</v>
      </c>
      <c r="F3013" s="44">
        <v>1</v>
      </c>
    </row>
    <row r="3014" spans="1:6" x14ac:dyDescent="0.2">
      <c r="A3014" s="18" t="s">
        <v>9</v>
      </c>
      <c r="B3014" s="18" t="s">
        <v>304</v>
      </c>
      <c r="C3014" s="18" t="s">
        <v>305</v>
      </c>
      <c r="D3014" s="18" t="s">
        <v>105</v>
      </c>
      <c r="E3014" s="18" t="s">
        <v>108</v>
      </c>
      <c r="F3014" s="44">
        <v>31</v>
      </c>
    </row>
    <row r="3015" spans="1:6" x14ac:dyDescent="0.2">
      <c r="A3015" s="18" t="s">
        <v>9</v>
      </c>
      <c r="B3015" s="18" t="s">
        <v>304</v>
      </c>
      <c r="C3015" s="18" t="s">
        <v>305</v>
      </c>
      <c r="D3015" s="18" t="s">
        <v>105</v>
      </c>
      <c r="E3015" s="18" t="s">
        <v>109</v>
      </c>
      <c r="F3015" s="44">
        <v>183</v>
      </c>
    </row>
    <row r="3016" spans="1:6" x14ac:dyDescent="0.2">
      <c r="A3016" s="18" t="s">
        <v>9</v>
      </c>
      <c r="B3016" s="18" t="s">
        <v>304</v>
      </c>
      <c r="C3016" s="18" t="s">
        <v>305</v>
      </c>
      <c r="D3016" s="18" t="s">
        <v>105</v>
      </c>
      <c r="E3016" s="18" t="s">
        <v>110</v>
      </c>
      <c r="F3016" s="44">
        <v>31</v>
      </c>
    </row>
    <row r="3017" spans="1:6" x14ac:dyDescent="0.2">
      <c r="A3017" s="18" t="s">
        <v>9</v>
      </c>
      <c r="B3017" s="18" t="s">
        <v>304</v>
      </c>
      <c r="C3017" s="18" t="s">
        <v>305</v>
      </c>
      <c r="D3017" s="18" t="s">
        <v>105</v>
      </c>
      <c r="E3017" s="18" t="s">
        <v>111</v>
      </c>
      <c r="F3017" s="44">
        <v>43</v>
      </c>
    </row>
    <row r="3018" spans="1:6" x14ac:dyDescent="0.2">
      <c r="A3018" s="18" t="s">
        <v>9</v>
      </c>
      <c r="B3018" s="18" t="s">
        <v>304</v>
      </c>
      <c r="C3018" s="18" t="s">
        <v>305</v>
      </c>
      <c r="D3018" s="18" t="s">
        <v>105</v>
      </c>
      <c r="E3018" s="18" t="s">
        <v>112</v>
      </c>
      <c r="F3018" s="44">
        <v>1</v>
      </c>
    </row>
    <row r="3019" spans="1:6" x14ac:dyDescent="0.2">
      <c r="A3019" s="18" t="s">
        <v>9</v>
      </c>
      <c r="B3019" s="18" t="s">
        <v>304</v>
      </c>
      <c r="C3019" s="18" t="s">
        <v>305</v>
      </c>
      <c r="D3019" s="18" t="s">
        <v>105</v>
      </c>
      <c r="E3019" s="18" t="s">
        <v>113</v>
      </c>
      <c r="F3019" s="44">
        <v>8</v>
      </c>
    </row>
    <row r="3020" spans="1:6" x14ac:dyDescent="0.2">
      <c r="A3020" s="18" t="s">
        <v>9</v>
      </c>
      <c r="B3020" s="18" t="s">
        <v>304</v>
      </c>
      <c r="C3020" s="18" t="s">
        <v>305</v>
      </c>
      <c r="D3020" s="18" t="s">
        <v>105</v>
      </c>
      <c r="E3020" s="18" t="s">
        <v>114</v>
      </c>
      <c r="F3020" s="44">
        <v>2</v>
      </c>
    </row>
    <row r="3021" spans="1:6" x14ac:dyDescent="0.2">
      <c r="A3021" s="18" t="s">
        <v>9</v>
      </c>
      <c r="B3021" s="18" t="s">
        <v>304</v>
      </c>
      <c r="C3021" s="18" t="s">
        <v>305</v>
      </c>
      <c r="D3021" s="18" t="s">
        <v>105</v>
      </c>
      <c r="E3021" s="18" t="s">
        <v>116</v>
      </c>
      <c r="F3021" s="44">
        <v>13</v>
      </c>
    </row>
    <row r="3022" spans="1:6" x14ac:dyDescent="0.2">
      <c r="A3022" s="18" t="s">
        <v>9</v>
      </c>
      <c r="B3022" s="18" t="s">
        <v>304</v>
      </c>
      <c r="C3022" s="18" t="s">
        <v>305</v>
      </c>
      <c r="D3022" s="18" t="s">
        <v>105</v>
      </c>
      <c r="E3022" s="18" t="s">
        <v>117</v>
      </c>
      <c r="F3022" s="44">
        <v>30</v>
      </c>
    </row>
    <row r="3023" spans="1:6" x14ac:dyDescent="0.2">
      <c r="A3023" s="18" t="s">
        <v>9</v>
      </c>
      <c r="B3023" s="18" t="s">
        <v>304</v>
      </c>
      <c r="C3023" s="18" t="s">
        <v>305</v>
      </c>
      <c r="D3023" s="18" t="s">
        <v>105</v>
      </c>
      <c r="E3023" s="18" t="s">
        <v>120</v>
      </c>
      <c r="F3023" s="44">
        <v>13</v>
      </c>
    </row>
    <row r="3024" spans="1:6" x14ac:dyDescent="0.2">
      <c r="A3024" s="18" t="s">
        <v>9</v>
      </c>
      <c r="B3024" s="18" t="s">
        <v>304</v>
      </c>
      <c r="C3024" s="18" t="s">
        <v>305</v>
      </c>
      <c r="D3024" s="18" t="s">
        <v>105</v>
      </c>
      <c r="E3024" s="18" t="s">
        <v>121</v>
      </c>
      <c r="F3024" s="44">
        <v>17</v>
      </c>
    </row>
    <row r="3025" spans="1:6" x14ac:dyDescent="0.2">
      <c r="A3025" s="18" t="s">
        <v>9</v>
      </c>
      <c r="B3025" s="18" t="s">
        <v>304</v>
      </c>
      <c r="C3025" s="18" t="s">
        <v>305</v>
      </c>
      <c r="D3025" s="18" t="s">
        <v>105</v>
      </c>
      <c r="E3025" s="18" t="s">
        <v>123</v>
      </c>
      <c r="F3025" s="44">
        <v>4</v>
      </c>
    </row>
    <row r="3026" spans="1:6" x14ac:dyDescent="0.2">
      <c r="A3026" s="18" t="s">
        <v>9</v>
      </c>
      <c r="B3026" s="18" t="s">
        <v>304</v>
      </c>
      <c r="C3026" s="18" t="s">
        <v>305</v>
      </c>
      <c r="D3026" s="18" t="s">
        <v>105</v>
      </c>
      <c r="E3026" s="18" t="s">
        <v>124</v>
      </c>
      <c r="F3026" s="44">
        <v>2</v>
      </c>
    </row>
    <row r="3027" spans="1:6" x14ac:dyDescent="0.2">
      <c r="A3027" s="18" t="s">
        <v>9</v>
      </c>
      <c r="B3027" s="18" t="s">
        <v>304</v>
      </c>
      <c r="C3027" s="18" t="s">
        <v>305</v>
      </c>
      <c r="D3027" s="18" t="s">
        <v>105</v>
      </c>
      <c r="E3027" s="18" t="s">
        <v>125</v>
      </c>
      <c r="F3027" s="44">
        <v>17</v>
      </c>
    </row>
    <row r="3028" spans="1:6" x14ac:dyDescent="0.2">
      <c r="A3028" s="18" t="s">
        <v>9</v>
      </c>
      <c r="B3028" s="18" t="s">
        <v>304</v>
      </c>
      <c r="C3028" s="18" t="s">
        <v>305</v>
      </c>
      <c r="D3028" s="18" t="s">
        <v>105</v>
      </c>
      <c r="E3028" s="18" t="s">
        <v>126</v>
      </c>
      <c r="F3028" s="44">
        <v>17</v>
      </c>
    </row>
    <row r="3029" spans="1:6" x14ac:dyDescent="0.2">
      <c r="A3029" s="18" t="s">
        <v>9</v>
      </c>
      <c r="B3029" s="18" t="s">
        <v>304</v>
      </c>
      <c r="C3029" s="18" t="s">
        <v>305</v>
      </c>
      <c r="D3029" s="18" t="s">
        <v>105</v>
      </c>
      <c r="E3029" s="18" t="s">
        <v>127</v>
      </c>
      <c r="F3029" s="44">
        <v>53</v>
      </c>
    </row>
    <row r="3030" spans="1:6" x14ac:dyDescent="0.2">
      <c r="A3030" s="18" t="s">
        <v>9</v>
      </c>
      <c r="B3030" s="18" t="s">
        <v>304</v>
      </c>
      <c r="C3030" s="18" t="s">
        <v>305</v>
      </c>
      <c r="D3030" s="18" t="s">
        <v>242</v>
      </c>
      <c r="E3030" s="18" t="s">
        <v>62</v>
      </c>
      <c r="F3030" s="44">
        <v>1706</v>
      </c>
    </row>
    <row r="3031" spans="1:6" x14ac:dyDescent="0.2">
      <c r="A3031" s="18" t="s">
        <v>9</v>
      </c>
      <c r="B3031" s="18" t="s">
        <v>304</v>
      </c>
      <c r="C3031" s="18" t="s">
        <v>305</v>
      </c>
      <c r="D3031" s="18" t="s">
        <v>242</v>
      </c>
      <c r="E3031" s="18" t="s">
        <v>59</v>
      </c>
      <c r="F3031" s="44">
        <v>108</v>
      </c>
    </row>
    <row r="3032" spans="1:6" x14ac:dyDescent="0.2">
      <c r="A3032" s="18" t="s">
        <v>9</v>
      </c>
      <c r="B3032" s="18" t="s">
        <v>304</v>
      </c>
      <c r="C3032" s="18" t="s">
        <v>305</v>
      </c>
      <c r="D3032" s="18" t="s">
        <v>242</v>
      </c>
      <c r="E3032" s="18" t="s">
        <v>60</v>
      </c>
      <c r="F3032" s="44">
        <v>49</v>
      </c>
    </row>
    <row r="3033" spans="1:6" x14ac:dyDescent="0.2">
      <c r="A3033" s="18" t="s">
        <v>9</v>
      </c>
      <c r="B3033" s="18" t="s">
        <v>304</v>
      </c>
      <c r="C3033" s="18" t="s">
        <v>305</v>
      </c>
      <c r="D3033" s="18" t="s">
        <v>242</v>
      </c>
      <c r="E3033" s="18" t="s">
        <v>61</v>
      </c>
      <c r="F3033" s="44">
        <v>480</v>
      </c>
    </row>
    <row r="3034" spans="1:6" x14ac:dyDescent="0.2">
      <c r="A3034" s="18" t="s">
        <v>9</v>
      </c>
      <c r="B3034" s="18" t="s">
        <v>304</v>
      </c>
      <c r="C3034" s="18" t="s">
        <v>305</v>
      </c>
      <c r="D3034" s="18" t="s">
        <v>242</v>
      </c>
      <c r="E3034" s="18" t="s">
        <v>63</v>
      </c>
      <c r="F3034" s="44">
        <v>196</v>
      </c>
    </row>
    <row r="3035" spans="1:6" x14ac:dyDescent="0.2">
      <c r="A3035" s="18" t="s">
        <v>9</v>
      </c>
      <c r="B3035" s="18" t="s">
        <v>304</v>
      </c>
      <c r="C3035" s="18" t="s">
        <v>305</v>
      </c>
      <c r="D3035" s="18" t="s">
        <v>242</v>
      </c>
      <c r="E3035" s="18" t="s">
        <v>23</v>
      </c>
      <c r="F3035" s="44">
        <v>73</v>
      </c>
    </row>
    <row r="3036" spans="1:6" x14ac:dyDescent="0.2">
      <c r="A3036" s="18" t="s">
        <v>9</v>
      </c>
      <c r="B3036" s="18" t="s">
        <v>304</v>
      </c>
      <c r="C3036" s="18" t="s">
        <v>305</v>
      </c>
      <c r="D3036" s="18" t="s">
        <v>273</v>
      </c>
      <c r="E3036" s="18" t="s">
        <v>133</v>
      </c>
      <c r="F3036" s="44">
        <v>38</v>
      </c>
    </row>
    <row r="3037" spans="1:6" x14ac:dyDescent="0.2">
      <c r="A3037" s="18" t="s">
        <v>9</v>
      </c>
      <c r="B3037" s="18" t="s">
        <v>304</v>
      </c>
      <c r="C3037" s="18" t="s">
        <v>305</v>
      </c>
      <c r="D3037" s="18" t="s">
        <v>273</v>
      </c>
      <c r="E3037" s="18" t="s">
        <v>23</v>
      </c>
      <c r="F3037" s="44">
        <v>218</v>
      </c>
    </row>
    <row r="3038" spans="1:6" x14ac:dyDescent="0.2">
      <c r="A3038" s="18" t="s">
        <v>9</v>
      </c>
      <c r="B3038" s="18" t="s">
        <v>304</v>
      </c>
      <c r="C3038" s="18" t="s">
        <v>305</v>
      </c>
      <c r="D3038" s="18" t="s">
        <v>273</v>
      </c>
      <c r="E3038" s="18" t="s">
        <v>136</v>
      </c>
      <c r="F3038" s="44">
        <v>8</v>
      </c>
    </row>
    <row r="3039" spans="1:6" x14ac:dyDescent="0.2">
      <c r="A3039" s="18" t="s">
        <v>9</v>
      </c>
      <c r="B3039" s="18" t="s">
        <v>304</v>
      </c>
      <c r="C3039" s="18" t="s">
        <v>305</v>
      </c>
      <c r="D3039" s="18" t="s">
        <v>273</v>
      </c>
      <c r="E3039" s="18" t="s">
        <v>137</v>
      </c>
      <c r="F3039" s="44">
        <v>33</v>
      </c>
    </row>
    <row r="3040" spans="1:6" x14ac:dyDescent="0.2">
      <c r="A3040" s="18" t="s">
        <v>9</v>
      </c>
      <c r="B3040" s="18" t="s">
        <v>304</v>
      </c>
      <c r="C3040" s="18" t="s">
        <v>305</v>
      </c>
      <c r="D3040" s="18" t="s">
        <v>273</v>
      </c>
      <c r="E3040" s="18" t="s">
        <v>135</v>
      </c>
      <c r="F3040" s="44">
        <v>39</v>
      </c>
    </row>
    <row r="3041" spans="1:6" x14ac:dyDescent="0.2">
      <c r="A3041" s="18" t="s">
        <v>9</v>
      </c>
      <c r="B3041" s="18" t="s">
        <v>304</v>
      </c>
      <c r="C3041" s="18" t="s">
        <v>305</v>
      </c>
      <c r="D3041" s="18" t="s">
        <v>273</v>
      </c>
      <c r="E3041" s="18" t="s">
        <v>134</v>
      </c>
      <c r="F3041" s="44">
        <v>26</v>
      </c>
    </row>
    <row r="3042" spans="1:6" x14ac:dyDescent="0.2">
      <c r="A3042" s="18" t="s">
        <v>9</v>
      </c>
      <c r="B3042" s="18" t="s">
        <v>304</v>
      </c>
      <c r="C3042" s="18" t="s">
        <v>305</v>
      </c>
      <c r="D3042" s="18" t="s">
        <v>273</v>
      </c>
      <c r="E3042" s="18" t="s">
        <v>132</v>
      </c>
      <c r="F3042" s="44">
        <v>316</v>
      </c>
    </row>
    <row r="3043" spans="1:6" x14ac:dyDescent="0.2">
      <c r="A3043" s="18" t="s">
        <v>9</v>
      </c>
      <c r="B3043" s="18" t="s">
        <v>304</v>
      </c>
      <c r="C3043" s="18" t="s">
        <v>305</v>
      </c>
      <c r="D3043" s="18" t="s">
        <v>274</v>
      </c>
      <c r="E3043" s="18" t="s">
        <v>163</v>
      </c>
      <c r="F3043" s="44">
        <v>39</v>
      </c>
    </row>
    <row r="3044" spans="1:6" x14ac:dyDescent="0.2">
      <c r="A3044" s="18" t="s">
        <v>9</v>
      </c>
      <c r="B3044" s="18" t="s">
        <v>304</v>
      </c>
      <c r="C3044" s="18" t="s">
        <v>305</v>
      </c>
      <c r="D3044" s="18" t="s">
        <v>34</v>
      </c>
      <c r="E3044" s="18" t="s">
        <v>276</v>
      </c>
      <c r="F3044" s="44">
        <v>866</v>
      </c>
    </row>
    <row r="3045" spans="1:6" x14ac:dyDescent="0.2">
      <c r="A3045" s="18" t="s">
        <v>9</v>
      </c>
      <c r="B3045" s="18" t="s">
        <v>304</v>
      </c>
      <c r="C3045" s="18" t="s">
        <v>305</v>
      </c>
      <c r="D3045" s="18" t="s">
        <v>34</v>
      </c>
      <c r="E3045" s="18" t="s">
        <v>28</v>
      </c>
      <c r="F3045" s="44">
        <v>1161</v>
      </c>
    </row>
    <row r="3046" spans="1:6" x14ac:dyDescent="0.2">
      <c r="A3046" s="18" t="s">
        <v>9</v>
      </c>
      <c r="B3046" s="18" t="s">
        <v>304</v>
      </c>
      <c r="C3046" s="18" t="s">
        <v>305</v>
      </c>
      <c r="D3046" s="18" t="s">
        <v>34</v>
      </c>
      <c r="E3046" s="18" t="s">
        <v>30</v>
      </c>
      <c r="F3046" s="44">
        <v>11</v>
      </c>
    </row>
    <row r="3047" spans="1:6" x14ac:dyDescent="0.2">
      <c r="A3047" s="18" t="s">
        <v>9</v>
      </c>
      <c r="B3047" s="18" t="s">
        <v>304</v>
      </c>
      <c r="C3047" s="18" t="s">
        <v>305</v>
      </c>
      <c r="D3047" s="18" t="s">
        <v>34</v>
      </c>
      <c r="E3047" s="18" t="s">
        <v>31</v>
      </c>
      <c r="F3047" s="44">
        <v>168</v>
      </c>
    </row>
    <row r="3048" spans="1:6" x14ac:dyDescent="0.2">
      <c r="A3048" s="18" t="s">
        <v>9</v>
      </c>
      <c r="B3048" s="18" t="s">
        <v>304</v>
      </c>
      <c r="C3048" s="18" t="s">
        <v>305</v>
      </c>
      <c r="D3048" s="18" t="s">
        <v>34</v>
      </c>
      <c r="E3048" s="18" t="s">
        <v>26</v>
      </c>
      <c r="F3048" s="44">
        <v>24</v>
      </c>
    </row>
    <row r="3049" spans="1:6" x14ac:dyDescent="0.2">
      <c r="A3049" s="18" t="s">
        <v>9</v>
      </c>
      <c r="B3049" s="18" t="s">
        <v>304</v>
      </c>
      <c r="C3049" s="18" t="s">
        <v>305</v>
      </c>
      <c r="D3049" s="18" t="s">
        <v>34</v>
      </c>
      <c r="E3049" s="18" t="s">
        <v>33</v>
      </c>
      <c r="F3049" s="44">
        <v>652</v>
      </c>
    </row>
    <row r="3050" spans="1:6" x14ac:dyDescent="0.2">
      <c r="A3050" s="18" t="s">
        <v>9</v>
      </c>
      <c r="B3050" s="18" t="s">
        <v>304</v>
      </c>
      <c r="C3050" s="18" t="s">
        <v>305</v>
      </c>
      <c r="D3050" s="18" t="s">
        <v>34</v>
      </c>
      <c r="E3050" s="18" t="s">
        <v>23</v>
      </c>
      <c r="F3050" s="44">
        <v>558</v>
      </c>
    </row>
    <row r="3051" spans="1:6" x14ac:dyDescent="0.2">
      <c r="A3051" s="18" t="s">
        <v>9</v>
      </c>
      <c r="B3051" s="18" t="s">
        <v>304</v>
      </c>
      <c r="C3051" s="18" t="s">
        <v>305</v>
      </c>
      <c r="D3051" s="18" t="s">
        <v>34</v>
      </c>
      <c r="E3051" s="18" t="s">
        <v>32</v>
      </c>
      <c r="F3051" s="44">
        <v>36</v>
      </c>
    </row>
    <row r="3052" spans="1:6" x14ac:dyDescent="0.2">
      <c r="A3052" s="18" t="s">
        <v>9</v>
      </c>
      <c r="B3052" s="18" t="s">
        <v>304</v>
      </c>
      <c r="C3052" s="18" t="s">
        <v>305</v>
      </c>
      <c r="D3052" s="18" t="s">
        <v>34</v>
      </c>
      <c r="E3052" s="18" t="s">
        <v>29</v>
      </c>
      <c r="F3052" s="44">
        <v>606</v>
      </c>
    </row>
    <row r="3053" spans="1:6" x14ac:dyDescent="0.2">
      <c r="A3053" s="18" t="s">
        <v>9</v>
      </c>
      <c r="B3053" s="18" t="s">
        <v>304</v>
      </c>
      <c r="C3053" s="18" t="s">
        <v>305</v>
      </c>
      <c r="D3053" s="18" t="s">
        <v>275</v>
      </c>
      <c r="E3053" s="18" t="s">
        <v>276</v>
      </c>
      <c r="F3053" s="44">
        <v>137</v>
      </c>
    </row>
    <row r="3054" spans="1:6" x14ac:dyDescent="0.2">
      <c r="A3054" s="18" t="s">
        <v>9</v>
      </c>
      <c r="B3054" s="18" t="s">
        <v>304</v>
      </c>
      <c r="C3054" s="18" t="s">
        <v>305</v>
      </c>
      <c r="D3054" s="18" t="s">
        <v>275</v>
      </c>
      <c r="E3054" s="18" t="s">
        <v>28</v>
      </c>
      <c r="F3054" s="44">
        <v>121</v>
      </c>
    </row>
    <row r="3055" spans="1:6" x14ac:dyDescent="0.2">
      <c r="A3055" s="18" t="s">
        <v>9</v>
      </c>
      <c r="B3055" s="18" t="s">
        <v>304</v>
      </c>
      <c r="C3055" s="18" t="s">
        <v>305</v>
      </c>
      <c r="D3055" s="18" t="s">
        <v>275</v>
      </c>
      <c r="E3055" s="18" t="s">
        <v>30</v>
      </c>
      <c r="F3055" s="44">
        <v>1</v>
      </c>
    </row>
    <row r="3056" spans="1:6" x14ac:dyDescent="0.2">
      <c r="A3056" s="18" t="s">
        <v>9</v>
      </c>
      <c r="B3056" s="18" t="s">
        <v>304</v>
      </c>
      <c r="C3056" s="18" t="s">
        <v>305</v>
      </c>
      <c r="D3056" s="18" t="s">
        <v>275</v>
      </c>
      <c r="E3056" s="18" t="s">
        <v>31</v>
      </c>
      <c r="F3056" s="44">
        <v>120</v>
      </c>
    </row>
    <row r="3057" spans="1:6" x14ac:dyDescent="0.2">
      <c r="A3057" s="18" t="s">
        <v>9</v>
      </c>
      <c r="B3057" s="18" t="s">
        <v>304</v>
      </c>
      <c r="C3057" s="18" t="s">
        <v>305</v>
      </c>
      <c r="D3057" s="18" t="s">
        <v>275</v>
      </c>
      <c r="E3057" s="18" t="s">
        <v>26</v>
      </c>
      <c r="F3057" s="44">
        <v>55</v>
      </c>
    </row>
    <row r="3058" spans="1:6" x14ac:dyDescent="0.2">
      <c r="A3058" s="18" t="s">
        <v>9</v>
      </c>
      <c r="B3058" s="18" t="s">
        <v>304</v>
      </c>
      <c r="C3058" s="18" t="s">
        <v>305</v>
      </c>
      <c r="D3058" s="18" t="s">
        <v>275</v>
      </c>
      <c r="E3058" s="18" t="s">
        <v>33</v>
      </c>
      <c r="F3058" s="44">
        <v>60</v>
      </c>
    </row>
    <row r="3059" spans="1:6" x14ac:dyDescent="0.2">
      <c r="A3059" s="18" t="s">
        <v>9</v>
      </c>
      <c r="B3059" s="18" t="s">
        <v>304</v>
      </c>
      <c r="C3059" s="18" t="s">
        <v>305</v>
      </c>
      <c r="D3059" s="18" t="s">
        <v>275</v>
      </c>
      <c r="E3059" s="18" t="s">
        <v>23</v>
      </c>
      <c r="F3059" s="44">
        <v>203</v>
      </c>
    </row>
    <row r="3060" spans="1:6" x14ac:dyDescent="0.2">
      <c r="A3060" s="18" t="s">
        <v>9</v>
      </c>
      <c r="B3060" s="18" t="s">
        <v>304</v>
      </c>
      <c r="C3060" s="18" t="s">
        <v>305</v>
      </c>
      <c r="D3060" s="18" t="s">
        <v>275</v>
      </c>
      <c r="E3060" s="18" t="s">
        <v>32</v>
      </c>
      <c r="F3060" s="44">
        <v>11</v>
      </c>
    </row>
    <row r="3061" spans="1:6" x14ac:dyDescent="0.2">
      <c r="A3061" s="18" t="s">
        <v>9</v>
      </c>
      <c r="B3061" s="18" t="s">
        <v>304</v>
      </c>
      <c r="C3061" s="18" t="s">
        <v>305</v>
      </c>
      <c r="D3061" s="18" t="s">
        <v>275</v>
      </c>
      <c r="E3061" s="18" t="s">
        <v>29</v>
      </c>
      <c r="F3061" s="44">
        <v>89</v>
      </c>
    </row>
    <row r="3062" spans="1:6" x14ac:dyDescent="0.2">
      <c r="A3062" s="18" t="s">
        <v>9</v>
      </c>
      <c r="B3062" s="18" t="s">
        <v>304</v>
      </c>
      <c r="C3062" s="18" t="s">
        <v>305</v>
      </c>
      <c r="D3062" s="18" t="s">
        <v>162</v>
      </c>
      <c r="E3062" s="18" t="s">
        <v>163</v>
      </c>
      <c r="F3062" s="44">
        <v>1439</v>
      </c>
    </row>
    <row r="3063" spans="1:6" x14ac:dyDescent="0.2">
      <c r="A3063" s="18" t="s">
        <v>9</v>
      </c>
      <c r="B3063" s="18" t="s">
        <v>304</v>
      </c>
      <c r="C3063" s="18" t="s">
        <v>305</v>
      </c>
      <c r="D3063" s="18" t="s">
        <v>65</v>
      </c>
      <c r="E3063" s="18" t="s">
        <v>70</v>
      </c>
      <c r="F3063" s="44">
        <v>29</v>
      </c>
    </row>
    <row r="3064" spans="1:6" x14ac:dyDescent="0.2">
      <c r="A3064" s="18" t="s">
        <v>9</v>
      </c>
      <c r="B3064" s="18" t="s">
        <v>304</v>
      </c>
      <c r="C3064" s="18" t="s">
        <v>305</v>
      </c>
      <c r="D3064" s="18" t="s">
        <v>65</v>
      </c>
      <c r="E3064" s="18" t="s">
        <v>69</v>
      </c>
      <c r="F3064" s="44">
        <v>7</v>
      </c>
    </row>
    <row r="3065" spans="1:6" x14ac:dyDescent="0.2">
      <c r="A3065" s="18" t="s">
        <v>9</v>
      </c>
      <c r="B3065" s="18" t="s">
        <v>304</v>
      </c>
      <c r="C3065" s="18" t="s">
        <v>305</v>
      </c>
      <c r="D3065" s="18" t="s">
        <v>65</v>
      </c>
      <c r="E3065" s="18" t="s">
        <v>277</v>
      </c>
      <c r="F3065" s="44">
        <v>13</v>
      </c>
    </row>
    <row r="3066" spans="1:6" x14ac:dyDescent="0.2">
      <c r="A3066" s="18" t="s">
        <v>9</v>
      </c>
      <c r="B3066" s="18" t="s">
        <v>304</v>
      </c>
      <c r="C3066" s="18" t="s">
        <v>305</v>
      </c>
      <c r="D3066" s="18" t="s">
        <v>65</v>
      </c>
      <c r="E3066" s="18" t="s">
        <v>278</v>
      </c>
      <c r="F3066" s="44">
        <v>313</v>
      </c>
    </row>
    <row r="3067" spans="1:6" x14ac:dyDescent="0.2">
      <c r="A3067" s="18" t="s">
        <v>9</v>
      </c>
      <c r="B3067" s="18" t="s">
        <v>304</v>
      </c>
      <c r="C3067" s="18" t="s">
        <v>305</v>
      </c>
      <c r="D3067" s="18" t="s">
        <v>65</v>
      </c>
      <c r="E3067" s="18" t="s">
        <v>279</v>
      </c>
      <c r="F3067" s="44">
        <v>32</v>
      </c>
    </row>
    <row r="3068" spans="1:6" x14ac:dyDescent="0.2">
      <c r="A3068" s="18" t="s">
        <v>9</v>
      </c>
      <c r="B3068" s="18" t="s">
        <v>304</v>
      </c>
      <c r="C3068" s="18" t="s">
        <v>305</v>
      </c>
      <c r="D3068" s="18" t="s">
        <v>65</v>
      </c>
      <c r="E3068" s="18" t="s">
        <v>23</v>
      </c>
      <c r="F3068" s="44">
        <v>505</v>
      </c>
    </row>
    <row r="3069" spans="1:6" x14ac:dyDescent="0.2">
      <c r="A3069" s="18" t="s">
        <v>9</v>
      </c>
      <c r="B3069" s="18" t="s">
        <v>304</v>
      </c>
      <c r="C3069" s="18" t="s">
        <v>305</v>
      </c>
      <c r="D3069" s="18" t="s">
        <v>65</v>
      </c>
      <c r="E3069" s="18" t="s">
        <v>280</v>
      </c>
      <c r="F3069" s="44">
        <v>12</v>
      </c>
    </row>
    <row r="3070" spans="1:6" x14ac:dyDescent="0.2">
      <c r="A3070" s="18" t="s">
        <v>9</v>
      </c>
      <c r="B3070" s="18" t="s">
        <v>304</v>
      </c>
      <c r="C3070" s="18" t="s">
        <v>305</v>
      </c>
      <c r="D3070" s="18" t="s">
        <v>65</v>
      </c>
      <c r="E3070" s="18" t="s">
        <v>66</v>
      </c>
      <c r="F3070" s="44">
        <v>177</v>
      </c>
    </row>
    <row r="3071" spans="1:6" x14ac:dyDescent="0.2">
      <c r="A3071" s="18" t="s">
        <v>9</v>
      </c>
      <c r="B3071" s="18" t="s">
        <v>304</v>
      </c>
      <c r="C3071" s="18" t="s">
        <v>305</v>
      </c>
      <c r="D3071" s="18" t="s">
        <v>243</v>
      </c>
      <c r="E3071" s="18" t="s">
        <v>21</v>
      </c>
      <c r="F3071" s="44">
        <v>13</v>
      </c>
    </row>
    <row r="3072" spans="1:6" x14ac:dyDescent="0.2">
      <c r="A3072" s="18" t="s">
        <v>9</v>
      </c>
      <c r="B3072" s="18" t="s">
        <v>304</v>
      </c>
      <c r="C3072" s="18" t="s">
        <v>305</v>
      </c>
      <c r="D3072" s="18" t="s">
        <v>243</v>
      </c>
      <c r="E3072" s="18" t="s">
        <v>14</v>
      </c>
      <c r="F3072" s="44">
        <v>15</v>
      </c>
    </row>
    <row r="3073" spans="1:6" x14ac:dyDescent="0.2">
      <c r="A3073" s="18" t="s">
        <v>9</v>
      </c>
      <c r="B3073" s="18" t="s">
        <v>304</v>
      </c>
      <c r="C3073" s="18" t="s">
        <v>305</v>
      </c>
      <c r="D3073" s="18" t="s">
        <v>243</v>
      </c>
      <c r="E3073" s="18" t="s">
        <v>18</v>
      </c>
      <c r="F3073" s="44">
        <v>66</v>
      </c>
    </row>
    <row r="3074" spans="1:6" x14ac:dyDescent="0.2">
      <c r="A3074" s="18" t="s">
        <v>9</v>
      </c>
      <c r="B3074" s="18" t="s">
        <v>304</v>
      </c>
      <c r="C3074" s="18" t="s">
        <v>305</v>
      </c>
      <c r="D3074" s="18" t="s">
        <v>243</v>
      </c>
      <c r="E3074" s="18" t="s">
        <v>17</v>
      </c>
      <c r="F3074" s="44">
        <v>47</v>
      </c>
    </row>
    <row r="3075" spans="1:6" x14ac:dyDescent="0.2">
      <c r="A3075" s="18" t="s">
        <v>9</v>
      </c>
      <c r="B3075" s="18" t="s">
        <v>304</v>
      </c>
      <c r="C3075" s="18" t="s">
        <v>305</v>
      </c>
      <c r="D3075" s="18" t="s">
        <v>243</v>
      </c>
      <c r="E3075" s="18" t="s">
        <v>20</v>
      </c>
      <c r="F3075" s="44">
        <v>13</v>
      </c>
    </row>
    <row r="3076" spans="1:6" x14ac:dyDescent="0.2">
      <c r="A3076" s="18" t="s">
        <v>9</v>
      </c>
      <c r="B3076" s="18" t="s">
        <v>304</v>
      </c>
      <c r="C3076" s="18" t="s">
        <v>305</v>
      </c>
      <c r="D3076" s="18" t="s">
        <v>243</v>
      </c>
      <c r="E3076" s="18" t="s">
        <v>23</v>
      </c>
      <c r="F3076" s="44">
        <v>15</v>
      </c>
    </row>
    <row r="3077" spans="1:6" x14ac:dyDescent="0.2">
      <c r="A3077" s="18" t="s">
        <v>9</v>
      </c>
      <c r="B3077" s="18" t="s">
        <v>304</v>
      </c>
      <c r="C3077" s="18" t="s">
        <v>305</v>
      </c>
      <c r="D3077" s="18" t="s">
        <v>243</v>
      </c>
      <c r="E3077" s="18" t="s">
        <v>15</v>
      </c>
      <c r="F3077" s="44">
        <v>98</v>
      </c>
    </row>
    <row r="3078" spans="1:6" x14ac:dyDescent="0.2">
      <c r="A3078" s="18" t="s">
        <v>9</v>
      </c>
      <c r="B3078" s="18" t="s">
        <v>304</v>
      </c>
      <c r="C3078" s="18" t="s">
        <v>305</v>
      </c>
      <c r="D3078" s="18" t="s">
        <v>243</v>
      </c>
      <c r="E3078" s="18" t="s">
        <v>22</v>
      </c>
      <c r="F3078" s="44">
        <v>32</v>
      </c>
    </row>
    <row r="3079" spans="1:6" x14ac:dyDescent="0.2">
      <c r="A3079" s="18" t="s">
        <v>9</v>
      </c>
      <c r="B3079" s="18" t="s">
        <v>304</v>
      </c>
      <c r="C3079" s="18" t="s">
        <v>305</v>
      </c>
      <c r="D3079" s="18" t="s">
        <v>98</v>
      </c>
      <c r="E3079" s="18" t="s">
        <v>100</v>
      </c>
      <c r="F3079" s="44">
        <v>38</v>
      </c>
    </row>
    <row r="3080" spans="1:6" x14ac:dyDescent="0.2">
      <c r="A3080" s="18" t="s">
        <v>9</v>
      </c>
      <c r="B3080" s="18" t="s">
        <v>304</v>
      </c>
      <c r="C3080" s="18" t="s">
        <v>305</v>
      </c>
      <c r="D3080" s="18" t="s">
        <v>98</v>
      </c>
      <c r="E3080" s="18" t="s">
        <v>102</v>
      </c>
      <c r="F3080" s="44">
        <v>11</v>
      </c>
    </row>
    <row r="3081" spans="1:6" x14ac:dyDescent="0.2">
      <c r="A3081" s="18" t="s">
        <v>9</v>
      </c>
      <c r="B3081" s="18" t="s">
        <v>304</v>
      </c>
      <c r="C3081" s="18" t="s">
        <v>305</v>
      </c>
      <c r="D3081" s="18" t="s">
        <v>98</v>
      </c>
      <c r="E3081" s="18" t="s">
        <v>23</v>
      </c>
      <c r="F3081" s="44">
        <v>84</v>
      </c>
    </row>
    <row r="3082" spans="1:6" x14ac:dyDescent="0.2">
      <c r="A3082" s="18" t="s">
        <v>9</v>
      </c>
      <c r="B3082" s="18" t="s">
        <v>304</v>
      </c>
      <c r="C3082" s="18" t="s">
        <v>305</v>
      </c>
      <c r="D3082" s="18" t="s">
        <v>98</v>
      </c>
      <c r="E3082" s="18" t="s">
        <v>101</v>
      </c>
      <c r="F3082" s="44">
        <v>100</v>
      </c>
    </row>
    <row r="3083" spans="1:6" x14ac:dyDescent="0.2">
      <c r="A3083" s="18" t="s">
        <v>9</v>
      </c>
      <c r="B3083" s="18" t="s">
        <v>304</v>
      </c>
      <c r="C3083" s="18" t="s">
        <v>305</v>
      </c>
      <c r="D3083" s="18" t="s">
        <v>98</v>
      </c>
      <c r="E3083" s="18" t="s">
        <v>104</v>
      </c>
      <c r="F3083" s="44">
        <v>11</v>
      </c>
    </row>
    <row r="3084" spans="1:6" x14ac:dyDescent="0.2">
      <c r="A3084" s="18" t="s">
        <v>9</v>
      </c>
      <c r="B3084" s="18" t="s">
        <v>304</v>
      </c>
      <c r="C3084" s="18" t="s">
        <v>305</v>
      </c>
      <c r="D3084" s="18" t="s">
        <v>98</v>
      </c>
      <c r="E3084" s="18" t="s">
        <v>99</v>
      </c>
      <c r="F3084" s="44">
        <v>693</v>
      </c>
    </row>
    <row r="3085" spans="1:6" x14ac:dyDescent="0.2">
      <c r="A3085" s="18" t="s">
        <v>9</v>
      </c>
      <c r="B3085" s="18" t="s">
        <v>304</v>
      </c>
      <c r="C3085" s="18" t="s">
        <v>305</v>
      </c>
      <c r="D3085" s="18" t="s">
        <v>98</v>
      </c>
      <c r="E3085" s="18" t="s">
        <v>103</v>
      </c>
      <c r="F3085" s="44">
        <v>245</v>
      </c>
    </row>
    <row r="3086" spans="1:6" x14ac:dyDescent="0.2">
      <c r="A3086" s="18" t="s">
        <v>9</v>
      </c>
      <c r="B3086" s="18" t="s">
        <v>304</v>
      </c>
      <c r="C3086" s="18" t="s">
        <v>305</v>
      </c>
      <c r="D3086" s="18" t="s">
        <v>39</v>
      </c>
      <c r="E3086" s="18" t="s">
        <v>172</v>
      </c>
      <c r="F3086" s="44">
        <v>27</v>
      </c>
    </row>
    <row r="3087" spans="1:6" x14ac:dyDescent="0.2">
      <c r="A3087" s="18" t="s">
        <v>9</v>
      </c>
      <c r="B3087" s="18" t="s">
        <v>304</v>
      </c>
      <c r="C3087" s="18" t="s">
        <v>305</v>
      </c>
      <c r="D3087" s="18" t="s">
        <v>39</v>
      </c>
      <c r="E3087" s="18" t="s">
        <v>174</v>
      </c>
      <c r="F3087" s="44">
        <v>1</v>
      </c>
    </row>
    <row r="3088" spans="1:6" x14ac:dyDescent="0.2">
      <c r="A3088" s="18" t="s">
        <v>9</v>
      </c>
      <c r="B3088" s="18" t="s">
        <v>304</v>
      </c>
      <c r="C3088" s="18" t="s">
        <v>305</v>
      </c>
      <c r="D3088" s="18" t="s">
        <v>39</v>
      </c>
      <c r="E3088" s="18" t="s">
        <v>23</v>
      </c>
      <c r="F3088" s="44">
        <v>11</v>
      </c>
    </row>
    <row r="3089" spans="1:6" x14ac:dyDescent="0.2">
      <c r="A3089" s="18" t="s">
        <v>9</v>
      </c>
      <c r="B3089" s="18" t="s">
        <v>304</v>
      </c>
      <c r="C3089" s="18" t="s">
        <v>305</v>
      </c>
      <c r="D3089" s="18" t="s">
        <v>39</v>
      </c>
      <c r="E3089" s="18" t="s">
        <v>54</v>
      </c>
      <c r="F3089" s="44">
        <v>2</v>
      </c>
    </row>
    <row r="3090" spans="1:6" x14ac:dyDescent="0.2">
      <c r="A3090" s="18" t="s">
        <v>9</v>
      </c>
      <c r="B3090" s="18" t="s">
        <v>304</v>
      </c>
      <c r="C3090" s="18" t="s">
        <v>305</v>
      </c>
      <c r="D3090" s="18" t="s">
        <v>39</v>
      </c>
      <c r="E3090" s="18" t="s">
        <v>55</v>
      </c>
      <c r="F3090" s="44">
        <v>2</v>
      </c>
    </row>
    <row r="3091" spans="1:6" x14ac:dyDescent="0.2">
      <c r="A3091" s="18" t="s">
        <v>9</v>
      </c>
      <c r="B3091" s="18" t="s">
        <v>304</v>
      </c>
      <c r="C3091" s="18" t="s">
        <v>305</v>
      </c>
      <c r="D3091" s="18" t="s">
        <v>39</v>
      </c>
      <c r="E3091" s="18" t="s">
        <v>43</v>
      </c>
      <c r="F3091" s="44">
        <v>1</v>
      </c>
    </row>
    <row r="3092" spans="1:6" x14ac:dyDescent="0.2">
      <c r="A3092" s="18" t="s">
        <v>9</v>
      </c>
      <c r="B3092" s="18" t="s">
        <v>304</v>
      </c>
      <c r="C3092" s="18" t="s">
        <v>305</v>
      </c>
      <c r="D3092" s="18" t="s">
        <v>39</v>
      </c>
      <c r="E3092" s="18" t="s">
        <v>170</v>
      </c>
      <c r="F3092" s="44">
        <v>8</v>
      </c>
    </row>
    <row r="3093" spans="1:6" x14ac:dyDescent="0.2">
      <c r="A3093" s="18" t="s">
        <v>9</v>
      </c>
      <c r="B3093" s="18" t="s">
        <v>304</v>
      </c>
      <c r="C3093" s="18" t="s">
        <v>305</v>
      </c>
      <c r="D3093" s="18" t="s">
        <v>39</v>
      </c>
      <c r="E3093" s="18" t="s">
        <v>47</v>
      </c>
      <c r="F3093" s="44">
        <v>8</v>
      </c>
    </row>
    <row r="3094" spans="1:6" x14ac:dyDescent="0.2">
      <c r="A3094" s="18" t="s">
        <v>9</v>
      </c>
      <c r="B3094" s="18" t="s">
        <v>304</v>
      </c>
      <c r="C3094" s="18" t="s">
        <v>305</v>
      </c>
      <c r="D3094" s="18" t="s">
        <v>39</v>
      </c>
      <c r="E3094" s="18" t="s">
        <v>169</v>
      </c>
      <c r="F3094" s="44">
        <v>82</v>
      </c>
    </row>
    <row r="3095" spans="1:6" x14ac:dyDescent="0.2">
      <c r="A3095" s="18" t="s">
        <v>9</v>
      </c>
      <c r="B3095" s="18" t="s">
        <v>304</v>
      </c>
      <c r="C3095" s="18" t="s">
        <v>305</v>
      </c>
      <c r="D3095" s="18" t="s">
        <v>39</v>
      </c>
      <c r="E3095" s="18" t="s">
        <v>189</v>
      </c>
      <c r="F3095" s="44">
        <v>8</v>
      </c>
    </row>
    <row r="3096" spans="1:6" x14ac:dyDescent="0.2">
      <c r="A3096" s="18" t="s">
        <v>9</v>
      </c>
      <c r="B3096" s="18" t="s">
        <v>304</v>
      </c>
      <c r="C3096" s="18" t="s">
        <v>305</v>
      </c>
      <c r="D3096" s="18" t="s">
        <v>39</v>
      </c>
      <c r="E3096" s="18" t="s">
        <v>56</v>
      </c>
      <c r="F3096" s="44">
        <v>18</v>
      </c>
    </row>
    <row r="3097" spans="1:6" x14ac:dyDescent="0.2">
      <c r="A3097" s="18" t="s">
        <v>9</v>
      </c>
      <c r="B3097" s="18" t="s">
        <v>304</v>
      </c>
      <c r="C3097" s="18" t="s">
        <v>305</v>
      </c>
      <c r="D3097" s="18" t="s">
        <v>39</v>
      </c>
      <c r="E3097" s="18" t="s">
        <v>44</v>
      </c>
      <c r="F3097" s="44">
        <v>4</v>
      </c>
    </row>
    <row r="3098" spans="1:6" x14ac:dyDescent="0.2">
      <c r="A3098" s="18" t="s">
        <v>9</v>
      </c>
      <c r="B3098" s="18" t="s">
        <v>304</v>
      </c>
      <c r="C3098" s="18" t="s">
        <v>305</v>
      </c>
      <c r="D3098" s="18" t="s">
        <v>39</v>
      </c>
      <c r="E3098" s="18" t="s">
        <v>173</v>
      </c>
      <c r="F3098" s="44">
        <v>5</v>
      </c>
    </row>
    <row r="3099" spans="1:6" x14ac:dyDescent="0.2">
      <c r="A3099" s="18" t="s">
        <v>9</v>
      </c>
      <c r="B3099" s="18" t="s">
        <v>304</v>
      </c>
      <c r="C3099" s="18" t="s">
        <v>305</v>
      </c>
      <c r="D3099" s="18" t="s">
        <v>13</v>
      </c>
      <c r="E3099" s="18" t="s">
        <v>21</v>
      </c>
      <c r="F3099" s="44">
        <v>137</v>
      </c>
    </row>
    <row r="3100" spans="1:6" x14ac:dyDescent="0.2">
      <c r="A3100" s="18" t="s">
        <v>9</v>
      </c>
      <c r="B3100" s="18" t="s">
        <v>304</v>
      </c>
      <c r="C3100" s="18" t="s">
        <v>305</v>
      </c>
      <c r="D3100" s="18" t="s">
        <v>13</v>
      </c>
      <c r="E3100" s="18" t="s">
        <v>14</v>
      </c>
      <c r="F3100" s="44">
        <v>1375</v>
      </c>
    </row>
    <row r="3101" spans="1:6" x14ac:dyDescent="0.2">
      <c r="A3101" s="18" t="s">
        <v>9</v>
      </c>
      <c r="B3101" s="18" t="s">
        <v>304</v>
      </c>
      <c r="C3101" s="18" t="s">
        <v>305</v>
      </c>
      <c r="D3101" s="18" t="s">
        <v>13</v>
      </c>
      <c r="E3101" s="18" t="s">
        <v>18</v>
      </c>
      <c r="F3101" s="44">
        <v>1787</v>
      </c>
    </row>
    <row r="3102" spans="1:6" x14ac:dyDescent="0.2">
      <c r="A3102" s="18" t="s">
        <v>9</v>
      </c>
      <c r="B3102" s="18" t="s">
        <v>304</v>
      </c>
      <c r="C3102" s="18" t="s">
        <v>305</v>
      </c>
      <c r="D3102" s="18" t="s">
        <v>13</v>
      </c>
      <c r="E3102" s="18" t="s">
        <v>17</v>
      </c>
      <c r="F3102" s="44">
        <v>1994</v>
      </c>
    </row>
    <row r="3103" spans="1:6" x14ac:dyDescent="0.2">
      <c r="A3103" s="18" t="s">
        <v>9</v>
      </c>
      <c r="B3103" s="18" t="s">
        <v>304</v>
      </c>
      <c r="C3103" s="18" t="s">
        <v>305</v>
      </c>
      <c r="D3103" s="18" t="s">
        <v>13</v>
      </c>
      <c r="E3103" s="18" t="s">
        <v>20</v>
      </c>
      <c r="F3103" s="44">
        <v>348</v>
      </c>
    </row>
    <row r="3104" spans="1:6" x14ac:dyDescent="0.2">
      <c r="A3104" s="18" t="s">
        <v>9</v>
      </c>
      <c r="B3104" s="18" t="s">
        <v>304</v>
      </c>
      <c r="C3104" s="18" t="s">
        <v>305</v>
      </c>
      <c r="D3104" s="18" t="s">
        <v>13</v>
      </c>
      <c r="E3104" s="18" t="s">
        <v>23</v>
      </c>
      <c r="F3104" s="44">
        <v>176</v>
      </c>
    </row>
    <row r="3105" spans="1:6" x14ac:dyDescent="0.2">
      <c r="A3105" s="18" t="s">
        <v>9</v>
      </c>
      <c r="B3105" s="18" t="s">
        <v>304</v>
      </c>
      <c r="C3105" s="18" t="s">
        <v>305</v>
      </c>
      <c r="D3105" s="18" t="s">
        <v>13</v>
      </c>
      <c r="E3105" s="18" t="s">
        <v>15</v>
      </c>
      <c r="F3105" s="44">
        <v>463</v>
      </c>
    </row>
    <row r="3106" spans="1:6" x14ac:dyDescent="0.2">
      <c r="A3106" s="18" t="s">
        <v>9</v>
      </c>
      <c r="B3106" s="18" t="s">
        <v>304</v>
      </c>
      <c r="C3106" s="18" t="s">
        <v>305</v>
      </c>
      <c r="D3106" s="18" t="s">
        <v>13</v>
      </c>
      <c r="E3106" s="18" t="s">
        <v>22</v>
      </c>
      <c r="F3106" s="44">
        <v>525</v>
      </c>
    </row>
    <row r="3107" spans="1:6" x14ac:dyDescent="0.2">
      <c r="A3107" s="18" t="s">
        <v>9</v>
      </c>
      <c r="B3107" s="18" t="s">
        <v>304</v>
      </c>
      <c r="C3107" s="18" t="s">
        <v>305</v>
      </c>
      <c r="D3107" s="18" t="s">
        <v>13</v>
      </c>
      <c r="E3107" s="18" t="s">
        <v>19</v>
      </c>
      <c r="F3107" s="44">
        <v>217</v>
      </c>
    </row>
    <row r="3108" spans="1:6" x14ac:dyDescent="0.2">
      <c r="A3108" s="18" t="s">
        <v>9</v>
      </c>
      <c r="B3108" s="18" t="s">
        <v>304</v>
      </c>
      <c r="C3108" s="18" t="s">
        <v>305</v>
      </c>
      <c r="D3108" s="18" t="s">
        <v>128</v>
      </c>
      <c r="E3108" s="18" t="s">
        <v>23</v>
      </c>
      <c r="F3108" s="44">
        <v>290</v>
      </c>
    </row>
    <row r="3109" spans="1:6" x14ac:dyDescent="0.2">
      <c r="A3109" s="18" t="s">
        <v>9</v>
      </c>
      <c r="B3109" s="18" t="s">
        <v>304</v>
      </c>
      <c r="C3109" s="18" t="s">
        <v>305</v>
      </c>
      <c r="D3109" s="18" t="s">
        <v>128</v>
      </c>
      <c r="E3109" s="18" t="s">
        <v>129</v>
      </c>
      <c r="F3109" s="44">
        <v>83</v>
      </c>
    </row>
    <row r="3110" spans="1:6" x14ac:dyDescent="0.2">
      <c r="A3110" s="18" t="s">
        <v>9</v>
      </c>
      <c r="B3110" s="18" t="s">
        <v>304</v>
      </c>
      <c r="C3110" s="18" t="s">
        <v>305</v>
      </c>
      <c r="D3110" s="18" t="s">
        <v>128</v>
      </c>
      <c r="E3110" s="18" t="s">
        <v>130</v>
      </c>
      <c r="F3110" s="44">
        <v>620</v>
      </c>
    </row>
    <row r="3111" spans="1:6" x14ac:dyDescent="0.2">
      <c r="A3111" s="18" t="s">
        <v>9</v>
      </c>
      <c r="B3111" s="18" t="s">
        <v>304</v>
      </c>
      <c r="C3111" s="18" t="s">
        <v>305</v>
      </c>
      <c r="D3111" s="18" t="s">
        <v>244</v>
      </c>
      <c r="E3111" s="18" t="s">
        <v>160</v>
      </c>
      <c r="F3111" s="44">
        <v>25</v>
      </c>
    </row>
    <row r="3112" spans="1:6" x14ac:dyDescent="0.2">
      <c r="A3112" s="18" t="s">
        <v>9</v>
      </c>
      <c r="B3112" s="18" t="s">
        <v>304</v>
      </c>
      <c r="C3112" s="18" t="s">
        <v>305</v>
      </c>
      <c r="D3112" s="18" t="s">
        <v>244</v>
      </c>
      <c r="E3112" s="18" t="s">
        <v>159</v>
      </c>
      <c r="F3112" s="44">
        <v>2</v>
      </c>
    </row>
    <row r="3113" spans="1:6" x14ac:dyDescent="0.2">
      <c r="A3113" s="18" t="s">
        <v>9</v>
      </c>
      <c r="B3113" s="18" t="s">
        <v>304</v>
      </c>
      <c r="C3113" s="18" t="s">
        <v>305</v>
      </c>
      <c r="D3113" s="18" t="s">
        <v>244</v>
      </c>
      <c r="E3113" s="18" t="s">
        <v>161</v>
      </c>
      <c r="F3113" s="44">
        <v>55</v>
      </c>
    </row>
    <row r="3114" spans="1:6" x14ac:dyDescent="0.2">
      <c r="A3114" s="18" t="s">
        <v>9</v>
      </c>
      <c r="B3114" s="18" t="s">
        <v>304</v>
      </c>
      <c r="C3114" s="18" t="s">
        <v>305</v>
      </c>
      <c r="D3114" s="18" t="s">
        <v>138</v>
      </c>
      <c r="E3114" s="18" t="s">
        <v>140</v>
      </c>
      <c r="F3114" s="44">
        <v>71</v>
      </c>
    </row>
    <row r="3115" spans="1:6" x14ac:dyDescent="0.2">
      <c r="A3115" s="18" t="s">
        <v>9</v>
      </c>
      <c r="B3115" s="18" t="s">
        <v>304</v>
      </c>
      <c r="C3115" s="18" t="s">
        <v>305</v>
      </c>
      <c r="D3115" s="18" t="s">
        <v>138</v>
      </c>
      <c r="E3115" s="18" t="s">
        <v>139</v>
      </c>
      <c r="F3115" s="44">
        <v>220</v>
      </c>
    </row>
    <row r="3116" spans="1:6" x14ac:dyDescent="0.2">
      <c r="A3116" s="18" t="s">
        <v>9</v>
      </c>
      <c r="B3116" s="18" t="s">
        <v>304</v>
      </c>
      <c r="C3116" s="18" t="s">
        <v>305</v>
      </c>
      <c r="D3116" s="18" t="s">
        <v>148</v>
      </c>
      <c r="E3116" s="18" t="s">
        <v>23</v>
      </c>
      <c r="F3116" s="44">
        <v>11</v>
      </c>
    </row>
    <row r="3117" spans="1:6" x14ac:dyDescent="0.2">
      <c r="A3117" s="18" t="s">
        <v>9</v>
      </c>
      <c r="B3117" s="18" t="s">
        <v>304</v>
      </c>
      <c r="C3117" s="18" t="s">
        <v>306</v>
      </c>
      <c r="D3117" s="18" t="s">
        <v>21</v>
      </c>
      <c r="E3117" s="18" t="s">
        <v>156</v>
      </c>
      <c r="F3117" s="44">
        <v>127</v>
      </c>
    </row>
    <row r="3118" spans="1:6" x14ac:dyDescent="0.2">
      <c r="A3118" s="18" t="s">
        <v>9</v>
      </c>
      <c r="B3118" s="18" t="s">
        <v>304</v>
      </c>
      <c r="C3118" s="18" t="s">
        <v>306</v>
      </c>
      <c r="D3118" s="18" t="s">
        <v>21</v>
      </c>
      <c r="E3118" s="18" t="s">
        <v>157</v>
      </c>
      <c r="F3118" s="44">
        <v>297</v>
      </c>
    </row>
    <row r="3119" spans="1:6" x14ac:dyDescent="0.2">
      <c r="A3119" s="18" t="s">
        <v>9</v>
      </c>
      <c r="B3119" s="18" t="s">
        <v>304</v>
      </c>
      <c r="C3119" s="18" t="s">
        <v>306</v>
      </c>
      <c r="D3119" s="18" t="s">
        <v>73</v>
      </c>
      <c r="E3119" s="18" t="s">
        <v>93</v>
      </c>
      <c r="F3119" s="44">
        <v>36</v>
      </c>
    </row>
    <row r="3120" spans="1:6" x14ac:dyDescent="0.2">
      <c r="A3120" s="18" t="s">
        <v>9</v>
      </c>
      <c r="B3120" s="18" t="s">
        <v>304</v>
      </c>
      <c r="C3120" s="18" t="s">
        <v>306</v>
      </c>
      <c r="D3120" s="18" t="s">
        <v>73</v>
      </c>
      <c r="E3120" s="18" t="s">
        <v>92</v>
      </c>
      <c r="F3120" s="44">
        <v>15</v>
      </c>
    </row>
    <row r="3121" spans="1:6" x14ac:dyDescent="0.2">
      <c r="A3121" s="18" t="s">
        <v>9</v>
      </c>
      <c r="B3121" s="18" t="s">
        <v>304</v>
      </c>
      <c r="C3121" s="18" t="s">
        <v>306</v>
      </c>
      <c r="D3121" s="18" t="s">
        <v>73</v>
      </c>
      <c r="E3121" s="18" t="s">
        <v>94</v>
      </c>
      <c r="F3121" s="44">
        <v>22</v>
      </c>
    </row>
    <row r="3122" spans="1:6" x14ac:dyDescent="0.2">
      <c r="A3122" s="18" t="s">
        <v>9</v>
      </c>
      <c r="B3122" s="18" t="s">
        <v>304</v>
      </c>
      <c r="C3122" s="18" t="s">
        <v>306</v>
      </c>
      <c r="D3122" s="18" t="s">
        <v>73</v>
      </c>
      <c r="E3122" s="18" t="s">
        <v>87</v>
      </c>
      <c r="F3122" s="44">
        <v>6</v>
      </c>
    </row>
    <row r="3123" spans="1:6" x14ac:dyDescent="0.2">
      <c r="A3123" s="18" t="s">
        <v>9</v>
      </c>
      <c r="B3123" s="18" t="s">
        <v>304</v>
      </c>
      <c r="C3123" s="18" t="s">
        <v>306</v>
      </c>
      <c r="D3123" s="18" t="s">
        <v>73</v>
      </c>
      <c r="E3123" s="18" t="s">
        <v>86</v>
      </c>
      <c r="F3123" s="44">
        <v>39</v>
      </c>
    </row>
    <row r="3124" spans="1:6" x14ac:dyDescent="0.2">
      <c r="A3124" s="18" t="s">
        <v>9</v>
      </c>
      <c r="B3124" s="18" t="s">
        <v>304</v>
      </c>
      <c r="C3124" s="18" t="s">
        <v>306</v>
      </c>
      <c r="D3124" s="18" t="s">
        <v>73</v>
      </c>
      <c r="E3124" s="18" t="s">
        <v>88</v>
      </c>
      <c r="F3124" s="44">
        <v>3</v>
      </c>
    </row>
    <row r="3125" spans="1:6" x14ac:dyDescent="0.2">
      <c r="A3125" s="18" t="s">
        <v>9</v>
      </c>
      <c r="B3125" s="18" t="s">
        <v>304</v>
      </c>
      <c r="C3125" s="18" t="s">
        <v>306</v>
      </c>
      <c r="D3125" s="18" t="s">
        <v>73</v>
      </c>
      <c r="E3125" s="18" t="s">
        <v>96</v>
      </c>
      <c r="F3125" s="44">
        <v>41</v>
      </c>
    </row>
    <row r="3126" spans="1:6" x14ac:dyDescent="0.2">
      <c r="A3126" s="18" t="s">
        <v>9</v>
      </c>
      <c r="B3126" s="18" t="s">
        <v>304</v>
      </c>
      <c r="C3126" s="18" t="s">
        <v>306</v>
      </c>
      <c r="D3126" s="18" t="s">
        <v>73</v>
      </c>
      <c r="E3126" s="18" t="s">
        <v>95</v>
      </c>
      <c r="F3126" s="44">
        <v>35</v>
      </c>
    </row>
    <row r="3127" spans="1:6" x14ac:dyDescent="0.2">
      <c r="A3127" s="18" t="s">
        <v>9</v>
      </c>
      <c r="B3127" s="18" t="s">
        <v>304</v>
      </c>
      <c r="C3127" s="18" t="s">
        <v>306</v>
      </c>
      <c r="D3127" s="18" t="s">
        <v>73</v>
      </c>
      <c r="E3127" s="18" t="s">
        <v>97</v>
      </c>
      <c r="F3127" s="44">
        <v>8</v>
      </c>
    </row>
    <row r="3128" spans="1:6" x14ac:dyDescent="0.2">
      <c r="A3128" s="18" t="s">
        <v>9</v>
      </c>
      <c r="B3128" s="18" t="s">
        <v>304</v>
      </c>
      <c r="C3128" s="18" t="s">
        <v>306</v>
      </c>
      <c r="D3128" s="18" t="s">
        <v>73</v>
      </c>
      <c r="E3128" s="18" t="s">
        <v>80</v>
      </c>
      <c r="F3128" s="44">
        <v>1</v>
      </c>
    </row>
    <row r="3129" spans="1:6" x14ac:dyDescent="0.2">
      <c r="A3129" s="18" t="s">
        <v>9</v>
      </c>
      <c r="B3129" s="18" t="s">
        <v>304</v>
      </c>
      <c r="C3129" s="18" t="s">
        <v>306</v>
      </c>
      <c r="D3129" s="18" t="s">
        <v>73</v>
      </c>
      <c r="E3129" s="18" t="s">
        <v>79</v>
      </c>
      <c r="F3129" s="44">
        <v>51</v>
      </c>
    </row>
    <row r="3130" spans="1:6" x14ac:dyDescent="0.2">
      <c r="A3130" s="18" t="s">
        <v>9</v>
      </c>
      <c r="B3130" s="18" t="s">
        <v>304</v>
      </c>
      <c r="C3130" s="18" t="s">
        <v>306</v>
      </c>
      <c r="D3130" s="18" t="s">
        <v>73</v>
      </c>
      <c r="E3130" s="18" t="s">
        <v>78</v>
      </c>
      <c r="F3130" s="44">
        <v>6</v>
      </c>
    </row>
    <row r="3131" spans="1:6" x14ac:dyDescent="0.2">
      <c r="A3131" s="18" t="s">
        <v>9</v>
      </c>
      <c r="B3131" s="18" t="s">
        <v>304</v>
      </c>
      <c r="C3131" s="18" t="s">
        <v>306</v>
      </c>
      <c r="D3131" s="18" t="s">
        <v>73</v>
      </c>
      <c r="E3131" s="18" t="s">
        <v>81</v>
      </c>
      <c r="F3131" s="44">
        <v>10</v>
      </c>
    </row>
    <row r="3132" spans="1:6" x14ac:dyDescent="0.2">
      <c r="A3132" s="18" t="s">
        <v>9</v>
      </c>
      <c r="B3132" s="18" t="s">
        <v>304</v>
      </c>
      <c r="C3132" s="18" t="s">
        <v>306</v>
      </c>
      <c r="D3132" s="18" t="s">
        <v>73</v>
      </c>
      <c r="E3132" s="18" t="s">
        <v>76</v>
      </c>
      <c r="F3132" s="44">
        <v>30</v>
      </c>
    </row>
    <row r="3133" spans="1:6" x14ac:dyDescent="0.2">
      <c r="A3133" s="18" t="s">
        <v>9</v>
      </c>
      <c r="B3133" s="18" t="s">
        <v>304</v>
      </c>
      <c r="C3133" s="18" t="s">
        <v>306</v>
      </c>
      <c r="D3133" s="18" t="s">
        <v>73</v>
      </c>
      <c r="E3133" s="18" t="s">
        <v>75</v>
      </c>
      <c r="F3133" s="44">
        <v>240</v>
      </c>
    </row>
    <row r="3134" spans="1:6" x14ac:dyDescent="0.2">
      <c r="A3134" s="18" t="s">
        <v>9</v>
      </c>
      <c r="B3134" s="18" t="s">
        <v>304</v>
      </c>
      <c r="C3134" s="18" t="s">
        <v>306</v>
      </c>
      <c r="D3134" s="18" t="s">
        <v>73</v>
      </c>
      <c r="E3134" s="18" t="s">
        <v>74</v>
      </c>
      <c r="F3134" s="44">
        <v>16</v>
      </c>
    </row>
    <row r="3135" spans="1:6" x14ac:dyDescent="0.2">
      <c r="A3135" s="18" t="s">
        <v>9</v>
      </c>
      <c r="B3135" s="18" t="s">
        <v>304</v>
      </c>
      <c r="C3135" s="18" t="s">
        <v>306</v>
      </c>
      <c r="D3135" s="18" t="s">
        <v>73</v>
      </c>
      <c r="E3135" s="18" t="s">
        <v>77</v>
      </c>
      <c r="F3135" s="44">
        <v>93</v>
      </c>
    </row>
    <row r="3136" spans="1:6" x14ac:dyDescent="0.2">
      <c r="A3136" s="18" t="s">
        <v>9</v>
      </c>
      <c r="B3136" s="18" t="s">
        <v>304</v>
      </c>
      <c r="C3136" s="18" t="s">
        <v>306</v>
      </c>
      <c r="D3136" s="18" t="s">
        <v>73</v>
      </c>
      <c r="E3136" s="18" t="s">
        <v>84</v>
      </c>
      <c r="F3136" s="44">
        <v>3</v>
      </c>
    </row>
    <row r="3137" spans="1:6" x14ac:dyDescent="0.2">
      <c r="A3137" s="18" t="s">
        <v>9</v>
      </c>
      <c r="B3137" s="18" t="s">
        <v>304</v>
      </c>
      <c r="C3137" s="18" t="s">
        <v>306</v>
      </c>
      <c r="D3137" s="18" t="s">
        <v>73</v>
      </c>
      <c r="E3137" s="18" t="s">
        <v>83</v>
      </c>
      <c r="F3137" s="44">
        <v>50</v>
      </c>
    </row>
    <row r="3138" spans="1:6" x14ac:dyDescent="0.2">
      <c r="A3138" s="18" t="s">
        <v>9</v>
      </c>
      <c r="B3138" s="18" t="s">
        <v>304</v>
      </c>
      <c r="C3138" s="18" t="s">
        <v>306</v>
      </c>
      <c r="D3138" s="18" t="s">
        <v>73</v>
      </c>
      <c r="E3138" s="18" t="s">
        <v>82</v>
      </c>
      <c r="F3138" s="44">
        <v>148</v>
      </c>
    </row>
    <row r="3139" spans="1:6" x14ac:dyDescent="0.2">
      <c r="A3139" s="18" t="s">
        <v>9</v>
      </c>
      <c r="B3139" s="18" t="s">
        <v>304</v>
      </c>
      <c r="C3139" s="18" t="s">
        <v>306</v>
      </c>
      <c r="D3139" s="18" t="s">
        <v>73</v>
      </c>
      <c r="E3139" s="18" t="s">
        <v>85</v>
      </c>
      <c r="F3139" s="44">
        <v>24</v>
      </c>
    </row>
    <row r="3140" spans="1:6" x14ac:dyDescent="0.2">
      <c r="A3140" s="18" t="s">
        <v>9</v>
      </c>
      <c r="B3140" s="18" t="s">
        <v>304</v>
      </c>
      <c r="C3140" s="18" t="s">
        <v>306</v>
      </c>
      <c r="D3140" s="18" t="s">
        <v>73</v>
      </c>
      <c r="E3140" s="18" t="s">
        <v>90</v>
      </c>
      <c r="F3140" s="44">
        <v>280</v>
      </c>
    </row>
    <row r="3141" spans="1:6" x14ac:dyDescent="0.2">
      <c r="A3141" s="18" t="s">
        <v>9</v>
      </c>
      <c r="B3141" s="18" t="s">
        <v>304</v>
      </c>
      <c r="C3141" s="18" t="s">
        <v>306</v>
      </c>
      <c r="D3141" s="18" t="s">
        <v>73</v>
      </c>
      <c r="E3141" s="18" t="s">
        <v>89</v>
      </c>
      <c r="F3141" s="44">
        <v>82</v>
      </c>
    </row>
    <row r="3142" spans="1:6" x14ac:dyDescent="0.2">
      <c r="A3142" s="18" t="s">
        <v>9</v>
      </c>
      <c r="B3142" s="18" t="s">
        <v>304</v>
      </c>
      <c r="C3142" s="18" t="s">
        <v>306</v>
      </c>
      <c r="D3142" s="18" t="s">
        <v>73</v>
      </c>
      <c r="E3142" s="18" t="s">
        <v>91</v>
      </c>
      <c r="F3142" s="44">
        <v>90</v>
      </c>
    </row>
    <row r="3143" spans="1:6" x14ac:dyDescent="0.2">
      <c r="A3143" s="18" t="s">
        <v>9</v>
      </c>
      <c r="B3143" s="18" t="s">
        <v>304</v>
      </c>
      <c r="C3143" s="18" t="s">
        <v>306</v>
      </c>
      <c r="D3143" s="18" t="s">
        <v>150</v>
      </c>
      <c r="E3143" s="18" t="s">
        <v>154</v>
      </c>
      <c r="F3143" s="44">
        <v>831</v>
      </c>
    </row>
    <row r="3144" spans="1:6" x14ac:dyDescent="0.2">
      <c r="A3144" s="18" t="s">
        <v>9</v>
      </c>
      <c r="B3144" s="18" t="s">
        <v>304</v>
      </c>
      <c r="C3144" s="18" t="s">
        <v>306</v>
      </c>
      <c r="D3144" s="18" t="s">
        <v>150</v>
      </c>
      <c r="E3144" s="18" t="s">
        <v>151</v>
      </c>
      <c r="F3144" s="44">
        <v>5</v>
      </c>
    </row>
    <row r="3145" spans="1:6" x14ac:dyDescent="0.2">
      <c r="A3145" s="18" t="s">
        <v>9</v>
      </c>
      <c r="B3145" s="18" t="s">
        <v>304</v>
      </c>
      <c r="C3145" s="18" t="s">
        <v>306</v>
      </c>
      <c r="D3145" s="18" t="s">
        <v>150</v>
      </c>
      <c r="E3145" s="18" t="s">
        <v>152</v>
      </c>
      <c r="F3145" s="44">
        <v>139</v>
      </c>
    </row>
    <row r="3146" spans="1:6" x14ac:dyDescent="0.2">
      <c r="A3146" s="18" t="s">
        <v>9</v>
      </c>
      <c r="B3146" s="18" t="s">
        <v>304</v>
      </c>
      <c r="C3146" s="18" t="s">
        <v>306</v>
      </c>
      <c r="D3146" s="18" t="s">
        <v>150</v>
      </c>
      <c r="E3146" s="18" t="s">
        <v>153</v>
      </c>
      <c r="F3146" s="44">
        <v>525</v>
      </c>
    </row>
    <row r="3147" spans="1:6" x14ac:dyDescent="0.2">
      <c r="A3147" s="18" t="s">
        <v>9</v>
      </c>
      <c r="B3147" s="18" t="s">
        <v>304</v>
      </c>
      <c r="C3147" s="18" t="s">
        <v>306</v>
      </c>
      <c r="D3147" s="18" t="s">
        <v>57</v>
      </c>
      <c r="E3147" s="18" t="s">
        <v>62</v>
      </c>
      <c r="F3147" s="44">
        <v>1499</v>
      </c>
    </row>
    <row r="3148" spans="1:6" x14ac:dyDescent="0.2">
      <c r="A3148" s="18" t="s">
        <v>9</v>
      </c>
      <c r="B3148" s="18" t="s">
        <v>304</v>
      </c>
      <c r="C3148" s="18" t="s">
        <v>306</v>
      </c>
      <c r="D3148" s="18" t="s">
        <v>57</v>
      </c>
      <c r="E3148" s="18" t="s">
        <v>59</v>
      </c>
      <c r="F3148" s="44">
        <v>1141</v>
      </c>
    </row>
    <row r="3149" spans="1:6" x14ac:dyDescent="0.2">
      <c r="A3149" s="18" t="s">
        <v>9</v>
      </c>
      <c r="B3149" s="18" t="s">
        <v>304</v>
      </c>
      <c r="C3149" s="18" t="s">
        <v>306</v>
      </c>
      <c r="D3149" s="18" t="s">
        <v>57</v>
      </c>
      <c r="E3149" s="18" t="s">
        <v>60</v>
      </c>
      <c r="F3149" s="44">
        <v>588</v>
      </c>
    </row>
    <row r="3150" spans="1:6" x14ac:dyDescent="0.2">
      <c r="A3150" s="18" t="s">
        <v>9</v>
      </c>
      <c r="B3150" s="18" t="s">
        <v>304</v>
      </c>
      <c r="C3150" s="18" t="s">
        <v>306</v>
      </c>
      <c r="D3150" s="18" t="s">
        <v>57</v>
      </c>
      <c r="E3150" s="18" t="s">
        <v>61</v>
      </c>
      <c r="F3150" s="44">
        <v>572</v>
      </c>
    </row>
    <row r="3151" spans="1:6" x14ac:dyDescent="0.2">
      <c r="A3151" s="18" t="s">
        <v>9</v>
      </c>
      <c r="B3151" s="18" t="s">
        <v>304</v>
      </c>
      <c r="C3151" s="18" t="s">
        <v>306</v>
      </c>
      <c r="D3151" s="18" t="s">
        <v>57</v>
      </c>
      <c r="E3151" s="18" t="s">
        <v>63</v>
      </c>
      <c r="F3151" s="44">
        <v>228</v>
      </c>
    </row>
    <row r="3152" spans="1:6" x14ac:dyDescent="0.2">
      <c r="A3152" s="18" t="s">
        <v>9</v>
      </c>
      <c r="B3152" s="18" t="s">
        <v>304</v>
      </c>
      <c r="C3152" s="18" t="s">
        <v>306</v>
      </c>
      <c r="D3152" s="18" t="s">
        <v>57</v>
      </c>
      <c r="E3152" s="18" t="s">
        <v>23</v>
      </c>
      <c r="F3152" s="44">
        <v>261</v>
      </c>
    </row>
    <row r="3153" spans="1:6" x14ac:dyDescent="0.2">
      <c r="A3153" s="18" t="s">
        <v>9</v>
      </c>
      <c r="B3153" s="18" t="s">
        <v>304</v>
      </c>
      <c r="C3153" s="18" t="s">
        <v>306</v>
      </c>
      <c r="D3153" s="18" t="s">
        <v>141</v>
      </c>
      <c r="E3153" s="18" t="s">
        <v>145</v>
      </c>
      <c r="F3153" s="44">
        <v>2</v>
      </c>
    </row>
    <row r="3154" spans="1:6" x14ac:dyDescent="0.2">
      <c r="A3154" s="18" t="s">
        <v>9</v>
      </c>
      <c r="B3154" s="18" t="s">
        <v>304</v>
      </c>
      <c r="C3154" s="18" t="s">
        <v>306</v>
      </c>
      <c r="D3154" s="18" t="s">
        <v>141</v>
      </c>
      <c r="E3154" s="18" t="s">
        <v>142</v>
      </c>
      <c r="F3154" s="44">
        <v>73</v>
      </c>
    </row>
    <row r="3155" spans="1:6" x14ac:dyDescent="0.2">
      <c r="A3155" s="18" t="s">
        <v>9</v>
      </c>
      <c r="B3155" s="18" t="s">
        <v>304</v>
      </c>
      <c r="C3155" s="18" t="s">
        <v>306</v>
      </c>
      <c r="D3155" s="18" t="s">
        <v>141</v>
      </c>
      <c r="E3155" s="18" t="s">
        <v>147</v>
      </c>
      <c r="F3155" s="44">
        <v>13</v>
      </c>
    </row>
    <row r="3156" spans="1:6" x14ac:dyDescent="0.2">
      <c r="A3156" s="18" t="s">
        <v>9</v>
      </c>
      <c r="B3156" s="18" t="s">
        <v>304</v>
      </c>
      <c r="C3156" s="18" t="s">
        <v>306</v>
      </c>
      <c r="D3156" s="18" t="s">
        <v>141</v>
      </c>
      <c r="E3156" s="18" t="s">
        <v>144</v>
      </c>
      <c r="F3156" s="44">
        <v>3</v>
      </c>
    </row>
    <row r="3157" spans="1:6" x14ac:dyDescent="0.2">
      <c r="A3157" s="18" t="s">
        <v>9</v>
      </c>
      <c r="B3157" s="18" t="s">
        <v>304</v>
      </c>
      <c r="C3157" s="18" t="s">
        <v>306</v>
      </c>
      <c r="D3157" s="18" t="s">
        <v>141</v>
      </c>
      <c r="E3157" s="18" t="s">
        <v>143</v>
      </c>
      <c r="F3157" s="44">
        <v>2</v>
      </c>
    </row>
    <row r="3158" spans="1:6" x14ac:dyDescent="0.2">
      <c r="A3158" s="18" t="s">
        <v>9</v>
      </c>
      <c r="B3158" s="18" t="s">
        <v>304</v>
      </c>
      <c r="C3158" s="18" t="s">
        <v>306</v>
      </c>
      <c r="D3158" s="18" t="s">
        <v>35</v>
      </c>
      <c r="E3158" s="18" t="s">
        <v>21</v>
      </c>
      <c r="F3158" s="44">
        <v>977</v>
      </c>
    </row>
    <row r="3159" spans="1:6" x14ac:dyDescent="0.2">
      <c r="A3159" s="18" t="s">
        <v>9</v>
      </c>
      <c r="B3159" s="18" t="s">
        <v>304</v>
      </c>
      <c r="C3159" s="18" t="s">
        <v>306</v>
      </c>
      <c r="D3159" s="18" t="s">
        <v>35</v>
      </c>
      <c r="E3159" s="18" t="s">
        <v>36</v>
      </c>
      <c r="F3159" s="44">
        <v>31</v>
      </c>
    </row>
    <row r="3160" spans="1:6" x14ac:dyDescent="0.2">
      <c r="A3160" s="18" t="s">
        <v>9</v>
      </c>
      <c r="B3160" s="18" t="s">
        <v>304</v>
      </c>
      <c r="C3160" s="18" t="s">
        <v>306</v>
      </c>
      <c r="D3160" s="18" t="s">
        <v>35</v>
      </c>
      <c r="E3160" s="18" t="s">
        <v>38</v>
      </c>
      <c r="F3160" s="44">
        <v>1912</v>
      </c>
    </row>
    <row r="3161" spans="1:6" x14ac:dyDescent="0.2">
      <c r="A3161" s="18" t="s">
        <v>9</v>
      </c>
      <c r="B3161" s="18" t="s">
        <v>304</v>
      </c>
      <c r="C3161" s="18" t="s">
        <v>306</v>
      </c>
      <c r="D3161" s="18" t="s">
        <v>35</v>
      </c>
      <c r="E3161" s="18" t="s">
        <v>23</v>
      </c>
      <c r="F3161" s="44">
        <v>135</v>
      </c>
    </row>
    <row r="3162" spans="1:6" x14ac:dyDescent="0.2">
      <c r="A3162" s="18" t="s">
        <v>9</v>
      </c>
      <c r="B3162" s="18" t="s">
        <v>304</v>
      </c>
      <c r="C3162" s="18" t="s">
        <v>306</v>
      </c>
      <c r="D3162" s="18" t="s">
        <v>35</v>
      </c>
      <c r="E3162" s="18" t="s">
        <v>37</v>
      </c>
      <c r="F3162" s="44">
        <v>288</v>
      </c>
    </row>
    <row r="3163" spans="1:6" x14ac:dyDescent="0.2">
      <c r="A3163" s="18" t="s">
        <v>9</v>
      </c>
      <c r="B3163" s="18" t="s">
        <v>304</v>
      </c>
      <c r="C3163" s="18" t="s">
        <v>306</v>
      </c>
      <c r="D3163" s="18" t="s">
        <v>35</v>
      </c>
      <c r="E3163" s="18" t="s">
        <v>22</v>
      </c>
      <c r="F3163" s="44">
        <v>191</v>
      </c>
    </row>
    <row r="3164" spans="1:6" x14ac:dyDescent="0.2">
      <c r="A3164" s="18" t="s">
        <v>9</v>
      </c>
      <c r="B3164" s="18" t="s">
        <v>304</v>
      </c>
      <c r="C3164" s="18" t="s">
        <v>306</v>
      </c>
      <c r="D3164" s="18" t="s">
        <v>272</v>
      </c>
      <c r="E3164" s="18" t="s">
        <v>166</v>
      </c>
      <c r="F3164" s="44">
        <v>338</v>
      </c>
    </row>
    <row r="3165" spans="1:6" x14ac:dyDescent="0.2">
      <c r="A3165" s="18" t="s">
        <v>9</v>
      </c>
      <c r="B3165" s="18" t="s">
        <v>304</v>
      </c>
      <c r="C3165" s="18" t="s">
        <v>306</v>
      </c>
      <c r="D3165" s="18" t="s">
        <v>272</v>
      </c>
      <c r="E3165" s="18" t="s">
        <v>163</v>
      </c>
      <c r="F3165" s="44">
        <v>1147</v>
      </c>
    </row>
    <row r="3166" spans="1:6" x14ac:dyDescent="0.2">
      <c r="A3166" s="18" t="s">
        <v>9</v>
      </c>
      <c r="B3166" s="18" t="s">
        <v>304</v>
      </c>
      <c r="C3166" s="18" t="s">
        <v>306</v>
      </c>
      <c r="D3166" s="18" t="s">
        <v>105</v>
      </c>
      <c r="E3166" s="18" t="s">
        <v>106</v>
      </c>
      <c r="F3166" s="44">
        <v>2</v>
      </c>
    </row>
    <row r="3167" spans="1:6" x14ac:dyDescent="0.2">
      <c r="A3167" s="18" t="s">
        <v>9</v>
      </c>
      <c r="B3167" s="18" t="s">
        <v>304</v>
      </c>
      <c r="C3167" s="18" t="s">
        <v>306</v>
      </c>
      <c r="D3167" s="18" t="s">
        <v>105</v>
      </c>
      <c r="E3167" s="18" t="s">
        <v>107</v>
      </c>
      <c r="F3167" s="44">
        <v>6</v>
      </c>
    </row>
    <row r="3168" spans="1:6" x14ac:dyDescent="0.2">
      <c r="A3168" s="18" t="s">
        <v>9</v>
      </c>
      <c r="B3168" s="18" t="s">
        <v>304</v>
      </c>
      <c r="C3168" s="18" t="s">
        <v>306</v>
      </c>
      <c r="D3168" s="18" t="s">
        <v>105</v>
      </c>
      <c r="E3168" s="18" t="s">
        <v>108</v>
      </c>
      <c r="F3168" s="44">
        <v>25</v>
      </c>
    </row>
    <row r="3169" spans="1:6" x14ac:dyDescent="0.2">
      <c r="A3169" s="18" t="s">
        <v>9</v>
      </c>
      <c r="B3169" s="18" t="s">
        <v>304</v>
      </c>
      <c r="C3169" s="18" t="s">
        <v>306</v>
      </c>
      <c r="D3169" s="18" t="s">
        <v>105</v>
      </c>
      <c r="E3169" s="18" t="s">
        <v>109</v>
      </c>
      <c r="F3169" s="44">
        <v>217</v>
      </c>
    </row>
    <row r="3170" spans="1:6" x14ac:dyDescent="0.2">
      <c r="A3170" s="18" t="s">
        <v>9</v>
      </c>
      <c r="B3170" s="18" t="s">
        <v>304</v>
      </c>
      <c r="C3170" s="18" t="s">
        <v>306</v>
      </c>
      <c r="D3170" s="18" t="s">
        <v>105</v>
      </c>
      <c r="E3170" s="18" t="s">
        <v>110</v>
      </c>
      <c r="F3170" s="44">
        <v>36</v>
      </c>
    </row>
    <row r="3171" spans="1:6" x14ac:dyDescent="0.2">
      <c r="A3171" s="18" t="s">
        <v>9</v>
      </c>
      <c r="B3171" s="18" t="s">
        <v>304</v>
      </c>
      <c r="C3171" s="18" t="s">
        <v>306</v>
      </c>
      <c r="D3171" s="18" t="s">
        <v>105</v>
      </c>
      <c r="E3171" s="18" t="s">
        <v>111</v>
      </c>
      <c r="F3171" s="44">
        <v>43</v>
      </c>
    </row>
    <row r="3172" spans="1:6" x14ac:dyDescent="0.2">
      <c r="A3172" s="18" t="s">
        <v>9</v>
      </c>
      <c r="B3172" s="18" t="s">
        <v>304</v>
      </c>
      <c r="C3172" s="18" t="s">
        <v>306</v>
      </c>
      <c r="D3172" s="18" t="s">
        <v>105</v>
      </c>
      <c r="E3172" s="18" t="s">
        <v>112</v>
      </c>
      <c r="F3172" s="44">
        <v>2</v>
      </c>
    </row>
    <row r="3173" spans="1:6" x14ac:dyDescent="0.2">
      <c r="A3173" s="18" t="s">
        <v>9</v>
      </c>
      <c r="B3173" s="18" t="s">
        <v>304</v>
      </c>
      <c r="C3173" s="18" t="s">
        <v>306</v>
      </c>
      <c r="D3173" s="18" t="s">
        <v>105</v>
      </c>
      <c r="E3173" s="18" t="s">
        <v>113</v>
      </c>
      <c r="F3173" s="44">
        <v>9</v>
      </c>
    </row>
    <row r="3174" spans="1:6" x14ac:dyDescent="0.2">
      <c r="A3174" s="18" t="s">
        <v>9</v>
      </c>
      <c r="B3174" s="18" t="s">
        <v>304</v>
      </c>
      <c r="C3174" s="18" t="s">
        <v>306</v>
      </c>
      <c r="D3174" s="18" t="s">
        <v>105</v>
      </c>
      <c r="E3174" s="18" t="s">
        <v>114</v>
      </c>
      <c r="F3174" s="44">
        <v>2</v>
      </c>
    </row>
    <row r="3175" spans="1:6" x14ac:dyDescent="0.2">
      <c r="A3175" s="18" t="s">
        <v>9</v>
      </c>
      <c r="B3175" s="18" t="s">
        <v>304</v>
      </c>
      <c r="C3175" s="18" t="s">
        <v>306</v>
      </c>
      <c r="D3175" s="18" t="s">
        <v>105</v>
      </c>
      <c r="E3175" s="18" t="s">
        <v>115</v>
      </c>
      <c r="F3175" s="44">
        <v>3</v>
      </c>
    </row>
    <row r="3176" spans="1:6" x14ac:dyDescent="0.2">
      <c r="A3176" s="18" t="s">
        <v>9</v>
      </c>
      <c r="B3176" s="18" t="s">
        <v>304</v>
      </c>
      <c r="C3176" s="18" t="s">
        <v>306</v>
      </c>
      <c r="D3176" s="18" t="s">
        <v>105</v>
      </c>
      <c r="E3176" s="18" t="s">
        <v>116</v>
      </c>
      <c r="F3176" s="44">
        <v>3</v>
      </c>
    </row>
    <row r="3177" spans="1:6" x14ac:dyDescent="0.2">
      <c r="A3177" s="18" t="s">
        <v>9</v>
      </c>
      <c r="B3177" s="18" t="s">
        <v>304</v>
      </c>
      <c r="C3177" s="18" t="s">
        <v>306</v>
      </c>
      <c r="D3177" s="18" t="s">
        <v>105</v>
      </c>
      <c r="E3177" s="18" t="s">
        <v>117</v>
      </c>
      <c r="F3177" s="44">
        <v>29</v>
      </c>
    </row>
    <row r="3178" spans="1:6" x14ac:dyDescent="0.2">
      <c r="A3178" s="18" t="s">
        <v>9</v>
      </c>
      <c r="B3178" s="18" t="s">
        <v>304</v>
      </c>
      <c r="C3178" s="18" t="s">
        <v>306</v>
      </c>
      <c r="D3178" s="18" t="s">
        <v>105</v>
      </c>
      <c r="E3178" s="18" t="s">
        <v>118</v>
      </c>
      <c r="F3178" s="44">
        <v>1</v>
      </c>
    </row>
    <row r="3179" spans="1:6" x14ac:dyDescent="0.2">
      <c r="A3179" s="18" t="s">
        <v>9</v>
      </c>
      <c r="B3179" s="18" t="s">
        <v>304</v>
      </c>
      <c r="C3179" s="18" t="s">
        <v>306</v>
      </c>
      <c r="D3179" s="18" t="s">
        <v>105</v>
      </c>
      <c r="E3179" s="18" t="s">
        <v>120</v>
      </c>
      <c r="F3179" s="44">
        <v>14</v>
      </c>
    </row>
    <row r="3180" spans="1:6" x14ac:dyDescent="0.2">
      <c r="A3180" s="18" t="s">
        <v>9</v>
      </c>
      <c r="B3180" s="18" t="s">
        <v>304</v>
      </c>
      <c r="C3180" s="18" t="s">
        <v>306</v>
      </c>
      <c r="D3180" s="18" t="s">
        <v>105</v>
      </c>
      <c r="E3180" s="18" t="s">
        <v>121</v>
      </c>
      <c r="F3180" s="44">
        <v>22</v>
      </c>
    </row>
    <row r="3181" spans="1:6" x14ac:dyDescent="0.2">
      <c r="A3181" s="18" t="s">
        <v>9</v>
      </c>
      <c r="B3181" s="18" t="s">
        <v>304</v>
      </c>
      <c r="C3181" s="18" t="s">
        <v>306</v>
      </c>
      <c r="D3181" s="18" t="s">
        <v>105</v>
      </c>
      <c r="E3181" s="18" t="s">
        <v>122</v>
      </c>
      <c r="F3181" s="44">
        <v>4</v>
      </c>
    </row>
    <row r="3182" spans="1:6" x14ac:dyDescent="0.2">
      <c r="A3182" s="18" t="s">
        <v>9</v>
      </c>
      <c r="B3182" s="18" t="s">
        <v>304</v>
      </c>
      <c r="C3182" s="18" t="s">
        <v>306</v>
      </c>
      <c r="D3182" s="18" t="s">
        <v>105</v>
      </c>
      <c r="E3182" s="18" t="s">
        <v>123</v>
      </c>
      <c r="F3182" s="44">
        <v>6</v>
      </c>
    </row>
    <row r="3183" spans="1:6" x14ac:dyDescent="0.2">
      <c r="A3183" s="18" t="s">
        <v>9</v>
      </c>
      <c r="B3183" s="18" t="s">
        <v>304</v>
      </c>
      <c r="C3183" s="18" t="s">
        <v>306</v>
      </c>
      <c r="D3183" s="18" t="s">
        <v>105</v>
      </c>
      <c r="E3183" s="18" t="s">
        <v>124</v>
      </c>
      <c r="F3183" s="44">
        <v>8</v>
      </c>
    </row>
    <row r="3184" spans="1:6" x14ac:dyDescent="0.2">
      <c r="A3184" s="18" t="s">
        <v>9</v>
      </c>
      <c r="B3184" s="18" t="s">
        <v>304</v>
      </c>
      <c r="C3184" s="18" t="s">
        <v>306</v>
      </c>
      <c r="D3184" s="18" t="s">
        <v>105</v>
      </c>
      <c r="E3184" s="18" t="s">
        <v>125</v>
      </c>
      <c r="F3184" s="44">
        <v>20</v>
      </c>
    </row>
    <row r="3185" spans="1:6" x14ac:dyDescent="0.2">
      <c r="A3185" s="18" t="s">
        <v>9</v>
      </c>
      <c r="B3185" s="18" t="s">
        <v>304</v>
      </c>
      <c r="C3185" s="18" t="s">
        <v>306</v>
      </c>
      <c r="D3185" s="18" t="s">
        <v>105</v>
      </c>
      <c r="E3185" s="18" t="s">
        <v>126</v>
      </c>
      <c r="F3185" s="44">
        <v>8</v>
      </c>
    </row>
    <row r="3186" spans="1:6" x14ac:dyDescent="0.2">
      <c r="A3186" s="18" t="s">
        <v>9</v>
      </c>
      <c r="B3186" s="18" t="s">
        <v>304</v>
      </c>
      <c r="C3186" s="18" t="s">
        <v>306</v>
      </c>
      <c r="D3186" s="18" t="s">
        <v>105</v>
      </c>
      <c r="E3186" s="18" t="s">
        <v>127</v>
      </c>
      <c r="F3186" s="44">
        <v>64</v>
      </c>
    </row>
    <row r="3187" spans="1:6" x14ac:dyDescent="0.2">
      <c r="A3187" s="18" t="s">
        <v>9</v>
      </c>
      <c r="B3187" s="18" t="s">
        <v>304</v>
      </c>
      <c r="C3187" s="18" t="s">
        <v>306</v>
      </c>
      <c r="D3187" s="18" t="s">
        <v>242</v>
      </c>
      <c r="E3187" s="18" t="s">
        <v>62</v>
      </c>
      <c r="F3187" s="44">
        <v>1713</v>
      </c>
    </row>
    <row r="3188" spans="1:6" x14ac:dyDescent="0.2">
      <c r="A3188" s="18" t="s">
        <v>9</v>
      </c>
      <c r="B3188" s="18" t="s">
        <v>304</v>
      </c>
      <c r="C3188" s="18" t="s">
        <v>306</v>
      </c>
      <c r="D3188" s="18" t="s">
        <v>242</v>
      </c>
      <c r="E3188" s="18" t="s">
        <v>59</v>
      </c>
      <c r="F3188" s="44">
        <v>107</v>
      </c>
    </row>
    <row r="3189" spans="1:6" x14ac:dyDescent="0.2">
      <c r="A3189" s="18" t="s">
        <v>9</v>
      </c>
      <c r="B3189" s="18" t="s">
        <v>304</v>
      </c>
      <c r="C3189" s="18" t="s">
        <v>306</v>
      </c>
      <c r="D3189" s="18" t="s">
        <v>242</v>
      </c>
      <c r="E3189" s="18" t="s">
        <v>60</v>
      </c>
      <c r="F3189" s="44">
        <v>65</v>
      </c>
    </row>
    <row r="3190" spans="1:6" x14ac:dyDescent="0.2">
      <c r="A3190" s="18" t="s">
        <v>9</v>
      </c>
      <c r="B3190" s="18" t="s">
        <v>304</v>
      </c>
      <c r="C3190" s="18" t="s">
        <v>306</v>
      </c>
      <c r="D3190" s="18" t="s">
        <v>242</v>
      </c>
      <c r="E3190" s="18" t="s">
        <v>61</v>
      </c>
      <c r="F3190" s="44">
        <v>546</v>
      </c>
    </row>
    <row r="3191" spans="1:6" x14ac:dyDescent="0.2">
      <c r="A3191" s="18" t="s">
        <v>9</v>
      </c>
      <c r="B3191" s="18" t="s">
        <v>304</v>
      </c>
      <c r="C3191" s="18" t="s">
        <v>306</v>
      </c>
      <c r="D3191" s="18" t="s">
        <v>242</v>
      </c>
      <c r="E3191" s="18" t="s">
        <v>63</v>
      </c>
      <c r="F3191" s="44">
        <v>182</v>
      </c>
    </row>
    <row r="3192" spans="1:6" x14ac:dyDescent="0.2">
      <c r="A3192" s="18" t="s">
        <v>9</v>
      </c>
      <c r="B3192" s="18" t="s">
        <v>304</v>
      </c>
      <c r="C3192" s="18" t="s">
        <v>306</v>
      </c>
      <c r="D3192" s="18" t="s">
        <v>242</v>
      </c>
      <c r="E3192" s="18" t="s">
        <v>23</v>
      </c>
      <c r="F3192" s="44">
        <v>76</v>
      </c>
    </row>
    <row r="3193" spans="1:6" x14ac:dyDescent="0.2">
      <c r="A3193" s="18" t="s">
        <v>9</v>
      </c>
      <c r="B3193" s="18" t="s">
        <v>304</v>
      </c>
      <c r="C3193" s="18" t="s">
        <v>306</v>
      </c>
      <c r="D3193" s="18" t="s">
        <v>273</v>
      </c>
      <c r="E3193" s="18" t="s">
        <v>133</v>
      </c>
      <c r="F3193" s="44">
        <v>45</v>
      </c>
    </row>
    <row r="3194" spans="1:6" x14ac:dyDescent="0.2">
      <c r="A3194" s="18" t="s">
        <v>9</v>
      </c>
      <c r="B3194" s="18" t="s">
        <v>304</v>
      </c>
      <c r="C3194" s="18" t="s">
        <v>306</v>
      </c>
      <c r="D3194" s="18" t="s">
        <v>273</v>
      </c>
      <c r="E3194" s="18" t="s">
        <v>23</v>
      </c>
      <c r="F3194" s="44">
        <v>235</v>
      </c>
    </row>
    <row r="3195" spans="1:6" x14ac:dyDescent="0.2">
      <c r="A3195" s="18" t="s">
        <v>9</v>
      </c>
      <c r="B3195" s="18" t="s">
        <v>304</v>
      </c>
      <c r="C3195" s="18" t="s">
        <v>306</v>
      </c>
      <c r="D3195" s="18" t="s">
        <v>273</v>
      </c>
      <c r="E3195" s="18" t="s">
        <v>136</v>
      </c>
      <c r="F3195" s="44">
        <v>6</v>
      </c>
    </row>
    <row r="3196" spans="1:6" x14ac:dyDescent="0.2">
      <c r="A3196" s="18" t="s">
        <v>9</v>
      </c>
      <c r="B3196" s="18" t="s">
        <v>304</v>
      </c>
      <c r="C3196" s="18" t="s">
        <v>306</v>
      </c>
      <c r="D3196" s="18" t="s">
        <v>273</v>
      </c>
      <c r="E3196" s="18" t="s">
        <v>137</v>
      </c>
      <c r="F3196" s="44">
        <v>25</v>
      </c>
    </row>
    <row r="3197" spans="1:6" x14ac:dyDescent="0.2">
      <c r="A3197" s="18" t="s">
        <v>9</v>
      </c>
      <c r="B3197" s="18" t="s">
        <v>304</v>
      </c>
      <c r="C3197" s="18" t="s">
        <v>306</v>
      </c>
      <c r="D3197" s="18" t="s">
        <v>273</v>
      </c>
      <c r="E3197" s="18" t="s">
        <v>135</v>
      </c>
      <c r="F3197" s="44">
        <v>32</v>
      </c>
    </row>
    <row r="3198" spans="1:6" x14ac:dyDescent="0.2">
      <c r="A3198" s="18" t="s">
        <v>9</v>
      </c>
      <c r="B3198" s="18" t="s">
        <v>304</v>
      </c>
      <c r="C3198" s="18" t="s">
        <v>306</v>
      </c>
      <c r="D3198" s="18" t="s">
        <v>273</v>
      </c>
      <c r="E3198" s="18" t="s">
        <v>134</v>
      </c>
      <c r="F3198" s="44">
        <v>22</v>
      </c>
    </row>
    <row r="3199" spans="1:6" x14ac:dyDescent="0.2">
      <c r="A3199" s="18" t="s">
        <v>9</v>
      </c>
      <c r="B3199" s="18" t="s">
        <v>304</v>
      </c>
      <c r="C3199" s="18" t="s">
        <v>306</v>
      </c>
      <c r="D3199" s="18" t="s">
        <v>273</v>
      </c>
      <c r="E3199" s="18" t="s">
        <v>132</v>
      </c>
      <c r="F3199" s="44">
        <v>253</v>
      </c>
    </row>
    <row r="3200" spans="1:6" x14ac:dyDescent="0.2">
      <c r="A3200" s="18" t="s">
        <v>9</v>
      </c>
      <c r="B3200" s="18" t="s">
        <v>304</v>
      </c>
      <c r="C3200" s="18" t="s">
        <v>306</v>
      </c>
      <c r="D3200" s="18" t="s">
        <v>274</v>
      </c>
      <c r="E3200" s="18" t="s">
        <v>163</v>
      </c>
      <c r="F3200" s="44">
        <v>45</v>
      </c>
    </row>
    <row r="3201" spans="1:6" x14ac:dyDescent="0.2">
      <c r="A3201" s="18" t="s">
        <v>9</v>
      </c>
      <c r="B3201" s="18" t="s">
        <v>304</v>
      </c>
      <c r="C3201" s="18" t="s">
        <v>306</v>
      </c>
      <c r="D3201" s="18" t="s">
        <v>34</v>
      </c>
      <c r="E3201" s="18" t="s">
        <v>276</v>
      </c>
      <c r="F3201" s="44">
        <v>1108</v>
      </c>
    </row>
    <row r="3202" spans="1:6" x14ac:dyDescent="0.2">
      <c r="A3202" s="18" t="s">
        <v>9</v>
      </c>
      <c r="B3202" s="18" t="s">
        <v>304</v>
      </c>
      <c r="C3202" s="18" t="s">
        <v>306</v>
      </c>
      <c r="D3202" s="18" t="s">
        <v>34</v>
      </c>
      <c r="E3202" s="18" t="s">
        <v>28</v>
      </c>
      <c r="F3202" s="44">
        <v>1544</v>
      </c>
    </row>
    <row r="3203" spans="1:6" x14ac:dyDescent="0.2">
      <c r="A3203" s="18" t="s">
        <v>9</v>
      </c>
      <c r="B3203" s="18" t="s">
        <v>304</v>
      </c>
      <c r="C3203" s="18" t="s">
        <v>306</v>
      </c>
      <c r="D3203" s="18" t="s">
        <v>34</v>
      </c>
      <c r="E3203" s="18" t="s">
        <v>30</v>
      </c>
      <c r="F3203" s="44">
        <v>17</v>
      </c>
    </row>
    <row r="3204" spans="1:6" x14ac:dyDescent="0.2">
      <c r="A3204" s="18" t="s">
        <v>9</v>
      </c>
      <c r="B3204" s="18" t="s">
        <v>304</v>
      </c>
      <c r="C3204" s="18" t="s">
        <v>306</v>
      </c>
      <c r="D3204" s="18" t="s">
        <v>34</v>
      </c>
      <c r="E3204" s="18" t="s">
        <v>31</v>
      </c>
      <c r="F3204" s="44">
        <v>215</v>
      </c>
    </row>
    <row r="3205" spans="1:6" x14ac:dyDescent="0.2">
      <c r="A3205" s="18" t="s">
        <v>9</v>
      </c>
      <c r="B3205" s="18" t="s">
        <v>304</v>
      </c>
      <c r="C3205" s="18" t="s">
        <v>306</v>
      </c>
      <c r="D3205" s="18" t="s">
        <v>34</v>
      </c>
      <c r="E3205" s="18" t="s">
        <v>26</v>
      </c>
      <c r="F3205" s="44">
        <v>25</v>
      </c>
    </row>
    <row r="3206" spans="1:6" x14ac:dyDescent="0.2">
      <c r="A3206" s="18" t="s">
        <v>9</v>
      </c>
      <c r="B3206" s="18" t="s">
        <v>304</v>
      </c>
      <c r="C3206" s="18" t="s">
        <v>306</v>
      </c>
      <c r="D3206" s="18" t="s">
        <v>34</v>
      </c>
      <c r="E3206" s="18" t="s">
        <v>33</v>
      </c>
      <c r="F3206" s="44">
        <v>952</v>
      </c>
    </row>
    <row r="3207" spans="1:6" x14ac:dyDescent="0.2">
      <c r="A3207" s="18" t="s">
        <v>9</v>
      </c>
      <c r="B3207" s="18" t="s">
        <v>304</v>
      </c>
      <c r="C3207" s="18" t="s">
        <v>306</v>
      </c>
      <c r="D3207" s="18" t="s">
        <v>34</v>
      </c>
      <c r="E3207" s="18" t="s">
        <v>23</v>
      </c>
      <c r="F3207" s="44">
        <v>673</v>
      </c>
    </row>
    <row r="3208" spans="1:6" x14ac:dyDescent="0.2">
      <c r="A3208" s="18" t="s">
        <v>9</v>
      </c>
      <c r="B3208" s="18" t="s">
        <v>304</v>
      </c>
      <c r="C3208" s="18" t="s">
        <v>306</v>
      </c>
      <c r="D3208" s="18" t="s">
        <v>34</v>
      </c>
      <c r="E3208" s="18" t="s">
        <v>32</v>
      </c>
      <c r="F3208" s="44">
        <v>38</v>
      </c>
    </row>
    <row r="3209" spans="1:6" x14ac:dyDescent="0.2">
      <c r="A3209" s="18" t="s">
        <v>9</v>
      </c>
      <c r="B3209" s="18" t="s">
        <v>304</v>
      </c>
      <c r="C3209" s="18" t="s">
        <v>306</v>
      </c>
      <c r="D3209" s="18" t="s">
        <v>34</v>
      </c>
      <c r="E3209" s="18" t="s">
        <v>29</v>
      </c>
      <c r="F3209" s="44">
        <v>766</v>
      </c>
    </row>
    <row r="3210" spans="1:6" x14ac:dyDescent="0.2">
      <c r="A3210" s="18" t="s">
        <v>9</v>
      </c>
      <c r="B3210" s="18" t="s">
        <v>304</v>
      </c>
      <c r="C3210" s="18" t="s">
        <v>306</v>
      </c>
      <c r="D3210" s="18" t="s">
        <v>275</v>
      </c>
      <c r="E3210" s="18" t="s">
        <v>276</v>
      </c>
      <c r="F3210" s="44">
        <v>118</v>
      </c>
    </row>
    <row r="3211" spans="1:6" x14ac:dyDescent="0.2">
      <c r="A3211" s="18" t="s">
        <v>9</v>
      </c>
      <c r="B3211" s="18" t="s">
        <v>304</v>
      </c>
      <c r="C3211" s="18" t="s">
        <v>306</v>
      </c>
      <c r="D3211" s="18" t="s">
        <v>275</v>
      </c>
      <c r="E3211" s="18" t="s">
        <v>28</v>
      </c>
      <c r="F3211" s="44">
        <v>130</v>
      </c>
    </row>
    <row r="3212" spans="1:6" x14ac:dyDescent="0.2">
      <c r="A3212" s="18" t="s">
        <v>9</v>
      </c>
      <c r="B3212" s="18" t="s">
        <v>304</v>
      </c>
      <c r="C3212" s="18" t="s">
        <v>306</v>
      </c>
      <c r="D3212" s="18" t="s">
        <v>275</v>
      </c>
      <c r="E3212" s="18" t="s">
        <v>30</v>
      </c>
      <c r="F3212" s="44">
        <v>1</v>
      </c>
    </row>
    <row r="3213" spans="1:6" x14ac:dyDescent="0.2">
      <c r="A3213" s="18" t="s">
        <v>9</v>
      </c>
      <c r="B3213" s="18" t="s">
        <v>304</v>
      </c>
      <c r="C3213" s="18" t="s">
        <v>306</v>
      </c>
      <c r="D3213" s="18" t="s">
        <v>275</v>
      </c>
      <c r="E3213" s="18" t="s">
        <v>31</v>
      </c>
      <c r="F3213" s="44">
        <v>178</v>
      </c>
    </row>
    <row r="3214" spans="1:6" x14ac:dyDescent="0.2">
      <c r="A3214" s="18" t="s">
        <v>9</v>
      </c>
      <c r="B3214" s="18" t="s">
        <v>304</v>
      </c>
      <c r="C3214" s="18" t="s">
        <v>306</v>
      </c>
      <c r="D3214" s="18" t="s">
        <v>275</v>
      </c>
      <c r="E3214" s="18" t="s">
        <v>26</v>
      </c>
      <c r="F3214" s="44">
        <v>66</v>
      </c>
    </row>
    <row r="3215" spans="1:6" x14ac:dyDescent="0.2">
      <c r="A3215" s="18" t="s">
        <v>9</v>
      </c>
      <c r="B3215" s="18" t="s">
        <v>304</v>
      </c>
      <c r="C3215" s="18" t="s">
        <v>306</v>
      </c>
      <c r="D3215" s="18" t="s">
        <v>275</v>
      </c>
      <c r="E3215" s="18" t="s">
        <v>33</v>
      </c>
      <c r="F3215" s="44">
        <v>78</v>
      </c>
    </row>
    <row r="3216" spans="1:6" x14ac:dyDescent="0.2">
      <c r="A3216" s="18" t="s">
        <v>9</v>
      </c>
      <c r="B3216" s="18" t="s">
        <v>304</v>
      </c>
      <c r="C3216" s="18" t="s">
        <v>306</v>
      </c>
      <c r="D3216" s="18" t="s">
        <v>275</v>
      </c>
      <c r="E3216" s="18" t="s">
        <v>23</v>
      </c>
      <c r="F3216" s="44">
        <v>334</v>
      </c>
    </row>
    <row r="3217" spans="1:6" x14ac:dyDescent="0.2">
      <c r="A3217" s="18" t="s">
        <v>9</v>
      </c>
      <c r="B3217" s="18" t="s">
        <v>304</v>
      </c>
      <c r="C3217" s="18" t="s">
        <v>306</v>
      </c>
      <c r="D3217" s="18" t="s">
        <v>275</v>
      </c>
      <c r="E3217" s="18" t="s">
        <v>32</v>
      </c>
      <c r="F3217" s="44">
        <v>9</v>
      </c>
    </row>
    <row r="3218" spans="1:6" x14ac:dyDescent="0.2">
      <c r="A3218" s="18" t="s">
        <v>9</v>
      </c>
      <c r="B3218" s="18" t="s">
        <v>304</v>
      </c>
      <c r="C3218" s="18" t="s">
        <v>306</v>
      </c>
      <c r="D3218" s="18" t="s">
        <v>275</v>
      </c>
      <c r="E3218" s="18" t="s">
        <v>29</v>
      </c>
      <c r="F3218" s="44">
        <v>90</v>
      </c>
    </row>
    <row r="3219" spans="1:6" x14ac:dyDescent="0.2">
      <c r="A3219" s="18" t="s">
        <v>9</v>
      </c>
      <c r="B3219" s="18" t="s">
        <v>304</v>
      </c>
      <c r="C3219" s="18" t="s">
        <v>306</v>
      </c>
      <c r="D3219" s="18" t="s">
        <v>162</v>
      </c>
      <c r="E3219" s="18" t="s">
        <v>163</v>
      </c>
      <c r="F3219" s="44">
        <v>1605</v>
      </c>
    </row>
    <row r="3220" spans="1:6" x14ac:dyDescent="0.2">
      <c r="A3220" s="18" t="s">
        <v>9</v>
      </c>
      <c r="B3220" s="18" t="s">
        <v>304</v>
      </c>
      <c r="C3220" s="18" t="s">
        <v>306</v>
      </c>
      <c r="D3220" s="18" t="s">
        <v>65</v>
      </c>
      <c r="E3220" s="18" t="s">
        <v>70</v>
      </c>
      <c r="F3220" s="44">
        <v>36</v>
      </c>
    </row>
    <row r="3221" spans="1:6" x14ac:dyDescent="0.2">
      <c r="A3221" s="18" t="s">
        <v>9</v>
      </c>
      <c r="B3221" s="18" t="s">
        <v>304</v>
      </c>
      <c r="C3221" s="18" t="s">
        <v>306</v>
      </c>
      <c r="D3221" s="18" t="s">
        <v>65</v>
      </c>
      <c r="E3221" s="18" t="s">
        <v>69</v>
      </c>
      <c r="F3221" s="44">
        <v>5</v>
      </c>
    </row>
    <row r="3222" spans="1:6" x14ac:dyDescent="0.2">
      <c r="A3222" s="18" t="s">
        <v>9</v>
      </c>
      <c r="B3222" s="18" t="s">
        <v>304</v>
      </c>
      <c r="C3222" s="18" t="s">
        <v>306</v>
      </c>
      <c r="D3222" s="18" t="s">
        <v>65</v>
      </c>
      <c r="E3222" s="18" t="s">
        <v>277</v>
      </c>
      <c r="F3222" s="44">
        <v>27</v>
      </c>
    </row>
    <row r="3223" spans="1:6" x14ac:dyDescent="0.2">
      <c r="A3223" s="18" t="s">
        <v>9</v>
      </c>
      <c r="B3223" s="18" t="s">
        <v>304</v>
      </c>
      <c r="C3223" s="18" t="s">
        <v>306</v>
      </c>
      <c r="D3223" s="18" t="s">
        <v>65</v>
      </c>
      <c r="E3223" s="18" t="s">
        <v>278</v>
      </c>
      <c r="F3223" s="44">
        <v>390</v>
      </c>
    </row>
    <row r="3224" spans="1:6" x14ac:dyDescent="0.2">
      <c r="A3224" s="18" t="s">
        <v>9</v>
      </c>
      <c r="B3224" s="18" t="s">
        <v>304</v>
      </c>
      <c r="C3224" s="18" t="s">
        <v>306</v>
      </c>
      <c r="D3224" s="18" t="s">
        <v>65</v>
      </c>
      <c r="E3224" s="18" t="s">
        <v>279</v>
      </c>
      <c r="F3224" s="44">
        <v>32</v>
      </c>
    </row>
    <row r="3225" spans="1:6" x14ac:dyDescent="0.2">
      <c r="A3225" s="18" t="s">
        <v>9</v>
      </c>
      <c r="B3225" s="18" t="s">
        <v>304</v>
      </c>
      <c r="C3225" s="18" t="s">
        <v>306</v>
      </c>
      <c r="D3225" s="18" t="s">
        <v>65</v>
      </c>
      <c r="E3225" s="18" t="s">
        <v>23</v>
      </c>
      <c r="F3225" s="44">
        <v>509</v>
      </c>
    </row>
    <row r="3226" spans="1:6" x14ac:dyDescent="0.2">
      <c r="A3226" s="18" t="s">
        <v>9</v>
      </c>
      <c r="B3226" s="18" t="s">
        <v>304</v>
      </c>
      <c r="C3226" s="18" t="s">
        <v>306</v>
      </c>
      <c r="D3226" s="18" t="s">
        <v>65</v>
      </c>
      <c r="E3226" s="18" t="s">
        <v>280</v>
      </c>
      <c r="F3226" s="44">
        <v>12</v>
      </c>
    </row>
    <row r="3227" spans="1:6" x14ac:dyDescent="0.2">
      <c r="A3227" s="18" t="s">
        <v>9</v>
      </c>
      <c r="B3227" s="18" t="s">
        <v>304</v>
      </c>
      <c r="C3227" s="18" t="s">
        <v>306</v>
      </c>
      <c r="D3227" s="18" t="s">
        <v>65</v>
      </c>
      <c r="E3227" s="18" t="s">
        <v>66</v>
      </c>
      <c r="F3227" s="44">
        <v>194</v>
      </c>
    </row>
    <row r="3228" spans="1:6" x14ac:dyDescent="0.2">
      <c r="A3228" s="18" t="s">
        <v>9</v>
      </c>
      <c r="B3228" s="18" t="s">
        <v>304</v>
      </c>
      <c r="C3228" s="18" t="s">
        <v>306</v>
      </c>
      <c r="D3228" s="18" t="s">
        <v>243</v>
      </c>
      <c r="E3228" s="18" t="s">
        <v>21</v>
      </c>
      <c r="F3228" s="44">
        <v>14</v>
      </c>
    </row>
    <row r="3229" spans="1:6" x14ac:dyDescent="0.2">
      <c r="A3229" s="18" t="s">
        <v>9</v>
      </c>
      <c r="B3229" s="18" t="s">
        <v>304</v>
      </c>
      <c r="C3229" s="18" t="s">
        <v>306</v>
      </c>
      <c r="D3229" s="18" t="s">
        <v>243</v>
      </c>
      <c r="E3229" s="18" t="s">
        <v>14</v>
      </c>
      <c r="F3229" s="44">
        <v>19</v>
      </c>
    </row>
    <row r="3230" spans="1:6" x14ac:dyDescent="0.2">
      <c r="A3230" s="18" t="s">
        <v>9</v>
      </c>
      <c r="B3230" s="18" t="s">
        <v>304</v>
      </c>
      <c r="C3230" s="18" t="s">
        <v>306</v>
      </c>
      <c r="D3230" s="18" t="s">
        <v>243</v>
      </c>
      <c r="E3230" s="18" t="s">
        <v>18</v>
      </c>
      <c r="F3230" s="44">
        <v>78</v>
      </c>
    </row>
    <row r="3231" spans="1:6" x14ac:dyDescent="0.2">
      <c r="A3231" s="18" t="s">
        <v>9</v>
      </c>
      <c r="B3231" s="18" t="s">
        <v>304</v>
      </c>
      <c r="C3231" s="18" t="s">
        <v>306</v>
      </c>
      <c r="D3231" s="18" t="s">
        <v>243</v>
      </c>
      <c r="E3231" s="18" t="s">
        <v>17</v>
      </c>
      <c r="F3231" s="44">
        <v>67</v>
      </c>
    </row>
    <row r="3232" spans="1:6" x14ac:dyDescent="0.2">
      <c r="A3232" s="18" t="s">
        <v>9</v>
      </c>
      <c r="B3232" s="18" t="s">
        <v>304</v>
      </c>
      <c r="C3232" s="18" t="s">
        <v>306</v>
      </c>
      <c r="D3232" s="18" t="s">
        <v>243</v>
      </c>
      <c r="E3232" s="18" t="s">
        <v>20</v>
      </c>
      <c r="F3232" s="44">
        <v>27</v>
      </c>
    </row>
    <row r="3233" spans="1:6" x14ac:dyDescent="0.2">
      <c r="A3233" s="18" t="s">
        <v>9</v>
      </c>
      <c r="B3233" s="18" t="s">
        <v>304</v>
      </c>
      <c r="C3233" s="18" t="s">
        <v>306</v>
      </c>
      <c r="D3233" s="18" t="s">
        <v>243</v>
      </c>
      <c r="E3233" s="18" t="s">
        <v>23</v>
      </c>
      <c r="F3233" s="44">
        <v>23</v>
      </c>
    </row>
    <row r="3234" spans="1:6" x14ac:dyDescent="0.2">
      <c r="A3234" s="18" t="s">
        <v>9</v>
      </c>
      <c r="B3234" s="18" t="s">
        <v>304</v>
      </c>
      <c r="C3234" s="18" t="s">
        <v>306</v>
      </c>
      <c r="D3234" s="18" t="s">
        <v>243</v>
      </c>
      <c r="E3234" s="18" t="s">
        <v>15</v>
      </c>
      <c r="F3234" s="44">
        <v>77</v>
      </c>
    </row>
    <row r="3235" spans="1:6" x14ac:dyDescent="0.2">
      <c r="A3235" s="18" t="s">
        <v>9</v>
      </c>
      <c r="B3235" s="18" t="s">
        <v>304</v>
      </c>
      <c r="C3235" s="18" t="s">
        <v>306</v>
      </c>
      <c r="D3235" s="18" t="s">
        <v>243</v>
      </c>
      <c r="E3235" s="18" t="s">
        <v>22</v>
      </c>
      <c r="F3235" s="44">
        <v>44</v>
      </c>
    </row>
    <row r="3236" spans="1:6" x14ac:dyDescent="0.2">
      <c r="A3236" s="18" t="s">
        <v>9</v>
      </c>
      <c r="B3236" s="18" t="s">
        <v>304</v>
      </c>
      <c r="C3236" s="18" t="s">
        <v>306</v>
      </c>
      <c r="D3236" s="18" t="s">
        <v>98</v>
      </c>
      <c r="E3236" s="18" t="s">
        <v>100</v>
      </c>
      <c r="F3236" s="44">
        <v>58</v>
      </c>
    </row>
    <row r="3237" spans="1:6" x14ac:dyDescent="0.2">
      <c r="A3237" s="18" t="s">
        <v>9</v>
      </c>
      <c r="B3237" s="18" t="s">
        <v>304</v>
      </c>
      <c r="C3237" s="18" t="s">
        <v>306</v>
      </c>
      <c r="D3237" s="18" t="s">
        <v>98</v>
      </c>
      <c r="E3237" s="18" t="s">
        <v>102</v>
      </c>
      <c r="F3237" s="44">
        <v>25</v>
      </c>
    </row>
    <row r="3238" spans="1:6" x14ac:dyDescent="0.2">
      <c r="A3238" s="18" t="s">
        <v>9</v>
      </c>
      <c r="B3238" s="18" t="s">
        <v>304</v>
      </c>
      <c r="C3238" s="18" t="s">
        <v>306</v>
      </c>
      <c r="D3238" s="18" t="s">
        <v>98</v>
      </c>
      <c r="E3238" s="18" t="s">
        <v>23</v>
      </c>
      <c r="F3238" s="44">
        <v>91</v>
      </c>
    </row>
    <row r="3239" spans="1:6" x14ac:dyDescent="0.2">
      <c r="A3239" s="18" t="s">
        <v>9</v>
      </c>
      <c r="B3239" s="18" t="s">
        <v>304</v>
      </c>
      <c r="C3239" s="18" t="s">
        <v>306</v>
      </c>
      <c r="D3239" s="18" t="s">
        <v>98</v>
      </c>
      <c r="E3239" s="18" t="s">
        <v>101</v>
      </c>
      <c r="F3239" s="44">
        <v>90</v>
      </c>
    </row>
    <row r="3240" spans="1:6" x14ac:dyDescent="0.2">
      <c r="A3240" s="18" t="s">
        <v>9</v>
      </c>
      <c r="B3240" s="18" t="s">
        <v>304</v>
      </c>
      <c r="C3240" s="18" t="s">
        <v>306</v>
      </c>
      <c r="D3240" s="18" t="s">
        <v>98</v>
      </c>
      <c r="E3240" s="18" t="s">
        <v>104</v>
      </c>
      <c r="F3240" s="44">
        <v>14</v>
      </c>
    </row>
    <row r="3241" spans="1:6" x14ac:dyDescent="0.2">
      <c r="A3241" s="18" t="s">
        <v>9</v>
      </c>
      <c r="B3241" s="18" t="s">
        <v>304</v>
      </c>
      <c r="C3241" s="18" t="s">
        <v>306</v>
      </c>
      <c r="D3241" s="18" t="s">
        <v>98</v>
      </c>
      <c r="E3241" s="18" t="s">
        <v>99</v>
      </c>
      <c r="F3241" s="44">
        <v>705</v>
      </c>
    </row>
    <row r="3242" spans="1:6" x14ac:dyDescent="0.2">
      <c r="A3242" s="18" t="s">
        <v>9</v>
      </c>
      <c r="B3242" s="18" t="s">
        <v>304</v>
      </c>
      <c r="C3242" s="18" t="s">
        <v>306</v>
      </c>
      <c r="D3242" s="18" t="s">
        <v>98</v>
      </c>
      <c r="E3242" s="18" t="s">
        <v>103</v>
      </c>
      <c r="F3242" s="44">
        <v>264</v>
      </c>
    </row>
    <row r="3243" spans="1:6" x14ac:dyDescent="0.2">
      <c r="A3243" s="18" t="s">
        <v>9</v>
      </c>
      <c r="B3243" s="18" t="s">
        <v>304</v>
      </c>
      <c r="C3243" s="18" t="s">
        <v>306</v>
      </c>
      <c r="D3243" s="18" t="s">
        <v>39</v>
      </c>
      <c r="E3243" s="18" t="s">
        <v>172</v>
      </c>
      <c r="F3243" s="44">
        <v>37</v>
      </c>
    </row>
    <row r="3244" spans="1:6" x14ac:dyDescent="0.2">
      <c r="A3244" s="18" t="s">
        <v>9</v>
      </c>
      <c r="B3244" s="18" t="s">
        <v>304</v>
      </c>
      <c r="C3244" s="18" t="s">
        <v>306</v>
      </c>
      <c r="D3244" s="18" t="s">
        <v>39</v>
      </c>
      <c r="E3244" s="18" t="s">
        <v>174</v>
      </c>
      <c r="F3244" s="44">
        <v>5</v>
      </c>
    </row>
    <row r="3245" spans="1:6" x14ac:dyDescent="0.2">
      <c r="A3245" s="18" t="s">
        <v>9</v>
      </c>
      <c r="B3245" s="18" t="s">
        <v>304</v>
      </c>
      <c r="C3245" s="18" t="s">
        <v>306</v>
      </c>
      <c r="D3245" s="18" t="s">
        <v>39</v>
      </c>
      <c r="E3245" s="18" t="s">
        <v>23</v>
      </c>
      <c r="F3245" s="44">
        <v>9</v>
      </c>
    </row>
    <row r="3246" spans="1:6" x14ac:dyDescent="0.2">
      <c r="A3246" s="18" t="s">
        <v>9</v>
      </c>
      <c r="B3246" s="18" t="s">
        <v>304</v>
      </c>
      <c r="C3246" s="18" t="s">
        <v>306</v>
      </c>
      <c r="D3246" s="18" t="s">
        <v>39</v>
      </c>
      <c r="E3246" s="18" t="s">
        <v>54</v>
      </c>
      <c r="F3246" s="44">
        <v>6</v>
      </c>
    </row>
    <row r="3247" spans="1:6" x14ac:dyDescent="0.2">
      <c r="A3247" s="18" t="s">
        <v>9</v>
      </c>
      <c r="B3247" s="18" t="s">
        <v>304</v>
      </c>
      <c r="C3247" s="18" t="s">
        <v>306</v>
      </c>
      <c r="D3247" s="18" t="s">
        <v>39</v>
      </c>
      <c r="E3247" s="18" t="s">
        <v>55</v>
      </c>
      <c r="F3247" s="44">
        <v>7</v>
      </c>
    </row>
    <row r="3248" spans="1:6" x14ac:dyDescent="0.2">
      <c r="A3248" s="18" t="s">
        <v>9</v>
      </c>
      <c r="B3248" s="18" t="s">
        <v>304</v>
      </c>
      <c r="C3248" s="18" t="s">
        <v>306</v>
      </c>
      <c r="D3248" s="18" t="s">
        <v>39</v>
      </c>
      <c r="E3248" s="18" t="s">
        <v>42</v>
      </c>
      <c r="F3248" s="44">
        <v>1</v>
      </c>
    </row>
    <row r="3249" spans="1:6" x14ac:dyDescent="0.2">
      <c r="A3249" s="18" t="s">
        <v>9</v>
      </c>
      <c r="B3249" s="18" t="s">
        <v>304</v>
      </c>
      <c r="C3249" s="18" t="s">
        <v>306</v>
      </c>
      <c r="D3249" s="18" t="s">
        <v>39</v>
      </c>
      <c r="E3249" s="18" t="s">
        <v>170</v>
      </c>
      <c r="F3249" s="44">
        <v>27</v>
      </c>
    </row>
    <row r="3250" spans="1:6" x14ac:dyDescent="0.2">
      <c r="A3250" s="18" t="s">
        <v>9</v>
      </c>
      <c r="B3250" s="18" t="s">
        <v>304</v>
      </c>
      <c r="C3250" s="18" t="s">
        <v>306</v>
      </c>
      <c r="D3250" s="18" t="s">
        <v>39</v>
      </c>
      <c r="E3250" s="18" t="s">
        <v>48</v>
      </c>
      <c r="F3250" s="44">
        <v>1</v>
      </c>
    </row>
    <row r="3251" spans="1:6" x14ac:dyDescent="0.2">
      <c r="A3251" s="18" t="s">
        <v>9</v>
      </c>
      <c r="B3251" s="18" t="s">
        <v>304</v>
      </c>
      <c r="C3251" s="18" t="s">
        <v>306</v>
      </c>
      <c r="D3251" s="18" t="s">
        <v>39</v>
      </c>
      <c r="E3251" s="18" t="s">
        <v>47</v>
      </c>
      <c r="F3251" s="44">
        <v>16</v>
      </c>
    </row>
    <row r="3252" spans="1:6" x14ac:dyDescent="0.2">
      <c r="A3252" s="18" t="s">
        <v>9</v>
      </c>
      <c r="B3252" s="18" t="s">
        <v>304</v>
      </c>
      <c r="C3252" s="18" t="s">
        <v>306</v>
      </c>
      <c r="D3252" s="18" t="s">
        <v>39</v>
      </c>
      <c r="E3252" s="18" t="s">
        <v>169</v>
      </c>
      <c r="F3252" s="44">
        <v>119</v>
      </c>
    </row>
    <row r="3253" spans="1:6" x14ac:dyDescent="0.2">
      <c r="A3253" s="18" t="s">
        <v>9</v>
      </c>
      <c r="B3253" s="18" t="s">
        <v>304</v>
      </c>
      <c r="C3253" s="18" t="s">
        <v>306</v>
      </c>
      <c r="D3253" s="18" t="s">
        <v>39</v>
      </c>
      <c r="E3253" s="18" t="s">
        <v>189</v>
      </c>
      <c r="F3253" s="44">
        <v>10</v>
      </c>
    </row>
    <row r="3254" spans="1:6" x14ac:dyDescent="0.2">
      <c r="A3254" s="18" t="s">
        <v>9</v>
      </c>
      <c r="B3254" s="18" t="s">
        <v>304</v>
      </c>
      <c r="C3254" s="18" t="s">
        <v>306</v>
      </c>
      <c r="D3254" s="18" t="s">
        <v>39</v>
      </c>
      <c r="E3254" s="18" t="s">
        <v>56</v>
      </c>
      <c r="F3254" s="44">
        <v>12</v>
      </c>
    </row>
    <row r="3255" spans="1:6" x14ac:dyDescent="0.2">
      <c r="A3255" s="18" t="s">
        <v>9</v>
      </c>
      <c r="B3255" s="18" t="s">
        <v>304</v>
      </c>
      <c r="C3255" s="18" t="s">
        <v>306</v>
      </c>
      <c r="D3255" s="18" t="s">
        <v>39</v>
      </c>
      <c r="E3255" s="18" t="s">
        <v>44</v>
      </c>
      <c r="F3255" s="44">
        <v>4</v>
      </c>
    </row>
    <row r="3256" spans="1:6" x14ac:dyDescent="0.2">
      <c r="A3256" s="18" t="s">
        <v>9</v>
      </c>
      <c r="B3256" s="18" t="s">
        <v>304</v>
      </c>
      <c r="C3256" s="18" t="s">
        <v>306</v>
      </c>
      <c r="D3256" s="18" t="s">
        <v>39</v>
      </c>
      <c r="E3256" s="18" t="s">
        <v>173</v>
      </c>
      <c r="F3256" s="44">
        <v>9</v>
      </c>
    </row>
    <row r="3257" spans="1:6" x14ac:dyDescent="0.2">
      <c r="A3257" s="18" t="s">
        <v>9</v>
      </c>
      <c r="B3257" s="18" t="s">
        <v>304</v>
      </c>
      <c r="C3257" s="18" t="s">
        <v>306</v>
      </c>
      <c r="D3257" s="18" t="s">
        <v>13</v>
      </c>
      <c r="E3257" s="18" t="s">
        <v>21</v>
      </c>
      <c r="F3257" s="44">
        <v>163</v>
      </c>
    </row>
    <row r="3258" spans="1:6" x14ac:dyDescent="0.2">
      <c r="A3258" s="18" t="s">
        <v>9</v>
      </c>
      <c r="B3258" s="18" t="s">
        <v>304</v>
      </c>
      <c r="C3258" s="18" t="s">
        <v>306</v>
      </c>
      <c r="D3258" s="18" t="s">
        <v>13</v>
      </c>
      <c r="E3258" s="18" t="s">
        <v>14</v>
      </c>
      <c r="F3258" s="44">
        <v>1463</v>
      </c>
    </row>
    <row r="3259" spans="1:6" x14ac:dyDescent="0.2">
      <c r="A3259" s="18" t="s">
        <v>9</v>
      </c>
      <c r="B3259" s="18" t="s">
        <v>304</v>
      </c>
      <c r="C3259" s="18" t="s">
        <v>306</v>
      </c>
      <c r="D3259" s="18" t="s">
        <v>13</v>
      </c>
      <c r="E3259" s="18" t="s">
        <v>18</v>
      </c>
      <c r="F3259" s="44">
        <v>2066</v>
      </c>
    </row>
    <row r="3260" spans="1:6" x14ac:dyDescent="0.2">
      <c r="A3260" s="18" t="s">
        <v>9</v>
      </c>
      <c r="B3260" s="18" t="s">
        <v>304</v>
      </c>
      <c r="C3260" s="18" t="s">
        <v>306</v>
      </c>
      <c r="D3260" s="18" t="s">
        <v>13</v>
      </c>
      <c r="E3260" s="18" t="s">
        <v>17</v>
      </c>
      <c r="F3260" s="44">
        <v>2354</v>
      </c>
    </row>
    <row r="3261" spans="1:6" x14ac:dyDescent="0.2">
      <c r="A3261" s="18" t="s">
        <v>9</v>
      </c>
      <c r="B3261" s="18" t="s">
        <v>304</v>
      </c>
      <c r="C3261" s="18" t="s">
        <v>306</v>
      </c>
      <c r="D3261" s="18" t="s">
        <v>13</v>
      </c>
      <c r="E3261" s="18" t="s">
        <v>20</v>
      </c>
      <c r="F3261" s="44">
        <v>450</v>
      </c>
    </row>
    <row r="3262" spans="1:6" x14ac:dyDescent="0.2">
      <c r="A3262" s="18" t="s">
        <v>9</v>
      </c>
      <c r="B3262" s="18" t="s">
        <v>304</v>
      </c>
      <c r="C3262" s="18" t="s">
        <v>306</v>
      </c>
      <c r="D3262" s="18" t="s">
        <v>13</v>
      </c>
      <c r="E3262" s="18" t="s">
        <v>23</v>
      </c>
      <c r="F3262" s="44">
        <v>185</v>
      </c>
    </row>
    <row r="3263" spans="1:6" x14ac:dyDescent="0.2">
      <c r="A3263" s="18" t="s">
        <v>9</v>
      </c>
      <c r="B3263" s="18" t="s">
        <v>304</v>
      </c>
      <c r="C3263" s="18" t="s">
        <v>306</v>
      </c>
      <c r="D3263" s="18" t="s">
        <v>13</v>
      </c>
      <c r="E3263" s="18" t="s">
        <v>15</v>
      </c>
      <c r="F3263" s="44">
        <v>517</v>
      </c>
    </row>
    <row r="3264" spans="1:6" x14ac:dyDescent="0.2">
      <c r="A3264" s="18" t="s">
        <v>9</v>
      </c>
      <c r="B3264" s="18" t="s">
        <v>304</v>
      </c>
      <c r="C3264" s="18" t="s">
        <v>306</v>
      </c>
      <c r="D3264" s="18" t="s">
        <v>13</v>
      </c>
      <c r="E3264" s="18" t="s">
        <v>22</v>
      </c>
      <c r="F3264" s="44">
        <v>577</v>
      </c>
    </row>
    <row r="3265" spans="1:6" x14ac:dyDescent="0.2">
      <c r="A3265" s="18" t="s">
        <v>9</v>
      </c>
      <c r="B3265" s="18" t="s">
        <v>304</v>
      </c>
      <c r="C3265" s="18" t="s">
        <v>306</v>
      </c>
      <c r="D3265" s="18" t="s">
        <v>13</v>
      </c>
      <c r="E3265" s="18" t="s">
        <v>19</v>
      </c>
      <c r="F3265" s="44">
        <v>228</v>
      </c>
    </row>
    <row r="3266" spans="1:6" x14ac:dyDescent="0.2">
      <c r="A3266" s="18" t="s">
        <v>9</v>
      </c>
      <c r="B3266" s="18" t="s">
        <v>304</v>
      </c>
      <c r="C3266" s="18" t="s">
        <v>306</v>
      </c>
      <c r="D3266" s="18" t="s">
        <v>128</v>
      </c>
      <c r="E3266" s="18" t="s">
        <v>23</v>
      </c>
      <c r="F3266" s="44">
        <v>321</v>
      </c>
    </row>
    <row r="3267" spans="1:6" x14ac:dyDescent="0.2">
      <c r="A3267" s="18" t="s">
        <v>9</v>
      </c>
      <c r="B3267" s="18" t="s">
        <v>304</v>
      </c>
      <c r="C3267" s="18" t="s">
        <v>306</v>
      </c>
      <c r="D3267" s="18" t="s">
        <v>128</v>
      </c>
      <c r="E3267" s="18" t="s">
        <v>129</v>
      </c>
      <c r="F3267" s="44">
        <v>63</v>
      </c>
    </row>
    <row r="3268" spans="1:6" x14ac:dyDescent="0.2">
      <c r="A3268" s="18" t="s">
        <v>9</v>
      </c>
      <c r="B3268" s="18" t="s">
        <v>304</v>
      </c>
      <c r="C3268" s="18" t="s">
        <v>306</v>
      </c>
      <c r="D3268" s="18" t="s">
        <v>128</v>
      </c>
      <c r="E3268" s="18" t="s">
        <v>130</v>
      </c>
      <c r="F3268" s="44">
        <v>586</v>
      </c>
    </row>
    <row r="3269" spans="1:6" x14ac:dyDescent="0.2">
      <c r="A3269" s="18" t="s">
        <v>9</v>
      </c>
      <c r="B3269" s="18" t="s">
        <v>304</v>
      </c>
      <c r="C3269" s="18" t="s">
        <v>306</v>
      </c>
      <c r="D3269" s="18" t="s">
        <v>244</v>
      </c>
      <c r="E3269" s="18" t="s">
        <v>160</v>
      </c>
      <c r="F3269" s="44">
        <v>25</v>
      </c>
    </row>
    <row r="3270" spans="1:6" x14ac:dyDescent="0.2">
      <c r="A3270" s="18" t="s">
        <v>9</v>
      </c>
      <c r="B3270" s="18" t="s">
        <v>304</v>
      </c>
      <c r="C3270" s="18" t="s">
        <v>306</v>
      </c>
      <c r="D3270" s="18" t="s">
        <v>244</v>
      </c>
      <c r="E3270" s="18" t="s">
        <v>159</v>
      </c>
      <c r="F3270" s="44">
        <v>1</v>
      </c>
    </row>
    <row r="3271" spans="1:6" x14ac:dyDescent="0.2">
      <c r="A3271" s="18" t="s">
        <v>9</v>
      </c>
      <c r="B3271" s="18" t="s">
        <v>304</v>
      </c>
      <c r="C3271" s="18" t="s">
        <v>306</v>
      </c>
      <c r="D3271" s="18" t="s">
        <v>244</v>
      </c>
      <c r="E3271" s="18" t="s">
        <v>161</v>
      </c>
      <c r="F3271" s="44">
        <v>58</v>
      </c>
    </row>
    <row r="3272" spans="1:6" x14ac:dyDescent="0.2">
      <c r="A3272" s="18" t="s">
        <v>9</v>
      </c>
      <c r="B3272" s="18" t="s">
        <v>304</v>
      </c>
      <c r="C3272" s="18" t="s">
        <v>306</v>
      </c>
      <c r="D3272" s="18" t="s">
        <v>138</v>
      </c>
      <c r="E3272" s="18" t="s">
        <v>140</v>
      </c>
      <c r="F3272" s="44">
        <v>87</v>
      </c>
    </row>
    <row r="3273" spans="1:6" x14ac:dyDescent="0.2">
      <c r="A3273" s="18" t="s">
        <v>9</v>
      </c>
      <c r="B3273" s="18" t="s">
        <v>304</v>
      </c>
      <c r="C3273" s="18" t="s">
        <v>306</v>
      </c>
      <c r="D3273" s="18" t="s">
        <v>138</v>
      </c>
      <c r="E3273" s="18" t="s">
        <v>139</v>
      </c>
      <c r="F3273" s="44">
        <v>277</v>
      </c>
    </row>
    <row r="3274" spans="1:6" x14ac:dyDescent="0.2">
      <c r="A3274" s="18" t="s">
        <v>9</v>
      </c>
      <c r="B3274" s="18" t="s">
        <v>304</v>
      </c>
      <c r="C3274" s="18" t="s">
        <v>306</v>
      </c>
      <c r="D3274" s="18" t="s">
        <v>148</v>
      </c>
      <c r="E3274" s="18" t="s">
        <v>149</v>
      </c>
      <c r="F3274" s="44">
        <v>1</v>
      </c>
    </row>
    <row r="3275" spans="1:6" x14ac:dyDescent="0.2">
      <c r="A3275" s="18" t="s">
        <v>9</v>
      </c>
      <c r="B3275" s="18" t="s">
        <v>304</v>
      </c>
      <c r="C3275" s="18" t="s">
        <v>306</v>
      </c>
      <c r="D3275" s="18" t="s">
        <v>148</v>
      </c>
      <c r="E3275" s="18" t="s">
        <v>23</v>
      </c>
      <c r="F3275" s="44">
        <v>5</v>
      </c>
    </row>
    <row r="3276" spans="1:6" x14ac:dyDescent="0.2">
      <c r="A3276" s="18" t="s">
        <v>9</v>
      </c>
      <c r="B3276" s="18" t="s">
        <v>304</v>
      </c>
      <c r="C3276" s="18" t="s">
        <v>307</v>
      </c>
      <c r="D3276" s="18" t="s">
        <v>21</v>
      </c>
      <c r="E3276" s="18" t="s">
        <v>156</v>
      </c>
      <c r="F3276" s="44">
        <v>152</v>
      </c>
    </row>
    <row r="3277" spans="1:6" x14ac:dyDescent="0.2">
      <c r="A3277" s="18" t="s">
        <v>9</v>
      </c>
      <c r="B3277" s="18" t="s">
        <v>304</v>
      </c>
      <c r="C3277" s="18" t="s">
        <v>307</v>
      </c>
      <c r="D3277" s="18" t="s">
        <v>21</v>
      </c>
      <c r="E3277" s="18" t="s">
        <v>157</v>
      </c>
      <c r="F3277" s="44">
        <v>416</v>
      </c>
    </row>
    <row r="3278" spans="1:6" x14ac:dyDescent="0.2">
      <c r="A3278" s="18" t="s">
        <v>9</v>
      </c>
      <c r="B3278" s="18" t="s">
        <v>304</v>
      </c>
      <c r="C3278" s="18" t="s">
        <v>307</v>
      </c>
      <c r="D3278" s="18" t="s">
        <v>73</v>
      </c>
      <c r="E3278" s="18" t="s">
        <v>93</v>
      </c>
      <c r="F3278" s="44">
        <v>22</v>
      </c>
    </row>
    <row r="3279" spans="1:6" x14ac:dyDescent="0.2">
      <c r="A3279" s="18" t="s">
        <v>9</v>
      </c>
      <c r="B3279" s="18" t="s">
        <v>304</v>
      </c>
      <c r="C3279" s="18" t="s">
        <v>307</v>
      </c>
      <c r="D3279" s="18" t="s">
        <v>73</v>
      </c>
      <c r="E3279" s="18" t="s">
        <v>92</v>
      </c>
      <c r="F3279" s="44">
        <v>12</v>
      </c>
    </row>
    <row r="3280" spans="1:6" x14ac:dyDescent="0.2">
      <c r="A3280" s="18" t="s">
        <v>9</v>
      </c>
      <c r="B3280" s="18" t="s">
        <v>304</v>
      </c>
      <c r="C3280" s="18" t="s">
        <v>307</v>
      </c>
      <c r="D3280" s="18" t="s">
        <v>73</v>
      </c>
      <c r="E3280" s="18" t="s">
        <v>94</v>
      </c>
      <c r="F3280" s="44">
        <v>8</v>
      </c>
    </row>
    <row r="3281" spans="1:6" x14ac:dyDescent="0.2">
      <c r="A3281" s="18" t="s">
        <v>9</v>
      </c>
      <c r="B3281" s="18" t="s">
        <v>304</v>
      </c>
      <c r="C3281" s="18" t="s">
        <v>307</v>
      </c>
      <c r="D3281" s="18" t="s">
        <v>73</v>
      </c>
      <c r="E3281" s="18" t="s">
        <v>87</v>
      </c>
      <c r="F3281" s="44">
        <v>8</v>
      </c>
    </row>
    <row r="3282" spans="1:6" x14ac:dyDescent="0.2">
      <c r="A3282" s="18" t="s">
        <v>9</v>
      </c>
      <c r="B3282" s="18" t="s">
        <v>304</v>
      </c>
      <c r="C3282" s="18" t="s">
        <v>307</v>
      </c>
      <c r="D3282" s="18" t="s">
        <v>73</v>
      </c>
      <c r="E3282" s="18" t="s">
        <v>86</v>
      </c>
      <c r="F3282" s="44">
        <v>26</v>
      </c>
    </row>
    <row r="3283" spans="1:6" x14ac:dyDescent="0.2">
      <c r="A3283" s="18" t="s">
        <v>9</v>
      </c>
      <c r="B3283" s="18" t="s">
        <v>304</v>
      </c>
      <c r="C3283" s="18" t="s">
        <v>307</v>
      </c>
      <c r="D3283" s="18" t="s">
        <v>73</v>
      </c>
      <c r="E3283" s="18" t="s">
        <v>96</v>
      </c>
      <c r="F3283" s="44">
        <v>24</v>
      </c>
    </row>
    <row r="3284" spans="1:6" x14ac:dyDescent="0.2">
      <c r="A3284" s="18" t="s">
        <v>9</v>
      </c>
      <c r="B3284" s="18" t="s">
        <v>304</v>
      </c>
      <c r="C3284" s="18" t="s">
        <v>307</v>
      </c>
      <c r="D3284" s="18" t="s">
        <v>73</v>
      </c>
      <c r="E3284" s="18" t="s">
        <v>95</v>
      </c>
      <c r="F3284" s="44">
        <v>42</v>
      </c>
    </row>
    <row r="3285" spans="1:6" x14ac:dyDescent="0.2">
      <c r="A3285" s="18" t="s">
        <v>9</v>
      </c>
      <c r="B3285" s="18" t="s">
        <v>304</v>
      </c>
      <c r="C3285" s="18" t="s">
        <v>307</v>
      </c>
      <c r="D3285" s="18" t="s">
        <v>73</v>
      </c>
      <c r="E3285" s="18" t="s">
        <v>97</v>
      </c>
      <c r="F3285" s="44">
        <v>4</v>
      </c>
    </row>
    <row r="3286" spans="1:6" x14ac:dyDescent="0.2">
      <c r="A3286" s="18" t="s">
        <v>9</v>
      </c>
      <c r="B3286" s="18" t="s">
        <v>304</v>
      </c>
      <c r="C3286" s="18" t="s">
        <v>307</v>
      </c>
      <c r="D3286" s="18" t="s">
        <v>73</v>
      </c>
      <c r="E3286" s="18" t="s">
        <v>79</v>
      </c>
      <c r="F3286" s="44">
        <v>27</v>
      </c>
    </row>
    <row r="3287" spans="1:6" x14ac:dyDescent="0.2">
      <c r="A3287" s="18" t="s">
        <v>9</v>
      </c>
      <c r="B3287" s="18" t="s">
        <v>304</v>
      </c>
      <c r="C3287" s="18" t="s">
        <v>307</v>
      </c>
      <c r="D3287" s="18" t="s">
        <v>73</v>
      </c>
      <c r="E3287" s="18" t="s">
        <v>78</v>
      </c>
      <c r="F3287" s="44">
        <v>5</v>
      </c>
    </row>
    <row r="3288" spans="1:6" x14ac:dyDescent="0.2">
      <c r="A3288" s="18" t="s">
        <v>9</v>
      </c>
      <c r="B3288" s="18" t="s">
        <v>304</v>
      </c>
      <c r="C3288" s="18" t="s">
        <v>307</v>
      </c>
      <c r="D3288" s="18" t="s">
        <v>73</v>
      </c>
      <c r="E3288" s="18" t="s">
        <v>81</v>
      </c>
      <c r="F3288" s="44">
        <v>2</v>
      </c>
    </row>
    <row r="3289" spans="1:6" x14ac:dyDescent="0.2">
      <c r="A3289" s="18" t="s">
        <v>9</v>
      </c>
      <c r="B3289" s="18" t="s">
        <v>304</v>
      </c>
      <c r="C3289" s="18" t="s">
        <v>307</v>
      </c>
      <c r="D3289" s="18" t="s">
        <v>73</v>
      </c>
      <c r="E3289" s="18" t="s">
        <v>76</v>
      </c>
      <c r="F3289" s="44">
        <v>14</v>
      </c>
    </row>
    <row r="3290" spans="1:6" x14ac:dyDescent="0.2">
      <c r="A3290" s="18" t="s">
        <v>9</v>
      </c>
      <c r="B3290" s="18" t="s">
        <v>304</v>
      </c>
      <c r="C3290" s="18" t="s">
        <v>307</v>
      </c>
      <c r="D3290" s="18" t="s">
        <v>73</v>
      </c>
      <c r="E3290" s="18" t="s">
        <v>75</v>
      </c>
      <c r="F3290" s="44">
        <v>159</v>
      </c>
    </row>
    <row r="3291" spans="1:6" x14ac:dyDescent="0.2">
      <c r="A3291" s="18" t="s">
        <v>9</v>
      </c>
      <c r="B3291" s="18" t="s">
        <v>304</v>
      </c>
      <c r="C3291" s="18" t="s">
        <v>307</v>
      </c>
      <c r="D3291" s="18" t="s">
        <v>73</v>
      </c>
      <c r="E3291" s="18" t="s">
        <v>74</v>
      </c>
      <c r="F3291" s="44">
        <v>6</v>
      </c>
    </row>
    <row r="3292" spans="1:6" x14ac:dyDescent="0.2">
      <c r="A3292" s="18" t="s">
        <v>9</v>
      </c>
      <c r="B3292" s="18" t="s">
        <v>304</v>
      </c>
      <c r="C3292" s="18" t="s">
        <v>307</v>
      </c>
      <c r="D3292" s="18" t="s">
        <v>73</v>
      </c>
      <c r="E3292" s="18" t="s">
        <v>77</v>
      </c>
      <c r="F3292" s="44">
        <v>18</v>
      </c>
    </row>
    <row r="3293" spans="1:6" x14ac:dyDescent="0.2">
      <c r="A3293" s="18" t="s">
        <v>9</v>
      </c>
      <c r="B3293" s="18" t="s">
        <v>304</v>
      </c>
      <c r="C3293" s="18" t="s">
        <v>307</v>
      </c>
      <c r="D3293" s="18" t="s">
        <v>73</v>
      </c>
      <c r="E3293" s="18" t="s">
        <v>84</v>
      </c>
      <c r="F3293" s="44">
        <v>2</v>
      </c>
    </row>
    <row r="3294" spans="1:6" x14ac:dyDescent="0.2">
      <c r="A3294" s="18" t="s">
        <v>9</v>
      </c>
      <c r="B3294" s="18" t="s">
        <v>304</v>
      </c>
      <c r="C3294" s="18" t="s">
        <v>307</v>
      </c>
      <c r="D3294" s="18" t="s">
        <v>73</v>
      </c>
      <c r="E3294" s="18" t="s">
        <v>83</v>
      </c>
      <c r="F3294" s="44">
        <v>44</v>
      </c>
    </row>
    <row r="3295" spans="1:6" x14ac:dyDescent="0.2">
      <c r="A3295" s="18" t="s">
        <v>9</v>
      </c>
      <c r="B3295" s="18" t="s">
        <v>304</v>
      </c>
      <c r="C3295" s="18" t="s">
        <v>307</v>
      </c>
      <c r="D3295" s="18" t="s">
        <v>73</v>
      </c>
      <c r="E3295" s="18" t="s">
        <v>82</v>
      </c>
      <c r="F3295" s="44">
        <v>96</v>
      </c>
    </row>
    <row r="3296" spans="1:6" x14ac:dyDescent="0.2">
      <c r="A3296" s="18" t="s">
        <v>9</v>
      </c>
      <c r="B3296" s="18" t="s">
        <v>304</v>
      </c>
      <c r="C3296" s="18" t="s">
        <v>307</v>
      </c>
      <c r="D3296" s="18" t="s">
        <v>73</v>
      </c>
      <c r="E3296" s="18" t="s">
        <v>85</v>
      </c>
      <c r="F3296" s="44">
        <v>22</v>
      </c>
    </row>
    <row r="3297" spans="1:6" x14ac:dyDescent="0.2">
      <c r="A3297" s="18" t="s">
        <v>9</v>
      </c>
      <c r="B3297" s="18" t="s">
        <v>304</v>
      </c>
      <c r="C3297" s="18" t="s">
        <v>307</v>
      </c>
      <c r="D3297" s="18" t="s">
        <v>73</v>
      </c>
      <c r="E3297" s="18" t="s">
        <v>90</v>
      </c>
      <c r="F3297" s="44">
        <v>225</v>
      </c>
    </row>
    <row r="3298" spans="1:6" x14ac:dyDescent="0.2">
      <c r="A3298" s="18" t="s">
        <v>9</v>
      </c>
      <c r="B3298" s="18" t="s">
        <v>304</v>
      </c>
      <c r="C3298" s="18" t="s">
        <v>307</v>
      </c>
      <c r="D3298" s="18" t="s">
        <v>73</v>
      </c>
      <c r="E3298" s="18" t="s">
        <v>89</v>
      </c>
      <c r="F3298" s="44">
        <v>80</v>
      </c>
    </row>
    <row r="3299" spans="1:6" x14ac:dyDescent="0.2">
      <c r="A3299" s="18" t="s">
        <v>9</v>
      </c>
      <c r="B3299" s="18" t="s">
        <v>304</v>
      </c>
      <c r="C3299" s="18" t="s">
        <v>307</v>
      </c>
      <c r="D3299" s="18" t="s">
        <v>73</v>
      </c>
      <c r="E3299" s="18" t="s">
        <v>91</v>
      </c>
      <c r="F3299" s="44">
        <v>54</v>
      </c>
    </row>
    <row r="3300" spans="1:6" x14ac:dyDescent="0.2">
      <c r="A3300" s="18" t="s">
        <v>9</v>
      </c>
      <c r="B3300" s="18" t="s">
        <v>304</v>
      </c>
      <c r="C3300" s="18" t="s">
        <v>307</v>
      </c>
      <c r="D3300" s="18" t="s">
        <v>150</v>
      </c>
      <c r="E3300" s="18" t="s">
        <v>154</v>
      </c>
      <c r="F3300" s="44">
        <v>1310</v>
      </c>
    </row>
    <row r="3301" spans="1:6" x14ac:dyDescent="0.2">
      <c r="A3301" s="18" t="s">
        <v>9</v>
      </c>
      <c r="B3301" s="18" t="s">
        <v>304</v>
      </c>
      <c r="C3301" s="18" t="s">
        <v>307</v>
      </c>
      <c r="D3301" s="18" t="s">
        <v>150</v>
      </c>
      <c r="E3301" s="18" t="s">
        <v>151</v>
      </c>
      <c r="F3301" s="44">
        <v>8</v>
      </c>
    </row>
    <row r="3302" spans="1:6" x14ac:dyDescent="0.2">
      <c r="A3302" s="18" t="s">
        <v>9</v>
      </c>
      <c r="B3302" s="18" t="s">
        <v>304</v>
      </c>
      <c r="C3302" s="18" t="s">
        <v>307</v>
      </c>
      <c r="D3302" s="18" t="s">
        <v>150</v>
      </c>
      <c r="E3302" s="18" t="s">
        <v>152</v>
      </c>
      <c r="F3302" s="44">
        <v>148</v>
      </c>
    </row>
    <row r="3303" spans="1:6" x14ac:dyDescent="0.2">
      <c r="A3303" s="18" t="s">
        <v>9</v>
      </c>
      <c r="B3303" s="18" t="s">
        <v>304</v>
      </c>
      <c r="C3303" s="18" t="s">
        <v>307</v>
      </c>
      <c r="D3303" s="18" t="s">
        <v>150</v>
      </c>
      <c r="E3303" s="18" t="s">
        <v>153</v>
      </c>
      <c r="F3303" s="44">
        <v>647</v>
      </c>
    </row>
    <row r="3304" spans="1:6" x14ac:dyDescent="0.2">
      <c r="A3304" s="18" t="s">
        <v>9</v>
      </c>
      <c r="B3304" s="18" t="s">
        <v>304</v>
      </c>
      <c r="C3304" s="18" t="s">
        <v>307</v>
      </c>
      <c r="D3304" s="18" t="s">
        <v>57</v>
      </c>
      <c r="E3304" s="18" t="s">
        <v>62</v>
      </c>
      <c r="F3304" s="44">
        <v>1618</v>
      </c>
    </row>
    <row r="3305" spans="1:6" x14ac:dyDescent="0.2">
      <c r="A3305" s="18" t="s">
        <v>9</v>
      </c>
      <c r="B3305" s="18" t="s">
        <v>304</v>
      </c>
      <c r="C3305" s="18" t="s">
        <v>307</v>
      </c>
      <c r="D3305" s="18" t="s">
        <v>57</v>
      </c>
      <c r="E3305" s="18" t="s">
        <v>59</v>
      </c>
      <c r="F3305" s="44">
        <v>1021</v>
      </c>
    </row>
    <row r="3306" spans="1:6" x14ac:dyDescent="0.2">
      <c r="A3306" s="18" t="s">
        <v>9</v>
      </c>
      <c r="B3306" s="18" t="s">
        <v>304</v>
      </c>
      <c r="C3306" s="18" t="s">
        <v>307</v>
      </c>
      <c r="D3306" s="18" t="s">
        <v>57</v>
      </c>
      <c r="E3306" s="18" t="s">
        <v>60</v>
      </c>
      <c r="F3306" s="44">
        <v>829</v>
      </c>
    </row>
    <row r="3307" spans="1:6" x14ac:dyDescent="0.2">
      <c r="A3307" s="18" t="s">
        <v>9</v>
      </c>
      <c r="B3307" s="18" t="s">
        <v>304</v>
      </c>
      <c r="C3307" s="18" t="s">
        <v>307</v>
      </c>
      <c r="D3307" s="18" t="s">
        <v>57</v>
      </c>
      <c r="E3307" s="18" t="s">
        <v>61</v>
      </c>
      <c r="F3307" s="44">
        <v>673</v>
      </c>
    </row>
    <row r="3308" spans="1:6" x14ac:dyDescent="0.2">
      <c r="A3308" s="18" t="s">
        <v>9</v>
      </c>
      <c r="B3308" s="18" t="s">
        <v>304</v>
      </c>
      <c r="C3308" s="18" t="s">
        <v>307</v>
      </c>
      <c r="D3308" s="18" t="s">
        <v>57</v>
      </c>
      <c r="E3308" s="18" t="s">
        <v>63</v>
      </c>
      <c r="F3308" s="44">
        <v>258</v>
      </c>
    </row>
    <row r="3309" spans="1:6" x14ac:dyDescent="0.2">
      <c r="A3309" s="18" t="s">
        <v>9</v>
      </c>
      <c r="B3309" s="18" t="s">
        <v>304</v>
      </c>
      <c r="C3309" s="18" t="s">
        <v>307</v>
      </c>
      <c r="D3309" s="18" t="s">
        <v>57</v>
      </c>
      <c r="E3309" s="18" t="s">
        <v>23</v>
      </c>
      <c r="F3309" s="44">
        <v>266</v>
      </c>
    </row>
    <row r="3310" spans="1:6" x14ac:dyDescent="0.2">
      <c r="A3310" s="18" t="s">
        <v>9</v>
      </c>
      <c r="B3310" s="18" t="s">
        <v>304</v>
      </c>
      <c r="C3310" s="18" t="s">
        <v>307</v>
      </c>
      <c r="D3310" s="18" t="s">
        <v>141</v>
      </c>
      <c r="E3310" s="18" t="s">
        <v>145</v>
      </c>
      <c r="F3310" s="44">
        <v>3</v>
      </c>
    </row>
    <row r="3311" spans="1:6" x14ac:dyDescent="0.2">
      <c r="A3311" s="18" t="s">
        <v>9</v>
      </c>
      <c r="B3311" s="18" t="s">
        <v>304</v>
      </c>
      <c r="C3311" s="18" t="s">
        <v>307</v>
      </c>
      <c r="D3311" s="18" t="s">
        <v>141</v>
      </c>
      <c r="E3311" s="18" t="s">
        <v>142</v>
      </c>
      <c r="F3311" s="44">
        <v>97</v>
      </c>
    </row>
    <row r="3312" spans="1:6" x14ac:dyDescent="0.2">
      <c r="A3312" s="18" t="s">
        <v>9</v>
      </c>
      <c r="B3312" s="18" t="s">
        <v>304</v>
      </c>
      <c r="C3312" s="18" t="s">
        <v>307</v>
      </c>
      <c r="D3312" s="18" t="s">
        <v>141</v>
      </c>
      <c r="E3312" s="18" t="s">
        <v>147</v>
      </c>
      <c r="F3312" s="44">
        <v>22</v>
      </c>
    </row>
    <row r="3313" spans="1:6" x14ac:dyDescent="0.2">
      <c r="A3313" s="18" t="s">
        <v>9</v>
      </c>
      <c r="B3313" s="18" t="s">
        <v>304</v>
      </c>
      <c r="C3313" s="18" t="s">
        <v>307</v>
      </c>
      <c r="D3313" s="18" t="s">
        <v>141</v>
      </c>
      <c r="E3313" s="18" t="s">
        <v>144</v>
      </c>
      <c r="F3313" s="44">
        <v>4</v>
      </c>
    </row>
    <row r="3314" spans="1:6" x14ac:dyDescent="0.2">
      <c r="A3314" s="18" t="s">
        <v>9</v>
      </c>
      <c r="B3314" s="18" t="s">
        <v>304</v>
      </c>
      <c r="C3314" s="18" t="s">
        <v>307</v>
      </c>
      <c r="D3314" s="18" t="s">
        <v>141</v>
      </c>
      <c r="E3314" s="18" t="s">
        <v>143</v>
      </c>
      <c r="F3314" s="44">
        <v>2</v>
      </c>
    </row>
    <row r="3315" spans="1:6" x14ac:dyDescent="0.2">
      <c r="A3315" s="18" t="s">
        <v>9</v>
      </c>
      <c r="B3315" s="18" t="s">
        <v>304</v>
      </c>
      <c r="C3315" s="18" t="s">
        <v>307</v>
      </c>
      <c r="D3315" s="18" t="s">
        <v>35</v>
      </c>
      <c r="E3315" s="18" t="s">
        <v>21</v>
      </c>
      <c r="F3315" s="44">
        <v>1010</v>
      </c>
    </row>
    <row r="3316" spans="1:6" x14ac:dyDescent="0.2">
      <c r="A3316" s="18" t="s">
        <v>9</v>
      </c>
      <c r="B3316" s="18" t="s">
        <v>304</v>
      </c>
      <c r="C3316" s="18" t="s">
        <v>307</v>
      </c>
      <c r="D3316" s="18" t="s">
        <v>35</v>
      </c>
      <c r="E3316" s="18" t="s">
        <v>36</v>
      </c>
      <c r="F3316" s="44">
        <v>167</v>
      </c>
    </row>
    <row r="3317" spans="1:6" x14ac:dyDescent="0.2">
      <c r="A3317" s="18" t="s">
        <v>9</v>
      </c>
      <c r="B3317" s="18" t="s">
        <v>304</v>
      </c>
      <c r="C3317" s="18" t="s">
        <v>307</v>
      </c>
      <c r="D3317" s="18" t="s">
        <v>35</v>
      </c>
      <c r="E3317" s="18" t="s">
        <v>38</v>
      </c>
      <c r="F3317" s="44">
        <v>2117</v>
      </c>
    </row>
    <row r="3318" spans="1:6" x14ac:dyDescent="0.2">
      <c r="A3318" s="18" t="s">
        <v>9</v>
      </c>
      <c r="B3318" s="18" t="s">
        <v>304</v>
      </c>
      <c r="C3318" s="18" t="s">
        <v>307</v>
      </c>
      <c r="D3318" s="18" t="s">
        <v>35</v>
      </c>
      <c r="E3318" s="18" t="s">
        <v>23</v>
      </c>
      <c r="F3318" s="44">
        <v>224</v>
      </c>
    </row>
    <row r="3319" spans="1:6" x14ac:dyDescent="0.2">
      <c r="A3319" s="18" t="s">
        <v>9</v>
      </c>
      <c r="B3319" s="18" t="s">
        <v>304</v>
      </c>
      <c r="C3319" s="18" t="s">
        <v>307</v>
      </c>
      <c r="D3319" s="18" t="s">
        <v>35</v>
      </c>
      <c r="E3319" s="18" t="s">
        <v>37</v>
      </c>
      <c r="F3319" s="44">
        <v>620</v>
      </c>
    </row>
    <row r="3320" spans="1:6" x14ac:dyDescent="0.2">
      <c r="A3320" s="18" t="s">
        <v>9</v>
      </c>
      <c r="B3320" s="18" t="s">
        <v>304</v>
      </c>
      <c r="C3320" s="18" t="s">
        <v>307</v>
      </c>
      <c r="D3320" s="18" t="s">
        <v>35</v>
      </c>
      <c r="E3320" s="18" t="s">
        <v>22</v>
      </c>
      <c r="F3320" s="44">
        <v>175</v>
      </c>
    </row>
    <row r="3321" spans="1:6" x14ac:dyDescent="0.2">
      <c r="A3321" s="18" t="s">
        <v>9</v>
      </c>
      <c r="B3321" s="18" t="s">
        <v>304</v>
      </c>
      <c r="C3321" s="18" t="s">
        <v>307</v>
      </c>
      <c r="D3321" s="18" t="s">
        <v>272</v>
      </c>
      <c r="E3321" s="18" t="s">
        <v>166</v>
      </c>
      <c r="F3321" s="44">
        <v>303</v>
      </c>
    </row>
    <row r="3322" spans="1:6" x14ac:dyDescent="0.2">
      <c r="A3322" s="18" t="s">
        <v>9</v>
      </c>
      <c r="B3322" s="18" t="s">
        <v>304</v>
      </c>
      <c r="C3322" s="18" t="s">
        <v>307</v>
      </c>
      <c r="D3322" s="18" t="s">
        <v>272</v>
      </c>
      <c r="E3322" s="18" t="s">
        <v>163</v>
      </c>
      <c r="F3322" s="44">
        <v>1272</v>
      </c>
    </row>
    <row r="3323" spans="1:6" x14ac:dyDescent="0.2">
      <c r="A3323" s="18" t="s">
        <v>9</v>
      </c>
      <c r="B3323" s="18" t="s">
        <v>304</v>
      </c>
      <c r="C3323" s="18" t="s">
        <v>307</v>
      </c>
      <c r="D3323" s="18" t="s">
        <v>105</v>
      </c>
      <c r="E3323" s="18" t="s">
        <v>106</v>
      </c>
      <c r="F3323" s="44">
        <v>1</v>
      </c>
    </row>
    <row r="3324" spans="1:6" x14ac:dyDescent="0.2">
      <c r="A3324" s="18" t="s">
        <v>9</v>
      </c>
      <c r="B3324" s="18" t="s">
        <v>304</v>
      </c>
      <c r="C3324" s="18" t="s">
        <v>307</v>
      </c>
      <c r="D3324" s="18" t="s">
        <v>105</v>
      </c>
      <c r="E3324" s="18" t="s">
        <v>107</v>
      </c>
      <c r="F3324" s="44">
        <v>6</v>
      </c>
    </row>
    <row r="3325" spans="1:6" x14ac:dyDescent="0.2">
      <c r="A3325" s="18" t="s">
        <v>9</v>
      </c>
      <c r="B3325" s="18" t="s">
        <v>304</v>
      </c>
      <c r="C3325" s="18" t="s">
        <v>307</v>
      </c>
      <c r="D3325" s="18" t="s">
        <v>105</v>
      </c>
      <c r="E3325" s="18" t="s">
        <v>108</v>
      </c>
      <c r="F3325" s="44">
        <v>23</v>
      </c>
    </row>
    <row r="3326" spans="1:6" x14ac:dyDescent="0.2">
      <c r="A3326" s="18" t="s">
        <v>9</v>
      </c>
      <c r="B3326" s="18" t="s">
        <v>304</v>
      </c>
      <c r="C3326" s="18" t="s">
        <v>307</v>
      </c>
      <c r="D3326" s="18" t="s">
        <v>105</v>
      </c>
      <c r="E3326" s="18" t="s">
        <v>109</v>
      </c>
      <c r="F3326" s="44">
        <v>259</v>
      </c>
    </row>
    <row r="3327" spans="1:6" x14ac:dyDescent="0.2">
      <c r="A3327" s="18" t="s">
        <v>9</v>
      </c>
      <c r="B3327" s="18" t="s">
        <v>304</v>
      </c>
      <c r="C3327" s="18" t="s">
        <v>307</v>
      </c>
      <c r="D3327" s="18" t="s">
        <v>105</v>
      </c>
      <c r="E3327" s="18" t="s">
        <v>110</v>
      </c>
      <c r="F3327" s="44">
        <v>27</v>
      </c>
    </row>
    <row r="3328" spans="1:6" x14ac:dyDescent="0.2">
      <c r="A3328" s="18" t="s">
        <v>9</v>
      </c>
      <c r="B3328" s="18" t="s">
        <v>304</v>
      </c>
      <c r="C3328" s="18" t="s">
        <v>307</v>
      </c>
      <c r="D3328" s="18" t="s">
        <v>105</v>
      </c>
      <c r="E3328" s="18" t="s">
        <v>111</v>
      </c>
      <c r="F3328" s="44">
        <v>35</v>
      </c>
    </row>
    <row r="3329" spans="1:6" x14ac:dyDescent="0.2">
      <c r="A3329" s="18" t="s">
        <v>9</v>
      </c>
      <c r="B3329" s="18" t="s">
        <v>304</v>
      </c>
      <c r="C3329" s="18" t="s">
        <v>307</v>
      </c>
      <c r="D3329" s="18" t="s">
        <v>105</v>
      </c>
      <c r="E3329" s="18" t="s">
        <v>112</v>
      </c>
      <c r="F3329" s="44">
        <v>4</v>
      </c>
    </row>
    <row r="3330" spans="1:6" x14ac:dyDescent="0.2">
      <c r="A3330" s="18" t="s">
        <v>9</v>
      </c>
      <c r="B3330" s="18" t="s">
        <v>304</v>
      </c>
      <c r="C3330" s="18" t="s">
        <v>307</v>
      </c>
      <c r="D3330" s="18" t="s">
        <v>105</v>
      </c>
      <c r="E3330" s="18" t="s">
        <v>113</v>
      </c>
      <c r="F3330" s="44">
        <v>9</v>
      </c>
    </row>
    <row r="3331" spans="1:6" x14ac:dyDescent="0.2">
      <c r="A3331" s="18" t="s">
        <v>9</v>
      </c>
      <c r="B3331" s="18" t="s">
        <v>304</v>
      </c>
      <c r="C3331" s="18" t="s">
        <v>307</v>
      </c>
      <c r="D3331" s="18" t="s">
        <v>105</v>
      </c>
      <c r="E3331" s="18" t="s">
        <v>114</v>
      </c>
      <c r="F3331" s="44">
        <v>4</v>
      </c>
    </row>
    <row r="3332" spans="1:6" x14ac:dyDescent="0.2">
      <c r="A3332" s="18" t="s">
        <v>9</v>
      </c>
      <c r="B3332" s="18" t="s">
        <v>304</v>
      </c>
      <c r="C3332" s="18" t="s">
        <v>307</v>
      </c>
      <c r="D3332" s="18" t="s">
        <v>105</v>
      </c>
      <c r="E3332" s="18" t="s">
        <v>115</v>
      </c>
      <c r="F3332" s="44">
        <v>3</v>
      </c>
    </row>
    <row r="3333" spans="1:6" x14ac:dyDescent="0.2">
      <c r="A3333" s="18" t="s">
        <v>9</v>
      </c>
      <c r="B3333" s="18" t="s">
        <v>304</v>
      </c>
      <c r="C3333" s="18" t="s">
        <v>307</v>
      </c>
      <c r="D3333" s="18" t="s">
        <v>105</v>
      </c>
      <c r="E3333" s="18" t="s">
        <v>116</v>
      </c>
      <c r="F3333" s="44">
        <v>11</v>
      </c>
    </row>
    <row r="3334" spans="1:6" x14ac:dyDescent="0.2">
      <c r="A3334" s="18" t="s">
        <v>9</v>
      </c>
      <c r="B3334" s="18" t="s">
        <v>304</v>
      </c>
      <c r="C3334" s="18" t="s">
        <v>307</v>
      </c>
      <c r="D3334" s="18" t="s">
        <v>105</v>
      </c>
      <c r="E3334" s="18" t="s">
        <v>117</v>
      </c>
      <c r="F3334" s="44">
        <v>40</v>
      </c>
    </row>
    <row r="3335" spans="1:6" x14ac:dyDescent="0.2">
      <c r="A3335" s="18" t="s">
        <v>9</v>
      </c>
      <c r="B3335" s="18" t="s">
        <v>304</v>
      </c>
      <c r="C3335" s="18" t="s">
        <v>307</v>
      </c>
      <c r="D3335" s="18" t="s">
        <v>105</v>
      </c>
      <c r="E3335" s="18" t="s">
        <v>119</v>
      </c>
      <c r="F3335" s="44">
        <v>2</v>
      </c>
    </row>
    <row r="3336" spans="1:6" x14ac:dyDescent="0.2">
      <c r="A3336" s="18" t="s">
        <v>9</v>
      </c>
      <c r="B3336" s="18" t="s">
        <v>304</v>
      </c>
      <c r="C3336" s="18" t="s">
        <v>307</v>
      </c>
      <c r="D3336" s="18" t="s">
        <v>105</v>
      </c>
      <c r="E3336" s="18" t="s">
        <v>120</v>
      </c>
      <c r="F3336" s="44">
        <v>8</v>
      </c>
    </row>
    <row r="3337" spans="1:6" x14ac:dyDescent="0.2">
      <c r="A3337" s="18" t="s">
        <v>9</v>
      </c>
      <c r="B3337" s="18" t="s">
        <v>304</v>
      </c>
      <c r="C3337" s="18" t="s">
        <v>307</v>
      </c>
      <c r="D3337" s="18" t="s">
        <v>105</v>
      </c>
      <c r="E3337" s="18" t="s">
        <v>121</v>
      </c>
      <c r="F3337" s="44">
        <v>13</v>
      </c>
    </row>
    <row r="3338" spans="1:6" x14ac:dyDescent="0.2">
      <c r="A3338" s="18" t="s">
        <v>9</v>
      </c>
      <c r="B3338" s="18" t="s">
        <v>304</v>
      </c>
      <c r="C3338" s="18" t="s">
        <v>307</v>
      </c>
      <c r="D3338" s="18" t="s">
        <v>105</v>
      </c>
      <c r="E3338" s="18" t="s">
        <v>122</v>
      </c>
      <c r="F3338" s="44">
        <v>4</v>
      </c>
    </row>
    <row r="3339" spans="1:6" x14ac:dyDescent="0.2">
      <c r="A3339" s="18" t="s">
        <v>9</v>
      </c>
      <c r="B3339" s="18" t="s">
        <v>304</v>
      </c>
      <c r="C3339" s="18" t="s">
        <v>307</v>
      </c>
      <c r="D3339" s="18" t="s">
        <v>105</v>
      </c>
      <c r="E3339" s="18" t="s">
        <v>123</v>
      </c>
      <c r="F3339" s="44">
        <v>6</v>
      </c>
    </row>
    <row r="3340" spans="1:6" x14ac:dyDescent="0.2">
      <c r="A3340" s="18" t="s">
        <v>9</v>
      </c>
      <c r="B3340" s="18" t="s">
        <v>304</v>
      </c>
      <c r="C3340" s="18" t="s">
        <v>307</v>
      </c>
      <c r="D3340" s="18" t="s">
        <v>105</v>
      </c>
      <c r="E3340" s="18" t="s">
        <v>124</v>
      </c>
      <c r="F3340" s="44">
        <v>2</v>
      </c>
    </row>
    <row r="3341" spans="1:6" x14ac:dyDescent="0.2">
      <c r="A3341" s="18" t="s">
        <v>9</v>
      </c>
      <c r="B3341" s="18" t="s">
        <v>304</v>
      </c>
      <c r="C3341" s="18" t="s">
        <v>307</v>
      </c>
      <c r="D3341" s="18" t="s">
        <v>105</v>
      </c>
      <c r="E3341" s="18" t="s">
        <v>125</v>
      </c>
      <c r="F3341" s="44">
        <v>22</v>
      </c>
    </row>
    <row r="3342" spans="1:6" x14ac:dyDescent="0.2">
      <c r="A3342" s="18" t="s">
        <v>9</v>
      </c>
      <c r="B3342" s="18" t="s">
        <v>304</v>
      </c>
      <c r="C3342" s="18" t="s">
        <v>307</v>
      </c>
      <c r="D3342" s="18" t="s">
        <v>105</v>
      </c>
      <c r="E3342" s="18" t="s">
        <v>126</v>
      </c>
      <c r="F3342" s="44">
        <v>11</v>
      </c>
    </row>
    <row r="3343" spans="1:6" x14ac:dyDescent="0.2">
      <c r="A3343" s="18" t="s">
        <v>9</v>
      </c>
      <c r="B3343" s="18" t="s">
        <v>304</v>
      </c>
      <c r="C3343" s="18" t="s">
        <v>307</v>
      </c>
      <c r="D3343" s="18" t="s">
        <v>105</v>
      </c>
      <c r="E3343" s="18" t="s">
        <v>127</v>
      </c>
      <c r="F3343" s="44">
        <v>55</v>
      </c>
    </row>
    <row r="3344" spans="1:6" x14ac:dyDescent="0.2">
      <c r="A3344" s="18" t="s">
        <v>9</v>
      </c>
      <c r="B3344" s="18" t="s">
        <v>304</v>
      </c>
      <c r="C3344" s="18" t="s">
        <v>307</v>
      </c>
      <c r="D3344" s="18" t="s">
        <v>242</v>
      </c>
      <c r="E3344" s="18" t="s">
        <v>62</v>
      </c>
      <c r="F3344" s="44">
        <v>1717</v>
      </c>
    </row>
    <row r="3345" spans="1:6" x14ac:dyDescent="0.2">
      <c r="A3345" s="18" t="s">
        <v>9</v>
      </c>
      <c r="B3345" s="18" t="s">
        <v>304</v>
      </c>
      <c r="C3345" s="18" t="s">
        <v>307</v>
      </c>
      <c r="D3345" s="18" t="s">
        <v>242</v>
      </c>
      <c r="E3345" s="18" t="s">
        <v>59</v>
      </c>
      <c r="F3345" s="44">
        <v>111</v>
      </c>
    </row>
    <row r="3346" spans="1:6" x14ac:dyDescent="0.2">
      <c r="A3346" s="18" t="s">
        <v>9</v>
      </c>
      <c r="B3346" s="18" t="s">
        <v>304</v>
      </c>
      <c r="C3346" s="18" t="s">
        <v>307</v>
      </c>
      <c r="D3346" s="18" t="s">
        <v>242</v>
      </c>
      <c r="E3346" s="18" t="s">
        <v>60</v>
      </c>
      <c r="F3346" s="44">
        <v>41</v>
      </c>
    </row>
    <row r="3347" spans="1:6" x14ac:dyDescent="0.2">
      <c r="A3347" s="18" t="s">
        <v>9</v>
      </c>
      <c r="B3347" s="18" t="s">
        <v>304</v>
      </c>
      <c r="C3347" s="18" t="s">
        <v>307</v>
      </c>
      <c r="D3347" s="18" t="s">
        <v>242</v>
      </c>
      <c r="E3347" s="18" t="s">
        <v>61</v>
      </c>
      <c r="F3347" s="44">
        <v>516</v>
      </c>
    </row>
    <row r="3348" spans="1:6" x14ac:dyDescent="0.2">
      <c r="A3348" s="18" t="s">
        <v>9</v>
      </c>
      <c r="B3348" s="18" t="s">
        <v>304</v>
      </c>
      <c r="C3348" s="18" t="s">
        <v>307</v>
      </c>
      <c r="D3348" s="18" t="s">
        <v>242</v>
      </c>
      <c r="E3348" s="18" t="s">
        <v>63</v>
      </c>
      <c r="F3348" s="44">
        <v>183</v>
      </c>
    </row>
    <row r="3349" spans="1:6" x14ac:dyDescent="0.2">
      <c r="A3349" s="18" t="s">
        <v>9</v>
      </c>
      <c r="B3349" s="18" t="s">
        <v>304</v>
      </c>
      <c r="C3349" s="18" t="s">
        <v>307</v>
      </c>
      <c r="D3349" s="18" t="s">
        <v>242</v>
      </c>
      <c r="E3349" s="18" t="s">
        <v>23</v>
      </c>
      <c r="F3349" s="44">
        <v>58</v>
      </c>
    </row>
    <row r="3350" spans="1:6" x14ac:dyDescent="0.2">
      <c r="A3350" s="18" t="s">
        <v>9</v>
      </c>
      <c r="B3350" s="18" t="s">
        <v>304</v>
      </c>
      <c r="C3350" s="18" t="s">
        <v>307</v>
      </c>
      <c r="D3350" s="18" t="s">
        <v>273</v>
      </c>
      <c r="E3350" s="18" t="s">
        <v>133</v>
      </c>
      <c r="F3350" s="44">
        <v>53</v>
      </c>
    </row>
    <row r="3351" spans="1:6" x14ac:dyDescent="0.2">
      <c r="A3351" s="18" t="s">
        <v>9</v>
      </c>
      <c r="B3351" s="18" t="s">
        <v>304</v>
      </c>
      <c r="C3351" s="18" t="s">
        <v>307</v>
      </c>
      <c r="D3351" s="18" t="s">
        <v>273</v>
      </c>
      <c r="E3351" s="18" t="s">
        <v>23</v>
      </c>
      <c r="F3351" s="44">
        <v>322</v>
      </c>
    </row>
    <row r="3352" spans="1:6" x14ac:dyDescent="0.2">
      <c r="A3352" s="18" t="s">
        <v>9</v>
      </c>
      <c r="B3352" s="18" t="s">
        <v>304</v>
      </c>
      <c r="C3352" s="18" t="s">
        <v>307</v>
      </c>
      <c r="D3352" s="18" t="s">
        <v>273</v>
      </c>
      <c r="E3352" s="18" t="s">
        <v>136</v>
      </c>
      <c r="F3352" s="44">
        <v>14</v>
      </c>
    </row>
    <row r="3353" spans="1:6" x14ac:dyDescent="0.2">
      <c r="A3353" s="18" t="s">
        <v>9</v>
      </c>
      <c r="B3353" s="18" t="s">
        <v>304</v>
      </c>
      <c r="C3353" s="18" t="s">
        <v>307</v>
      </c>
      <c r="D3353" s="18" t="s">
        <v>273</v>
      </c>
      <c r="E3353" s="18" t="s">
        <v>137</v>
      </c>
      <c r="F3353" s="44">
        <v>94</v>
      </c>
    </row>
    <row r="3354" spans="1:6" x14ac:dyDescent="0.2">
      <c r="A3354" s="18" t="s">
        <v>9</v>
      </c>
      <c r="B3354" s="18" t="s">
        <v>304</v>
      </c>
      <c r="C3354" s="18" t="s">
        <v>307</v>
      </c>
      <c r="D3354" s="18" t="s">
        <v>273</v>
      </c>
      <c r="E3354" s="18" t="s">
        <v>135</v>
      </c>
      <c r="F3354" s="44">
        <v>101</v>
      </c>
    </row>
    <row r="3355" spans="1:6" x14ac:dyDescent="0.2">
      <c r="A3355" s="18" t="s">
        <v>9</v>
      </c>
      <c r="B3355" s="18" t="s">
        <v>304</v>
      </c>
      <c r="C3355" s="18" t="s">
        <v>307</v>
      </c>
      <c r="D3355" s="18" t="s">
        <v>273</v>
      </c>
      <c r="E3355" s="18" t="s">
        <v>134</v>
      </c>
      <c r="F3355" s="44">
        <v>60</v>
      </c>
    </row>
    <row r="3356" spans="1:6" x14ac:dyDescent="0.2">
      <c r="A3356" s="18" t="s">
        <v>9</v>
      </c>
      <c r="B3356" s="18" t="s">
        <v>304</v>
      </c>
      <c r="C3356" s="18" t="s">
        <v>307</v>
      </c>
      <c r="D3356" s="18" t="s">
        <v>273</v>
      </c>
      <c r="E3356" s="18" t="s">
        <v>132</v>
      </c>
      <c r="F3356" s="44">
        <v>892</v>
      </c>
    </row>
    <row r="3357" spans="1:6" x14ac:dyDescent="0.2">
      <c r="A3357" s="18" t="s">
        <v>9</v>
      </c>
      <c r="B3357" s="18" t="s">
        <v>304</v>
      </c>
      <c r="C3357" s="18" t="s">
        <v>307</v>
      </c>
      <c r="D3357" s="18" t="s">
        <v>274</v>
      </c>
      <c r="E3357" s="18" t="s">
        <v>163</v>
      </c>
      <c r="F3357" s="44">
        <v>61</v>
      </c>
    </row>
    <row r="3358" spans="1:6" x14ac:dyDescent="0.2">
      <c r="A3358" s="18" t="s">
        <v>9</v>
      </c>
      <c r="B3358" s="18" t="s">
        <v>304</v>
      </c>
      <c r="C3358" s="18" t="s">
        <v>307</v>
      </c>
      <c r="D3358" s="18" t="s">
        <v>34</v>
      </c>
      <c r="E3358" s="18" t="s">
        <v>276</v>
      </c>
      <c r="F3358" s="44">
        <v>1385</v>
      </c>
    </row>
    <row r="3359" spans="1:6" x14ac:dyDescent="0.2">
      <c r="A3359" s="18" t="s">
        <v>9</v>
      </c>
      <c r="B3359" s="18" t="s">
        <v>304</v>
      </c>
      <c r="C3359" s="18" t="s">
        <v>307</v>
      </c>
      <c r="D3359" s="18" t="s">
        <v>34</v>
      </c>
      <c r="E3359" s="18" t="s">
        <v>28</v>
      </c>
      <c r="F3359" s="44">
        <v>1881</v>
      </c>
    </row>
    <row r="3360" spans="1:6" x14ac:dyDescent="0.2">
      <c r="A3360" s="18" t="s">
        <v>9</v>
      </c>
      <c r="B3360" s="18" t="s">
        <v>304</v>
      </c>
      <c r="C3360" s="18" t="s">
        <v>307</v>
      </c>
      <c r="D3360" s="18" t="s">
        <v>34</v>
      </c>
      <c r="E3360" s="18" t="s">
        <v>30</v>
      </c>
      <c r="F3360" s="44">
        <v>28</v>
      </c>
    </row>
    <row r="3361" spans="1:6" x14ac:dyDescent="0.2">
      <c r="A3361" s="18" t="s">
        <v>9</v>
      </c>
      <c r="B3361" s="18" t="s">
        <v>304</v>
      </c>
      <c r="C3361" s="18" t="s">
        <v>307</v>
      </c>
      <c r="D3361" s="18" t="s">
        <v>34</v>
      </c>
      <c r="E3361" s="18" t="s">
        <v>31</v>
      </c>
      <c r="F3361" s="44">
        <v>230</v>
      </c>
    </row>
    <row r="3362" spans="1:6" x14ac:dyDescent="0.2">
      <c r="A3362" s="18" t="s">
        <v>9</v>
      </c>
      <c r="B3362" s="18" t="s">
        <v>304</v>
      </c>
      <c r="C3362" s="18" t="s">
        <v>307</v>
      </c>
      <c r="D3362" s="18" t="s">
        <v>34</v>
      </c>
      <c r="E3362" s="18" t="s">
        <v>26</v>
      </c>
      <c r="F3362" s="44">
        <v>28</v>
      </c>
    </row>
    <row r="3363" spans="1:6" x14ac:dyDescent="0.2">
      <c r="A3363" s="18" t="s">
        <v>9</v>
      </c>
      <c r="B3363" s="18" t="s">
        <v>304</v>
      </c>
      <c r="C3363" s="18" t="s">
        <v>307</v>
      </c>
      <c r="D3363" s="18" t="s">
        <v>34</v>
      </c>
      <c r="E3363" s="18" t="s">
        <v>33</v>
      </c>
      <c r="F3363" s="44">
        <v>1233</v>
      </c>
    </row>
    <row r="3364" spans="1:6" x14ac:dyDescent="0.2">
      <c r="A3364" s="18" t="s">
        <v>9</v>
      </c>
      <c r="B3364" s="18" t="s">
        <v>304</v>
      </c>
      <c r="C3364" s="18" t="s">
        <v>307</v>
      </c>
      <c r="D3364" s="18" t="s">
        <v>34</v>
      </c>
      <c r="E3364" s="18" t="s">
        <v>23</v>
      </c>
      <c r="F3364" s="44">
        <v>653</v>
      </c>
    </row>
    <row r="3365" spans="1:6" x14ac:dyDescent="0.2">
      <c r="A3365" s="18" t="s">
        <v>9</v>
      </c>
      <c r="B3365" s="18" t="s">
        <v>304</v>
      </c>
      <c r="C3365" s="18" t="s">
        <v>307</v>
      </c>
      <c r="D3365" s="18" t="s">
        <v>34</v>
      </c>
      <c r="E3365" s="18" t="s">
        <v>32</v>
      </c>
      <c r="F3365" s="44">
        <v>49</v>
      </c>
    </row>
    <row r="3366" spans="1:6" x14ac:dyDescent="0.2">
      <c r="A3366" s="18" t="s">
        <v>9</v>
      </c>
      <c r="B3366" s="18" t="s">
        <v>304</v>
      </c>
      <c r="C3366" s="18" t="s">
        <v>307</v>
      </c>
      <c r="D3366" s="18" t="s">
        <v>34</v>
      </c>
      <c r="E3366" s="18" t="s">
        <v>29</v>
      </c>
      <c r="F3366" s="44">
        <v>846</v>
      </c>
    </row>
    <row r="3367" spans="1:6" x14ac:dyDescent="0.2">
      <c r="A3367" s="18" t="s">
        <v>9</v>
      </c>
      <c r="B3367" s="18" t="s">
        <v>304</v>
      </c>
      <c r="C3367" s="18" t="s">
        <v>307</v>
      </c>
      <c r="D3367" s="18" t="s">
        <v>275</v>
      </c>
      <c r="E3367" s="18" t="s">
        <v>276</v>
      </c>
      <c r="F3367" s="44">
        <v>244</v>
      </c>
    </row>
    <row r="3368" spans="1:6" x14ac:dyDescent="0.2">
      <c r="A3368" s="18" t="s">
        <v>9</v>
      </c>
      <c r="B3368" s="18" t="s">
        <v>304</v>
      </c>
      <c r="C3368" s="18" t="s">
        <v>307</v>
      </c>
      <c r="D3368" s="18" t="s">
        <v>275</v>
      </c>
      <c r="E3368" s="18" t="s">
        <v>28</v>
      </c>
      <c r="F3368" s="44">
        <v>306</v>
      </c>
    </row>
    <row r="3369" spans="1:6" x14ac:dyDescent="0.2">
      <c r="A3369" s="18" t="s">
        <v>9</v>
      </c>
      <c r="B3369" s="18" t="s">
        <v>304</v>
      </c>
      <c r="C3369" s="18" t="s">
        <v>307</v>
      </c>
      <c r="D3369" s="18" t="s">
        <v>275</v>
      </c>
      <c r="E3369" s="18" t="s">
        <v>30</v>
      </c>
      <c r="F3369" s="44">
        <v>4</v>
      </c>
    </row>
    <row r="3370" spans="1:6" x14ac:dyDescent="0.2">
      <c r="A3370" s="18" t="s">
        <v>9</v>
      </c>
      <c r="B3370" s="18" t="s">
        <v>304</v>
      </c>
      <c r="C3370" s="18" t="s">
        <v>307</v>
      </c>
      <c r="D3370" s="18" t="s">
        <v>275</v>
      </c>
      <c r="E3370" s="18" t="s">
        <v>31</v>
      </c>
      <c r="F3370" s="44">
        <v>195</v>
      </c>
    </row>
    <row r="3371" spans="1:6" x14ac:dyDescent="0.2">
      <c r="A3371" s="18" t="s">
        <v>9</v>
      </c>
      <c r="B3371" s="18" t="s">
        <v>304</v>
      </c>
      <c r="C3371" s="18" t="s">
        <v>307</v>
      </c>
      <c r="D3371" s="18" t="s">
        <v>275</v>
      </c>
      <c r="E3371" s="18" t="s">
        <v>26</v>
      </c>
      <c r="F3371" s="44">
        <v>117</v>
      </c>
    </row>
    <row r="3372" spans="1:6" x14ac:dyDescent="0.2">
      <c r="A3372" s="18" t="s">
        <v>9</v>
      </c>
      <c r="B3372" s="18" t="s">
        <v>304</v>
      </c>
      <c r="C3372" s="18" t="s">
        <v>307</v>
      </c>
      <c r="D3372" s="18" t="s">
        <v>275</v>
      </c>
      <c r="E3372" s="18" t="s">
        <v>33</v>
      </c>
      <c r="F3372" s="44">
        <v>206</v>
      </c>
    </row>
    <row r="3373" spans="1:6" x14ac:dyDescent="0.2">
      <c r="A3373" s="18" t="s">
        <v>9</v>
      </c>
      <c r="B3373" s="18" t="s">
        <v>304</v>
      </c>
      <c r="C3373" s="18" t="s">
        <v>307</v>
      </c>
      <c r="D3373" s="18" t="s">
        <v>275</v>
      </c>
      <c r="E3373" s="18" t="s">
        <v>23</v>
      </c>
      <c r="F3373" s="44">
        <v>347</v>
      </c>
    </row>
    <row r="3374" spans="1:6" x14ac:dyDescent="0.2">
      <c r="A3374" s="18" t="s">
        <v>9</v>
      </c>
      <c r="B3374" s="18" t="s">
        <v>304</v>
      </c>
      <c r="C3374" s="18" t="s">
        <v>307</v>
      </c>
      <c r="D3374" s="18" t="s">
        <v>275</v>
      </c>
      <c r="E3374" s="18" t="s">
        <v>32</v>
      </c>
      <c r="F3374" s="44">
        <v>11</v>
      </c>
    </row>
    <row r="3375" spans="1:6" x14ac:dyDescent="0.2">
      <c r="A3375" s="18" t="s">
        <v>9</v>
      </c>
      <c r="B3375" s="18" t="s">
        <v>304</v>
      </c>
      <c r="C3375" s="18" t="s">
        <v>307</v>
      </c>
      <c r="D3375" s="18" t="s">
        <v>275</v>
      </c>
      <c r="E3375" s="18" t="s">
        <v>29</v>
      </c>
      <c r="F3375" s="44">
        <v>129</v>
      </c>
    </row>
    <row r="3376" spans="1:6" x14ac:dyDescent="0.2">
      <c r="A3376" s="18" t="s">
        <v>9</v>
      </c>
      <c r="B3376" s="18" t="s">
        <v>304</v>
      </c>
      <c r="C3376" s="18" t="s">
        <v>307</v>
      </c>
      <c r="D3376" s="18" t="s">
        <v>162</v>
      </c>
      <c r="E3376" s="18" t="s">
        <v>163</v>
      </c>
      <c r="F3376" s="44">
        <v>1763</v>
      </c>
    </row>
    <row r="3377" spans="1:6" x14ac:dyDescent="0.2">
      <c r="A3377" s="18" t="s">
        <v>9</v>
      </c>
      <c r="B3377" s="18" t="s">
        <v>304</v>
      </c>
      <c r="C3377" s="18" t="s">
        <v>307</v>
      </c>
      <c r="D3377" s="18" t="s">
        <v>65</v>
      </c>
      <c r="E3377" s="18" t="s">
        <v>70</v>
      </c>
      <c r="F3377" s="44">
        <v>21</v>
      </c>
    </row>
    <row r="3378" spans="1:6" x14ac:dyDescent="0.2">
      <c r="A3378" s="18" t="s">
        <v>9</v>
      </c>
      <c r="B3378" s="18" t="s">
        <v>304</v>
      </c>
      <c r="C3378" s="18" t="s">
        <v>307</v>
      </c>
      <c r="D3378" s="18" t="s">
        <v>65</v>
      </c>
      <c r="E3378" s="18" t="s">
        <v>69</v>
      </c>
      <c r="F3378" s="44">
        <v>8</v>
      </c>
    </row>
    <row r="3379" spans="1:6" x14ac:dyDescent="0.2">
      <c r="A3379" s="18" t="s">
        <v>9</v>
      </c>
      <c r="B3379" s="18" t="s">
        <v>304</v>
      </c>
      <c r="C3379" s="18" t="s">
        <v>307</v>
      </c>
      <c r="D3379" s="18" t="s">
        <v>65</v>
      </c>
      <c r="E3379" s="18" t="s">
        <v>277</v>
      </c>
      <c r="F3379" s="44">
        <v>18</v>
      </c>
    </row>
    <row r="3380" spans="1:6" x14ac:dyDescent="0.2">
      <c r="A3380" s="18" t="s">
        <v>9</v>
      </c>
      <c r="B3380" s="18" t="s">
        <v>304</v>
      </c>
      <c r="C3380" s="18" t="s">
        <v>307</v>
      </c>
      <c r="D3380" s="18" t="s">
        <v>65</v>
      </c>
      <c r="E3380" s="18" t="s">
        <v>278</v>
      </c>
      <c r="F3380" s="44">
        <v>230</v>
      </c>
    </row>
    <row r="3381" spans="1:6" x14ac:dyDescent="0.2">
      <c r="A3381" s="18" t="s">
        <v>9</v>
      </c>
      <c r="B3381" s="18" t="s">
        <v>304</v>
      </c>
      <c r="C3381" s="18" t="s">
        <v>307</v>
      </c>
      <c r="D3381" s="18" t="s">
        <v>65</v>
      </c>
      <c r="E3381" s="18" t="s">
        <v>279</v>
      </c>
      <c r="F3381" s="44">
        <v>33</v>
      </c>
    </row>
    <row r="3382" spans="1:6" x14ac:dyDescent="0.2">
      <c r="A3382" s="18" t="s">
        <v>9</v>
      </c>
      <c r="B3382" s="18" t="s">
        <v>304</v>
      </c>
      <c r="C3382" s="18" t="s">
        <v>307</v>
      </c>
      <c r="D3382" s="18" t="s">
        <v>65</v>
      </c>
      <c r="E3382" s="18" t="s">
        <v>23</v>
      </c>
      <c r="F3382" s="44">
        <v>443</v>
      </c>
    </row>
    <row r="3383" spans="1:6" x14ac:dyDescent="0.2">
      <c r="A3383" s="18" t="s">
        <v>9</v>
      </c>
      <c r="B3383" s="18" t="s">
        <v>304</v>
      </c>
      <c r="C3383" s="18" t="s">
        <v>307</v>
      </c>
      <c r="D3383" s="18" t="s">
        <v>65</v>
      </c>
      <c r="E3383" s="18" t="s">
        <v>280</v>
      </c>
      <c r="F3383" s="44">
        <v>4</v>
      </c>
    </row>
    <row r="3384" spans="1:6" x14ac:dyDescent="0.2">
      <c r="A3384" s="18" t="s">
        <v>9</v>
      </c>
      <c r="B3384" s="18" t="s">
        <v>304</v>
      </c>
      <c r="C3384" s="18" t="s">
        <v>307</v>
      </c>
      <c r="D3384" s="18" t="s">
        <v>65</v>
      </c>
      <c r="E3384" s="18" t="s">
        <v>66</v>
      </c>
      <c r="F3384" s="44">
        <v>118</v>
      </c>
    </row>
    <row r="3385" spans="1:6" x14ac:dyDescent="0.2">
      <c r="A3385" s="18" t="s">
        <v>9</v>
      </c>
      <c r="B3385" s="18" t="s">
        <v>304</v>
      </c>
      <c r="C3385" s="18" t="s">
        <v>307</v>
      </c>
      <c r="D3385" s="18" t="s">
        <v>243</v>
      </c>
      <c r="E3385" s="18" t="s">
        <v>21</v>
      </c>
      <c r="F3385" s="44">
        <v>11</v>
      </c>
    </row>
    <row r="3386" spans="1:6" x14ac:dyDescent="0.2">
      <c r="A3386" s="18" t="s">
        <v>9</v>
      </c>
      <c r="B3386" s="18" t="s">
        <v>304</v>
      </c>
      <c r="C3386" s="18" t="s">
        <v>307</v>
      </c>
      <c r="D3386" s="18" t="s">
        <v>243</v>
      </c>
      <c r="E3386" s="18" t="s">
        <v>14</v>
      </c>
      <c r="F3386" s="44">
        <v>18</v>
      </c>
    </row>
    <row r="3387" spans="1:6" x14ac:dyDescent="0.2">
      <c r="A3387" s="18" t="s">
        <v>9</v>
      </c>
      <c r="B3387" s="18" t="s">
        <v>304</v>
      </c>
      <c r="C3387" s="18" t="s">
        <v>307</v>
      </c>
      <c r="D3387" s="18" t="s">
        <v>243</v>
      </c>
      <c r="E3387" s="18" t="s">
        <v>18</v>
      </c>
      <c r="F3387" s="44">
        <v>81</v>
      </c>
    </row>
    <row r="3388" spans="1:6" x14ac:dyDescent="0.2">
      <c r="A3388" s="18" t="s">
        <v>9</v>
      </c>
      <c r="B3388" s="18" t="s">
        <v>304</v>
      </c>
      <c r="C3388" s="18" t="s">
        <v>307</v>
      </c>
      <c r="D3388" s="18" t="s">
        <v>243</v>
      </c>
      <c r="E3388" s="18" t="s">
        <v>17</v>
      </c>
      <c r="F3388" s="44">
        <v>36</v>
      </c>
    </row>
    <row r="3389" spans="1:6" x14ac:dyDescent="0.2">
      <c r="A3389" s="18" t="s">
        <v>9</v>
      </c>
      <c r="B3389" s="18" t="s">
        <v>304</v>
      </c>
      <c r="C3389" s="18" t="s">
        <v>307</v>
      </c>
      <c r="D3389" s="18" t="s">
        <v>243</v>
      </c>
      <c r="E3389" s="18" t="s">
        <v>20</v>
      </c>
      <c r="F3389" s="44">
        <v>11</v>
      </c>
    </row>
    <row r="3390" spans="1:6" x14ac:dyDescent="0.2">
      <c r="A3390" s="18" t="s">
        <v>9</v>
      </c>
      <c r="B3390" s="18" t="s">
        <v>304</v>
      </c>
      <c r="C3390" s="18" t="s">
        <v>307</v>
      </c>
      <c r="D3390" s="18" t="s">
        <v>243</v>
      </c>
      <c r="E3390" s="18" t="s">
        <v>23</v>
      </c>
      <c r="F3390" s="44">
        <v>16</v>
      </c>
    </row>
    <row r="3391" spans="1:6" x14ac:dyDescent="0.2">
      <c r="A3391" s="18" t="s">
        <v>9</v>
      </c>
      <c r="B3391" s="18" t="s">
        <v>304</v>
      </c>
      <c r="C3391" s="18" t="s">
        <v>307</v>
      </c>
      <c r="D3391" s="18" t="s">
        <v>243</v>
      </c>
      <c r="E3391" s="18" t="s">
        <v>15</v>
      </c>
      <c r="F3391" s="44">
        <v>86</v>
      </c>
    </row>
    <row r="3392" spans="1:6" x14ac:dyDescent="0.2">
      <c r="A3392" s="18" t="s">
        <v>9</v>
      </c>
      <c r="B3392" s="18" t="s">
        <v>304</v>
      </c>
      <c r="C3392" s="18" t="s">
        <v>307</v>
      </c>
      <c r="D3392" s="18" t="s">
        <v>243</v>
      </c>
      <c r="E3392" s="18" t="s">
        <v>22</v>
      </c>
      <c r="F3392" s="44">
        <v>28</v>
      </c>
    </row>
    <row r="3393" spans="1:6" x14ac:dyDescent="0.2">
      <c r="A3393" s="18" t="s">
        <v>9</v>
      </c>
      <c r="B3393" s="18" t="s">
        <v>304</v>
      </c>
      <c r="C3393" s="18" t="s">
        <v>307</v>
      </c>
      <c r="D3393" s="18" t="s">
        <v>98</v>
      </c>
      <c r="E3393" s="18" t="s">
        <v>100</v>
      </c>
      <c r="F3393" s="44">
        <v>42</v>
      </c>
    </row>
    <row r="3394" spans="1:6" x14ac:dyDescent="0.2">
      <c r="A3394" s="18" t="s">
        <v>9</v>
      </c>
      <c r="B3394" s="18" t="s">
        <v>304</v>
      </c>
      <c r="C3394" s="18" t="s">
        <v>307</v>
      </c>
      <c r="D3394" s="18" t="s">
        <v>98</v>
      </c>
      <c r="E3394" s="18" t="s">
        <v>102</v>
      </c>
      <c r="F3394" s="44">
        <v>16</v>
      </c>
    </row>
    <row r="3395" spans="1:6" x14ac:dyDescent="0.2">
      <c r="A3395" s="18" t="s">
        <v>9</v>
      </c>
      <c r="B3395" s="18" t="s">
        <v>304</v>
      </c>
      <c r="C3395" s="18" t="s">
        <v>307</v>
      </c>
      <c r="D3395" s="18" t="s">
        <v>98</v>
      </c>
      <c r="E3395" s="18" t="s">
        <v>23</v>
      </c>
      <c r="F3395" s="44">
        <v>60</v>
      </c>
    </row>
    <row r="3396" spans="1:6" x14ac:dyDescent="0.2">
      <c r="A3396" s="18" t="s">
        <v>9</v>
      </c>
      <c r="B3396" s="18" t="s">
        <v>304</v>
      </c>
      <c r="C3396" s="18" t="s">
        <v>307</v>
      </c>
      <c r="D3396" s="18" t="s">
        <v>98</v>
      </c>
      <c r="E3396" s="18" t="s">
        <v>101</v>
      </c>
      <c r="F3396" s="44">
        <v>76</v>
      </c>
    </row>
    <row r="3397" spans="1:6" x14ac:dyDescent="0.2">
      <c r="A3397" s="18" t="s">
        <v>9</v>
      </c>
      <c r="B3397" s="18" t="s">
        <v>304</v>
      </c>
      <c r="C3397" s="18" t="s">
        <v>307</v>
      </c>
      <c r="D3397" s="18" t="s">
        <v>98</v>
      </c>
      <c r="E3397" s="18" t="s">
        <v>104</v>
      </c>
      <c r="F3397" s="44">
        <v>11</v>
      </c>
    </row>
    <row r="3398" spans="1:6" x14ac:dyDescent="0.2">
      <c r="A3398" s="18" t="s">
        <v>9</v>
      </c>
      <c r="B3398" s="18" t="s">
        <v>304</v>
      </c>
      <c r="C3398" s="18" t="s">
        <v>307</v>
      </c>
      <c r="D3398" s="18" t="s">
        <v>98</v>
      </c>
      <c r="E3398" s="18" t="s">
        <v>99</v>
      </c>
      <c r="F3398" s="44">
        <v>634</v>
      </c>
    </row>
    <row r="3399" spans="1:6" x14ac:dyDescent="0.2">
      <c r="A3399" s="18" t="s">
        <v>9</v>
      </c>
      <c r="B3399" s="18" t="s">
        <v>304</v>
      </c>
      <c r="C3399" s="18" t="s">
        <v>307</v>
      </c>
      <c r="D3399" s="18" t="s">
        <v>98</v>
      </c>
      <c r="E3399" s="18" t="s">
        <v>103</v>
      </c>
      <c r="F3399" s="44">
        <v>165</v>
      </c>
    </row>
    <row r="3400" spans="1:6" x14ac:dyDescent="0.2">
      <c r="A3400" s="18" t="s">
        <v>9</v>
      </c>
      <c r="B3400" s="18" t="s">
        <v>304</v>
      </c>
      <c r="C3400" s="18" t="s">
        <v>307</v>
      </c>
      <c r="D3400" s="18" t="s">
        <v>39</v>
      </c>
      <c r="E3400" s="18" t="s">
        <v>172</v>
      </c>
      <c r="F3400" s="44">
        <v>35</v>
      </c>
    </row>
    <row r="3401" spans="1:6" x14ac:dyDescent="0.2">
      <c r="A3401" s="18" t="s">
        <v>9</v>
      </c>
      <c r="B3401" s="18" t="s">
        <v>304</v>
      </c>
      <c r="C3401" s="18" t="s">
        <v>307</v>
      </c>
      <c r="D3401" s="18" t="s">
        <v>39</v>
      </c>
      <c r="E3401" s="18" t="s">
        <v>174</v>
      </c>
      <c r="F3401" s="44">
        <v>38</v>
      </c>
    </row>
    <row r="3402" spans="1:6" x14ac:dyDescent="0.2">
      <c r="A3402" s="18" t="s">
        <v>9</v>
      </c>
      <c r="B3402" s="18" t="s">
        <v>304</v>
      </c>
      <c r="C3402" s="18" t="s">
        <v>307</v>
      </c>
      <c r="D3402" s="18" t="s">
        <v>39</v>
      </c>
      <c r="E3402" s="18" t="s">
        <v>23</v>
      </c>
      <c r="F3402" s="44">
        <v>14</v>
      </c>
    </row>
    <row r="3403" spans="1:6" x14ac:dyDescent="0.2">
      <c r="A3403" s="18" t="s">
        <v>9</v>
      </c>
      <c r="B3403" s="18" t="s">
        <v>304</v>
      </c>
      <c r="C3403" s="18" t="s">
        <v>307</v>
      </c>
      <c r="D3403" s="18" t="s">
        <v>39</v>
      </c>
      <c r="E3403" s="18" t="s">
        <v>54</v>
      </c>
      <c r="F3403" s="44">
        <v>49</v>
      </c>
    </row>
    <row r="3404" spans="1:6" x14ac:dyDescent="0.2">
      <c r="A3404" s="18" t="s">
        <v>9</v>
      </c>
      <c r="B3404" s="18" t="s">
        <v>304</v>
      </c>
      <c r="C3404" s="18" t="s">
        <v>307</v>
      </c>
      <c r="D3404" s="18" t="s">
        <v>39</v>
      </c>
      <c r="E3404" s="18" t="s">
        <v>171</v>
      </c>
      <c r="F3404" s="44">
        <v>2</v>
      </c>
    </row>
    <row r="3405" spans="1:6" x14ac:dyDescent="0.2">
      <c r="A3405" s="18" t="s">
        <v>9</v>
      </c>
      <c r="B3405" s="18" t="s">
        <v>304</v>
      </c>
      <c r="C3405" s="18" t="s">
        <v>307</v>
      </c>
      <c r="D3405" s="18" t="s">
        <v>39</v>
      </c>
      <c r="E3405" s="18" t="s">
        <v>55</v>
      </c>
      <c r="F3405" s="44">
        <v>46</v>
      </c>
    </row>
    <row r="3406" spans="1:6" x14ac:dyDescent="0.2">
      <c r="A3406" s="18" t="s">
        <v>9</v>
      </c>
      <c r="B3406" s="18" t="s">
        <v>304</v>
      </c>
      <c r="C3406" s="18" t="s">
        <v>307</v>
      </c>
      <c r="D3406" s="18" t="s">
        <v>39</v>
      </c>
      <c r="E3406" s="18" t="s">
        <v>43</v>
      </c>
      <c r="F3406" s="44">
        <v>1</v>
      </c>
    </row>
    <row r="3407" spans="1:6" x14ac:dyDescent="0.2">
      <c r="A3407" s="18" t="s">
        <v>9</v>
      </c>
      <c r="B3407" s="18" t="s">
        <v>304</v>
      </c>
      <c r="C3407" s="18" t="s">
        <v>307</v>
      </c>
      <c r="D3407" s="18" t="s">
        <v>39</v>
      </c>
      <c r="E3407" s="18" t="s">
        <v>170</v>
      </c>
      <c r="F3407" s="44">
        <v>17</v>
      </c>
    </row>
    <row r="3408" spans="1:6" x14ac:dyDescent="0.2">
      <c r="A3408" s="18" t="s">
        <v>9</v>
      </c>
      <c r="B3408" s="18" t="s">
        <v>304</v>
      </c>
      <c r="C3408" s="18" t="s">
        <v>307</v>
      </c>
      <c r="D3408" s="18" t="s">
        <v>39</v>
      </c>
      <c r="E3408" s="18" t="s">
        <v>48</v>
      </c>
      <c r="F3408" s="44">
        <v>6</v>
      </c>
    </row>
    <row r="3409" spans="1:6" x14ac:dyDescent="0.2">
      <c r="A3409" s="18" t="s">
        <v>9</v>
      </c>
      <c r="B3409" s="18" t="s">
        <v>304</v>
      </c>
      <c r="C3409" s="18" t="s">
        <v>307</v>
      </c>
      <c r="D3409" s="18" t="s">
        <v>39</v>
      </c>
      <c r="E3409" s="18" t="s">
        <v>47</v>
      </c>
      <c r="F3409" s="44">
        <v>95</v>
      </c>
    </row>
    <row r="3410" spans="1:6" x14ac:dyDescent="0.2">
      <c r="A3410" s="18" t="s">
        <v>9</v>
      </c>
      <c r="B3410" s="18" t="s">
        <v>304</v>
      </c>
      <c r="C3410" s="18" t="s">
        <v>307</v>
      </c>
      <c r="D3410" s="18" t="s">
        <v>39</v>
      </c>
      <c r="E3410" s="18" t="s">
        <v>169</v>
      </c>
      <c r="F3410" s="44">
        <v>115</v>
      </c>
    </row>
    <row r="3411" spans="1:6" x14ac:dyDescent="0.2">
      <c r="A3411" s="18" t="s">
        <v>9</v>
      </c>
      <c r="B3411" s="18" t="s">
        <v>304</v>
      </c>
      <c r="C3411" s="18" t="s">
        <v>307</v>
      </c>
      <c r="D3411" s="18" t="s">
        <v>39</v>
      </c>
      <c r="E3411" s="18" t="s">
        <v>189</v>
      </c>
      <c r="F3411" s="44">
        <v>7</v>
      </c>
    </row>
    <row r="3412" spans="1:6" x14ac:dyDescent="0.2">
      <c r="A3412" s="18" t="s">
        <v>9</v>
      </c>
      <c r="B3412" s="18" t="s">
        <v>304</v>
      </c>
      <c r="C3412" s="18" t="s">
        <v>307</v>
      </c>
      <c r="D3412" s="18" t="s">
        <v>39</v>
      </c>
      <c r="E3412" s="18" t="s">
        <v>56</v>
      </c>
      <c r="F3412" s="44">
        <v>26</v>
      </c>
    </row>
    <row r="3413" spans="1:6" x14ac:dyDescent="0.2">
      <c r="A3413" s="18" t="s">
        <v>9</v>
      </c>
      <c r="B3413" s="18" t="s">
        <v>304</v>
      </c>
      <c r="C3413" s="18" t="s">
        <v>307</v>
      </c>
      <c r="D3413" s="18" t="s">
        <v>39</v>
      </c>
      <c r="E3413" s="18" t="s">
        <v>44</v>
      </c>
      <c r="F3413" s="44">
        <v>3</v>
      </c>
    </row>
    <row r="3414" spans="1:6" x14ac:dyDescent="0.2">
      <c r="A3414" s="18" t="s">
        <v>9</v>
      </c>
      <c r="B3414" s="18" t="s">
        <v>304</v>
      </c>
      <c r="C3414" s="18" t="s">
        <v>307</v>
      </c>
      <c r="D3414" s="18" t="s">
        <v>39</v>
      </c>
      <c r="E3414" s="18" t="s">
        <v>173</v>
      </c>
      <c r="F3414" s="44">
        <v>7</v>
      </c>
    </row>
    <row r="3415" spans="1:6" x14ac:dyDescent="0.2">
      <c r="A3415" s="18" t="s">
        <v>9</v>
      </c>
      <c r="B3415" s="18" t="s">
        <v>304</v>
      </c>
      <c r="C3415" s="18" t="s">
        <v>307</v>
      </c>
      <c r="D3415" s="18" t="s">
        <v>13</v>
      </c>
      <c r="E3415" s="18" t="s">
        <v>21</v>
      </c>
      <c r="F3415" s="44">
        <v>168</v>
      </c>
    </row>
    <row r="3416" spans="1:6" x14ac:dyDescent="0.2">
      <c r="A3416" s="18" t="s">
        <v>9</v>
      </c>
      <c r="B3416" s="18" t="s">
        <v>304</v>
      </c>
      <c r="C3416" s="18" t="s">
        <v>307</v>
      </c>
      <c r="D3416" s="18" t="s">
        <v>13</v>
      </c>
      <c r="E3416" s="18" t="s">
        <v>14</v>
      </c>
      <c r="F3416" s="44">
        <v>1551</v>
      </c>
    </row>
    <row r="3417" spans="1:6" x14ac:dyDescent="0.2">
      <c r="A3417" s="18" t="s">
        <v>9</v>
      </c>
      <c r="B3417" s="18" t="s">
        <v>304</v>
      </c>
      <c r="C3417" s="18" t="s">
        <v>307</v>
      </c>
      <c r="D3417" s="18" t="s">
        <v>13</v>
      </c>
      <c r="E3417" s="18" t="s">
        <v>18</v>
      </c>
      <c r="F3417" s="44">
        <v>2105</v>
      </c>
    </row>
    <row r="3418" spans="1:6" x14ac:dyDescent="0.2">
      <c r="A3418" s="18" t="s">
        <v>9</v>
      </c>
      <c r="B3418" s="18" t="s">
        <v>304</v>
      </c>
      <c r="C3418" s="18" t="s">
        <v>307</v>
      </c>
      <c r="D3418" s="18" t="s">
        <v>13</v>
      </c>
      <c r="E3418" s="18" t="s">
        <v>17</v>
      </c>
      <c r="F3418" s="44">
        <v>2377</v>
      </c>
    </row>
    <row r="3419" spans="1:6" x14ac:dyDescent="0.2">
      <c r="A3419" s="18" t="s">
        <v>9</v>
      </c>
      <c r="B3419" s="18" t="s">
        <v>304</v>
      </c>
      <c r="C3419" s="18" t="s">
        <v>307</v>
      </c>
      <c r="D3419" s="18" t="s">
        <v>13</v>
      </c>
      <c r="E3419" s="18" t="s">
        <v>20</v>
      </c>
      <c r="F3419" s="44">
        <v>438</v>
      </c>
    </row>
    <row r="3420" spans="1:6" x14ac:dyDescent="0.2">
      <c r="A3420" s="18" t="s">
        <v>9</v>
      </c>
      <c r="B3420" s="18" t="s">
        <v>304</v>
      </c>
      <c r="C3420" s="18" t="s">
        <v>307</v>
      </c>
      <c r="D3420" s="18" t="s">
        <v>13</v>
      </c>
      <c r="E3420" s="18" t="s">
        <v>23</v>
      </c>
      <c r="F3420" s="44">
        <v>220</v>
      </c>
    </row>
    <row r="3421" spans="1:6" x14ac:dyDescent="0.2">
      <c r="A3421" s="18" t="s">
        <v>9</v>
      </c>
      <c r="B3421" s="18" t="s">
        <v>304</v>
      </c>
      <c r="C3421" s="18" t="s">
        <v>307</v>
      </c>
      <c r="D3421" s="18" t="s">
        <v>13</v>
      </c>
      <c r="E3421" s="18" t="s">
        <v>15</v>
      </c>
      <c r="F3421" s="44">
        <v>598</v>
      </c>
    </row>
    <row r="3422" spans="1:6" x14ac:dyDescent="0.2">
      <c r="A3422" s="18" t="s">
        <v>9</v>
      </c>
      <c r="B3422" s="18" t="s">
        <v>304</v>
      </c>
      <c r="C3422" s="18" t="s">
        <v>307</v>
      </c>
      <c r="D3422" s="18" t="s">
        <v>13</v>
      </c>
      <c r="E3422" s="18" t="s">
        <v>22</v>
      </c>
      <c r="F3422" s="44">
        <v>614</v>
      </c>
    </row>
    <row r="3423" spans="1:6" x14ac:dyDescent="0.2">
      <c r="A3423" s="18" t="s">
        <v>9</v>
      </c>
      <c r="B3423" s="18" t="s">
        <v>304</v>
      </c>
      <c r="C3423" s="18" t="s">
        <v>307</v>
      </c>
      <c r="D3423" s="18" t="s">
        <v>13</v>
      </c>
      <c r="E3423" s="18" t="s">
        <v>19</v>
      </c>
      <c r="F3423" s="44">
        <v>207</v>
      </c>
    </row>
    <row r="3424" spans="1:6" x14ac:dyDescent="0.2">
      <c r="A3424" s="18" t="s">
        <v>9</v>
      </c>
      <c r="B3424" s="18" t="s">
        <v>304</v>
      </c>
      <c r="C3424" s="18" t="s">
        <v>307</v>
      </c>
      <c r="D3424" s="18" t="s">
        <v>128</v>
      </c>
      <c r="E3424" s="18" t="s">
        <v>23</v>
      </c>
      <c r="F3424" s="44">
        <v>318</v>
      </c>
    </row>
    <row r="3425" spans="1:6" x14ac:dyDescent="0.2">
      <c r="A3425" s="18" t="s">
        <v>9</v>
      </c>
      <c r="B3425" s="18" t="s">
        <v>304</v>
      </c>
      <c r="C3425" s="18" t="s">
        <v>307</v>
      </c>
      <c r="D3425" s="18" t="s">
        <v>128</v>
      </c>
      <c r="E3425" s="18" t="s">
        <v>129</v>
      </c>
      <c r="F3425" s="44">
        <v>75</v>
      </c>
    </row>
    <row r="3426" spans="1:6" x14ac:dyDescent="0.2">
      <c r="A3426" s="18" t="s">
        <v>9</v>
      </c>
      <c r="B3426" s="18" t="s">
        <v>304</v>
      </c>
      <c r="C3426" s="18" t="s">
        <v>307</v>
      </c>
      <c r="D3426" s="18" t="s">
        <v>128</v>
      </c>
      <c r="E3426" s="18" t="s">
        <v>130</v>
      </c>
      <c r="F3426" s="44">
        <v>544</v>
      </c>
    </row>
    <row r="3427" spans="1:6" x14ac:dyDescent="0.2">
      <c r="A3427" s="18" t="s">
        <v>9</v>
      </c>
      <c r="B3427" s="18" t="s">
        <v>304</v>
      </c>
      <c r="C3427" s="18" t="s">
        <v>307</v>
      </c>
      <c r="D3427" s="18" t="s">
        <v>244</v>
      </c>
      <c r="E3427" s="18" t="s">
        <v>160</v>
      </c>
      <c r="F3427" s="44">
        <v>30</v>
      </c>
    </row>
    <row r="3428" spans="1:6" x14ac:dyDescent="0.2">
      <c r="A3428" s="18" t="s">
        <v>9</v>
      </c>
      <c r="B3428" s="18" t="s">
        <v>304</v>
      </c>
      <c r="C3428" s="18" t="s">
        <v>307</v>
      </c>
      <c r="D3428" s="18" t="s">
        <v>244</v>
      </c>
      <c r="E3428" s="18" t="s">
        <v>161</v>
      </c>
      <c r="F3428" s="44">
        <v>60</v>
      </c>
    </row>
    <row r="3429" spans="1:6" x14ac:dyDescent="0.2">
      <c r="A3429" s="18" t="s">
        <v>9</v>
      </c>
      <c r="B3429" s="18" t="s">
        <v>304</v>
      </c>
      <c r="C3429" s="18" t="s">
        <v>307</v>
      </c>
      <c r="D3429" s="18" t="s">
        <v>138</v>
      </c>
      <c r="E3429" s="18" t="s">
        <v>140</v>
      </c>
      <c r="F3429" s="44">
        <v>70</v>
      </c>
    </row>
    <row r="3430" spans="1:6" x14ac:dyDescent="0.2">
      <c r="A3430" s="18" t="s">
        <v>9</v>
      </c>
      <c r="B3430" s="18" t="s">
        <v>304</v>
      </c>
      <c r="C3430" s="18" t="s">
        <v>307</v>
      </c>
      <c r="D3430" s="18" t="s">
        <v>138</v>
      </c>
      <c r="E3430" s="18" t="s">
        <v>139</v>
      </c>
      <c r="F3430" s="44">
        <v>276</v>
      </c>
    </row>
    <row r="3431" spans="1:6" x14ac:dyDescent="0.2">
      <c r="A3431" s="18" t="s">
        <v>9</v>
      </c>
      <c r="B3431" s="18" t="s">
        <v>304</v>
      </c>
      <c r="C3431" s="18" t="s">
        <v>307</v>
      </c>
      <c r="D3431" s="18" t="s">
        <v>148</v>
      </c>
      <c r="E3431" s="18" t="s">
        <v>149</v>
      </c>
      <c r="F3431" s="44">
        <v>1</v>
      </c>
    </row>
    <row r="3432" spans="1:6" x14ac:dyDescent="0.2">
      <c r="A3432" s="18" t="s">
        <v>9</v>
      </c>
      <c r="B3432" s="18" t="s">
        <v>304</v>
      </c>
      <c r="C3432" s="18" t="s">
        <v>307</v>
      </c>
      <c r="D3432" s="18" t="s">
        <v>148</v>
      </c>
      <c r="E3432" s="18" t="s">
        <v>23</v>
      </c>
      <c r="F3432" s="44">
        <v>5</v>
      </c>
    </row>
    <row r="3433" spans="1:6" x14ac:dyDescent="0.2">
      <c r="A3433" s="18" t="s">
        <v>9</v>
      </c>
      <c r="B3433" s="18" t="s">
        <v>304</v>
      </c>
      <c r="C3433" s="18" t="s">
        <v>308</v>
      </c>
      <c r="D3433" s="18" t="s">
        <v>21</v>
      </c>
      <c r="E3433" s="18" t="s">
        <v>156</v>
      </c>
      <c r="F3433" s="44">
        <v>167</v>
      </c>
    </row>
    <row r="3434" spans="1:6" x14ac:dyDescent="0.2">
      <c r="A3434" s="18" t="s">
        <v>9</v>
      </c>
      <c r="B3434" s="18" t="s">
        <v>304</v>
      </c>
      <c r="C3434" s="18" t="s">
        <v>308</v>
      </c>
      <c r="D3434" s="18" t="s">
        <v>21</v>
      </c>
      <c r="E3434" s="18" t="s">
        <v>157</v>
      </c>
      <c r="F3434" s="44">
        <v>384</v>
      </c>
    </row>
    <row r="3435" spans="1:6" x14ac:dyDescent="0.2">
      <c r="A3435" s="18" t="s">
        <v>9</v>
      </c>
      <c r="B3435" s="18" t="s">
        <v>304</v>
      </c>
      <c r="C3435" s="18" t="s">
        <v>308</v>
      </c>
      <c r="D3435" s="18" t="s">
        <v>73</v>
      </c>
      <c r="E3435" s="18" t="s">
        <v>93</v>
      </c>
      <c r="F3435" s="44">
        <v>17</v>
      </c>
    </row>
    <row r="3436" spans="1:6" x14ac:dyDescent="0.2">
      <c r="A3436" s="18" t="s">
        <v>9</v>
      </c>
      <c r="B3436" s="18" t="s">
        <v>304</v>
      </c>
      <c r="C3436" s="18" t="s">
        <v>308</v>
      </c>
      <c r="D3436" s="18" t="s">
        <v>73</v>
      </c>
      <c r="E3436" s="18" t="s">
        <v>92</v>
      </c>
      <c r="F3436" s="44">
        <v>15</v>
      </c>
    </row>
    <row r="3437" spans="1:6" x14ac:dyDescent="0.2">
      <c r="A3437" s="18" t="s">
        <v>9</v>
      </c>
      <c r="B3437" s="18" t="s">
        <v>304</v>
      </c>
      <c r="C3437" s="18" t="s">
        <v>308</v>
      </c>
      <c r="D3437" s="18" t="s">
        <v>73</v>
      </c>
      <c r="E3437" s="18" t="s">
        <v>94</v>
      </c>
      <c r="F3437" s="44">
        <v>10</v>
      </c>
    </row>
    <row r="3438" spans="1:6" x14ac:dyDescent="0.2">
      <c r="A3438" s="18" t="s">
        <v>9</v>
      </c>
      <c r="B3438" s="18" t="s">
        <v>304</v>
      </c>
      <c r="C3438" s="18" t="s">
        <v>308</v>
      </c>
      <c r="D3438" s="18" t="s">
        <v>73</v>
      </c>
      <c r="E3438" s="18" t="s">
        <v>87</v>
      </c>
      <c r="F3438" s="44">
        <v>11</v>
      </c>
    </row>
    <row r="3439" spans="1:6" x14ac:dyDescent="0.2">
      <c r="A3439" s="18" t="s">
        <v>9</v>
      </c>
      <c r="B3439" s="18" t="s">
        <v>304</v>
      </c>
      <c r="C3439" s="18" t="s">
        <v>308</v>
      </c>
      <c r="D3439" s="18" t="s">
        <v>73</v>
      </c>
      <c r="E3439" s="18" t="s">
        <v>86</v>
      </c>
      <c r="F3439" s="44">
        <v>39</v>
      </c>
    </row>
    <row r="3440" spans="1:6" x14ac:dyDescent="0.2">
      <c r="A3440" s="18" t="s">
        <v>9</v>
      </c>
      <c r="B3440" s="18" t="s">
        <v>304</v>
      </c>
      <c r="C3440" s="18" t="s">
        <v>308</v>
      </c>
      <c r="D3440" s="18" t="s">
        <v>73</v>
      </c>
      <c r="E3440" s="18" t="s">
        <v>88</v>
      </c>
      <c r="F3440" s="44">
        <v>7</v>
      </c>
    </row>
    <row r="3441" spans="1:6" x14ac:dyDescent="0.2">
      <c r="A3441" s="18" t="s">
        <v>9</v>
      </c>
      <c r="B3441" s="18" t="s">
        <v>304</v>
      </c>
      <c r="C3441" s="18" t="s">
        <v>308</v>
      </c>
      <c r="D3441" s="18" t="s">
        <v>73</v>
      </c>
      <c r="E3441" s="18" t="s">
        <v>96</v>
      </c>
      <c r="F3441" s="44">
        <v>22</v>
      </c>
    </row>
    <row r="3442" spans="1:6" x14ac:dyDescent="0.2">
      <c r="A3442" s="18" t="s">
        <v>9</v>
      </c>
      <c r="B3442" s="18" t="s">
        <v>304</v>
      </c>
      <c r="C3442" s="18" t="s">
        <v>308</v>
      </c>
      <c r="D3442" s="18" t="s">
        <v>73</v>
      </c>
      <c r="E3442" s="18" t="s">
        <v>95</v>
      </c>
      <c r="F3442" s="44">
        <v>30</v>
      </c>
    </row>
    <row r="3443" spans="1:6" x14ac:dyDescent="0.2">
      <c r="A3443" s="18" t="s">
        <v>9</v>
      </c>
      <c r="B3443" s="18" t="s">
        <v>304</v>
      </c>
      <c r="C3443" s="18" t="s">
        <v>308</v>
      </c>
      <c r="D3443" s="18" t="s">
        <v>73</v>
      </c>
      <c r="E3443" s="18" t="s">
        <v>97</v>
      </c>
      <c r="F3443" s="44">
        <v>8</v>
      </c>
    </row>
    <row r="3444" spans="1:6" x14ac:dyDescent="0.2">
      <c r="A3444" s="18" t="s">
        <v>9</v>
      </c>
      <c r="B3444" s="18" t="s">
        <v>304</v>
      </c>
      <c r="C3444" s="18" t="s">
        <v>308</v>
      </c>
      <c r="D3444" s="18" t="s">
        <v>73</v>
      </c>
      <c r="E3444" s="18" t="s">
        <v>79</v>
      </c>
      <c r="F3444" s="44">
        <v>41</v>
      </c>
    </row>
    <row r="3445" spans="1:6" x14ac:dyDescent="0.2">
      <c r="A3445" s="18" t="s">
        <v>9</v>
      </c>
      <c r="B3445" s="18" t="s">
        <v>304</v>
      </c>
      <c r="C3445" s="18" t="s">
        <v>308</v>
      </c>
      <c r="D3445" s="18" t="s">
        <v>73</v>
      </c>
      <c r="E3445" s="18" t="s">
        <v>78</v>
      </c>
      <c r="F3445" s="44">
        <v>4</v>
      </c>
    </row>
    <row r="3446" spans="1:6" x14ac:dyDescent="0.2">
      <c r="A3446" s="18" t="s">
        <v>9</v>
      </c>
      <c r="B3446" s="18" t="s">
        <v>304</v>
      </c>
      <c r="C3446" s="18" t="s">
        <v>308</v>
      </c>
      <c r="D3446" s="18" t="s">
        <v>73</v>
      </c>
      <c r="E3446" s="18" t="s">
        <v>81</v>
      </c>
      <c r="F3446" s="44">
        <v>4</v>
      </c>
    </row>
    <row r="3447" spans="1:6" x14ac:dyDescent="0.2">
      <c r="A3447" s="18" t="s">
        <v>9</v>
      </c>
      <c r="B3447" s="18" t="s">
        <v>304</v>
      </c>
      <c r="C3447" s="18" t="s">
        <v>308</v>
      </c>
      <c r="D3447" s="18" t="s">
        <v>73</v>
      </c>
      <c r="E3447" s="18" t="s">
        <v>76</v>
      </c>
      <c r="F3447" s="44">
        <v>10</v>
      </c>
    </row>
    <row r="3448" spans="1:6" x14ac:dyDescent="0.2">
      <c r="A3448" s="18" t="s">
        <v>9</v>
      </c>
      <c r="B3448" s="18" t="s">
        <v>304</v>
      </c>
      <c r="C3448" s="18" t="s">
        <v>308</v>
      </c>
      <c r="D3448" s="18" t="s">
        <v>73</v>
      </c>
      <c r="E3448" s="18" t="s">
        <v>75</v>
      </c>
      <c r="F3448" s="44">
        <v>145</v>
      </c>
    </row>
    <row r="3449" spans="1:6" x14ac:dyDescent="0.2">
      <c r="A3449" s="18" t="s">
        <v>9</v>
      </c>
      <c r="B3449" s="18" t="s">
        <v>304</v>
      </c>
      <c r="C3449" s="18" t="s">
        <v>308</v>
      </c>
      <c r="D3449" s="18" t="s">
        <v>73</v>
      </c>
      <c r="E3449" s="18" t="s">
        <v>74</v>
      </c>
      <c r="F3449" s="44">
        <v>6</v>
      </c>
    </row>
    <row r="3450" spans="1:6" x14ac:dyDescent="0.2">
      <c r="A3450" s="18" t="s">
        <v>9</v>
      </c>
      <c r="B3450" s="18" t="s">
        <v>304</v>
      </c>
      <c r="C3450" s="18" t="s">
        <v>308</v>
      </c>
      <c r="D3450" s="18" t="s">
        <v>73</v>
      </c>
      <c r="E3450" s="18" t="s">
        <v>77</v>
      </c>
      <c r="F3450" s="44">
        <v>30</v>
      </c>
    </row>
    <row r="3451" spans="1:6" x14ac:dyDescent="0.2">
      <c r="A3451" s="18" t="s">
        <v>9</v>
      </c>
      <c r="B3451" s="18" t="s">
        <v>304</v>
      </c>
      <c r="C3451" s="18" t="s">
        <v>308</v>
      </c>
      <c r="D3451" s="18" t="s">
        <v>73</v>
      </c>
      <c r="E3451" s="18" t="s">
        <v>84</v>
      </c>
      <c r="F3451" s="44">
        <v>4</v>
      </c>
    </row>
    <row r="3452" spans="1:6" x14ac:dyDescent="0.2">
      <c r="A3452" s="18" t="s">
        <v>9</v>
      </c>
      <c r="B3452" s="18" t="s">
        <v>304</v>
      </c>
      <c r="C3452" s="18" t="s">
        <v>308</v>
      </c>
      <c r="D3452" s="18" t="s">
        <v>73</v>
      </c>
      <c r="E3452" s="18" t="s">
        <v>83</v>
      </c>
      <c r="F3452" s="44">
        <v>38</v>
      </c>
    </row>
    <row r="3453" spans="1:6" x14ac:dyDescent="0.2">
      <c r="A3453" s="18" t="s">
        <v>9</v>
      </c>
      <c r="B3453" s="18" t="s">
        <v>304</v>
      </c>
      <c r="C3453" s="18" t="s">
        <v>308</v>
      </c>
      <c r="D3453" s="18" t="s">
        <v>73</v>
      </c>
      <c r="E3453" s="18" t="s">
        <v>82</v>
      </c>
      <c r="F3453" s="44">
        <v>74</v>
      </c>
    </row>
    <row r="3454" spans="1:6" x14ac:dyDescent="0.2">
      <c r="A3454" s="18" t="s">
        <v>9</v>
      </c>
      <c r="B3454" s="18" t="s">
        <v>304</v>
      </c>
      <c r="C3454" s="18" t="s">
        <v>308</v>
      </c>
      <c r="D3454" s="18" t="s">
        <v>73</v>
      </c>
      <c r="E3454" s="18" t="s">
        <v>85</v>
      </c>
      <c r="F3454" s="44">
        <v>13</v>
      </c>
    </row>
    <row r="3455" spans="1:6" x14ac:dyDescent="0.2">
      <c r="A3455" s="18" t="s">
        <v>9</v>
      </c>
      <c r="B3455" s="18" t="s">
        <v>304</v>
      </c>
      <c r="C3455" s="18" t="s">
        <v>308</v>
      </c>
      <c r="D3455" s="18" t="s">
        <v>73</v>
      </c>
      <c r="E3455" s="18" t="s">
        <v>90</v>
      </c>
      <c r="F3455" s="44">
        <v>211</v>
      </c>
    </row>
    <row r="3456" spans="1:6" x14ac:dyDescent="0.2">
      <c r="A3456" s="18" t="s">
        <v>9</v>
      </c>
      <c r="B3456" s="18" t="s">
        <v>304</v>
      </c>
      <c r="C3456" s="18" t="s">
        <v>308</v>
      </c>
      <c r="D3456" s="18" t="s">
        <v>73</v>
      </c>
      <c r="E3456" s="18" t="s">
        <v>89</v>
      </c>
      <c r="F3456" s="44">
        <v>90</v>
      </c>
    </row>
    <row r="3457" spans="1:6" x14ac:dyDescent="0.2">
      <c r="A3457" s="18" t="s">
        <v>9</v>
      </c>
      <c r="B3457" s="18" t="s">
        <v>304</v>
      </c>
      <c r="C3457" s="18" t="s">
        <v>308</v>
      </c>
      <c r="D3457" s="18" t="s">
        <v>73</v>
      </c>
      <c r="E3457" s="18" t="s">
        <v>91</v>
      </c>
      <c r="F3457" s="44">
        <v>64</v>
      </c>
    </row>
    <row r="3458" spans="1:6" x14ac:dyDescent="0.2">
      <c r="A3458" s="18" t="s">
        <v>9</v>
      </c>
      <c r="B3458" s="18" t="s">
        <v>304</v>
      </c>
      <c r="C3458" s="18" t="s">
        <v>308</v>
      </c>
      <c r="D3458" s="18" t="s">
        <v>150</v>
      </c>
      <c r="E3458" s="18" t="s">
        <v>154</v>
      </c>
      <c r="F3458" s="44">
        <v>1335</v>
      </c>
    </row>
    <row r="3459" spans="1:6" x14ac:dyDescent="0.2">
      <c r="A3459" s="18" t="s">
        <v>9</v>
      </c>
      <c r="B3459" s="18" t="s">
        <v>304</v>
      </c>
      <c r="C3459" s="18" t="s">
        <v>308</v>
      </c>
      <c r="D3459" s="18" t="s">
        <v>150</v>
      </c>
      <c r="E3459" s="18" t="s">
        <v>151</v>
      </c>
      <c r="F3459" s="44">
        <v>9</v>
      </c>
    </row>
    <row r="3460" spans="1:6" x14ac:dyDescent="0.2">
      <c r="A3460" s="18" t="s">
        <v>9</v>
      </c>
      <c r="B3460" s="18" t="s">
        <v>304</v>
      </c>
      <c r="C3460" s="18" t="s">
        <v>308</v>
      </c>
      <c r="D3460" s="18" t="s">
        <v>150</v>
      </c>
      <c r="E3460" s="18" t="s">
        <v>152</v>
      </c>
      <c r="F3460" s="44">
        <v>168</v>
      </c>
    </row>
    <row r="3461" spans="1:6" x14ac:dyDescent="0.2">
      <c r="A3461" s="18" t="s">
        <v>9</v>
      </c>
      <c r="B3461" s="18" t="s">
        <v>304</v>
      </c>
      <c r="C3461" s="18" t="s">
        <v>308</v>
      </c>
      <c r="D3461" s="18" t="s">
        <v>150</v>
      </c>
      <c r="E3461" s="18" t="s">
        <v>153</v>
      </c>
      <c r="F3461" s="44">
        <v>659</v>
      </c>
    </row>
    <row r="3462" spans="1:6" x14ac:dyDescent="0.2">
      <c r="A3462" s="18" t="s">
        <v>9</v>
      </c>
      <c r="B3462" s="18" t="s">
        <v>304</v>
      </c>
      <c r="C3462" s="18" t="s">
        <v>308</v>
      </c>
      <c r="D3462" s="18" t="s">
        <v>57</v>
      </c>
      <c r="E3462" s="18" t="s">
        <v>62</v>
      </c>
      <c r="F3462" s="44">
        <v>1482</v>
      </c>
    </row>
    <row r="3463" spans="1:6" x14ac:dyDescent="0.2">
      <c r="A3463" s="18" t="s">
        <v>9</v>
      </c>
      <c r="B3463" s="18" t="s">
        <v>304</v>
      </c>
      <c r="C3463" s="18" t="s">
        <v>308</v>
      </c>
      <c r="D3463" s="18" t="s">
        <v>57</v>
      </c>
      <c r="E3463" s="18" t="s">
        <v>59</v>
      </c>
      <c r="F3463" s="44">
        <v>1007</v>
      </c>
    </row>
    <row r="3464" spans="1:6" x14ac:dyDescent="0.2">
      <c r="A3464" s="18" t="s">
        <v>9</v>
      </c>
      <c r="B3464" s="18" t="s">
        <v>304</v>
      </c>
      <c r="C3464" s="18" t="s">
        <v>308</v>
      </c>
      <c r="D3464" s="18" t="s">
        <v>57</v>
      </c>
      <c r="E3464" s="18" t="s">
        <v>60</v>
      </c>
      <c r="F3464" s="44">
        <v>994</v>
      </c>
    </row>
    <row r="3465" spans="1:6" x14ac:dyDescent="0.2">
      <c r="A3465" s="18" t="s">
        <v>9</v>
      </c>
      <c r="B3465" s="18" t="s">
        <v>304</v>
      </c>
      <c r="C3465" s="18" t="s">
        <v>308</v>
      </c>
      <c r="D3465" s="18" t="s">
        <v>57</v>
      </c>
      <c r="E3465" s="18" t="s">
        <v>61</v>
      </c>
      <c r="F3465" s="44">
        <v>605</v>
      </c>
    </row>
    <row r="3466" spans="1:6" x14ac:dyDescent="0.2">
      <c r="A3466" s="18" t="s">
        <v>9</v>
      </c>
      <c r="B3466" s="18" t="s">
        <v>304</v>
      </c>
      <c r="C3466" s="18" t="s">
        <v>308</v>
      </c>
      <c r="D3466" s="18" t="s">
        <v>57</v>
      </c>
      <c r="E3466" s="18" t="s">
        <v>63</v>
      </c>
      <c r="F3466" s="44">
        <v>238</v>
      </c>
    </row>
    <row r="3467" spans="1:6" x14ac:dyDescent="0.2">
      <c r="A3467" s="18" t="s">
        <v>9</v>
      </c>
      <c r="B3467" s="18" t="s">
        <v>304</v>
      </c>
      <c r="C3467" s="18" t="s">
        <v>308</v>
      </c>
      <c r="D3467" s="18" t="s">
        <v>57</v>
      </c>
      <c r="E3467" s="18" t="s">
        <v>23</v>
      </c>
      <c r="F3467" s="44">
        <v>303</v>
      </c>
    </row>
    <row r="3468" spans="1:6" x14ac:dyDescent="0.2">
      <c r="A3468" s="18" t="s">
        <v>9</v>
      </c>
      <c r="B3468" s="18" t="s">
        <v>304</v>
      </c>
      <c r="C3468" s="18" t="s">
        <v>308</v>
      </c>
      <c r="D3468" s="18" t="s">
        <v>141</v>
      </c>
      <c r="E3468" s="18" t="s">
        <v>145</v>
      </c>
      <c r="F3468" s="44">
        <v>1</v>
      </c>
    </row>
    <row r="3469" spans="1:6" x14ac:dyDescent="0.2">
      <c r="A3469" s="18" t="s">
        <v>9</v>
      </c>
      <c r="B3469" s="18" t="s">
        <v>304</v>
      </c>
      <c r="C3469" s="18" t="s">
        <v>308</v>
      </c>
      <c r="D3469" s="18" t="s">
        <v>141</v>
      </c>
      <c r="E3469" s="18" t="s">
        <v>142</v>
      </c>
      <c r="F3469" s="44">
        <v>108</v>
      </c>
    </row>
    <row r="3470" spans="1:6" x14ac:dyDescent="0.2">
      <c r="A3470" s="18" t="s">
        <v>9</v>
      </c>
      <c r="B3470" s="18" t="s">
        <v>304</v>
      </c>
      <c r="C3470" s="18" t="s">
        <v>308</v>
      </c>
      <c r="D3470" s="18" t="s">
        <v>141</v>
      </c>
      <c r="E3470" s="18" t="s">
        <v>147</v>
      </c>
      <c r="F3470" s="44">
        <v>20</v>
      </c>
    </row>
    <row r="3471" spans="1:6" x14ac:dyDescent="0.2">
      <c r="A3471" s="18" t="s">
        <v>9</v>
      </c>
      <c r="B3471" s="18" t="s">
        <v>304</v>
      </c>
      <c r="C3471" s="18" t="s">
        <v>308</v>
      </c>
      <c r="D3471" s="18" t="s">
        <v>141</v>
      </c>
      <c r="E3471" s="18" t="s">
        <v>144</v>
      </c>
      <c r="F3471" s="44">
        <v>2</v>
      </c>
    </row>
    <row r="3472" spans="1:6" x14ac:dyDescent="0.2">
      <c r="A3472" s="18" t="s">
        <v>9</v>
      </c>
      <c r="B3472" s="18" t="s">
        <v>304</v>
      </c>
      <c r="C3472" s="18" t="s">
        <v>308</v>
      </c>
      <c r="D3472" s="18" t="s">
        <v>141</v>
      </c>
      <c r="E3472" s="18" t="s">
        <v>143</v>
      </c>
      <c r="F3472" s="44">
        <v>1</v>
      </c>
    </row>
    <row r="3473" spans="1:6" x14ac:dyDescent="0.2">
      <c r="A3473" s="18" t="s">
        <v>9</v>
      </c>
      <c r="B3473" s="18" t="s">
        <v>304</v>
      </c>
      <c r="C3473" s="18" t="s">
        <v>308</v>
      </c>
      <c r="D3473" s="18" t="s">
        <v>35</v>
      </c>
      <c r="E3473" s="18" t="s">
        <v>21</v>
      </c>
      <c r="F3473" s="44">
        <v>831</v>
      </c>
    </row>
    <row r="3474" spans="1:6" x14ac:dyDescent="0.2">
      <c r="A3474" s="18" t="s">
        <v>9</v>
      </c>
      <c r="B3474" s="18" t="s">
        <v>304</v>
      </c>
      <c r="C3474" s="18" t="s">
        <v>308</v>
      </c>
      <c r="D3474" s="18" t="s">
        <v>35</v>
      </c>
      <c r="E3474" s="18" t="s">
        <v>36</v>
      </c>
      <c r="F3474" s="44">
        <v>34</v>
      </c>
    </row>
    <row r="3475" spans="1:6" x14ac:dyDescent="0.2">
      <c r="A3475" s="18" t="s">
        <v>9</v>
      </c>
      <c r="B3475" s="18" t="s">
        <v>304</v>
      </c>
      <c r="C3475" s="18" t="s">
        <v>308</v>
      </c>
      <c r="D3475" s="18" t="s">
        <v>35</v>
      </c>
      <c r="E3475" s="18" t="s">
        <v>38</v>
      </c>
      <c r="F3475" s="44">
        <v>1912</v>
      </c>
    </row>
    <row r="3476" spans="1:6" x14ac:dyDescent="0.2">
      <c r="A3476" s="18" t="s">
        <v>9</v>
      </c>
      <c r="B3476" s="18" t="s">
        <v>304</v>
      </c>
      <c r="C3476" s="18" t="s">
        <v>308</v>
      </c>
      <c r="D3476" s="18" t="s">
        <v>35</v>
      </c>
      <c r="E3476" s="18" t="s">
        <v>23</v>
      </c>
      <c r="F3476" s="44">
        <v>140</v>
      </c>
    </row>
    <row r="3477" spans="1:6" x14ac:dyDescent="0.2">
      <c r="A3477" s="18" t="s">
        <v>9</v>
      </c>
      <c r="B3477" s="18" t="s">
        <v>304</v>
      </c>
      <c r="C3477" s="18" t="s">
        <v>308</v>
      </c>
      <c r="D3477" s="18" t="s">
        <v>35</v>
      </c>
      <c r="E3477" s="18" t="s">
        <v>37</v>
      </c>
      <c r="F3477" s="44">
        <v>386</v>
      </c>
    </row>
    <row r="3478" spans="1:6" x14ac:dyDescent="0.2">
      <c r="A3478" s="18" t="s">
        <v>9</v>
      </c>
      <c r="B3478" s="18" t="s">
        <v>304</v>
      </c>
      <c r="C3478" s="18" t="s">
        <v>308</v>
      </c>
      <c r="D3478" s="18" t="s">
        <v>35</v>
      </c>
      <c r="E3478" s="18" t="s">
        <v>22</v>
      </c>
      <c r="F3478" s="44">
        <v>132</v>
      </c>
    </row>
    <row r="3479" spans="1:6" x14ac:dyDescent="0.2">
      <c r="A3479" s="18" t="s">
        <v>9</v>
      </c>
      <c r="B3479" s="18" t="s">
        <v>304</v>
      </c>
      <c r="C3479" s="18" t="s">
        <v>308</v>
      </c>
      <c r="D3479" s="18" t="s">
        <v>272</v>
      </c>
      <c r="E3479" s="18" t="s">
        <v>166</v>
      </c>
      <c r="F3479" s="44">
        <v>312</v>
      </c>
    </row>
    <row r="3480" spans="1:6" x14ac:dyDescent="0.2">
      <c r="A3480" s="18" t="s">
        <v>9</v>
      </c>
      <c r="B3480" s="18" t="s">
        <v>304</v>
      </c>
      <c r="C3480" s="18" t="s">
        <v>308</v>
      </c>
      <c r="D3480" s="18" t="s">
        <v>272</v>
      </c>
      <c r="E3480" s="18" t="s">
        <v>163</v>
      </c>
      <c r="F3480" s="44">
        <v>1182</v>
      </c>
    </row>
    <row r="3481" spans="1:6" x14ac:dyDescent="0.2">
      <c r="A3481" s="18" t="s">
        <v>9</v>
      </c>
      <c r="B3481" s="18" t="s">
        <v>304</v>
      </c>
      <c r="C3481" s="18" t="s">
        <v>308</v>
      </c>
      <c r="D3481" s="18" t="s">
        <v>105</v>
      </c>
      <c r="E3481" s="18" t="s">
        <v>106</v>
      </c>
      <c r="F3481" s="44">
        <v>1</v>
      </c>
    </row>
    <row r="3482" spans="1:6" x14ac:dyDescent="0.2">
      <c r="A3482" s="18" t="s">
        <v>9</v>
      </c>
      <c r="B3482" s="18" t="s">
        <v>304</v>
      </c>
      <c r="C3482" s="18" t="s">
        <v>308</v>
      </c>
      <c r="D3482" s="18" t="s">
        <v>105</v>
      </c>
      <c r="E3482" s="18" t="s">
        <v>107</v>
      </c>
      <c r="F3482" s="44">
        <v>6</v>
      </c>
    </row>
    <row r="3483" spans="1:6" x14ac:dyDescent="0.2">
      <c r="A3483" s="18" t="s">
        <v>9</v>
      </c>
      <c r="B3483" s="18" t="s">
        <v>304</v>
      </c>
      <c r="C3483" s="18" t="s">
        <v>308</v>
      </c>
      <c r="D3483" s="18" t="s">
        <v>105</v>
      </c>
      <c r="E3483" s="18" t="s">
        <v>108</v>
      </c>
      <c r="F3483" s="44">
        <v>26</v>
      </c>
    </row>
    <row r="3484" spans="1:6" x14ac:dyDescent="0.2">
      <c r="A3484" s="18" t="s">
        <v>9</v>
      </c>
      <c r="B3484" s="18" t="s">
        <v>304</v>
      </c>
      <c r="C3484" s="18" t="s">
        <v>308</v>
      </c>
      <c r="D3484" s="18" t="s">
        <v>105</v>
      </c>
      <c r="E3484" s="18" t="s">
        <v>109</v>
      </c>
      <c r="F3484" s="44">
        <v>246</v>
      </c>
    </row>
    <row r="3485" spans="1:6" x14ac:dyDescent="0.2">
      <c r="A3485" s="18" t="s">
        <v>9</v>
      </c>
      <c r="B3485" s="18" t="s">
        <v>304</v>
      </c>
      <c r="C3485" s="18" t="s">
        <v>308</v>
      </c>
      <c r="D3485" s="18" t="s">
        <v>105</v>
      </c>
      <c r="E3485" s="18" t="s">
        <v>110</v>
      </c>
      <c r="F3485" s="44">
        <v>19</v>
      </c>
    </row>
    <row r="3486" spans="1:6" x14ac:dyDescent="0.2">
      <c r="A3486" s="18" t="s">
        <v>9</v>
      </c>
      <c r="B3486" s="18" t="s">
        <v>304</v>
      </c>
      <c r="C3486" s="18" t="s">
        <v>308</v>
      </c>
      <c r="D3486" s="18" t="s">
        <v>105</v>
      </c>
      <c r="E3486" s="18" t="s">
        <v>111</v>
      </c>
      <c r="F3486" s="44">
        <v>47</v>
      </c>
    </row>
    <row r="3487" spans="1:6" x14ac:dyDescent="0.2">
      <c r="A3487" s="18" t="s">
        <v>9</v>
      </c>
      <c r="B3487" s="18" t="s">
        <v>304</v>
      </c>
      <c r="C3487" s="18" t="s">
        <v>308</v>
      </c>
      <c r="D3487" s="18" t="s">
        <v>105</v>
      </c>
      <c r="E3487" s="18" t="s">
        <v>113</v>
      </c>
      <c r="F3487" s="44">
        <v>15</v>
      </c>
    </row>
    <row r="3488" spans="1:6" x14ac:dyDescent="0.2">
      <c r="A3488" s="18" t="s">
        <v>9</v>
      </c>
      <c r="B3488" s="18" t="s">
        <v>304</v>
      </c>
      <c r="C3488" s="18" t="s">
        <v>308</v>
      </c>
      <c r="D3488" s="18" t="s">
        <v>105</v>
      </c>
      <c r="E3488" s="18" t="s">
        <v>114</v>
      </c>
      <c r="F3488" s="44">
        <v>2</v>
      </c>
    </row>
    <row r="3489" spans="1:6" x14ac:dyDescent="0.2">
      <c r="A3489" s="18" t="s">
        <v>9</v>
      </c>
      <c r="B3489" s="18" t="s">
        <v>304</v>
      </c>
      <c r="C3489" s="18" t="s">
        <v>308</v>
      </c>
      <c r="D3489" s="18" t="s">
        <v>105</v>
      </c>
      <c r="E3489" s="18" t="s">
        <v>115</v>
      </c>
      <c r="F3489" s="44">
        <v>4</v>
      </c>
    </row>
    <row r="3490" spans="1:6" x14ac:dyDescent="0.2">
      <c r="A3490" s="18" t="s">
        <v>9</v>
      </c>
      <c r="B3490" s="18" t="s">
        <v>304</v>
      </c>
      <c r="C3490" s="18" t="s">
        <v>308</v>
      </c>
      <c r="D3490" s="18" t="s">
        <v>105</v>
      </c>
      <c r="E3490" s="18" t="s">
        <v>116</v>
      </c>
      <c r="F3490" s="44">
        <v>11</v>
      </c>
    </row>
    <row r="3491" spans="1:6" x14ac:dyDescent="0.2">
      <c r="A3491" s="18" t="s">
        <v>9</v>
      </c>
      <c r="B3491" s="18" t="s">
        <v>304</v>
      </c>
      <c r="C3491" s="18" t="s">
        <v>308</v>
      </c>
      <c r="D3491" s="18" t="s">
        <v>105</v>
      </c>
      <c r="E3491" s="18" t="s">
        <v>117</v>
      </c>
      <c r="F3491" s="44">
        <v>34</v>
      </c>
    </row>
    <row r="3492" spans="1:6" x14ac:dyDescent="0.2">
      <c r="A3492" s="18" t="s">
        <v>9</v>
      </c>
      <c r="B3492" s="18" t="s">
        <v>304</v>
      </c>
      <c r="C3492" s="18" t="s">
        <v>308</v>
      </c>
      <c r="D3492" s="18" t="s">
        <v>105</v>
      </c>
      <c r="E3492" s="18" t="s">
        <v>120</v>
      </c>
      <c r="F3492" s="44">
        <v>8</v>
      </c>
    </row>
    <row r="3493" spans="1:6" x14ac:dyDescent="0.2">
      <c r="A3493" s="18" t="s">
        <v>9</v>
      </c>
      <c r="B3493" s="18" t="s">
        <v>304</v>
      </c>
      <c r="C3493" s="18" t="s">
        <v>308</v>
      </c>
      <c r="D3493" s="18" t="s">
        <v>105</v>
      </c>
      <c r="E3493" s="18" t="s">
        <v>121</v>
      </c>
      <c r="F3493" s="44">
        <v>22</v>
      </c>
    </row>
    <row r="3494" spans="1:6" x14ac:dyDescent="0.2">
      <c r="A3494" s="18" t="s">
        <v>9</v>
      </c>
      <c r="B3494" s="18" t="s">
        <v>304</v>
      </c>
      <c r="C3494" s="18" t="s">
        <v>308</v>
      </c>
      <c r="D3494" s="18" t="s">
        <v>105</v>
      </c>
      <c r="E3494" s="18" t="s">
        <v>122</v>
      </c>
      <c r="F3494" s="44">
        <v>3</v>
      </c>
    </row>
    <row r="3495" spans="1:6" x14ac:dyDescent="0.2">
      <c r="A3495" s="18" t="s">
        <v>9</v>
      </c>
      <c r="B3495" s="18" t="s">
        <v>304</v>
      </c>
      <c r="C3495" s="18" t="s">
        <v>308</v>
      </c>
      <c r="D3495" s="18" t="s">
        <v>105</v>
      </c>
      <c r="E3495" s="18" t="s">
        <v>123</v>
      </c>
      <c r="F3495" s="44">
        <v>7</v>
      </c>
    </row>
    <row r="3496" spans="1:6" x14ac:dyDescent="0.2">
      <c r="A3496" s="18" t="s">
        <v>9</v>
      </c>
      <c r="B3496" s="18" t="s">
        <v>304</v>
      </c>
      <c r="C3496" s="18" t="s">
        <v>308</v>
      </c>
      <c r="D3496" s="18" t="s">
        <v>105</v>
      </c>
      <c r="E3496" s="18" t="s">
        <v>124</v>
      </c>
      <c r="F3496" s="44">
        <v>6</v>
      </c>
    </row>
    <row r="3497" spans="1:6" x14ac:dyDescent="0.2">
      <c r="A3497" s="18" t="s">
        <v>9</v>
      </c>
      <c r="B3497" s="18" t="s">
        <v>304</v>
      </c>
      <c r="C3497" s="18" t="s">
        <v>308</v>
      </c>
      <c r="D3497" s="18" t="s">
        <v>105</v>
      </c>
      <c r="E3497" s="18" t="s">
        <v>125</v>
      </c>
      <c r="F3497" s="44">
        <v>16</v>
      </c>
    </row>
    <row r="3498" spans="1:6" x14ac:dyDescent="0.2">
      <c r="A3498" s="18" t="s">
        <v>9</v>
      </c>
      <c r="B3498" s="18" t="s">
        <v>304</v>
      </c>
      <c r="C3498" s="18" t="s">
        <v>308</v>
      </c>
      <c r="D3498" s="18" t="s">
        <v>105</v>
      </c>
      <c r="E3498" s="18" t="s">
        <v>126</v>
      </c>
      <c r="F3498" s="44">
        <v>9</v>
      </c>
    </row>
    <row r="3499" spans="1:6" x14ac:dyDescent="0.2">
      <c r="A3499" s="18" t="s">
        <v>9</v>
      </c>
      <c r="B3499" s="18" t="s">
        <v>304</v>
      </c>
      <c r="C3499" s="18" t="s">
        <v>308</v>
      </c>
      <c r="D3499" s="18" t="s">
        <v>105</v>
      </c>
      <c r="E3499" s="18" t="s">
        <v>127</v>
      </c>
      <c r="F3499" s="44">
        <v>55</v>
      </c>
    </row>
    <row r="3500" spans="1:6" x14ac:dyDescent="0.2">
      <c r="A3500" s="18" t="s">
        <v>9</v>
      </c>
      <c r="B3500" s="18" t="s">
        <v>304</v>
      </c>
      <c r="C3500" s="18" t="s">
        <v>308</v>
      </c>
      <c r="D3500" s="18" t="s">
        <v>242</v>
      </c>
      <c r="E3500" s="18" t="s">
        <v>62</v>
      </c>
      <c r="F3500" s="44">
        <v>1682</v>
      </c>
    </row>
    <row r="3501" spans="1:6" x14ac:dyDescent="0.2">
      <c r="A3501" s="18" t="s">
        <v>9</v>
      </c>
      <c r="B3501" s="18" t="s">
        <v>304</v>
      </c>
      <c r="C3501" s="18" t="s">
        <v>308</v>
      </c>
      <c r="D3501" s="18" t="s">
        <v>242</v>
      </c>
      <c r="E3501" s="18" t="s">
        <v>59</v>
      </c>
      <c r="F3501" s="44">
        <v>94</v>
      </c>
    </row>
    <row r="3502" spans="1:6" x14ac:dyDescent="0.2">
      <c r="A3502" s="18" t="s">
        <v>9</v>
      </c>
      <c r="B3502" s="18" t="s">
        <v>304</v>
      </c>
      <c r="C3502" s="18" t="s">
        <v>308</v>
      </c>
      <c r="D3502" s="18" t="s">
        <v>242</v>
      </c>
      <c r="E3502" s="18" t="s">
        <v>60</v>
      </c>
      <c r="F3502" s="44">
        <v>64</v>
      </c>
    </row>
    <row r="3503" spans="1:6" x14ac:dyDescent="0.2">
      <c r="A3503" s="18" t="s">
        <v>9</v>
      </c>
      <c r="B3503" s="18" t="s">
        <v>304</v>
      </c>
      <c r="C3503" s="18" t="s">
        <v>308</v>
      </c>
      <c r="D3503" s="18" t="s">
        <v>242</v>
      </c>
      <c r="E3503" s="18" t="s">
        <v>61</v>
      </c>
      <c r="F3503" s="44">
        <v>459</v>
      </c>
    </row>
    <row r="3504" spans="1:6" x14ac:dyDescent="0.2">
      <c r="A3504" s="18" t="s">
        <v>9</v>
      </c>
      <c r="B3504" s="18" t="s">
        <v>304</v>
      </c>
      <c r="C3504" s="18" t="s">
        <v>308</v>
      </c>
      <c r="D3504" s="18" t="s">
        <v>242</v>
      </c>
      <c r="E3504" s="18" t="s">
        <v>63</v>
      </c>
      <c r="F3504" s="44">
        <v>137</v>
      </c>
    </row>
    <row r="3505" spans="1:6" x14ac:dyDescent="0.2">
      <c r="A3505" s="18" t="s">
        <v>9</v>
      </c>
      <c r="B3505" s="18" t="s">
        <v>304</v>
      </c>
      <c r="C3505" s="18" t="s">
        <v>308</v>
      </c>
      <c r="D3505" s="18" t="s">
        <v>242</v>
      </c>
      <c r="E3505" s="18" t="s">
        <v>23</v>
      </c>
      <c r="F3505" s="44">
        <v>53</v>
      </c>
    </row>
    <row r="3506" spans="1:6" x14ac:dyDescent="0.2">
      <c r="A3506" s="18" t="s">
        <v>9</v>
      </c>
      <c r="B3506" s="18" t="s">
        <v>304</v>
      </c>
      <c r="C3506" s="18" t="s">
        <v>308</v>
      </c>
      <c r="D3506" s="18" t="s">
        <v>273</v>
      </c>
      <c r="E3506" s="18" t="s">
        <v>133</v>
      </c>
      <c r="F3506" s="44">
        <v>65</v>
      </c>
    </row>
    <row r="3507" spans="1:6" x14ac:dyDescent="0.2">
      <c r="A3507" s="18" t="s">
        <v>9</v>
      </c>
      <c r="B3507" s="18" t="s">
        <v>304</v>
      </c>
      <c r="C3507" s="18" t="s">
        <v>308</v>
      </c>
      <c r="D3507" s="18" t="s">
        <v>273</v>
      </c>
      <c r="E3507" s="18" t="s">
        <v>23</v>
      </c>
      <c r="F3507" s="44">
        <v>275</v>
      </c>
    </row>
    <row r="3508" spans="1:6" x14ac:dyDescent="0.2">
      <c r="A3508" s="18" t="s">
        <v>9</v>
      </c>
      <c r="B3508" s="18" t="s">
        <v>304</v>
      </c>
      <c r="C3508" s="18" t="s">
        <v>308</v>
      </c>
      <c r="D3508" s="18" t="s">
        <v>273</v>
      </c>
      <c r="E3508" s="18" t="s">
        <v>136</v>
      </c>
      <c r="F3508" s="44">
        <v>5</v>
      </c>
    </row>
    <row r="3509" spans="1:6" x14ac:dyDescent="0.2">
      <c r="A3509" s="18" t="s">
        <v>9</v>
      </c>
      <c r="B3509" s="18" t="s">
        <v>304</v>
      </c>
      <c r="C3509" s="18" t="s">
        <v>308</v>
      </c>
      <c r="D3509" s="18" t="s">
        <v>273</v>
      </c>
      <c r="E3509" s="18" t="s">
        <v>137</v>
      </c>
      <c r="F3509" s="44">
        <v>81</v>
      </c>
    </row>
    <row r="3510" spans="1:6" x14ac:dyDescent="0.2">
      <c r="A3510" s="18" t="s">
        <v>9</v>
      </c>
      <c r="B3510" s="18" t="s">
        <v>304</v>
      </c>
      <c r="C3510" s="18" t="s">
        <v>308</v>
      </c>
      <c r="D3510" s="18" t="s">
        <v>273</v>
      </c>
      <c r="E3510" s="18" t="s">
        <v>135</v>
      </c>
      <c r="F3510" s="44">
        <v>80</v>
      </c>
    </row>
    <row r="3511" spans="1:6" x14ac:dyDescent="0.2">
      <c r="A3511" s="18" t="s">
        <v>9</v>
      </c>
      <c r="B3511" s="18" t="s">
        <v>304</v>
      </c>
      <c r="C3511" s="18" t="s">
        <v>308</v>
      </c>
      <c r="D3511" s="18" t="s">
        <v>273</v>
      </c>
      <c r="E3511" s="18" t="s">
        <v>134</v>
      </c>
      <c r="F3511" s="44">
        <v>73</v>
      </c>
    </row>
    <row r="3512" spans="1:6" x14ac:dyDescent="0.2">
      <c r="A3512" s="18" t="s">
        <v>9</v>
      </c>
      <c r="B3512" s="18" t="s">
        <v>304</v>
      </c>
      <c r="C3512" s="18" t="s">
        <v>308</v>
      </c>
      <c r="D3512" s="18" t="s">
        <v>273</v>
      </c>
      <c r="E3512" s="18" t="s">
        <v>132</v>
      </c>
      <c r="F3512" s="44">
        <v>808</v>
      </c>
    </row>
    <row r="3513" spans="1:6" x14ac:dyDescent="0.2">
      <c r="A3513" s="18" t="s">
        <v>9</v>
      </c>
      <c r="B3513" s="18" t="s">
        <v>304</v>
      </c>
      <c r="C3513" s="18" t="s">
        <v>308</v>
      </c>
      <c r="D3513" s="18" t="s">
        <v>274</v>
      </c>
      <c r="E3513" s="18" t="s">
        <v>163</v>
      </c>
      <c r="F3513" s="44">
        <v>46</v>
      </c>
    </row>
    <row r="3514" spans="1:6" x14ac:dyDescent="0.2">
      <c r="A3514" s="18" t="s">
        <v>9</v>
      </c>
      <c r="B3514" s="18" t="s">
        <v>304</v>
      </c>
      <c r="C3514" s="18" t="s">
        <v>308</v>
      </c>
      <c r="D3514" s="18" t="s">
        <v>34</v>
      </c>
      <c r="E3514" s="18" t="s">
        <v>276</v>
      </c>
      <c r="F3514" s="44">
        <v>2297</v>
      </c>
    </row>
    <row r="3515" spans="1:6" x14ac:dyDescent="0.2">
      <c r="A3515" s="18" t="s">
        <v>9</v>
      </c>
      <c r="B3515" s="18" t="s">
        <v>304</v>
      </c>
      <c r="C3515" s="18" t="s">
        <v>308</v>
      </c>
      <c r="D3515" s="18" t="s">
        <v>34</v>
      </c>
      <c r="E3515" s="18" t="s">
        <v>28</v>
      </c>
      <c r="F3515" s="44">
        <v>2991</v>
      </c>
    </row>
    <row r="3516" spans="1:6" x14ac:dyDescent="0.2">
      <c r="A3516" s="18" t="s">
        <v>9</v>
      </c>
      <c r="B3516" s="18" t="s">
        <v>304</v>
      </c>
      <c r="C3516" s="18" t="s">
        <v>308</v>
      </c>
      <c r="D3516" s="18" t="s">
        <v>34</v>
      </c>
      <c r="E3516" s="18" t="s">
        <v>30</v>
      </c>
      <c r="F3516" s="44">
        <v>25</v>
      </c>
    </row>
    <row r="3517" spans="1:6" x14ac:dyDescent="0.2">
      <c r="A3517" s="18" t="s">
        <v>9</v>
      </c>
      <c r="B3517" s="18" t="s">
        <v>304</v>
      </c>
      <c r="C3517" s="18" t="s">
        <v>308</v>
      </c>
      <c r="D3517" s="18" t="s">
        <v>34</v>
      </c>
      <c r="E3517" s="18" t="s">
        <v>31</v>
      </c>
      <c r="F3517" s="44">
        <v>362</v>
      </c>
    </row>
    <row r="3518" spans="1:6" x14ac:dyDescent="0.2">
      <c r="A3518" s="18" t="s">
        <v>9</v>
      </c>
      <c r="B3518" s="18" t="s">
        <v>304</v>
      </c>
      <c r="C3518" s="18" t="s">
        <v>308</v>
      </c>
      <c r="D3518" s="18" t="s">
        <v>34</v>
      </c>
      <c r="E3518" s="18" t="s">
        <v>26</v>
      </c>
      <c r="F3518" s="44">
        <v>58</v>
      </c>
    </row>
    <row r="3519" spans="1:6" x14ac:dyDescent="0.2">
      <c r="A3519" s="18" t="s">
        <v>9</v>
      </c>
      <c r="B3519" s="18" t="s">
        <v>304</v>
      </c>
      <c r="C3519" s="18" t="s">
        <v>308</v>
      </c>
      <c r="D3519" s="18" t="s">
        <v>34</v>
      </c>
      <c r="E3519" s="18" t="s">
        <v>33</v>
      </c>
      <c r="F3519" s="44">
        <v>1924</v>
      </c>
    </row>
    <row r="3520" spans="1:6" x14ac:dyDescent="0.2">
      <c r="A3520" s="18" t="s">
        <v>9</v>
      </c>
      <c r="B3520" s="18" t="s">
        <v>304</v>
      </c>
      <c r="C3520" s="18" t="s">
        <v>308</v>
      </c>
      <c r="D3520" s="18" t="s">
        <v>34</v>
      </c>
      <c r="E3520" s="18" t="s">
        <v>23</v>
      </c>
      <c r="F3520" s="44">
        <v>1066</v>
      </c>
    </row>
    <row r="3521" spans="1:6" x14ac:dyDescent="0.2">
      <c r="A3521" s="18" t="s">
        <v>9</v>
      </c>
      <c r="B3521" s="18" t="s">
        <v>304</v>
      </c>
      <c r="C3521" s="18" t="s">
        <v>308</v>
      </c>
      <c r="D3521" s="18" t="s">
        <v>34</v>
      </c>
      <c r="E3521" s="18" t="s">
        <v>32</v>
      </c>
      <c r="F3521" s="44">
        <v>70</v>
      </c>
    </row>
    <row r="3522" spans="1:6" x14ac:dyDescent="0.2">
      <c r="A3522" s="18" t="s">
        <v>9</v>
      </c>
      <c r="B3522" s="18" t="s">
        <v>304</v>
      </c>
      <c r="C3522" s="18" t="s">
        <v>308</v>
      </c>
      <c r="D3522" s="18" t="s">
        <v>34</v>
      </c>
      <c r="E3522" s="18" t="s">
        <v>29</v>
      </c>
      <c r="F3522" s="44">
        <v>1295</v>
      </c>
    </row>
    <row r="3523" spans="1:6" x14ac:dyDescent="0.2">
      <c r="A3523" s="18" t="s">
        <v>9</v>
      </c>
      <c r="B3523" s="18" t="s">
        <v>304</v>
      </c>
      <c r="C3523" s="18" t="s">
        <v>308</v>
      </c>
      <c r="D3523" s="18" t="s">
        <v>275</v>
      </c>
      <c r="E3523" s="18" t="s">
        <v>276</v>
      </c>
      <c r="F3523" s="44">
        <v>443</v>
      </c>
    </row>
    <row r="3524" spans="1:6" x14ac:dyDescent="0.2">
      <c r="A3524" s="18" t="s">
        <v>9</v>
      </c>
      <c r="B3524" s="18" t="s">
        <v>304</v>
      </c>
      <c r="C3524" s="18" t="s">
        <v>308</v>
      </c>
      <c r="D3524" s="18" t="s">
        <v>275</v>
      </c>
      <c r="E3524" s="18" t="s">
        <v>28</v>
      </c>
      <c r="F3524" s="44">
        <v>569</v>
      </c>
    </row>
    <row r="3525" spans="1:6" x14ac:dyDescent="0.2">
      <c r="A3525" s="18" t="s">
        <v>9</v>
      </c>
      <c r="B3525" s="18" t="s">
        <v>304</v>
      </c>
      <c r="C3525" s="18" t="s">
        <v>308</v>
      </c>
      <c r="D3525" s="18" t="s">
        <v>275</v>
      </c>
      <c r="E3525" s="18" t="s">
        <v>30</v>
      </c>
      <c r="F3525" s="44">
        <v>3</v>
      </c>
    </row>
    <row r="3526" spans="1:6" x14ac:dyDescent="0.2">
      <c r="A3526" s="18" t="s">
        <v>9</v>
      </c>
      <c r="B3526" s="18" t="s">
        <v>304</v>
      </c>
      <c r="C3526" s="18" t="s">
        <v>308</v>
      </c>
      <c r="D3526" s="18" t="s">
        <v>275</v>
      </c>
      <c r="E3526" s="18" t="s">
        <v>31</v>
      </c>
      <c r="F3526" s="44">
        <v>202</v>
      </c>
    </row>
    <row r="3527" spans="1:6" x14ac:dyDescent="0.2">
      <c r="A3527" s="18" t="s">
        <v>9</v>
      </c>
      <c r="B3527" s="18" t="s">
        <v>304</v>
      </c>
      <c r="C3527" s="18" t="s">
        <v>308</v>
      </c>
      <c r="D3527" s="18" t="s">
        <v>275</v>
      </c>
      <c r="E3527" s="18" t="s">
        <v>26</v>
      </c>
      <c r="F3527" s="44">
        <v>156</v>
      </c>
    </row>
    <row r="3528" spans="1:6" x14ac:dyDescent="0.2">
      <c r="A3528" s="18" t="s">
        <v>9</v>
      </c>
      <c r="B3528" s="18" t="s">
        <v>304</v>
      </c>
      <c r="C3528" s="18" t="s">
        <v>308</v>
      </c>
      <c r="D3528" s="18" t="s">
        <v>275</v>
      </c>
      <c r="E3528" s="18" t="s">
        <v>33</v>
      </c>
      <c r="F3528" s="44">
        <v>285</v>
      </c>
    </row>
    <row r="3529" spans="1:6" x14ac:dyDescent="0.2">
      <c r="A3529" s="18" t="s">
        <v>9</v>
      </c>
      <c r="B3529" s="18" t="s">
        <v>304</v>
      </c>
      <c r="C3529" s="18" t="s">
        <v>308</v>
      </c>
      <c r="D3529" s="18" t="s">
        <v>275</v>
      </c>
      <c r="E3529" s="18" t="s">
        <v>23</v>
      </c>
      <c r="F3529" s="44">
        <v>291</v>
      </c>
    </row>
    <row r="3530" spans="1:6" x14ac:dyDescent="0.2">
      <c r="A3530" s="18" t="s">
        <v>9</v>
      </c>
      <c r="B3530" s="18" t="s">
        <v>304</v>
      </c>
      <c r="C3530" s="18" t="s">
        <v>308</v>
      </c>
      <c r="D3530" s="18" t="s">
        <v>275</v>
      </c>
      <c r="E3530" s="18" t="s">
        <v>32</v>
      </c>
      <c r="F3530" s="44">
        <v>12</v>
      </c>
    </row>
    <row r="3531" spans="1:6" x14ac:dyDescent="0.2">
      <c r="A3531" s="18" t="s">
        <v>9</v>
      </c>
      <c r="B3531" s="18" t="s">
        <v>304</v>
      </c>
      <c r="C3531" s="18" t="s">
        <v>308</v>
      </c>
      <c r="D3531" s="18" t="s">
        <v>275</v>
      </c>
      <c r="E3531" s="18" t="s">
        <v>29</v>
      </c>
      <c r="F3531" s="44">
        <v>185</v>
      </c>
    </row>
    <row r="3532" spans="1:6" x14ac:dyDescent="0.2">
      <c r="A3532" s="18" t="s">
        <v>9</v>
      </c>
      <c r="B3532" s="18" t="s">
        <v>304</v>
      </c>
      <c r="C3532" s="18" t="s">
        <v>308</v>
      </c>
      <c r="D3532" s="18" t="s">
        <v>162</v>
      </c>
      <c r="E3532" s="18" t="s">
        <v>163</v>
      </c>
      <c r="F3532" s="44">
        <v>1534</v>
      </c>
    </row>
    <row r="3533" spans="1:6" x14ac:dyDescent="0.2">
      <c r="A3533" s="18" t="s">
        <v>9</v>
      </c>
      <c r="B3533" s="18" t="s">
        <v>304</v>
      </c>
      <c r="C3533" s="18" t="s">
        <v>308</v>
      </c>
      <c r="D3533" s="18" t="s">
        <v>65</v>
      </c>
      <c r="E3533" s="18" t="s">
        <v>70</v>
      </c>
      <c r="F3533" s="44">
        <v>23</v>
      </c>
    </row>
    <row r="3534" spans="1:6" x14ac:dyDescent="0.2">
      <c r="A3534" s="18" t="s">
        <v>9</v>
      </c>
      <c r="B3534" s="18" t="s">
        <v>304</v>
      </c>
      <c r="C3534" s="18" t="s">
        <v>308</v>
      </c>
      <c r="D3534" s="18" t="s">
        <v>65</v>
      </c>
      <c r="E3534" s="18" t="s">
        <v>69</v>
      </c>
      <c r="F3534" s="44">
        <v>5</v>
      </c>
    </row>
    <row r="3535" spans="1:6" x14ac:dyDescent="0.2">
      <c r="A3535" s="18" t="s">
        <v>9</v>
      </c>
      <c r="B3535" s="18" t="s">
        <v>304</v>
      </c>
      <c r="C3535" s="18" t="s">
        <v>308</v>
      </c>
      <c r="D3535" s="18" t="s">
        <v>65</v>
      </c>
      <c r="E3535" s="18" t="s">
        <v>277</v>
      </c>
      <c r="F3535" s="44">
        <v>18</v>
      </c>
    </row>
    <row r="3536" spans="1:6" x14ac:dyDescent="0.2">
      <c r="A3536" s="18" t="s">
        <v>9</v>
      </c>
      <c r="B3536" s="18" t="s">
        <v>304</v>
      </c>
      <c r="C3536" s="18" t="s">
        <v>308</v>
      </c>
      <c r="D3536" s="18" t="s">
        <v>65</v>
      </c>
      <c r="E3536" s="18" t="s">
        <v>278</v>
      </c>
      <c r="F3536" s="44">
        <v>206</v>
      </c>
    </row>
    <row r="3537" spans="1:6" x14ac:dyDescent="0.2">
      <c r="A3537" s="18" t="s">
        <v>9</v>
      </c>
      <c r="B3537" s="18" t="s">
        <v>304</v>
      </c>
      <c r="C3537" s="18" t="s">
        <v>308</v>
      </c>
      <c r="D3537" s="18" t="s">
        <v>65</v>
      </c>
      <c r="E3537" s="18" t="s">
        <v>279</v>
      </c>
      <c r="F3537" s="44">
        <v>42</v>
      </c>
    </row>
    <row r="3538" spans="1:6" x14ac:dyDescent="0.2">
      <c r="A3538" s="18" t="s">
        <v>9</v>
      </c>
      <c r="B3538" s="18" t="s">
        <v>304</v>
      </c>
      <c r="C3538" s="18" t="s">
        <v>308</v>
      </c>
      <c r="D3538" s="18" t="s">
        <v>65</v>
      </c>
      <c r="E3538" s="18" t="s">
        <v>23</v>
      </c>
      <c r="F3538" s="44">
        <v>402</v>
      </c>
    </row>
    <row r="3539" spans="1:6" x14ac:dyDescent="0.2">
      <c r="A3539" s="18" t="s">
        <v>9</v>
      </c>
      <c r="B3539" s="18" t="s">
        <v>304</v>
      </c>
      <c r="C3539" s="18" t="s">
        <v>308</v>
      </c>
      <c r="D3539" s="18" t="s">
        <v>65</v>
      </c>
      <c r="E3539" s="18" t="s">
        <v>280</v>
      </c>
      <c r="F3539" s="44">
        <v>17</v>
      </c>
    </row>
    <row r="3540" spans="1:6" x14ac:dyDescent="0.2">
      <c r="A3540" s="18" t="s">
        <v>9</v>
      </c>
      <c r="B3540" s="18" t="s">
        <v>304</v>
      </c>
      <c r="C3540" s="18" t="s">
        <v>308</v>
      </c>
      <c r="D3540" s="18" t="s">
        <v>65</v>
      </c>
      <c r="E3540" s="18" t="s">
        <v>66</v>
      </c>
      <c r="F3540" s="44">
        <v>117</v>
      </c>
    </row>
    <row r="3541" spans="1:6" x14ac:dyDescent="0.2">
      <c r="A3541" s="18" t="s">
        <v>9</v>
      </c>
      <c r="B3541" s="18" t="s">
        <v>304</v>
      </c>
      <c r="C3541" s="18" t="s">
        <v>308</v>
      </c>
      <c r="D3541" s="18" t="s">
        <v>243</v>
      </c>
      <c r="E3541" s="18" t="s">
        <v>21</v>
      </c>
      <c r="F3541" s="44">
        <v>14</v>
      </c>
    </row>
    <row r="3542" spans="1:6" x14ac:dyDescent="0.2">
      <c r="A3542" s="18" t="s">
        <v>9</v>
      </c>
      <c r="B3542" s="18" t="s">
        <v>304</v>
      </c>
      <c r="C3542" s="18" t="s">
        <v>308</v>
      </c>
      <c r="D3542" s="18" t="s">
        <v>243</v>
      </c>
      <c r="E3542" s="18" t="s">
        <v>14</v>
      </c>
      <c r="F3542" s="44">
        <v>13</v>
      </c>
    </row>
    <row r="3543" spans="1:6" x14ac:dyDescent="0.2">
      <c r="A3543" s="18" t="s">
        <v>9</v>
      </c>
      <c r="B3543" s="18" t="s">
        <v>304</v>
      </c>
      <c r="C3543" s="18" t="s">
        <v>308</v>
      </c>
      <c r="D3543" s="18" t="s">
        <v>243</v>
      </c>
      <c r="E3543" s="18" t="s">
        <v>18</v>
      </c>
      <c r="F3543" s="44">
        <v>78</v>
      </c>
    </row>
    <row r="3544" spans="1:6" x14ac:dyDescent="0.2">
      <c r="A3544" s="18" t="s">
        <v>9</v>
      </c>
      <c r="B3544" s="18" t="s">
        <v>304</v>
      </c>
      <c r="C3544" s="18" t="s">
        <v>308</v>
      </c>
      <c r="D3544" s="18" t="s">
        <v>243</v>
      </c>
      <c r="E3544" s="18" t="s">
        <v>17</v>
      </c>
      <c r="F3544" s="44">
        <v>44</v>
      </c>
    </row>
    <row r="3545" spans="1:6" x14ac:dyDescent="0.2">
      <c r="A3545" s="18" t="s">
        <v>9</v>
      </c>
      <c r="B3545" s="18" t="s">
        <v>304</v>
      </c>
      <c r="C3545" s="18" t="s">
        <v>308</v>
      </c>
      <c r="D3545" s="18" t="s">
        <v>243</v>
      </c>
      <c r="E3545" s="18" t="s">
        <v>20</v>
      </c>
      <c r="F3545" s="44">
        <v>10</v>
      </c>
    </row>
    <row r="3546" spans="1:6" x14ac:dyDescent="0.2">
      <c r="A3546" s="18" t="s">
        <v>9</v>
      </c>
      <c r="B3546" s="18" t="s">
        <v>304</v>
      </c>
      <c r="C3546" s="18" t="s">
        <v>308</v>
      </c>
      <c r="D3546" s="18" t="s">
        <v>243</v>
      </c>
      <c r="E3546" s="18" t="s">
        <v>23</v>
      </c>
      <c r="F3546" s="44">
        <v>25</v>
      </c>
    </row>
    <row r="3547" spans="1:6" x14ac:dyDescent="0.2">
      <c r="A3547" s="18" t="s">
        <v>9</v>
      </c>
      <c r="B3547" s="18" t="s">
        <v>304</v>
      </c>
      <c r="C3547" s="18" t="s">
        <v>308</v>
      </c>
      <c r="D3547" s="18" t="s">
        <v>243</v>
      </c>
      <c r="E3547" s="18" t="s">
        <v>15</v>
      </c>
      <c r="F3547" s="44">
        <v>88</v>
      </c>
    </row>
    <row r="3548" spans="1:6" x14ac:dyDescent="0.2">
      <c r="A3548" s="18" t="s">
        <v>9</v>
      </c>
      <c r="B3548" s="18" t="s">
        <v>304</v>
      </c>
      <c r="C3548" s="18" t="s">
        <v>308</v>
      </c>
      <c r="D3548" s="18" t="s">
        <v>243</v>
      </c>
      <c r="E3548" s="18" t="s">
        <v>22</v>
      </c>
      <c r="F3548" s="44">
        <v>32</v>
      </c>
    </row>
    <row r="3549" spans="1:6" x14ac:dyDescent="0.2">
      <c r="A3549" s="18" t="s">
        <v>9</v>
      </c>
      <c r="B3549" s="18" t="s">
        <v>304</v>
      </c>
      <c r="C3549" s="18" t="s">
        <v>308</v>
      </c>
      <c r="D3549" s="18" t="s">
        <v>98</v>
      </c>
      <c r="E3549" s="18" t="s">
        <v>100</v>
      </c>
      <c r="F3549" s="44">
        <v>39</v>
      </c>
    </row>
    <row r="3550" spans="1:6" x14ac:dyDescent="0.2">
      <c r="A3550" s="18" t="s">
        <v>9</v>
      </c>
      <c r="B3550" s="18" t="s">
        <v>304</v>
      </c>
      <c r="C3550" s="18" t="s">
        <v>308</v>
      </c>
      <c r="D3550" s="18" t="s">
        <v>98</v>
      </c>
      <c r="E3550" s="18" t="s">
        <v>102</v>
      </c>
      <c r="F3550" s="44">
        <v>15</v>
      </c>
    </row>
    <row r="3551" spans="1:6" x14ac:dyDescent="0.2">
      <c r="A3551" s="18" t="s">
        <v>9</v>
      </c>
      <c r="B3551" s="18" t="s">
        <v>304</v>
      </c>
      <c r="C3551" s="18" t="s">
        <v>308</v>
      </c>
      <c r="D3551" s="18" t="s">
        <v>98</v>
      </c>
      <c r="E3551" s="18" t="s">
        <v>23</v>
      </c>
      <c r="F3551" s="44">
        <v>72</v>
      </c>
    </row>
    <row r="3552" spans="1:6" x14ac:dyDescent="0.2">
      <c r="A3552" s="18" t="s">
        <v>9</v>
      </c>
      <c r="B3552" s="18" t="s">
        <v>304</v>
      </c>
      <c r="C3552" s="18" t="s">
        <v>308</v>
      </c>
      <c r="D3552" s="18" t="s">
        <v>98</v>
      </c>
      <c r="E3552" s="18" t="s">
        <v>101</v>
      </c>
      <c r="F3552" s="44">
        <v>79</v>
      </c>
    </row>
    <row r="3553" spans="1:6" x14ac:dyDescent="0.2">
      <c r="A3553" s="18" t="s">
        <v>9</v>
      </c>
      <c r="B3553" s="18" t="s">
        <v>304</v>
      </c>
      <c r="C3553" s="18" t="s">
        <v>308</v>
      </c>
      <c r="D3553" s="18" t="s">
        <v>98</v>
      </c>
      <c r="E3553" s="18" t="s">
        <v>104</v>
      </c>
      <c r="F3553" s="44">
        <v>8</v>
      </c>
    </row>
    <row r="3554" spans="1:6" x14ac:dyDescent="0.2">
      <c r="A3554" s="18" t="s">
        <v>9</v>
      </c>
      <c r="B3554" s="18" t="s">
        <v>304</v>
      </c>
      <c r="C3554" s="18" t="s">
        <v>308</v>
      </c>
      <c r="D3554" s="18" t="s">
        <v>98</v>
      </c>
      <c r="E3554" s="18" t="s">
        <v>99</v>
      </c>
      <c r="F3554" s="44">
        <v>681</v>
      </c>
    </row>
    <row r="3555" spans="1:6" x14ac:dyDescent="0.2">
      <c r="A3555" s="18" t="s">
        <v>9</v>
      </c>
      <c r="B3555" s="18" t="s">
        <v>304</v>
      </c>
      <c r="C3555" s="18" t="s">
        <v>308</v>
      </c>
      <c r="D3555" s="18" t="s">
        <v>98</v>
      </c>
      <c r="E3555" s="18" t="s">
        <v>103</v>
      </c>
      <c r="F3555" s="44">
        <v>128</v>
      </c>
    </row>
    <row r="3556" spans="1:6" x14ac:dyDescent="0.2">
      <c r="A3556" s="18" t="s">
        <v>9</v>
      </c>
      <c r="B3556" s="18" t="s">
        <v>304</v>
      </c>
      <c r="C3556" s="18" t="s">
        <v>308</v>
      </c>
      <c r="D3556" s="18" t="s">
        <v>39</v>
      </c>
      <c r="E3556" s="18" t="s">
        <v>172</v>
      </c>
      <c r="F3556" s="44">
        <v>29</v>
      </c>
    </row>
    <row r="3557" spans="1:6" x14ac:dyDescent="0.2">
      <c r="A3557" s="18" t="s">
        <v>9</v>
      </c>
      <c r="B3557" s="18" t="s">
        <v>304</v>
      </c>
      <c r="C3557" s="18" t="s">
        <v>308</v>
      </c>
      <c r="D3557" s="18" t="s">
        <v>39</v>
      </c>
      <c r="E3557" s="18" t="s">
        <v>174</v>
      </c>
      <c r="F3557" s="44">
        <v>43</v>
      </c>
    </row>
    <row r="3558" spans="1:6" x14ac:dyDescent="0.2">
      <c r="A3558" s="18" t="s">
        <v>9</v>
      </c>
      <c r="B3558" s="18" t="s">
        <v>304</v>
      </c>
      <c r="C3558" s="18" t="s">
        <v>308</v>
      </c>
      <c r="D3558" s="18" t="s">
        <v>39</v>
      </c>
      <c r="E3558" s="18" t="s">
        <v>23</v>
      </c>
      <c r="F3558" s="44">
        <v>20</v>
      </c>
    </row>
    <row r="3559" spans="1:6" x14ac:dyDescent="0.2">
      <c r="A3559" s="18" t="s">
        <v>9</v>
      </c>
      <c r="B3559" s="18" t="s">
        <v>304</v>
      </c>
      <c r="C3559" s="18" t="s">
        <v>308</v>
      </c>
      <c r="D3559" s="18" t="s">
        <v>39</v>
      </c>
      <c r="E3559" s="18" t="s">
        <v>54</v>
      </c>
      <c r="F3559" s="44">
        <v>15</v>
      </c>
    </row>
    <row r="3560" spans="1:6" x14ac:dyDescent="0.2">
      <c r="A3560" s="18" t="s">
        <v>9</v>
      </c>
      <c r="B3560" s="18" t="s">
        <v>304</v>
      </c>
      <c r="C3560" s="18" t="s">
        <v>308</v>
      </c>
      <c r="D3560" s="18" t="s">
        <v>39</v>
      </c>
      <c r="E3560" s="18" t="s">
        <v>171</v>
      </c>
      <c r="F3560" s="44">
        <v>2</v>
      </c>
    </row>
    <row r="3561" spans="1:6" x14ac:dyDescent="0.2">
      <c r="A3561" s="18" t="s">
        <v>9</v>
      </c>
      <c r="B3561" s="18" t="s">
        <v>304</v>
      </c>
      <c r="C3561" s="18" t="s">
        <v>308</v>
      </c>
      <c r="D3561" s="18" t="s">
        <v>39</v>
      </c>
      <c r="E3561" s="18" t="s">
        <v>55</v>
      </c>
      <c r="F3561" s="44">
        <v>45</v>
      </c>
    </row>
    <row r="3562" spans="1:6" x14ac:dyDescent="0.2">
      <c r="A3562" s="18" t="s">
        <v>9</v>
      </c>
      <c r="B3562" s="18" t="s">
        <v>304</v>
      </c>
      <c r="C3562" s="18" t="s">
        <v>308</v>
      </c>
      <c r="D3562" s="18" t="s">
        <v>39</v>
      </c>
      <c r="E3562" s="18" t="s">
        <v>43</v>
      </c>
      <c r="F3562" s="44">
        <v>1</v>
      </c>
    </row>
    <row r="3563" spans="1:6" x14ac:dyDescent="0.2">
      <c r="A3563" s="18" t="s">
        <v>9</v>
      </c>
      <c r="B3563" s="18" t="s">
        <v>304</v>
      </c>
      <c r="C3563" s="18" t="s">
        <v>308</v>
      </c>
      <c r="D3563" s="18" t="s">
        <v>39</v>
      </c>
      <c r="E3563" s="18" t="s">
        <v>170</v>
      </c>
      <c r="F3563" s="44">
        <v>11</v>
      </c>
    </row>
    <row r="3564" spans="1:6" x14ac:dyDescent="0.2">
      <c r="A3564" s="18" t="s">
        <v>9</v>
      </c>
      <c r="B3564" s="18" t="s">
        <v>304</v>
      </c>
      <c r="C3564" s="18" t="s">
        <v>308</v>
      </c>
      <c r="D3564" s="18" t="s">
        <v>39</v>
      </c>
      <c r="E3564" s="18" t="s">
        <v>47</v>
      </c>
      <c r="F3564" s="44">
        <v>97</v>
      </c>
    </row>
    <row r="3565" spans="1:6" x14ac:dyDescent="0.2">
      <c r="A3565" s="18" t="s">
        <v>9</v>
      </c>
      <c r="B3565" s="18" t="s">
        <v>304</v>
      </c>
      <c r="C3565" s="18" t="s">
        <v>308</v>
      </c>
      <c r="D3565" s="18" t="s">
        <v>39</v>
      </c>
      <c r="E3565" s="18" t="s">
        <v>169</v>
      </c>
      <c r="F3565" s="44">
        <v>81</v>
      </c>
    </row>
    <row r="3566" spans="1:6" x14ac:dyDescent="0.2">
      <c r="A3566" s="18" t="s">
        <v>9</v>
      </c>
      <c r="B3566" s="18" t="s">
        <v>304</v>
      </c>
      <c r="C3566" s="18" t="s">
        <v>308</v>
      </c>
      <c r="D3566" s="18" t="s">
        <v>39</v>
      </c>
      <c r="E3566" s="18" t="s">
        <v>189</v>
      </c>
      <c r="F3566" s="44">
        <v>11</v>
      </c>
    </row>
    <row r="3567" spans="1:6" x14ac:dyDescent="0.2">
      <c r="A3567" s="18" t="s">
        <v>9</v>
      </c>
      <c r="B3567" s="18" t="s">
        <v>304</v>
      </c>
      <c r="C3567" s="18" t="s">
        <v>308</v>
      </c>
      <c r="D3567" s="18" t="s">
        <v>39</v>
      </c>
      <c r="E3567" s="18" t="s">
        <v>56</v>
      </c>
      <c r="F3567" s="44">
        <v>28</v>
      </c>
    </row>
    <row r="3568" spans="1:6" x14ac:dyDescent="0.2">
      <c r="A3568" s="18" t="s">
        <v>9</v>
      </c>
      <c r="B3568" s="18" t="s">
        <v>304</v>
      </c>
      <c r="C3568" s="18" t="s">
        <v>308</v>
      </c>
      <c r="D3568" s="18" t="s">
        <v>39</v>
      </c>
      <c r="E3568" s="18" t="s">
        <v>44</v>
      </c>
      <c r="F3568" s="44">
        <v>3</v>
      </c>
    </row>
    <row r="3569" spans="1:6" x14ac:dyDescent="0.2">
      <c r="A3569" s="18" t="s">
        <v>9</v>
      </c>
      <c r="B3569" s="18" t="s">
        <v>304</v>
      </c>
      <c r="C3569" s="18" t="s">
        <v>308</v>
      </c>
      <c r="D3569" s="18" t="s">
        <v>39</v>
      </c>
      <c r="E3569" s="18" t="s">
        <v>173</v>
      </c>
      <c r="F3569" s="44">
        <v>6</v>
      </c>
    </row>
    <row r="3570" spans="1:6" x14ac:dyDescent="0.2">
      <c r="A3570" s="18" t="s">
        <v>9</v>
      </c>
      <c r="B3570" s="18" t="s">
        <v>304</v>
      </c>
      <c r="C3570" s="18" t="s">
        <v>308</v>
      </c>
      <c r="D3570" s="18" t="s">
        <v>13</v>
      </c>
      <c r="E3570" s="18" t="s">
        <v>21</v>
      </c>
      <c r="F3570" s="44">
        <v>149</v>
      </c>
    </row>
    <row r="3571" spans="1:6" x14ac:dyDescent="0.2">
      <c r="A3571" s="18" t="s">
        <v>9</v>
      </c>
      <c r="B3571" s="18" t="s">
        <v>304</v>
      </c>
      <c r="C3571" s="18" t="s">
        <v>308</v>
      </c>
      <c r="D3571" s="18" t="s">
        <v>13</v>
      </c>
      <c r="E3571" s="18" t="s">
        <v>14</v>
      </c>
      <c r="F3571" s="44">
        <v>1494</v>
      </c>
    </row>
    <row r="3572" spans="1:6" x14ac:dyDescent="0.2">
      <c r="A3572" s="18" t="s">
        <v>9</v>
      </c>
      <c r="B3572" s="18" t="s">
        <v>304</v>
      </c>
      <c r="C3572" s="18" t="s">
        <v>308</v>
      </c>
      <c r="D3572" s="18" t="s">
        <v>13</v>
      </c>
      <c r="E3572" s="18" t="s">
        <v>18</v>
      </c>
      <c r="F3572" s="44">
        <v>1980</v>
      </c>
    </row>
    <row r="3573" spans="1:6" x14ac:dyDescent="0.2">
      <c r="A3573" s="18" t="s">
        <v>9</v>
      </c>
      <c r="B3573" s="18" t="s">
        <v>304</v>
      </c>
      <c r="C3573" s="18" t="s">
        <v>308</v>
      </c>
      <c r="D3573" s="18" t="s">
        <v>13</v>
      </c>
      <c r="E3573" s="18" t="s">
        <v>17</v>
      </c>
      <c r="F3573" s="44">
        <v>2121</v>
      </c>
    </row>
    <row r="3574" spans="1:6" x14ac:dyDescent="0.2">
      <c r="A3574" s="18" t="s">
        <v>9</v>
      </c>
      <c r="B3574" s="18" t="s">
        <v>304</v>
      </c>
      <c r="C3574" s="18" t="s">
        <v>308</v>
      </c>
      <c r="D3574" s="18" t="s">
        <v>13</v>
      </c>
      <c r="E3574" s="18" t="s">
        <v>20</v>
      </c>
      <c r="F3574" s="44">
        <v>358</v>
      </c>
    </row>
    <row r="3575" spans="1:6" x14ac:dyDescent="0.2">
      <c r="A3575" s="18" t="s">
        <v>9</v>
      </c>
      <c r="B3575" s="18" t="s">
        <v>304</v>
      </c>
      <c r="C3575" s="18" t="s">
        <v>308</v>
      </c>
      <c r="D3575" s="18" t="s">
        <v>13</v>
      </c>
      <c r="E3575" s="18" t="s">
        <v>23</v>
      </c>
      <c r="F3575" s="44">
        <v>175</v>
      </c>
    </row>
    <row r="3576" spans="1:6" x14ac:dyDescent="0.2">
      <c r="A3576" s="18" t="s">
        <v>9</v>
      </c>
      <c r="B3576" s="18" t="s">
        <v>304</v>
      </c>
      <c r="C3576" s="18" t="s">
        <v>308</v>
      </c>
      <c r="D3576" s="18" t="s">
        <v>13</v>
      </c>
      <c r="E3576" s="18" t="s">
        <v>15</v>
      </c>
      <c r="F3576" s="44">
        <v>576</v>
      </c>
    </row>
    <row r="3577" spans="1:6" x14ac:dyDescent="0.2">
      <c r="A3577" s="18" t="s">
        <v>9</v>
      </c>
      <c r="B3577" s="18" t="s">
        <v>304</v>
      </c>
      <c r="C3577" s="18" t="s">
        <v>308</v>
      </c>
      <c r="D3577" s="18" t="s">
        <v>13</v>
      </c>
      <c r="E3577" s="18" t="s">
        <v>22</v>
      </c>
      <c r="F3577" s="44">
        <v>545</v>
      </c>
    </row>
    <row r="3578" spans="1:6" x14ac:dyDescent="0.2">
      <c r="A3578" s="18" t="s">
        <v>9</v>
      </c>
      <c r="B3578" s="18" t="s">
        <v>304</v>
      </c>
      <c r="C3578" s="18" t="s">
        <v>308</v>
      </c>
      <c r="D3578" s="18" t="s">
        <v>13</v>
      </c>
      <c r="E3578" s="18" t="s">
        <v>19</v>
      </c>
      <c r="F3578" s="44">
        <v>196</v>
      </c>
    </row>
    <row r="3579" spans="1:6" x14ac:dyDescent="0.2">
      <c r="A3579" s="18" t="s">
        <v>9</v>
      </c>
      <c r="B3579" s="18" t="s">
        <v>304</v>
      </c>
      <c r="C3579" s="18" t="s">
        <v>308</v>
      </c>
      <c r="D3579" s="18" t="s">
        <v>128</v>
      </c>
      <c r="E3579" s="18" t="s">
        <v>23</v>
      </c>
      <c r="F3579" s="44">
        <v>264</v>
      </c>
    </row>
    <row r="3580" spans="1:6" x14ac:dyDescent="0.2">
      <c r="A3580" s="18" t="s">
        <v>9</v>
      </c>
      <c r="B3580" s="18" t="s">
        <v>304</v>
      </c>
      <c r="C3580" s="18" t="s">
        <v>308</v>
      </c>
      <c r="D3580" s="18" t="s">
        <v>128</v>
      </c>
      <c r="E3580" s="18" t="s">
        <v>129</v>
      </c>
      <c r="F3580" s="44">
        <v>69</v>
      </c>
    </row>
    <row r="3581" spans="1:6" x14ac:dyDescent="0.2">
      <c r="A3581" s="18" t="s">
        <v>9</v>
      </c>
      <c r="B3581" s="18" t="s">
        <v>304</v>
      </c>
      <c r="C3581" s="18" t="s">
        <v>308</v>
      </c>
      <c r="D3581" s="18" t="s">
        <v>128</v>
      </c>
      <c r="E3581" s="18" t="s">
        <v>130</v>
      </c>
      <c r="F3581" s="44">
        <v>486</v>
      </c>
    </row>
    <row r="3582" spans="1:6" x14ac:dyDescent="0.2">
      <c r="A3582" s="18" t="s">
        <v>9</v>
      </c>
      <c r="B3582" s="18" t="s">
        <v>304</v>
      </c>
      <c r="C3582" s="18" t="s">
        <v>308</v>
      </c>
      <c r="D3582" s="18" t="s">
        <v>244</v>
      </c>
      <c r="E3582" s="18" t="s">
        <v>160</v>
      </c>
      <c r="F3582" s="44">
        <v>31</v>
      </c>
    </row>
    <row r="3583" spans="1:6" x14ac:dyDescent="0.2">
      <c r="A3583" s="18" t="s">
        <v>9</v>
      </c>
      <c r="B3583" s="18" t="s">
        <v>304</v>
      </c>
      <c r="C3583" s="18" t="s">
        <v>308</v>
      </c>
      <c r="D3583" s="18" t="s">
        <v>244</v>
      </c>
      <c r="E3583" s="18" t="s">
        <v>159</v>
      </c>
      <c r="F3583" s="44">
        <v>2</v>
      </c>
    </row>
    <row r="3584" spans="1:6" x14ac:dyDescent="0.2">
      <c r="A3584" s="18" t="s">
        <v>9</v>
      </c>
      <c r="B3584" s="18" t="s">
        <v>304</v>
      </c>
      <c r="C3584" s="18" t="s">
        <v>308</v>
      </c>
      <c r="D3584" s="18" t="s">
        <v>244</v>
      </c>
      <c r="E3584" s="18" t="s">
        <v>161</v>
      </c>
      <c r="F3584" s="44">
        <v>72</v>
      </c>
    </row>
    <row r="3585" spans="1:6" x14ac:dyDescent="0.2">
      <c r="A3585" s="18" t="s">
        <v>9</v>
      </c>
      <c r="B3585" s="18" t="s">
        <v>304</v>
      </c>
      <c r="C3585" s="18" t="s">
        <v>308</v>
      </c>
      <c r="D3585" s="18" t="s">
        <v>138</v>
      </c>
      <c r="E3585" s="18" t="s">
        <v>140</v>
      </c>
      <c r="F3585" s="44">
        <v>60</v>
      </c>
    </row>
    <row r="3586" spans="1:6" x14ac:dyDescent="0.2">
      <c r="A3586" s="18" t="s">
        <v>9</v>
      </c>
      <c r="B3586" s="18" t="s">
        <v>304</v>
      </c>
      <c r="C3586" s="18" t="s">
        <v>308</v>
      </c>
      <c r="D3586" s="18" t="s">
        <v>138</v>
      </c>
      <c r="E3586" s="18" t="s">
        <v>139</v>
      </c>
      <c r="F3586" s="44">
        <v>240</v>
      </c>
    </row>
    <row r="3587" spans="1:6" x14ac:dyDescent="0.2">
      <c r="A3587" s="18" t="s">
        <v>9</v>
      </c>
      <c r="B3587" s="18" t="s">
        <v>304</v>
      </c>
      <c r="C3587" s="18" t="s">
        <v>308</v>
      </c>
      <c r="D3587" s="18" t="s">
        <v>148</v>
      </c>
      <c r="E3587" s="18" t="s">
        <v>23</v>
      </c>
      <c r="F3587" s="44">
        <v>4</v>
      </c>
    </row>
    <row r="3588" spans="1:6" x14ac:dyDescent="0.2">
      <c r="A3588" s="18" t="s">
        <v>10</v>
      </c>
      <c r="B3588" s="18" t="s">
        <v>309</v>
      </c>
      <c r="C3588" s="18" t="s">
        <v>310</v>
      </c>
      <c r="D3588" s="18" t="s">
        <v>21</v>
      </c>
      <c r="E3588" s="18" t="s">
        <v>156</v>
      </c>
      <c r="F3588" s="44">
        <v>111</v>
      </c>
    </row>
    <row r="3589" spans="1:6" x14ac:dyDescent="0.2">
      <c r="A3589" s="18" t="s">
        <v>10</v>
      </c>
      <c r="B3589" s="18" t="s">
        <v>309</v>
      </c>
      <c r="C3589" s="18" t="s">
        <v>310</v>
      </c>
      <c r="D3589" s="18" t="s">
        <v>21</v>
      </c>
      <c r="E3589" s="18" t="s">
        <v>157</v>
      </c>
      <c r="F3589" s="44">
        <v>346</v>
      </c>
    </row>
    <row r="3590" spans="1:6" x14ac:dyDescent="0.2">
      <c r="A3590" s="18" t="s">
        <v>10</v>
      </c>
      <c r="B3590" s="18" t="s">
        <v>309</v>
      </c>
      <c r="C3590" s="18" t="s">
        <v>310</v>
      </c>
      <c r="D3590" s="18" t="s">
        <v>73</v>
      </c>
      <c r="E3590" s="18" t="s">
        <v>93</v>
      </c>
      <c r="F3590" s="44">
        <v>42</v>
      </c>
    </row>
    <row r="3591" spans="1:6" x14ac:dyDescent="0.2">
      <c r="A3591" s="18" t="s">
        <v>10</v>
      </c>
      <c r="B3591" s="18" t="s">
        <v>309</v>
      </c>
      <c r="C3591" s="18" t="s">
        <v>310</v>
      </c>
      <c r="D3591" s="18" t="s">
        <v>73</v>
      </c>
      <c r="E3591" s="18" t="s">
        <v>92</v>
      </c>
      <c r="F3591" s="44">
        <v>16</v>
      </c>
    </row>
    <row r="3592" spans="1:6" x14ac:dyDescent="0.2">
      <c r="A3592" s="18" t="s">
        <v>10</v>
      </c>
      <c r="B3592" s="18" t="s">
        <v>309</v>
      </c>
      <c r="C3592" s="18" t="s">
        <v>310</v>
      </c>
      <c r="D3592" s="18" t="s">
        <v>73</v>
      </c>
      <c r="E3592" s="18" t="s">
        <v>94</v>
      </c>
      <c r="F3592" s="44">
        <v>11</v>
      </c>
    </row>
    <row r="3593" spans="1:6" x14ac:dyDescent="0.2">
      <c r="A3593" s="18" t="s">
        <v>10</v>
      </c>
      <c r="B3593" s="18" t="s">
        <v>309</v>
      </c>
      <c r="C3593" s="18" t="s">
        <v>310</v>
      </c>
      <c r="D3593" s="18" t="s">
        <v>73</v>
      </c>
      <c r="E3593" s="18" t="s">
        <v>87</v>
      </c>
      <c r="F3593" s="44">
        <v>6</v>
      </c>
    </row>
    <row r="3594" spans="1:6" x14ac:dyDescent="0.2">
      <c r="A3594" s="18" t="s">
        <v>10</v>
      </c>
      <c r="B3594" s="18" t="s">
        <v>309</v>
      </c>
      <c r="C3594" s="18" t="s">
        <v>310</v>
      </c>
      <c r="D3594" s="18" t="s">
        <v>73</v>
      </c>
      <c r="E3594" s="18" t="s">
        <v>86</v>
      </c>
      <c r="F3594" s="44">
        <v>36</v>
      </c>
    </row>
    <row r="3595" spans="1:6" x14ac:dyDescent="0.2">
      <c r="A3595" s="18" t="s">
        <v>10</v>
      </c>
      <c r="B3595" s="18" t="s">
        <v>309</v>
      </c>
      <c r="C3595" s="18" t="s">
        <v>310</v>
      </c>
      <c r="D3595" s="18" t="s">
        <v>73</v>
      </c>
      <c r="E3595" s="18" t="s">
        <v>96</v>
      </c>
      <c r="F3595" s="44">
        <v>44</v>
      </c>
    </row>
    <row r="3596" spans="1:6" x14ac:dyDescent="0.2">
      <c r="A3596" s="18" t="s">
        <v>10</v>
      </c>
      <c r="B3596" s="18" t="s">
        <v>309</v>
      </c>
      <c r="C3596" s="18" t="s">
        <v>310</v>
      </c>
      <c r="D3596" s="18" t="s">
        <v>73</v>
      </c>
      <c r="E3596" s="18" t="s">
        <v>95</v>
      </c>
      <c r="F3596" s="44">
        <v>45</v>
      </c>
    </row>
    <row r="3597" spans="1:6" x14ac:dyDescent="0.2">
      <c r="A3597" s="18" t="s">
        <v>10</v>
      </c>
      <c r="B3597" s="18" t="s">
        <v>309</v>
      </c>
      <c r="C3597" s="18" t="s">
        <v>310</v>
      </c>
      <c r="D3597" s="18" t="s">
        <v>73</v>
      </c>
      <c r="E3597" s="18" t="s">
        <v>97</v>
      </c>
      <c r="F3597" s="44">
        <v>14</v>
      </c>
    </row>
    <row r="3598" spans="1:6" x14ac:dyDescent="0.2">
      <c r="A3598" s="18" t="s">
        <v>10</v>
      </c>
      <c r="B3598" s="18" t="s">
        <v>309</v>
      </c>
      <c r="C3598" s="18" t="s">
        <v>310</v>
      </c>
      <c r="D3598" s="18" t="s">
        <v>73</v>
      </c>
      <c r="E3598" s="18" t="s">
        <v>80</v>
      </c>
      <c r="F3598" s="44">
        <v>5</v>
      </c>
    </row>
    <row r="3599" spans="1:6" x14ac:dyDescent="0.2">
      <c r="A3599" s="18" t="s">
        <v>10</v>
      </c>
      <c r="B3599" s="18" t="s">
        <v>309</v>
      </c>
      <c r="C3599" s="18" t="s">
        <v>310</v>
      </c>
      <c r="D3599" s="18" t="s">
        <v>73</v>
      </c>
      <c r="E3599" s="18" t="s">
        <v>79</v>
      </c>
      <c r="F3599" s="44">
        <v>37</v>
      </c>
    </row>
    <row r="3600" spans="1:6" x14ac:dyDescent="0.2">
      <c r="A3600" s="18" t="s">
        <v>10</v>
      </c>
      <c r="B3600" s="18" t="s">
        <v>309</v>
      </c>
      <c r="C3600" s="18" t="s">
        <v>310</v>
      </c>
      <c r="D3600" s="18" t="s">
        <v>73</v>
      </c>
      <c r="E3600" s="18" t="s">
        <v>78</v>
      </c>
      <c r="F3600" s="44">
        <v>8</v>
      </c>
    </row>
    <row r="3601" spans="1:6" x14ac:dyDescent="0.2">
      <c r="A3601" s="18" t="s">
        <v>10</v>
      </c>
      <c r="B3601" s="18" t="s">
        <v>309</v>
      </c>
      <c r="C3601" s="18" t="s">
        <v>310</v>
      </c>
      <c r="D3601" s="18" t="s">
        <v>73</v>
      </c>
      <c r="E3601" s="18" t="s">
        <v>81</v>
      </c>
      <c r="F3601" s="44">
        <v>11</v>
      </c>
    </row>
    <row r="3602" spans="1:6" x14ac:dyDescent="0.2">
      <c r="A3602" s="18" t="s">
        <v>10</v>
      </c>
      <c r="B3602" s="18" t="s">
        <v>309</v>
      </c>
      <c r="C3602" s="18" t="s">
        <v>310</v>
      </c>
      <c r="D3602" s="18" t="s">
        <v>73</v>
      </c>
      <c r="E3602" s="18" t="s">
        <v>76</v>
      </c>
      <c r="F3602" s="44">
        <v>47</v>
      </c>
    </row>
    <row r="3603" spans="1:6" x14ac:dyDescent="0.2">
      <c r="A3603" s="18" t="s">
        <v>10</v>
      </c>
      <c r="B3603" s="18" t="s">
        <v>309</v>
      </c>
      <c r="C3603" s="18" t="s">
        <v>310</v>
      </c>
      <c r="D3603" s="18" t="s">
        <v>73</v>
      </c>
      <c r="E3603" s="18" t="s">
        <v>75</v>
      </c>
      <c r="F3603" s="44">
        <v>275</v>
      </c>
    </row>
    <row r="3604" spans="1:6" x14ac:dyDescent="0.2">
      <c r="A3604" s="18" t="s">
        <v>10</v>
      </c>
      <c r="B3604" s="18" t="s">
        <v>309</v>
      </c>
      <c r="C3604" s="18" t="s">
        <v>310</v>
      </c>
      <c r="D3604" s="18" t="s">
        <v>73</v>
      </c>
      <c r="E3604" s="18" t="s">
        <v>74</v>
      </c>
      <c r="F3604" s="44">
        <v>10</v>
      </c>
    </row>
    <row r="3605" spans="1:6" x14ac:dyDescent="0.2">
      <c r="A3605" s="18" t="s">
        <v>10</v>
      </c>
      <c r="B3605" s="18" t="s">
        <v>309</v>
      </c>
      <c r="C3605" s="18" t="s">
        <v>310</v>
      </c>
      <c r="D3605" s="18" t="s">
        <v>73</v>
      </c>
      <c r="E3605" s="18" t="s">
        <v>77</v>
      </c>
      <c r="F3605" s="44">
        <v>80</v>
      </c>
    </row>
    <row r="3606" spans="1:6" x14ac:dyDescent="0.2">
      <c r="A3606" s="18" t="s">
        <v>10</v>
      </c>
      <c r="B3606" s="18" t="s">
        <v>309</v>
      </c>
      <c r="C3606" s="18" t="s">
        <v>310</v>
      </c>
      <c r="D3606" s="18" t="s">
        <v>73</v>
      </c>
      <c r="E3606" s="18" t="s">
        <v>84</v>
      </c>
      <c r="F3606" s="44">
        <v>3</v>
      </c>
    </row>
    <row r="3607" spans="1:6" x14ac:dyDescent="0.2">
      <c r="A3607" s="18" t="s">
        <v>10</v>
      </c>
      <c r="B3607" s="18" t="s">
        <v>309</v>
      </c>
      <c r="C3607" s="18" t="s">
        <v>310</v>
      </c>
      <c r="D3607" s="18" t="s">
        <v>73</v>
      </c>
      <c r="E3607" s="18" t="s">
        <v>83</v>
      </c>
      <c r="F3607" s="44">
        <v>55</v>
      </c>
    </row>
    <row r="3608" spans="1:6" x14ac:dyDescent="0.2">
      <c r="A3608" s="18" t="s">
        <v>10</v>
      </c>
      <c r="B3608" s="18" t="s">
        <v>309</v>
      </c>
      <c r="C3608" s="18" t="s">
        <v>310</v>
      </c>
      <c r="D3608" s="18" t="s">
        <v>73</v>
      </c>
      <c r="E3608" s="18" t="s">
        <v>82</v>
      </c>
      <c r="F3608" s="44">
        <v>131</v>
      </c>
    </row>
    <row r="3609" spans="1:6" x14ac:dyDescent="0.2">
      <c r="A3609" s="18" t="s">
        <v>10</v>
      </c>
      <c r="B3609" s="18" t="s">
        <v>309</v>
      </c>
      <c r="C3609" s="18" t="s">
        <v>310</v>
      </c>
      <c r="D3609" s="18" t="s">
        <v>73</v>
      </c>
      <c r="E3609" s="18" t="s">
        <v>85</v>
      </c>
      <c r="F3609" s="44">
        <v>25</v>
      </c>
    </row>
    <row r="3610" spans="1:6" x14ac:dyDescent="0.2">
      <c r="A3610" s="18" t="s">
        <v>10</v>
      </c>
      <c r="B3610" s="18" t="s">
        <v>309</v>
      </c>
      <c r="C3610" s="18" t="s">
        <v>310</v>
      </c>
      <c r="D3610" s="18" t="s">
        <v>73</v>
      </c>
      <c r="E3610" s="18" t="s">
        <v>90</v>
      </c>
      <c r="F3610" s="44">
        <v>305</v>
      </c>
    </row>
    <row r="3611" spans="1:6" x14ac:dyDescent="0.2">
      <c r="A3611" s="18" t="s">
        <v>10</v>
      </c>
      <c r="B3611" s="18" t="s">
        <v>309</v>
      </c>
      <c r="C3611" s="18" t="s">
        <v>310</v>
      </c>
      <c r="D3611" s="18" t="s">
        <v>73</v>
      </c>
      <c r="E3611" s="18" t="s">
        <v>89</v>
      </c>
      <c r="F3611" s="44">
        <v>86</v>
      </c>
    </row>
    <row r="3612" spans="1:6" x14ac:dyDescent="0.2">
      <c r="A3612" s="18" t="s">
        <v>10</v>
      </c>
      <c r="B3612" s="18" t="s">
        <v>309</v>
      </c>
      <c r="C3612" s="18" t="s">
        <v>310</v>
      </c>
      <c r="D3612" s="18" t="s">
        <v>73</v>
      </c>
      <c r="E3612" s="18" t="s">
        <v>91</v>
      </c>
      <c r="F3612" s="44">
        <v>168</v>
      </c>
    </row>
    <row r="3613" spans="1:6" x14ac:dyDescent="0.2">
      <c r="A3613" s="18" t="s">
        <v>10</v>
      </c>
      <c r="B3613" s="18" t="s">
        <v>309</v>
      </c>
      <c r="C3613" s="18" t="s">
        <v>310</v>
      </c>
      <c r="D3613" s="18" t="s">
        <v>150</v>
      </c>
      <c r="E3613" s="18" t="s">
        <v>154</v>
      </c>
      <c r="F3613" s="44">
        <v>989</v>
      </c>
    </row>
    <row r="3614" spans="1:6" x14ac:dyDescent="0.2">
      <c r="A3614" s="18" t="s">
        <v>10</v>
      </c>
      <c r="B3614" s="18" t="s">
        <v>309</v>
      </c>
      <c r="C3614" s="18" t="s">
        <v>310</v>
      </c>
      <c r="D3614" s="18" t="s">
        <v>150</v>
      </c>
      <c r="E3614" s="18" t="s">
        <v>151</v>
      </c>
      <c r="F3614" s="44">
        <v>10</v>
      </c>
    </row>
    <row r="3615" spans="1:6" x14ac:dyDescent="0.2">
      <c r="A3615" s="18" t="s">
        <v>10</v>
      </c>
      <c r="B3615" s="18" t="s">
        <v>309</v>
      </c>
      <c r="C3615" s="18" t="s">
        <v>310</v>
      </c>
      <c r="D3615" s="18" t="s">
        <v>150</v>
      </c>
      <c r="E3615" s="18" t="s">
        <v>152</v>
      </c>
      <c r="F3615" s="44">
        <v>180</v>
      </c>
    </row>
    <row r="3616" spans="1:6" x14ac:dyDescent="0.2">
      <c r="A3616" s="18" t="s">
        <v>10</v>
      </c>
      <c r="B3616" s="18" t="s">
        <v>309</v>
      </c>
      <c r="C3616" s="18" t="s">
        <v>310</v>
      </c>
      <c r="D3616" s="18" t="s">
        <v>150</v>
      </c>
      <c r="E3616" s="18" t="s">
        <v>153</v>
      </c>
      <c r="F3616" s="44">
        <v>914</v>
      </c>
    </row>
    <row r="3617" spans="1:6" x14ac:dyDescent="0.2">
      <c r="A3617" s="18" t="s">
        <v>10</v>
      </c>
      <c r="B3617" s="18" t="s">
        <v>309</v>
      </c>
      <c r="C3617" s="18" t="s">
        <v>310</v>
      </c>
      <c r="D3617" s="18" t="s">
        <v>57</v>
      </c>
      <c r="E3617" s="18" t="s">
        <v>62</v>
      </c>
      <c r="F3617" s="44">
        <v>1520</v>
      </c>
    </row>
    <row r="3618" spans="1:6" x14ac:dyDescent="0.2">
      <c r="A3618" s="18" t="s">
        <v>10</v>
      </c>
      <c r="B3618" s="18" t="s">
        <v>309</v>
      </c>
      <c r="C3618" s="18" t="s">
        <v>310</v>
      </c>
      <c r="D3618" s="18" t="s">
        <v>57</v>
      </c>
      <c r="E3618" s="18" t="s">
        <v>59</v>
      </c>
      <c r="F3618" s="44">
        <v>1200</v>
      </c>
    </row>
    <row r="3619" spans="1:6" x14ac:dyDescent="0.2">
      <c r="A3619" s="18" t="s">
        <v>10</v>
      </c>
      <c r="B3619" s="18" t="s">
        <v>309</v>
      </c>
      <c r="C3619" s="18" t="s">
        <v>310</v>
      </c>
      <c r="D3619" s="18" t="s">
        <v>57</v>
      </c>
      <c r="E3619" s="18" t="s">
        <v>60</v>
      </c>
      <c r="F3619" s="44">
        <v>905</v>
      </c>
    </row>
    <row r="3620" spans="1:6" x14ac:dyDescent="0.2">
      <c r="A3620" s="18" t="s">
        <v>10</v>
      </c>
      <c r="B3620" s="18" t="s">
        <v>309</v>
      </c>
      <c r="C3620" s="18" t="s">
        <v>310</v>
      </c>
      <c r="D3620" s="18" t="s">
        <v>57</v>
      </c>
      <c r="E3620" s="18" t="s">
        <v>61</v>
      </c>
      <c r="F3620" s="44">
        <v>594</v>
      </c>
    </row>
    <row r="3621" spans="1:6" x14ac:dyDescent="0.2">
      <c r="A3621" s="18" t="s">
        <v>10</v>
      </c>
      <c r="B3621" s="18" t="s">
        <v>309</v>
      </c>
      <c r="C3621" s="18" t="s">
        <v>310</v>
      </c>
      <c r="D3621" s="18" t="s">
        <v>57</v>
      </c>
      <c r="E3621" s="18" t="s">
        <v>63</v>
      </c>
      <c r="F3621" s="44">
        <v>266</v>
      </c>
    </row>
    <row r="3622" spans="1:6" x14ac:dyDescent="0.2">
      <c r="A3622" s="18" t="s">
        <v>10</v>
      </c>
      <c r="B3622" s="18" t="s">
        <v>309</v>
      </c>
      <c r="C3622" s="18" t="s">
        <v>310</v>
      </c>
      <c r="D3622" s="18" t="s">
        <v>57</v>
      </c>
      <c r="E3622" s="18" t="s">
        <v>23</v>
      </c>
      <c r="F3622" s="44">
        <v>302</v>
      </c>
    </row>
    <row r="3623" spans="1:6" x14ac:dyDescent="0.2">
      <c r="A3623" s="18" t="s">
        <v>10</v>
      </c>
      <c r="B3623" s="18" t="s">
        <v>309</v>
      </c>
      <c r="C3623" s="18" t="s">
        <v>310</v>
      </c>
      <c r="D3623" s="18" t="s">
        <v>141</v>
      </c>
      <c r="E3623" s="18" t="s">
        <v>145</v>
      </c>
      <c r="F3623" s="44">
        <v>2</v>
      </c>
    </row>
    <row r="3624" spans="1:6" x14ac:dyDescent="0.2">
      <c r="A3624" s="18" t="s">
        <v>10</v>
      </c>
      <c r="B3624" s="18" t="s">
        <v>309</v>
      </c>
      <c r="C3624" s="18" t="s">
        <v>310</v>
      </c>
      <c r="D3624" s="18" t="s">
        <v>141</v>
      </c>
      <c r="E3624" s="18" t="s">
        <v>142</v>
      </c>
      <c r="F3624" s="44">
        <v>93</v>
      </c>
    </row>
    <row r="3625" spans="1:6" x14ac:dyDescent="0.2">
      <c r="A3625" s="18" t="s">
        <v>10</v>
      </c>
      <c r="B3625" s="18" t="s">
        <v>309</v>
      </c>
      <c r="C3625" s="18" t="s">
        <v>310</v>
      </c>
      <c r="D3625" s="18" t="s">
        <v>141</v>
      </c>
      <c r="E3625" s="18" t="s">
        <v>147</v>
      </c>
      <c r="F3625" s="44">
        <v>10</v>
      </c>
    </row>
    <row r="3626" spans="1:6" x14ac:dyDescent="0.2">
      <c r="A3626" s="18" t="s">
        <v>10</v>
      </c>
      <c r="B3626" s="18" t="s">
        <v>309</v>
      </c>
      <c r="C3626" s="18" t="s">
        <v>310</v>
      </c>
      <c r="D3626" s="18" t="s">
        <v>141</v>
      </c>
      <c r="E3626" s="18" t="s">
        <v>144</v>
      </c>
      <c r="F3626" s="44">
        <v>3</v>
      </c>
    </row>
    <row r="3627" spans="1:6" x14ac:dyDescent="0.2">
      <c r="A3627" s="18" t="s">
        <v>10</v>
      </c>
      <c r="B3627" s="18" t="s">
        <v>309</v>
      </c>
      <c r="C3627" s="18" t="s">
        <v>310</v>
      </c>
      <c r="D3627" s="18" t="s">
        <v>141</v>
      </c>
      <c r="E3627" s="18" t="s">
        <v>143</v>
      </c>
      <c r="F3627" s="44">
        <v>4</v>
      </c>
    </row>
    <row r="3628" spans="1:6" x14ac:dyDescent="0.2">
      <c r="A3628" s="18" t="s">
        <v>10</v>
      </c>
      <c r="B3628" s="18" t="s">
        <v>309</v>
      </c>
      <c r="C3628" s="18" t="s">
        <v>310</v>
      </c>
      <c r="D3628" s="18" t="s">
        <v>35</v>
      </c>
      <c r="E3628" s="18" t="s">
        <v>21</v>
      </c>
      <c r="F3628" s="44">
        <v>1576</v>
      </c>
    </row>
    <row r="3629" spans="1:6" x14ac:dyDescent="0.2">
      <c r="A3629" s="18" t="s">
        <v>10</v>
      </c>
      <c r="B3629" s="18" t="s">
        <v>309</v>
      </c>
      <c r="C3629" s="18" t="s">
        <v>310</v>
      </c>
      <c r="D3629" s="18" t="s">
        <v>35</v>
      </c>
      <c r="E3629" s="18" t="s">
        <v>36</v>
      </c>
      <c r="F3629" s="44">
        <v>59</v>
      </c>
    </row>
    <row r="3630" spans="1:6" x14ac:dyDescent="0.2">
      <c r="A3630" s="18" t="s">
        <v>10</v>
      </c>
      <c r="B3630" s="18" t="s">
        <v>309</v>
      </c>
      <c r="C3630" s="18" t="s">
        <v>310</v>
      </c>
      <c r="D3630" s="18" t="s">
        <v>35</v>
      </c>
      <c r="E3630" s="18" t="s">
        <v>38</v>
      </c>
      <c r="F3630" s="44">
        <v>2019</v>
      </c>
    </row>
    <row r="3631" spans="1:6" x14ac:dyDescent="0.2">
      <c r="A3631" s="18" t="s">
        <v>10</v>
      </c>
      <c r="B3631" s="18" t="s">
        <v>309</v>
      </c>
      <c r="C3631" s="18" t="s">
        <v>310</v>
      </c>
      <c r="D3631" s="18" t="s">
        <v>35</v>
      </c>
      <c r="E3631" s="18" t="s">
        <v>23</v>
      </c>
      <c r="F3631" s="44">
        <v>180</v>
      </c>
    </row>
    <row r="3632" spans="1:6" x14ac:dyDescent="0.2">
      <c r="A3632" s="18" t="s">
        <v>10</v>
      </c>
      <c r="B3632" s="18" t="s">
        <v>309</v>
      </c>
      <c r="C3632" s="18" t="s">
        <v>310</v>
      </c>
      <c r="D3632" s="18" t="s">
        <v>35</v>
      </c>
      <c r="E3632" s="18" t="s">
        <v>37</v>
      </c>
      <c r="F3632" s="44">
        <v>582</v>
      </c>
    </row>
    <row r="3633" spans="1:6" x14ac:dyDescent="0.2">
      <c r="A3633" s="18" t="s">
        <v>10</v>
      </c>
      <c r="B3633" s="18" t="s">
        <v>309</v>
      </c>
      <c r="C3633" s="18" t="s">
        <v>310</v>
      </c>
      <c r="D3633" s="18" t="s">
        <v>35</v>
      </c>
      <c r="E3633" s="18" t="s">
        <v>22</v>
      </c>
      <c r="F3633" s="44">
        <v>231</v>
      </c>
    </row>
    <row r="3634" spans="1:6" x14ac:dyDescent="0.2">
      <c r="A3634" s="18" t="s">
        <v>10</v>
      </c>
      <c r="B3634" s="18" t="s">
        <v>309</v>
      </c>
      <c r="C3634" s="18" t="s">
        <v>310</v>
      </c>
      <c r="D3634" s="18" t="s">
        <v>272</v>
      </c>
      <c r="E3634" s="18" t="s">
        <v>166</v>
      </c>
      <c r="F3634" s="44">
        <v>327</v>
      </c>
    </row>
    <row r="3635" spans="1:6" x14ac:dyDescent="0.2">
      <c r="A3635" s="18" t="s">
        <v>10</v>
      </c>
      <c r="B3635" s="18" t="s">
        <v>309</v>
      </c>
      <c r="C3635" s="18" t="s">
        <v>310</v>
      </c>
      <c r="D3635" s="18" t="s">
        <v>272</v>
      </c>
      <c r="E3635" s="18" t="s">
        <v>163</v>
      </c>
      <c r="F3635" s="44">
        <v>1104</v>
      </c>
    </row>
    <row r="3636" spans="1:6" x14ac:dyDescent="0.2">
      <c r="A3636" s="18" t="s">
        <v>10</v>
      </c>
      <c r="B3636" s="18" t="s">
        <v>309</v>
      </c>
      <c r="C3636" s="18" t="s">
        <v>310</v>
      </c>
      <c r="D3636" s="18" t="s">
        <v>105</v>
      </c>
      <c r="E3636" s="18" t="s">
        <v>106</v>
      </c>
      <c r="F3636" s="44">
        <v>5</v>
      </c>
    </row>
    <row r="3637" spans="1:6" x14ac:dyDescent="0.2">
      <c r="A3637" s="18" t="s">
        <v>10</v>
      </c>
      <c r="B3637" s="18" t="s">
        <v>309</v>
      </c>
      <c r="C3637" s="18" t="s">
        <v>310</v>
      </c>
      <c r="D3637" s="18" t="s">
        <v>105</v>
      </c>
      <c r="E3637" s="18" t="s">
        <v>107</v>
      </c>
      <c r="F3637" s="44">
        <v>5</v>
      </c>
    </row>
    <row r="3638" spans="1:6" x14ac:dyDescent="0.2">
      <c r="A3638" s="18" t="s">
        <v>10</v>
      </c>
      <c r="B3638" s="18" t="s">
        <v>309</v>
      </c>
      <c r="C3638" s="18" t="s">
        <v>310</v>
      </c>
      <c r="D3638" s="18" t="s">
        <v>105</v>
      </c>
      <c r="E3638" s="18" t="s">
        <v>108</v>
      </c>
      <c r="F3638" s="44">
        <v>20</v>
      </c>
    </row>
    <row r="3639" spans="1:6" x14ac:dyDescent="0.2">
      <c r="A3639" s="18" t="s">
        <v>10</v>
      </c>
      <c r="B3639" s="18" t="s">
        <v>309</v>
      </c>
      <c r="C3639" s="18" t="s">
        <v>310</v>
      </c>
      <c r="D3639" s="18" t="s">
        <v>105</v>
      </c>
      <c r="E3639" s="18" t="s">
        <v>109</v>
      </c>
      <c r="F3639" s="44">
        <v>237</v>
      </c>
    </row>
    <row r="3640" spans="1:6" x14ac:dyDescent="0.2">
      <c r="A3640" s="18" t="s">
        <v>10</v>
      </c>
      <c r="B3640" s="18" t="s">
        <v>309</v>
      </c>
      <c r="C3640" s="18" t="s">
        <v>310</v>
      </c>
      <c r="D3640" s="18" t="s">
        <v>105</v>
      </c>
      <c r="E3640" s="18" t="s">
        <v>110</v>
      </c>
      <c r="F3640" s="44">
        <v>30</v>
      </c>
    </row>
    <row r="3641" spans="1:6" x14ac:dyDescent="0.2">
      <c r="A3641" s="18" t="s">
        <v>10</v>
      </c>
      <c r="B3641" s="18" t="s">
        <v>309</v>
      </c>
      <c r="C3641" s="18" t="s">
        <v>310</v>
      </c>
      <c r="D3641" s="18" t="s">
        <v>105</v>
      </c>
      <c r="E3641" s="18" t="s">
        <v>111</v>
      </c>
      <c r="F3641" s="44">
        <v>47</v>
      </c>
    </row>
    <row r="3642" spans="1:6" x14ac:dyDescent="0.2">
      <c r="A3642" s="18" t="s">
        <v>10</v>
      </c>
      <c r="B3642" s="18" t="s">
        <v>309</v>
      </c>
      <c r="C3642" s="18" t="s">
        <v>310</v>
      </c>
      <c r="D3642" s="18" t="s">
        <v>105</v>
      </c>
      <c r="E3642" s="18" t="s">
        <v>112</v>
      </c>
      <c r="F3642" s="44">
        <v>1</v>
      </c>
    </row>
    <row r="3643" spans="1:6" x14ac:dyDescent="0.2">
      <c r="A3643" s="18" t="s">
        <v>10</v>
      </c>
      <c r="B3643" s="18" t="s">
        <v>309</v>
      </c>
      <c r="C3643" s="18" t="s">
        <v>310</v>
      </c>
      <c r="D3643" s="18" t="s">
        <v>105</v>
      </c>
      <c r="E3643" s="18" t="s">
        <v>113</v>
      </c>
      <c r="F3643" s="44">
        <v>7</v>
      </c>
    </row>
    <row r="3644" spans="1:6" x14ac:dyDescent="0.2">
      <c r="A3644" s="18" t="s">
        <v>10</v>
      </c>
      <c r="B3644" s="18" t="s">
        <v>309</v>
      </c>
      <c r="C3644" s="18" t="s">
        <v>310</v>
      </c>
      <c r="D3644" s="18" t="s">
        <v>105</v>
      </c>
      <c r="E3644" s="18" t="s">
        <v>114</v>
      </c>
      <c r="F3644" s="44">
        <v>3</v>
      </c>
    </row>
    <row r="3645" spans="1:6" x14ac:dyDescent="0.2">
      <c r="A3645" s="18" t="s">
        <v>10</v>
      </c>
      <c r="B3645" s="18" t="s">
        <v>309</v>
      </c>
      <c r="C3645" s="18" t="s">
        <v>310</v>
      </c>
      <c r="D3645" s="18" t="s">
        <v>105</v>
      </c>
      <c r="E3645" s="18" t="s">
        <v>115</v>
      </c>
      <c r="F3645" s="44">
        <v>2</v>
      </c>
    </row>
    <row r="3646" spans="1:6" x14ac:dyDescent="0.2">
      <c r="A3646" s="18" t="s">
        <v>10</v>
      </c>
      <c r="B3646" s="18" t="s">
        <v>309</v>
      </c>
      <c r="C3646" s="18" t="s">
        <v>310</v>
      </c>
      <c r="D3646" s="18" t="s">
        <v>105</v>
      </c>
      <c r="E3646" s="18" t="s">
        <v>116</v>
      </c>
      <c r="F3646" s="44">
        <v>8</v>
      </c>
    </row>
    <row r="3647" spans="1:6" x14ac:dyDescent="0.2">
      <c r="A3647" s="18" t="s">
        <v>10</v>
      </c>
      <c r="B3647" s="18" t="s">
        <v>309</v>
      </c>
      <c r="C3647" s="18" t="s">
        <v>310</v>
      </c>
      <c r="D3647" s="18" t="s">
        <v>105</v>
      </c>
      <c r="E3647" s="18" t="s">
        <v>117</v>
      </c>
      <c r="F3647" s="44">
        <v>24</v>
      </c>
    </row>
    <row r="3648" spans="1:6" x14ac:dyDescent="0.2">
      <c r="A3648" s="18" t="s">
        <v>10</v>
      </c>
      <c r="B3648" s="18" t="s">
        <v>309</v>
      </c>
      <c r="C3648" s="18" t="s">
        <v>310</v>
      </c>
      <c r="D3648" s="18" t="s">
        <v>105</v>
      </c>
      <c r="E3648" s="18" t="s">
        <v>118</v>
      </c>
      <c r="F3648" s="44">
        <v>1</v>
      </c>
    </row>
    <row r="3649" spans="1:6" x14ac:dyDescent="0.2">
      <c r="A3649" s="18" t="s">
        <v>10</v>
      </c>
      <c r="B3649" s="18" t="s">
        <v>309</v>
      </c>
      <c r="C3649" s="18" t="s">
        <v>310</v>
      </c>
      <c r="D3649" s="18" t="s">
        <v>105</v>
      </c>
      <c r="E3649" s="18" t="s">
        <v>119</v>
      </c>
      <c r="F3649" s="44">
        <v>4</v>
      </c>
    </row>
    <row r="3650" spans="1:6" x14ac:dyDescent="0.2">
      <c r="A3650" s="18" t="s">
        <v>10</v>
      </c>
      <c r="B3650" s="18" t="s">
        <v>309</v>
      </c>
      <c r="C3650" s="18" t="s">
        <v>310</v>
      </c>
      <c r="D3650" s="18" t="s">
        <v>105</v>
      </c>
      <c r="E3650" s="18" t="s">
        <v>120</v>
      </c>
      <c r="F3650" s="44">
        <v>9</v>
      </c>
    </row>
    <row r="3651" spans="1:6" x14ac:dyDescent="0.2">
      <c r="A3651" s="18" t="s">
        <v>10</v>
      </c>
      <c r="B3651" s="18" t="s">
        <v>309</v>
      </c>
      <c r="C3651" s="18" t="s">
        <v>310</v>
      </c>
      <c r="D3651" s="18" t="s">
        <v>105</v>
      </c>
      <c r="E3651" s="18" t="s">
        <v>121</v>
      </c>
      <c r="F3651" s="44">
        <v>17</v>
      </c>
    </row>
    <row r="3652" spans="1:6" x14ac:dyDescent="0.2">
      <c r="A3652" s="18" t="s">
        <v>10</v>
      </c>
      <c r="B3652" s="18" t="s">
        <v>309</v>
      </c>
      <c r="C3652" s="18" t="s">
        <v>310</v>
      </c>
      <c r="D3652" s="18" t="s">
        <v>105</v>
      </c>
      <c r="E3652" s="18" t="s">
        <v>122</v>
      </c>
      <c r="F3652" s="44">
        <v>2</v>
      </c>
    </row>
    <row r="3653" spans="1:6" x14ac:dyDescent="0.2">
      <c r="A3653" s="18" t="s">
        <v>10</v>
      </c>
      <c r="B3653" s="18" t="s">
        <v>309</v>
      </c>
      <c r="C3653" s="18" t="s">
        <v>310</v>
      </c>
      <c r="D3653" s="18" t="s">
        <v>105</v>
      </c>
      <c r="E3653" s="18" t="s">
        <v>123</v>
      </c>
      <c r="F3653" s="44">
        <v>7</v>
      </c>
    </row>
    <row r="3654" spans="1:6" x14ac:dyDescent="0.2">
      <c r="A3654" s="18" t="s">
        <v>10</v>
      </c>
      <c r="B3654" s="18" t="s">
        <v>309</v>
      </c>
      <c r="C3654" s="18" t="s">
        <v>310</v>
      </c>
      <c r="D3654" s="18" t="s">
        <v>105</v>
      </c>
      <c r="E3654" s="18" t="s">
        <v>124</v>
      </c>
      <c r="F3654" s="44">
        <v>13</v>
      </c>
    </row>
    <row r="3655" spans="1:6" x14ac:dyDescent="0.2">
      <c r="A3655" s="18" t="s">
        <v>10</v>
      </c>
      <c r="B3655" s="18" t="s">
        <v>309</v>
      </c>
      <c r="C3655" s="18" t="s">
        <v>310</v>
      </c>
      <c r="D3655" s="18" t="s">
        <v>105</v>
      </c>
      <c r="E3655" s="18" t="s">
        <v>125</v>
      </c>
      <c r="F3655" s="44">
        <v>15</v>
      </c>
    </row>
    <row r="3656" spans="1:6" x14ac:dyDescent="0.2">
      <c r="A3656" s="18" t="s">
        <v>10</v>
      </c>
      <c r="B3656" s="18" t="s">
        <v>309</v>
      </c>
      <c r="C3656" s="18" t="s">
        <v>310</v>
      </c>
      <c r="D3656" s="18" t="s">
        <v>105</v>
      </c>
      <c r="E3656" s="18" t="s">
        <v>126</v>
      </c>
      <c r="F3656" s="44">
        <v>7</v>
      </c>
    </row>
    <row r="3657" spans="1:6" x14ac:dyDescent="0.2">
      <c r="A3657" s="18" t="s">
        <v>10</v>
      </c>
      <c r="B3657" s="18" t="s">
        <v>309</v>
      </c>
      <c r="C3657" s="18" t="s">
        <v>310</v>
      </c>
      <c r="D3657" s="18" t="s">
        <v>105</v>
      </c>
      <c r="E3657" s="18" t="s">
        <v>127</v>
      </c>
      <c r="F3657" s="44">
        <v>45</v>
      </c>
    </row>
    <row r="3658" spans="1:6" x14ac:dyDescent="0.2">
      <c r="A3658" s="18" t="s">
        <v>10</v>
      </c>
      <c r="B3658" s="18" t="s">
        <v>309</v>
      </c>
      <c r="C3658" s="18" t="s">
        <v>310</v>
      </c>
      <c r="D3658" s="18" t="s">
        <v>242</v>
      </c>
      <c r="E3658" s="18" t="s">
        <v>62</v>
      </c>
      <c r="F3658" s="44">
        <v>1715</v>
      </c>
    </row>
    <row r="3659" spans="1:6" x14ac:dyDescent="0.2">
      <c r="A3659" s="18" t="s">
        <v>10</v>
      </c>
      <c r="B3659" s="18" t="s">
        <v>309</v>
      </c>
      <c r="C3659" s="18" t="s">
        <v>310</v>
      </c>
      <c r="D3659" s="18" t="s">
        <v>242</v>
      </c>
      <c r="E3659" s="18" t="s">
        <v>59</v>
      </c>
      <c r="F3659" s="44">
        <v>104</v>
      </c>
    </row>
    <row r="3660" spans="1:6" x14ac:dyDescent="0.2">
      <c r="A3660" s="18" t="s">
        <v>10</v>
      </c>
      <c r="B3660" s="18" t="s">
        <v>309</v>
      </c>
      <c r="C3660" s="18" t="s">
        <v>310</v>
      </c>
      <c r="D3660" s="18" t="s">
        <v>242</v>
      </c>
      <c r="E3660" s="18" t="s">
        <v>60</v>
      </c>
      <c r="F3660" s="44">
        <v>59</v>
      </c>
    </row>
    <row r="3661" spans="1:6" x14ac:dyDescent="0.2">
      <c r="A3661" s="18" t="s">
        <v>10</v>
      </c>
      <c r="B3661" s="18" t="s">
        <v>309</v>
      </c>
      <c r="C3661" s="18" t="s">
        <v>310</v>
      </c>
      <c r="D3661" s="18" t="s">
        <v>242</v>
      </c>
      <c r="E3661" s="18" t="s">
        <v>61</v>
      </c>
      <c r="F3661" s="44">
        <v>516</v>
      </c>
    </row>
    <row r="3662" spans="1:6" x14ac:dyDescent="0.2">
      <c r="A3662" s="18" t="s">
        <v>10</v>
      </c>
      <c r="B3662" s="18" t="s">
        <v>309</v>
      </c>
      <c r="C3662" s="18" t="s">
        <v>310</v>
      </c>
      <c r="D3662" s="18" t="s">
        <v>242</v>
      </c>
      <c r="E3662" s="18" t="s">
        <v>63</v>
      </c>
      <c r="F3662" s="44">
        <v>190</v>
      </c>
    </row>
    <row r="3663" spans="1:6" x14ac:dyDescent="0.2">
      <c r="A3663" s="18" t="s">
        <v>10</v>
      </c>
      <c r="B3663" s="18" t="s">
        <v>309</v>
      </c>
      <c r="C3663" s="18" t="s">
        <v>310</v>
      </c>
      <c r="D3663" s="18" t="s">
        <v>242</v>
      </c>
      <c r="E3663" s="18" t="s">
        <v>23</v>
      </c>
      <c r="F3663" s="44">
        <v>60</v>
      </c>
    </row>
    <row r="3664" spans="1:6" x14ac:dyDescent="0.2">
      <c r="A3664" s="18" t="s">
        <v>10</v>
      </c>
      <c r="B3664" s="18" t="s">
        <v>309</v>
      </c>
      <c r="C3664" s="18" t="s">
        <v>310</v>
      </c>
      <c r="D3664" s="18" t="s">
        <v>273</v>
      </c>
      <c r="E3664" s="18" t="s">
        <v>133</v>
      </c>
      <c r="F3664" s="44">
        <v>38</v>
      </c>
    </row>
    <row r="3665" spans="1:6" x14ac:dyDescent="0.2">
      <c r="A3665" s="18" t="s">
        <v>10</v>
      </c>
      <c r="B3665" s="18" t="s">
        <v>309</v>
      </c>
      <c r="C3665" s="18" t="s">
        <v>310</v>
      </c>
      <c r="D3665" s="18" t="s">
        <v>273</v>
      </c>
      <c r="E3665" s="18" t="s">
        <v>23</v>
      </c>
      <c r="F3665" s="44">
        <v>242</v>
      </c>
    </row>
    <row r="3666" spans="1:6" x14ac:dyDescent="0.2">
      <c r="A3666" s="18" t="s">
        <v>10</v>
      </c>
      <c r="B3666" s="18" t="s">
        <v>309</v>
      </c>
      <c r="C3666" s="18" t="s">
        <v>310</v>
      </c>
      <c r="D3666" s="18" t="s">
        <v>273</v>
      </c>
      <c r="E3666" s="18" t="s">
        <v>136</v>
      </c>
      <c r="F3666" s="44">
        <v>8</v>
      </c>
    </row>
    <row r="3667" spans="1:6" x14ac:dyDescent="0.2">
      <c r="A3667" s="18" t="s">
        <v>10</v>
      </c>
      <c r="B3667" s="18" t="s">
        <v>309</v>
      </c>
      <c r="C3667" s="18" t="s">
        <v>310</v>
      </c>
      <c r="D3667" s="18" t="s">
        <v>273</v>
      </c>
      <c r="E3667" s="18" t="s">
        <v>137</v>
      </c>
      <c r="F3667" s="44">
        <v>32</v>
      </c>
    </row>
    <row r="3668" spans="1:6" x14ac:dyDescent="0.2">
      <c r="A3668" s="18" t="s">
        <v>10</v>
      </c>
      <c r="B3668" s="18" t="s">
        <v>309</v>
      </c>
      <c r="C3668" s="18" t="s">
        <v>310</v>
      </c>
      <c r="D3668" s="18" t="s">
        <v>273</v>
      </c>
      <c r="E3668" s="18" t="s">
        <v>135</v>
      </c>
      <c r="F3668" s="44">
        <v>37</v>
      </c>
    </row>
    <row r="3669" spans="1:6" x14ac:dyDescent="0.2">
      <c r="A3669" s="18" t="s">
        <v>10</v>
      </c>
      <c r="B3669" s="18" t="s">
        <v>309</v>
      </c>
      <c r="C3669" s="18" t="s">
        <v>310</v>
      </c>
      <c r="D3669" s="18" t="s">
        <v>273</v>
      </c>
      <c r="E3669" s="18" t="s">
        <v>134</v>
      </c>
      <c r="F3669" s="44">
        <v>18</v>
      </c>
    </row>
    <row r="3670" spans="1:6" x14ac:dyDescent="0.2">
      <c r="A3670" s="18" t="s">
        <v>10</v>
      </c>
      <c r="B3670" s="18" t="s">
        <v>309</v>
      </c>
      <c r="C3670" s="18" t="s">
        <v>310</v>
      </c>
      <c r="D3670" s="18" t="s">
        <v>273</v>
      </c>
      <c r="E3670" s="18" t="s">
        <v>132</v>
      </c>
      <c r="F3670" s="44">
        <v>236</v>
      </c>
    </row>
    <row r="3671" spans="1:6" x14ac:dyDescent="0.2">
      <c r="A3671" s="18" t="s">
        <v>10</v>
      </c>
      <c r="B3671" s="18" t="s">
        <v>309</v>
      </c>
      <c r="C3671" s="18" t="s">
        <v>310</v>
      </c>
      <c r="D3671" s="18" t="s">
        <v>274</v>
      </c>
      <c r="E3671" s="18" t="s">
        <v>163</v>
      </c>
      <c r="F3671" s="44">
        <v>39</v>
      </c>
    </row>
    <row r="3672" spans="1:6" x14ac:dyDescent="0.2">
      <c r="A3672" s="18" t="s">
        <v>10</v>
      </c>
      <c r="B3672" s="18" t="s">
        <v>309</v>
      </c>
      <c r="C3672" s="18" t="s">
        <v>310</v>
      </c>
      <c r="D3672" s="18" t="s">
        <v>34</v>
      </c>
      <c r="E3672" s="18" t="s">
        <v>276</v>
      </c>
      <c r="F3672" s="44">
        <v>1791</v>
      </c>
    </row>
    <row r="3673" spans="1:6" x14ac:dyDescent="0.2">
      <c r="A3673" s="18" t="s">
        <v>10</v>
      </c>
      <c r="B3673" s="18" t="s">
        <v>309</v>
      </c>
      <c r="C3673" s="18" t="s">
        <v>310</v>
      </c>
      <c r="D3673" s="18" t="s">
        <v>34</v>
      </c>
      <c r="E3673" s="18" t="s">
        <v>28</v>
      </c>
      <c r="F3673" s="44">
        <v>2709</v>
      </c>
    </row>
    <row r="3674" spans="1:6" x14ac:dyDescent="0.2">
      <c r="A3674" s="18" t="s">
        <v>10</v>
      </c>
      <c r="B3674" s="18" t="s">
        <v>309</v>
      </c>
      <c r="C3674" s="18" t="s">
        <v>310</v>
      </c>
      <c r="D3674" s="18" t="s">
        <v>34</v>
      </c>
      <c r="E3674" s="18" t="s">
        <v>30</v>
      </c>
      <c r="F3674" s="44">
        <v>24</v>
      </c>
    </row>
    <row r="3675" spans="1:6" x14ac:dyDescent="0.2">
      <c r="A3675" s="18" t="s">
        <v>10</v>
      </c>
      <c r="B3675" s="18" t="s">
        <v>309</v>
      </c>
      <c r="C3675" s="18" t="s">
        <v>310</v>
      </c>
      <c r="D3675" s="18" t="s">
        <v>34</v>
      </c>
      <c r="E3675" s="18" t="s">
        <v>31</v>
      </c>
      <c r="F3675" s="44">
        <v>281</v>
      </c>
    </row>
    <row r="3676" spans="1:6" x14ac:dyDescent="0.2">
      <c r="A3676" s="18" t="s">
        <v>10</v>
      </c>
      <c r="B3676" s="18" t="s">
        <v>309</v>
      </c>
      <c r="C3676" s="18" t="s">
        <v>310</v>
      </c>
      <c r="D3676" s="18" t="s">
        <v>34</v>
      </c>
      <c r="E3676" s="18" t="s">
        <v>26</v>
      </c>
      <c r="F3676" s="44">
        <v>51</v>
      </c>
    </row>
    <row r="3677" spans="1:6" x14ac:dyDescent="0.2">
      <c r="A3677" s="18" t="s">
        <v>10</v>
      </c>
      <c r="B3677" s="18" t="s">
        <v>309</v>
      </c>
      <c r="C3677" s="18" t="s">
        <v>310</v>
      </c>
      <c r="D3677" s="18" t="s">
        <v>34</v>
      </c>
      <c r="E3677" s="18" t="s">
        <v>33</v>
      </c>
      <c r="F3677" s="44">
        <v>1938</v>
      </c>
    </row>
    <row r="3678" spans="1:6" x14ac:dyDescent="0.2">
      <c r="A3678" s="18" t="s">
        <v>10</v>
      </c>
      <c r="B3678" s="18" t="s">
        <v>309</v>
      </c>
      <c r="C3678" s="18" t="s">
        <v>310</v>
      </c>
      <c r="D3678" s="18" t="s">
        <v>34</v>
      </c>
      <c r="E3678" s="18" t="s">
        <v>23</v>
      </c>
      <c r="F3678" s="44">
        <v>1026</v>
      </c>
    </row>
    <row r="3679" spans="1:6" x14ac:dyDescent="0.2">
      <c r="A3679" s="18" t="s">
        <v>10</v>
      </c>
      <c r="B3679" s="18" t="s">
        <v>309</v>
      </c>
      <c r="C3679" s="18" t="s">
        <v>310</v>
      </c>
      <c r="D3679" s="18" t="s">
        <v>34</v>
      </c>
      <c r="E3679" s="18" t="s">
        <v>32</v>
      </c>
      <c r="F3679" s="44">
        <v>60</v>
      </c>
    </row>
    <row r="3680" spans="1:6" x14ac:dyDescent="0.2">
      <c r="A3680" s="18" t="s">
        <v>10</v>
      </c>
      <c r="B3680" s="18" t="s">
        <v>309</v>
      </c>
      <c r="C3680" s="18" t="s">
        <v>310</v>
      </c>
      <c r="D3680" s="18" t="s">
        <v>34</v>
      </c>
      <c r="E3680" s="18" t="s">
        <v>29</v>
      </c>
      <c r="F3680" s="44">
        <v>1287</v>
      </c>
    </row>
    <row r="3681" spans="1:6" x14ac:dyDescent="0.2">
      <c r="A3681" s="18" t="s">
        <v>10</v>
      </c>
      <c r="B3681" s="18" t="s">
        <v>309</v>
      </c>
      <c r="C3681" s="18" t="s">
        <v>310</v>
      </c>
      <c r="D3681" s="18" t="s">
        <v>275</v>
      </c>
      <c r="E3681" s="18" t="s">
        <v>276</v>
      </c>
      <c r="F3681" s="44">
        <v>278</v>
      </c>
    </row>
    <row r="3682" spans="1:6" x14ac:dyDescent="0.2">
      <c r="A3682" s="18" t="s">
        <v>10</v>
      </c>
      <c r="B3682" s="18" t="s">
        <v>309</v>
      </c>
      <c r="C3682" s="18" t="s">
        <v>310</v>
      </c>
      <c r="D3682" s="18" t="s">
        <v>275</v>
      </c>
      <c r="E3682" s="18" t="s">
        <v>28</v>
      </c>
      <c r="F3682" s="44">
        <v>435</v>
      </c>
    </row>
    <row r="3683" spans="1:6" x14ac:dyDescent="0.2">
      <c r="A3683" s="18" t="s">
        <v>10</v>
      </c>
      <c r="B3683" s="18" t="s">
        <v>309</v>
      </c>
      <c r="C3683" s="18" t="s">
        <v>310</v>
      </c>
      <c r="D3683" s="18" t="s">
        <v>275</v>
      </c>
      <c r="E3683" s="18" t="s">
        <v>31</v>
      </c>
      <c r="F3683" s="44">
        <v>175</v>
      </c>
    </row>
    <row r="3684" spans="1:6" x14ac:dyDescent="0.2">
      <c r="A3684" s="18" t="s">
        <v>10</v>
      </c>
      <c r="B3684" s="18" t="s">
        <v>309</v>
      </c>
      <c r="C3684" s="18" t="s">
        <v>310</v>
      </c>
      <c r="D3684" s="18" t="s">
        <v>275</v>
      </c>
      <c r="E3684" s="18" t="s">
        <v>26</v>
      </c>
      <c r="F3684" s="44">
        <v>162</v>
      </c>
    </row>
    <row r="3685" spans="1:6" x14ac:dyDescent="0.2">
      <c r="A3685" s="18" t="s">
        <v>10</v>
      </c>
      <c r="B3685" s="18" t="s">
        <v>309</v>
      </c>
      <c r="C3685" s="18" t="s">
        <v>310</v>
      </c>
      <c r="D3685" s="18" t="s">
        <v>275</v>
      </c>
      <c r="E3685" s="18" t="s">
        <v>33</v>
      </c>
      <c r="F3685" s="44">
        <v>239</v>
      </c>
    </row>
    <row r="3686" spans="1:6" x14ac:dyDescent="0.2">
      <c r="A3686" s="18" t="s">
        <v>10</v>
      </c>
      <c r="B3686" s="18" t="s">
        <v>309</v>
      </c>
      <c r="C3686" s="18" t="s">
        <v>310</v>
      </c>
      <c r="D3686" s="18" t="s">
        <v>275</v>
      </c>
      <c r="E3686" s="18" t="s">
        <v>23</v>
      </c>
      <c r="F3686" s="44">
        <v>251</v>
      </c>
    </row>
    <row r="3687" spans="1:6" x14ac:dyDescent="0.2">
      <c r="A3687" s="18" t="s">
        <v>10</v>
      </c>
      <c r="B3687" s="18" t="s">
        <v>309</v>
      </c>
      <c r="C3687" s="18" t="s">
        <v>310</v>
      </c>
      <c r="D3687" s="18" t="s">
        <v>275</v>
      </c>
      <c r="E3687" s="18" t="s">
        <v>32</v>
      </c>
      <c r="F3687" s="44">
        <v>12</v>
      </c>
    </row>
    <row r="3688" spans="1:6" x14ac:dyDescent="0.2">
      <c r="A3688" s="18" t="s">
        <v>10</v>
      </c>
      <c r="B3688" s="18" t="s">
        <v>309</v>
      </c>
      <c r="C3688" s="18" t="s">
        <v>310</v>
      </c>
      <c r="D3688" s="18" t="s">
        <v>275</v>
      </c>
      <c r="E3688" s="18" t="s">
        <v>29</v>
      </c>
      <c r="F3688" s="44">
        <v>152</v>
      </c>
    </row>
    <row r="3689" spans="1:6" x14ac:dyDescent="0.2">
      <c r="A3689" s="18" t="s">
        <v>10</v>
      </c>
      <c r="B3689" s="18" t="s">
        <v>309</v>
      </c>
      <c r="C3689" s="18" t="s">
        <v>310</v>
      </c>
      <c r="D3689" s="18" t="s">
        <v>162</v>
      </c>
      <c r="E3689" s="18" t="s">
        <v>163</v>
      </c>
      <c r="F3689" s="44">
        <v>1710</v>
      </c>
    </row>
    <row r="3690" spans="1:6" x14ac:dyDescent="0.2">
      <c r="A3690" s="18" t="s">
        <v>10</v>
      </c>
      <c r="B3690" s="18" t="s">
        <v>309</v>
      </c>
      <c r="C3690" s="18" t="s">
        <v>310</v>
      </c>
      <c r="D3690" s="18" t="s">
        <v>65</v>
      </c>
      <c r="E3690" s="18" t="s">
        <v>70</v>
      </c>
      <c r="F3690" s="44">
        <v>30</v>
      </c>
    </row>
    <row r="3691" spans="1:6" x14ac:dyDescent="0.2">
      <c r="A3691" s="18" t="s">
        <v>10</v>
      </c>
      <c r="B3691" s="18" t="s">
        <v>309</v>
      </c>
      <c r="C3691" s="18" t="s">
        <v>310</v>
      </c>
      <c r="D3691" s="18" t="s">
        <v>65</v>
      </c>
      <c r="E3691" s="18" t="s">
        <v>69</v>
      </c>
      <c r="F3691" s="44">
        <v>7</v>
      </c>
    </row>
    <row r="3692" spans="1:6" x14ac:dyDescent="0.2">
      <c r="A3692" s="18" t="s">
        <v>10</v>
      </c>
      <c r="B3692" s="18" t="s">
        <v>309</v>
      </c>
      <c r="C3692" s="18" t="s">
        <v>310</v>
      </c>
      <c r="D3692" s="18" t="s">
        <v>65</v>
      </c>
      <c r="E3692" s="18" t="s">
        <v>277</v>
      </c>
      <c r="F3692" s="44">
        <v>18</v>
      </c>
    </row>
    <row r="3693" spans="1:6" x14ac:dyDescent="0.2">
      <c r="A3693" s="18" t="s">
        <v>10</v>
      </c>
      <c r="B3693" s="18" t="s">
        <v>309</v>
      </c>
      <c r="C3693" s="18" t="s">
        <v>310</v>
      </c>
      <c r="D3693" s="18" t="s">
        <v>65</v>
      </c>
      <c r="E3693" s="18" t="s">
        <v>278</v>
      </c>
      <c r="F3693" s="44">
        <v>370</v>
      </c>
    </row>
    <row r="3694" spans="1:6" x14ac:dyDescent="0.2">
      <c r="A3694" s="18" t="s">
        <v>10</v>
      </c>
      <c r="B3694" s="18" t="s">
        <v>309</v>
      </c>
      <c r="C3694" s="18" t="s">
        <v>310</v>
      </c>
      <c r="D3694" s="18" t="s">
        <v>65</v>
      </c>
      <c r="E3694" s="18" t="s">
        <v>279</v>
      </c>
      <c r="F3694" s="44">
        <v>48</v>
      </c>
    </row>
    <row r="3695" spans="1:6" x14ac:dyDescent="0.2">
      <c r="A3695" s="18" t="s">
        <v>10</v>
      </c>
      <c r="B3695" s="18" t="s">
        <v>309</v>
      </c>
      <c r="C3695" s="18" t="s">
        <v>310</v>
      </c>
      <c r="D3695" s="18" t="s">
        <v>65</v>
      </c>
      <c r="E3695" s="18" t="s">
        <v>23</v>
      </c>
      <c r="F3695" s="44">
        <v>484</v>
      </c>
    </row>
    <row r="3696" spans="1:6" x14ac:dyDescent="0.2">
      <c r="A3696" s="18" t="s">
        <v>10</v>
      </c>
      <c r="B3696" s="18" t="s">
        <v>309</v>
      </c>
      <c r="C3696" s="18" t="s">
        <v>310</v>
      </c>
      <c r="D3696" s="18" t="s">
        <v>65</v>
      </c>
      <c r="E3696" s="18" t="s">
        <v>280</v>
      </c>
      <c r="F3696" s="44">
        <v>10</v>
      </c>
    </row>
    <row r="3697" spans="1:6" x14ac:dyDescent="0.2">
      <c r="A3697" s="18" t="s">
        <v>10</v>
      </c>
      <c r="B3697" s="18" t="s">
        <v>309</v>
      </c>
      <c r="C3697" s="18" t="s">
        <v>310</v>
      </c>
      <c r="D3697" s="18" t="s">
        <v>65</v>
      </c>
      <c r="E3697" s="18" t="s">
        <v>66</v>
      </c>
      <c r="F3697" s="44">
        <v>160</v>
      </c>
    </row>
    <row r="3698" spans="1:6" x14ac:dyDescent="0.2">
      <c r="A3698" s="18" t="s">
        <v>10</v>
      </c>
      <c r="B3698" s="18" t="s">
        <v>309</v>
      </c>
      <c r="C3698" s="18" t="s">
        <v>310</v>
      </c>
      <c r="D3698" s="18" t="s">
        <v>243</v>
      </c>
      <c r="E3698" s="18" t="s">
        <v>21</v>
      </c>
      <c r="F3698" s="44">
        <v>20</v>
      </c>
    </row>
    <row r="3699" spans="1:6" x14ac:dyDescent="0.2">
      <c r="A3699" s="18" t="s">
        <v>10</v>
      </c>
      <c r="B3699" s="18" t="s">
        <v>309</v>
      </c>
      <c r="C3699" s="18" t="s">
        <v>310</v>
      </c>
      <c r="D3699" s="18" t="s">
        <v>243</v>
      </c>
      <c r="E3699" s="18" t="s">
        <v>14</v>
      </c>
      <c r="F3699" s="44">
        <v>21</v>
      </c>
    </row>
    <row r="3700" spans="1:6" x14ac:dyDescent="0.2">
      <c r="A3700" s="18" t="s">
        <v>10</v>
      </c>
      <c r="B3700" s="18" t="s">
        <v>309</v>
      </c>
      <c r="C3700" s="18" t="s">
        <v>310</v>
      </c>
      <c r="D3700" s="18" t="s">
        <v>243</v>
      </c>
      <c r="E3700" s="18" t="s">
        <v>18</v>
      </c>
      <c r="F3700" s="44">
        <v>95</v>
      </c>
    </row>
    <row r="3701" spans="1:6" x14ac:dyDescent="0.2">
      <c r="A3701" s="18" t="s">
        <v>10</v>
      </c>
      <c r="B3701" s="18" t="s">
        <v>309</v>
      </c>
      <c r="C3701" s="18" t="s">
        <v>310</v>
      </c>
      <c r="D3701" s="18" t="s">
        <v>243</v>
      </c>
      <c r="E3701" s="18" t="s">
        <v>17</v>
      </c>
      <c r="F3701" s="44">
        <v>48</v>
      </c>
    </row>
    <row r="3702" spans="1:6" x14ac:dyDescent="0.2">
      <c r="A3702" s="18" t="s">
        <v>10</v>
      </c>
      <c r="B3702" s="18" t="s">
        <v>309</v>
      </c>
      <c r="C3702" s="18" t="s">
        <v>310</v>
      </c>
      <c r="D3702" s="18" t="s">
        <v>243</v>
      </c>
      <c r="E3702" s="18" t="s">
        <v>20</v>
      </c>
      <c r="F3702" s="44">
        <v>15</v>
      </c>
    </row>
    <row r="3703" spans="1:6" x14ac:dyDescent="0.2">
      <c r="A3703" s="18" t="s">
        <v>10</v>
      </c>
      <c r="B3703" s="18" t="s">
        <v>309</v>
      </c>
      <c r="C3703" s="18" t="s">
        <v>310</v>
      </c>
      <c r="D3703" s="18" t="s">
        <v>243</v>
      </c>
      <c r="E3703" s="18" t="s">
        <v>23</v>
      </c>
      <c r="F3703" s="44">
        <v>19</v>
      </c>
    </row>
    <row r="3704" spans="1:6" x14ac:dyDescent="0.2">
      <c r="A3704" s="18" t="s">
        <v>10</v>
      </c>
      <c r="B3704" s="18" t="s">
        <v>309</v>
      </c>
      <c r="C3704" s="18" t="s">
        <v>310</v>
      </c>
      <c r="D3704" s="18" t="s">
        <v>243</v>
      </c>
      <c r="E3704" s="18" t="s">
        <v>15</v>
      </c>
      <c r="F3704" s="44">
        <v>114</v>
      </c>
    </row>
    <row r="3705" spans="1:6" x14ac:dyDescent="0.2">
      <c r="A3705" s="18" t="s">
        <v>10</v>
      </c>
      <c r="B3705" s="18" t="s">
        <v>309</v>
      </c>
      <c r="C3705" s="18" t="s">
        <v>310</v>
      </c>
      <c r="D3705" s="18" t="s">
        <v>243</v>
      </c>
      <c r="E3705" s="18" t="s">
        <v>22</v>
      </c>
      <c r="F3705" s="44">
        <v>42</v>
      </c>
    </row>
    <row r="3706" spans="1:6" x14ac:dyDescent="0.2">
      <c r="A3706" s="18" t="s">
        <v>10</v>
      </c>
      <c r="B3706" s="18" t="s">
        <v>309</v>
      </c>
      <c r="C3706" s="18" t="s">
        <v>310</v>
      </c>
      <c r="D3706" s="18" t="s">
        <v>98</v>
      </c>
      <c r="E3706" s="18" t="s">
        <v>100</v>
      </c>
      <c r="F3706" s="44">
        <v>50</v>
      </c>
    </row>
    <row r="3707" spans="1:6" x14ac:dyDescent="0.2">
      <c r="A3707" s="18" t="s">
        <v>10</v>
      </c>
      <c r="B3707" s="18" t="s">
        <v>309</v>
      </c>
      <c r="C3707" s="18" t="s">
        <v>310</v>
      </c>
      <c r="D3707" s="18" t="s">
        <v>98</v>
      </c>
      <c r="E3707" s="18" t="s">
        <v>102</v>
      </c>
      <c r="F3707" s="44">
        <v>26</v>
      </c>
    </row>
    <row r="3708" spans="1:6" x14ac:dyDescent="0.2">
      <c r="A3708" s="18" t="s">
        <v>10</v>
      </c>
      <c r="B3708" s="18" t="s">
        <v>309</v>
      </c>
      <c r="C3708" s="18" t="s">
        <v>310</v>
      </c>
      <c r="D3708" s="18" t="s">
        <v>98</v>
      </c>
      <c r="E3708" s="18" t="s">
        <v>23</v>
      </c>
      <c r="F3708" s="44">
        <v>114</v>
      </c>
    </row>
    <row r="3709" spans="1:6" x14ac:dyDescent="0.2">
      <c r="A3709" s="18" t="s">
        <v>10</v>
      </c>
      <c r="B3709" s="18" t="s">
        <v>309</v>
      </c>
      <c r="C3709" s="18" t="s">
        <v>310</v>
      </c>
      <c r="D3709" s="18" t="s">
        <v>98</v>
      </c>
      <c r="E3709" s="18" t="s">
        <v>101</v>
      </c>
      <c r="F3709" s="44">
        <v>90</v>
      </c>
    </row>
    <row r="3710" spans="1:6" x14ac:dyDescent="0.2">
      <c r="A3710" s="18" t="s">
        <v>10</v>
      </c>
      <c r="B3710" s="18" t="s">
        <v>309</v>
      </c>
      <c r="C3710" s="18" t="s">
        <v>310</v>
      </c>
      <c r="D3710" s="18" t="s">
        <v>98</v>
      </c>
      <c r="E3710" s="18" t="s">
        <v>104</v>
      </c>
      <c r="F3710" s="44">
        <v>16</v>
      </c>
    </row>
    <row r="3711" spans="1:6" x14ac:dyDescent="0.2">
      <c r="A3711" s="18" t="s">
        <v>10</v>
      </c>
      <c r="B3711" s="18" t="s">
        <v>309</v>
      </c>
      <c r="C3711" s="18" t="s">
        <v>310</v>
      </c>
      <c r="D3711" s="18" t="s">
        <v>98</v>
      </c>
      <c r="E3711" s="18" t="s">
        <v>99</v>
      </c>
      <c r="F3711" s="44">
        <v>699</v>
      </c>
    </row>
    <row r="3712" spans="1:6" x14ac:dyDescent="0.2">
      <c r="A3712" s="18" t="s">
        <v>10</v>
      </c>
      <c r="B3712" s="18" t="s">
        <v>309</v>
      </c>
      <c r="C3712" s="18" t="s">
        <v>310</v>
      </c>
      <c r="D3712" s="18" t="s">
        <v>98</v>
      </c>
      <c r="E3712" s="18" t="s">
        <v>103</v>
      </c>
      <c r="F3712" s="44">
        <v>219</v>
      </c>
    </row>
    <row r="3713" spans="1:6" x14ac:dyDescent="0.2">
      <c r="A3713" s="18" t="s">
        <v>10</v>
      </c>
      <c r="B3713" s="18" t="s">
        <v>309</v>
      </c>
      <c r="C3713" s="18" t="s">
        <v>310</v>
      </c>
      <c r="D3713" s="18" t="s">
        <v>39</v>
      </c>
      <c r="E3713" s="18" t="s">
        <v>172</v>
      </c>
      <c r="F3713" s="44">
        <v>31</v>
      </c>
    </row>
    <row r="3714" spans="1:6" x14ac:dyDescent="0.2">
      <c r="A3714" s="18" t="s">
        <v>10</v>
      </c>
      <c r="B3714" s="18" t="s">
        <v>309</v>
      </c>
      <c r="C3714" s="18" t="s">
        <v>310</v>
      </c>
      <c r="D3714" s="18" t="s">
        <v>39</v>
      </c>
      <c r="E3714" s="18" t="s">
        <v>174</v>
      </c>
      <c r="F3714" s="44">
        <v>10</v>
      </c>
    </row>
    <row r="3715" spans="1:6" x14ac:dyDescent="0.2">
      <c r="A3715" s="18" t="s">
        <v>10</v>
      </c>
      <c r="B3715" s="18" t="s">
        <v>309</v>
      </c>
      <c r="C3715" s="18" t="s">
        <v>310</v>
      </c>
      <c r="D3715" s="18" t="s">
        <v>39</v>
      </c>
      <c r="E3715" s="18" t="s">
        <v>23</v>
      </c>
      <c r="F3715" s="44">
        <v>12</v>
      </c>
    </row>
    <row r="3716" spans="1:6" x14ac:dyDescent="0.2">
      <c r="A3716" s="18" t="s">
        <v>10</v>
      </c>
      <c r="B3716" s="18" t="s">
        <v>309</v>
      </c>
      <c r="C3716" s="18" t="s">
        <v>310</v>
      </c>
      <c r="D3716" s="18" t="s">
        <v>39</v>
      </c>
      <c r="E3716" s="18" t="s">
        <v>54</v>
      </c>
      <c r="F3716" s="44">
        <v>9</v>
      </c>
    </row>
    <row r="3717" spans="1:6" x14ac:dyDescent="0.2">
      <c r="A3717" s="18" t="s">
        <v>10</v>
      </c>
      <c r="B3717" s="18" t="s">
        <v>309</v>
      </c>
      <c r="C3717" s="18" t="s">
        <v>310</v>
      </c>
      <c r="D3717" s="18" t="s">
        <v>39</v>
      </c>
      <c r="E3717" s="18" t="s">
        <v>55</v>
      </c>
      <c r="F3717" s="44">
        <v>16</v>
      </c>
    </row>
    <row r="3718" spans="1:6" x14ac:dyDescent="0.2">
      <c r="A3718" s="18" t="s">
        <v>10</v>
      </c>
      <c r="B3718" s="18" t="s">
        <v>309</v>
      </c>
      <c r="C3718" s="18" t="s">
        <v>310</v>
      </c>
      <c r="D3718" s="18" t="s">
        <v>39</v>
      </c>
      <c r="E3718" s="18" t="s">
        <v>170</v>
      </c>
      <c r="F3718" s="44">
        <v>21</v>
      </c>
    </row>
    <row r="3719" spans="1:6" x14ac:dyDescent="0.2">
      <c r="A3719" s="18" t="s">
        <v>10</v>
      </c>
      <c r="B3719" s="18" t="s">
        <v>309</v>
      </c>
      <c r="C3719" s="18" t="s">
        <v>310</v>
      </c>
      <c r="D3719" s="18" t="s">
        <v>39</v>
      </c>
      <c r="E3719" s="18" t="s">
        <v>48</v>
      </c>
      <c r="F3719" s="44">
        <v>8</v>
      </c>
    </row>
    <row r="3720" spans="1:6" x14ac:dyDescent="0.2">
      <c r="A3720" s="18" t="s">
        <v>10</v>
      </c>
      <c r="B3720" s="18" t="s">
        <v>309</v>
      </c>
      <c r="C3720" s="18" t="s">
        <v>310</v>
      </c>
      <c r="D3720" s="18" t="s">
        <v>39</v>
      </c>
      <c r="E3720" s="18" t="s">
        <v>47</v>
      </c>
      <c r="F3720" s="44">
        <v>53</v>
      </c>
    </row>
    <row r="3721" spans="1:6" x14ac:dyDescent="0.2">
      <c r="A3721" s="18" t="s">
        <v>10</v>
      </c>
      <c r="B3721" s="18" t="s">
        <v>309</v>
      </c>
      <c r="C3721" s="18" t="s">
        <v>310</v>
      </c>
      <c r="D3721" s="18" t="s">
        <v>39</v>
      </c>
      <c r="E3721" s="18" t="s">
        <v>169</v>
      </c>
      <c r="F3721" s="44">
        <v>106</v>
      </c>
    </row>
    <row r="3722" spans="1:6" x14ac:dyDescent="0.2">
      <c r="A3722" s="18" t="s">
        <v>10</v>
      </c>
      <c r="B3722" s="18" t="s">
        <v>309</v>
      </c>
      <c r="C3722" s="18" t="s">
        <v>310</v>
      </c>
      <c r="D3722" s="18" t="s">
        <v>39</v>
      </c>
      <c r="E3722" s="18" t="s">
        <v>189</v>
      </c>
      <c r="F3722" s="44">
        <v>10</v>
      </c>
    </row>
    <row r="3723" spans="1:6" x14ac:dyDescent="0.2">
      <c r="A3723" s="18" t="s">
        <v>10</v>
      </c>
      <c r="B3723" s="18" t="s">
        <v>309</v>
      </c>
      <c r="C3723" s="18" t="s">
        <v>310</v>
      </c>
      <c r="D3723" s="18" t="s">
        <v>39</v>
      </c>
      <c r="E3723" s="18" t="s">
        <v>56</v>
      </c>
      <c r="F3723" s="44">
        <v>24</v>
      </c>
    </row>
    <row r="3724" spans="1:6" x14ac:dyDescent="0.2">
      <c r="A3724" s="18" t="s">
        <v>10</v>
      </c>
      <c r="B3724" s="18" t="s">
        <v>309</v>
      </c>
      <c r="C3724" s="18" t="s">
        <v>310</v>
      </c>
      <c r="D3724" s="18" t="s">
        <v>39</v>
      </c>
      <c r="E3724" s="18" t="s">
        <v>44</v>
      </c>
      <c r="F3724" s="44">
        <v>3</v>
      </c>
    </row>
    <row r="3725" spans="1:6" x14ac:dyDescent="0.2">
      <c r="A3725" s="18" t="s">
        <v>10</v>
      </c>
      <c r="B3725" s="18" t="s">
        <v>309</v>
      </c>
      <c r="C3725" s="18" t="s">
        <v>310</v>
      </c>
      <c r="D3725" s="18" t="s">
        <v>39</v>
      </c>
      <c r="E3725" s="18" t="s">
        <v>173</v>
      </c>
      <c r="F3725" s="44">
        <v>4</v>
      </c>
    </row>
    <row r="3726" spans="1:6" x14ac:dyDescent="0.2">
      <c r="A3726" s="18" t="s">
        <v>10</v>
      </c>
      <c r="B3726" s="18" t="s">
        <v>309</v>
      </c>
      <c r="C3726" s="18" t="s">
        <v>310</v>
      </c>
      <c r="D3726" s="18" t="s">
        <v>13</v>
      </c>
      <c r="E3726" s="18" t="s">
        <v>21</v>
      </c>
      <c r="F3726" s="44">
        <v>158</v>
      </c>
    </row>
    <row r="3727" spans="1:6" x14ac:dyDescent="0.2">
      <c r="A3727" s="18" t="s">
        <v>10</v>
      </c>
      <c r="B3727" s="18" t="s">
        <v>309</v>
      </c>
      <c r="C3727" s="18" t="s">
        <v>310</v>
      </c>
      <c r="D3727" s="18" t="s">
        <v>13</v>
      </c>
      <c r="E3727" s="18" t="s">
        <v>14</v>
      </c>
      <c r="F3727" s="44">
        <v>1281</v>
      </c>
    </row>
    <row r="3728" spans="1:6" x14ac:dyDescent="0.2">
      <c r="A3728" s="18" t="s">
        <v>10</v>
      </c>
      <c r="B3728" s="18" t="s">
        <v>309</v>
      </c>
      <c r="C3728" s="18" t="s">
        <v>310</v>
      </c>
      <c r="D3728" s="18" t="s">
        <v>13</v>
      </c>
      <c r="E3728" s="18" t="s">
        <v>18</v>
      </c>
      <c r="F3728" s="44">
        <v>1929</v>
      </c>
    </row>
    <row r="3729" spans="1:6" x14ac:dyDescent="0.2">
      <c r="A3729" s="18" t="s">
        <v>10</v>
      </c>
      <c r="B3729" s="18" t="s">
        <v>309</v>
      </c>
      <c r="C3729" s="18" t="s">
        <v>310</v>
      </c>
      <c r="D3729" s="18" t="s">
        <v>13</v>
      </c>
      <c r="E3729" s="18" t="s">
        <v>17</v>
      </c>
      <c r="F3729" s="44">
        <v>2138</v>
      </c>
    </row>
    <row r="3730" spans="1:6" x14ac:dyDescent="0.2">
      <c r="A3730" s="18" t="s">
        <v>10</v>
      </c>
      <c r="B3730" s="18" t="s">
        <v>309</v>
      </c>
      <c r="C3730" s="18" t="s">
        <v>310</v>
      </c>
      <c r="D3730" s="18" t="s">
        <v>13</v>
      </c>
      <c r="E3730" s="18" t="s">
        <v>20</v>
      </c>
      <c r="F3730" s="44">
        <v>390</v>
      </c>
    </row>
    <row r="3731" spans="1:6" x14ac:dyDescent="0.2">
      <c r="A3731" s="18" t="s">
        <v>10</v>
      </c>
      <c r="B3731" s="18" t="s">
        <v>309</v>
      </c>
      <c r="C3731" s="18" t="s">
        <v>310</v>
      </c>
      <c r="D3731" s="18" t="s">
        <v>13</v>
      </c>
      <c r="E3731" s="18" t="s">
        <v>23</v>
      </c>
      <c r="F3731" s="44">
        <v>197</v>
      </c>
    </row>
    <row r="3732" spans="1:6" x14ac:dyDescent="0.2">
      <c r="A3732" s="18" t="s">
        <v>10</v>
      </c>
      <c r="B3732" s="18" t="s">
        <v>309</v>
      </c>
      <c r="C3732" s="18" t="s">
        <v>310</v>
      </c>
      <c r="D3732" s="18" t="s">
        <v>13</v>
      </c>
      <c r="E3732" s="18" t="s">
        <v>15</v>
      </c>
      <c r="F3732" s="44">
        <v>453</v>
      </c>
    </row>
    <row r="3733" spans="1:6" x14ac:dyDescent="0.2">
      <c r="A3733" s="18" t="s">
        <v>10</v>
      </c>
      <c r="B3733" s="18" t="s">
        <v>309</v>
      </c>
      <c r="C3733" s="18" t="s">
        <v>310</v>
      </c>
      <c r="D3733" s="18" t="s">
        <v>13</v>
      </c>
      <c r="E3733" s="18" t="s">
        <v>22</v>
      </c>
      <c r="F3733" s="44">
        <v>449</v>
      </c>
    </row>
    <row r="3734" spans="1:6" x14ac:dyDescent="0.2">
      <c r="A3734" s="18" t="s">
        <v>10</v>
      </c>
      <c r="B3734" s="18" t="s">
        <v>309</v>
      </c>
      <c r="C3734" s="18" t="s">
        <v>310</v>
      </c>
      <c r="D3734" s="18" t="s">
        <v>13</v>
      </c>
      <c r="E3734" s="18" t="s">
        <v>19</v>
      </c>
      <c r="F3734" s="44">
        <v>244</v>
      </c>
    </row>
    <row r="3735" spans="1:6" x14ac:dyDescent="0.2">
      <c r="A3735" s="18" t="s">
        <v>10</v>
      </c>
      <c r="B3735" s="18" t="s">
        <v>309</v>
      </c>
      <c r="C3735" s="18" t="s">
        <v>310</v>
      </c>
      <c r="D3735" s="18" t="s">
        <v>128</v>
      </c>
      <c r="E3735" s="18" t="s">
        <v>23</v>
      </c>
      <c r="F3735" s="44">
        <v>277</v>
      </c>
    </row>
    <row r="3736" spans="1:6" x14ac:dyDescent="0.2">
      <c r="A3736" s="18" t="s">
        <v>10</v>
      </c>
      <c r="B3736" s="18" t="s">
        <v>309</v>
      </c>
      <c r="C3736" s="18" t="s">
        <v>310</v>
      </c>
      <c r="D3736" s="18" t="s">
        <v>128</v>
      </c>
      <c r="E3736" s="18" t="s">
        <v>129</v>
      </c>
      <c r="F3736" s="44">
        <v>80</v>
      </c>
    </row>
    <row r="3737" spans="1:6" x14ac:dyDescent="0.2">
      <c r="A3737" s="18" t="s">
        <v>10</v>
      </c>
      <c r="B3737" s="18" t="s">
        <v>309</v>
      </c>
      <c r="C3737" s="18" t="s">
        <v>310</v>
      </c>
      <c r="D3737" s="18" t="s">
        <v>128</v>
      </c>
      <c r="E3737" s="18" t="s">
        <v>130</v>
      </c>
      <c r="F3737" s="44">
        <v>616</v>
      </c>
    </row>
    <row r="3738" spans="1:6" x14ac:dyDescent="0.2">
      <c r="A3738" s="18" t="s">
        <v>10</v>
      </c>
      <c r="B3738" s="18" t="s">
        <v>309</v>
      </c>
      <c r="C3738" s="18" t="s">
        <v>310</v>
      </c>
      <c r="D3738" s="18" t="s">
        <v>244</v>
      </c>
      <c r="E3738" s="18" t="s">
        <v>160</v>
      </c>
      <c r="F3738" s="44">
        <v>29</v>
      </c>
    </row>
    <row r="3739" spans="1:6" x14ac:dyDescent="0.2">
      <c r="A3739" s="18" t="s">
        <v>10</v>
      </c>
      <c r="B3739" s="18" t="s">
        <v>309</v>
      </c>
      <c r="C3739" s="18" t="s">
        <v>310</v>
      </c>
      <c r="D3739" s="18" t="s">
        <v>244</v>
      </c>
      <c r="E3739" s="18" t="s">
        <v>159</v>
      </c>
      <c r="F3739" s="44">
        <v>2</v>
      </c>
    </row>
    <row r="3740" spans="1:6" x14ac:dyDescent="0.2">
      <c r="A3740" s="18" t="s">
        <v>10</v>
      </c>
      <c r="B3740" s="18" t="s">
        <v>309</v>
      </c>
      <c r="C3740" s="18" t="s">
        <v>310</v>
      </c>
      <c r="D3740" s="18" t="s">
        <v>244</v>
      </c>
      <c r="E3740" s="18" t="s">
        <v>161</v>
      </c>
      <c r="F3740" s="44">
        <v>52</v>
      </c>
    </row>
    <row r="3741" spans="1:6" x14ac:dyDescent="0.2">
      <c r="A3741" s="18" t="s">
        <v>10</v>
      </c>
      <c r="B3741" s="18" t="s">
        <v>309</v>
      </c>
      <c r="C3741" s="18" t="s">
        <v>310</v>
      </c>
      <c r="D3741" s="18" t="s">
        <v>138</v>
      </c>
      <c r="E3741" s="18" t="s">
        <v>140</v>
      </c>
      <c r="F3741" s="44">
        <v>73</v>
      </c>
    </row>
    <row r="3742" spans="1:6" x14ac:dyDescent="0.2">
      <c r="A3742" s="18" t="s">
        <v>10</v>
      </c>
      <c r="B3742" s="18" t="s">
        <v>309</v>
      </c>
      <c r="C3742" s="18" t="s">
        <v>310</v>
      </c>
      <c r="D3742" s="18" t="s">
        <v>138</v>
      </c>
      <c r="E3742" s="18" t="s">
        <v>139</v>
      </c>
      <c r="F3742" s="44">
        <v>318</v>
      </c>
    </row>
    <row r="3743" spans="1:6" x14ac:dyDescent="0.2">
      <c r="A3743" s="18" t="s">
        <v>10</v>
      </c>
      <c r="B3743" s="18" t="s">
        <v>309</v>
      </c>
      <c r="C3743" s="18" t="s">
        <v>310</v>
      </c>
      <c r="D3743" s="18" t="s">
        <v>148</v>
      </c>
      <c r="E3743" s="18" t="s">
        <v>149</v>
      </c>
      <c r="F3743" s="44">
        <v>2</v>
      </c>
    </row>
    <row r="3744" spans="1:6" x14ac:dyDescent="0.2">
      <c r="A3744" s="18" t="s">
        <v>10</v>
      </c>
      <c r="B3744" s="18" t="s">
        <v>309</v>
      </c>
      <c r="C3744" s="18" t="s">
        <v>310</v>
      </c>
      <c r="D3744" s="18" t="s">
        <v>148</v>
      </c>
      <c r="E3744" s="18" t="s">
        <v>23</v>
      </c>
      <c r="F3744" s="44">
        <v>8</v>
      </c>
    </row>
    <row r="3745" spans="1:6" x14ac:dyDescent="0.2">
      <c r="A3745" s="18" t="s">
        <v>10</v>
      </c>
      <c r="B3745" s="18" t="s">
        <v>309</v>
      </c>
      <c r="C3745" s="18" t="s">
        <v>311</v>
      </c>
      <c r="D3745" s="18" t="s">
        <v>21</v>
      </c>
      <c r="E3745" s="18" t="s">
        <v>156</v>
      </c>
      <c r="F3745" s="44">
        <v>122</v>
      </c>
    </row>
    <row r="3746" spans="1:6" x14ac:dyDescent="0.2">
      <c r="A3746" s="18" t="s">
        <v>10</v>
      </c>
      <c r="B3746" s="18" t="s">
        <v>309</v>
      </c>
      <c r="C3746" s="18" t="s">
        <v>311</v>
      </c>
      <c r="D3746" s="18" t="s">
        <v>21</v>
      </c>
      <c r="E3746" s="18" t="s">
        <v>157</v>
      </c>
      <c r="F3746" s="44">
        <v>360</v>
      </c>
    </row>
    <row r="3747" spans="1:6" x14ac:dyDescent="0.2">
      <c r="A3747" s="18" t="s">
        <v>10</v>
      </c>
      <c r="B3747" s="18" t="s">
        <v>309</v>
      </c>
      <c r="C3747" s="18" t="s">
        <v>311</v>
      </c>
      <c r="D3747" s="18" t="s">
        <v>73</v>
      </c>
      <c r="E3747" s="18" t="s">
        <v>93</v>
      </c>
      <c r="F3747" s="44">
        <v>25</v>
      </c>
    </row>
    <row r="3748" spans="1:6" x14ac:dyDescent="0.2">
      <c r="A3748" s="18" t="s">
        <v>10</v>
      </c>
      <c r="B3748" s="18" t="s">
        <v>309</v>
      </c>
      <c r="C3748" s="18" t="s">
        <v>311</v>
      </c>
      <c r="D3748" s="18" t="s">
        <v>73</v>
      </c>
      <c r="E3748" s="18" t="s">
        <v>92</v>
      </c>
      <c r="F3748" s="44">
        <v>17</v>
      </c>
    </row>
    <row r="3749" spans="1:6" x14ac:dyDescent="0.2">
      <c r="A3749" s="18" t="s">
        <v>10</v>
      </c>
      <c r="B3749" s="18" t="s">
        <v>309</v>
      </c>
      <c r="C3749" s="18" t="s">
        <v>311</v>
      </c>
      <c r="D3749" s="18" t="s">
        <v>73</v>
      </c>
      <c r="E3749" s="18" t="s">
        <v>94</v>
      </c>
      <c r="F3749" s="44">
        <v>18</v>
      </c>
    </row>
    <row r="3750" spans="1:6" x14ac:dyDescent="0.2">
      <c r="A3750" s="18" t="s">
        <v>10</v>
      </c>
      <c r="B3750" s="18" t="s">
        <v>309</v>
      </c>
      <c r="C3750" s="18" t="s">
        <v>311</v>
      </c>
      <c r="D3750" s="18" t="s">
        <v>73</v>
      </c>
      <c r="E3750" s="18" t="s">
        <v>87</v>
      </c>
      <c r="F3750" s="44">
        <v>12</v>
      </c>
    </row>
    <row r="3751" spans="1:6" x14ac:dyDescent="0.2">
      <c r="A3751" s="18" t="s">
        <v>10</v>
      </c>
      <c r="B3751" s="18" t="s">
        <v>309</v>
      </c>
      <c r="C3751" s="18" t="s">
        <v>311</v>
      </c>
      <c r="D3751" s="18" t="s">
        <v>73</v>
      </c>
      <c r="E3751" s="18" t="s">
        <v>86</v>
      </c>
      <c r="F3751" s="44">
        <v>44</v>
      </c>
    </row>
    <row r="3752" spans="1:6" x14ac:dyDescent="0.2">
      <c r="A3752" s="18" t="s">
        <v>10</v>
      </c>
      <c r="B3752" s="18" t="s">
        <v>309</v>
      </c>
      <c r="C3752" s="18" t="s">
        <v>311</v>
      </c>
      <c r="D3752" s="18" t="s">
        <v>73</v>
      </c>
      <c r="E3752" s="18" t="s">
        <v>88</v>
      </c>
      <c r="F3752" s="44">
        <v>4</v>
      </c>
    </row>
    <row r="3753" spans="1:6" x14ac:dyDescent="0.2">
      <c r="A3753" s="18" t="s">
        <v>10</v>
      </c>
      <c r="B3753" s="18" t="s">
        <v>309</v>
      </c>
      <c r="C3753" s="18" t="s">
        <v>311</v>
      </c>
      <c r="D3753" s="18" t="s">
        <v>73</v>
      </c>
      <c r="E3753" s="18" t="s">
        <v>96</v>
      </c>
      <c r="F3753" s="44">
        <v>41</v>
      </c>
    </row>
    <row r="3754" spans="1:6" x14ac:dyDescent="0.2">
      <c r="A3754" s="18" t="s">
        <v>10</v>
      </c>
      <c r="B3754" s="18" t="s">
        <v>309</v>
      </c>
      <c r="C3754" s="18" t="s">
        <v>311</v>
      </c>
      <c r="D3754" s="18" t="s">
        <v>73</v>
      </c>
      <c r="E3754" s="18" t="s">
        <v>95</v>
      </c>
      <c r="F3754" s="44">
        <v>39</v>
      </c>
    </row>
    <row r="3755" spans="1:6" x14ac:dyDescent="0.2">
      <c r="A3755" s="18" t="s">
        <v>10</v>
      </c>
      <c r="B3755" s="18" t="s">
        <v>309</v>
      </c>
      <c r="C3755" s="18" t="s">
        <v>311</v>
      </c>
      <c r="D3755" s="18" t="s">
        <v>73</v>
      </c>
      <c r="E3755" s="18" t="s">
        <v>97</v>
      </c>
      <c r="F3755" s="44">
        <v>10</v>
      </c>
    </row>
    <row r="3756" spans="1:6" x14ac:dyDescent="0.2">
      <c r="A3756" s="18" t="s">
        <v>10</v>
      </c>
      <c r="B3756" s="18" t="s">
        <v>309</v>
      </c>
      <c r="C3756" s="18" t="s">
        <v>311</v>
      </c>
      <c r="D3756" s="18" t="s">
        <v>73</v>
      </c>
      <c r="E3756" s="18" t="s">
        <v>80</v>
      </c>
      <c r="F3756" s="44">
        <v>1</v>
      </c>
    </row>
    <row r="3757" spans="1:6" x14ac:dyDescent="0.2">
      <c r="A3757" s="18" t="s">
        <v>10</v>
      </c>
      <c r="B3757" s="18" t="s">
        <v>309</v>
      </c>
      <c r="C3757" s="18" t="s">
        <v>311</v>
      </c>
      <c r="D3757" s="18" t="s">
        <v>73</v>
      </c>
      <c r="E3757" s="18" t="s">
        <v>79</v>
      </c>
      <c r="F3757" s="44">
        <v>39</v>
      </c>
    </row>
    <row r="3758" spans="1:6" x14ac:dyDescent="0.2">
      <c r="A3758" s="18" t="s">
        <v>10</v>
      </c>
      <c r="B3758" s="18" t="s">
        <v>309</v>
      </c>
      <c r="C3758" s="18" t="s">
        <v>311</v>
      </c>
      <c r="D3758" s="18" t="s">
        <v>73</v>
      </c>
      <c r="E3758" s="18" t="s">
        <v>78</v>
      </c>
      <c r="F3758" s="44">
        <v>8</v>
      </c>
    </row>
    <row r="3759" spans="1:6" x14ac:dyDescent="0.2">
      <c r="A3759" s="18" t="s">
        <v>10</v>
      </c>
      <c r="B3759" s="18" t="s">
        <v>309</v>
      </c>
      <c r="C3759" s="18" t="s">
        <v>311</v>
      </c>
      <c r="D3759" s="18" t="s">
        <v>73</v>
      </c>
      <c r="E3759" s="18" t="s">
        <v>81</v>
      </c>
      <c r="F3759" s="44">
        <v>6</v>
      </c>
    </row>
    <row r="3760" spans="1:6" x14ac:dyDescent="0.2">
      <c r="A3760" s="18" t="s">
        <v>10</v>
      </c>
      <c r="B3760" s="18" t="s">
        <v>309</v>
      </c>
      <c r="C3760" s="18" t="s">
        <v>311</v>
      </c>
      <c r="D3760" s="18" t="s">
        <v>73</v>
      </c>
      <c r="E3760" s="18" t="s">
        <v>76</v>
      </c>
      <c r="F3760" s="44">
        <v>35</v>
      </c>
    </row>
    <row r="3761" spans="1:6" x14ac:dyDescent="0.2">
      <c r="A3761" s="18" t="s">
        <v>10</v>
      </c>
      <c r="B3761" s="18" t="s">
        <v>309</v>
      </c>
      <c r="C3761" s="18" t="s">
        <v>311</v>
      </c>
      <c r="D3761" s="18" t="s">
        <v>73</v>
      </c>
      <c r="E3761" s="18" t="s">
        <v>75</v>
      </c>
      <c r="F3761" s="44">
        <v>274</v>
      </c>
    </row>
    <row r="3762" spans="1:6" x14ac:dyDescent="0.2">
      <c r="A3762" s="18" t="s">
        <v>10</v>
      </c>
      <c r="B3762" s="18" t="s">
        <v>309</v>
      </c>
      <c r="C3762" s="18" t="s">
        <v>311</v>
      </c>
      <c r="D3762" s="18" t="s">
        <v>73</v>
      </c>
      <c r="E3762" s="18" t="s">
        <v>74</v>
      </c>
      <c r="F3762" s="44">
        <v>8</v>
      </c>
    </row>
    <row r="3763" spans="1:6" x14ac:dyDescent="0.2">
      <c r="A3763" s="18" t="s">
        <v>10</v>
      </c>
      <c r="B3763" s="18" t="s">
        <v>309</v>
      </c>
      <c r="C3763" s="18" t="s">
        <v>311</v>
      </c>
      <c r="D3763" s="18" t="s">
        <v>73</v>
      </c>
      <c r="E3763" s="18" t="s">
        <v>77</v>
      </c>
      <c r="F3763" s="44">
        <v>96</v>
      </c>
    </row>
    <row r="3764" spans="1:6" x14ac:dyDescent="0.2">
      <c r="A3764" s="18" t="s">
        <v>10</v>
      </c>
      <c r="B3764" s="18" t="s">
        <v>309</v>
      </c>
      <c r="C3764" s="18" t="s">
        <v>311</v>
      </c>
      <c r="D3764" s="18" t="s">
        <v>73</v>
      </c>
      <c r="E3764" s="18" t="s">
        <v>84</v>
      </c>
      <c r="F3764" s="44">
        <v>7</v>
      </c>
    </row>
    <row r="3765" spans="1:6" x14ac:dyDescent="0.2">
      <c r="A3765" s="18" t="s">
        <v>10</v>
      </c>
      <c r="B3765" s="18" t="s">
        <v>309</v>
      </c>
      <c r="C3765" s="18" t="s">
        <v>311</v>
      </c>
      <c r="D3765" s="18" t="s">
        <v>73</v>
      </c>
      <c r="E3765" s="18" t="s">
        <v>83</v>
      </c>
      <c r="F3765" s="44">
        <v>49</v>
      </c>
    </row>
    <row r="3766" spans="1:6" x14ac:dyDescent="0.2">
      <c r="A3766" s="18" t="s">
        <v>10</v>
      </c>
      <c r="B3766" s="18" t="s">
        <v>309</v>
      </c>
      <c r="C3766" s="18" t="s">
        <v>311</v>
      </c>
      <c r="D3766" s="18" t="s">
        <v>73</v>
      </c>
      <c r="E3766" s="18" t="s">
        <v>82</v>
      </c>
      <c r="F3766" s="44">
        <v>141</v>
      </c>
    </row>
    <row r="3767" spans="1:6" x14ac:dyDescent="0.2">
      <c r="A3767" s="18" t="s">
        <v>10</v>
      </c>
      <c r="B3767" s="18" t="s">
        <v>309</v>
      </c>
      <c r="C3767" s="18" t="s">
        <v>311</v>
      </c>
      <c r="D3767" s="18" t="s">
        <v>73</v>
      </c>
      <c r="E3767" s="18" t="s">
        <v>85</v>
      </c>
      <c r="F3767" s="44">
        <v>21</v>
      </c>
    </row>
    <row r="3768" spans="1:6" x14ac:dyDescent="0.2">
      <c r="A3768" s="18" t="s">
        <v>10</v>
      </c>
      <c r="B3768" s="18" t="s">
        <v>309</v>
      </c>
      <c r="C3768" s="18" t="s">
        <v>311</v>
      </c>
      <c r="D3768" s="18" t="s">
        <v>73</v>
      </c>
      <c r="E3768" s="18" t="s">
        <v>90</v>
      </c>
      <c r="F3768" s="44">
        <v>306</v>
      </c>
    </row>
    <row r="3769" spans="1:6" x14ac:dyDescent="0.2">
      <c r="A3769" s="18" t="s">
        <v>10</v>
      </c>
      <c r="B3769" s="18" t="s">
        <v>309</v>
      </c>
      <c r="C3769" s="18" t="s">
        <v>311</v>
      </c>
      <c r="D3769" s="18" t="s">
        <v>73</v>
      </c>
      <c r="E3769" s="18" t="s">
        <v>89</v>
      </c>
      <c r="F3769" s="44">
        <v>68</v>
      </c>
    </row>
    <row r="3770" spans="1:6" x14ac:dyDescent="0.2">
      <c r="A3770" s="18" t="s">
        <v>10</v>
      </c>
      <c r="B3770" s="18" t="s">
        <v>309</v>
      </c>
      <c r="C3770" s="18" t="s">
        <v>311</v>
      </c>
      <c r="D3770" s="18" t="s">
        <v>73</v>
      </c>
      <c r="E3770" s="18" t="s">
        <v>91</v>
      </c>
      <c r="F3770" s="44">
        <v>108</v>
      </c>
    </row>
    <row r="3771" spans="1:6" x14ac:dyDescent="0.2">
      <c r="A3771" s="18" t="s">
        <v>10</v>
      </c>
      <c r="B3771" s="18" t="s">
        <v>309</v>
      </c>
      <c r="C3771" s="18" t="s">
        <v>311</v>
      </c>
      <c r="D3771" s="18" t="s">
        <v>150</v>
      </c>
      <c r="E3771" s="18" t="s">
        <v>154</v>
      </c>
      <c r="F3771" s="44">
        <v>1157</v>
      </c>
    </row>
    <row r="3772" spans="1:6" x14ac:dyDescent="0.2">
      <c r="A3772" s="18" t="s">
        <v>10</v>
      </c>
      <c r="B3772" s="18" t="s">
        <v>309</v>
      </c>
      <c r="C3772" s="18" t="s">
        <v>311</v>
      </c>
      <c r="D3772" s="18" t="s">
        <v>150</v>
      </c>
      <c r="E3772" s="18" t="s">
        <v>151</v>
      </c>
      <c r="F3772" s="44">
        <v>7</v>
      </c>
    </row>
    <row r="3773" spans="1:6" x14ac:dyDescent="0.2">
      <c r="A3773" s="18" t="s">
        <v>10</v>
      </c>
      <c r="B3773" s="18" t="s">
        <v>309</v>
      </c>
      <c r="C3773" s="18" t="s">
        <v>311</v>
      </c>
      <c r="D3773" s="18" t="s">
        <v>150</v>
      </c>
      <c r="E3773" s="18" t="s">
        <v>152</v>
      </c>
      <c r="F3773" s="44">
        <v>228</v>
      </c>
    </row>
    <row r="3774" spans="1:6" x14ac:dyDescent="0.2">
      <c r="A3774" s="18" t="s">
        <v>10</v>
      </c>
      <c r="B3774" s="18" t="s">
        <v>309</v>
      </c>
      <c r="C3774" s="18" t="s">
        <v>311</v>
      </c>
      <c r="D3774" s="18" t="s">
        <v>150</v>
      </c>
      <c r="E3774" s="18" t="s">
        <v>153</v>
      </c>
      <c r="F3774" s="44">
        <v>1191</v>
      </c>
    </row>
    <row r="3775" spans="1:6" x14ac:dyDescent="0.2">
      <c r="A3775" s="18" t="s">
        <v>10</v>
      </c>
      <c r="B3775" s="18" t="s">
        <v>309</v>
      </c>
      <c r="C3775" s="18" t="s">
        <v>311</v>
      </c>
      <c r="D3775" s="18" t="s">
        <v>57</v>
      </c>
      <c r="E3775" s="18" t="s">
        <v>62</v>
      </c>
      <c r="F3775" s="44">
        <v>1853</v>
      </c>
    </row>
    <row r="3776" spans="1:6" x14ac:dyDescent="0.2">
      <c r="A3776" s="18" t="s">
        <v>10</v>
      </c>
      <c r="B3776" s="18" t="s">
        <v>309</v>
      </c>
      <c r="C3776" s="18" t="s">
        <v>311</v>
      </c>
      <c r="D3776" s="18" t="s">
        <v>57</v>
      </c>
      <c r="E3776" s="18" t="s">
        <v>59</v>
      </c>
      <c r="F3776" s="44">
        <v>1249</v>
      </c>
    </row>
    <row r="3777" spans="1:6" x14ac:dyDescent="0.2">
      <c r="A3777" s="18" t="s">
        <v>10</v>
      </c>
      <c r="B3777" s="18" t="s">
        <v>309</v>
      </c>
      <c r="C3777" s="18" t="s">
        <v>311</v>
      </c>
      <c r="D3777" s="18" t="s">
        <v>57</v>
      </c>
      <c r="E3777" s="18" t="s">
        <v>60</v>
      </c>
      <c r="F3777" s="44">
        <v>956</v>
      </c>
    </row>
    <row r="3778" spans="1:6" x14ac:dyDescent="0.2">
      <c r="A3778" s="18" t="s">
        <v>10</v>
      </c>
      <c r="B3778" s="18" t="s">
        <v>309</v>
      </c>
      <c r="C3778" s="18" t="s">
        <v>311</v>
      </c>
      <c r="D3778" s="18" t="s">
        <v>57</v>
      </c>
      <c r="E3778" s="18" t="s">
        <v>61</v>
      </c>
      <c r="F3778" s="44">
        <v>654</v>
      </c>
    </row>
    <row r="3779" spans="1:6" x14ac:dyDescent="0.2">
      <c r="A3779" s="18" t="s">
        <v>10</v>
      </c>
      <c r="B3779" s="18" t="s">
        <v>309</v>
      </c>
      <c r="C3779" s="18" t="s">
        <v>311</v>
      </c>
      <c r="D3779" s="18" t="s">
        <v>57</v>
      </c>
      <c r="E3779" s="18" t="s">
        <v>63</v>
      </c>
      <c r="F3779" s="44">
        <v>295</v>
      </c>
    </row>
    <row r="3780" spans="1:6" x14ac:dyDescent="0.2">
      <c r="A3780" s="18" t="s">
        <v>10</v>
      </c>
      <c r="B3780" s="18" t="s">
        <v>309</v>
      </c>
      <c r="C3780" s="18" t="s">
        <v>311</v>
      </c>
      <c r="D3780" s="18" t="s">
        <v>57</v>
      </c>
      <c r="E3780" s="18" t="s">
        <v>23</v>
      </c>
      <c r="F3780" s="44">
        <v>320</v>
      </c>
    </row>
    <row r="3781" spans="1:6" x14ac:dyDescent="0.2">
      <c r="A3781" s="18" t="s">
        <v>10</v>
      </c>
      <c r="B3781" s="18" t="s">
        <v>309</v>
      </c>
      <c r="C3781" s="18" t="s">
        <v>311</v>
      </c>
      <c r="D3781" s="18" t="s">
        <v>141</v>
      </c>
      <c r="E3781" s="18" t="s">
        <v>146</v>
      </c>
      <c r="F3781" s="44">
        <v>1</v>
      </c>
    </row>
    <row r="3782" spans="1:6" x14ac:dyDescent="0.2">
      <c r="A3782" s="18" t="s">
        <v>10</v>
      </c>
      <c r="B3782" s="18" t="s">
        <v>309</v>
      </c>
      <c r="C3782" s="18" t="s">
        <v>311</v>
      </c>
      <c r="D3782" s="18" t="s">
        <v>141</v>
      </c>
      <c r="E3782" s="18" t="s">
        <v>145</v>
      </c>
      <c r="F3782" s="44">
        <v>5</v>
      </c>
    </row>
    <row r="3783" spans="1:6" x14ac:dyDescent="0.2">
      <c r="A3783" s="18" t="s">
        <v>10</v>
      </c>
      <c r="B3783" s="18" t="s">
        <v>309</v>
      </c>
      <c r="C3783" s="18" t="s">
        <v>311</v>
      </c>
      <c r="D3783" s="18" t="s">
        <v>141</v>
      </c>
      <c r="E3783" s="18" t="s">
        <v>142</v>
      </c>
      <c r="F3783" s="44">
        <v>88</v>
      </c>
    </row>
    <row r="3784" spans="1:6" x14ac:dyDescent="0.2">
      <c r="A3784" s="18" t="s">
        <v>10</v>
      </c>
      <c r="B3784" s="18" t="s">
        <v>309</v>
      </c>
      <c r="C3784" s="18" t="s">
        <v>311</v>
      </c>
      <c r="D3784" s="18" t="s">
        <v>141</v>
      </c>
      <c r="E3784" s="18" t="s">
        <v>147</v>
      </c>
      <c r="F3784" s="44">
        <v>31</v>
      </c>
    </row>
    <row r="3785" spans="1:6" x14ac:dyDescent="0.2">
      <c r="A3785" s="18" t="s">
        <v>10</v>
      </c>
      <c r="B3785" s="18" t="s">
        <v>309</v>
      </c>
      <c r="C3785" s="18" t="s">
        <v>311</v>
      </c>
      <c r="D3785" s="18" t="s">
        <v>141</v>
      </c>
      <c r="E3785" s="18" t="s">
        <v>143</v>
      </c>
      <c r="F3785" s="44">
        <v>2</v>
      </c>
    </row>
    <row r="3786" spans="1:6" x14ac:dyDescent="0.2">
      <c r="A3786" s="18" t="s">
        <v>10</v>
      </c>
      <c r="B3786" s="18" t="s">
        <v>309</v>
      </c>
      <c r="C3786" s="18" t="s">
        <v>311</v>
      </c>
      <c r="D3786" s="18" t="s">
        <v>35</v>
      </c>
      <c r="E3786" s="18" t="s">
        <v>21</v>
      </c>
      <c r="F3786" s="44">
        <v>718</v>
      </c>
    </row>
    <row r="3787" spans="1:6" x14ac:dyDescent="0.2">
      <c r="A3787" s="18" t="s">
        <v>10</v>
      </c>
      <c r="B3787" s="18" t="s">
        <v>309</v>
      </c>
      <c r="C3787" s="18" t="s">
        <v>311</v>
      </c>
      <c r="D3787" s="18" t="s">
        <v>35</v>
      </c>
      <c r="E3787" s="18" t="s">
        <v>36</v>
      </c>
      <c r="F3787" s="44">
        <v>19</v>
      </c>
    </row>
    <row r="3788" spans="1:6" x14ac:dyDescent="0.2">
      <c r="A3788" s="18" t="s">
        <v>10</v>
      </c>
      <c r="B3788" s="18" t="s">
        <v>309</v>
      </c>
      <c r="C3788" s="18" t="s">
        <v>311</v>
      </c>
      <c r="D3788" s="18" t="s">
        <v>35</v>
      </c>
      <c r="E3788" s="18" t="s">
        <v>38</v>
      </c>
      <c r="F3788" s="44">
        <v>1965</v>
      </c>
    </row>
    <row r="3789" spans="1:6" x14ac:dyDescent="0.2">
      <c r="A3789" s="18" t="s">
        <v>10</v>
      </c>
      <c r="B3789" s="18" t="s">
        <v>309</v>
      </c>
      <c r="C3789" s="18" t="s">
        <v>311</v>
      </c>
      <c r="D3789" s="18" t="s">
        <v>35</v>
      </c>
      <c r="E3789" s="18" t="s">
        <v>23</v>
      </c>
      <c r="F3789" s="44">
        <v>138</v>
      </c>
    </row>
    <row r="3790" spans="1:6" x14ac:dyDescent="0.2">
      <c r="A3790" s="18" t="s">
        <v>10</v>
      </c>
      <c r="B3790" s="18" t="s">
        <v>309</v>
      </c>
      <c r="C3790" s="18" t="s">
        <v>311</v>
      </c>
      <c r="D3790" s="18" t="s">
        <v>35</v>
      </c>
      <c r="E3790" s="18" t="s">
        <v>37</v>
      </c>
      <c r="F3790" s="44">
        <v>196</v>
      </c>
    </row>
    <row r="3791" spans="1:6" x14ac:dyDescent="0.2">
      <c r="A3791" s="18" t="s">
        <v>10</v>
      </c>
      <c r="B3791" s="18" t="s">
        <v>309</v>
      </c>
      <c r="C3791" s="18" t="s">
        <v>311</v>
      </c>
      <c r="D3791" s="18" t="s">
        <v>35</v>
      </c>
      <c r="E3791" s="18" t="s">
        <v>22</v>
      </c>
      <c r="F3791" s="44">
        <v>123</v>
      </c>
    </row>
    <row r="3792" spans="1:6" x14ac:dyDescent="0.2">
      <c r="A3792" s="18" t="s">
        <v>10</v>
      </c>
      <c r="B3792" s="18" t="s">
        <v>309</v>
      </c>
      <c r="C3792" s="18" t="s">
        <v>311</v>
      </c>
      <c r="D3792" s="18" t="s">
        <v>272</v>
      </c>
      <c r="E3792" s="18" t="s">
        <v>166</v>
      </c>
      <c r="F3792" s="44">
        <v>339</v>
      </c>
    </row>
    <row r="3793" spans="1:6" x14ac:dyDescent="0.2">
      <c r="A3793" s="18" t="s">
        <v>10</v>
      </c>
      <c r="B3793" s="18" t="s">
        <v>309</v>
      </c>
      <c r="C3793" s="18" t="s">
        <v>311</v>
      </c>
      <c r="D3793" s="18" t="s">
        <v>272</v>
      </c>
      <c r="E3793" s="18" t="s">
        <v>163</v>
      </c>
      <c r="F3793" s="44">
        <v>1156</v>
      </c>
    </row>
    <row r="3794" spans="1:6" x14ac:dyDescent="0.2">
      <c r="A3794" s="18" t="s">
        <v>10</v>
      </c>
      <c r="B3794" s="18" t="s">
        <v>309</v>
      </c>
      <c r="C3794" s="18" t="s">
        <v>311</v>
      </c>
      <c r="D3794" s="18" t="s">
        <v>105</v>
      </c>
      <c r="E3794" s="18" t="s">
        <v>106</v>
      </c>
      <c r="F3794" s="44">
        <v>2</v>
      </c>
    </row>
    <row r="3795" spans="1:6" x14ac:dyDescent="0.2">
      <c r="A3795" s="18" t="s">
        <v>10</v>
      </c>
      <c r="B3795" s="18" t="s">
        <v>309</v>
      </c>
      <c r="C3795" s="18" t="s">
        <v>311</v>
      </c>
      <c r="D3795" s="18" t="s">
        <v>105</v>
      </c>
      <c r="E3795" s="18" t="s">
        <v>107</v>
      </c>
      <c r="F3795" s="44">
        <v>5</v>
      </c>
    </row>
    <row r="3796" spans="1:6" x14ac:dyDescent="0.2">
      <c r="A3796" s="18" t="s">
        <v>10</v>
      </c>
      <c r="B3796" s="18" t="s">
        <v>309</v>
      </c>
      <c r="C3796" s="18" t="s">
        <v>311</v>
      </c>
      <c r="D3796" s="18" t="s">
        <v>105</v>
      </c>
      <c r="E3796" s="18" t="s">
        <v>108</v>
      </c>
      <c r="F3796" s="44">
        <v>20</v>
      </c>
    </row>
    <row r="3797" spans="1:6" x14ac:dyDescent="0.2">
      <c r="A3797" s="18" t="s">
        <v>10</v>
      </c>
      <c r="B3797" s="18" t="s">
        <v>309</v>
      </c>
      <c r="C3797" s="18" t="s">
        <v>311</v>
      </c>
      <c r="D3797" s="18" t="s">
        <v>105</v>
      </c>
      <c r="E3797" s="18" t="s">
        <v>109</v>
      </c>
      <c r="F3797" s="44">
        <v>258</v>
      </c>
    </row>
    <row r="3798" spans="1:6" x14ac:dyDescent="0.2">
      <c r="A3798" s="18" t="s">
        <v>10</v>
      </c>
      <c r="B3798" s="18" t="s">
        <v>309</v>
      </c>
      <c r="C3798" s="18" t="s">
        <v>311</v>
      </c>
      <c r="D3798" s="18" t="s">
        <v>105</v>
      </c>
      <c r="E3798" s="18" t="s">
        <v>110</v>
      </c>
      <c r="F3798" s="44">
        <v>25</v>
      </c>
    </row>
    <row r="3799" spans="1:6" x14ac:dyDescent="0.2">
      <c r="A3799" s="18" t="s">
        <v>10</v>
      </c>
      <c r="B3799" s="18" t="s">
        <v>309</v>
      </c>
      <c r="C3799" s="18" t="s">
        <v>311</v>
      </c>
      <c r="D3799" s="18" t="s">
        <v>105</v>
      </c>
      <c r="E3799" s="18" t="s">
        <v>111</v>
      </c>
      <c r="F3799" s="44">
        <v>37</v>
      </c>
    </row>
    <row r="3800" spans="1:6" x14ac:dyDescent="0.2">
      <c r="A3800" s="18" t="s">
        <v>10</v>
      </c>
      <c r="B3800" s="18" t="s">
        <v>309</v>
      </c>
      <c r="C3800" s="18" t="s">
        <v>311</v>
      </c>
      <c r="D3800" s="18" t="s">
        <v>105</v>
      </c>
      <c r="E3800" s="18" t="s">
        <v>112</v>
      </c>
      <c r="F3800" s="44">
        <v>2</v>
      </c>
    </row>
    <row r="3801" spans="1:6" x14ac:dyDescent="0.2">
      <c r="A3801" s="18" t="s">
        <v>10</v>
      </c>
      <c r="B3801" s="18" t="s">
        <v>309</v>
      </c>
      <c r="C3801" s="18" t="s">
        <v>311</v>
      </c>
      <c r="D3801" s="18" t="s">
        <v>105</v>
      </c>
      <c r="E3801" s="18" t="s">
        <v>113</v>
      </c>
      <c r="F3801" s="44">
        <v>8</v>
      </c>
    </row>
    <row r="3802" spans="1:6" x14ac:dyDescent="0.2">
      <c r="A3802" s="18" t="s">
        <v>10</v>
      </c>
      <c r="B3802" s="18" t="s">
        <v>309</v>
      </c>
      <c r="C3802" s="18" t="s">
        <v>311</v>
      </c>
      <c r="D3802" s="18" t="s">
        <v>105</v>
      </c>
      <c r="E3802" s="18" t="s">
        <v>114</v>
      </c>
      <c r="F3802" s="44">
        <v>1</v>
      </c>
    </row>
    <row r="3803" spans="1:6" x14ac:dyDescent="0.2">
      <c r="A3803" s="18" t="s">
        <v>10</v>
      </c>
      <c r="B3803" s="18" t="s">
        <v>309</v>
      </c>
      <c r="C3803" s="18" t="s">
        <v>311</v>
      </c>
      <c r="D3803" s="18" t="s">
        <v>105</v>
      </c>
      <c r="E3803" s="18" t="s">
        <v>115</v>
      </c>
      <c r="F3803" s="44">
        <v>5</v>
      </c>
    </row>
    <row r="3804" spans="1:6" x14ac:dyDescent="0.2">
      <c r="A3804" s="18" t="s">
        <v>10</v>
      </c>
      <c r="B3804" s="18" t="s">
        <v>309</v>
      </c>
      <c r="C3804" s="18" t="s">
        <v>311</v>
      </c>
      <c r="D3804" s="18" t="s">
        <v>105</v>
      </c>
      <c r="E3804" s="18" t="s">
        <v>116</v>
      </c>
      <c r="F3804" s="44">
        <v>7</v>
      </c>
    </row>
    <row r="3805" spans="1:6" x14ac:dyDescent="0.2">
      <c r="A3805" s="18" t="s">
        <v>10</v>
      </c>
      <c r="B3805" s="18" t="s">
        <v>309</v>
      </c>
      <c r="C3805" s="18" t="s">
        <v>311</v>
      </c>
      <c r="D3805" s="18" t="s">
        <v>105</v>
      </c>
      <c r="E3805" s="18" t="s">
        <v>117</v>
      </c>
      <c r="F3805" s="44">
        <v>21</v>
      </c>
    </row>
    <row r="3806" spans="1:6" x14ac:dyDescent="0.2">
      <c r="A3806" s="18" t="s">
        <v>10</v>
      </c>
      <c r="B3806" s="18" t="s">
        <v>309</v>
      </c>
      <c r="C3806" s="18" t="s">
        <v>311</v>
      </c>
      <c r="D3806" s="18" t="s">
        <v>105</v>
      </c>
      <c r="E3806" s="18" t="s">
        <v>119</v>
      </c>
      <c r="F3806" s="44">
        <v>1</v>
      </c>
    </row>
    <row r="3807" spans="1:6" x14ac:dyDescent="0.2">
      <c r="A3807" s="18" t="s">
        <v>10</v>
      </c>
      <c r="B3807" s="18" t="s">
        <v>309</v>
      </c>
      <c r="C3807" s="18" t="s">
        <v>311</v>
      </c>
      <c r="D3807" s="18" t="s">
        <v>105</v>
      </c>
      <c r="E3807" s="18" t="s">
        <v>120</v>
      </c>
      <c r="F3807" s="44">
        <v>19</v>
      </c>
    </row>
    <row r="3808" spans="1:6" x14ac:dyDescent="0.2">
      <c r="A3808" s="18" t="s">
        <v>10</v>
      </c>
      <c r="B3808" s="18" t="s">
        <v>309</v>
      </c>
      <c r="C3808" s="18" t="s">
        <v>311</v>
      </c>
      <c r="D3808" s="18" t="s">
        <v>105</v>
      </c>
      <c r="E3808" s="18" t="s">
        <v>121</v>
      </c>
      <c r="F3808" s="44">
        <v>15</v>
      </c>
    </row>
    <row r="3809" spans="1:6" x14ac:dyDescent="0.2">
      <c r="A3809" s="18" t="s">
        <v>10</v>
      </c>
      <c r="B3809" s="18" t="s">
        <v>309</v>
      </c>
      <c r="C3809" s="18" t="s">
        <v>311</v>
      </c>
      <c r="D3809" s="18" t="s">
        <v>105</v>
      </c>
      <c r="E3809" s="18" t="s">
        <v>122</v>
      </c>
      <c r="F3809" s="44">
        <v>2</v>
      </c>
    </row>
    <row r="3810" spans="1:6" x14ac:dyDescent="0.2">
      <c r="A3810" s="18" t="s">
        <v>10</v>
      </c>
      <c r="B3810" s="18" t="s">
        <v>309</v>
      </c>
      <c r="C3810" s="18" t="s">
        <v>311</v>
      </c>
      <c r="D3810" s="18" t="s">
        <v>105</v>
      </c>
      <c r="E3810" s="18" t="s">
        <v>123</v>
      </c>
      <c r="F3810" s="44">
        <v>3</v>
      </c>
    </row>
    <row r="3811" spans="1:6" x14ac:dyDescent="0.2">
      <c r="A3811" s="18" t="s">
        <v>10</v>
      </c>
      <c r="B3811" s="18" t="s">
        <v>309</v>
      </c>
      <c r="C3811" s="18" t="s">
        <v>311</v>
      </c>
      <c r="D3811" s="18" t="s">
        <v>105</v>
      </c>
      <c r="E3811" s="18" t="s">
        <v>124</v>
      </c>
      <c r="F3811" s="44">
        <v>3</v>
      </c>
    </row>
    <row r="3812" spans="1:6" x14ac:dyDescent="0.2">
      <c r="A3812" s="18" t="s">
        <v>10</v>
      </c>
      <c r="B3812" s="18" t="s">
        <v>309</v>
      </c>
      <c r="C3812" s="18" t="s">
        <v>311</v>
      </c>
      <c r="D3812" s="18" t="s">
        <v>105</v>
      </c>
      <c r="E3812" s="18" t="s">
        <v>125</v>
      </c>
      <c r="F3812" s="44">
        <v>28</v>
      </c>
    </row>
    <row r="3813" spans="1:6" x14ac:dyDescent="0.2">
      <c r="A3813" s="18" t="s">
        <v>10</v>
      </c>
      <c r="B3813" s="18" t="s">
        <v>309</v>
      </c>
      <c r="C3813" s="18" t="s">
        <v>311</v>
      </c>
      <c r="D3813" s="18" t="s">
        <v>105</v>
      </c>
      <c r="E3813" s="18" t="s">
        <v>126</v>
      </c>
      <c r="F3813" s="44">
        <v>9</v>
      </c>
    </row>
    <row r="3814" spans="1:6" x14ac:dyDescent="0.2">
      <c r="A3814" s="18" t="s">
        <v>10</v>
      </c>
      <c r="B3814" s="18" t="s">
        <v>309</v>
      </c>
      <c r="C3814" s="18" t="s">
        <v>311</v>
      </c>
      <c r="D3814" s="18" t="s">
        <v>105</v>
      </c>
      <c r="E3814" s="18" t="s">
        <v>127</v>
      </c>
      <c r="F3814" s="44">
        <v>49</v>
      </c>
    </row>
    <row r="3815" spans="1:6" x14ac:dyDescent="0.2">
      <c r="A3815" s="18" t="s">
        <v>10</v>
      </c>
      <c r="B3815" s="18" t="s">
        <v>309</v>
      </c>
      <c r="C3815" s="18" t="s">
        <v>311</v>
      </c>
      <c r="D3815" s="18" t="s">
        <v>242</v>
      </c>
      <c r="E3815" s="18" t="s">
        <v>62</v>
      </c>
      <c r="F3815" s="44">
        <v>1902</v>
      </c>
    </row>
    <row r="3816" spans="1:6" x14ac:dyDescent="0.2">
      <c r="A3816" s="18" t="s">
        <v>10</v>
      </c>
      <c r="B3816" s="18" t="s">
        <v>309</v>
      </c>
      <c r="C3816" s="18" t="s">
        <v>311</v>
      </c>
      <c r="D3816" s="18" t="s">
        <v>242</v>
      </c>
      <c r="E3816" s="18" t="s">
        <v>59</v>
      </c>
      <c r="F3816" s="44">
        <v>144</v>
      </c>
    </row>
    <row r="3817" spans="1:6" x14ac:dyDescent="0.2">
      <c r="A3817" s="18" t="s">
        <v>10</v>
      </c>
      <c r="B3817" s="18" t="s">
        <v>309</v>
      </c>
      <c r="C3817" s="18" t="s">
        <v>311</v>
      </c>
      <c r="D3817" s="18" t="s">
        <v>242</v>
      </c>
      <c r="E3817" s="18" t="s">
        <v>60</v>
      </c>
      <c r="F3817" s="44">
        <v>66</v>
      </c>
    </row>
    <row r="3818" spans="1:6" x14ac:dyDescent="0.2">
      <c r="A3818" s="18" t="s">
        <v>10</v>
      </c>
      <c r="B3818" s="18" t="s">
        <v>309</v>
      </c>
      <c r="C3818" s="18" t="s">
        <v>311</v>
      </c>
      <c r="D3818" s="18" t="s">
        <v>242</v>
      </c>
      <c r="E3818" s="18" t="s">
        <v>61</v>
      </c>
      <c r="F3818" s="44">
        <v>644</v>
      </c>
    </row>
    <row r="3819" spans="1:6" x14ac:dyDescent="0.2">
      <c r="A3819" s="18" t="s">
        <v>10</v>
      </c>
      <c r="B3819" s="18" t="s">
        <v>309</v>
      </c>
      <c r="C3819" s="18" t="s">
        <v>311</v>
      </c>
      <c r="D3819" s="18" t="s">
        <v>242</v>
      </c>
      <c r="E3819" s="18" t="s">
        <v>63</v>
      </c>
      <c r="F3819" s="44">
        <v>213</v>
      </c>
    </row>
    <row r="3820" spans="1:6" x14ac:dyDescent="0.2">
      <c r="A3820" s="18" t="s">
        <v>10</v>
      </c>
      <c r="B3820" s="18" t="s">
        <v>309</v>
      </c>
      <c r="C3820" s="18" t="s">
        <v>311</v>
      </c>
      <c r="D3820" s="18" t="s">
        <v>242</v>
      </c>
      <c r="E3820" s="18" t="s">
        <v>23</v>
      </c>
      <c r="F3820" s="44">
        <v>75</v>
      </c>
    </row>
    <row r="3821" spans="1:6" x14ac:dyDescent="0.2">
      <c r="A3821" s="18" t="s">
        <v>10</v>
      </c>
      <c r="B3821" s="18" t="s">
        <v>309</v>
      </c>
      <c r="C3821" s="18" t="s">
        <v>311</v>
      </c>
      <c r="D3821" s="18" t="s">
        <v>273</v>
      </c>
      <c r="E3821" s="18" t="s">
        <v>133</v>
      </c>
      <c r="F3821" s="44">
        <v>45</v>
      </c>
    </row>
    <row r="3822" spans="1:6" x14ac:dyDescent="0.2">
      <c r="A3822" s="18" t="s">
        <v>10</v>
      </c>
      <c r="B3822" s="18" t="s">
        <v>309</v>
      </c>
      <c r="C3822" s="18" t="s">
        <v>311</v>
      </c>
      <c r="D3822" s="18" t="s">
        <v>273</v>
      </c>
      <c r="E3822" s="18" t="s">
        <v>23</v>
      </c>
      <c r="F3822" s="44">
        <v>251</v>
      </c>
    </row>
    <row r="3823" spans="1:6" x14ac:dyDescent="0.2">
      <c r="A3823" s="18" t="s">
        <v>10</v>
      </c>
      <c r="B3823" s="18" t="s">
        <v>309</v>
      </c>
      <c r="C3823" s="18" t="s">
        <v>311</v>
      </c>
      <c r="D3823" s="18" t="s">
        <v>273</v>
      </c>
      <c r="E3823" s="18" t="s">
        <v>136</v>
      </c>
      <c r="F3823" s="44">
        <v>8</v>
      </c>
    </row>
    <row r="3824" spans="1:6" x14ac:dyDescent="0.2">
      <c r="A3824" s="18" t="s">
        <v>10</v>
      </c>
      <c r="B3824" s="18" t="s">
        <v>309</v>
      </c>
      <c r="C3824" s="18" t="s">
        <v>311</v>
      </c>
      <c r="D3824" s="18" t="s">
        <v>273</v>
      </c>
      <c r="E3824" s="18" t="s">
        <v>137</v>
      </c>
      <c r="F3824" s="44">
        <v>32</v>
      </c>
    </row>
    <row r="3825" spans="1:6" x14ac:dyDescent="0.2">
      <c r="A3825" s="18" t="s">
        <v>10</v>
      </c>
      <c r="B3825" s="18" t="s">
        <v>309</v>
      </c>
      <c r="C3825" s="18" t="s">
        <v>311</v>
      </c>
      <c r="D3825" s="18" t="s">
        <v>273</v>
      </c>
      <c r="E3825" s="18" t="s">
        <v>135</v>
      </c>
      <c r="F3825" s="44">
        <v>40</v>
      </c>
    </row>
    <row r="3826" spans="1:6" x14ac:dyDescent="0.2">
      <c r="A3826" s="18" t="s">
        <v>10</v>
      </c>
      <c r="B3826" s="18" t="s">
        <v>309</v>
      </c>
      <c r="C3826" s="18" t="s">
        <v>311</v>
      </c>
      <c r="D3826" s="18" t="s">
        <v>273</v>
      </c>
      <c r="E3826" s="18" t="s">
        <v>134</v>
      </c>
      <c r="F3826" s="44">
        <v>25</v>
      </c>
    </row>
    <row r="3827" spans="1:6" x14ac:dyDescent="0.2">
      <c r="A3827" s="18" t="s">
        <v>10</v>
      </c>
      <c r="B3827" s="18" t="s">
        <v>309</v>
      </c>
      <c r="C3827" s="18" t="s">
        <v>311</v>
      </c>
      <c r="D3827" s="18" t="s">
        <v>273</v>
      </c>
      <c r="E3827" s="18" t="s">
        <v>132</v>
      </c>
      <c r="F3827" s="44">
        <v>256</v>
      </c>
    </row>
    <row r="3828" spans="1:6" x14ac:dyDescent="0.2">
      <c r="A3828" s="18" t="s">
        <v>10</v>
      </c>
      <c r="B3828" s="18" t="s">
        <v>309</v>
      </c>
      <c r="C3828" s="18" t="s">
        <v>311</v>
      </c>
      <c r="D3828" s="18" t="s">
        <v>274</v>
      </c>
      <c r="E3828" s="18" t="s">
        <v>163</v>
      </c>
      <c r="F3828" s="44">
        <v>53</v>
      </c>
    </row>
    <row r="3829" spans="1:6" x14ac:dyDescent="0.2">
      <c r="A3829" s="18" t="s">
        <v>10</v>
      </c>
      <c r="B3829" s="18" t="s">
        <v>309</v>
      </c>
      <c r="C3829" s="18" t="s">
        <v>311</v>
      </c>
      <c r="D3829" s="18" t="s">
        <v>34</v>
      </c>
      <c r="E3829" s="18" t="s">
        <v>276</v>
      </c>
      <c r="F3829" s="44">
        <v>1603</v>
      </c>
    </row>
    <row r="3830" spans="1:6" x14ac:dyDescent="0.2">
      <c r="A3830" s="18" t="s">
        <v>10</v>
      </c>
      <c r="B3830" s="18" t="s">
        <v>309</v>
      </c>
      <c r="C3830" s="18" t="s">
        <v>311</v>
      </c>
      <c r="D3830" s="18" t="s">
        <v>34</v>
      </c>
      <c r="E3830" s="18" t="s">
        <v>28</v>
      </c>
      <c r="F3830" s="44">
        <v>2680</v>
      </c>
    </row>
    <row r="3831" spans="1:6" x14ac:dyDescent="0.2">
      <c r="A3831" s="18" t="s">
        <v>10</v>
      </c>
      <c r="B3831" s="18" t="s">
        <v>309</v>
      </c>
      <c r="C3831" s="18" t="s">
        <v>311</v>
      </c>
      <c r="D3831" s="18" t="s">
        <v>34</v>
      </c>
      <c r="E3831" s="18" t="s">
        <v>30</v>
      </c>
      <c r="F3831" s="44">
        <v>31</v>
      </c>
    </row>
    <row r="3832" spans="1:6" x14ac:dyDescent="0.2">
      <c r="A3832" s="18" t="s">
        <v>10</v>
      </c>
      <c r="B3832" s="18" t="s">
        <v>309</v>
      </c>
      <c r="C3832" s="18" t="s">
        <v>311</v>
      </c>
      <c r="D3832" s="18" t="s">
        <v>34</v>
      </c>
      <c r="E3832" s="18" t="s">
        <v>31</v>
      </c>
      <c r="F3832" s="44">
        <v>267</v>
      </c>
    </row>
    <row r="3833" spans="1:6" x14ac:dyDescent="0.2">
      <c r="A3833" s="18" t="s">
        <v>10</v>
      </c>
      <c r="B3833" s="18" t="s">
        <v>309</v>
      </c>
      <c r="C3833" s="18" t="s">
        <v>311</v>
      </c>
      <c r="D3833" s="18" t="s">
        <v>34</v>
      </c>
      <c r="E3833" s="18" t="s">
        <v>26</v>
      </c>
      <c r="F3833" s="44">
        <v>48</v>
      </c>
    </row>
    <row r="3834" spans="1:6" x14ac:dyDescent="0.2">
      <c r="A3834" s="18" t="s">
        <v>10</v>
      </c>
      <c r="B3834" s="18" t="s">
        <v>309</v>
      </c>
      <c r="C3834" s="18" t="s">
        <v>311</v>
      </c>
      <c r="D3834" s="18" t="s">
        <v>34</v>
      </c>
      <c r="E3834" s="18" t="s">
        <v>33</v>
      </c>
      <c r="F3834" s="44">
        <v>1750</v>
      </c>
    </row>
    <row r="3835" spans="1:6" x14ac:dyDescent="0.2">
      <c r="A3835" s="18" t="s">
        <v>10</v>
      </c>
      <c r="B3835" s="18" t="s">
        <v>309</v>
      </c>
      <c r="C3835" s="18" t="s">
        <v>311</v>
      </c>
      <c r="D3835" s="18" t="s">
        <v>34</v>
      </c>
      <c r="E3835" s="18" t="s">
        <v>23</v>
      </c>
      <c r="F3835" s="44">
        <v>986</v>
      </c>
    </row>
    <row r="3836" spans="1:6" x14ac:dyDescent="0.2">
      <c r="A3836" s="18" t="s">
        <v>10</v>
      </c>
      <c r="B3836" s="18" t="s">
        <v>309</v>
      </c>
      <c r="C3836" s="18" t="s">
        <v>311</v>
      </c>
      <c r="D3836" s="18" t="s">
        <v>34</v>
      </c>
      <c r="E3836" s="18" t="s">
        <v>32</v>
      </c>
      <c r="F3836" s="44">
        <v>72</v>
      </c>
    </row>
    <row r="3837" spans="1:6" x14ac:dyDescent="0.2">
      <c r="A3837" s="18" t="s">
        <v>10</v>
      </c>
      <c r="B3837" s="18" t="s">
        <v>309</v>
      </c>
      <c r="C3837" s="18" t="s">
        <v>311</v>
      </c>
      <c r="D3837" s="18" t="s">
        <v>34</v>
      </c>
      <c r="E3837" s="18" t="s">
        <v>29</v>
      </c>
      <c r="F3837" s="44">
        <v>1326</v>
      </c>
    </row>
    <row r="3838" spans="1:6" x14ac:dyDescent="0.2">
      <c r="A3838" s="18" t="s">
        <v>10</v>
      </c>
      <c r="B3838" s="18" t="s">
        <v>309</v>
      </c>
      <c r="C3838" s="18" t="s">
        <v>311</v>
      </c>
      <c r="D3838" s="18" t="s">
        <v>275</v>
      </c>
      <c r="E3838" s="18" t="s">
        <v>276</v>
      </c>
      <c r="F3838" s="44">
        <v>203</v>
      </c>
    </row>
    <row r="3839" spans="1:6" x14ac:dyDescent="0.2">
      <c r="A3839" s="18" t="s">
        <v>10</v>
      </c>
      <c r="B3839" s="18" t="s">
        <v>309</v>
      </c>
      <c r="C3839" s="18" t="s">
        <v>311</v>
      </c>
      <c r="D3839" s="18" t="s">
        <v>275</v>
      </c>
      <c r="E3839" s="18" t="s">
        <v>28</v>
      </c>
      <c r="F3839" s="44">
        <v>388</v>
      </c>
    </row>
    <row r="3840" spans="1:6" x14ac:dyDescent="0.2">
      <c r="A3840" s="18" t="s">
        <v>10</v>
      </c>
      <c r="B3840" s="18" t="s">
        <v>309</v>
      </c>
      <c r="C3840" s="18" t="s">
        <v>311</v>
      </c>
      <c r="D3840" s="18" t="s">
        <v>275</v>
      </c>
      <c r="E3840" s="18" t="s">
        <v>30</v>
      </c>
      <c r="F3840" s="44">
        <v>2</v>
      </c>
    </row>
    <row r="3841" spans="1:6" x14ac:dyDescent="0.2">
      <c r="A3841" s="18" t="s">
        <v>10</v>
      </c>
      <c r="B3841" s="18" t="s">
        <v>309</v>
      </c>
      <c r="C3841" s="18" t="s">
        <v>311</v>
      </c>
      <c r="D3841" s="18" t="s">
        <v>275</v>
      </c>
      <c r="E3841" s="18" t="s">
        <v>31</v>
      </c>
      <c r="F3841" s="44">
        <v>209</v>
      </c>
    </row>
    <row r="3842" spans="1:6" x14ac:dyDescent="0.2">
      <c r="A3842" s="18" t="s">
        <v>10</v>
      </c>
      <c r="B3842" s="18" t="s">
        <v>309</v>
      </c>
      <c r="C3842" s="18" t="s">
        <v>311</v>
      </c>
      <c r="D3842" s="18" t="s">
        <v>275</v>
      </c>
      <c r="E3842" s="18" t="s">
        <v>26</v>
      </c>
      <c r="F3842" s="44">
        <v>211</v>
      </c>
    </row>
    <row r="3843" spans="1:6" x14ac:dyDescent="0.2">
      <c r="A3843" s="18" t="s">
        <v>10</v>
      </c>
      <c r="B3843" s="18" t="s">
        <v>309</v>
      </c>
      <c r="C3843" s="18" t="s">
        <v>311</v>
      </c>
      <c r="D3843" s="18" t="s">
        <v>275</v>
      </c>
      <c r="E3843" s="18" t="s">
        <v>33</v>
      </c>
      <c r="F3843" s="44">
        <v>265</v>
      </c>
    </row>
    <row r="3844" spans="1:6" x14ac:dyDescent="0.2">
      <c r="A3844" s="18" t="s">
        <v>10</v>
      </c>
      <c r="B3844" s="18" t="s">
        <v>309</v>
      </c>
      <c r="C3844" s="18" t="s">
        <v>311</v>
      </c>
      <c r="D3844" s="18" t="s">
        <v>275</v>
      </c>
      <c r="E3844" s="18" t="s">
        <v>23</v>
      </c>
      <c r="F3844" s="44">
        <v>251</v>
      </c>
    </row>
    <row r="3845" spans="1:6" x14ac:dyDescent="0.2">
      <c r="A3845" s="18" t="s">
        <v>10</v>
      </c>
      <c r="B3845" s="18" t="s">
        <v>309</v>
      </c>
      <c r="C3845" s="18" t="s">
        <v>311</v>
      </c>
      <c r="D3845" s="18" t="s">
        <v>275</v>
      </c>
      <c r="E3845" s="18" t="s">
        <v>32</v>
      </c>
      <c r="F3845" s="44">
        <v>16</v>
      </c>
    </row>
    <row r="3846" spans="1:6" x14ac:dyDescent="0.2">
      <c r="A3846" s="18" t="s">
        <v>10</v>
      </c>
      <c r="B3846" s="18" t="s">
        <v>309</v>
      </c>
      <c r="C3846" s="18" t="s">
        <v>311</v>
      </c>
      <c r="D3846" s="18" t="s">
        <v>275</v>
      </c>
      <c r="E3846" s="18" t="s">
        <v>29</v>
      </c>
      <c r="F3846" s="44">
        <v>143</v>
      </c>
    </row>
    <row r="3847" spans="1:6" x14ac:dyDescent="0.2">
      <c r="A3847" s="18" t="s">
        <v>10</v>
      </c>
      <c r="B3847" s="18" t="s">
        <v>309</v>
      </c>
      <c r="C3847" s="18" t="s">
        <v>311</v>
      </c>
      <c r="D3847" s="18" t="s">
        <v>162</v>
      </c>
      <c r="E3847" s="18" t="s">
        <v>163</v>
      </c>
      <c r="F3847" s="44">
        <v>2048</v>
      </c>
    </row>
    <row r="3848" spans="1:6" x14ac:dyDescent="0.2">
      <c r="A3848" s="18" t="s">
        <v>10</v>
      </c>
      <c r="B3848" s="18" t="s">
        <v>309</v>
      </c>
      <c r="C3848" s="18" t="s">
        <v>311</v>
      </c>
      <c r="D3848" s="18" t="s">
        <v>65</v>
      </c>
      <c r="E3848" s="18" t="s">
        <v>70</v>
      </c>
      <c r="F3848" s="44">
        <v>26</v>
      </c>
    </row>
    <row r="3849" spans="1:6" x14ac:dyDescent="0.2">
      <c r="A3849" s="18" t="s">
        <v>10</v>
      </c>
      <c r="B3849" s="18" t="s">
        <v>309</v>
      </c>
      <c r="C3849" s="18" t="s">
        <v>311</v>
      </c>
      <c r="D3849" s="18" t="s">
        <v>65</v>
      </c>
      <c r="E3849" s="18" t="s">
        <v>69</v>
      </c>
      <c r="F3849" s="44">
        <v>3</v>
      </c>
    </row>
    <row r="3850" spans="1:6" x14ac:dyDescent="0.2">
      <c r="A3850" s="18" t="s">
        <v>10</v>
      </c>
      <c r="B3850" s="18" t="s">
        <v>309</v>
      </c>
      <c r="C3850" s="18" t="s">
        <v>311</v>
      </c>
      <c r="D3850" s="18" t="s">
        <v>65</v>
      </c>
      <c r="E3850" s="18" t="s">
        <v>277</v>
      </c>
      <c r="F3850" s="44">
        <v>20</v>
      </c>
    </row>
    <row r="3851" spans="1:6" x14ac:dyDescent="0.2">
      <c r="A3851" s="18" t="s">
        <v>10</v>
      </c>
      <c r="B3851" s="18" t="s">
        <v>309</v>
      </c>
      <c r="C3851" s="18" t="s">
        <v>311</v>
      </c>
      <c r="D3851" s="18" t="s">
        <v>65</v>
      </c>
      <c r="E3851" s="18" t="s">
        <v>278</v>
      </c>
      <c r="F3851" s="44">
        <v>421</v>
      </c>
    </row>
    <row r="3852" spans="1:6" x14ac:dyDescent="0.2">
      <c r="A3852" s="18" t="s">
        <v>10</v>
      </c>
      <c r="B3852" s="18" t="s">
        <v>309</v>
      </c>
      <c r="C3852" s="18" t="s">
        <v>311</v>
      </c>
      <c r="D3852" s="18" t="s">
        <v>65</v>
      </c>
      <c r="E3852" s="18" t="s">
        <v>279</v>
      </c>
      <c r="F3852" s="44">
        <v>40</v>
      </c>
    </row>
    <row r="3853" spans="1:6" x14ac:dyDescent="0.2">
      <c r="A3853" s="18" t="s">
        <v>10</v>
      </c>
      <c r="B3853" s="18" t="s">
        <v>309</v>
      </c>
      <c r="C3853" s="18" t="s">
        <v>311</v>
      </c>
      <c r="D3853" s="18" t="s">
        <v>65</v>
      </c>
      <c r="E3853" s="18" t="s">
        <v>23</v>
      </c>
      <c r="F3853" s="44">
        <v>581</v>
      </c>
    </row>
    <row r="3854" spans="1:6" x14ac:dyDescent="0.2">
      <c r="A3854" s="18" t="s">
        <v>10</v>
      </c>
      <c r="B3854" s="18" t="s">
        <v>309</v>
      </c>
      <c r="C3854" s="18" t="s">
        <v>311</v>
      </c>
      <c r="D3854" s="18" t="s">
        <v>65</v>
      </c>
      <c r="E3854" s="18" t="s">
        <v>280</v>
      </c>
      <c r="F3854" s="44">
        <v>12</v>
      </c>
    </row>
    <row r="3855" spans="1:6" x14ac:dyDescent="0.2">
      <c r="A3855" s="18" t="s">
        <v>10</v>
      </c>
      <c r="B3855" s="18" t="s">
        <v>309</v>
      </c>
      <c r="C3855" s="18" t="s">
        <v>311</v>
      </c>
      <c r="D3855" s="18" t="s">
        <v>65</v>
      </c>
      <c r="E3855" s="18" t="s">
        <v>66</v>
      </c>
      <c r="F3855" s="44">
        <v>160</v>
      </c>
    </row>
    <row r="3856" spans="1:6" x14ac:dyDescent="0.2">
      <c r="A3856" s="18" t="s">
        <v>10</v>
      </c>
      <c r="B3856" s="18" t="s">
        <v>309</v>
      </c>
      <c r="C3856" s="18" t="s">
        <v>311</v>
      </c>
      <c r="D3856" s="18" t="s">
        <v>243</v>
      </c>
      <c r="E3856" s="18" t="s">
        <v>21</v>
      </c>
      <c r="F3856" s="44">
        <v>19</v>
      </c>
    </row>
    <row r="3857" spans="1:6" x14ac:dyDescent="0.2">
      <c r="A3857" s="18" t="s">
        <v>10</v>
      </c>
      <c r="B3857" s="18" t="s">
        <v>309</v>
      </c>
      <c r="C3857" s="18" t="s">
        <v>311</v>
      </c>
      <c r="D3857" s="18" t="s">
        <v>243</v>
      </c>
      <c r="E3857" s="18" t="s">
        <v>14</v>
      </c>
      <c r="F3857" s="44">
        <v>27</v>
      </c>
    </row>
    <row r="3858" spans="1:6" x14ac:dyDescent="0.2">
      <c r="A3858" s="18" t="s">
        <v>10</v>
      </c>
      <c r="B3858" s="18" t="s">
        <v>309</v>
      </c>
      <c r="C3858" s="18" t="s">
        <v>311</v>
      </c>
      <c r="D3858" s="18" t="s">
        <v>243</v>
      </c>
      <c r="E3858" s="18" t="s">
        <v>18</v>
      </c>
      <c r="F3858" s="44">
        <v>94</v>
      </c>
    </row>
    <row r="3859" spans="1:6" x14ac:dyDescent="0.2">
      <c r="A3859" s="18" t="s">
        <v>10</v>
      </c>
      <c r="B3859" s="18" t="s">
        <v>309</v>
      </c>
      <c r="C3859" s="18" t="s">
        <v>311</v>
      </c>
      <c r="D3859" s="18" t="s">
        <v>243</v>
      </c>
      <c r="E3859" s="18" t="s">
        <v>17</v>
      </c>
      <c r="F3859" s="44">
        <v>51</v>
      </c>
    </row>
    <row r="3860" spans="1:6" x14ac:dyDescent="0.2">
      <c r="A3860" s="18" t="s">
        <v>10</v>
      </c>
      <c r="B3860" s="18" t="s">
        <v>309</v>
      </c>
      <c r="C3860" s="18" t="s">
        <v>311</v>
      </c>
      <c r="D3860" s="18" t="s">
        <v>243</v>
      </c>
      <c r="E3860" s="18" t="s">
        <v>20</v>
      </c>
      <c r="F3860" s="44">
        <v>22</v>
      </c>
    </row>
    <row r="3861" spans="1:6" x14ac:dyDescent="0.2">
      <c r="A3861" s="18" t="s">
        <v>10</v>
      </c>
      <c r="B3861" s="18" t="s">
        <v>309</v>
      </c>
      <c r="C3861" s="18" t="s">
        <v>311</v>
      </c>
      <c r="D3861" s="18" t="s">
        <v>243</v>
      </c>
      <c r="E3861" s="18" t="s">
        <v>23</v>
      </c>
      <c r="F3861" s="44">
        <v>21</v>
      </c>
    </row>
    <row r="3862" spans="1:6" x14ac:dyDescent="0.2">
      <c r="A3862" s="18" t="s">
        <v>10</v>
      </c>
      <c r="B3862" s="18" t="s">
        <v>309</v>
      </c>
      <c r="C3862" s="18" t="s">
        <v>311</v>
      </c>
      <c r="D3862" s="18" t="s">
        <v>243</v>
      </c>
      <c r="E3862" s="18" t="s">
        <v>15</v>
      </c>
      <c r="F3862" s="44">
        <v>111</v>
      </c>
    </row>
    <row r="3863" spans="1:6" x14ac:dyDescent="0.2">
      <c r="A3863" s="18" t="s">
        <v>10</v>
      </c>
      <c r="B3863" s="18" t="s">
        <v>309</v>
      </c>
      <c r="C3863" s="18" t="s">
        <v>311</v>
      </c>
      <c r="D3863" s="18" t="s">
        <v>243</v>
      </c>
      <c r="E3863" s="18" t="s">
        <v>22</v>
      </c>
      <c r="F3863" s="44">
        <v>43</v>
      </c>
    </row>
    <row r="3864" spans="1:6" x14ac:dyDescent="0.2">
      <c r="A3864" s="18" t="s">
        <v>10</v>
      </c>
      <c r="B3864" s="18" t="s">
        <v>309</v>
      </c>
      <c r="C3864" s="18" t="s">
        <v>311</v>
      </c>
      <c r="D3864" s="18" t="s">
        <v>98</v>
      </c>
      <c r="E3864" s="18" t="s">
        <v>100</v>
      </c>
      <c r="F3864" s="44">
        <v>42</v>
      </c>
    </row>
    <row r="3865" spans="1:6" x14ac:dyDescent="0.2">
      <c r="A3865" s="18" t="s">
        <v>10</v>
      </c>
      <c r="B3865" s="18" t="s">
        <v>309</v>
      </c>
      <c r="C3865" s="18" t="s">
        <v>311</v>
      </c>
      <c r="D3865" s="18" t="s">
        <v>98</v>
      </c>
      <c r="E3865" s="18" t="s">
        <v>102</v>
      </c>
      <c r="F3865" s="44">
        <v>21</v>
      </c>
    </row>
    <row r="3866" spans="1:6" x14ac:dyDescent="0.2">
      <c r="A3866" s="18" t="s">
        <v>10</v>
      </c>
      <c r="B3866" s="18" t="s">
        <v>309</v>
      </c>
      <c r="C3866" s="18" t="s">
        <v>311</v>
      </c>
      <c r="D3866" s="18" t="s">
        <v>98</v>
      </c>
      <c r="E3866" s="18" t="s">
        <v>23</v>
      </c>
      <c r="F3866" s="44">
        <v>106</v>
      </c>
    </row>
    <row r="3867" spans="1:6" x14ac:dyDescent="0.2">
      <c r="A3867" s="18" t="s">
        <v>10</v>
      </c>
      <c r="B3867" s="18" t="s">
        <v>309</v>
      </c>
      <c r="C3867" s="18" t="s">
        <v>311</v>
      </c>
      <c r="D3867" s="18" t="s">
        <v>98</v>
      </c>
      <c r="E3867" s="18" t="s">
        <v>101</v>
      </c>
      <c r="F3867" s="44">
        <v>97</v>
      </c>
    </row>
    <row r="3868" spans="1:6" x14ac:dyDescent="0.2">
      <c r="A3868" s="18" t="s">
        <v>10</v>
      </c>
      <c r="B3868" s="18" t="s">
        <v>309</v>
      </c>
      <c r="C3868" s="18" t="s">
        <v>311</v>
      </c>
      <c r="D3868" s="18" t="s">
        <v>98</v>
      </c>
      <c r="E3868" s="18" t="s">
        <v>104</v>
      </c>
      <c r="F3868" s="44">
        <v>14</v>
      </c>
    </row>
    <row r="3869" spans="1:6" x14ac:dyDescent="0.2">
      <c r="A3869" s="18" t="s">
        <v>10</v>
      </c>
      <c r="B3869" s="18" t="s">
        <v>309</v>
      </c>
      <c r="C3869" s="18" t="s">
        <v>311</v>
      </c>
      <c r="D3869" s="18" t="s">
        <v>98</v>
      </c>
      <c r="E3869" s="18" t="s">
        <v>99</v>
      </c>
      <c r="F3869" s="44">
        <v>742</v>
      </c>
    </row>
    <row r="3870" spans="1:6" x14ac:dyDescent="0.2">
      <c r="A3870" s="18" t="s">
        <v>10</v>
      </c>
      <c r="B3870" s="18" t="s">
        <v>309</v>
      </c>
      <c r="C3870" s="18" t="s">
        <v>311</v>
      </c>
      <c r="D3870" s="18" t="s">
        <v>98</v>
      </c>
      <c r="E3870" s="18" t="s">
        <v>103</v>
      </c>
      <c r="F3870" s="44">
        <v>272</v>
      </c>
    </row>
    <row r="3871" spans="1:6" x14ac:dyDescent="0.2">
      <c r="A3871" s="18" t="s">
        <v>10</v>
      </c>
      <c r="B3871" s="18" t="s">
        <v>309</v>
      </c>
      <c r="C3871" s="18" t="s">
        <v>311</v>
      </c>
      <c r="D3871" s="18" t="s">
        <v>39</v>
      </c>
      <c r="E3871" s="18" t="s">
        <v>172</v>
      </c>
      <c r="F3871" s="44">
        <v>51</v>
      </c>
    </row>
    <row r="3872" spans="1:6" x14ac:dyDescent="0.2">
      <c r="A3872" s="18" t="s">
        <v>10</v>
      </c>
      <c r="B3872" s="18" t="s">
        <v>309</v>
      </c>
      <c r="C3872" s="18" t="s">
        <v>311</v>
      </c>
      <c r="D3872" s="18" t="s">
        <v>39</v>
      </c>
      <c r="E3872" s="18" t="s">
        <v>174</v>
      </c>
      <c r="F3872" s="44">
        <v>5</v>
      </c>
    </row>
    <row r="3873" spans="1:6" x14ac:dyDescent="0.2">
      <c r="A3873" s="18" t="s">
        <v>10</v>
      </c>
      <c r="B3873" s="18" t="s">
        <v>309</v>
      </c>
      <c r="C3873" s="18" t="s">
        <v>311</v>
      </c>
      <c r="D3873" s="18" t="s">
        <v>39</v>
      </c>
      <c r="E3873" s="18" t="s">
        <v>23</v>
      </c>
      <c r="F3873" s="44">
        <v>13</v>
      </c>
    </row>
    <row r="3874" spans="1:6" x14ac:dyDescent="0.2">
      <c r="A3874" s="18" t="s">
        <v>10</v>
      </c>
      <c r="B3874" s="18" t="s">
        <v>309</v>
      </c>
      <c r="C3874" s="18" t="s">
        <v>311</v>
      </c>
      <c r="D3874" s="18" t="s">
        <v>39</v>
      </c>
      <c r="E3874" s="18" t="s">
        <v>54</v>
      </c>
      <c r="F3874" s="44">
        <v>4</v>
      </c>
    </row>
    <row r="3875" spans="1:6" x14ac:dyDescent="0.2">
      <c r="A3875" s="18" t="s">
        <v>10</v>
      </c>
      <c r="B3875" s="18" t="s">
        <v>309</v>
      </c>
      <c r="C3875" s="18" t="s">
        <v>311</v>
      </c>
      <c r="D3875" s="18" t="s">
        <v>39</v>
      </c>
      <c r="E3875" s="18" t="s">
        <v>55</v>
      </c>
      <c r="F3875" s="44">
        <v>6</v>
      </c>
    </row>
    <row r="3876" spans="1:6" x14ac:dyDescent="0.2">
      <c r="A3876" s="18" t="s">
        <v>10</v>
      </c>
      <c r="B3876" s="18" t="s">
        <v>309</v>
      </c>
      <c r="C3876" s="18" t="s">
        <v>311</v>
      </c>
      <c r="D3876" s="18" t="s">
        <v>39</v>
      </c>
      <c r="E3876" s="18" t="s">
        <v>43</v>
      </c>
      <c r="F3876" s="44">
        <v>1</v>
      </c>
    </row>
    <row r="3877" spans="1:6" x14ac:dyDescent="0.2">
      <c r="A3877" s="18" t="s">
        <v>10</v>
      </c>
      <c r="B3877" s="18" t="s">
        <v>309</v>
      </c>
      <c r="C3877" s="18" t="s">
        <v>311</v>
      </c>
      <c r="D3877" s="18" t="s">
        <v>39</v>
      </c>
      <c r="E3877" s="18" t="s">
        <v>170</v>
      </c>
      <c r="F3877" s="44">
        <v>27</v>
      </c>
    </row>
    <row r="3878" spans="1:6" x14ac:dyDescent="0.2">
      <c r="A3878" s="18" t="s">
        <v>10</v>
      </c>
      <c r="B3878" s="18" t="s">
        <v>309</v>
      </c>
      <c r="C3878" s="18" t="s">
        <v>311</v>
      </c>
      <c r="D3878" s="18" t="s">
        <v>39</v>
      </c>
      <c r="E3878" s="18" t="s">
        <v>47</v>
      </c>
      <c r="F3878" s="44">
        <v>7</v>
      </c>
    </row>
    <row r="3879" spans="1:6" x14ac:dyDescent="0.2">
      <c r="A3879" s="18" t="s">
        <v>10</v>
      </c>
      <c r="B3879" s="18" t="s">
        <v>309</v>
      </c>
      <c r="C3879" s="18" t="s">
        <v>311</v>
      </c>
      <c r="D3879" s="18" t="s">
        <v>39</v>
      </c>
      <c r="E3879" s="18" t="s">
        <v>169</v>
      </c>
      <c r="F3879" s="44">
        <v>121</v>
      </c>
    </row>
    <row r="3880" spans="1:6" x14ac:dyDescent="0.2">
      <c r="A3880" s="18" t="s">
        <v>10</v>
      </c>
      <c r="B3880" s="18" t="s">
        <v>309</v>
      </c>
      <c r="C3880" s="18" t="s">
        <v>311</v>
      </c>
      <c r="D3880" s="18" t="s">
        <v>39</v>
      </c>
      <c r="E3880" s="18" t="s">
        <v>189</v>
      </c>
      <c r="F3880" s="44">
        <v>8</v>
      </c>
    </row>
    <row r="3881" spans="1:6" x14ac:dyDescent="0.2">
      <c r="A3881" s="18" t="s">
        <v>10</v>
      </c>
      <c r="B3881" s="18" t="s">
        <v>309</v>
      </c>
      <c r="C3881" s="18" t="s">
        <v>311</v>
      </c>
      <c r="D3881" s="18" t="s">
        <v>39</v>
      </c>
      <c r="E3881" s="18" t="s">
        <v>56</v>
      </c>
      <c r="F3881" s="44">
        <v>17</v>
      </c>
    </row>
    <row r="3882" spans="1:6" x14ac:dyDescent="0.2">
      <c r="A3882" s="18" t="s">
        <v>10</v>
      </c>
      <c r="B3882" s="18" t="s">
        <v>309</v>
      </c>
      <c r="C3882" s="18" t="s">
        <v>311</v>
      </c>
      <c r="D3882" s="18" t="s">
        <v>39</v>
      </c>
      <c r="E3882" s="18" t="s">
        <v>44</v>
      </c>
      <c r="F3882" s="44">
        <v>6</v>
      </c>
    </row>
    <row r="3883" spans="1:6" x14ac:dyDescent="0.2">
      <c r="A3883" s="18" t="s">
        <v>10</v>
      </c>
      <c r="B3883" s="18" t="s">
        <v>309</v>
      </c>
      <c r="C3883" s="18" t="s">
        <v>311</v>
      </c>
      <c r="D3883" s="18" t="s">
        <v>39</v>
      </c>
      <c r="E3883" s="18" t="s">
        <v>173</v>
      </c>
      <c r="F3883" s="44">
        <v>11</v>
      </c>
    </row>
    <row r="3884" spans="1:6" x14ac:dyDescent="0.2">
      <c r="A3884" s="18" t="s">
        <v>10</v>
      </c>
      <c r="B3884" s="18" t="s">
        <v>309</v>
      </c>
      <c r="C3884" s="18" t="s">
        <v>311</v>
      </c>
      <c r="D3884" s="18" t="s">
        <v>13</v>
      </c>
      <c r="E3884" s="18" t="s">
        <v>21</v>
      </c>
      <c r="F3884" s="44">
        <v>159</v>
      </c>
    </row>
    <row r="3885" spans="1:6" x14ac:dyDescent="0.2">
      <c r="A3885" s="18" t="s">
        <v>10</v>
      </c>
      <c r="B3885" s="18" t="s">
        <v>309</v>
      </c>
      <c r="C3885" s="18" t="s">
        <v>311</v>
      </c>
      <c r="D3885" s="18" t="s">
        <v>13</v>
      </c>
      <c r="E3885" s="18" t="s">
        <v>14</v>
      </c>
      <c r="F3885" s="44">
        <v>1356</v>
      </c>
    </row>
    <row r="3886" spans="1:6" x14ac:dyDescent="0.2">
      <c r="A3886" s="18" t="s">
        <v>10</v>
      </c>
      <c r="B3886" s="18" t="s">
        <v>309</v>
      </c>
      <c r="C3886" s="18" t="s">
        <v>311</v>
      </c>
      <c r="D3886" s="18" t="s">
        <v>13</v>
      </c>
      <c r="E3886" s="18" t="s">
        <v>18</v>
      </c>
      <c r="F3886" s="44">
        <v>2048</v>
      </c>
    </row>
    <row r="3887" spans="1:6" x14ac:dyDescent="0.2">
      <c r="A3887" s="18" t="s">
        <v>10</v>
      </c>
      <c r="B3887" s="18" t="s">
        <v>309</v>
      </c>
      <c r="C3887" s="18" t="s">
        <v>311</v>
      </c>
      <c r="D3887" s="18" t="s">
        <v>13</v>
      </c>
      <c r="E3887" s="18" t="s">
        <v>17</v>
      </c>
      <c r="F3887" s="44">
        <v>2136</v>
      </c>
    </row>
    <row r="3888" spans="1:6" x14ac:dyDescent="0.2">
      <c r="A3888" s="18" t="s">
        <v>10</v>
      </c>
      <c r="B3888" s="18" t="s">
        <v>309</v>
      </c>
      <c r="C3888" s="18" t="s">
        <v>311</v>
      </c>
      <c r="D3888" s="18" t="s">
        <v>13</v>
      </c>
      <c r="E3888" s="18" t="s">
        <v>20</v>
      </c>
      <c r="F3888" s="44">
        <v>422</v>
      </c>
    </row>
    <row r="3889" spans="1:6" x14ac:dyDescent="0.2">
      <c r="A3889" s="18" t="s">
        <v>10</v>
      </c>
      <c r="B3889" s="18" t="s">
        <v>309</v>
      </c>
      <c r="C3889" s="18" t="s">
        <v>311</v>
      </c>
      <c r="D3889" s="18" t="s">
        <v>13</v>
      </c>
      <c r="E3889" s="18" t="s">
        <v>23</v>
      </c>
      <c r="F3889" s="44">
        <v>187</v>
      </c>
    </row>
    <row r="3890" spans="1:6" x14ac:dyDescent="0.2">
      <c r="A3890" s="18" t="s">
        <v>10</v>
      </c>
      <c r="B3890" s="18" t="s">
        <v>309</v>
      </c>
      <c r="C3890" s="18" t="s">
        <v>311</v>
      </c>
      <c r="D3890" s="18" t="s">
        <v>13</v>
      </c>
      <c r="E3890" s="18" t="s">
        <v>15</v>
      </c>
      <c r="F3890" s="44">
        <v>453</v>
      </c>
    </row>
    <row r="3891" spans="1:6" x14ac:dyDescent="0.2">
      <c r="A3891" s="18" t="s">
        <v>10</v>
      </c>
      <c r="B3891" s="18" t="s">
        <v>309</v>
      </c>
      <c r="C3891" s="18" t="s">
        <v>311</v>
      </c>
      <c r="D3891" s="18" t="s">
        <v>13</v>
      </c>
      <c r="E3891" s="18" t="s">
        <v>22</v>
      </c>
      <c r="F3891" s="44">
        <v>481</v>
      </c>
    </row>
    <row r="3892" spans="1:6" x14ac:dyDescent="0.2">
      <c r="A3892" s="18" t="s">
        <v>10</v>
      </c>
      <c r="B3892" s="18" t="s">
        <v>309</v>
      </c>
      <c r="C3892" s="18" t="s">
        <v>311</v>
      </c>
      <c r="D3892" s="18" t="s">
        <v>13</v>
      </c>
      <c r="E3892" s="18" t="s">
        <v>19</v>
      </c>
      <c r="F3892" s="44">
        <v>270</v>
      </c>
    </row>
    <row r="3893" spans="1:6" x14ac:dyDescent="0.2">
      <c r="A3893" s="18" t="s">
        <v>10</v>
      </c>
      <c r="B3893" s="18" t="s">
        <v>309</v>
      </c>
      <c r="C3893" s="18" t="s">
        <v>311</v>
      </c>
      <c r="D3893" s="18" t="s">
        <v>128</v>
      </c>
      <c r="E3893" s="18" t="s">
        <v>23</v>
      </c>
      <c r="F3893" s="44">
        <v>297</v>
      </c>
    </row>
    <row r="3894" spans="1:6" x14ac:dyDescent="0.2">
      <c r="A3894" s="18" t="s">
        <v>10</v>
      </c>
      <c r="B3894" s="18" t="s">
        <v>309</v>
      </c>
      <c r="C3894" s="18" t="s">
        <v>311</v>
      </c>
      <c r="D3894" s="18" t="s">
        <v>128</v>
      </c>
      <c r="E3894" s="18" t="s">
        <v>129</v>
      </c>
      <c r="F3894" s="44">
        <v>88</v>
      </c>
    </row>
    <row r="3895" spans="1:6" x14ac:dyDescent="0.2">
      <c r="A3895" s="18" t="s">
        <v>10</v>
      </c>
      <c r="B3895" s="18" t="s">
        <v>309</v>
      </c>
      <c r="C3895" s="18" t="s">
        <v>311</v>
      </c>
      <c r="D3895" s="18" t="s">
        <v>128</v>
      </c>
      <c r="E3895" s="18" t="s">
        <v>130</v>
      </c>
      <c r="F3895" s="44">
        <v>659</v>
      </c>
    </row>
    <row r="3896" spans="1:6" x14ac:dyDescent="0.2">
      <c r="A3896" s="18" t="s">
        <v>10</v>
      </c>
      <c r="B3896" s="18" t="s">
        <v>309</v>
      </c>
      <c r="C3896" s="18" t="s">
        <v>311</v>
      </c>
      <c r="D3896" s="18" t="s">
        <v>244</v>
      </c>
      <c r="E3896" s="18" t="s">
        <v>160</v>
      </c>
      <c r="F3896" s="44">
        <v>37</v>
      </c>
    </row>
    <row r="3897" spans="1:6" x14ac:dyDescent="0.2">
      <c r="A3897" s="18" t="s">
        <v>10</v>
      </c>
      <c r="B3897" s="18" t="s">
        <v>309</v>
      </c>
      <c r="C3897" s="18" t="s">
        <v>311</v>
      </c>
      <c r="D3897" s="18" t="s">
        <v>244</v>
      </c>
      <c r="E3897" s="18" t="s">
        <v>159</v>
      </c>
      <c r="F3897" s="44">
        <v>1</v>
      </c>
    </row>
    <row r="3898" spans="1:6" x14ac:dyDescent="0.2">
      <c r="A3898" s="18" t="s">
        <v>10</v>
      </c>
      <c r="B3898" s="18" t="s">
        <v>309</v>
      </c>
      <c r="C3898" s="18" t="s">
        <v>311</v>
      </c>
      <c r="D3898" s="18" t="s">
        <v>244</v>
      </c>
      <c r="E3898" s="18" t="s">
        <v>161</v>
      </c>
      <c r="F3898" s="44">
        <v>43</v>
      </c>
    </row>
    <row r="3899" spans="1:6" x14ac:dyDescent="0.2">
      <c r="A3899" s="18" t="s">
        <v>10</v>
      </c>
      <c r="B3899" s="18" t="s">
        <v>309</v>
      </c>
      <c r="C3899" s="18" t="s">
        <v>311</v>
      </c>
      <c r="D3899" s="18" t="s">
        <v>138</v>
      </c>
      <c r="E3899" s="18" t="s">
        <v>140</v>
      </c>
      <c r="F3899" s="44">
        <v>77</v>
      </c>
    </row>
    <row r="3900" spans="1:6" x14ac:dyDescent="0.2">
      <c r="A3900" s="18" t="s">
        <v>10</v>
      </c>
      <c r="B3900" s="18" t="s">
        <v>309</v>
      </c>
      <c r="C3900" s="18" t="s">
        <v>311</v>
      </c>
      <c r="D3900" s="18" t="s">
        <v>138</v>
      </c>
      <c r="E3900" s="18" t="s">
        <v>139</v>
      </c>
      <c r="F3900" s="44">
        <v>323</v>
      </c>
    </row>
    <row r="3901" spans="1:6" x14ac:dyDescent="0.2">
      <c r="A3901" s="18" t="s">
        <v>10</v>
      </c>
      <c r="B3901" s="18" t="s">
        <v>309</v>
      </c>
      <c r="C3901" s="18" t="s">
        <v>311</v>
      </c>
      <c r="D3901" s="18" t="s">
        <v>148</v>
      </c>
      <c r="E3901" s="18" t="s">
        <v>149</v>
      </c>
      <c r="F3901" s="44">
        <v>5</v>
      </c>
    </row>
    <row r="3902" spans="1:6" x14ac:dyDescent="0.2">
      <c r="A3902" s="18" t="s">
        <v>10</v>
      </c>
      <c r="B3902" s="18" t="s">
        <v>309</v>
      </c>
      <c r="C3902" s="18" t="s">
        <v>311</v>
      </c>
      <c r="D3902" s="18" t="s">
        <v>148</v>
      </c>
      <c r="E3902" s="18" t="s">
        <v>23</v>
      </c>
      <c r="F3902" s="44">
        <v>16</v>
      </c>
    </row>
    <row r="3903" spans="1:6" x14ac:dyDescent="0.2">
      <c r="A3903" s="18" t="s">
        <v>10</v>
      </c>
      <c r="B3903" s="18" t="s">
        <v>309</v>
      </c>
      <c r="C3903" s="18" t="s">
        <v>312</v>
      </c>
      <c r="D3903" s="18" t="s">
        <v>21</v>
      </c>
      <c r="E3903" s="18" t="s">
        <v>156</v>
      </c>
      <c r="F3903" s="44">
        <v>159</v>
      </c>
    </row>
    <row r="3904" spans="1:6" x14ac:dyDescent="0.2">
      <c r="A3904" s="18" t="s">
        <v>10</v>
      </c>
      <c r="B3904" s="18" t="s">
        <v>309</v>
      </c>
      <c r="C3904" s="18" t="s">
        <v>312</v>
      </c>
      <c r="D3904" s="18" t="s">
        <v>21</v>
      </c>
      <c r="E3904" s="18" t="s">
        <v>157</v>
      </c>
      <c r="F3904" s="44">
        <v>347</v>
      </c>
    </row>
    <row r="3905" spans="1:6" x14ac:dyDescent="0.2">
      <c r="A3905" s="18" t="s">
        <v>10</v>
      </c>
      <c r="B3905" s="18" t="s">
        <v>309</v>
      </c>
      <c r="C3905" s="18" t="s">
        <v>312</v>
      </c>
      <c r="D3905" s="18" t="s">
        <v>73</v>
      </c>
      <c r="E3905" s="18" t="s">
        <v>93</v>
      </c>
      <c r="F3905" s="44">
        <v>18</v>
      </c>
    </row>
    <row r="3906" spans="1:6" x14ac:dyDescent="0.2">
      <c r="A3906" s="18" t="s">
        <v>10</v>
      </c>
      <c r="B3906" s="18" t="s">
        <v>309</v>
      </c>
      <c r="C3906" s="18" t="s">
        <v>312</v>
      </c>
      <c r="D3906" s="18" t="s">
        <v>73</v>
      </c>
      <c r="E3906" s="18" t="s">
        <v>92</v>
      </c>
      <c r="F3906" s="44">
        <v>18</v>
      </c>
    </row>
    <row r="3907" spans="1:6" x14ac:dyDescent="0.2">
      <c r="A3907" s="18" t="s">
        <v>10</v>
      </c>
      <c r="B3907" s="18" t="s">
        <v>309</v>
      </c>
      <c r="C3907" s="18" t="s">
        <v>312</v>
      </c>
      <c r="D3907" s="18" t="s">
        <v>73</v>
      </c>
      <c r="E3907" s="18" t="s">
        <v>94</v>
      </c>
      <c r="F3907" s="44">
        <v>10</v>
      </c>
    </row>
    <row r="3908" spans="1:6" x14ac:dyDescent="0.2">
      <c r="A3908" s="18" t="s">
        <v>10</v>
      </c>
      <c r="B3908" s="18" t="s">
        <v>309</v>
      </c>
      <c r="C3908" s="18" t="s">
        <v>312</v>
      </c>
      <c r="D3908" s="18" t="s">
        <v>73</v>
      </c>
      <c r="E3908" s="18" t="s">
        <v>87</v>
      </c>
      <c r="F3908" s="44">
        <v>13</v>
      </c>
    </row>
    <row r="3909" spans="1:6" x14ac:dyDescent="0.2">
      <c r="A3909" s="18" t="s">
        <v>10</v>
      </c>
      <c r="B3909" s="18" t="s">
        <v>309</v>
      </c>
      <c r="C3909" s="18" t="s">
        <v>312</v>
      </c>
      <c r="D3909" s="18" t="s">
        <v>73</v>
      </c>
      <c r="E3909" s="18" t="s">
        <v>86</v>
      </c>
      <c r="F3909" s="44">
        <v>31</v>
      </c>
    </row>
    <row r="3910" spans="1:6" x14ac:dyDescent="0.2">
      <c r="A3910" s="18" t="s">
        <v>10</v>
      </c>
      <c r="B3910" s="18" t="s">
        <v>309</v>
      </c>
      <c r="C3910" s="18" t="s">
        <v>312</v>
      </c>
      <c r="D3910" s="18" t="s">
        <v>73</v>
      </c>
      <c r="E3910" s="18" t="s">
        <v>88</v>
      </c>
      <c r="F3910" s="44">
        <v>4</v>
      </c>
    </row>
    <row r="3911" spans="1:6" x14ac:dyDescent="0.2">
      <c r="A3911" s="18" t="s">
        <v>10</v>
      </c>
      <c r="B3911" s="18" t="s">
        <v>309</v>
      </c>
      <c r="C3911" s="18" t="s">
        <v>312</v>
      </c>
      <c r="D3911" s="18" t="s">
        <v>73</v>
      </c>
      <c r="E3911" s="18" t="s">
        <v>96</v>
      </c>
      <c r="F3911" s="44">
        <v>32</v>
      </c>
    </row>
    <row r="3912" spans="1:6" x14ac:dyDescent="0.2">
      <c r="A3912" s="18" t="s">
        <v>10</v>
      </c>
      <c r="B3912" s="18" t="s">
        <v>309</v>
      </c>
      <c r="C3912" s="18" t="s">
        <v>312</v>
      </c>
      <c r="D3912" s="18" t="s">
        <v>73</v>
      </c>
      <c r="E3912" s="18" t="s">
        <v>95</v>
      </c>
      <c r="F3912" s="44">
        <v>30</v>
      </c>
    </row>
    <row r="3913" spans="1:6" x14ac:dyDescent="0.2">
      <c r="A3913" s="18" t="s">
        <v>10</v>
      </c>
      <c r="B3913" s="18" t="s">
        <v>309</v>
      </c>
      <c r="C3913" s="18" t="s">
        <v>312</v>
      </c>
      <c r="D3913" s="18" t="s">
        <v>73</v>
      </c>
      <c r="E3913" s="18" t="s">
        <v>97</v>
      </c>
      <c r="F3913" s="44">
        <v>4</v>
      </c>
    </row>
    <row r="3914" spans="1:6" x14ac:dyDescent="0.2">
      <c r="A3914" s="18" t="s">
        <v>10</v>
      </c>
      <c r="B3914" s="18" t="s">
        <v>309</v>
      </c>
      <c r="C3914" s="18" t="s">
        <v>312</v>
      </c>
      <c r="D3914" s="18" t="s">
        <v>73</v>
      </c>
      <c r="E3914" s="18" t="s">
        <v>79</v>
      </c>
      <c r="F3914" s="44">
        <v>44</v>
      </c>
    </row>
    <row r="3915" spans="1:6" x14ac:dyDescent="0.2">
      <c r="A3915" s="18" t="s">
        <v>10</v>
      </c>
      <c r="B3915" s="18" t="s">
        <v>309</v>
      </c>
      <c r="C3915" s="18" t="s">
        <v>312</v>
      </c>
      <c r="D3915" s="18" t="s">
        <v>73</v>
      </c>
      <c r="E3915" s="18" t="s">
        <v>78</v>
      </c>
      <c r="F3915" s="44">
        <v>4</v>
      </c>
    </row>
    <row r="3916" spans="1:6" x14ac:dyDescent="0.2">
      <c r="A3916" s="18" t="s">
        <v>10</v>
      </c>
      <c r="B3916" s="18" t="s">
        <v>309</v>
      </c>
      <c r="C3916" s="18" t="s">
        <v>312</v>
      </c>
      <c r="D3916" s="18" t="s">
        <v>73</v>
      </c>
      <c r="E3916" s="18" t="s">
        <v>81</v>
      </c>
      <c r="F3916" s="44">
        <v>3</v>
      </c>
    </row>
    <row r="3917" spans="1:6" x14ac:dyDescent="0.2">
      <c r="A3917" s="18" t="s">
        <v>10</v>
      </c>
      <c r="B3917" s="18" t="s">
        <v>309</v>
      </c>
      <c r="C3917" s="18" t="s">
        <v>312</v>
      </c>
      <c r="D3917" s="18" t="s">
        <v>73</v>
      </c>
      <c r="E3917" s="18" t="s">
        <v>76</v>
      </c>
      <c r="F3917" s="44">
        <v>26</v>
      </c>
    </row>
    <row r="3918" spans="1:6" x14ac:dyDescent="0.2">
      <c r="A3918" s="18" t="s">
        <v>10</v>
      </c>
      <c r="B3918" s="18" t="s">
        <v>309</v>
      </c>
      <c r="C3918" s="18" t="s">
        <v>312</v>
      </c>
      <c r="D3918" s="18" t="s">
        <v>73</v>
      </c>
      <c r="E3918" s="18" t="s">
        <v>75</v>
      </c>
      <c r="F3918" s="44">
        <v>161</v>
      </c>
    </row>
    <row r="3919" spans="1:6" x14ac:dyDescent="0.2">
      <c r="A3919" s="18" t="s">
        <v>10</v>
      </c>
      <c r="B3919" s="18" t="s">
        <v>309</v>
      </c>
      <c r="C3919" s="18" t="s">
        <v>312</v>
      </c>
      <c r="D3919" s="18" t="s">
        <v>73</v>
      </c>
      <c r="E3919" s="18" t="s">
        <v>74</v>
      </c>
      <c r="F3919" s="44">
        <v>7</v>
      </c>
    </row>
    <row r="3920" spans="1:6" x14ac:dyDescent="0.2">
      <c r="A3920" s="18" t="s">
        <v>10</v>
      </c>
      <c r="B3920" s="18" t="s">
        <v>309</v>
      </c>
      <c r="C3920" s="18" t="s">
        <v>312</v>
      </c>
      <c r="D3920" s="18" t="s">
        <v>73</v>
      </c>
      <c r="E3920" s="18" t="s">
        <v>77</v>
      </c>
      <c r="F3920" s="44">
        <v>29</v>
      </c>
    </row>
    <row r="3921" spans="1:6" x14ac:dyDescent="0.2">
      <c r="A3921" s="18" t="s">
        <v>10</v>
      </c>
      <c r="B3921" s="18" t="s">
        <v>309</v>
      </c>
      <c r="C3921" s="18" t="s">
        <v>312</v>
      </c>
      <c r="D3921" s="18" t="s">
        <v>73</v>
      </c>
      <c r="E3921" s="18" t="s">
        <v>84</v>
      </c>
      <c r="F3921" s="44">
        <v>4</v>
      </c>
    </row>
    <row r="3922" spans="1:6" x14ac:dyDescent="0.2">
      <c r="A3922" s="18" t="s">
        <v>10</v>
      </c>
      <c r="B3922" s="18" t="s">
        <v>309</v>
      </c>
      <c r="C3922" s="18" t="s">
        <v>312</v>
      </c>
      <c r="D3922" s="18" t="s">
        <v>73</v>
      </c>
      <c r="E3922" s="18" t="s">
        <v>83</v>
      </c>
      <c r="F3922" s="44">
        <v>50</v>
      </c>
    </row>
    <row r="3923" spans="1:6" x14ac:dyDescent="0.2">
      <c r="A3923" s="18" t="s">
        <v>10</v>
      </c>
      <c r="B3923" s="18" t="s">
        <v>309</v>
      </c>
      <c r="C3923" s="18" t="s">
        <v>312</v>
      </c>
      <c r="D3923" s="18" t="s">
        <v>73</v>
      </c>
      <c r="E3923" s="18" t="s">
        <v>82</v>
      </c>
      <c r="F3923" s="44">
        <v>109</v>
      </c>
    </row>
    <row r="3924" spans="1:6" x14ac:dyDescent="0.2">
      <c r="A3924" s="18" t="s">
        <v>10</v>
      </c>
      <c r="B3924" s="18" t="s">
        <v>309</v>
      </c>
      <c r="C3924" s="18" t="s">
        <v>312</v>
      </c>
      <c r="D3924" s="18" t="s">
        <v>73</v>
      </c>
      <c r="E3924" s="18" t="s">
        <v>85</v>
      </c>
      <c r="F3924" s="44">
        <v>12</v>
      </c>
    </row>
    <row r="3925" spans="1:6" x14ac:dyDescent="0.2">
      <c r="A3925" s="18" t="s">
        <v>10</v>
      </c>
      <c r="B3925" s="18" t="s">
        <v>309</v>
      </c>
      <c r="C3925" s="18" t="s">
        <v>312</v>
      </c>
      <c r="D3925" s="18" t="s">
        <v>73</v>
      </c>
      <c r="E3925" s="18" t="s">
        <v>90</v>
      </c>
      <c r="F3925" s="44">
        <v>229</v>
      </c>
    </row>
    <row r="3926" spans="1:6" x14ac:dyDescent="0.2">
      <c r="A3926" s="18" t="s">
        <v>10</v>
      </c>
      <c r="B3926" s="18" t="s">
        <v>309</v>
      </c>
      <c r="C3926" s="18" t="s">
        <v>312</v>
      </c>
      <c r="D3926" s="18" t="s">
        <v>73</v>
      </c>
      <c r="E3926" s="18" t="s">
        <v>89</v>
      </c>
      <c r="F3926" s="44">
        <v>80</v>
      </c>
    </row>
    <row r="3927" spans="1:6" x14ac:dyDescent="0.2">
      <c r="A3927" s="18" t="s">
        <v>10</v>
      </c>
      <c r="B3927" s="18" t="s">
        <v>309</v>
      </c>
      <c r="C3927" s="18" t="s">
        <v>312</v>
      </c>
      <c r="D3927" s="18" t="s">
        <v>73</v>
      </c>
      <c r="E3927" s="18" t="s">
        <v>91</v>
      </c>
      <c r="F3927" s="44">
        <v>62</v>
      </c>
    </row>
    <row r="3928" spans="1:6" x14ac:dyDescent="0.2">
      <c r="A3928" s="18" t="s">
        <v>10</v>
      </c>
      <c r="B3928" s="18" t="s">
        <v>309</v>
      </c>
      <c r="C3928" s="18" t="s">
        <v>312</v>
      </c>
      <c r="D3928" s="18" t="s">
        <v>150</v>
      </c>
      <c r="E3928" s="18" t="s">
        <v>154</v>
      </c>
      <c r="F3928" s="44">
        <v>1230</v>
      </c>
    </row>
    <row r="3929" spans="1:6" x14ac:dyDescent="0.2">
      <c r="A3929" s="18" t="s">
        <v>10</v>
      </c>
      <c r="B3929" s="18" t="s">
        <v>309</v>
      </c>
      <c r="C3929" s="18" t="s">
        <v>312</v>
      </c>
      <c r="D3929" s="18" t="s">
        <v>150</v>
      </c>
      <c r="E3929" s="18" t="s">
        <v>151</v>
      </c>
      <c r="F3929" s="44">
        <v>10</v>
      </c>
    </row>
    <row r="3930" spans="1:6" x14ac:dyDescent="0.2">
      <c r="A3930" s="18" t="s">
        <v>10</v>
      </c>
      <c r="B3930" s="18" t="s">
        <v>309</v>
      </c>
      <c r="C3930" s="18" t="s">
        <v>312</v>
      </c>
      <c r="D3930" s="18" t="s">
        <v>150</v>
      </c>
      <c r="E3930" s="18" t="s">
        <v>152</v>
      </c>
      <c r="F3930" s="44">
        <v>204</v>
      </c>
    </row>
    <row r="3931" spans="1:6" x14ac:dyDescent="0.2">
      <c r="A3931" s="18" t="s">
        <v>10</v>
      </c>
      <c r="B3931" s="18" t="s">
        <v>309</v>
      </c>
      <c r="C3931" s="18" t="s">
        <v>312</v>
      </c>
      <c r="D3931" s="18" t="s">
        <v>150</v>
      </c>
      <c r="E3931" s="18" t="s">
        <v>153</v>
      </c>
      <c r="F3931" s="44">
        <v>1246</v>
      </c>
    </row>
    <row r="3932" spans="1:6" x14ac:dyDescent="0.2">
      <c r="A3932" s="18" t="s">
        <v>10</v>
      </c>
      <c r="B3932" s="18" t="s">
        <v>309</v>
      </c>
      <c r="C3932" s="18" t="s">
        <v>312</v>
      </c>
      <c r="D3932" s="18" t="s">
        <v>57</v>
      </c>
      <c r="E3932" s="18" t="s">
        <v>62</v>
      </c>
      <c r="F3932" s="44">
        <v>1648</v>
      </c>
    </row>
    <row r="3933" spans="1:6" x14ac:dyDescent="0.2">
      <c r="A3933" s="18" t="s">
        <v>10</v>
      </c>
      <c r="B3933" s="18" t="s">
        <v>309</v>
      </c>
      <c r="C3933" s="18" t="s">
        <v>312</v>
      </c>
      <c r="D3933" s="18" t="s">
        <v>57</v>
      </c>
      <c r="E3933" s="18" t="s">
        <v>59</v>
      </c>
      <c r="F3933" s="44">
        <v>1082</v>
      </c>
    </row>
    <row r="3934" spans="1:6" x14ac:dyDescent="0.2">
      <c r="A3934" s="18" t="s">
        <v>10</v>
      </c>
      <c r="B3934" s="18" t="s">
        <v>309</v>
      </c>
      <c r="C3934" s="18" t="s">
        <v>312</v>
      </c>
      <c r="D3934" s="18" t="s">
        <v>57</v>
      </c>
      <c r="E3934" s="18" t="s">
        <v>60</v>
      </c>
      <c r="F3934" s="44">
        <v>1287</v>
      </c>
    </row>
    <row r="3935" spans="1:6" x14ac:dyDescent="0.2">
      <c r="A3935" s="18" t="s">
        <v>10</v>
      </c>
      <c r="B3935" s="18" t="s">
        <v>309</v>
      </c>
      <c r="C3935" s="18" t="s">
        <v>312</v>
      </c>
      <c r="D3935" s="18" t="s">
        <v>57</v>
      </c>
      <c r="E3935" s="18" t="s">
        <v>61</v>
      </c>
      <c r="F3935" s="44">
        <v>747</v>
      </c>
    </row>
    <row r="3936" spans="1:6" x14ac:dyDescent="0.2">
      <c r="A3936" s="18" t="s">
        <v>10</v>
      </c>
      <c r="B3936" s="18" t="s">
        <v>309</v>
      </c>
      <c r="C3936" s="18" t="s">
        <v>312</v>
      </c>
      <c r="D3936" s="18" t="s">
        <v>57</v>
      </c>
      <c r="E3936" s="18" t="s">
        <v>63</v>
      </c>
      <c r="F3936" s="44">
        <v>293</v>
      </c>
    </row>
    <row r="3937" spans="1:6" x14ac:dyDescent="0.2">
      <c r="A3937" s="18" t="s">
        <v>10</v>
      </c>
      <c r="B3937" s="18" t="s">
        <v>309</v>
      </c>
      <c r="C3937" s="18" t="s">
        <v>312</v>
      </c>
      <c r="D3937" s="18" t="s">
        <v>57</v>
      </c>
      <c r="E3937" s="18" t="s">
        <v>23</v>
      </c>
      <c r="F3937" s="44">
        <v>295</v>
      </c>
    </row>
    <row r="3938" spans="1:6" x14ac:dyDescent="0.2">
      <c r="A3938" s="18" t="s">
        <v>10</v>
      </c>
      <c r="B3938" s="18" t="s">
        <v>309</v>
      </c>
      <c r="C3938" s="18" t="s">
        <v>312</v>
      </c>
      <c r="D3938" s="18" t="s">
        <v>141</v>
      </c>
      <c r="E3938" s="18" t="s">
        <v>145</v>
      </c>
      <c r="F3938" s="44">
        <v>5</v>
      </c>
    </row>
    <row r="3939" spans="1:6" x14ac:dyDescent="0.2">
      <c r="A3939" s="18" t="s">
        <v>10</v>
      </c>
      <c r="B3939" s="18" t="s">
        <v>309</v>
      </c>
      <c r="C3939" s="18" t="s">
        <v>312</v>
      </c>
      <c r="D3939" s="18" t="s">
        <v>141</v>
      </c>
      <c r="E3939" s="18" t="s">
        <v>142</v>
      </c>
      <c r="F3939" s="44">
        <v>124</v>
      </c>
    </row>
    <row r="3940" spans="1:6" x14ac:dyDescent="0.2">
      <c r="A3940" s="18" t="s">
        <v>10</v>
      </c>
      <c r="B3940" s="18" t="s">
        <v>309</v>
      </c>
      <c r="C3940" s="18" t="s">
        <v>312</v>
      </c>
      <c r="D3940" s="18" t="s">
        <v>141</v>
      </c>
      <c r="E3940" s="18" t="s">
        <v>147</v>
      </c>
      <c r="F3940" s="44">
        <v>25</v>
      </c>
    </row>
    <row r="3941" spans="1:6" x14ac:dyDescent="0.2">
      <c r="A3941" s="18" t="s">
        <v>10</v>
      </c>
      <c r="B3941" s="18" t="s">
        <v>309</v>
      </c>
      <c r="C3941" s="18" t="s">
        <v>312</v>
      </c>
      <c r="D3941" s="18" t="s">
        <v>141</v>
      </c>
      <c r="E3941" s="18" t="s">
        <v>144</v>
      </c>
      <c r="F3941" s="44">
        <v>4</v>
      </c>
    </row>
    <row r="3942" spans="1:6" x14ac:dyDescent="0.2">
      <c r="A3942" s="18" t="s">
        <v>10</v>
      </c>
      <c r="B3942" s="18" t="s">
        <v>309</v>
      </c>
      <c r="C3942" s="18" t="s">
        <v>312</v>
      </c>
      <c r="D3942" s="18" t="s">
        <v>141</v>
      </c>
      <c r="E3942" s="18" t="s">
        <v>143</v>
      </c>
      <c r="F3942" s="44">
        <v>2</v>
      </c>
    </row>
    <row r="3943" spans="1:6" x14ac:dyDescent="0.2">
      <c r="A3943" s="18" t="s">
        <v>10</v>
      </c>
      <c r="B3943" s="18" t="s">
        <v>309</v>
      </c>
      <c r="C3943" s="18" t="s">
        <v>312</v>
      </c>
      <c r="D3943" s="18" t="s">
        <v>35</v>
      </c>
      <c r="E3943" s="18" t="s">
        <v>21</v>
      </c>
      <c r="F3943" s="44">
        <v>797</v>
      </c>
    </row>
    <row r="3944" spans="1:6" x14ac:dyDescent="0.2">
      <c r="A3944" s="18" t="s">
        <v>10</v>
      </c>
      <c r="B3944" s="18" t="s">
        <v>309</v>
      </c>
      <c r="C3944" s="18" t="s">
        <v>312</v>
      </c>
      <c r="D3944" s="18" t="s">
        <v>35</v>
      </c>
      <c r="E3944" s="18" t="s">
        <v>36</v>
      </c>
      <c r="F3944" s="44">
        <v>33</v>
      </c>
    </row>
    <row r="3945" spans="1:6" x14ac:dyDescent="0.2">
      <c r="A3945" s="18" t="s">
        <v>10</v>
      </c>
      <c r="B3945" s="18" t="s">
        <v>309</v>
      </c>
      <c r="C3945" s="18" t="s">
        <v>312</v>
      </c>
      <c r="D3945" s="18" t="s">
        <v>35</v>
      </c>
      <c r="E3945" s="18" t="s">
        <v>38</v>
      </c>
      <c r="F3945" s="44">
        <v>2106</v>
      </c>
    </row>
    <row r="3946" spans="1:6" x14ac:dyDescent="0.2">
      <c r="A3946" s="18" t="s">
        <v>10</v>
      </c>
      <c r="B3946" s="18" t="s">
        <v>309</v>
      </c>
      <c r="C3946" s="18" t="s">
        <v>312</v>
      </c>
      <c r="D3946" s="18" t="s">
        <v>35</v>
      </c>
      <c r="E3946" s="18" t="s">
        <v>23</v>
      </c>
      <c r="F3946" s="44">
        <v>140</v>
      </c>
    </row>
    <row r="3947" spans="1:6" x14ac:dyDescent="0.2">
      <c r="A3947" s="18" t="s">
        <v>10</v>
      </c>
      <c r="B3947" s="18" t="s">
        <v>309</v>
      </c>
      <c r="C3947" s="18" t="s">
        <v>312</v>
      </c>
      <c r="D3947" s="18" t="s">
        <v>35</v>
      </c>
      <c r="E3947" s="18" t="s">
        <v>37</v>
      </c>
      <c r="F3947" s="44">
        <v>226</v>
      </c>
    </row>
    <row r="3948" spans="1:6" x14ac:dyDescent="0.2">
      <c r="A3948" s="18" t="s">
        <v>10</v>
      </c>
      <c r="B3948" s="18" t="s">
        <v>309</v>
      </c>
      <c r="C3948" s="18" t="s">
        <v>312</v>
      </c>
      <c r="D3948" s="18" t="s">
        <v>35</v>
      </c>
      <c r="E3948" s="18" t="s">
        <v>22</v>
      </c>
      <c r="F3948" s="44">
        <v>135</v>
      </c>
    </row>
    <row r="3949" spans="1:6" x14ac:dyDescent="0.2">
      <c r="A3949" s="18" t="s">
        <v>10</v>
      </c>
      <c r="B3949" s="18" t="s">
        <v>309</v>
      </c>
      <c r="C3949" s="18" t="s">
        <v>312</v>
      </c>
      <c r="D3949" s="18" t="s">
        <v>272</v>
      </c>
      <c r="E3949" s="18" t="s">
        <v>166</v>
      </c>
      <c r="F3949" s="44">
        <v>340</v>
      </c>
    </row>
    <row r="3950" spans="1:6" x14ac:dyDescent="0.2">
      <c r="A3950" s="18" t="s">
        <v>10</v>
      </c>
      <c r="B3950" s="18" t="s">
        <v>309</v>
      </c>
      <c r="C3950" s="18" t="s">
        <v>312</v>
      </c>
      <c r="D3950" s="18" t="s">
        <v>272</v>
      </c>
      <c r="E3950" s="18" t="s">
        <v>163</v>
      </c>
      <c r="F3950" s="44">
        <v>1196</v>
      </c>
    </row>
    <row r="3951" spans="1:6" x14ac:dyDescent="0.2">
      <c r="A3951" s="18" t="s">
        <v>10</v>
      </c>
      <c r="B3951" s="18" t="s">
        <v>309</v>
      </c>
      <c r="C3951" s="18" t="s">
        <v>312</v>
      </c>
      <c r="D3951" s="18" t="s">
        <v>105</v>
      </c>
      <c r="E3951" s="18" t="s">
        <v>106</v>
      </c>
      <c r="F3951" s="44">
        <v>5</v>
      </c>
    </row>
    <row r="3952" spans="1:6" x14ac:dyDescent="0.2">
      <c r="A3952" s="18" t="s">
        <v>10</v>
      </c>
      <c r="B3952" s="18" t="s">
        <v>309</v>
      </c>
      <c r="C3952" s="18" t="s">
        <v>312</v>
      </c>
      <c r="D3952" s="18" t="s">
        <v>105</v>
      </c>
      <c r="E3952" s="18" t="s">
        <v>107</v>
      </c>
      <c r="F3952" s="44">
        <v>12</v>
      </c>
    </row>
    <row r="3953" spans="1:6" x14ac:dyDescent="0.2">
      <c r="A3953" s="18" t="s">
        <v>10</v>
      </c>
      <c r="B3953" s="18" t="s">
        <v>309</v>
      </c>
      <c r="C3953" s="18" t="s">
        <v>312</v>
      </c>
      <c r="D3953" s="18" t="s">
        <v>105</v>
      </c>
      <c r="E3953" s="18" t="s">
        <v>108</v>
      </c>
      <c r="F3953" s="44">
        <v>36</v>
      </c>
    </row>
    <row r="3954" spans="1:6" x14ac:dyDescent="0.2">
      <c r="A3954" s="18" t="s">
        <v>10</v>
      </c>
      <c r="B3954" s="18" t="s">
        <v>309</v>
      </c>
      <c r="C3954" s="18" t="s">
        <v>312</v>
      </c>
      <c r="D3954" s="18" t="s">
        <v>105</v>
      </c>
      <c r="E3954" s="18" t="s">
        <v>109</v>
      </c>
      <c r="F3954" s="44">
        <v>333</v>
      </c>
    </row>
    <row r="3955" spans="1:6" x14ac:dyDescent="0.2">
      <c r="A3955" s="18" t="s">
        <v>10</v>
      </c>
      <c r="B3955" s="18" t="s">
        <v>309</v>
      </c>
      <c r="C3955" s="18" t="s">
        <v>312</v>
      </c>
      <c r="D3955" s="18" t="s">
        <v>105</v>
      </c>
      <c r="E3955" s="18" t="s">
        <v>110</v>
      </c>
      <c r="F3955" s="44">
        <v>24</v>
      </c>
    </row>
    <row r="3956" spans="1:6" x14ac:dyDescent="0.2">
      <c r="A3956" s="18" t="s">
        <v>10</v>
      </c>
      <c r="B3956" s="18" t="s">
        <v>309</v>
      </c>
      <c r="C3956" s="18" t="s">
        <v>312</v>
      </c>
      <c r="D3956" s="18" t="s">
        <v>105</v>
      </c>
      <c r="E3956" s="18" t="s">
        <v>111</v>
      </c>
      <c r="F3956" s="44">
        <v>36</v>
      </c>
    </row>
    <row r="3957" spans="1:6" x14ac:dyDescent="0.2">
      <c r="A3957" s="18" t="s">
        <v>10</v>
      </c>
      <c r="B3957" s="18" t="s">
        <v>309</v>
      </c>
      <c r="C3957" s="18" t="s">
        <v>312</v>
      </c>
      <c r="D3957" s="18" t="s">
        <v>105</v>
      </c>
      <c r="E3957" s="18" t="s">
        <v>112</v>
      </c>
      <c r="F3957" s="44">
        <v>3</v>
      </c>
    </row>
    <row r="3958" spans="1:6" x14ac:dyDescent="0.2">
      <c r="A3958" s="18" t="s">
        <v>10</v>
      </c>
      <c r="B3958" s="18" t="s">
        <v>309</v>
      </c>
      <c r="C3958" s="18" t="s">
        <v>312</v>
      </c>
      <c r="D3958" s="18" t="s">
        <v>105</v>
      </c>
      <c r="E3958" s="18" t="s">
        <v>113</v>
      </c>
      <c r="F3958" s="44">
        <v>9</v>
      </c>
    </row>
    <row r="3959" spans="1:6" x14ac:dyDescent="0.2">
      <c r="A3959" s="18" t="s">
        <v>10</v>
      </c>
      <c r="B3959" s="18" t="s">
        <v>309</v>
      </c>
      <c r="C3959" s="18" t="s">
        <v>312</v>
      </c>
      <c r="D3959" s="18" t="s">
        <v>105</v>
      </c>
      <c r="E3959" s="18" t="s">
        <v>114</v>
      </c>
      <c r="F3959" s="44">
        <v>3</v>
      </c>
    </row>
    <row r="3960" spans="1:6" x14ac:dyDescent="0.2">
      <c r="A3960" s="18" t="s">
        <v>10</v>
      </c>
      <c r="B3960" s="18" t="s">
        <v>309</v>
      </c>
      <c r="C3960" s="18" t="s">
        <v>312</v>
      </c>
      <c r="D3960" s="18" t="s">
        <v>105</v>
      </c>
      <c r="E3960" s="18" t="s">
        <v>115</v>
      </c>
      <c r="F3960" s="44">
        <v>3</v>
      </c>
    </row>
    <row r="3961" spans="1:6" x14ac:dyDescent="0.2">
      <c r="A3961" s="18" t="s">
        <v>10</v>
      </c>
      <c r="B3961" s="18" t="s">
        <v>309</v>
      </c>
      <c r="C3961" s="18" t="s">
        <v>312</v>
      </c>
      <c r="D3961" s="18" t="s">
        <v>105</v>
      </c>
      <c r="E3961" s="18" t="s">
        <v>116</v>
      </c>
      <c r="F3961" s="44">
        <v>10</v>
      </c>
    </row>
    <row r="3962" spans="1:6" x14ac:dyDescent="0.2">
      <c r="A3962" s="18" t="s">
        <v>10</v>
      </c>
      <c r="B3962" s="18" t="s">
        <v>309</v>
      </c>
      <c r="C3962" s="18" t="s">
        <v>312</v>
      </c>
      <c r="D3962" s="18" t="s">
        <v>105</v>
      </c>
      <c r="E3962" s="18" t="s">
        <v>117</v>
      </c>
      <c r="F3962" s="44">
        <v>25</v>
      </c>
    </row>
    <row r="3963" spans="1:6" x14ac:dyDescent="0.2">
      <c r="A3963" s="18" t="s">
        <v>10</v>
      </c>
      <c r="B3963" s="18" t="s">
        <v>309</v>
      </c>
      <c r="C3963" s="18" t="s">
        <v>312</v>
      </c>
      <c r="D3963" s="18" t="s">
        <v>105</v>
      </c>
      <c r="E3963" s="18" t="s">
        <v>119</v>
      </c>
      <c r="F3963" s="44">
        <v>2</v>
      </c>
    </row>
    <row r="3964" spans="1:6" x14ac:dyDescent="0.2">
      <c r="A3964" s="18" t="s">
        <v>10</v>
      </c>
      <c r="B3964" s="18" t="s">
        <v>309</v>
      </c>
      <c r="C3964" s="18" t="s">
        <v>312</v>
      </c>
      <c r="D3964" s="18" t="s">
        <v>105</v>
      </c>
      <c r="E3964" s="18" t="s">
        <v>120</v>
      </c>
      <c r="F3964" s="44">
        <v>6</v>
      </c>
    </row>
    <row r="3965" spans="1:6" x14ac:dyDescent="0.2">
      <c r="A3965" s="18" t="s">
        <v>10</v>
      </c>
      <c r="B3965" s="18" t="s">
        <v>309</v>
      </c>
      <c r="C3965" s="18" t="s">
        <v>312</v>
      </c>
      <c r="D3965" s="18" t="s">
        <v>105</v>
      </c>
      <c r="E3965" s="18" t="s">
        <v>121</v>
      </c>
      <c r="F3965" s="44">
        <v>14</v>
      </c>
    </row>
    <row r="3966" spans="1:6" x14ac:dyDescent="0.2">
      <c r="A3966" s="18" t="s">
        <v>10</v>
      </c>
      <c r="B3966" s="18" t="s">
        <v>309</v>
      </c>
      <c r="C3966" s="18" t="s">
        <v>312</v>
      </c>
      <c r="D3966" s="18" t="s">
        <v>105</v>
      </c>
      <c r="E3966" s="18" t="s">
        <v>122</v>
      </c>
      <c r="F3966" s="44">
        <v>3</v>
      </c>
    </row>
    <row r="3967" spans="1:6" x14ac:dyDescent="0.2">
      <c r="A3967" s="18" t="s">
        <v>10</v>
      </c>
      <c r="B3967" s="18" t="s">
        <v>309</v>
      </c>
      <c r="C3967" s="18" t="s">
        <v>312</v>
      </c>
      <c r="D3967" s="18" t="s">
        <v>105</v>
      </c>
      <c r="E3967" s="18" t="s">
        <v>123</v>
      </c>
      <c r="F3967" s="44">
        <v>12</v>
      </c>
    </row>
    <row r="3968" spans="1:6" x14ac:dyDescent="0.2">
      <c r="A3968" s="18" t="s">
        <v>10</v>
      </c>
      <c r="B3968" s="18" t="s">
        <v>309</v>
      </c>
      <c r="C3968" s="18" t="s">
        <v>312</v>
      </c>
      <c r="D3968" s="18" t="s">
        <v>105</v>
      </c>
      <c r="E3968" s="18" t="s">
        <v>124</v>
      </c>
      <c r="F3968" s="44">
        <v>14</v>
      </c>
    </row>
    <row r="3969" spans="1:6" x14ac:dyDescent="0.2">
      <c r="A3969" s="18" t="s">
        <v>10</v>
      </c>
      <c r="B3969" s="18" t="s">
        <v>309</v>
      </c>
      <c r="C3969" s="18" t="s">
        <v>312</v>
      </c>
      <c r="D3969" s="18" t="s">
        <v>105</v>
      </c>
      <c r="E3969" s="18" t="s">
        <v>125</v>
      </c>
      <c r="F3969" s="44">
        <v>22</v>
      </c>
    </row>
    <row r="3970" spans="1:6" x14ac:dyDescent="0.2">
      <c r="A3970" s="18" t="s">
        <v>10</v>
      </c>
      <c r="B3970" s="18" t="s">
        <v>309</v>
      </c>
      <c r="C3970" s="18" t="s">
        <v>312</v>
      </c>
      <c r="D3970" s="18" t="s">
        <v>105</v>
      </c>
      <c r="E3970" s="18" t="s">
        <v>126</v>
      </c>
      <c r="F3970" s="44">
        <v>9</v>
      </c>
    </row>
    <row r="3971" spans="1:6" x14ac:dyDescent="0.2">
      <c r="A3971" s="18" t="s">
        <v>10</v>
      </c>
      <c r="B3971" s="18" t="s">
        <v>309</v>
      </c>
      <c r="C3971" s="18" t="s">
        <v>312</v>
      </c>
      <c r="D3971" s="18" t="s">
        <v>105</v>
      </c>
      <c r="E3971" s="18" t="s">
        <v>127</v>
      </c>
      <c r="F3971" s="44">
        <v>64</v>
      </c>
    </row>
    <row r="3972" spans="1:6" x14ac:dyDescent="0.2">
      <c r="A3972" s="18" t="s">
        <v>10</v>
      </c>
      <c r="B3972" s="18" t="s">
        <v>309</v>
      </c>
      <c r="C3972" s="18" t="s">
        <v>312</v>
      </c>
      <c r="D3972" s="18" t="s">
        <v>242</v>
      </c>
      <c r="E3972" s="18" t="s">
        <v>62</v>
      </c>
      <c r="F3972" s="44">
        <v>1837</v>
      </c>
    </row>
    <row r="3973" spans="1:6" x14ac:dyDescent="0.2">
      <c r="A3973" s="18" t="s">
        <v>10</v>
      </c>
      <c r="B3973" s="18" t="s">
        <v>309</v>
      </c>
      <c r="C3973" s="18" t="s">
        <v>312</v>
      </c>
      <c r="D3973" s="18" t="s">
        <v>242</v>
      </c>
      <c r="E3973" s="18" t="s">
        <v>59</v>
      </c>
      <c r="F3973" s="44">
        <v>102</v>
      </c>
    </row>
    <row r="3974" spans="1:6" x14ac:dyDescent="0.2">
      <c r="A3974" s="18" t="s">
        <v>10</v>
      </c>
      <c r="B3974" s="18" t="s">
        <v>309</v>
      </c>
      <c r="C3974" s="18" t="s">
        <v>312</v>
      </c>
      <c r="D3974" s="18" t="s">
        <v>242</v>
      </c>
      <c r="E3974" s="18" t="s">
        <v>60</v>
      </c>
      <c r="F3974" s="44">
        <v>53</v>
      </c>
    </row>
    <row r="3975" spans="1:6" x14ac:dyDescent="0.2">
      <c r="A3975" s="18" t="s">
        <v>10</v>
      </c>
      <c r="B3975" s="18" t="s">
        <v>309</v>
      </c>
      <c r="C3975" s="18" t="s">
        <v>312</v>
      </c>
      <c r="D3975" s="18" t="s">
        <v>242</v>
      </c>
      <c r="E3975" s="18" t="s">
        <v>61</v>
      </c>
      <c r="F3975" s="44">
        <v>535</v>
      </c>
    </row>
    <row r="3976" spans="1:6" x14ac:dyDescent="0.2">
      <c r="A3976" s="18" t="s">
        <v>10</v>
      </c>
      <c r="B3976" s="18" t="s">
        <v>309</v>
      </c>
      <c r="C3976" s="18" t="s">
        <v>312</v>
      </c>
      <c r="D3976" s="18" t="s">
        <v>242</v>
      </c>
      <c r="E3976" s="18" t="s">
        <v>63</v>
      </c>
      <c r="F3976" s="44">
        <v>176</v>
      </c>
    </row>
    <row r="3977" spans="1:6" x14ac:dyDescent="0.2">
      <c r="A3977" s="18" t="s">
        <v>10</v>
      </c>
      <c r="B3977" s="18" t="s">
        <v>309</v>
      </c>
      <c r="C3977" s="18" t="s">
        <v>312</v>
      </c>
      <c r="D3977" s="18" t="s">
        <v>242</v>
      </c>
      <c r="E3977" s="18" t="s">
        <v>23</v>
      </c>
      <c r="F3977" s="44">
        <v>67</v>
      </c>
    </row>
    <row r="3978" spans="1:6" x14ac:dyDescent="0.2">
      <c r="A3978" s="18" t="s">
        <v>10</v>
      </c>
      <c r="B3978" s="18" t="s">
        <v>309</v>
      </c>
      <c r="C3978" s="18" t="s">
        <v>312</v>
      </c>
      <c r="D3978" s="18" t="s">
        <v>273</v>
      </c>
      <c r="E3978" s="18" t="s">
        <v>133</v>
      </c>
      <c r="F3978" s="44">
        <v>29</v>
      </c>
    </row>
    <row r="3979" spans="1:6" x14ac:dyDescent="0.2">
      <c r="A3979" s="18" t="s">
        <v>10</v>
      </c>
      <c r="B3979" s="18" t="s">
        <v>309</v>
      </c>
      <c r="C3979" s="18" t="s">
        <v>312</v>
      </c>
      <c r="D3979" s="18" t="s">
        <v>273</v>
      </c>
      <c r="E3979" s="18" t="s">
        <v>23</v>
      </c>
      <c r="F3979" s="44">
        <v>253</v>
      </c>
    </row>
    <row r="3980" spans="1:6" x14ac:dyDescent="0.2">
      <c r="A3980" s="18" t="s">
        <v>10</v>
      </c>
      <c r="B3980" s="18" t="s">
        <v>309</v>
      </c>
      <c r="C3980" s="18" t="s">
        <v>312</v>
      </c>
      <c r="D3980" s="18" t="s">
        <v>273</v>
      </c>
      <c r="E3980" s="18" t="s">
        <v>136</v>
      </c>
      <c r="F3980" s="44">
        <v>13</v>
      </c>
    </row>
    <row r="3981" spans="1:6" x14ac:dyDescent="0.2">
      <c r="A3981" s="18" t="s">
        <v>10</v>
      </c>
      <c r="B3981" s="18" t="s">
        <v>309</v>
      </c>
      <c r="C3981" s="18" t="s">
        <v>312</v>
      </c>
      <c r="D3981" s="18" t="s">
        <v>273</v>
      </c>
      <c r="E3981" s="18" t="s">
        <v>137</v>
      </c>
      <c r="F3981" s="44">
        <v>27</v>
      </c>
    </row>
    <row r="3982" spans="1:6" x14ac:dyDescent="0.2">
      <c r="A3982" s="18" t="s">
        <v>10</v>
      </c>
      <c r="B3982" s="18" t="s">
        <v>309</v>
      </c>
      <c r="C3982" s="18" t="s">
        <v>312</v>
      </c>
      <c r="D3982" s="18" t="s">
        <v>273</v>
      </c>
      <c r="E3982" s="18" t="s">
        <v>135</v>
      </c>
      <c r="F3982" s="44">
        <v>31</v>
      </c>
    </row>
    <row r="3983" spans="1:6" x14ac:dyDescent="0.2">
      <c r="A3983" s="18" t="s">
        <v>10</v>
      </c>
      <c r="B3983" s="18" t="s">
        <v>309</v>
      </c>
      <c r="C3983" s="18" t="s">
        <v>312</v>
      </c>
      <c r="D3983" s="18" t="s">
        <v>273</v>
      </c>
      <c r="E3983" s="18" t="s">
        <v>134</v>
      </c>
      <c r="F3983" s="44">
        <v>29</v>
      </c>
    </row>
    <row r="3984" spans="1:6" x14ac:dyDescent="0.2">
      <c r="A3984" s="18" t="s">
        <v>10</v>
      </c>
      <c r="B3984" s="18" t="s">
        <v>309</v>
      </c>
      <c r="C3984" s="18" t="s">
        <v>312</v>
      </c>
      <c r="D3984" s="18" t="s">
        <v>273</v>
      </c>
      <c r="E3984" s="18" t="s">
        <v>132</v>
      </c>
      <c r="F3984" s="44">
        <v>258</v>
      </c>
    </row>
    <row r="3985" spans="1:6" x14ac:dyDescent="0.2">
      <c r="A3985" s="18" t="s">
        <v>10</v>
      </c>
      <c r="B3985" s="18" t="s">
        <v>309</v>
      </c>
      <c r="C3985" s="18" t="s">
        <v>312</v>
      </c>
      <c r="D3985" s="18" t="s">
        <v>274</v>
      </c>
      <c r="E3985" s="18" t="s">
        <v>163</v>
      </c>
      <c r="F3985" s="44">
        <v>42</v>
      </c>
    </row>
    <row r="3986" spans="1:6" x14ac:dyDescent="0.2">
      <c r="A3986" s="18" t="s">
        <v>10</v>
      </c>
      <c r="B3986" s="18" t="s">
        <v>309</v>
      </c>
      <c r="C3986" s="18" t="s">
        <v>312</v>
      </c>
      <c r="D3986" s="18" t="s">
        <v>34</v>
      </c>
      <c r="E3986" s="18" t="s">
        <v>276</v>
      </c>
      <c r="F3986" s="44">
        <v>2194</v>
      </c>
    </row>
    <row r="3987" spans="1:6" x14ac:dyDescent="0.2">
      <c r="A3987" s="18" t="s">
        <v>10</v>
      </c>
      <c r="B3987" s="18" t="s">
        <v>309</v>
      </c>
      <c r="C3987" s="18" t="s">
        <v>312</v>
      </c>
      <c r="D3987" s="18" t="s">
        <v>34</v>
      </c>
      <c r="E3987" s="18" t="s">
        <v>28</v>
      </c>
      <c r="F3987" s="44">
        <v>2952</v>
      </c>
    </row>
    <row r="3988" spans="1:6" x14ac:dyDescent="0.2">
      <c r="A3988" s="18" t="s">
        <v>10</v>
      </c>
      <c r="B3988" s="18" t="s">
        <v>309</v>
      </c>
      <c r="C3988" s="18" t="s">
        <v>312</v>
      </c>
      <c r="D3988" s="18" t="s">
        <v>34</v>
      </c>
      <c r="E3988" s="18" t="s">
        <v>30</v>
      </c>
      <c r="F3988" s="44">
        <v>29</v>
      </c>
    </row>
    <row r="3989" spans="1:6" x14ac:dyDescent="0.2">
      <c r="A3989" s="18" t="s">
        <v>10</v>
      </c>
      <c r="B3989" s="18" t="s">
        <v>309</v>
      </c>
      <c r="C3989" s="18" t="s">
        <v>312</v>
      </c>
      <c r="D3989" s="18" t="s">
        <v>34</v>
      </c>
      <c r="E3989" s="18" t="s">
        <v>31</v>
      </c>
      <c r="F3989" s="44">
        <v>327</v>
      </c>
    </row>
    <row r="3990" spans="1:6" x14ac:dyDescent="0.2">
      <c r="A3990" s="18" t="s">
        <v>10</v>
      </c>
      <c r="B3990" s="18" t="s">
        <v>309</v>
      </c>
      <c r="C3990" s="18" t="s">
        <v>312</v>
      </c>
      <c r="D3990" s="18" t="s">
        <v>34</v>
      </c>
      <c r="E3990" s="18" t="s">
        <v>26</v>
      </c>
      <c r="F3990" s="44">
        <v>59</v>
      </c>
    </row>
    <row r="3991" spans="1:6" x14ac:dyDescent="0.2">
      <c r="A3991" s="18" t="s">
        <v>10</v>
      </c>
      <c r="B3991" s="18" t="s">
        <v>309</v>
      </c>
      <c r="C3991" s="18" t="s">
        <v>312</v>
      </c>
      <c r="D3991" s="18" t="s">
        <v>34</v>
      </c>
      <c r="E3991" s="18" t="s">
        <v>33</v>
      </c>
      <c r="F3991" s="44">
        <v>1966</v>
      </c>
    </row>
    <row r="3992" spans="1:6" x14ac:dyDescent="0.2">
      <c r="A3992" s="18" t="s">
        <v>10</v>
      </c>
      <c r="B3992" s="18" t="s">
        <v>309</v>
      </c>
      <c r="C3992" s="18" t="s">
        <v>312</v>
      </c>
      <c r="D3992" s="18" t="s">
        <v>34</v>
      </c>
      <c r="E3992" s="18" t="s">
        <v>23</v>
      </c>
      <c r="F3992" s="44">
        <v>1078</v>
      </c>
    </row>
    <row r="3993" spans="1:6" x14ac:dyDescent="0.2">
      <c r="A3993" s="18" t="s">
        <v>10</v>
      </c>
      <c r="B3993" s="18" t="s">
        <v>309</v>
      </c>
      <c r="C3993" s="18" t="s">
        <v>312</v>
      </c>
      <c r="D3993" s="18" t="s">
        <v>34</v>
      </c>
      <c r="E3993" s="18" t="s">
        <v>32</v>
      </c>
      <c r="F3993" s="44">
        <v>68</v>
      </c>
    </row>
    <row r="3994" spans="1:6" x14ac:dyDescent="0.2">
      <c r="A3994" s="18" t="s">
        <v>10</v>
      </c>
      <c r="B3994" s="18" t="s">
        <v>309</v>
      </c>
      <c r="C3994" s="18" t="s">
        <v>312</v>
      </c>
      <c r="D3994" s="18" t="s">
        <v>34</v>
      </c>
      <c r="E3994" s="18" t="s">
        <v>29</v>
      </c>
      <c r="F3994" s="44">
        <v>1307</v>
      </c>
    </row>
    <row r="3995" spans="1:6" x14ac:dyDescent="0.2">
      <c r="A3995" s="18" t="s">
        <v>10</v>
      </c>
      <c r="B3995" s="18" t="s">
        <v>309</v>
      </c>
      <c r="C3995" s="18" t="s">
        <v>312</v>
      </c>
      <c r="D3995" s="18" t="s">
        <v>275</v>
      </c>
      <c r="E3995" s="18" t="s">
        <v>276</v>
      </c>
      <c r="F3995" s="44">
        <v>322</v>
      </c>
    </row>
    <row r="3996" spans="1:6" x14ac:dyDescent="0.2">
      <c r="A3996" s="18" t="s">
        <v>10</v>
      </c>
      <c r="B3996" s="18" t="s">
        <v>309</v>
      </c>
      <c r="C3996" s="18" t="s">
        <v>312</v>
      </c>
      <c r="D3996" s="18" t="s">
        <v>275</v>
      </c>
      <c r="E3996" s="18" t="s">
        <v>28</v>
      </c>
      <c r="F3996" s="44">
        <v>556</v>
      </c>
    </row>
    <row r="3997" spans="1:6" x14ac:dyDescent="0.2">
      <c r="A3997" s="18" t="s">
        <v>10</v>
      </c>
      <c r="B3997" s="18" t="s">
        <v>309</v>
      </c>
      <c r="C3997" s="18" t="s">
        <v>312</v>
      </c>
      <c r="D3997" s="18" t="s">
        <v>275</v>
      </c>
      <c r="E3997" s="18" t="s">
        <v>30</v>
      </c>
      <c r="F3997" s="44">
        <v>7</v>
      </c>
    </row>
    <row r="3998" spans="1:6" x14ac:dyDescent="0.2">
      <c r="A3998" s="18" t="s">
        <v>10</v>
      </c>
      <c r="B3998" s="18" t="s">
        <v>309</v>
      </c>
      <c r="C3998" s="18" t="s">
        <v>312</v>
      </c>
      <c r="D3998" s="18" t="s">
        <v>275</v>
      </c>
      <c r="E3998" s="18" t="s">
        <v>31</v>
      </c>
      <c r="F3998" s="44">
        <v>245</v>
      </c>
    </row>
    <row r="3999" spans="1:6" x14ac:dyDescent="0.2">
      <c r="A3999" s="18" t="s">
        <v>10</v>
      </c>
      <c r="B3999" s="18" t="s">
        <v>309</v>
      </c>
      <c r="C3999" s="18" t="s">
        <v>312</v>
      </c>
      <c r="D3999" s="18" t="s">
        <v>275</v>
      </c>
      <c r="E3999" s="18" t="s">
        <v>26</v>
      </c>
      <c r="F3999" s="44">
        <v>275</v>
      </c>
    </row>
    <row r="4000" spans="1:6" x14ac:dyDescent="0.2">
      <c r="A4000" s="18" t="s">
        <v>10</v>
      </c>
      <c r="B4000" s="18" t="s">
        <v>309</v>
      </c>
      <c r="C4000" s="18" t="s">
        <v>312</v>
      </c>
      <c r="D4000" s="18" t="s">
        <v>275</v>
      </c>
      <c r="E4000" s="18" t="s">
        <v>33</v>
      </c>
      <c r="F4000" s="44">
        <v>277</v>
      </c>
    </row>
    <row r="4001" spans="1:6" x14ac:dyDescent="0.2">
      <c r="A4001" s="18" t="s">
        <v>10</v>
      </c>
      <c r="B4001" s="18" t="s">
        <v>309</v>
      </c>
      <c r="C4001" s="18" t="s">
        <v>312</v>
      </c>
      <c r="D4001" s="18" t="s">
        <v>275</v>
      </c>
      <c r="E4001" s="18" t="s">
        <v>23</v>
      </c>
      <c r="F4001" s="44">
        <v>247</v>
      </c>
    </row>
    <row r="4002" spans="1:6" x14ac:dyDescent="0.2">
      <c r="A4002" s="18" t="s">
        <v>10</v>
      </c>
      <c r="B4002" s="18" t="s">
        <v>309</v>
      </c>
      <c r="C4002" s="18" t="s">
        <v>312</v>
      </c>
      <c r="D4002" s="18" t="s">
        <v>275</v>
      </c>
      <c r="E4002" s="18" t="s">
        <v>32</v>
      </c>
      <c r="F4002" s="44">
        <v>15</v>
      </c>
    </row>
    <row r="4003" spans="1:6" x14ac:dyDescent="0.2">
      <c r="A4003" s="18" t="s">
        <v>10</v>
      </c>
      <c r="B4003" s="18" t="s">
        <v>309</v>
      </c>
      <c r="C4003" s="18" t="s">
        <v>312</v>
      </c>
      <c r="D4003" s="18" t="s">
        <v>275</v>
      </c>
      <c r="E4003" s="18" t="s">
        <v>29</v>
      </c>
      <c r="F4003" s="44">
        <v>202</v>
      </c>
    </row>
    <row r="4004" spans="1:6" x14ac:dyDescent="0.2">
      <c r="A4004" s="18" t="s">
        <v>10</v>
      </c>
      <c r="B4004" s="18" t="s">
        <v>309</v>
      </c>
      <c r="C4004" s="18" t="s">
        <v>312</v>
      </c>
      <c r="D4004" s="18" t="s">
        <v>162</v>
      </c>
      <c r="E4004" s="18" t="s">
        <v>163</v>
      </c>
      <c r="F4004" s="44">
        <v>1940</v>
      </c>
    </row>
    <row r="4005" spans="1:6" x14ac:dyDescent="0.2">
      <c r="A4005" s="18" t="s">
        <v>10</v>
      </c>
      <c r="B4005" s="18" t="s">
        <v>309</v>
      </c>
      <c r="C4005" s="18" t="s">
        <v>312</v>
      </c>
      <c r="D4005" s="18" t="s">
        <v>65</v>
      </c>
      <c r="E4005" s="18" t="s">
        <v>70</v>
      </c>
      <c r="F4005" s="44">
        <v>21</v>
      </c>
    </row>
    <row r="4006" spans="1:6" x14ac:dyDescent="0.2">
      <c r="A4006" s="18" t="s">
        <v>10</v>
      </c>
      <c r="B4006" s="18" t="s">
        <v>309</v>
      </c>
      <c r="C4006" s="18" t="s">
        <v>312</v>
      </c>
      <c r="D4006" s="18" t="s">
        <v>65</v>
      </c>
      <c r="E4006" s="18" t="s">
        <v>69</v>
      </c>
      <c r="F4006" s="44">
        <v>13</v>
      </c>
    </row>
    <row r="4007" spans="1:6" x14ac:dyDescent="0.2">
      <c r="A4007" s="18" t="s">
        <v>10</v>
      </c>
      <c r="B4007" s="18" t="s">
        <v>309</v>
      </c>
      <c r="C4007" s="18" t="s">
        <v>312</v>
      </c>
      <c r="D4007" s="18" t="s">
        <v>65</v>
      </c>
      <c r="E4007" s="18" t="s">
        <v>277</v>
      </c>
      <c r="F4007" s="44">
        <v>19</v>
      </c>
    </row>
    <row r="4008" spans="1:6" x14ac:dyDescent="0.2">
      <c r="A4008" s="18" t="s">
        <v>10</v>
      </c>
      <c r="B4008" s="18" t="s">
        <v>309</v>
      </c>
      <c r="C4008" s="18" t="s">
        <v>312</v>
      </c>
      <c r="D4008" s="18" t="s">
        <v>65</v>
      </c>
      <c r="E4008" s="18" t="s">
        <v>278</v>
      </c>
      <c r="F4008" s="44">
        <v>210</v>
      </c>
    </row>
    <row r="4009" spans="1:6" x14ac:dyDescent="0.2">
      <c r="A4009" s="18" t="s">
        <v>10</v>
      </c>
      <c r="B4009" s="18" t="s">
        <v>309</v>
      </c>
      <c r="C4009" s="18" t="s">
        <v>312</v>
      </c>
      <c r="D4009" s="18" t="s">
        <v>65</v>
      </c>
      <c r="E4009" s="18" t="s">
        <v>279</v>
      </c>
      <c r="F4009" s="44">
        <v>30</v>
      </c>
    </row>
    <row r="4010" spans="1:6" x14ac:dyDescent="0.2">
      <c r="A4010" s="18" t="s">
        <v>10</v>
      </c>
      <c r="B4010" s="18" t="s">
        <v>309</v>
      </c>
      <c r="C4010" s="18" t="s">
        <v>312</v>
      </c>
      <c r="D4010" s="18" t="s">
        <v>65</v>
      </c>
      <c r="E4010" s="18" t="s">
        <v>23</v>
      </c>
      <c r="F4010" s="44">
        <v>378</v>
      </c>
    </row>
    <row r="4011" spans="1:6" x14ac:dyDescent="0.2">
      <c r="A4011" s="18" t="s">
        <v>10</v>
      </c>
      <c r="B4011" s="18" t="s">
        <v>309</v>
      </c>
      <c r="C4011" s="18" t="s">
        <v>312</v>
      </c>
      <c r="D4011" s="18" t="s">
        <v>65</v>
      </c>
      <c r="E4011" s="18" t="s">
        <v>280</v>
      </c>
      <c r="F4011" s="44">
        <v>11</v>
      </c>
    </row>
    <row r="4012" spans="1:6" x14ac:dyDescent="0.2">
      <c r="A4012" s="18" t="s">
        <v>10</v>
      </c>
      <c r="B4012" s="18" t="s">
        <v>309</v>
      </c>
      <c r="C4012" s="18" t="s">
        <v>312</v>
      </c>
      <c r="D4012" s="18" t="s">
        <v>65</v>
      </c>
      <c r="E4012" s="18" t="s">
        <v>66</v>
      </c>
      <c r="F4012" s="44">
        <v>118</v>
      </c>
    </row>
    <row r="4013" spans="1:6" x14ac:dyDescent="0.2">
      <c r="A4013" s="18" t="s">
        <v>10</v>
      </c>
      <c r="B4013" s="18" t="s">
        <v>309</v>
      </c>
      <c r="C4013" s="18" t="s">
        <v>312</v>
      </c>
      <c r="D4013" s="18" t="s">
        <v>243</v>
      </c>
      <c r="E4013" s="18" t="s">
        <v>21</v>
      </c>
      <c r="F4013" s="44">
        <v>12</v>
      </c>
    </row>
    <row r="4014" spans="1:6" x14ac:dyDescent="0.2">
      <c r="A4014" s="18" t="s">
        <v>10</v>
      </c>
      <c r="B4014" s="18" t="s">
        <v>309</v>
      </c>
      <c r="C4014" s="18" t="s">
        <v>312</v>
      </c>
      <c r="D4014" s="18" t="s">
        <v>243</v>
      </c>
      <c r="E4014" s="18" t="s">
        <v>14</v>
      </c>
      <c r="F4014" s="44">
        <v>15</v>
      </c>
    </row>
    <row r="4015" spans="1:6" x14ac:dyDescent="0.2">
      <c r="A4015" s="18" t="s">
        <v>10</v>
      </c>
      <c r="B4015" s="18" t="s">
        <v>309</v>
      </c>
      <c r="C4015" s="18" t="s">
        <v>312</v>
      </c>
      <c r="D4015" s="18" t="s">
        <v>243</v>
      </c>
      <c r="E4015" s="18" t="s">
        <v>18</v>
      </c>
      <c r="F4015" s="44">
        <v>75</v>
      </c>
    </row>
    <row r="4016" spans="1:6" x14ac:dyDescent="0.2">
      <c r="A4016" s="18" t="s">
        <v>10</v>
      </c>
      <c r="B4016" s="18" t="s">
        <v>309</v>
      </c>
      <c r="C4016" s="18" t="s">
        <v>312</v>
      </c>
      <c r="D4016" s="18" t="s">
        <v>243</v>
      </c>
      <c r="E4016" s="18" t="s">
        <v>17</v>
      </c>
      <c r="F4016" s="44">
        <v>36</v>
      </c>
    </row>
    <row r="4017" spans="1:6" x14ac:dyDescent="0.2">
      <c r="A4017" s="18" t="s">
        <v>10</v>
      </c>
      <c r="B4017" s="18" t="s">
        <v>309</v>
      </c>
      <c r="C4017" s="18" t="s">
        <v>312</v>
      </c>
      <c r="D4017" s="18" t="s">
        <v>243</v>
      </c>
      <c r="E4017" s="18" t="s">
        <v>20</v>
      </c>
      <c r="F4017" s="44">
        <v>13</v>
      </c>
    </row>
    <row r="4018" spans="1:6" x14ac:dyDescent="0.2">
      <c r="A4018" s="18" t="s">
        <v>10</v>
      </c>
      <c r="B4018" s="18" t="s">
        <v>309</v>
      </c>
      <c r="C4018" s="18" t="s">
        <v>312</v>
      </c>
      <c r="D4018" s="18" t="s">
        <v>243</v>
      </c>
      <c r="E4018" s="18" t="s">
        <v>23</v>
      </c>
      <c r="F4018" s="44">
        <v>9</v>
      </c>
    </row>
    <row r="4019" spans="1:6" x14ac:dyDescent="0.2">
      <c r="A4019" s="18" t="s">
        <v>10</v>
      </c>
      <c r="B4019" s="18" t="s">
        <v>309</v>
      </c>
      <c r="C4019" s="18" t="s">
        <v>312</v>
      </c>
      <c r="D4019" s="18" t="s">
        <v>243</v>
      </c>
      <c r="E4019" s="18" t="s">
        <v>15</v>
      </c>
      <c r="F4019" s="44">
        <v>87</v>
      </c>
    </row>
    <row r="4020" spans="1:6" x14ac:dyDescent="0.2">
      <c r="A4020" s="18" t="s">
        <v>10</v>
      </c>
      <c r="B4020" s="18" t="s">
        <v>309</v>
      </c>
      <c r="C4020" s="18" t="s">
        <v>312</v>
      </c>
      <c r="D4020" s="18" t="s">
        <v>243</v>
      </c>
      <c r="E4020" s="18" t="s">
        <v>22</v>
      </c>
      <c r="F4020" s="44">
        <v>32</v>
      </c>
    </row>
    <row r="4021" spans="1:6" x14ac:dyDescent="0.2">
      <c r="A4021" s="18" t="s">
        <v>10</v>
      </c>
      <c r="B4021" s="18" t="s">
        <v>309</v>
      </c>
      <c r="C4021" s="18" t="s">
        <v>312</v>
      </c>
      <c r="D4021" s="18" t="s">
        <v>98</v>
      </c>
      <c r="E4021" s="18" t="s">
        <v>100</v>
      </c>
      <c r="F4021" s="44">
        <v>39</v>
      </c>
    </row>
    <row r="4022" spans="1:6" x14ac:dyDescent="0.2">
      <c r="A4022" s="18" t="s">
        <v>10</v>
      </c>
      <c r="B4022" s="18" t="s">
        <v>309</v>
      </c>
      <c r="C4022" s="18" t="s">
        <v>312</v>
      </c>
      <c r="D4022" s="18" t="s">
        <v>98</v>
      </c>
      <c r="E4022" s="18" t="s">
        <v>102</v>
      </c>
      <c r="F4022" s="44">
        <v>14</v>
      </c>
    </row>
    <row r="4023" spans="1:6" x14ac:dyDescent="0.2">
      <c r="A4023" s="18" t="s">
        <v>10</v>
      </c>
      <c r="B4023" s="18" t="s">
        <v>309</v>
      </c>
      <c r="C4023" s="18" t="s">
        <v>312</v>
      </c>
      <c r="D4023" s="18" t="s">
        <v>98</v>
      </c>
      <c r="E4023" s="18" t="s">
        <v>23</v>
      </c>
      <c r="F4023" s="44">
        <v>75</v>
      </c>
    </row>
    <row r="4024" spans="1:6" x14ac:dyDescent="0.2">
      <c r="A4024" s="18" t="s">
        <v>10</v>
      </c>
      <c r="B4024" s="18" t="s">
        <v>309</v>
      </c>
      <c r="C4024" s="18" t="s">
        <v>312</v>
      </c>
      <c r="D4024" s="18" t="s">
        <v>98</v>
      </c>
      <c r="E4024" s="18" t="s">
        <v>101</v>
      </c>
      <c r="F4024" s="44">
        <v>64</v>
      </c>
    </row>
    <row r="4025" spans="1:6" x14ac:dyDescent="0.2">
      <c r="A4025" s="18" t="s">
        <v>10</v>
      </c>
      <c r="B4025" s="18" t="s">
        <v>309</v>
      </c>
      <c r="C4025" s="18" t="s">
        <v>312</v>
      </c>
      <c r="D4025" s="18" t="s">
        <v>98</v>
      </c>
      <c r="E4025" s="18" t="s">
        <v>104</v>
      </c>
      <c r="F4025" s="44">
        <v>12</v>
      </c>
    </row>
    <row r="4026" spans="1:6" x14ac:dyDescent="0.2">
      <c r="A4026" s="18" t="s">
        <v>10</v>
      </c>
      <c r="B4026" s="18" t="s">
        <v>309</v>
      </c>
      <c r="C4026" s="18" t="s">
        <v>312</v>
      </c>
      <c r="D4026" s="18" t="s">
        <v>98</v>
      </c>
      <c r="E4026" s="18" t="s">
        <v>99</v>
      </c>
      <c r="F4026" s="44">
        <v>645</v>
      </c>
    </row>
    <row r="4027" spans="1:6" x14ac:dyDescent="0.2">
      <c r="A4027" s="18" t="s">
        <v>10</v>
      </c>
      <c r="B4027" s="18" t="s">
        <v>309</v>
      </c>
      <c r="C4027" s="18" t="s">
        <v>312</v>
      </c>
      <c r="D4027" s="18" t="s">
        <v>98</v>
      </c>
      <c r="E4027" s="18" t="s">
        <v>103</v>
      </c>
      <c r="F4027" s="44">
        <v>174</v>
      </c>
    </row>
    <row r="4028" spans="1:6" x14ac:dyDescent="0.2">
      <c r="A4028" s="18" t="s">
        <v>10</v>
      </c>
      <c r="B4028" s="18" t="s">
        <v>309</v>
      </c>
      <c r="C4028" s="18" t="s">
        <v>312</v>
      </c>
      <c r="D4028" s="18" t="s">
        <v>39</v>
      </c>
      <c r="E4028" s="18" t="s">
        <v>220</v>
      </c>
      <c r="F4028" s="44">
        <v>1</v>
      </c>
    </row>
    <row r="4029" spans="1:6" x14ac:dyDescent="0.2">
      <c r="A4029" s="18" t="s">
        <v>10</v>
      </c>
      <c r="B4029" s="18" t="s">
        <v>309</v>
      </c>
      <c r="C4029" s="18" t="s">
        <v>312</v>
      </c>
      <c r="D4029" s="18" t="s">
        <v>39</v>
      </c>
      <c r="E4029" s="18" t="s">
        <v>172</v>
      </c>
      <c r="F4029" s="44">
        <v>29</v>
      </c>
    </row>
    <row r="4030" spans="1:6" x14ac:dyDescent="0.2">
      <c r="A4030" s="18" t="s">
        <v>10</v>
      </c>
      <c r="B4030" s="18" t="s">
        <v>309</v>
      </c>
      <c r="C4030" s="18" t="s">
        <v>312</v>
      </c>
      <c r="D4030" s="18" t="s">
        <v>39</v>
      </c>
      <c r="E4030" s="18" t="s">
        <v>174</v>
      </c>
      <c r="F4030" s="44">
        <v>10</v>
      </c>
    </row>
    <row r="4031" spans="1:6" x14ac:dyDescent="0.2">
      <c r="A4031" s="18" t="s">
        <v>10</v>
      </c>
      <c r="B4031" s="18" t="s">
        <v>309</v>
      </c>
      <c r="C4031" s="18" t="s">
        <v>312</v>
      </c>
      <c r="D4031" s="18" t="s">
        <v>39</v>
      </c>
      <c r="E4031" s="18" t="s">
        <v>23</v>
      </c>
      <c r="F4031" s="44">
        <v>12</v>
      </c>
    </row>
    <row r="4032" spans="1:6" x14ac:dyDescent="0.2">
      <c r="A4032" s="18" t="s">
        <v>10</v>
      </c>
      <c r="B4032" s="18" t="s">
        <v>309</v>
      </c>
      <c r="C4032" s="18" t="s">
        <v>312</v>
      </c>
      <c r="D4032" s="18" t="s">
        <v>39</v>
      </c>
      <c r="E4032" s="18" t="s">
        <v>54</v>
      </c>
      <c r="F4032" s="44">
        <v>2</v>
      </c>
    </row>
    <row r="4033" spans="1:6" x14ac:dyDescent="0.2">
      <c r="A4033" s="18" t="s">
        <v>10</v>
      </c>
      <c r="B4033" s="18" t="s">
        <v>309</v>
      </c>
      <c r="C4033" s="18" t="s">
        <v>312</v>
      </c>
      <c r="D4033" s="18" t="s">
        <v>39</v>
      </c>
      <c r="E4033" s="18" t="s">
        <v>55</v>
      </c>
      <c r="F4033" s="44">
        <v>11</v>
      </c>
    </row>
    <row r="4034" spans="1:6" x14ac:dyDescent="0.2">
      <c r="A4034" s="18" t="s">
        <v>10</v>
      </c>
      <c r="B4034" s="18" t="s">
        <v>309</v>
      </c>
      <c r="C4034" s="18" t="s">
        <v>312</v>
      </c>
      <c r="D4034" s="18" t="s">
        <v>39</v>
      </c>
      <c r="E4034" s="18" t="s">
        <v>43</v>
      </c>
      <c r="F4034" s="44">
        <v>1</v>
      </c>
    </row>
    <row r="4035" spans="1:6" x14ac:dyDescent="0.2">
      <c r="A4035" s="18" t="s">
        <v>10</v>
      </c>
      <c r="B4035" s="18" t="s">
        <v>309</v>
      </c>
      <c r="C4035" s="18" t="s">
        <v>312</v>
      </c>
      <c r="D4035" s="18" t="s">
        <v>39</v>
      </c>
      <c r="E4035" s="18" t="s">
        <v>170</v>
      </c>
      <c r="F4035" s="44">
        <v>12</v>
      </c>
    </row>
    <row r="4036" spans="1:6" x14ac:dyDescent="0.2">
      <c r="A4036" s="18" t="s">
        <v>10</v>
      </c>
      <c r="B4036" s="18" t="s">
        <v>309</v>
      </c>
      <c r="C4036" s="18" t="s">
        <v>312</v>
      </c>
      <c r="D4036" s="18" t="s">
        <v>39</v>
      </c>
      <c r="E4036" s="18" t="s">
        <v>47</v>
      </c>
      <c r="F4036" s="44">
        <v>43</v>
      </c>
    </row>
    <row r="4037" spans="1:6" x14ac:dyDescent="0.2">
      <c r="A4037" s="18" t="s">
        <v>10</v>
      </c>
      <c r="B4037" s="18" t="s">
        <v>309</v>
      </c>
      <c r="C4037" s="18" t="s">
        <v>312</v>
      </c>
      <c r="D4037" s="18" t="s">
        <v>39</v>
      </c>
      <c r="E4037" s="18" t="s">
        <v>169</v>
      </c>
      <c r="F4037" s="44">
        <v>68</v>
      </c>
    </row>
    <row r="4038" spans="1:6" x14ac:dyDescent="0.2">
      <c r="A4038" s="18" t="s">
        <v>10</v>
      </c>
      <c r="B4038" s="18" t="s">
        <v>309</v>
      </c>
      <c r="C4038" s="18" t="s">
        <v>312</v>
      </c>
      <c r="D4038" s="18" t="s">
        <v>39</v>
      </c>
      <c r="E4038" s="18" t="s">
        <v>189</v>
      </c>
      <c r="F4038" s="44">
        <v>4</v>
      </c>
    </row>
    <row r="4039" spans="1:6" x14ac:dyDescent="0.2">
      <c r="A4039" s="18" t="s">
        <v>10</v>
      </c>
      <c r="B4039" s="18" t="s">
        <v>309</v>
      </c>
      <c r="C4039" s="18" t="s">
        <v>312</v>
      </c>
      <c r="D4039" s="18" t="s">
        <v>39</v>
      </c>
      <c r="E4039" s="18" t="s">
        <v>56</v>
      </c>
      <c r="F4039" s="44">
        <v>18</v>
      </c>
    </row>
    <row r="4040" spans="1:6" x14ac:dyDescent="0.2">
      <c r="A4040" s="18" t="s">
        <v>10</v>
      </c>
      <c r="B4040" s="18" t="s">
        <v>309</v>
      </c>
      <c r="C4040" s="18" t="s">
        <v>312</v>
      </c>
      <c r="D4040" s="18" t="s">
        <v>39</v>
      </c>
      <c r="E4040" s="18" t="s">
        <v>44</v>
      </c>
      <c r="F4040" s="44">
        <v>2</v>
      </c>
    </row>
    <row r="4041" spans="1:6" x14ac:dyDescent="0.2">
      <c r="A4041" s="18" t="s">
        <v>10</v>
      </c>
      <c r="B4041" s="18" t="s">
        <v>309</v>
      </c>
      <c r="C4041" s="18" t="s">
        <v>312</v>
      </c>
      <c r="D4041" s="18" t="s">
        <v>39</v>
      </c>
      <c r="E4041" s="18" t="s">
        <v>173</v>
      </c>
      <c r="F4041" s="44">
        <v>4</v>
      </c>
    </row>
    <row r="4042" spans="1:6" x14ac:dyDescent="0.2">
      <c r="A4042" s="18" t="s">
        <v>10</v>
      </c>
      <c r="B4042" s="18" t="s">
        <v>309</v>
      </c>
      <c r="C4042" s="18" t="s">
        <v>312</v>
      </c>
      <c r="D4042" s="18" t="s">
        <v>13</v>
      </c>
      <c r="E4042" s="18" t="s">
        <v>21</v>
      </c>
      <c r="F4042" s="44">
        <v>186</v>
      </c>
    </row>
    <row r="4043" spans="1:6" x14ac:dyDescent="0.2">
      <c r="A4043" s="18" t="s">
        <v>10</v>
      </c>
      <c r="B4043" s="18" t="s">
        <v>309</v>
      </c>
      <c r="C4043" s="18" t="s">
        <v>312</v>
      </c>
      <c r="D4043" s="18" t="s">
        <v>13</v>
      </c>
      <c r="E4043" s="18" t="s">
        <v>14</v>
      </c>
      <c r="F4043" s="44">
        <v>1441</v>
      </c>
    </row>
    <row r="4044" spans="1:6" x14ac:dyDescent="0.2">
      <c r="A4044" s="18" t="s">
        <v>10</v>
      </c>
      <c r="B4044" s="18" t="s">
        <v>309</v>
      </c>
      <c r="C4044" s="18" t="s">
        <v>312</v>
      </c>
      <c r="D4044" s="18" t="s">
        <v>13</v>
      </c>
      <c r="E4044" s="18" t="s">
        <v>18</v>
      </c>
      <c r="F4044" s="44">
        <v>2303</v>
      </c>
    </row>
    <row r="4045" spans="1:6" x14ac:dyDescent="0.2">
      <c r="A4045" s="18" t="s">
        <v>10</v>
      </c>
      <c r="B4045" s="18" t="s">
        <v>309</v>
      </c>
      <c r="C4045" s="18" t="s">
        <v>312</v>
      </c>
      <c r="D4045" s="18" t="s">
        <v>13</v>
      </c>
      <c r="E4045" s="18" t="s">
        <v>17</v>
      </c>
      <c r="F4045" s="44">
        <v>2319</v>
      </c>
    </row>
    <row r="4046" spans="1:6" x14ac:dyDescent="0.2">
      <c r="A4046" s="18" t="s">
        <v>10</v>
      </c>
      <c r="B4046" s="18" t="s">
        <v>309</v>
      </c>
      <c r="C4046" s="18" t="s">
        <v>312</v>
      </c>
      <c r="D4046" s="18" t="s">
        <v>13</v>
      </c>
      <c r="E4046" s="18" t="s">
        <v>20</v>
      </c>
      <c r="F4046" s="44">
        <v>437</v>
      </c>
    </row>
    <row r="4047" spans="1:6" x14ac:dyDescent="0.2">
      <c r="A4047" s="18" t="s">
        <v>10</v>
      </c>
      <c r="B4047" s="18" t="s">
        <v>309</v>
      </c>
      <c r="C4047" s="18" t="s">
        <v>312</v>
      </c>
      <c r="D4047" s="18" t="s">
        <v>13</v>
      </c>
      <c r="E4047" s="18" t="s">
        <v>23</v>
      </c>
      <c r="F4047" s="44">
        <v>185</v>
      </c>
    </row>
    <row r="4048" spans="1:6" x14ac:dyDescent="0.2">
      <c r="A4048" s="18" t="s">
        <v>10</v>
      </c>
      <c r="B4048" s="18" t="s">
        <v>309</v>
      </c>
      <c r="C4048" s="18" t="s">
        <v>312</v>
      </c>
      <c r="D4048" s="18" t="s">
        <v>13</v>
      </c>
      <c r="E4048" s="18" t="s">
        <v>15</v>
      </c>
      <c r="F4048" s="44">
        <v>564</v>
      </c>
    </row>
    <row r="4049" spans="1:6" x14ac:dyDescent="0.2">
      <c r="A4049" s="18" t="s">
        <v>10</v>
      </c>
      <c r="B4049" s="18" t="s">
        <v>309</v>
      </c>
      <c r="C4049" s="18" t="s">
        <v>312</v>
      </c>
      <c r="D4049" s="18" t="s">
        <v>13</v>
      </c>
      <c r="E4049" s="18" t="s">
        <v>22</v>
      </c>
      <c r="F4049" s="44">
        <v>550</v>
      </c>
    </row>
    <row r="4050" spans="1:6" x14ac:dyDescent="0.2">
      <c r="A4050" s="18" t="s">
        <v>10</v>
      </c>
      <c r="B4050" s="18" t="s">
        <v>309</v>
      </c>
      <c r="C4050" s="18" t="s">
        <v>312</v>
      </c>
      <c r="D4050" s="18" t="s">
        <v>13</v>
      </c>
      <c r="E4050" s="18" t="s">
        <v>19</v>
      </c>
      <c r="F4050" s="44">
        <v>265</v>
      </c>
    </row>
    <row r="4051" spans="1:6" x14ac:dyDescent="0.2">
      <c r="A4051" s="18" t="s">
        <v>10</v>
      </c>
      <c r="B4051" s="18" t="s">
        <v>309</v>
      </c>
      <c r="C4051" s="18" t="s">
        <v>312</v>
      </c>
      <c r="D4051" s="18" t="s">
        <v>128</v>
      </c>
      <c r="E4051" s="18" t="s">
        <v>23</v>
      </c>
      <c r="F4051" s="44">
        <v>325</v>
      </c>
    </row>
    <row r="4052" spans="1:6" x14ac:dyDescent="0.2">
      <c r="A4052" s="18" t="s">
        <v>10</v>
      </c>
      <c r="B4052" s="18" t="s">
        <v>309</v>
      </c>
      <c r="C4052" s="18" t="s">
        <v>312</v>
      </c>
      <c r="D4052" s="18" t="s">
        <v>128</v>
      </c>
      <c r="E4052" s="18" t="s">
        <v>129</v>
      </c>
      <c r="F4052" s="44">
        <v>94</v>
      </c>
    </row>
    <row r="4053" spans="1:6" x14ac:dyDescent="0.2">
      <c r="A4053" s="18" t="s">
        <v>10</v>
      </c>
      <c r="B4053" s="18" t="s">
        <v>309</v>
      </c>
      <c r="C4053" s="18" t="s">
        <v>312</v>
      </c>
      <c r="D4053" s="18" t="s">
        <v>128</v>
      </c>
      <c r="E4053" s="18" t="s">
        <v>130</v>
      </c>
      <c r="F4053" s="44">
        <v>431</v>
      </c>
    </row>
    <row r="4054" spans="1:6" x14ac:dyDescent="0.2">
      <c r="A4054" s="18" t="s">
        <v>10</v>
      </c>
      <c r="B4054" s="18" t="s">
        <v>309</v>
      </c>
      <c r="C4054" s="18" t="s">
        <v>312</v>
      </c>
      <c r="D4054" s="18" t="s">
        <v>244</v>
      </c>
      <c r="E4054" s="18" t="s">
        <v>160</v>
      </c>
      <c r="F4054" s="44">
        <v>29</v>
      </c>
    </row>
    <row r="4055" spans="1:6" x14ac:dyDescent="0.2">
      <c r="A4055" s="18" t="s">
        <v>10</v>
      </c>
      <c r="B4055" s="18" t="s">
        <v>309</v>
      </c>
      <c r="C4055" s="18" t="s">
        <v>312</v>
      </c>
      <c r="D4055" s="18" t="s">
        <v>244</v>
      </c>
      <c r="E4055" s="18" t="s">
        <v>161</v>
      </c>
      <c r="F4055" s="44">
        <v>51</v>
      </c>
    </row>
    <row r="4056" spans="1:6" x14ac:dyDescent="0.2">
      <c r="A4056" s="18" t="s">
        <v>10</v>
      </c>
      <c r="B4056" s="18" t="s">
        <v>309</v>
      </c>
      <c r="C4056" s="18" t="s">
        <v>312</v>
      </c>
      <c r="D4056" s="18" t="s">
        <v>138</v>
      </c>
      <c r="E4056" s="18" t="s">
        <v>140</v>
      </c>
      <c r="F4056" s="44">
        <v>89</v>
      </c>
    </row>
    <row r="4057" spans="1:6" x14ac:dyDescent="0.2">
      <c r="A4057" s="18" t="s">
        <v>10</v>
      </c>
      <c r="B4057" s="18" t="s">
        <v>309</v>
      </c>
      <c r="C4057" s="18" t="s">
        <v>312</v>
      </c>
      <c r="D4057" s="18" t="s">
        <v>138</v>
      </c>
      <c r="E4057" s="18" t="s">
        <v>139</v>
      </c>
      <c r="F4057" s="44">
        <v>257</v>
      </c>
    </row>
    <row r="4058" spans="1:6" x14ac:dyDescent="0.2">
      <c r="A4058" s="18" t="s">
        <v>10</v>
      </c>
      <c r="B4058" s="18" t="s">
        <v>309</v>
      </c>
      <c r="C4058" s="18" t="s">
        <v>312</v>
      </c>
      <c r="D4058" s="18" t="s">
        <v>148</v>
      </c>
      <c r="E4058" s="18" t="s">
        <v>23</v>
      </c>
      <c r="F4058" s="44">
        <v>4</v>
      </c>
    </row>
    <row r="4059" spans="1:6" x14ac:dyDescent="0.2">
      <c r="A4059" s="18" t="s">
        <v>10</v>
      </c>
      <c r="B4059" s="18" t="s">
        <v>309</v>
      </c>
      <c r="C4059" s="18" t="s">
        <v>313</v>
      </c>
      <c r="D4059" s="18" t="s">
        <v>21</v>
      </c>
      <c r="E4059" s="18" t="s">
        <v>156</v>
      </c>
      <c r="F4059" s="44">
        <v>164</v>
      </c>
    </row>
    <row r="4060" spans="1:6" x14ac:dyDescent="0.2">
      <c r="A4060" s="18" t="s">
        <v>10</v>
      </c>
      <c r="B4060" s="18" t="s">
        <v>309</v>
      </c>
      <c r="C4060" s="18" t="s">
        <v>313</v>
      </c>
      <c r="D4060" s="18" t="s">
        <v>21</v>
      </c>
      <c r="E4060" s="18" t="s">
        <v>157</v>
      </c>
      <c r="F4060" s="44">
        <v>408</v>
      </c>
    </row>
    <row r="4061" spans="1:6" x14ac:dyDescent="0.2">
      <c r="A4061" s="18" t="s">
        <v>10</v>
      </c>
      <c r="B4061" s="18" t="s">
        <v>309</v>
      </c>
      <c r="C4061" s="18" t="s">
        <v>313</v>
      </c>
      <c r="D4061" s="18" t="s">
        <v>73</v>
      </c>
      <c r="E4061" s="18" t="s">
        <v>93</v>
      </c>
      <c r="F4061" s="44">
        <v>17</v>
      </c>
    </row>
    <row r="4062" spans="1:6" x14ac:dyDescent="0.2">
      <c r="A4062" s="18" t="s">
        <v>10</v>
      </c>
      <c r="B4062" s="18" t="s">
        <v>309</v>
      </c>
      <c r="C4062" s="18" t="s">
        <v>313</v>
      </c>
      <c r="D4062" s="18" t="s">
        <v>73</v>
      </c>
      <c r="E4062" s="18" t="s">
        <v>92</v>
      </c>
      <c r="F4062" s="44">
        <v>11</v>
      </c>
    </row>
    <row r="4063" spans="1:6" x14ac:dyDescent="0.2">
      <c r="A4063" s="18" t="s">
        <v>10</v>
      </c>
      <c r="B4063" s="18" t="s">
        <v>309</v>
      </c>
      <c r="C4063" s="18" t="s">
        <v>313</v>
      </c>
      <c r="D4063" s="18" t="s">
        <v>73</v>
      </c>
      <c r="E4063" s="18" t="s">
        <v>94</v>
      </c>
      <c r="F4063" s="44">
        <v>15</v>
      </c>
    </row>
    <row r="4064" spans="1:6" x14ac:dyDescent="0.2">
      <c r="A4064" s="18" t="s">
        <v>10</v>
      </c>
      <c r="B4064" s="18" t="s">
        <v>309</v>
      </c>
      <c r="C4064" s="18" t="s">
        <v>313</v>
      </c>
      <c r="D4064" s="18" t="s">
        <v>73</v>
      </c>
      <c r="E4064" s="18" t="s">
        <v>87</v>
      </c>
      <c r="F4064" s="44">
        <v>12</v>
      </c>
    </row>
    <row r="4065" spans="1:6" x14ac:dyDescent="0.2">
      <c r="A4065" s="18" t="s">
        <v>10</v>
      </c>
      <c r="B4065" s="18" t="s">
        <v>309</v>
      </c>
      <c r="C4065" s="18" t="s">
        <v>313</v>
      </c>
      <c r="D4065" s="18" t="s">
        <v>73</v>
      </c>
      <c r="E4065" s="18" t="s">
        <v>86</v>
      </c>
      <c r="F4065" s="44">
        <v>41</v>
      </c>
    </row>
    <row r="4066" spans="1:6" x14ac:dyDescent="0.2">
      <c r="A4066" s="18" t="s">
        <v>10</v>
      </c>
      <c r="B4066" s="18" t="s">
        <v>309</v>
      </c>
      <c r="C4066" s="18" t="s">
        <v>313</v>
      </c>
      <c r="D4066" s="18" t="s">
        <v>73</v>
      </c>
      <c r="E4066" s="18" t="s">
        <v>96</v>
      </c>
      <c r="F4066" s="44">
        <v>18</v>
      </c>
    </row>
    <row r="4067" spans="1:6" x14ac:dyDescent="0.2">
      <c r="A4067" s="18" t="s">
        <v>10</v>
      </c>
      <c r="B4067" s="18" t="s">
        <v>309</v>
      </c>
      <c r="C4067" s="18" t="s">
        <v>313</v>
      </c>
      <c r="D4067" s="18" t="s">
        <v>73</v>
      </c>
      <c r="E4067" s="18" t="s">
        <v>95</v>
      </c>
      <c r="F4067" s="44">
        <v>37</v>
      </c>
    </row>
    <row r="4068" spans="1:6" x14ac:dyDescent="0.2">
      <c r="A4068" s="18" t="s">
        <v>10</v>
      </c>
      <c r="B4068" s="18" t="s">
        <v>309</v>
      </c>
      <c r="C4068" s="18" t="s">
        <v>313</v>
      </c>
      <c r="D4068" s="18" t="s">
        <v>73</v>
      </c>
      <c r="E4068" s="18" t="s">
        <v>97</v>
      </c>
      <c r="F4068" s="44">
        <v>7</v>
      </c>
    </row>
    <row r="4069" spans="1:6" x14ac:dyDescent="0.2">
      <c r="A4069" s="18" t="s">
        <v>10</v>
      </c>
      <c r="B4069" s="18" t="s">
        <v>309</v>
      </c>
      <c r="C4069" s="18" t="s">
        <v>313</v>
      </c>
      <c r="D4069" s="18" t="s">
        <v>73</v>
      </c>
      <c r="E4069" s="18" t="s">
        <v>80</v>
      </c>
      <c r="F4069" s="44">
        <v>2</v>
      </c>
    </row>
    <row r="4070" spans="1:6" x14ac:dyDescent="0.2">
      <c r="A4070" s="18" t="s">
        <v>10</v>
      </c>
      <c r="B4070" s="18" t="s">
        <v>309</v>
      </c>
      <c r="C4070" s="18" t="s">
        <v>313</v>
      </c>
      <c r="D4070" s="18" t="s">
        <v>73</v>
      </c>
      <c r="E4070" s="18" t="s">
        <v>79</v>
      </c>
      <c r="F4070" s="44">
        <v>34</v>
      </c>
    </row>
    <row r="4071" spans="1:6" x14ac:dyDescent="0.2">
      <c r="A4071" s="18" t="s">
        <v>10</v>
      </c>
      <c r="B4071" s="18" t="s">
        <v>309</v>
      </c>
      <c r="C4071" s="18" t="s">
        <v>313</v>
      </c>
      <c r="D4071" s="18" t="s">
        <v>73</v>
      </c>
      <c r="E4071" s="18" t="s">
        <v>78</v>
      </c>
      <c r="F4071" s="44">
        <v>2</v>
      </c>
    </row>
    <row r="4072" spans="1:6" x14ac:dyDescent="0.2">
      <c r="A4072" s="18" t="s">
        <v>10</v>
      </c>
      <c r="B4072" s="18" t="s">
        <v>309</v>
      </c>
      <c r="C4072" s="18" t="s">
        <v>313</v>
      </c>
      <c r="D4072" s="18" t="s">
        <v>73</v>
      </c>
      <c r="E4072" s="18" t="s">
        <v>81</v>
      </c>
      <c r="F4072" s="44">
        <v>1</v>
      </c>
    </row>
    <row r="4073" spans="1:6" x14ac:dyDescent="0.2">
      <c r="A4073" s="18" t="s">
        <v>10</v>
      </c>
      <c r="B4073" s="18" t="s">
        <v>309</v>
      </c>
      <c r="C4073" s="18" t="s">
        <v>313</v>
      </c>
      <c r="D4073" s="18" t="s">
        <v>73</v>
      </c>
      <c r="E4073" s="18" t="s">
        <v>76</v>
      </c>
      <c r="F4073" s="44">
        <v>24</v>
      </c>
    </row>
    <row r="4074" spans="1:6" x14ac:dyDescent="0.2">
      <c r="A4074" s="18" t="s">
        <v>10</v>
      </c>
      <c r="B4074" s="18" t="s">
        <v>309</v>
      </c>
      <c r="C4074" s="18" t="s">
        <v>313</v>
      </c>
      <c r="D4074" s="18" t="s">
        <v>73</v>
      </c>
      <c r="E4074" s="18" t="s">
        <v>75</v>
      </c>
      <c r="F4074" s="44">
        <v>166</v>
      </c>
    </row>
    <row r="4075" spans="1:6" x14ac:dyDescent="0.2">
      <c r="A4075" s="18" t="s">
        <v>10</v>
      </c>
      <c r="B4075" s="18" t="s">
        <v>309</v>
      </c>
      <c r="C4075" s="18" t="s">
        <v>313</v>
      </c>
      <c r="D4075" s="18" t="s">
        <v>73</v>
      </c>
      <c r="E4075" s="18" t="s">
        <v>74</v>
      </c>
      <c r="F4075" s="44">
        <v>6</v>
      </c>
    </row>
    <row r="4076" spans="1:6" x14ac:dyDescent="0.2">
      <c r="A4076" s="18" t="s">
        <v>10</v>
      </c>
      <c r="B4076" s="18" t="s">
        <v>309</v>
      </c>
      <c r="C4076" s="18" t="s">
        <v>313</v>
      </c>
      <c r="D4076" s="18" t="s">
        <v>73</v>
      </c>
      <c r="E4076" s="18" t="s">
        <v>77</v>
      </c>
      <c r="F4076" s="44">
        <v>29</v>
      </c>
    </row>
    <row r="4077" spans="1:6" x14ac:dyDescent="0.2">
      <c r="A4077" s="18" t="s">
        <v>10</v>
      </c>
      <c r="B4077" s="18" t="s">
        <v>309</v>
      </c>
      <c r="C4077" s="18" t="s">
        <v>313</v>
      </c>
      <c r="D4077" s="18" t="s">
        <v>73</v>
      </c>
      <c r="E4077" s="18" t="s">
        <v>84</v>
      </c>
      <c r="F4077" s="44">
        <v>2</v>
      </c>
    </row>
    <row r="4078" spans="1:6" x14ac:dyDescent="0.2">
      <c r="A4078" s="18" t="s">
        <v>10</v>
      </c>
      <c r="B4078" s="18" t="s">
        <v>309</v>
      </c>
      <c r="C4078" s="18" t="s">
        <v>313</v>
      </c>
      <c r="D4078" s="18" t="s">
        <v>73</v>
      </c>
      <c r="E4078" s="18" t="s">
        <v>83</v>
      </c>
      <c r="F4078" s="44">
        <v>46</v>
      </c>
    </row>
    <row r="4079" spans="1:6" x14ac:dyDescent="0.2">
      <c r="A4079" s="18" t="s">
        <v>10</v>
      </c>
      <c r="B4079" s="18" t="s">
        <v>309</v>
      </c>
      <c r="C4079" s="18" t="s">
        <v>313</v>
      </c>
      <c r="D4079" s="18" t="s">
        <v>73</v>
      </c>
      <c r="E4079" s="18" t="s">
        <v>82</v>
      </c>
      <c r="F4079" s="44">
        <v>64</v>
      </c>
    </row>
    <row r="4080" spans="1:6" x14ac:dyDescent="0.2">
      <c r="A4080" s="18" t="s">
        <v>10</v>
      </c>
      <c r="B4080" s="18" t="s">
        <v>309</v>
      </c>
      <c r="C4080" s="18" t="s">
        <v>313</v>
      </c>
      <c r="D4080" s="18" t="s">
        <v>73</v>
      </c>
      <c r="E4080" s="18" t="s">
        <v>85</v>
      </c>
      <c r="F4080" s="44">
        <v>12</v>
      </c>
    </row>
    <row r="4081" spans="1:6" x14ac:dyDescent="0.2">
      <c r="A4081" s="18" t="s">
        <v>10</v>
      </c>
      <c r="B4081" s="18" t="s">
        <v>309</v>
      </c>
      <c r="C4081" s="18" t="s">
        <v>313</v>
      </c>
      <c r="D4081" s="18" t="s">
        <v>73</v>
      </c>
      <c r="E4081" s="18" t="s">
        <v>90</v>
      </c>
      <c r="F4081" s="44">
        <v>227</v>
      </c>
    </row>
    <row r="4082" spans="1:6" x14ac:dyDescent="0.2">
      <c r="A4082" s="18" t="s">
        <v>10</v>
      </c>
      <c r="B4082" s="18" t="s">
        <v>309</v>
      </c>
      <c r="C4082" s="18" t="s">
        <v>313</v>
      </c>
      <c r="D4082" s="18" t="s">
        <v>73</v>
      </c>
      <c r="E4082" s="18" t="s">
        <v>89</v>
      </c>
      <c r="F4082" s="44">
        <v>61</v>
      </c>
    </row>
    <row r="4083" spans="1:6" x14ac:dyDescent="0.2">
      <c r="A4083" s="18" t="s">
        <v>10</v>
      </c>
      <c r="B4083" s="18" t="s">
        <v>309</v>
      </c>
      <c r="C4083" s="18" t="s">
        <v>313</v>
      </c>
      <c r="D4083" s="18" t="s">
        <v>73</v>
      </c>
      <c r="E4083" s="18" t="s">
        <v>91</v>
      </c>
      <c r="F4083" s="44">
        <v>72</v>
      </c>
    </row>
    <row r="4084" spans="1:6" x14ac:dyDescent="0.2">
      <c r="A4084" s="18" t="s">
        <v>10</v>
      </c>
      <c r="B4084" s="18" t="s">
        <v>309</v>
      </c>
      <c r="C4084" s="18" t="s">
        <v>313</v>
      </c>
      <c r="D4084" s="18" t="s">
        <v>150</v>
      </c>
      <c r="E4084" s="18" t="s">
        <v>154</v>
      </c>
      <c r="F4084" s="44">
        <v>1382</v>
      </c>
    </row>
    <row r="4085" spans="1:6" x14ac:dyDescent="0.2">
      <c r="A4085" s="18" t="s">
        <v>10</v>
      </c>
      <c r="B4085" s="18" t="s">
        <v>309</v>
      </c>
      <c r="C4085" s="18" t="s">
        <v>313</v>
      </c>
      <c r="D4085" s="18" t="s">
        <v>150</v>
      </c>
      <c r="E4085" s="18" t="s">
        <v>151</v>
      </c>
      <c r="F4085" s="44">
        <v>3</v>
      </c>
    </row>
    <row r="4086" spans="1:6" x14ac:dyDescent="0.2">
      <c r="A4086" s="18" t="s">
        <v>10</v>
      </c>
      <c r="B4086" s="18" t="s">
        <v>309</v>
      </c>
      <c r="C4086" s="18" t="s">
        <v>313</v>
      </c>
      <c r="D4086" s="18" t="s">
        <v>150</v>
      </c>
      <c r="E4086" s="18" t="s">
        <v>152</v>
      </c>
      <c r="F4086" s="44">
        <v>243</v>
      </c>
    </row>
    <row r="4087" spans="1:6" x14ac:dyDescent="0.2">
      <c r="A4087" s="18" t="s">
        <v>10</v>
      </c>
      <c r="B4087" s="18" t="s">
        <v>309</v>
      </c>
      <c r="C4087" s="18" t="s">
        <v>313</v>
      </c>
      <c r="D4087" s="18" t="s">
        <v>150</v>
      </c>
      <c r="E4087" s="18" t="s">
        <v>153</v>
      </c>
      <c r="F4087" s="44">
        <v>1229</v>
      </c>
    </row>
    <row r="4088" spans="1:6" x14ac:dyDescent="0.2">
      <c r="A4088" s="18" t="s">
        <v>10</v>
      </c>
      <c r="B4088" s="18" t="s">
        <v>309</v>
      </c>
      <c r="C4088" s="18" t="s">
        <v>313</v>
      </c>
      <c r="D4088" s="18" t="s">
        <v>57</v>
      </c>
      <c r="E4088" s="18" t="s">
        <v>62</v>
      </c>
      <c r="F4088" s="44">
        <v>1476</v>
      </c>
    </row>
    <row r="4089" spans="1:6" x14ac:dyDescent="0.2">
      <c r="A4089" s="18" t="s">
        <v>10</v>
      </c>
      <c r="B4089" s="18" t="s">
        <v>309</v>
      </c>
      <c r="C4089" s="18" t="s">
        <v>313</v>
      </c>
      <c r="D4089" s="18" t="s">
        <v>57</v>
      </c>
      <c r="E4089" s="18" t="s">
        <v>59</v>
      </c>
      <c r="F4089" s="44">
        <v>1031</v>
      </c>
    </row>
    <row r="4090" spans="1:6" x14ac:dyDescent="0.2">
      <c r="A4090" s="18" t="s">
        <v>10</v>
      </c>
      <c r="B4090" s="18" t="s">
        <v>309</v>
      </c>
      <c r="C4090" s="18" t="s">
        <v>313</v>
      </c>
      <c r="D4090" s="18" t="s">
        <v>57</v>
      </c>
      <c r="E4090" s="18" t="s">
        <v>60</v>
      </c>
      <c r="F4090" s="44">
        <v>1442</v>
      </c>
    </row>
    <row r="4091" spans="1:6" x14ac:dyDescent="0.2">
      <c r="A4091" s="18" t="s">
        <v>10</v>
      </c>
      <c r="B4091" s="18" t="s">
        <v>309</v>
      </c>
      <c r="C4091" s="18" t="s">
        <v>313</v>
      </c>
      <c r="D4091" s="18" t="s">
        <v>57</v>
      </c>
      <c r="E4091" s="18" t="s">
        <v>61</v>
      </c>
      <c r="F4091" s="44">
        <v>691</v>
      </c>
    </row>
    <row r="4092" spans="1:6" x14ac:dyDescent="0.2">
      <c r="A4092" s="18" t="s">
        <v>10</v>
      </c>
      <c r="B4092" s="18" t="s">
        <v>309</v>
      </c>
      <c r="C4092" s="18" t="s">
        <v>313</v>
      </c>
      <c r="D4092" s="18" t="s">
        <v>57</v>
      </c>
      <c r="E4092" s="18" t="s">
        <v>63</v>
      </c>
      <c r="F4092" s="44">
        <v>266</v>
      </c>
    </row>
    <row r="4093" spans="1:6" x14ac:dyDescent="0.2">
      <c r="A4093" s="18" t="s">
        <v>10</v>
      </c>
      <c r="B4093" s="18" t="s">
        <v>309</v>
      </c>
      <c r="C4093" s="18" t="s">
        <v>313</v>
      </c>
      <c r="D4093" s="18" t="s">
        <v>57</v>
      </c>
      <c r="E4093" s="18" t="s">
        <v>23</v>
      </c>
      <c r="F4093" s="44">
        <v>280</v>
      </c>
    </row>
    <row r="4094" spans="1:6" x14ac:dyDescent="0.2">
      <c r="A4094" s="18" t="s">
        <v>10</v>
      </c>
      <c r="B4094" s="18" t="s">
        <v>309</v>
      </c>
      <c r="C4094" s="18" t="s">
        <v>313</v>
      </c>
      <c r="D4094" s="18" t="s">
        <v>141</v>
      </c>
      <c r="E4094" s="18" t="s">
        <v>146</v>
      </c>
      <c r="F4094" s="44">
        <v>1</v>
      </c>
    </row>
    <row r="4095" spans="1:6" x14ac:dyDescent="0.2">
      <c r="A4095" s="18" t="s">
        <v>10</v>
      </c>
      <c r="B4095" s="18" t="s">
        <v>309</v>
      </c>
      <c r="C4095" s="18" t="s">
        <v>313</v>
      </c>
      <c r="D4095" s="18" t="s">
        <v>141</v>
      </c>
      <c r="E4095" s="18" t="s">
        <v>145</v>
      </c>
      <c r="F4095" s="44">
        <v>2</v>
      </c>
    </row>
    <row r="4096" spans="1:6" x14ac:dyDescent="0.2">
      <c r="A4096" s="18" t="s">
        <v>10</v>
      </c>
      <c r="B4096" s="18" t="s">
        <v>309</v>
      </c>
      <c r="C4096" s="18" t="s">
        <v>313</v>
      </c>
      <c r="D4096" s="18" t="s">
        <v>141</v>
      </c>
      <c r="E4096" s="18" t="s">
        <v>142</v>
      </c>
      <c r="F4096" s="44">
        <v>109</v>
      </c>
    </row>
    <row r="4097" spans="1:6" x14ac:dyDescent="0.2">
      <c r="A4097" s="18" t="s">
        <v>10</v>
      </c>
      <c r="B4097" s="18" t="s">
        <v>309</v>
      </c>
      <c r="C4097" s="18" t="s">
        <v>313</v>
      </c>
      <c r="D4097" s="18" t="s">
        <v>141</v>
      </c>
      <c r="E4097" s="18" t="s">
        <v>147</v>
      </c>
      <c r="F4097" s="44">
        <v>29</v>
      </c>
    </row>
    <row r="4098" spans="1:6" x14ac:dyDescent="0.2">
      <c r="A4098" s="18" t="s">
        <v>10</v>
      </c>
      <c r="B4098" s="18" t="s">
        <v>309</v>
      </c>
      <c r="C4098" s="18" t="s">
        <v>313</v>
      </c>
      <c r="D4098" s="18" t="s">
        <v>141</v>
      </c>
      <c r="E4098" s="18" t="s">
        <v>144</v>
      </c>
      <c r="F4098" s="44">
        <v>1</v>
      </c>
    </row>
    <row r="4099" spans="1:6" x14ac:dyDescent="0.2">
      <c r="A4099" s="18" t="s">
        <v>10</v>
      </c>
      <c r="B4099" s="18" t="s">
        <v>309</v>
      </c>
      <c r="C4099" s="18" t="s">
        <v>313</v>
      </c>
      <c r="D4099" s="18" t="s">
        <v>141</v>
      </c>
      <c r="E4099" s="18" t="s">
        <v>143</v>
      </c>
      <c r="F4099" s="44">
        <v>2</v>
      </c>
    </row>
    <row r="4100" spans="1:6" x14ac:dyDescent="0.2">
      <c r="A4100" s="18" t="s">
        <v>10</v>
      </c>
      <c r="B4100" s="18" t="s">
        <v>309</v>
      </c>
      <c r="C4100" s="18" t="s">
        <v>313</v>
      </c>
      <c r="D4100" s="18" t="s">
        <v>35</v>
      </c>
      <c r="E4100" s="18" t="s">
        <v>21</v>
      </c>
      <c r="F4100" s="44">
        <v>620</v>
      </c>
    </row>
    <row r="4101" spans="1:6" x14ac:dyDescent="0.2">
      <c r="A4101" s="18" t="s">
        <v>10</v>
      </c>
      <c r="B4101" s="18" t="s">
        <v>309</v>
      </c>
      <c r="C4101" s="18" t="s">
        <v>313</v>
      </c>
      <c r="D4101" s="18" t="s">
        <v>35</v>
      </c>
      <c r="E4101" s="18" t="s">
        <v>36</v>
      </c>
      <c r="F4101" s="44">
        <v>20</v>
      </c>
    </row>
    <row r="4102" spans="1:6" x14ac:dyDescent="0.2">
      <c r="A4102" s="18" t="s">
        <v>10</v>
      </c>
      <c r="B4102" s="18" t="s">
        <v>309</v>
      </c>
      <c r="C4102" s="18" t="s">
        <v>313</v>
      </c>
      <c r="D4102" s="18" t="s">
        <v>35</v>
      </c>
      <c r="E4102" s="18" t="s">
        <v>38</v>
      </c>
      <c r="F4102" s="44">
        <v>1887</v>
      </c>
    </row>
    <row r="4103" spans="1:6" x14ac:dyDescent="0.2">
      <c r="A4103" s="18" t="s">
        <v>10</v>
      </c>
      <c r="B4103" s="18" t="s">
        <v>309</v>
      </c>
      <c r="C4103" s="18" t="s">
        <v>313</v>
      </c>
      <c r="D4103" s="18" t="s">
        <v>35</v>
      </c>
      <c r="E4103" s="18" t="s">
        <v>23</v>
      </c>
      <c r="F4103" s="44">
        <v>117</v>
      </c>
    </row>
    <row r="4104" spans="1:6" x14ac:dyDescent="0.2">
      <c r="A4104" s="18" t="s">
        <v>10</v>
      </c>
      <c r="B4104" s="18" t="s">
        <v>309</v>
      </c>
      <c r="C4104" s="18" t="s">
        <v>313</v>
      </c>
      <c r="D4104" s="18" t="s">
        <v>35</v>
      </c>
      <c r="E4104" s="18" t="s">
        <v>37</v>
      </c>
      <c r="F4104" s="44">
        <v>108</v>
      </c>
    </row>
    <row r="4105" spans="1:6" x14ac:dyDescent="0.2">
      <c r="A4105" s="18" t="s">
        <v>10</v>
      </c>
      <c r="B4105" s="18" t="s">
        <v>309</v>
      </c>
      <c r="C4105" s="18" t="s">
        <v>313</v>
      </c>
      <c r="D4105" s="18" t="s">
        <v>35</v>
      </c>
      <c r="E4105" s="18" t="s">
        <v>22</v>
      </c>
      <c r="F4105" s="44">
        <v>125</v>
      </c>
    </row>
    <row r="4106" spans="1:6" x14ac:dyDescent="0.2">
      <c r="A4106" s="18" t="s">
        <v>10</v>
      </c>
      <c r="B4106" s="18" t="s">
        <v>309</v>
      </c>
      <c r="C4106" s="18" t="s">
        <v>313</v>
      </c>
      <c r="D4106" s="18" t="s">
        <v>272</v>
      </c>
      <c r="E4106" s="18" t="s">
        <v>166</v>
      </c>
      <c r="F4106" s="44">
        <v>293</v>
      </c>
    </row>
    <row r="4107" spans="1:6" x14ac:dyDescent="0.2">
      <c r="A4107" s="18" t="s">
        <v>10</v>
      </c>
      <c r="B4107" s="18" t="s">
        <v>309</v>
      </c>
      <c r="C4107" s="18" t="s">
        <v>313</v>
      </c>
      <c r="D4107" s="18" t="s">
        <v>272</v>
      </c>
      <c r="E4107" s="18" t="s">
        <v>163</v>
      </c>
      <c r="F4107" s="44">
        <v>1115</v>
      </c>
    </row>
    <row r="4108" spans="1:6" x14ac:dyDescent="0.2">
      <c r="A4108" s="18" t="s">
        <v>10</v>
      </c>
      <c r="B4108" s="18" t="s">
        <v>309</v>
      </c>
      <c r="C4108" s="18" t="s">
        <v>313</v>
      </c>
      <c r="D4108" s="18" t="s">
        <v>105</v>
      </c>
      <c r="E4108" s="18" t="s">
        <v>106</v>
      </c>
      <c r="F4108" s="44">
        <v>1</v>
      </c>
    </row>
    <row r="4109" spans="1:6" x14ac:dyDescent="0.2">
      <c r="A4109" s="18" t="s">
        <v>10</v>
      </c>
      <c r="B4109" s="18" t="s">
        <v>309</v>
      </c>
      <c r="C4109" s="18" t="s">
        <v>313</v>
      </c>
      <c r="D4109" s="18" t="s">
        <v>105</v>
      </c>
      <c r="E4109" s="18" t="s">
        <v>107</v>
      </c>
      <c r="F4109" s="44">
        <v>6</v>
      </c>
    </row>
    <row r="4110" spans="1:6" x14ac:dyDescent="0.2">
      <c r="A4110" s="18" t="s">
        <v>10</v>
      </c>
      <c r="B4110" s="18" t="s">
        <v>309</v>
      </c>
      <c r="C4110" s="18" t="s">
        <v>313</v>
      </c>
      <c r="D4110" s="18" t="s">
        <v>105</v>
      </c>
      <c r="E4110" s="18" t="s">
        <v>108</v>
      </c>
      <c r="F4110" s="44">
        <v>26</v>
      </c>
    </row>
    <row r="4111" spans="1:6" x14ac:dyDescent="0.2">
      <c r="A4111" s="18" t="s">
        <v>10</v>
      </c>
      <c r="B4111" s="18" t="s">
        <v>309</v>
      </c>
      <c r="C4111" s="18" t="s">
        <v>313</v>
      </c>
      <c r="D4111" s="18" t="s">
        <v>105</v>
      </c>
      <c r="E4111" s="18" t="s">
        <v>109</v>
      </c>
      <c r="F4111" s="44">
        <v>346</v>
      </c>
    </row>
    <row r="4112" spans="1:6" x14ac:dyDescent="0.2">
      <c r="A4112" s="18" t="s">
        <v>10</v>
      </c>
      <c r="B4112" s="18" t="s">
        <v>309</v>
      </c>
      <c r="C4112" s="18" t="s">
        <v>313</v>
      </c>
      <c r="D4112" s="18" t="s">
        <v>105</v>
      </c>
      <c r="E4112" s="18" t="s">
        <v>110</v>
      </c>
      <c r="F4112" s="44">
        <v>19</v>
      </c>
    </row>
    <row r="4113" spans="1:6" x14ac:dyDescent="0.2">
      <c r="A4113" s="18" t="s">
        <v>10</v>
      </c>
      <c r="B4113" s="18" t="s">
        <v>309</v>
      </c>
      <c r="C4113" s="18" t="s">
        <v>313</v>
      </c>
      <c r="D4113" s="18" t="s">
        <v>105</v>
      </c>
      <c r="E4113" s="18" t="s">
        <v>111</v>
      </c>
      <c r="F4113" s="44">
        <v>41</v>
      </c>
    </row>
    <row r="4114" spans="1:6" x14ac:dyDescent="0.2">
      <c r="A4114" s="18" t="s">
        <v>10</v>
      </c>
      <c r="B4114" s="18" t="s">
        <v>309</v>
      </c>
      <c r="C4114" s="18" t="s">
        <v>313</v>
      </c>
      <c r="D4114" s="18" t="s">
        <v>105</v>
      </c>
      <c r="E4114" s="18" t="s">
        <v>112</v>
      </c>
      <c r="F4114" s="44">
        <v>2</v>
      </c>
    </row>
    <row r="4115" spans="1:6" x14ac:dyDescent="0.2">
      <c r="A4115" s="18" t="s">
        <v>10</v>
      </c>
      <c r="B4115" s="18" t="s">
        <v>309</v>
      </c>
      <c r="C4115" s="18" t="s">
        <v>313</v>
      </c>
      <c r="D4115" s="18" t="s">
        <v>105</v>
      </c>
      <c r="E4115" s="18" t="s">
        <v>113</v>
      </c>
      <c r="F4115" s="44">
        <v>9</v>
      </c>
    </row>
    <row r="4116" spans="1:6" x14ac:dyDescent="0.2">
      <c r="A4116" s="18" t="s">
        <v>10</v>
      </c>
      <c r="B4116" s="18" t="s">
        <v>309</v>
      </c>
      <c r="C4116" s="18" t="s">
        <v>313</v>
      </c>
      <c r="D4116" s="18" t="s">
        <v>105</v>
      </c>
      <c r="E4116" s="18" t="s">
        <v>114</v>
      </c>
      <c r="F4116" s="44">
        <v>1</v>
      </c>
    </row>
    <row r="4117" spans="1:6" x14ac:dyDescent="0.2">
      <c r="A4117" s="18" t="s">
        <v>10</v>
      </c>
      <c r="B4117" s="18" t="s">
        <v>309</v>
      </c>
      <c r="C4117" s="18" t="s">
        <v>313</v>
      </c>
      <c r="D4117" s="18" t="s">
        <v>105</v>
      </c>
      <c r="E4117" s="18" t="s">
        <v>115</v>
      </c>
      <c r="F4117" s="44">
        <v>3</v>
      </c>
    </row>
    <row r="4118" spans="1:6" x14ac:dyDescent="0.2">
      <c r="A4118" s="18" t="s">
        <v>10</v>
      </c>
      <c r="B4118" s="18" t="s">
        <v>309</v>
      </c>
      <c r="C4118" s="18" t="s">
        <v>313</v>
      </c>
      <c r="D4118" s="18" t="s">
        <v>105</v>
      </c>
      <c r="E4118" s="18" t="s">
        <v>116</v>
      </c>
      <c r="F4118" s="44">
        <v>13</v>
      </c>
    </row>
    <row r="4119" spans="1:6" x14ac:dyDescent="0.2">
      <c r="A4119" s="18" t="s">
        <v>10</v>
      </c>
      <c r="B4119" s="18" t="s">
        <v>309</v>
      </c>
      <c r="C4119" s="18" t="s">
        <v>313</v>
      </c>
      <c r="D4119" s="18" t="s">
        <v>105</v>
      </c>
      <c r="E4119" s="18" t="s">
        <v>117</v>
      </c>
      <c r="F4119" s="44">
        <v>21</v>
      </c>
    </row>
    <row r="4120" spans="1:6" x14ac:dyDescent="0.2">
      <c r="A4120" s="18" t="s">
        <v>10</v>
      </c>
      <c r="B4120" s="18" t="s">
        <v>309</v>
      </c>
      <c r="C4120" s="18" t="s">
        <v>313</v>
      </c>
      <c r="D4120" s="18" t="s">
        <v>105</v>
      </c>
      <c r="E4120" s="18" t="s">
        <v>119</v>
      </c>
      <c r="F4120" s="44">
        <v>2</v>
      </c>
    </row>
    <row r="4121" spans="1:6" x14ac:dyDescent="0.2">
      <c r="A4121" s="18" t="s">
        <v>10</v>
      </c>
      <c r="B4121" s="18" t="s">
        <v>309</v>
      </c>
      <c r="C4121" s="18" t="s">
        <v>313</v>
      </c>
      <c r="D4121" s="18" t="s">
        <v>105</v>
      </c>
      <c r="E4121" s="18" t="s">
        <v>120</v>
      </c>
      <c r="F4121" s="44">
        <v>12</v>
      </c>
    </row>
    <row r="4122" spans="1:6" x14ac:dyDescent="0.2">
      <c r="A4122" s="18" t="s">
        <v>10</v>
      </c>
      <c r="B4122" s="18" t="s">
        <v>309</v>
      </c>
      <c r="C4122" s="18" t="s">
        <v>313</v>
      </c>
      <c r="D4122" s="18" t="s">
        <v>105</v>
      </c>
      <c r="E4122" s="18" t="s">
        <v>121</v>
      </c>
      <c r="F4122" s="44">
        <v>14</v>
      </c>
    </row>
    <row r="4123" spans="1:6" x14ac:dyDescent="0.2">
      <c r="A4123" s="18" t="s">
        <v>10</v>
      </c>
      <c r="B4123" s="18" t="s">
        <v>309</v>
      </c>
      <c r="C4123" s="18" t="s">
        <v>313</v>
      </c>
      <c r="D4123" s="18" t="s">
        <v>105</v>
      </c>
      <c r="E4123" s="18" t="s">
        <v>122</v>
      </c>
      <c r="F4123" s="44">
        <v>2</v>
      </c>
    </row>
    <row r="4124" spans="1:6" x14ac:dyDescent="0.2">
      <c r="A4124" s="18" t="s">
        <v>10</v>
      </c>
      <c r="B4124" s="18" t="s">
        <v>309</v>
      </c>
      <c r="C4124" s="18" t="s">
        <v>313</v>
      </c>
      <c r="D4124" s="18" t="s">
        <v>105</v>
      </c>
      <c r="E4124" s="18" t="s">
        <v>123</v>
      </c>
      <c r="F4124" s="44">
        <v>7</v>
      </c>
    </row>
    <row r="4125" spans="1:6" x14ac:dyDescent="0.2">
      <c r="A4125" s="18" t="s">
        <v>10</v>
      </c>
      <c r="B4125" s="18" t="s">
        <v>309</v>
      </c>
      <c r="C4125" s="18" t="s">
        <v>313</v>
      </c>
      <c r="D4125" s="18" t="s">
        <v>105</v>
      </c>
      <c r="E4125" s="18" t="s">
        <v>124</v>
      </c>
      <c r="F4125" s="44">
        <v>6</v>
      </c>
    </row>
    <row r="4126" spans="1:6" x14ac:dyDescent="0.2">
      <c r="A4126" s="18" t="s">
        <v>10</v>
      </c>
      <c r="B4126" s="18" t="s">
        <v>309</v>
      </c>
      <c r="C4126" s="18" t="s">
        <v>313</v>
      </c>
      <c r="D4126" s="18" t="s">
        <v>105</v>
      </c>
      <c r="E4126" s="18" t="s">
        <v>125</v>
      </c>
      <c r="F4126" s="44">
        <v>15</v>
      </c>
    </row>
    <row r="4127" spans="1:6" x14ac:dyDescent="0.2">
      <c r="A4127" s="18" t="s">
        <v>10</v>
      </c>
      <c r="B4127" s="18" t="s">
        <v>309</v>
      </c>
      <c r="C4127" s="18" t="s">
        <v>313</v>
      </c>
      <c r="D4127" s="18" t="s">
        <v>105</v>
      </c>
      <c r="E4127" s="18" t="s">
        <v>126</v>
      </c>
      <c r="F4127" s="44">
        <v>13</v>
      </c>
    </row>
    <row r="4128" spans="1:6" x14ac:dyDescent="0.2">
      <c r="A4128" s="18" t="s">
        <v>10</v>
      </c>
      <c r="B4128" s="18" t="s">
        <v>309</v>
      </c>
      <c r="C4128" s="18" t="s">
        <v>313</v>
      </c>
      <c r="D4128" s="18" t="s">
        <v>105</v>
      </c>
      <c r="E4128" s="18" t="s">
        <v>127</v>
      </c>
      <c r="F4128" s="44">
        <v>58</v>
      </c>
    </row>
    <row r="4129" spans="1:6" x14ac:dyDescent="0.2">
      <c r="A4129" s="18" t="s">
        <v>10</v>
      </c>
      <c r="B4129" s="18" t="s">
        <v>309</v>
      </c>
      <c r="C4129" s="18" t="s">
        <v>313</v>
      </c>
      <c r="D4129" s="18" t="s">
        <v>242</v>
      </c>
      <c r="E4129" s="18" t="s">
        <v>62</v>
      </c>
      <c r="F4129" s="44">
        <v>1693</v>
      </c>
    </row>
    <row r="4130" spans="1:6" x14ac:dyDescent="0.2">
      <c r="A4130" s="18" t="s">
        <v>10</v>
      </c>
      <c r="B4130" s="18" t="s">
        <v>309</v>
      </c>
      <c r="C4130" s="18" t="s">
        <v>313</v>
      </c>
      <c r="D4130" s="18" t="s">
        <v>242</v>
      </c>
      <c r="E4130" s="18" t="s">
        <v>59</v>
      </c>
      <c r="F4130" s="44">
        <v>99</v>
      </c>
    </row>
    <row r="4131" spans="1:6" x14ac:dyDescent="0.2">
      <c r="A4131" s="18" t="s">
        <v>10</v>
      </c>
      <c r="B4131" s="18" t="s">
        <v>309</v>
      </c>
      <c r="C4131" s="18" t="s">
        <v>313</v>
      </c>
      <c r="D4131" s="18" t="s">
        <v>242</v>
      </c>
      <c r="E4131" s="18" t="s">
        <v>60</v>
      </c>
      <c r="F4131" s="44">
        <v>51</v>
      </c>
    </row>
    <row r="4132" spans="1:6" x14ac:dyDescent="0.2">
      <c r="A4132" s="18" t="s">
        <v>10</v>
      </c>
      <c r="B4132" s="18" t="s">
        <v>309</v>
      </c>
      <c r="C4132" s="18" t="s">
        <v>313</v>
      </c>
      <c r="D4132" s="18" t="s">
        <v>242</v>
      </c>
      <c r="E4132" s="18" t="s">
        <v>61</v>
      </c>
      <c r="F4132" s="44">
        <v>423</v>
      </c>
    </row>
    <row r="4133" spans="1:6" x14ac:dyDescent="0.2">
      <c r="A4133" s="18" t="s">
        <v>10</v>
      </c>
      <c r="B4133" s="18" t="s">
        <v>309</v>
      </c>
      <c r="C4133" s="18" t="s">
        <v>313</v>
      </c>
      <c r="D4133" s="18" t="s">
        <v>242</v>
      </c>
      <c r="E4133" s="18" t="s">
        <v>63</v>
      </c>
      <c r="F4133" s="44">
        <v>193</v>
      </c>
    </row>
    <row r="4134" spans="1:6" x14ac:dyDescent="0.2">
      <c r="A4134" s="18" t="s">
        <v>10</v>
      </c>
      <c r="B4134" s="18" t="s">
        <v>309</v>
      </c>
      <c r="C4134" s="18" t="s">
        <v>313</v>
      </c>
      <c r="D4134" s="18" t="s">
        <v>242</v>
      </c>
      <c r="E4134" s="18" t="s">
        <v>23</v>
      </c>
      <c r="F4134" s="44">
        <v>63</v>
      </c>
    </row>
    <row r="4135" spans="1:6" x14ac:dyDescent="0.2">
      <c r="A4135" s="18" t="s">
        <v>10</v>
      </c>
      <c r="B4135" s="18" t="s">
        <v>309</v>
      </c>
      <c r="C4135" s="18" t="s">
        <v>313</v>
      </c>
      <c r="D4135" s="18" t="s">
        <v>273</v>
      </c>
      <c r="E4135" s="18" t="s">
        <v>133</v>
      </c>
      <c r="F4135" s="44">
        <v>82</v>
      </c>
    </row>
    <row r="4136" spans="1:6" x14ac:dyDescent="0.2">
      <c r="A4136" s="18" t="s">
        <v>10</v>
      </c>
      <c r="B4136" s="18" t="s">
        <v>309</v>
      </c>
      <c r="C4136" s="18" t="s">
        <v>313</v>
      </c>
      <c r="D4136" s="18" t="s">
        <v>273</v>
      </c>
      <c r="E4136" s="18" t="s">
        <v>23</v>
      </c>
      <c r="F4136" s="44">
        <v>315</v>
      </c>
    </row>
    <row r="4137" spans="1:6" x14ac:dyDescent="0.2">
      <c r="A4137" s="18" t="s">
        <v>10</v>
      </c>
      <c r="B4137" s="18" t="s">
        <v>309</v>
      </c>
      <c r="C4137" s="18" t="s">
        <v>313</v>
      </c>
      <c r="D4137" s="18" t="s">
        <v>273</v>
      </c>
      <c r="E4137" s="18" t="s">
        <v>136</v>
      </c>
      <c r="F4137" s="44">
        <v>14</v>
      </c>
    </row>
    <row r="4138" spans="1:6" x14ac:dyDescent="0.2">
      <c r="A4138" s="18" t="s">
        <v>10</v>
      </c>
      <c r="B4138" s="18" t="s">
        <v>309</v>
      </c>
      <c r="C4138" s="18" t="s">
        <v>313</v>
      </c>
      <c r="D4138" s="18" t="s">
        <v>273</v>
      </c>
      <c r="E4138" s="18" t="s">
        <v>137</v>
      </c>
      <c r="F4138" s="44">
        <v>71</v>
      </c>
    </row>
    <row r="4139" spans="1:6" x14ac:dyDescent="0.2">
      <c r="A4139" s="18" t="s">
        <v>10</v>
      </c>
      <c r="B4139" s="18" t="s">
        <v>309</v>
      </c>
      <c r="C4139" s="18" t="s">
        <v>313</v>
      </c>
      <c r="D4139" s="18" t="s">
        <v>273</v>
      </c>
      <c r="E4139" s="18" t="s">
        <v>135</v>
      </c>
      <c r="F4139" s="44">
        <v>125</v>
      </c>
    </row>
    <row r="4140" spans="1:6" x14ac:dyDescent="0.2">
      <c r="A4140" s="18" t="s">
        <v>10</v>
      </c>
      <c r="B4140" s="18" t="s">
        <v>309</v>
      </c>
      <c r="C4140" s="18" t="s">
        <v>313</v>
      </c>
      <c r="D4140" s="18" t="s">
        <v>273</v>
      </c>
      <c r="E4140" s="18" t="s">
        <v>134</v>
      </c>
      <c r="F4140" s="44">
        <v>73</v>
      </c>
    </row>
    <row r="4141" spans="1:6" x14ac:dyDescent="0.2">
      <c r="A4141" s="18" t="s">
        <v>10</v>
      </c>
      <c r="B4141" s="18" t="s">
        <v>309</v>
      </c>
      <c r="C4141" s="18" t="s">
        <v>313</v>
      </c>
      <c r="D4141" s="18" t="s">
        <v>273</v>
      </c>
      <c r="E4141" s="18" t="s">
        <v>132</v>
      </c>
      <c r="F4141" s="44">
        <v>943</v>
      </c>
    </row>
    <row r="4142" spans="1:6" x14ac:dyDescent="0.2">
      <c r="A4142" s="18" t="s">
        <v>10</v>
      </c>
      <c r="B4142" s="18" t="s">
        <v>309</v>
      </c>
      <c r="C4142" s="18" t="s">
        <v>313</v>
      </c>
      <c r="D4142" s="18" t="s">
        <v>274</v>
      </c>
      <c r="E4142" s="18" t="s">
        <v>163</v>
      </c>
      <c r="F4142" s="44">
        <v>45</v>
      </c>
    </row>
    <row r="4143" spans="1:6" x14ac:dyDescent="0.2">
      <c r="A4143" s="18" t="s">
        <v>10</v>
      </c>
      <c r="B4143" s="18" t="s">
        <v>309</v>
      </c>
      <c r="C4143" s="18" t="s">
        <v>313</v>
      </c>
      <c r="D4143" s="18" t="s">
        <v>34</v>
      </c>
      <c r="E4143" s="18" t="s">
        <v>276</v>
      </c>
      <c r="F4143" s="44">
        <v>2290</v>
      </c>
    </row>
    <row r="4144" spans="1:6" x14ac:dyDescent="0.2">
      <c r="A4144" s="18" t="s">
        <v>10</v>
      </c>
      <c r="B4144" s="18" t="s">
        <v>309</v>
      </c>
      <c r="C4144" s="18" t="s">
        <v>313</v>
      </c>
      <c r="D4144" s="18" t="s">
        <v>34</v>
      </c>
      <c r="E4144" s="18" t="s">
        <v>28</v>
      </c>
      <c r="F4144" s="44">
        <v>3175</v>
      </c>
    </row>
    <row r="4145" spans="1:6" x14ac:dyDescent="0.2">
      <c r="A4145" s="18" t="s">
        <v>10</v>
      </c>
      <c r="B4145" s="18" t="s">
        <v>309</v>
      </c>
      <c r="C4145" s="18" t="s">
        <v>313</v>
      </c>
      <c r="D4145" s="18" t="s">
        <v>34</v>
      </c>
      <c r="E4145" s="18" t="s">
        <v>30</v>
      </c>
      <c r="F4145" s="44">
        <v>37</v>
      </c>
    </row>
    <row r="4146" spans="1:6" x14ac:dyDescent="0.2">
      <c r="A4146" s="18" t="s">
        <v>10</v>
      </c>
      <c r="B4146" s="18" t="s">
        <v>309</v>
      </c>
      <c r="C4146" s="18" t="s">
        <v>313</v>
      </c>
      <c r="D4146" s="18" t="s">
        <v>34</v>
      </c>
      <c r="E4146" s="18" t="s">
        <v>31</v>
      </c>
      <c r="F4146" s="44">
        <v>291</v>
      </c>
    </row>
    <row r="4147" spans="1:6" x14ac:dyDescent="0.2">
      <c r="A4147" s="18" t="s">
        <v>10</v>
      </c>
      <c r="B4147" s="18" t="s">
        <v>309</v>
      </c>
      <c r="C4147" s="18" t="s">
        <v>313</v>
      </c>
      <c r="D4147" s="18" t="s">
        <v>34</v>
      </c>
      <c r="E4147" s="18" t="s">
        <v>26</v>
      </c>
      <c r="F4147" s="44">
        <v>72</v>
      </c>
    </row>
    <row r="4148" spans="1:6" x14ac:dyDescent="0.2">
      <c r="A4148" s="18" t="s">
        <v>10</v>
      </c>
      <c r="B4148" s="18" t="s">
        <v>309</v>
      </c>
      <c r="C4148" s="18" t="s">
        <v>313</v>
      </c>
      <c r="D4148" s="18" t="s">
        <v>34</v>
      </c>
      <c r="E4148" s="18" t="s">
        <v>33</v>
      </c>
      <c r="F4148" s="44">
        <v>1835</v>
      </c>
    </row>
    <row r="4149" spans="1:6" x14ac:dyDescent="0.2">
      <c r="A4149" s="18" t="s">
        <v>10</v>
      </c>
      <c r="B4149" s="18" t="s">
        <v>309</v>
      </c>
      <c r="C4149" s="18" t="s">
        <v>313</v>
      </c>
      <c r="D4149" s="18" t="s">
        <v>34</v>
      </c>
      <c r="E4149" s="18" t="s">
        <v>23</v>
      </c>
      <c r="F4149" s="44">
        <v>951</v>
      </c>
    </row>
    <row r="4150" spans="1:6" x14ac:dyDescent="0.2">
      <c r="A4150" s="18" t="s">
        <v>10</v>
      </c>
      <c r="B4150" s="18" t="s">
        <v>309</v>
      </c>
      <c r="C4150" s="18" t="s">
        <v>313</v>
      </c>
      <c r="D4150" s="18" t="s">
        <v>34</v>
      </c>
      <c r="E4150" s="18" t="s">
        <v>32</v>
      </c>
      <c r="F4150" s="44">
        <v>59</v>
      </c>
    </row>
    <row r="4151" spans="1:6" x14ac:dyDescent="0.2">
      <c r="A4151" s="18" t="s">
        <v>10</v>
      </c>
      <c r="B4151" s="18" t="s">
        <v>309</v>
      </c>
      <c r="C4151" s="18" t="s">
        <v>313</v>
      </c>
      <c r="D4151" s="18" t="s">
        <v>34</v>
      </c>
      <c r="E4151" s="18" t="s">
        <v>29</v>
      </c>
      <c r="F4151" s="44">
        <v>1298</v>
      </c>
    </row>
    <row r="4152" spans="1:6" x14ac:dyDescent="0.2">
      <c r="A4152" s="18" t="s">
        <v>10</v>
      </c>
      <c r="B4152" s="18" t="s">
        <v>309</v>
      </c>
      <c r="C4152" s="18" t="s">
        <v>313</v>
      </c>
      <c r="D4152" s="18" t="s">
        <v>275</v>
      </c>
      <c r="E4152" s="18" t="s">
        <v>276</v>
      </c>
      <c r="F4152" s="44">
        <v>380</v>
      </c>
    </row>
    <row r="4153" spans="1:6" x14ac:dyDescent="0.2">
      <c r="A4153" s="18" t="s">
        <v>10</v>
      </c>
      <c r="B4153" s="18" t="s">
        <v>309</v>
      </c>
      <c r="C4153" s="18" t="s">
        <v>313</v>
      </c>
      <c r="D4153" s="18" t="s">
        <v>275</v>
      </c>
      <c r="E4153" s="18" t="s">
        <v>28</v>
      </c>
      <c r="F4153" s="44">
        <v>646</v>
      </c>
    </row>
    <row r="4154" spans="1:6" x14ac:dyDescent="0.2">
      <c r="A4154" s="18" t="s">
        <v>10</v>
      </c>
      <c r="B4154" s="18" t="s">
        <v>309</v>
      </c>
      <c r="C4154" s="18" t="s">
        <v>313</v>
      </c>
      <c r="D4154" s="18" t="s">
        <v>275</v>
      </c>
      <c r="E4154" s="18" t="s">
        <v>30</v>
      </c>
      <c r="F4154" s="44">
        <v>3</v>
      </c>
    </row>
    <row r="4155" spans="1:6" x14ac:dyDescent="0.2">
      <c r="A4155" s="18" t="s">
        <v>10</v>
      </c>
      <c r="B4155" s="18" t="s">
        <v>309</v>
      </c>
      <c r="C4155" s="18" t="s">
        <v>313</v>
      </c>
      <c r="D4155" s="18" t="s">
        <v>275</v>
      </c>
      <c r="E4155" s="18" t="s">
        <v>31</v>
      </c>
      <c r="F4155" s="44">
        <v>201</v>
      </c>
    </row>
    <row r="4156" spans="1:6" x14ac:dyDescent="0.2">
      <c r="A4156" s="18" t="s">
        <v>10</v>
      </c>
      <c r="B4156" s="18" t="s">
        <v>309</v>
      </c>
      <c r="C4156" s="18" t="s">
        <v>313</v>
      </c>
      <c r="D4156" s="18" t="s">
        <v>275</v>
      </c>
      <c r="E4156" s="18" t="s">
        <v>26</v>
      </c>
      <c r="F4156" s="44">
        <v>357</v>
      </c>
    </row>
    <row r="4157" spans="1:6" x14ac:dyDescent="0.2">
      <c r="A4157" s="18" t="s">
        <v>10</v>
      </c>
      <c r="B4157" s="18" t="s">
        <v>309</v>
      </c>
      <c r="C4157" s="18" t="s">
        <v>313</v>
      </c>
      <c r="D4157" s="18" t="s">
        <v>275</v>
      </c>
      <c r="E4157" s="18" t="s">
        <v>33</v>
      </c>
      <c r="F4157" s="44">
        <v>282</v>
      </c>
    </row>
    <row r="4158" spans="1:6" x14ac:dyDescent="0.2">
      <c r="A4158" s="18" t="s">
        <v>10</v>
      </c>
      <c r="B4158" s="18" t="s">
        <v>309</v>
      </c>
      <c r="C4158" s="18" t="s">
        <v>313</v>
      </c>
      <c r="D4158" s="18" t="s">
        <v>275</v>
      </c>
      <c r="E4158" s="18" t="s">
        <v>23</v>
      </c>
      <c r="F4158" s="44">
        <v>234</v>
      </c>
    </row>
    <row r="4159" spans="1:6" x14ac:dyDescent="0.2">
      <c r="A4159" s="18" t="s">
        <v>10</v>
      </c>
      <c r="B4159" s="18" t="s">
        <v>309</v>
      </c>
      <c r="C4159" s="18" t="s">
        <v>313</v>
      </c>
      <c r="D4159" s="18" t="s">
        <v>275</v>
      </c>
      <c r="E4159" s="18" t="s">
        <v>32</v>
      </c>
      <c r="F4159" s="44">
        <v>9</v>
      </c>
    </row>
    <row r="4160" spans="1:6" x14ac:dyDescent="0.2">
      <c r="A4160" s="18" t="s">
        <v>10</v>
      </c>
      <c r="B4160" s="18" t="s">
        <v>309</v>
      </c>
      <c r="C4160" s="18" t="s">
        <v>313</v>
      </c>
      <c r="D4160" s="18" t="s">
        <v>275</v>
      </c>
      <c r="E4160" s="18" t="s">
        <v>29</v>
      </c>
      <c r="F4160" s="44">
        <v>189</v>
      </c>
    </row>
    <row r="4161" spans="1:6" x14ac:dyDescent="0.2">
      <c r="A4161" s="18" t="s">
        <v>10</v>
      </c>
      <c r="B4161" s="18" t="s">
        <v>309</v>
      </c>
      <c r="C4161" s="18" t="s">
        <v>313</v>
      </c>
      <c r="D4161" s="18" t="s">
        <v>162</v>
      </c>
      <c r="E4161" s="18" t="s">
        <v>163</v>
      </c>
      <c r="F4161" s="44">
        <v>1879</v>
      </c>
    </row>
    <row r="4162" spans="1:6" x14ac:dyDescent="0.2">
      <c r="A4162" s="18" t="s">
        <v>10</v>
      </c>
      <c r="B4162" s="18" t="s">
        <v>309</v>
      </c>
      <c r="C4162" s="18" t="s">
        <v>313</v>
      </c>
      <c r="D4162" s="18" t="s">
        <v>65</v>
      </c>
      <c r="E4162" s="18" t="s">
        <v>70</v>
      </c>
      <c r="F4162" s="44">
        <v>14</v>
      </c>
    </row>
    <row r="4163" spans="1:6" x14ac:dyDescent="0.2">
      <c r="A4163" s="18" t="s">
        <v>10</v>
      </c>
      <c r="B4163" s="18" t="s">
        <v>309</v>
      </c>
      <c r="C4163" s="18" t="s">
        <v>313</v>
      </c>
      <c r="D4163" s="18" t="s">
        <v>65</v>
      </c>
      <c r="E4163" s="18" t="s">
        <v>69</v>
      </c>
      <c r="F4163" s="44">
        <v>7</v>
      </c>
    </row>
    <row r="4164" spans="1:6" x14ac:dyDescent="0.2">
      <c r="A4164" s="18" t="s">
        <v>10</v>
      </c>
      <c r="B4164" s="18" t="s">
        <v>309</v>
      </c>
      <c r="C4164" s="18" t="s">
        <v>313</v>
      </c>
      <c r="D4164" s="18" t="s">
        <v>65</v>
      </c>
      <c r="E4164" s="18" t="s">
        <v>277</v>
      </c>
      <c r="F4164" s="44">
        <v>16</v>
      </c>
    </row>
    <row r="4165" spans="1:6" x14ac:dyDescent="0.2">
      <c r="A4165" s="18" t="s">
        <v>10</v>
      </c>
      <c r="B4165" s="18" t="s">
        <v>309</v>
      </c>
      <c r="C4165" s="18" t="s">
        <v>313</v>
      </c>
      <c r="D4165" s="18" t="s">
        <v>65</v>
      </c>
      <c r="E4165" s="18" t="s">
        <v>278</v>
      </c>
      <c r="F4165" s="44">
        <v>237</v>
      </c>
    </row>
    <row r="4166" spans="1:6" x14ac:dyDescent="0.2">
      <c r="A4166" s="18" t="s">
        <v>10</v>
      </c>
      <c r="B4166" s="18" t="s">
        <v>309</v>
      </c>
      <c r="C4166" s="18" t="s">
        <v>313</v>
      </c>
      <c r="D4166" s="18" t="s">
        <v>65</v>
      </c>
      <c r="E4166" s="18" t="s">
        <v>279</v>
      </c>
      <c r="F4166" s="44">
        <v>31</v>
      </c>
    </row>
    <row r="4167" spans="1:6" x14ac:dyDescent="0.2">
      <c r="A4167" s="18" t="s">
        <v>10</v>
      </c>
      <c r="B4167" s="18" t="s">
        <v>309</v>
      </c>
      <c r="C4167" s="18" t="s">
        <v>313</v>
      </c>
      <c r="D4167" s="18" t="s">
        <v>65</v>
      </c>
      <c r="E4167" s="18" t="s">
        <v>23</v>
      </c>
      <c r="F4167" s="44">
        <v>427</v>
      </c>
    </row>
    <row r="4168" spans="1:6" x14ac:dyDescent="0.2">
      <c r="A4168" s="18" t="s">
        <v>10</v>
      </c>
      <c r="B4168" s="18" t="s">
        <v>309</v>
      </c>
      <c r="C4168" s="18" t="s">
        <v>313</v>
      </c>
      <c r="D4168" s="18" t="s">
        <v>65</v>
      </c>
      <c r="E4168" s="18" t="s">
        <v>280</v>
      </c>
      <c r="F4168" s="44">
        <v>7</v>
      </c>
    </row>
    <row r="4169" spans="1:6" x14ac:dyDescent="0.2">
      <c r="A4169" s="18" t="s">
        <v>10</v>
      </c>
      <c r="B4169" s="18" t="s">
        <v>309</v>
      </c>
      <c r="C4169" s="18" t="s">
        <v>313</v>
      </c>
      <c r="D4169" s="18" t="s">
        <v>65</v>
      </c>
      <c r="E4169" s="18" t="s">
        <v>66</v>
      </c>
      <c r="F4169" s="44">
        <v>128</v>
      </c>
    </row>
    <row r="4170" spans="1:6" x14ac:dyDescent="0.2">
      <c r="A4170" s="18" t="s">
        <v>10</v>
      </c>
      <c r="B4170" s="18" t="s">
        <v>309</v>
      </c>
      <c r="C4170" s="18" t="s">
        <v>313</v>
      </c>
      <c r="D4170" s="18" t="s">
        <v>243</v>
      </c>
      <c r="E4170" s="18" t="s">
        <v>21</v>
      </c>
      <c r="F4170" s="44">
        <v>12</v>
      </c>
    </row>
    <row r="4171" spans="1:6" x14ac:dyDescent="0.2">
      <c r="A4171" s="18" t="s">
        <v>10</v>
      </c>
      <c r="B4171" s="18" t="s">
        <v>309</v>
      </c>
      <c r="C4171" s="18" t="s">
        <v>313</v>
      </c>
      <c r="D4171" s="18" t="s">
        <v>243</v>
      </c>
      <c r="E4171" s="18" t="s">
        <v>14</v>
      </c>
      <c r="F4171" s="44">
        <v>16</v>
      </c>
    </row>
    <row r="4172" spans="1:6" x14ac:dyDescent="0.2">
      <c r="A4172" s="18" t="s">
        <v>10</v>
      </c>
      <c r="B4172" s="18" t="s">
        <v>309</v>
      </c>
      <c r="C4172" s="18" t="s">
        <v>313</v>
      </c>
      <c r="D4172" s="18" t="s">
        <v>243</v>
      </c>
      <c r="E4172" s="18" t="s">
        <v>18</v>
      </c>
      <c r="F4172" s="44">
        <v>63</v>
      </c>
    </row>
    <row r="4173" spans="1:6" x14ac:dyDescent="0.2">
      <c r="A4173" s="18" t="s">
        <v>10</v>
      </c>
      <c r="B4173" s="18" t="s">
        <v>309</v>
      </c>
      <c r="C4173" s="18" t="s">
        <v>313</v>
      </c>
      <c r="D4173" s="18" t="s">
        <v>243</v>
      </c>
      <c r="E4173" s="18" t="s">
        <v>17</v>
      </c>
      <c r="F4173" s="44">
        <v>40</v>
      </c>
    </row>
    <row r="4174" spans="1:6" x14ac:dyDescent="0.2">
      <c r="A4174" s="18" t="s">
        <v>10</v>
      </c>
      <c r="B4174" s="18" t="s">
        <v>309</v>
      </c>
      <c r="C4174" s="18" t="s">
        <v>313</v>
      </c>
      <c r="D4174" s="18" t="s">
        <v>243</v>
      </c>
      <c r="E4174" s="18" t="s">
        <v>20</v>
      </c>
      <c r="F4174" s="44">
        <v>13</v>
      </c>
    </row>
    <row r="4175" spans="1:6" x14ac:dyDescent="0.2">
      <c r="A4175" s="18" t="s">
        <v>10</v>
      </c>
      <c r="B4175" s="18" t="s">
        <v>309</v>
      </c>
      <c r="C4175" s="18" t="s">
        <v>313</v>
      </c>
      <c r="D4175" s="18" t="s">
        <v>243</v>
      </c>
      <c r="E4175" s="18" t="s">
        <v>23</v>
      </c>
      <c r="F4175" s="44">
        <v>10</v>
      </c>
    </row>
    <row r="4176" spans="1:6" x14ac:dyDescent="0.2">
      <c r="A4176" s="18" t="s">
        <v>10</v>
      </c>
      <c r="B4176" s="18" t="s">
        <v>309</v>
      </c>
      <c r="C4176" s="18" t="s">
        <v>313</v>
      </c>
      <c r="D4176" s="18" t="s">
        <v>243</v>
      </c>
      <c r="E4176" s="18" t="s">
        <v>15</v>
      </c>
      <c r="F4176" s="44">
        <v>61</v>
      </c>
    </row>
    <row r="4177" spans="1:6" x14ac:dyDescent="0.2">
      <c r="A4177" s="18" t="s">
        <v>10</v>
      </c>
      <c r="B4177" s="18" t="s">
        <v>309</v>
      </c>
      <c r="C4177" s="18" t="s">
        <v>313</v>
      </c>
      <c r="D4177" s="18" t="s">
        <v>243</v>
      </c>
      <c r="E4177" s="18" t="s">
        <v>22</v>
      </c>
      <c r="F4177" s="44">
        <v>39</v>
      </c>
    </row>
    <row r="4178" spans="1:6" x14ac:dyDescent="0.2">
      <c r="A4178" s="18" t="s">
        <v>10</v>
      </c>
      <c r="B4178" s="18" t="s">
        <v>309</v>
      </c>
      <c r="C4178" s="18" t="s">
        <v>313</v>
      </c>
      <c r="D4178" s="18" t="s">
        <v>98</v>
      </c>
      <c r="E4178" s="18" t="s">
        <v>100</v>
      </c>
      <c r="F4178" s="44">
        <v>35</v>
      </c>
    </row>
    <row r="4179" spans="1:6" x14ac:dyDescent="0.2">
      <c r="A4179" s="18" t="s">
        <v>10</v>
      </c>
      <c r="B4179" s="18" t="s">
        <v>309</v>
      </c>
      <c r="C4179" s="18" t="s">
        <v>313</v>
      </c>
      <c r="D4179" s="18" t="s">
        <v>98</v>
      </c>
      <c r="E4179" s="18" t="s">
        <v>102</v>
      </c>
      <c r="F4179" s="44">
        <v>17</v>
      </c>
    </row>
    <row r="4180" spans="1:6" x14ac:dyDescent="0.2">
      <c r="A4180" s="18" t="s">
        <v>10</v>
      </c>
      <c r="B4180" s="18" t="s">
        <v>309</v>
      </c>
      <c r="C4180" s="18" t="s">
        <v>313</v>
      </c>
      <c r="D4180" s="18" t="s">
        <v>98</v>
      </c>
      <c r="E4180" s="18" t="s">
        <v>23</v>
      </c>
      <c r="F4180" s="44">
        <v>71</v>
      </c>
    </row>
    <row r="4181" spans="1:6" x14ac:dyDescent="0.2">
      <c r="A4181" s="18" t="s">
        <v>10</v>
      </c>
      <c r="B4181" s="18" t="s">
        <v>309</v>
      </c>
      <c r="C4181" s="18" t="s">
        <v>313</v>
      </c>
      <c r="D4181" s="18" t="s">
        <v>98</v>
      </c>
      <c r="E4181" s="18" t="s">
        <v>101</v>
      </c>
      <c r="F4181" s="44">
        <v>72</v>
      </c>
    </row>
    <row r="4182" spans="1:6" x14ac:dyDescent="0.2">
      <c r="A4182" s="18" t="s">
        <v>10</v>
      </c>
      <c r="B4182" s="18" t="s">
        <v>309</v>
      </c>
      <c r="C4182" s="18" t="s">
        <v>313</v>
      </c>
      <c r="D4182" s="18" t="s">
        <v>98</v>
      </c>
      <c r="E4182" s="18" t="s">
        <v>104</v>
      </c>
      <c r="F4182" s="44">
        <v>9</v>
      </c>
    </row>
    <row r="4183" spans="1:6" x14ac:dyDescent="0.2">
      <c r="A4183" s="18" t="s">
        <v>10</v>
      </c>
      <c r="B4183" s="18" t="s">
        <v>309</v>
      </c>
      <c r="C4183" s="18" t="s">
        <v>313</v>
      </c>
      <c r="D4183" s="18" t="s">
        <v>98</v>
      </c>
      <c r="E4183" s="18" t="s">
        <v>99</v>
      </c>
      <c r="F4183" s="44">
        <v>608</v>
      </c>
    </row>
    <row r="4184" spans="1:6" x14ac:dyDescent="0.2">
      <c r="A4184" s="18" t="s">
        <v>10</v>
      </c>
      <c r="B4184" s="18" t="s">
        <v>309</v>
      </c>
      <c r="C4184" s="18" t="s">
        <v>313</v>
      </c>
      <c r="D4184" s="18" t="s">
        <v>98</v>
      </c>
      <c r="E4184" s="18" t="s">
        <v>103</v>
      </c>
      <c r="F4184" s="44">
        <v>180</v>
      </c>
    </row>
    <row r="4185" spans="1:6" x14ac:dyDescent="0.2">
      <c r="A4185" s="18" t="s">
        <v>10</v>
      </c>
      <c r="B4185" s="18" t="s">
        <v>309</v>
      </c>
      <c r="C4185" s="18" t="s">
        <v>313</v>
      </c>
      <c r="D4185" s="18" t="s">
        <v>39</v>
      </c>
      <c r="E4185" s="18" t="s">
        <v>220</v>
      </c>
      <c r="F4185" s="44">
        <v>1</v>
      </c>
    </row>
    <row r="4186" spans="1:6" x14ac:dyDescent="0.2">
      <c r="A4186" s="18" t="s">
        <v>10</v>
      </c>
      <c r="B4186" s="18" t="s">
        <v>309</v>
      </c>
      <c r="C4186" s="18" t="s">
        <v>313</v>
      </c>
      <c r="D4186" s="18" t="s">
        <v>39</v>
      </c>
      <c r="E4186" s="18" t="s">
        <v>172</v>
      </c>
      <c r="F4186" s="44">
        <v>27</v>
      </c>
    </row>
    <row r="4187" spans="1:6" x14ac:dyDescent="0.2">
      <c r="A4187" s="18" t="s">
        <v>10</v>
      </c>
      <c r="B4187" s="18" t="s">
        <v>309</v>
      </c>
      <c r="C4187" s="18" t="s">
        <v>313</v>
      </c>
      <c r="D4187" s="18" t="s">
        <v>39</v>
      </c>
      <c r="E4187" s="18" t="s">
        <v>174</v>
      </c>
      <c r="F4187" s="44">
        <v>3</v>
      </c>
    </row>
    <row r="4188" spans="1:6" x14ac:dyDescent="0.2">
      <c r="A4188" s="18" t="s">
        <v>10</v>
      </c>
      <c r="B4188" s="18" t="s">
        <v>309</v>
      </c>
      <c r="C4188" s="18" t="s">
        <v>313</v>
      </c>
      <c r="D4188" s="18" t="s">
        <v>39</v>
      </c>
      <c r="E4188" s="18" t="s">
        <v>23</v>
      </c>
      <c r="F4188" s="44">
        <v>7</v>
      </c>
    </row>
    <row r="4189" spans="1:6" x14ac:dyDescent="0.2">
      <c r="A4189" s="18" t="s">
        <v>10</v>
      </c>
      <c r="B4189" s="18" t="s">
        <v>309</v>
      </c>
      <c r="C4189" s="18" t="s">
        <v>313</v>
      </c>
      <c r="D4189" s="18" t="s">
        <v>39</v>
      </c>
      <c r="E4189" s="18" t="s">
        <v>54</v>
      </c>
      <c r="F4189" s="44">
        <v>3</v>
      </c>
    </row>
    <row r="4190" spans="1:6" x14ac:dyDescent="0.2">
      <c r="A4190" s="18" t="s">
        <v>10</v>
      </c>
      <c r="B4190" s="18" t="s">
        <v>309</v>
      </c>
      <c r="C4190" s="18" t="s">
        <v>313</v>
      </c>
      <c r="D4190" s="18" t="s">
        <v>39</v>
      </c>
      <c r="E4190" s="18" t="s">
        <v>171</v>
      </c>
      <c r="F4190" s="44">
        <v>1</v>
      </c>
    </row>
    <row r="4191" spans="1:6" x14ac:dyDescent="0.2">
      <c r="A4191" s="18" t="s">
        <v>10</v>
      </c>
      <c r="B4191" s="18" t="s">
        <v>309</v>
      </c>
      <c r="C4191" s="18" t="s">
        <v>313</v>
      </c>
      <c r="D4191" s="18" t="s">
        <v>39</v>
      </c>
      <c r="E4191" s="18" t="s">
        <v>55</v>
      </c>
      <c r="F4191" s="44">
        <v>7</v>
      </c>
    </row>
    <row r="4192" spans="1:6" x14ac:dyDescent="0.2">
      <c r="A4192" s="18" t="s">
        <v>10</v>
      </c>
      <c r="B4192" s="18" t="s">
        <v>309</v>
      </c>
      <c r="C4192" s="18" t="s">
        <v>313</v>
      </c>
      <c r="D4192" s="18" t="s">
        <v>39</v>
      </c>
      <c r="E4192" s="18" t="s">
        <v>42</v>
      </c>
      <c r="F4192" s="44">
        <v>2</v>
      </c>
    </row>
    <row r="4193" spans="1:6" x14ac:dyDescent="0.2">
      <c r="A4193" s="18" t="s">
        <v>10</v>
      </c>
      <c r="B4193" s="18" t="s">
        <v>309</v>
      </c>
      <c r="C4193" s="18" t="s">
        <v>313</v>
      </c>
      <c r="D4193" s="18" t="s">
        <v>39</v>
      </c>
      <c r="E4193" s="18" t="s">
        <v>170</v>
      </c>
      <c r="F4193" s="44">
        <v>10</v>
      </c>
    </row>
    <row r="4194" spans="1:6" x14ac:dyDescent="0.2">
      <c r="A4194" s="18" t="s">
        <v>10</v>
      </c>
      <c r="B4194" s="18" t="s">
        <v>309</v>
      </c>
      <c r="C4194" s="18" t="s">
        <v>313</v>
      </c>
      <c r="D4194" s="18" t="s">
        <v>39</v>
      </c>
      <c r="E4194" s="18" t="s">
        <v>47</v>
      </c>
      <c r="F4194" s="44">
        <v>19</v>
      </c>
    </row>
    <row r="4195" spans="1:6" x14ac:dyDescent="0.2">
      <c r="A4195" s="18" t="s">
        <v>10</v>
      </c>
      <c r="B4195" s="18" t="s">
        <v>309</v>
      </c>
      <c r="C4195" s="18" t="s">
        <v>313</v>
      </c>
      <c r="D4195" s="18" t="s">
        <v>39</v>
      </c>
      <c r="E4195" s="18" t="s">
        <v>169</v>
      </c>
      <c r="F4195" s="44">
        <v>78</v>
      </c>
    </row>
    <row r="4196" spans="1:6" x14ac:dyDescent="0.2">
      <c r="A4196" s="18" t="s">
        <v>10</v>
      </c>
      <c r="B4196" s="18" t="s">
        <v>309</v>
      </c>
      <c r="C4196" s="18" t="s">
        <v>313</v>
      </c>
      <c r="D4196" s="18" t="s">
        <v>39</v>
      </c>
      <c r="E4196" s="18" t="s">
        <v>56</v>
      </c>
      <c r="F4196" s="44">
        <v>15</v>
      </c>
    </row>
    <row r="4197" spans="1:6" x14ac:dyDescent="0.2">
      <c r="A4197" s="18" t="s">
        <v>10</v>
      </c>
      <c r="B4197" s="18" t="s">
        <v>309</v>
      </c>
      <c r="C4197" s="18" t="s">
        <v>313</v>
      </c>
      <c r="D4197" s="18" t="s">
        <v>39</v>
      </c>
      <c r="E4197" s="18" t="s">
        <v>44</v>
      </c>
      <c r="F4197" s="44">
        <v>3</v>
      </c>
    </row>
    <row r="4198" spans="1:6" x14ac:dyDescent="0.2">
      <c r="A4198" s="18" t="s">
        <v>10</v>
      </c>
      <c r="B4198" s="18" t="s">
        <v>309</v>
      </c>
      <c r="C4198" s="18" t="s">
        <v>313</v>
      </c>
      <c r="D4198" s="18" t="s">
        <v>39</v>
      </c>
      <c r="E4198" s="18" t="s">
        <v>173</v>
      </c>
      <c r="F4198" s="44">
        <v>4</v>
      </c>
    </row>
    <row r="4199" spans="1:6" x14ac:dyDescent="0.2">
      <c r="A4199" s="18" t="s">
        <v>10</v>
      </c>
      <c r="B4199" s="18" t="s">
        <v>309</v>
      </c>
      <c r="C4199" s="18" t="s">
        <v>313</v>
      </c>
      <c r="D4199" s="18" t="s">
        <v>13</v>
      </c>
      <c r="E4199" s="18" t="s">
        <v>21</v>
      </c>
      <c r="F4199" s="44">
        <v>159</v>
      </c>
    </row>
    <row r="4200" spans="1:6" x14ac:dyDescent="0.2">
      <c r="A4200" s="18" t="s">
        <v>10</v>
      </c>
      <c r="B4200" s="18" t="s">
        <v>309</v>
      </c>
      <c r="C4200" s="18" t="s">
        <v>313</v>
      </c>
      <c r="D4200" s="18" t="s">
        <v>13</v>
      </c>
      <c r="E4200" s="18" t="s">
        <v>14</v>
      </c>
      <c r="F4200" s="44">
        <v>1334</v>
      </c>
    </row>
    <row r="4201" spans="1:6" x14ac:dyDescent="0.2">
      <c r="A4201" s="18" t="s">
        <v>10</v>
      </c>
      <c r="B4201" s="18" t="s">
        <v>309</v>
      </c>
      <c r="C4201" s="18" t="s">
        <v>313</v>
      </c>
      <c r="D4201" s="18" t="s">
        <v>13</v>
      </c>
      <c r="E4201" s="18" t="s">
        <v>18</v>
      </c>
      <c r="F4201" s="44">
        <v>1949</v>
      </c>
    </row>
    <row r="4202" spans="1:6" x14ac:dyDescent="0.2">
      <c r="A4202" s="18" t="s">
        <v>10</v>
      </c>
      <c r="B4202" s="18" t="s">
        <v>309</v>
      </c>
      <c r="C4202" s="18" t="s">
        <v>313</v>
      </c>
      <c r="D4202" s="18" t="s">
        <v>13</v>
      </c>
      <c r="E4202" s="18" t="s">
        <v>17</v>
      </c>
      <c r="F4202" s="44">
        <v>1858</v>
      </c>
    </row>
    <row r="4203" spans="1:6" x14ac:dyDescent="0.2">
      <c r="A4203" s="18" t="s">
        <v>10</v>
      </c>
      <c r="B4203" s="18" t="s">
        <v>309</v>
      </c>
      <c r="C4203" s="18" t="s">
        <v>313</v>
      </c>
      <c r="D4203" s="18" t="s">
        <v>13</v>
      </c>
      <c r="E4203" s="18" t="s">
        <v>20</v>
      </c>
      <c r="F4203" s="44">
        <v>340</v>
      </c>
    </row>
    <row r="4204" spans="1:6" x14ac:dyDescent="0.2">
      <c r="A4204" s="18" t="s">
        <v>10</v>
      </c>
      <c r="B4204" s="18" t="s">
        <v>309</v>
      </c>
      <c r="C4204" s="18" t="s">
        <v>313</v>
      </c>
      <c r="D4204" s="18" t="s">
        <v>13</v>
      </c>
      <c r="E4204" s="18" t="s">
        <v>23</v>
      </c>
      <c r="F4204" s="44">
        <v>153</v>
      </c>
    </row>
    <row r="4205" spans="1:6" x14ac:dyDescent="0.2">
      <c r="A4205" s="18" t="s">
        <v>10</v>
      </c>
      <c r="B4205" s="18" t="s">
        <v>309</v>
      </c>
      <c r="C4205" s="18" t="s">
        <v>313</v>
      </c>
      <c r="D4205" s="18" t="s">
        <v>13</v>
      </c>
      <c r="E4205" s="18" t="s">
        <v>15</v>
      </c>
      <c r="F4205" s="44">
        <v>468</v>
      </c>
    </row>
    <row r="4206" spans="1:6" x14ac:dyDescent="0.2">
      <c r="A4206" s="18" t="s">
        <v>10</v>
      </c>
      <c r="B4206" s="18" t="s">
        <v>309</v>
      </c>
      <c r="C4206" s="18" t="s">
        <v>313</v>
      </c>
      <c r="D4206" s="18" t="s">
        <v>13</v>
      </c>
      <c r="E4206" s="18" t="s">
        <v>22</v>
      </c>
      <c r="F4206" s="44">
        <v>471</v>
      </c>
    </row>
    <row r="4207" spans="1:6" x14ac:dyDescent="0.2">
      <c r="A4207" s="18" t="s">
        <v>10</v>
      </c>
      <c r="B4207" s="18" t="s">
        <v>309</v>
      </c>
      <c r="C4207" s="18" t="s">
        <v>313</v>
      </c>
      <c r="D4207" s="18" t="s">
        <v>13</v>
      </c>
      <c r="E4207" s="18" t="s">
        <v>19</v>
      </c>
      <c r="F4207" s="44">
        <v>192</v>
      </c>
    </row>
    <row r="4208" spans="1:6" x14ac:dyDescent="0.2">
      <c r="A4208" s="18" t="s">
        <v>10</v>
      </c>
      <c r="B4208" s="18" t="s">
        <v>309</v>
      </c>
      <c r="C4208" s="18" t="s">
        <v>313</v>
      </c>
      <c r="D4208" s="18" t="s">
        <v>128</v>
      </c>
      <c r="E4208" s="18" t="s">
        <v>23</v>
      </c>
      <c r="F4208" s="44">
        <v>262</v>
      </c>
    </row>
    <row r="4209" spans="1:6" x14ac:dyDescent="0.2">
      <c r="A4209" s="18" t="s">
        <v>10</v>
      </c>
      <c r="B4209" s="18" t="s">
        <v>309</v>
      </c>
      <c r="C4209" s="18" t="s">
        <v>313</v>
      </c>
      <c r="D4209" s="18" t="s">
        <v>128</v>
      </c>
      <c r="E4209" s="18" t="s">
        <v>129</v>
      </c>
      <c r="F4209" s="44">
        <v>67</v>
      </c>
    </row>
    <row r="4210" spans="1:6" x14ac:dyDescent="0.2">
      <c r="A4210" s="18" t="s">
        <v>10</v>
      </c>
      <c r="B4210" s="18" t="s">
        <v>309</v>
      </c>
      <c r="C4210" s="18" t="s">
        <v>313</v>
      </c>
      <c r="D4210" s="18" t="s">
        <v>128</v>
      </c>
      <c r="E4210" s="18" t="s">
        <v>130</v>
      </c>
      <c r="F4210" s="44">
        <v>399</v>
      </c>
    </row>
    <row r="4211" spans="1:6" x14ac:dyDescent="0.2">
      <c r="A4211" s="18" t="s">
        <v>10</v>
      </c>
      <c r="B4211" s="18" t="s">
        <v>309</v>
      </c>
      <c r="C4211" s="18" t="s">
        <v>313</v>
      </c>
      <c r="D4211" s="18" t="s">
        <v>244</v>
      </c>
      <c r="E4211" s="18" t="s">
        <v>160</v>
      </c>
      <c r="F4211" s="44">
        <v>29</v>
      </c>
    </row>
    <row r="4212" spans="1:6" x14ac:dyDescent="0.2">
      <c r="A4212" s="18" t="s">
        <v>10</v>
      </c>
      <c r="B4212" s="18" t="s">
        <v>309</v>
      </c>
      <c r="C4212" s="18" t="s">
        <v>313</v>
      </c>
      <c r="D4212" s="18" t="s">
        <v>244</v>
      </c>
      <c r="E4212" s="18" t="s">
        <v>159</v>
      </c>
      <c r="F4212" s="44">
        <v>1</v>
      </c>
    </row>
    <row r="4213" spans="1:6" x14ac:dyDescent="0.2">
      <c r="A4213" s="18" t="s">
        <v>10</v>
      </c>
      <c r="B4213" s="18" t="s">
        <v>309</v>
      </c>
      <c r="C4213" s="18" t="s">
        <v>313</v>
      </c>
      <c r="D4213" s="18" t="s">
        <v>244</v>
      </c>
      <c r="E4213" s="18" t="s">
        <v>161</v>
      </c>
      <c r="F4213" s="44">
        <v>52</v>
      </c>
    </row>
    <row r="4214" spans="1:6" x14ac:dyDescent="0.2">
      <c r="A4214" s="18" t="s">
        <v>10</v>
      </c>
      <c r="B4214" s="18" t="s">
        <v>309</v>
      </c>
      <c r="C4214" s="18" t="s">
        <v>313</v>
      </c>
      <c r="D4214" s="18" t="s">
        <v>138</v>
      </c>
      <c r="E4214" s="18" t="s">
        <v>140</v>
      </c>
      <c r="F4214" s="44">
        <v>93</v>
      </c>
    </row>
    <row r="4215" spans="1:6" x14ac:dyDescent="0.2">
      <c r="A4215" s="18" t="s">
        <v>10</v>
      </c>
      <c r="B4215" s="18" t="s">
        <v>309</v>
      </c>
      <c r="C4215" s="18" t="s">
        <v>313</v>
      </c>
      <c r="D4215" s="18" t="s">
        <v>138</v>
      </c>
      <c r="E4215" s="18" t="s">
        <v>139</v>
      </c>
      <c r="F4215" s="44">
        <v>263</v>
      </c>
    </row>
    <row r="4216" spans="1:6" x14ac:dyDescent="0.2">
      <c r="A4216" s="18" t="s">
        <v>10</v>
      </c>
      <c r="B4216" s="18" t="s">
        <v>309</v>
      </c>
      <c r="C4216" s="18" t="s">
        <v>313</v>
      </c>
      <c r="D4216" s="18" t="s">
        <v>148</v>
      </c>
      <c r="E4216" s="18" t="s">
        <v>23</v>
      </c>
      <c r="F4216" s="44">
        <v>5</v>
      </c>
    </row>
    <row r="4217" spans="1:6" x14ac:dyDescent="0.2">
      <c r="A4217" s="18" t="s">
        <v>11</v>
      </c>
      <c r="B4217" s="18" t="s">
        <v>314</v>
      </c>
      <c r="C4217" s="18" t="s">
        <v>315</v>
      </c>
      <c r="D4217" s="18" t="s">
        <v>21</v>
      </c>
      <c r="E4217" s="18" t="s">
        <v>156</v>
      </c>
      <c r="F4217" s="44">
        <v>142</v>
      </c>
    </row>
    <row r="4218" spans="1:6" x14ac:dyDescent="0.2">
      <c r="A4218" s="18" t="s">
        <v>11</v>
      </c>
      <c r="B4218" s="18" t="s">
        <v>314</v>
      </c>
      <c r="C4218" s="18" t="s">
        <v>315</v>
      </c>
      <c r="D4218" s="18" t="s">
        <v>21</v>
      </c>
      <c r="E4218" s="18" t="s">
        <v>157</v>
      </c>
      <c r="F4218" s="44">
        <v>317</v>
      </c>
    </row>
    <row r="4219" spans="1:6" x14ac:dyDescent="0.2">
      <c r="A4219" s="18" t="s">
        <v>11</v>
      </c>
      <c r="B4219" s="18" t="s">
        <v>314</v>
      </c>
      <c r="C4219" s="18" t="s">
        <v>315</v>
      </c>
      <c r="D4219" s="18" t="s">
        <v>73</v>
      </c>
      <c r="E4219" s="18" t="s">
        <v>93</v>
      </c>
      <c r="F4219" s="44">
        <v>43</v>
      </c>
    </row>
    <row r="4220" spans="1:6" x14ac:dyDescent="0.2">
      <c r="A4220" s="18" t="s">
        <v>11</v>
      </c>
      <c r="B4220" s="18" t="s">
        <v>314</v>
      </c>
      <c r="C4220" s="18" t="s">
        <v>315</v>
      </c>
      <c r="D4220" s="18" t="s">
        <v>73</v>
      </c>
      <c r="E4220" s="18" t="s">
        <v>92</v>
      </c>
      <c r="F4220" s="44">
        <v>17</v>
      </c>
    </row>
    <row r="4221" spans="1:6" x14ac:dyDescent="0.2">
      <c r="A4221" s="18" t="s">
        <v>11</v>
      </c>
      <c r="B4221" s="18" t="s">
        <v>314</v>
      </c>
      <c r="C4221" s="18" t="s">
        <v>315</v>
      </c>
      <c r="D4221" s="18" t="s">
        <v>73</v>
      </c>
      <c r="E4221" s="18" t="s">
        <v>94</v>
      </c>
      <c r="F4221" s="44">
        <v>22</v>
      </c>
    </row>
    <row r="4222" spans="1:6" x14ac:dyDescent="0.2">
      <c r="A4222" s="18" t="s">
        <v>11</v>
      </c>
      <c r="B4222" s="18" t="s">
        <v>314</v>
      </c>
      <c r="C4222" s="18" t="s">
        <v>315</v>
      </c>
      <c r="D4222" s="18" t="s">
        <v>73</v>
      </c>
      <c r="E4222" s="18" t="s">
        <v>87</v>
      </c>
      <c r="F4222" s="44">
        <v>6</v>
      </c>
    </row>
    <row r="4223" spans="1:6" x14ac:dyDescent="0.2">
      <c r="A4223" s="18" t="s">
        <v>11</v>
      </c>
      <c r="B4223" s="18" t="s">
        <v>314</v>
      </c>
      <c r="C4223" s="18" t="s">
        <v>315</v>
      </c>
      <c r="D4223" s="18" t="s">
        <v>73</v>
      </c>
      <c r="E4223" s="18" t="s">
        <v>86</v>
      </c>
      <c r="F4223" s="44">
        <v>22</v>
      </c>
    </row>
    <row r="4224" spans="1:6" x14ac:dyDescent="0.2">
      <c r="A4224" s="18" t="s">
        <v>11</v>
      </c>
      <c r="B4224" s="18" t="s">
        <v>314</v>
      </c>
      <c r="C4224" s="18" t="s">
        <v>315</v>
      </c>
      <c r="D4224" s="18" t="s">
        <v>73</v>
      </c>
      <c r="E4224" s="18" t="s">
        <v>88</v>
      </c>
      <c r="F4224" s="44">
        <v>1</v>
      </c>
    </row>
    <row r="4225" spans="1:6" x14ac:dyDescent="0.2">
      <c r="A4225" s="18" t="s">
        <v>11</v>
      </c>
      <c r="B4225" s="18" t="s">
        <v>314</v>
      </c>
      <c r="C4225" s="18" t="s">
        <v>315</v>
      </c>
      <c r="D4225" s="18" t="s">
        <v>73</v>
      </c>
      <c r="E4225" s="18" t="s">
        <v>96</v>
      </c>
      <c r="F4225" s="44">
        <v>30</v>
      </c>
    </row>
    <row r="4226" spans="1:6" x14ac:dyDescent="0.2">
      <c r="A4226" s="18" t="s">
        <v>11</v>
      </c>
      <c r="B4226" s="18" t="s">
        <v>314</v>
      </c>
      <c r="C4226" s="18" t="s">
        <v>315</v>
      </c>
      <c r="D4226" s="18" t="s">
        <v>73</v>
      </c>
      <c r="E4226" s="18" t="s">
        <v>95</v>
      </c>
      <c r="F4226" s="44">
        <v>45</v>
      </c>
    </row>
    <row r="4227" spans="1:6" x14ac:dyDescent="0.2">
      <c r="A4227" s="18" t="s">
        <v>11</v>
      </c>
      <c r="B4227" s="18" t="s">
        <v>314</v>
      </c>
      <c r="C4227" s="18" t="s">
        <v>315</v>
      </c>
      <c r="D4227" s="18" t="s">
        <v>73</v>
      </c>
      <c r="E4227" s="18" t="s">
        <v>97</v>
      </c>
      <c r="F4227" s="44">
        <v>14</v>
      </c>
    </row>
    <row r="4228" spans="1:6" x14ac:dyDescent="0.2">
      <c r="A4228" s="18" t="s">
        <v>11</v>
      </c>
      <c r="B4228" s="18" t="s">
        <v>314</v>
      </c>
      <c r="C4228" s="18" t="s">
        <v>315</v>
      </c>
      <c r="D4228" s="18" t="s">
        <v>73</v>
      </c>
      <c r="E4228" s="18" t="s">
        <v>80</v>
      </c>
      <c r="F4228" s="44">
        <v>6</v>
      </c>
    </row>
    <row r="4229" spans="1:6" x14ac:dyDescent="0.2">
      <c r="A4229" s="18" t="s">
        <v>11</v>
      </c>
      <c r="B4229" s="18" t="s">
        <v>314</v>
      </c>
      <c r="C4229" s="18" t="s">
        <v>315</v>
      </c>
      <c r="D4229" s="18" t="s">
        <v>73</v>
      </c>
      <c r="E4229" s="18" t="s">
        <v>79</v>
      </c>
      <c r="F4229" s="44">
        <v>43</v>
      </c>
    </row>
    <row r="4230" spans="1:6" x14ac:dyDescent="0.2">
      <c r="A4230" s="18" t="s">
        <v>11</v>
      </c>
      <c r="B4230" s="18" t="s">
        <v>314</v>
      </c>
      <c r="C4230" s="18" t="s">
        <v>315</v>
      </c>
      <c r="D4230" s="18" t="s">
        <v>73</v>
      </c>
      <c r="E4230" s="18" t="s">
        <v>78</v>
      </c>
      <c r="F4230" s="44">
        <v>15</v>
      </c>
    </row>
    <row r="4231" spans="1:6" x14ac:dyDescent="0.2">
      <c r="A4231" s="18" t="s">
        <v>11</v>
      </c>
      <c r="B4231" s="18" t="s">
        <v>314</v>
      </c>
      <c r="C4231" s="18" t="s">
        <v>315</v>
      </c>
      <c r="D4231" s="18" t="s">
        <v>73</v>
      </c>
      <c r="E4231" s="18" t="s">
        <v>81</v>
      </c>
      <c r="F4231" s="44">
        <v>22</v>
      </c>
    </row>
    <row r="4232" spans="1:6" x14ac:dyDescent="0.2">
      <c r="A4232" s="18" t="s">
        <v>11</v>
      </c>
      <c r="B4232" s="18" t="s">
        <v>314</v>
      </c>
      <c r="C4232" s="18" t="s">
        <v>315</v>
      </c>
      <c r="D4232" s="18" t="s">
        <v>73</v>
      </c>
      <c r="E4232" s="18" t="s">
        <v>76</v>
      </c>
      <c r="F4232" s="44">
        <v>47</v>
      </c>
    </row>
    <row r="4233" spans="1:6" x14ac:dyDescent="0.2">
      <c r="A4233" s="18" t="s">
        <v>11</v>
      </c>
      <c r="B4233" s="18" t="s">
        <v>314</v>
      </c>
      <c r="C4233" s="18" t="s">
        <v>315</v>
      </c>
      <c r="D4233" s="18" t="s">
        <v>73</v>
      </c>
      <c r="E4233" s="18" t="s">
        <v>75</v>
      </c>
      <c r="F4233" s="44">
        <v>301</v>
      </c>
    </row>
    <row r="4234" spans="1:6" x14ac:dyDescent="0.2">
      <c r="A4234" s="18" t="s">
        <v>11</v>
      </c>
      <c r="B4234" s="18" t="s">
        <v>314</v>
      </c>
      <c r="C4234" s="18" t="s">
        <v>315</v>
      </c>
      <c r="D4234" s="18" t="s">
        <v>73</v>
      </c>
      <c r="E4234" s="18" t="s">
        <v>74</v>
      </c>
      <c r="F4234" s="44">
        <v>8</v>
      </c>
    </row>
    <row r="4235" spans="1:6" x14ac:dyDescent="0.2">
      <c r="A4235" s="18" t="s">
        <v>11</v>
      </c>
      <c r="B4235" s="18" t="s">
        <v>314</v>
      </c>
      <c r="C4235" s="18" t="s">
        <v>315</v>
      </c>
      <c r="D4235" s="18" t="s">
        <v>73</v>
      </c>
      <c r="E4235" s="18" t="s">
        <v>77</v>
      </c>
      <c r="F4235" s="44">
        <v>88</v>
      </c>
    </row>
    <row r="4236" spans="1:6" x14ac:dyDescent="0.2">
      <c r="A4236" s="18" t="s">
        <v>11</v>
      </c>
      <c r="B4236" s="18" t="s">
        <v>314</v>
      </c>
      <c r="C4236" s="18" t="s">
        <v>315</v>
      </c>
      <c r="D4236" s="18" t="s">
        <v>73</v>
      </c>
      <c r="E4236" s="18" t="s">
        <v>84</v>
      </c>
      <c r="F4236" s="44">
        <v>1</v>
      </c>
    </row>
    <row r="4237" spans="1:6" x14ac:dyDescent="0.2">
      <c r="A4237" s="18" t="s">
        <v>11</v>
      </c>
      <c r="B4237" s="18" t="s">
        <v>314</v>
      </c>
      <c r="C4237" s="18" t="s">
        <v>315</v>
      </c>
      <c r="D4237" s="18" t="s">
        <v>73</v>
      </c>
      <c r="E4237" s="18" t="s">
        <v>83</v>
      </c>
      <c r="F4237" s="44">
        <v>47</v>
      </c>
    </row>
    <row r="4238" spans="1:6" x14ac:dyDescent="0.2">
      <c r="A4238" s="18" t="s">
        <v>11</v>
      </c>
      <c r="B4238" s="18" t="s">
        <v>314</v>
      </c>
      <c r="C4238" s="18" t="s">
        <v>315</v>
      </c>
      <c r="D4238" s="18" t="s">
        <v>73</v>
      </c>
      <c r="E4238" s="18" t="s">
        <v>82</v>
      </c>
      <c r="F4238" s="44">
        <v>125</v>
      </c>
    </row>
    <row r="4239" spans="1:6" x14ac:dyDescent="0.2">
      <c r="A4239" s="18" t="s">
        <v>11</v>
      </c>
      <c r="B4239" s="18" t="s">
        <v>314</v>
      </c>
      <c r="C4239" s="18" t="s">
        <v>315</v>
      </c>
      <c r="D4239" s="18" t="s">
        <v>73</v>
      </c>
      <c r="E4239" s="18" t="s">
        <v>85</v>
      </c>
      <c r="F4239" s="44">
        <v>40</v>
      </c>
    </row>
    <row r="4240" spans="1:6" x14ac:dyDescent="0.2">
      <c r="A4240" s="18" t="s">
        <v>11</v>
      </c>
      <c r="B4240" s="18" t="s">
        <v>314</v>
      </c>
      <c r="C4240" s="18" t="s">
        <v>315</v>
      </c>
      <c r="D4240" s="18" t="s">
        <v>73</v>
      </c>
      <c r="E4240" s="18" t="s">
        <v>90</v>
      </c>
      <c r="F4240" s="44">
        <v>284</v>
      </c>
    </row>
    <row r="4241" spans="1:6" x14ac:dyDescent="0.2">
      <c r="A4241" s="18" t="s">
        <v>11</v>
      </c>
      <c r="B4241" s="18" t="s">
        <v>314</v>
      </c>
      <c r="C4241" s="18" t="s">
        <v>315</v>
      </c>
      <c r="D4241" s="18" t="s">
        <v>73</v>
      </c>
      <c r="E4241" s="18" t="s">
        <v>89</v>
      </c>
      <c r="F4241" s="44">
        <v>79</v>
      </c>
    </row>
    <row r="4242" spans="1:6" x14ac:dyDescent="0.2">
      <c r="A4242" s="18" t="s">
        <v>11</v>
      </c>
      <c r="B4242" s="18" t="s">
        <v>314</v>
      </c>
      <c r="C4242" s="18" t="s">
        <v>315</v>
      </c>
      <c r="D4242" s="18" t="s">
        <v>73</v>
      </c>
      <c r="E4242" s="18" t="s">
        <v>91</v>
      </c>
      <c r="F4242" s="44">
        <v>172</v>
      </c>
    </row>
    <row r="4243" spans="1:6" x14ac:dyDescent="0.2">
      <c r="A4243" s="18" t="s">
        <v>11</v>
      </c>
      <c r="B4243" s="18" t="s">
        <v>314</v>
      </c>
      <c r="C4243" s="18" t="s">
        <v>315</v>
      </c>
      <c r="D4243" s="18" t="s">
        <v>150</v>
      </c>
      <c r="E4243" s="18" t="s">
        <v>154</v>
      </c>
      <c r="F4243" s="44">
        <v>1413</v>
      </c>
    </row>
    <row r="4244" spans="1:6" x14ac:dyDescent="0.2">
      <c r="A4244" s="18" t="s">
        <v>11</v>
      </c>
      <c r="B4244" s="18" t="s">
        <v>314</v>
      </c>
      <c r="C4244" s="18" t="s">
        <v>315</v>
      </c>
      <c r="D4244" s="18" t="s">
        <v>150</v>
      </c>
      <c r="E4244" s="18" t="s">
        <v>151</v>
      </c>
      <c r="F4244" s="44">
        <v>11</v>
      </c>
    </row>
    <row r="4245" spans="1:6" x14ac:dyDescent="0.2">
      <c r="A4245" s="18" t="s">
        <v>11</v>
      </c>
      <c r="B4245" s="18" t="s">
        <v>314</v>
      </c>
      <c r="C4245" s="18" t="s">
        <v>315</v>
      </c>
      <c r="D4245" s="18" t="s">
        <v>150</v>
      </c>
      <c r="E4245" s="18" t="s">
        <v>152</v>
      </c>
      <c r="F4245" s="44">
        <v>236</v>
      </c>
    </row>
    <row r="4246" spans="1:6" x14ac:dyDescent="0.2">
      <c r="A4246" s="18" t="s">
        <v>11</v>
      </c>
      <c r="B4246" s="18" t="s">
        <v>314</v>
      </c>
      <c r="C4246" s="18" t="s">
        <v>315</v>
      </c>
      <c r="D4246" s="18" t="s">
        <v>150</v>
      </c>
      <c r="E4246" s="18" t="s">
        <v>153</v>
      </c>
      <c r="F4246" s="44">
        <v>1329</v>
      </c>
    </row>
    <row r="4247" spans="1:6" x14ac:dyDescent="0.2">
      <c r="A4247" s="18" t="s">
        <v>11</v>
      </c>
      <c r="B4247" s="18" t="s">
        <v>314</v>
      </c>
      <c r="C4247" s="18" t="s">
        <v>315</v>
      </c>
      <c r="D4247" s="18" t="s">
        <v>57</v>
      </c>
      <c r="E4247" s="18" t="s">
        <v>62</v>
      </c>
      <c r="F4247" s="44">
        <v>1688</v>
      </c>
    </row>
    <row r="4248" spans="1:6" x14ac:dyDescent="0.2">
      <c r="A4248" s="18" t="s">
        <v>11</v>
      </c>
      <c r="B4248" s="18" t="s">
        <v>314</v>
      </c>
      <c r="C4248" s="18" t="s">
        <v>315</v>
      </c>
      <c r="D4248" s="18" t="s">
        <v>57</v>
      </c>
      <c r="E4248" s="18" t="s">
        <v>59</v>
      </c>
      <c r="F4248" s="44">
        <v>1269</v>
      </c>
    </row>
    <row r="4249" spans="1:6" x14ac:dyDescent="0.2">
      <c r="A4249" s="18" t="s">
        <v>11</v>
      </c>
      <c r="B4249" s="18" t="s">
        <v>314</v>
      </c>
      <c r="C4249" s="18" t="s">
        <v>315</v>
      </c>
      <c r="D4249" s="18" t="s">
        <v>57</v>
      </c>
      <c r="E4249" s="18" t="s">
        <v>60</v>
      </c>
      <c r="F4249" s="44">
        <v>1478</v>
      </c>
    </row>
    <row r="4250" spans="1:6" x14ac:dyDescent="0.2">
      <c r="A4250" s="18" t="s">
        <v>11</v>
      </c>
      <c r="B4250" s="18" t="s">
        <v>314</v>
      </c>
      <c r="C4250" s="18" t="s">
        <v>315</v>
      </c>
      <c r="D4250" s="18" t="s">
        <v>57</v>
      </c>
      <c r="E4250" s="18" t="s">
        <v>61</v>
      </c>
      <c r="F4250" s="44">
        <v>674</v>
      </c>
    </row>
    <row r="4251" spans="1:6" x14ac:dyDescent="0.2">
      <c r="A4251" s="18" t="s">
        <v>11</v>
      </c>
      <c r="B4251" s="18" t="s">
        <v>314</v>
      </c>
      <c r="C4251" s="18" t="s">
        <v>315</v>
      </c>
      <c r="D4251" s="18" t="s">
        <v>57</v>
      </c>
      <c r="E4251" s="18" t="s">
        <v>63</v>
      </c>
      <c r="F4251" s="44">
        <v>290</v>
      </c>
    </row>
    <row r="4252" spans="1:6" x14ac:dyDescent="0.2">
      <c r="A4252" s="18" t="s">
        <v>11</v>
      </c>
      <c r="B4252" s="18" t="s">
        <v>314</v>
      </c>
      <c r="C4252" s="18" t="s">
        <v>315</v>
      </c>
      <c r="D4252" s="18" t="s">
        <v>57</v>
      </c>
      <c r="E4252" s="18" t="s">
        <v>23</v>
      </c>
      <c r="F4252" s="44">
        <v>295</v>
      </c>
    </row>
    <row r="4253" spans="1:6" x14ac:dyDescent="0.2">
      <c r="A4253" s="18" t="s">
        <v>11</v>
      </c>
      <c r="B4253" s="18" t="s">
        <v>314</v>
      </c>
      <c r="C4253" s="18" t="s">
        <v>315</v>
      </c>
      <c r="D4253" s="18" t="s">
        <v>141</v>
      </c>
      <c r="E4253" s="18" t="s">
        <v>145</v>
      </c>
      <c r="F4253" s="44">
        <v>1</v>
      </c>
    </row>
    <row r="4254" spans="1:6" x14ac:dyDescent="0.2">
      <c r="A4254" s="18" t="s">
        <v>11</v>
      </c>
      <c r="B4254" s="18" t="s">
        <v>314</v>
      </c>
      <c r="C4254" s="18" t="s">
        <v>315</v>
      </c>
      <c r="D4254" s="18" t="s">
        <v>141</v>
      </c>
      <c r="E4254" s="18" t="s">
        <v>142</v>
      </c>
      <c r="F4254" s="44">
        <v>72</v>
      </c>
    </row>
    <row r="4255" spans="1:6" x14ac:dyDescent="0.2">
      <c r="A4255" s="18" t="s">
        <v>11</v>
      </c>
      <c r="B4255" s="18" t="s">
        <v>314</v>
      </c>
      <c r="C4255" s="18" t="s">
        <v>315</v>
      </c>
      <c r="D4255" s="18" t="s">
        <v>141</v>
      </c>
      <c r="E4255" s="18" t="s">
        <v>147</v>
      </c>
      <c r="F4255" s="44">
        <v>7</v>
      </c>
    </row>
    <row r="4256" spans="1:6" x14ac:dyDescent="0.2">
      <c r="A4256" s="18" t="s">
        <v>11</v>
      </c>
      <c r="B4256" s="18" t="s">
        <v>314</v>
      </c>
      <c r="C4256" s="18" t="s">
        <v>315</v>
      </c>
      <c r="D4256" s="18" t="s">
        <v>141</v>
      </c>
      <c r="E4256" s="18" t="s">
        <v>144</v>
      </c>
      <c r="F4256" s="44">
        <v>3</v>
      </c>
    </row>
    <row r="4257" spans="1:6" x14ac:dyDescent="0.2">
      <c r="A4257" s="18" t="s">
        <v>11</v>
      </c>
      <c r="B4257" s="18" t="s">
        <v>314</v>
      </c>
      <c r="C4257" s="18" t="s">
        <v>315</v>
      </c>
      <c r="D4257" s="18" t="s">
        <v>141</v>
      </c>
      <c r="E4257" s="18" t="s">
        <v>143</v>
      </c>
      <c r="F4257" s="44">
        <v>1</v>
      </c>
    </row>
    <row r="4258" spans="1:6" x14ac:dyDescent="0.2">
      <c r="A4258" s="18" t="s">
        <v>11</v>
      </c>
      <c r="B4258" s="18" t="s">
        <v>314</v>
      </c>
      <c r="C4258" s="18" t="s">
        <v>315</v>
      </c>
      <c r="D4258" s="18" t="s">
        <v>35</v>
      </c>
      <c r="E4258" s="18" t="s">
        <v>21</v>
      </c>
      <c r="F4258" s="44">
        <v>671</v>
      </c>
    </row>
    <row r="4259" spans="1:6" x14ac:dyDescent="0.2">
      <c r="A4259" s="18" t="s">
        <v>11</v>
      </c>
      <c r="B4259" s="18" t="s">
        <v>314</v>
      </c>
      <c r="C4259" s="18" t="s">
        <v>315</v>
      </c>
      <c r="D4259" s="18" t="s">
        <v>35</v>
      </c>
      <c r="E4259" s="18" t="s">
        <v>36</v>
      </c>
      <c r="F4259" s="44">
        <v>16</v>
      </c>
    </row>
    <row r="4260" spans="1:6" x14ac:dyDescent="0.2">
      <c r="A4260" s="18" t="s">
        <v>11</v>
      </c>
      <c r="B4260" s="18" t="s">
        <v>314</v>
      </c>
      <c r="C4260" s="18" t="s">
        <v>315</v>
      </c>
      <c r="D4260" s="18" t="s">
        <v>35</v>
      </c>
      <c r="E4260" s="18" t="s">
        <v>38</v>
      </c>
      <c r="F4260" s="44">
        <v>1841</v>
      </c>
    </row>
    <row r="4261" spans="1:6" x14ac:dyDescent="0.2">
      <c r="A4261" s="18" t="s">
        <v>11</v>
      </c>
      <c r="B4261" s="18" t="s">
        <v>314</v>
      </c>
      <c r="C4261" s="18" t="s">
        <v>315</v>
      </c>
      <c r="D4261" s="18" t="s">
        <v>35</v>
      </c>
      <c r="E4261" s="18" t="s">
        <v>23</v>
      </c>
      <c r="F4261" s="44">
        <v>119</v>
      </c>
    </row>
    <row r="4262" spans="1:6" x14ac:dyDescent="0.2">
      <c r="A4262" s="18" t="s">
        <v>11</v>
      </c>
      <c r="B4262" s="18" t="s">
        <v>314</v>
      </c>
      <c r="C4262" s="18" t="s">
        <v>315</v>
      </c>
      <c r="D4262" s="18" t="s">
        <v>35</v>
      </c>
      <c r="E4262" s="18" t="s">
        <v>37</v>
      </c>
      <c r="F4262" s="44">
        <v>108</v>
      </c>
    </row>
    <row r="4263" spans="1:6" x14ac:dyDescent="0.2">
      <c r="A4263" s="18" t="s">
        <v>11</v>
      </c>
      <c r="B4263" s="18" t="s">
        <v>314</v>
      </c>
      <c r="C4263" s="18" t="s">
        <v>315</v>
      </c>
      <c r="D4263" s="18" t="s">
        <v>35</v>
      </c>
      <c r="E4263" s="18" t="s">
        <v>22</v>
      </c>
      <c r="F4263" s="44">
        <v>97</v>
      </c>
    </row>
    <row r="4264" spans="1:6" x14ac:dyDescent="0.2">
      <c r="A4264" s="18" t="s">
        <v>11</v>
      </c>
      <c r="B4264" s="18" t="s">
        <v>314</v>
      </c>
      <c r="C4264" s="18" t="s">
        <v>315</v>
      </c>
      <c r="D4264" s="18" t="s">
        <v>272</v>
      </c>
      <c r="E4264" s="18" t="s">
        <v>166</v>
      </c>
      <c r="F4264" s="44">
        <v>361</v>
      </c>
    </row>
    <row r="4265" spans="1:6" x14ac:dyDescent="0.2">
      <c r="A4265" s="18" t="s">
        <v>11</v>
      </c>
      <c r="B4265" s="18" t="s">
        <v>314</v>
      </c>
      <c r="C4265" s="18" t="s">
        <v>315</v>
      </c>
      <c r="D4265" s="18" t="s">
        <v>272</v>
      </c>
      <c r="E4265" s="18" t="s">
        <v>163</v>
      </c>
      <c r="F4265" s="44">
        <v>1355</v>
      </c>
    </row>
    <row r="4266" spans="1:6" x14ac:dyDescent="0.2">
      <c r="A4266" s="18" t="s">
        <v>11</v>
      </c>
      <c r="B4266" s="18" t="s">
        <v>314</v>
      </c>
      <c r="C4266" s="18" t="s">
        <v>315</v>
      </c>
      <c r="D4266" s="18" t="s">
        <v>105</v>
      </c>
      <c r="E4266" s="18" t="s">
        <v>106</v>
      </c>
      <c r="F4266" s="44">
        <v>4</v>
      </c>
    </row>
    <row r="4267" spans="1:6" x14ac:dyDescent="0.2">
      <c r="A4267" s="18" t="s">
        <v>11</v>
      </c>
      <c r="B4267" s="18" t="s">
        <v>314</v>
      </c>
      <c r="C4267" s="18" t="s">
        <v>315</v>
      </c>
      <c r="D4267" s="18" t="s">
        <v>105</v>
      </c>
      <c r="E4267" s="18" t="s">
        <v>107</v>
      </c>
      <c r="F4267" s="44">
        <v>4</v>
      </c>
    </row>
    <row r="4268" spans="1:6" x14ac:dyDescent="0.2">
      <c r="A4268" s="18" t="s">
        <v>11</v>
      </c>
      <c r="B4268" s="18" t="s">
        <v>314</v>
      </c>
      <c r="C4268" s="18" t="s">
        <v>315</v>
      </c>
      <c r="D4268" s="18" t="s">
        <v>105</v>
      </c>
      <c r="E4268" s="18" t="s">
        <v>108</v>
      </c>
      <c r="F4268" s="44">
        <v>27</v>
      </c>
    </row>
    <row r="4269" spans="1:6" x14ac:dyDescent="0.2">
      <c r="A4269" s="18" t="s">
        <v>11</v>
      </c>
      <c r="B4269" s="18" t="s">
        <v>314</v>
      </c>
      <c r="C4269" s="18" t="s">
        <v>315</v>
      </c>
      <c r="D4269" s="18" t="s">
        <v>105</v>
      </c>
      <c r="E4269" s="18" t="s">
        <v>109</v>
      </c>
      <c r="F4269" s="44">
        <v>312</v>
      </c>
    </row>
    <row r="4270" spans="1:6" x14ac:dyDescent="0.2">
      <c r="A4270" s="18" t="s">
        <v>11</v>
      </c>
      <c r="B4270" s="18" t="s">
        <v>314</v>
      </c>
      <c r="C4270" s="18" t="s">
        <v>315</v>
      </c>
      <c r="D4270" s="18" t="s">
        <v>105</v>
      </c>
      <c r="E4270" s="18" t="s">
        <v>110</v>
      </c>
      <c r="F4270" s="44">
        <v>34</v>
      </c>
    </row>
    <row r="4271" spans="1:6" x14ac:dyDescent="0.2">
      <c r="A4271" s="18" t="s">
        <v>11</v>
      </c>
      <c r="B4271" s="18" t="s">
        <v>314</v>
      </c>
      <c r="C4271" s="18" t="s">
        <v>315</v>
      </c>
      <c r="D4271" s="18" t="s">
        <v>105</v>
      </c>
      <c r="E4271" s="18" t="s">
        <v>111</v>
      </c>
      <c r="F4271" s="44">
        <v>36</v>
      </c>
    </row>
    <row r="4272" spans="1:6" x14ac:dyDescent="0.2">
      <c r="A4272" s="18" t="s">
        <v>11</v>
      </c>
      <c r="B4272" s="18" t="s">
        <v>314</v>
      </c>
      <c r="C4272" s="18" t="s">
        <v>315</v>
      </c>
      <c r="D4272" s="18" t="s">
        <v>105</v>
      </c>
      <c r="E4272" s="18" t="s">
        <v>112</v>
      </c>
      <c r="F4272" s="44">
        <v>3</v>
      </c>
    </row>
    <row r="4273" spans="1:6" x14ac:dyDescent="0.2">
      <c r="A4273" s="18" t="s">
        <v>11</v>
      </c>
      <c r="B4273" s="18" t="s">
        <v>314</v>
      </c>
      <c r="C4273" s="18" t="s">
        <v>315</v>
      </c>
      <c r="D4273" s="18" t="s">
        <v>105</v>
      </c>
      <c r="E4273" s="18" t="s">
        <v>113</v>
      </c>
      <c r="F4273" s="44">
        <v>1</v>
      </c>
    </row>
    <row r="4274" spans="1:6" x14ac:dyDescent="0.2">
      <c r="A4274" s="18" t="s">
        <v>11</v>
      </c>
      <c r="B4274" s="18" t="s">
        <v>314</v>
      </c>
      <c r="C4274" s="18" t="s">
        <v>315</v>
      </c>
      <c r="D4274" s="18" t="s">
        <v>105</v>
      </c>
      <c r="E4274" s="18" t="s">
        <v>114</v>
      </c>
      <c r="F4274" s="44">
        <v>5</v>
      </c>
    </row>
    <row r="4275" spans="1:6" x14ac:dyDescent="0.2">
      <c r="A4275" s="18" t="s">
        <v>11</v>
      </c>
      <c r="B4275" s="18" t="s">
        <v>314</v>
      </c>
      <c r="C4275" s="18" t="s">
        <v>315</v>
      </c>
      <c r="D4275" s="18" t="s">
        <v>105</v>
      </c>
      <c r="E4275" s="18" t="s">
        <v>115</v>
      </c>
      <c r="F4275" s="44">
        <v>4</v>
      </c>
    </row>
    <row r="4276" spans="1:6" x14ac:dyDescent="0.2">
      <c r="A4276" s="18" t="s">
        <v>11</v>
      </c>
      <c r="B4276" s="18" t="s">
        <v>314</v>
      </c>
      <c r="C4276" s="18" t="s">
        <v>315</v>
      </c>
      <c r="D4276" s="18" t="s">
        <v>105</v>
      </c>
      <c r="E4276" s="18" t="s">
        <v>116</v>
      </c>
      <c r="F4276" s="44">
        <v>16</v>
      </c>
    </row>
    <row r="4277" spans="1:6" x14ac:dyDescent="0.2">
      <c r="A4277" s="18" t="s">
        <v>11</v>
      </c>
      <c r="B4277" s="18" t="s">
        <v>314</v>
      </c>
      <c r="C4277" s="18" t="s">
        <v>315</v>
      </c>
      <c r="D4277" s="18" t="s">
        <v>105</v>
      </c>
      <c r="E4277" s="18" t="s">
        <v>117</v>
      </c>
      <c r="F4277" s="44">
        <v>24</v>
      </c>
    </row>
    <row r="4278" spans="1:6" x14ac:dyDescent="0.2">
      <c r="A4278" s="18" t="s">
        <v>11</v>
      </c>
      <c r="B4278" s="18" t="s">
        <v>314</v>
      </c>
      <c r="C4278" s="18" t="s">
        <v>315</v>
      </c>
      <c r="D4278" s="18" t="s">
        <v>105</v>
      </c>
      <c r="E4278" s="18" t="s">
        <v>118</v>
      </c>
      <c r="F4278" s="44">
        <v>1</v>
      </c>
    </row>
    <row r="4279" spans="1:6" x14ac:dyDescent="0.2">
      <c r="A4279" s="18" t="s">
        <v>11</v>
      </c>
      <c r="B4279" s="18" t="s">
        <v>314</v>
      </c>
      <c r="C4279" s="18" t="s">
        <v>315</v>
      </c>
      <c r="D4279" s="18" t="s">
        <v>105</v>
      </c>
      <c r="E4279" s="18" t="s">
        <v>119</v>
      </c>
      <c r="F4279" s="44">
        <v>1</v>
      </c>
    </row>
    <row r="4280" spans="1:6" x14ac:dyDescent="0.2">
      <c r="A4280" s="18" t="s">
        <v>11</v>
      </c>
      <c r="B4280" s="18" t="s">
        <v>314</v>
      </c>
      <c r="C4280" s="18" t="s">
        <v>315</v>
      </c>
      <c r="D4280" s="18" t="s">
        <v>105</v>
      </c>
      <c r="E4280" s="18" t="s">
        <v>120</v>
      </c>
      <c r="F4280" s="44">
        <v>10</v>
      </c>
    </row>
    <row r="4281" spans="1:6" x14ac:dyDescent="0.2">
      <c r="A4281" s="18" t="s">
        <v>11</v>
      </c>
      <c r="B4281" s="18" t="s">
        <v>314</v>
      </c>
      <c r="C4281" s="18" t="s">
        <v>315</v>
      </c>
      <c r="D4281" s="18" t="s">
        <v>105</v>
      </c>
      <c r="E4281" s="18" t="s">
        <v>121</v>
      </c>
      <c r="F4281" s="44">
        <v>24</v>
      </c>
    </row>
    <row r="4282" spans="1:6" x14ac:dyDescent="0.2">
      <c r="A4282" s="18" t="s">
        <v>11</v>
      </c>
      <c r="B4282" s="18" t="s">
        <v>314</v>
      </c>
      <c r="C4282" s="18" t="s">
        <v>315</v>
      </c>
      <c r="D4282" s="18" t="s">
        <v>105</v>
      </c>
      <c r="E4282" s="18" t="s">
        <v>122</v>
      </c>
      <c r="F4282" s="44">
        <v>3</v>
      </c>
    </row>
    <row r="4283" spans="1:6" x14ac:dyDescent="0.2">
      <c r="A4283" s="18" t="s">
        <v>11</v>
      </c>
      <c r="B4283" s="18" t="s">
        <v>314</v>
      </c>
      <c r="C4283" s="18" t="s">
        <v>315</v>
      </c>
      <c r="D4283" s="18" t="s">
        <v>105</v>
      </c>
      <c r="E4283" s="18" t="s">
        <v>123</v>
      </c>
      <c r="F4283" s="44">
        <v>5</v>
      </c>
    </row>
    <row r="4284" spans="1:6" x14ac:dyDescent="0.2">
      <c r="A4284" s="18" t="s">
        <v>11</v>
      </c>
      <c r="B4284" s="18" t="s">
        <v>314</v>
      </c>
      <c r="C4284" s="18" t="s">
        <v>315</v>
      </c>
      <c r="D4284" s="18" t="s">
        <v>105</v>
      </c>
      <c r="E4284" s="18" t="s">
        <v>124</v>
      </c>
      <c r="F4284" s="44">
        <v>11</v>
      </c>
    </row>
    <row r="4285" spans="1:6" x14ac:dyDescent="0.2">
      <c r="A4285" s="18" t="s">
        <v>11</v>
      </c>
      <c r="B4285" s="18" t="s">
        <v>314</v>
      </c>
      <c r="C4285" s="18" t="s">
        <v>315</v>
      </c>
      <c r="D4285" s="18" t="s">
        <v>105</v>
      </c>
      <c r="E4285" s="18" t="s">
        <v>125</v>
      </c>
      <c r="F4285" s="44">
        <v>28</v>
      </c>
    </row>
    <row r="4286" spans="1:6" x14ac:dyDescent="0.2">
      <c r="A4286" s="18" t="s">
        <v>11</v>
      </c>
      <c r="B4286" s="18" t="s">
        <v>314</v>
      </c>
      <c r="C4286" s="18" t="s">
        <v>315</v>
      </c>
      <c r="D4286" s="18" t="s">
        <v>105</v>
      </c>
      <c r="E4286" s="18" t="s">
        <v>126</v>
      </c>
      <c r="F4286" s="44">
        <v>9</v>
      </c>
    </row>
    <row r="4287" spans="1:6" x14ac:dyDescent="0.2">
      <c r="A4287" s="18" t="s">
        <v>11</v>
      </c>
      <c r="B4287" s="18" t="s">
        <v>314</v>
      </c>
      <c r="C4287" s="18" t="s">
        <v>315</v>
      </c>
      <c r="D4287" s="18" t="s">
        <v>105</v>
      </c>
      <c r="E4287" s="18" t="s">
        <v>127</v>
      </c>
      <c r="F4287" s="44">
        <v>66</v>
      </c>
    </row>
    <row r="4288" spans="1:6" x14ac:dyDescent="0.2">
      <c r="A4288" s="18" t="s">
        <v>11</v>
      </c>
      <c r="B4288" s="18" t="s">
        <v>314</v>
      </c>
      <c r="C4288" s="18" t="s">
        <v>315</v>
      </c>
      <c r="D4288" s="18" t="s">
        <v>242</v>
      </c>
      <c r="E4288" s="18" t="s">
        <v>62</v>
      </c>
      <c r="F4288" s="44">
        <v>1886</v>
      </c>
    </row>
    <row r="4289" spans="1:6" x14ac:dyDescent="0.2">
      <c r="A4289" s="18" t="s">
        <v>11</v>
      </c>
      <c r="B4289" s="18" t="s">
        <v>314</v>
      </c>
      <c r="C4289" s="18" t="s">
        <v>315</v>
      </c>
      <c r="D4289" s="18" t="s">
        <v>242</v>
      </c>
      <c r="E4289" s="18" t="s">
        <v>59</v>
      </c>
      <c r="F4289" s="44">
        <v>110</v>
      </c>
    </row>
    <row r="4290" spans="1:6" x14ac:dyDescent="0.2">
      <c r="A4290" s="18" t="s">
        <v>11</v>
      </c>
      <c r="B4290" s="18" t="s">
        <v>314</v>
      </c>
      <c r="C4290" s="18" t="s">
        <v>315</v>
      </c>
      <c r="D4290" s="18" t="s">
        <v>242</v>
      </c>
      <c r="E4290" s="18" t="s">
        <v>60</v>
      </c>
      <c r="F4290" s="44">
        <v>63</v>
      </c>
    </row>
    <row r="4291" spans="1:6" x14ac:dyDescent="0.2">
      <c r="A4291" s="18" t="s">
        <v>11</v>
      </c>
      <c r="B4291" s="18" t="s">
        <v>314</v>
      </c>
      <c r="C4291" s="18" t="s">
        <v>315</v>
      </c>
      <c r="D4291" s="18" t="s">
        <v>242</v>
      </c>
      <c r="E4291" s="18" t="s">
        <v>61</v>
      </c>
      <c r="F4291" s="44">
        <v>590</v>
      </c>
    </row>
    <row r="4292" spans="1:6" x14ac:dyDescent="0.2">
      <c r="A4292" s="18" t="s">
        <v>11</v>
      </c>
      <c r="B4292" s="18" t="s">
        <v>314</v>
      </c>
      <c r="C4292" s="18" t="s">
        <v>315</v>
      </c>
      <c r="D4292" s="18" t="s">
        <v>242</v>
      </c>
      <c r="E4292" s="18" t="s">
        <v>63</v>
      </c>
      <c r="F4292" s="44">
        <v>185</v>
      </c>
    </row>
    <row r="4293" spans="1:6" x14ac:dyDescent="0.2">
      <c r="A4293" s="18" t="s">
        <v>11</v>
      </c>
      <c r="B4293" s="18" t="s">
        <v>314</v>
      </c>
      <c r="C4293" s="18" t="s">
        <v>315</v>
      </c>
      <c r="D4293" s="18" t="s">
        <v>242</v>
      </c>
      <c r="E4293" s="18" t="s">
        <v>23</v>
      </c>
      <c r="F4293" s="44">
        <v>57</v>
      </c>
    </row>
    <row r="4294" spans="1:6" x14ac:dyDescent="0.2">
      <c r="A4294" s="18" t="s">
        <v>11</v>
      </c>
      <c r="B4294" s="18" t="s">
        <v>314</v>
      </c>
      <c r="C4294" s="18" t="s">
        <v>315</v>
      </c>
      <c r="D4294" s="18" t="s">
        <v>273</v>
      </c>
      <c r="E4294" s="18" t="s">
        <v>133</v>
      </c>
      <c r="F4294" s="44">
        <v>42</v>
      </c>
    </row>
    <row r="4295" spans="1:6" x14ac:dyDescent="0.2">
      <c r="A4295" s="18" t="s">
        <v>11</v>
      </c>
      <c r="B4295" s="18" t="s">
        <v>314</v>
      </c>
      <c r="C4295" s="18" t="s">
        <v>315</v>
      </c>
      <c r="D4295" s="18" t="s">
        <v>273</v>
      </c>
      <c r="E4295" s="18" t="s">
        <v>23</v>
      </c>
      <c r="F4295" s="44">
        <v>230</v>
      </c>
    </row>
    <row r="4296" spans="1:6" x14ac:dyDescent="0.2">
      <c r="A4296" s="18" t="s">
        <v>11</v>
      </c>
      <c r="B4296" s="18" t="s">
        <v>314</v>
      </c>
      <c r="C4296" s="18" t="s">
        <v>315</v>
      </c>
      <c r="D4296" s="18" t="s">
        <v>273</v>
      </c>
      <c r="E4296" s="18" t="s">
        <v>136</v>
      </c>
      <c r="F4296" s="44">
        <v>9</v>
      </c>
    </row>
    <row r="4297" spans="1:6" x14ac:dyDescent="0.2">
      <c r="A4297" s="18" t="s">
        <v>11</v>
      </c>
      <c r="B4297" s="18" t="s">
        <v>314</v>
      </c>
      <c r="C4297" s="18" t="s">
        <v>315</v>
      </c>
      <c r="D4297" s="18" t="s">
        <v>273</v>
      </c>
      <c r="E4297" s="18" t="s">
        <v>137</v>
      </c>
      <c r="F4297" s="44">
        <v>48</v>
      </c>
    </row>
    <row r="4298" spans="1:6" x14ac:dyDescent="0.2">
      <c r="A4298" s="18" t="s">
        <v>11</v>
      </c>
      <c r="B4298" s="18" t="s">
        <v>314</v>
      </c>
      <c r="C4298" s="18" t="s">
        <v>315</v>
      </c>
      <c r="D4298" s="18" t="s">
        <v>273</v>
      </c>
      <c r="E4298" s="18" t="s">
        <v>135</v>
      </c>
      <c r="F4298" s="44">
        <v>55</v>
      </c>
    </row>
    <row r="4299" spans="1:6" x14ac:dyDescent="0.2">
      <c r="A4299" s="18" t="s">
        <v>11</v>
      </c>
      <c r="B4299" s="18" t="s">
        <v>314</v>
      </c>
      <c r="C4299" s="18" t="s">
        <v>315</v>
      </c>
      <c r="D4299" s="18" t="s">
        <v>273</v>
      </c>
      <c r="E4299" s="18" t="s">
        <v>134</v>
      </c>
      <c r="F4299" s="44">
        <v>34</v>
      </c>
    </row>
    <row r="4300" spans="1:6" x14ac:dyDescent="0.2">
      <c r="A4300" s="18" t="s">
        <v>11</v>
      </c>
      <c r="B4300" s="18" t="s">
        <v>314</v>
      </c>
      <c r="C4300" s="18" t="s">
        <v>315</v>
      </c>
      <c r="D4300" s="18" t="s">
        <v>273</v>
      </c>
      <c r="E4300" s="18" t="s">
        <v>132</v>
      </c>
      <c r="F4300" s="44">
        <v>303</v>
      </c>
    </row>
    <row r="4301" spans="1:6" x14ac:dyDescent="0.2">
      <c r="A4301" s="18" t="s">
        <v>11</v>
      </c>
      <c r="B4301" s="18" t="s">
        <v>314</v>
      </c>
      <c r="C4301" s="18" t="s">
        <v>315</v>
      </c>
      <c r="D4301" s="18" t="s">
        <v>274</v>
      </c>
      <c r="E4301" s="18" t="s">
        <v>163</v>
      </c>
      <c r="F4301" s="44">
        <v>55</v>
      </c>
    </row>
    <row r="4302" spans="1:6" x14ac:dyDescent="0.2">
      <c r="A4302" s="18" t="s">
        <v>11</v>
      </c>
      <c r="B4302" s="18" t="s">
        <v>314</v>
      </c>
      <c r="C4302" s="18" t="s">
        <v>315</v>
      </c>
      <c r="D4302" s="18" t="s">
        <v>34</v>
      </c>
      <c r="E4302" s="18" t="s">
        <v>276</v>
      </c>
      <c r="F4302" s="44">
        <v>1498</v>
      </c>
    </row>
    <row r="4303" spans="1:6" x14ac:dyDescent="0.2">
      <c r="A4303" s="18" t="s">
        <v>11</v>
      </c>
      <c r="B4303" s="18" t="s">
        <v>314</v>
      </c>
      <c r="C4303" s="18" t="s">
        <v>315</v>
      </c>
      <c r="D4303" s="18" t="s">
        <v>34</v>
      </c>
      <c r="E4303" s="18" t="s">
        <v>28</v>
      </c>
      <c r="F4303" s="44">
        <v>2581</v>
      </c>
    </row>
    <row r="4304" spans="1:6" x14ac:dyDescent="0.2">
      <c r="A4304" s="18" t="s">
        <v>11</v>
      </c>
      <c r="B4304" s="18" t="s">
        <v>314</v>
      </c>
      <c r="C4304" s="18" t="s">
        <v>315</v>
      </c>
      <c r="D4304" s="18" t="s">
        <v>34</v>
      </c>
      <c r="E4304" s="18" t="s">
        <v>30</v>
      </c>
      <c r="F4304" s="44">
        <v>34</v>
      </c>
    </row>
    <row r="4305" spans="1:6" x14ac:dyDescent="0.2">
      <c r="A4305" s="18" t="s">
        <v>11</v>
      </c>
      <c r="B4305" s="18" t="s">
        <v>314</v>
      </c>
      <c r="C4305" s="18" t="s">
        <v>315</v>
      </c>
      <c r="D4305" s="18" t="s">
        <v>34</v>
      </c>
      <c r="E4305" s="18" t="s">
        <v>31</v>
      </c>
      <c r="F4305" s="44">
        <v>261</v>
      </c>
    </row>
    <row r="4306" spans="1:6" x14ac:dyDescent="0.2">
      <c r="A4306" s="18" t="s">
        <v>11</v>
      </c>
      <c r="B4306" s="18" t="s">
        <v>314</v>
      </c>
      <c r="C4306" s="18" t="s">
        <v>315</v>
      </c>
      <c r="D4306" s="18" t="s">
        <v>34</v>
      </c>
      <c r="E4306" s="18" t="s">
        <v>26</v>
      </c>
      <c r="F4306" s="44">
        <v>81</v>
      </c>
    </row>
    <row r="4307" spans="1:6" x14ac:dyDescent="0.2">
      <c r="A4307" s="18" t="s">
        <v>11</v>
      </c>
      <c r="B4307" s="18" t="s">
        <v>314</v>
      </c>
      <c r="C4307" s="18" t="s">
        <v>315</v>
      </c>
      <c r="D4307" s="18" t="s">
        <v>34</v>
      </c>
      <c r="E4307" s="18" t="s">
        <v>33</v>
      </c>
      <c r="F4307" s="44">
        <v>1420</v>
      </c>
    </row>
    <row r="4308" spans="1:6" x14ac:dyDescent="0.2">
      <c r="A4308" s="18" t="s">
        <v>11</v>
      </c>
      <c r="B4308" s="18" t="s">
        <v>314</v>
      </c>
      <c r="C4308" s="18" t="s">
        <v>315</v>
      </c>
      <c r="D4308" s="18" t="s">
        <v>34</v>
      </c>
      <c r="E4308" s="18" t="s">
        <v>23</v>
      </c>
      <c r="F4308" s="44">
        <v>852</v>
      </c>
    </row>
    <row r="4309" spans="1:6" x14ac:dyDescent="0.2">
      <c r="A4309" s="18" t="s">
        <v>11</v>
      </c>
      <c r="B4309" s="18" t="s">
        <v>314</v>
      </c>
      <c r="C4309" s="18" t="s">
        <v>315</v>
      </c>
      <c r="D4309" s="18" t="s">
        <v>34</v>
      </c>
      <c r="E4309" s="18" t="s">
        <v>32</v>
      </c>
      <c r="F4309" s="44">
        <v>53</v>
      </c>
    </row>
    <row r="4310" spans="1:6" x14ac:dyDescent="0.2">
      <c r="A4310" s="18" t="s">
        <v>11</v>
      </c>
      <c r="B4310" s="18" t="s">
        <v>314</v>
      </c>
      <c r="C4310" s="18" t="s">
        <v>315</v>
      </c>
      <c r="D4310" s="18" t="s">
        <v>34</v>
      </c>
      <c r="E4310" s="18" t="s">
        <v>29</v>
      </c>
      <c r="F4310" s="44">
        <v>1152</v>
      </c>
    </row>
    <row r="4311" spans="1:6" x14ac:dyDescent="0.2">
      <c r="A4311" s="18" t="s">
        <v>11</v>
      </c>
      <c r="B4311" s="18" t="s">
        <v>314</v>
      </c>
      <c r="C4311" s="18" t="s">
        <v>315</v>
      </c>
      <c r="D4311" s="18" t="s">
        <v>275</v>
      </c>
      <c r="E4311" s="18" t="s">
        <v>276</v>
      </c>
      <c r="F4311" s="44">
        <v>296</v>
      </c>
    </row>
    <row r="4312" spans="1:6" x14ac:dyDescent="0.2">
      <c r="A4312" s="18" t="s">
        <v>11</v>
      </c>
      <c r="B4312" s="18" t="s">
        <v>314</v>
      </c>
      <c r="C4312" s="18" t="s">
        <v>315</v>
      </c>
      <c r="D4312" s="18" t="s">
        <v>275</v>
      </c>
      <c r="E4312" s="18" t="s">
        <v>28</v>
      </c>
      <c r="F4312" s="44">
        <v>537</v>
      </c>
    </row>
    <row r="4313" spans="1:6" x14ac:dyDescent="0.2">
      <c r="A4313" s="18" t="s">
        <v>11</v>
      </c>
      <c r="B4313" s="18" t="s">
        <v>314</v>
      </c>
      <c r="C4313" s="18" t="s">
        <v>315</v>
      </c>
      <c r="D4313" s="18" t="s">
        <v>275</v>
      </c>
      <c r="E4313" s="18" t="s">
        <v>30</v>
      </c>
      <c r="F4313" s="44">
        <v>1</v>
      </c>
    </row>
    <row r="4314" spans="1:6" x14ac:dyDescent="0.2">
      <c r="A4314" s="18" t="s">
        <v>11</v>
      </c>
      <c r="B4314" s="18" t="s">
        <v>314</v>
      </c>
      <c r="C4314" s="18" t="s">
        <v>315</v>
      </c>
      <c r="D4314" s="18" t="s">
        <v>275</v>
      </c>
      <c r="E4314" s="18" t="s">
        <v>31</v>
      </c>
      <c r="F4314" s="44">
        <v>241</v>
      </c>
    </row>
    <row r="4315" spans="1:6" x14ac:dyDescent="0.2">
      <c r="A4315" s="18" t="s">
        <v>11</v>
      </c>
      <c r="B4315" s="18" t="s">
        <v>314</v>
      </c>
      <c r="C4315" s="18" t="s">
        <v>315</v>
      </c>
      <c r="D4315" s="18" t="s">
        <v>275</v>
      </c>
      <c r="E4315" s="18" t="s">
        <v>26</v>
      </c>
      <c r="F4315" s="44">
        <v>287</v>
      </c>
    </row>
    <row r="4316" spans="1:6" x14ac:dyDescent="0.2">
      <c r="A4316" s="18" t="s">
        <v>11</v>
      </c>
      <c r="B4316" s="18" t="s">
        <v>314</v>
      </c>
      <c r="C4316" s="18" t="s">
        <v>315</v>
      </c>
      <c r="D4316" s="18" t="s">
        <v>275</v>
      </c>
      <c r="E4316" s="18" t="s">
        <v>33</v>
      </c>
      <c r="F4316" s="44">
        <v>205</v>
      </c>
    </row>
    <row r="4317" spans="1:6" x14ac:dyDescent="0.2">
      <c r="A4317" s="18" t="s">
        <v>11</v>
      </c>
      <c r="B4317" s="18" t="s">
        <v>314</v>
      </c>
      <c r="C4317" s="18" t="s">
        <v>315</v>
      </c>
      <c r="D4317" s="18" t="s">
        <v>275</v>
      </c>
      <c r="E4317" s="18" t="s">
        <v>23</v>
      </c>
      <c r="F4317" s="44">
        <v>275</v>
      </c>
    </row>
    <row r="4318" spans="1:6" x14ac:dyDescent="0.2">
      <c r="A4318" s="18" t="s">
        <v>11</v>
      </c>
      <c r="B4318" s="18" t="s">
        <v>314</v>
      </c>
      <c r="C4318" s="18" t="s">
        <v>315</v>
      </c>
      <c r="D4318" s="18" t="s">
        <v>275</v>
      </c>
      <c r="E4318" s="18" t="s">
        <v>32</v>
      </c>
      <c r="F4318" s="44">
        <v>11</v>
      </c>
    </row>
    <row r="4319" spans="1:6" x14ac:dyDescent="0.2">
      <c r="A4319" s="18" t="s">
        <v>11</v>
      </c>
      <c r="B4319" s="18" t="s">
        <v>314</v>
      </c>
      <c r="C4319" s="18" t="s">
        <v>315</v>
      </c>
      <c r="D4319" s="18" t="s">
        <v>275</v>
      </c>
      <c r="E4319" s="18" t="s">
        <v>29</v>
      </c>
      <c r="F4319" s="44">
        <v>176</v>
      </c>
    </row>
    <row r="4320" spans="1:6" x14ac:dyDescent="0.2">
      <c r="A4320" s="18" t="s">
        <v>11</v>
      </c>
      <c r="B4320" s="18" t="s">
        <v>314</v>
      </c>
      <c r="C4320" s="18" t="s">
        <v>315</v>
      </c>
      <c r="D4320" s="18" t="s">
        <v>162</v>
      </c>
      <c r="E4320" s="18" t="s">
        <v>163</v>
      </c>
      <c r="F4320" s="44">
        <v>1984</v>
      </c>
    </row>
    <row r="4321" spans="1:6" x14ac:dyDescent="0.2">
      <c r="A4321" s="18" t="s">
        <v>11</v>
      </c>
      <c r="B4321" s="18" t="s">
        <v>314</v>
      </c>
      <c r="C4321" s="18" t="s">
        <v>315</v>
      </c>
      <c r="D4321" s="18" t="s">
        <v>65</v>
      </c>
      <c r="E4321" s="18" t="s">
        <v>70</v>
      </c>
      <c r="F4321" s="44">
        <v>13</v>
      </c>
    </row>
    <row r="4322" spans="1:6" x14ac:dyDescent="0.2">
      <c r="A4322" s="18" t="s">
        <v>11</v>
      </c>
      <c r="B4322" s="18" t="s">
        <v>314</v>
      </c>
      <c r="C4322" s="18" t="s">
        <v>315</v>
      </c>
      <c r="D4322" s="18" t="s">
        <v>65</v>
      </c>
      <c r="E4322" s="18" t="s">
        <v>69</v>
      </c>
      <c r="F4322" s="44">
        <v>4</v>
      </c>
    </row>
    <row r="4323" spans="1:6" x14ac:dyDescent="0.2">
      <c r="A4323" s="18" t="s">
        <v>11</v>
      </c>
      <c r="B4323" s="18" t="s">
        <v>314</v>
      </c>
      <c r="C4323" s="18" t="s">
        <v>315</v>
      </c>
      <c r="D4323" s="18" t="s">
        <v>65</v>
      </c>
      <c r="E4323" s="18" t="s">
        <v>277</v>
      </c>
      <c r="F4323" s="44">
        <v>15</v>
      </c>
    </row>
    <row r="4324" spans="1:6" x14ac:dyDescent="0.2">
      <c r="A4324" s="18" t="s">
        <v>11</v>
      </c>
      <c r="B4324" s="18" t="s">
        <v>314</v>
      </c>
      <c r="C4324" s="18" t="s">
        <v>315</v>
      </c>
      <c r="D4324" s="18" t="s">
        <v>65</v>
      </c>
      <c r="E4324" s="18" t="s">
        <v>278</v>
      </c>
      <c r="F4324" s="44">
        <v>407</v>
      </c>
    </row>
    <row r="4325" spans="1:6" x14ac:dyDescent="0.2">
      <c r="A4325" s="18" t="s">
        <v>11</v>
      </c>
      <c r="B4325" s="18" t="s">
        <v>314</v>
      </c>
      <c r="C4325" s="18" t="s">
        <v>315</v>
      </c>
      <c r="D4325" s="18" t="s">
        <v>65</v>
      </c>
      <c r="E4325" s="18" t="s">
        <v>279</v>
      </c>
      <c r="F4325" s="44">
        <v>32</v>
      </c>
    </row>
    <row r="4326" spans="1:6" x14ac:dyDescent="0.2">
      <c r="A4326" s="18" t="s">
        <v>11</v>
      </c>
      <c r="B4326" s="18" t="s">
        <v>314</v>
      </c>
      <c r="C4326" s="18" t="s">
        <v>315</v>
      </c>
      <c r="D4326" s="18" t="s">
        <v>65</v>
      </c>
      <c r="E4326" s="18" t="s">
        <v>23</v>
      </c>
      <c r="F4326" s="44">
        <v>507</v>
      </c>
    </row>
    <row r="4327" spans="1:6" x14ac:dyDescent="0.2">
      <c r="A4327" s="18" t="s">
        <v>11</v>
      </c>
      <c r="B4327" s="18" t="s">
        <v>314</v>
      </c>
      <c r="C4327" s="18" t="s">
        <v>315</v>
      </c>
      <c r="D4327" s="18" t="s">
        <v>65</v>
      </c>
      <c r="E4327" s="18" t="s">
        <v>280</v>
      </c>
      <c r="F4327" s="44">
        <v>9</v>
      </c>
    </row>
    <row r="4328" spans="1:6" x14ac:dyDescent="0.2">
      <c r="A4328" s="18" t="s">
        <v>11</v>
      </c>
      <c r="B4328" s="18" t="s">
        <v>314</v>
      </c>
      <c r="C4328" s="18" t="s">
        <v>315</v>
      </c>
      <c r="D4328" s="18" t="s">
        <v>65</v>
      </c>
      <c r="E4328" s="18" t="s">
        <v>66</v>
      </c>
      <c r="F4328" s="44">
        <v>169</v>
      </c>
    </row>
    <row r="4329" spans="1:6" x14ac:dyDescent="0.2">
      <c r="A4329" s="18" t="s">
        <v>11</v>
      </c>
      <c r="B4329" s="18" t="s">
        <v>314</v>
      </c>
      <c r="C4329" s="18" t="s">
        <v>315</v>
      </c>
      <c r="D4329" s="18" t="s">
        <v>243</v>
      </c>
      <c r="E4329" s="18" t="s">
        <v>21</v>
      </c>
      <c r="F4329" s="44">
        <v>16</v>
      </c>
    </row>
    <row r="4330" spans="1:6" x14ac:dyDescent="0.2">
      <c r="A4330" s="18" t="s">
        <v>11</v>
      </c>
      <c r="B4330" s="18" t="s">
        <v>314</v>
      </c>
      <c r="C4330" s="18" t="s">
        <v>315</v>
      </c>
      <c r="D4330" s="18" t="s">
        <v>243</v>
      </c>
      <c r="E4330" s="18" t="s">
        <v>14</v>
      </c>
      <c r="F4330" s="44">
        <v>19</v>
      </c>
    </row>
    <row r="4331" spans="1:6" x14ac:dyDescent="0.2">
      <c r="A4331" s="18" t="s">
        <v>11</v>
      </c>
      <c r="B4331" s="18" t="s">
        <v>314</v>
      </c>
      <c r="C4331" s="18" t="s">
        <v>315</v>
      </c>
      <c r="D4331" s="18" t="s">
        <v>243</v>
      </c>
      <c r="E4331" s="18" t="s">
        <v>18</v>
      </c>
      <c r="F4331" s="44">
        <v>89</v>
      </c>
    </row>
    <row r="4332" spans="1:6" x14ac:dyDescent="0.2">
      <c r="A4332" s="18" t="s">
        <v>11</v>
      </c>
      <c r="B4332" s="18" t="s">
        <v>314</v>
      </c>
      <c r="C4332" s="18" t="s">
        <v>315</v>
      </c>
      <c r="D4332" s="18" t="s">
        <v>243</v>
      </c>
      <c r="E4332" s="18" t="s">
        <v>17</v>
      </c>
      <c r="F4332" s="44">
        <v>52</v>
      </c>
    </row>
    <row r="4333" spans="1:6" x14ac:dyDescent="0.2">
      <c r="A4333" s="18" t="s">
        <v>11</v>
      </c>
      <c r="B4333" s="18" t="s">
        <v>314</v>
      </c>
      <c r="C4333" s="18" t="s">
        <v>315</v>
      </c>
      <c r="D4333" s="18" t="s">
        <v>243</v>
      </c>
      <c r="E4333" s="18" t="s">
        <v>20</v>
      </c>
      <c r="F4333" s="44">
        <v>9</v>
      </c>
    </row>
    <row r="4334" spans="1:6" x14ac:dyDescent="0.2">
      <c r="A4334" s="18" t="s">
        <v>11</v>
      </c>
      <c r="B4334" s="18" t="s">
        <v>314</v>
      </c>
      <c r="C4334" s="18" t="s">
        <v>315</v>
      </c>
      <c r="D4334" s="18" t="s">
        <v>243</v>
      </c>
      <c r="E4334" s="18" t="s">
        <v>23</v>
      </c>
      <c r="F4334" s="44">
        <v>23</v>
      </c>
    </row>
    <row r="4335" spans="1:6" x14ac:dyDescent="0.2">
      <c r="A4335" s="18" t="s">
        <v>11</v>
      </c>
      <c r="B4335" s="18" t="s">
        <v>314</v>
      </c>
      <c r="C4335" s="18" t="s">
        <v>315</v>
      </c>
      <c r="D4335" s="18" t="s">
        <v>243</v>
      </c>
      <c r="E4335" s="18" t="s">
        <v>15</v>
      </c>
      <c r="F4335" s="44">
        <v>93</v>
      </c>
    </row>
    <row r="4336" spans="1:6" x14ac:dyDescent="0.2">
      <c r="A4336" s="18" t="s">
        <v>11</v>
      </c>
      <c r="B4336" s="18" t="s">
        <v>314</v>
      </c>
      <c r="C4336" s="18" t="s">
        <v>315</v>
      </c>
      <c r="D4336" s="18" t="s">
        <v>243</v>
      </c>
      <c r="E4336" s="18" t="s">
        <v>22</v>
      </c>
      <c r="F4336" s="44">
        <v>27</v>
      </c>
    </row>
    <row r="4337" spans="1:6" x14ac:dyDescent="0.2">
      <c r="A4337" s="18" t="s">
        <v>11</v>
      </c>
      <c r="B4337" s="18" t="s">
        <v>314</v>
      </c>
      <c r="C4337" s="18" t="s">
        <v>315</v>
      </c>
      <c r="D4337" s="18" t="s">
        <v>98</v>
      </c>
      <c r="E4337" s="18" t="s">
        <v>100</v>
      </c>
      <c r="F4337" s="44">
        <v>35</v>
      </c>
    </row>
    <row r="4338" spans="1:6" x14ac:dyDescent="0.2">
      <c r="A4338" s="18" t="s">
        <v>11</v>
      </c>
      <c r="B4338" s="18" t="s">
        <v>314</v>
      </c>
      <c r="C4338" s="18" t="s">
        <v>315</v>
      </c>
      <c r="D4338" s="18" t="s">
        <v>98</v>
      </c>
      <c r="E4338" s="18" t="s">
        <v>102</v>
      </c>
      <c r="F4338" s="44">
        <v>24</v>
      </c>
    </row>
    <row r="4339" spans="1:6" x14ac:dyDescent="0.2">
      <c r="A4339" s="18" t="s">
        <v>11</v>
      </c>
      <c r="B4339" s="18" t="s">
        <v>314</v>
      </c>
      <c r="C4339" s="18" t="s">
        <v>315</v>
      </c>
      <c r="D4339" s="18" t="s">
        <v>98</v>
      </c>
      <c r="E4339" s="18" t="s">
        <v>23</v>
      </c>
      <c r="F4339" s="44">
        <v>104</v>
      </c>
    </row>
    <row r="4340" spans="1:6" x14ac:dyDescent="0.2">
      <c r="A4340" s="18" t="s">
        <v>11</v>
      </c>
      <c r="B4340" s="18" t="s">
        <v>314</v>
      </c>
      <c r="C4340" s="18" t="s">
        <v>315</v>
      </c>
      <c r="D4340" s="18" t="s">
        <v>98</v>
      </c>
      <c r="E4340" s="18" t="s">
        <v>101</v>
      </c>
      <c r="F4340" s="44">
        <v>91</v>
      </c>
    </row>
    <row r="4341" spans="1:6" x14ac:dyDescent="0.2">
      <c r="A4341" s="18" t="s">
        <v>11</v>
      </c>
      <c r="B4341" s="18" t="s">
        <v>314</v>
      </c>
      <c r="C4341" s="18" t="s">
        <v>315</v>
      </c>
      <c r="D4341" s="18" t="s">
        <v>98</v>
      </c>
      <c r="E4341" s="18" t="s">
        <v>104</v>
      </c>
      <c r="F4341" s="44">
        <v>7</v>
      </c>
    </row>
    <row r="4342" spans="1:6" x14ac:dyDescent="0.2">
      <c r="A4342" s="18" t="s">
        <v>11</v>
      </c>
      <c r="B4342" s="18" t="s">
        <v>314</v>
      </c>
      <c r="C4342" s="18" t="s">
        <v>315</v>
      </c>
      <c r="D4342" s="18" t="s">
        <v>98</v>
      </c>
      <c r="E4342" s="18" t="s">
        <v>99</v>
      </c>
      <c r="F4342" s="44">
        <v>828</v>
      </c>
    </row>
    <row r="4343" spans="1:6" x14ac:dyDescent="0.2">
      <c r="A4343" s="18" t="s">
        <v>11</v>
      </c>
      <c r="B4343" s="18" t="s">
        <v>314</v>
      </c>
      <c r="C4343" s="18" t="s">
        <v>315</v>
      </c>
      <c r="D4343" s="18" t="s">
        <v>98</v>
      </c>
      <c r="E4343" s="18" t="s">
        <v>103</v>
      </c>
      <c r="F4343" s="44">
        <v>238</v>
      </c>
    </row>
    <row r="4344" spans="1:6" x14ac:dyDescent="0.2">
      <c r="A4344" s="18" t="s">
        <v>11</v>
      </c>
      <c r="B4344" s="18" t="s">
        <v>314</v>
      </c>
      <c r="C4344" s="18" t="s">
        <v>315</v>
      </c>
      <c r="D4344" s="18" t="s">
        <v>39</v>
      </c>
      <c r="E4344" s="18" t="s">
        <v>172</v>
      </c>
      <c r="F4344" s="44">
        <v>35</v>
      </c>
    </row>
    <row r="4345" spans="1:6" x14ac:dyDescent="0.2">
      <c r="A4345" s="18" t="s">
        <v>11</v>
      </c>
      <c r="B4345" s="18" t="s">
        <v>314</v>
      </c>
      <c r="C4345" s="18" t="s">
        <v>315</v>
      </c>
      <c r="D4345" s="18" t="s">
        <v>39</v>
      </c>
      <c r="E4345" s="18" t="s">
        <v>23</v>
      </c>
      <c r="F4345" s="44">
        <v>11</v>
      </c>
    </row>
    <row r="4346" spans="1:6" x14ac:dyDescent="0.2">
      <c r="A4346" s="18" t="s">
        <v>11</v>
      </c>
      <c r="B4346" s="18" t="s">
        <v>314</v>
      </c>
      <c r="C4346" s="18" t="s">
        <v>315</v>
      </c>
      <c r="D4346" s="18" t="s">
        <v>39</v>
      </c>
      <c r="E4346" s="18" t="s">
        <v>54</v>
      </c>
      <c r="F4346" s="44">
        <v>2</v>
      </c>
    </row>
    <row r="4347" spans="1:6" x14ac:dyDescent="0.2">
      <c r="A4347" s="18" t="s">
        <v>11</v>
      </c>
      <c r="B4347" s="18" t="s">
        <v>314</v>
      </c>
      <c r="C4347" s="18" t="s">
        <v>315</v>
      </c>
      <c r="D4347" s="18" t="s">
        <v>39</v>
      </c>
      <c r="E4347" s="18" t="s">
        <v>171</v>
      </c>
      <c r="F4347" s="44">
        <v>1</v>
      </c>
    </row>
    <row r="4348" spans="1:6" x14ac:dyDescent="0.2">
      <c r="A4348" s="18" t="s">
        <v>11</v>
      </c>
      <c r="B4348" s="18" t="s">
        <v>314</v>
      </c>
      <c r="C4348" s="18" t="s">
        <v>315</v>
      </c>
      <c r="D4348" s="18" t="s">
        <v>39</v>
      </c>
      <c r="E4348" s="18" t="s">
        <v>55</v>
      </c>
      <c r="F4348" s="44">
        <v>1</v>
      </c>
    </row>
    <row r="4349" spans="1:6" x14ac:dyDescent="0.2">
      <c r="A4349" s="18" t="s">
        <v>11</v>
      </c>
      <c r="B4349" s="18" t="s">
        <v>314</v>
      </c>
      <c r="C4349" s="18" t="s">
        <v>315</v>
      </c>
      <c r="D4349" s="18" t="s">
        <v>39</v>
      </c>
      <c r="E4349" s="18" t="s">
        <v>170</v>
      </c>
      <c r="F4349" s="44">
        <v>30</v>
      </c>
    </row>
    <row r="4350" spans="1:6" x14ac:dyDescent="0.2">
      <c r="A4350" s="18" t="s">
        <v>11</v>
      </c>
      <c r="B4350" s="18" t="s">
        <v>314</v>
      </c>
      <c r="C4350" s="18" t="s">
        <v>315</v>
      </c>
      <c r="D4350" s="18" t="s">
        <v>39</v>
      </c>
      <c r="E4350" s="18" t="s">
        <v>47</v>
      </c>
      <c r="F4350" s="44">
        <v>11</v>
      </c>
    </row>
    <row r="4351" spans="1:6" x14ac:dyDescent="0.2">
      <c r="A4351" s="18" t="s">
        <v>11</v>
      </c>
      <c r="B4351" s="18" t="s">
        <v>314</v>
      </c>
      <c r="C4351" s="18" t="s">
        <v>315</v>
      </c>
      <c r="D4351" s="18" t="s">
        <v>39</v>
      </c>
      <c r="E4351" s="18" t="s">
        <v>169</v>
      </c>
      <c r="F4351" s="44">
        <v>110</v>
      </c>
    </row>
    <row r="4352" spans="1:6" x14ac:dyDescent="0.2">
      <c r="A4352" s="18" t="s">
        <v>11</v>
      </c>
      <c r="B4352" s="18" t="s">
        <v>314</v>
      </c>
      <c r="C4352" s="18" t="s">
        <v>315</v>
      </c>
      <c r="D4352" s="18" t="s">
        <v>39</v>
      </c>
      <c r="E4352" s="18" t="s">
        <v>189</v>
      </c>
      <c r="F4352" s="44">
        <v>5</v>
      </c>
    </row>
    <row r="4353" spans="1:6" x14ac:dyDescent="0.2">
      <c r="A4353" s="18" t="s">
        <v>11</v>
      </c>
      <c r="B4353" s="18" t="s">
        <v>314</v>
      </c>
      <c r="C4353" s="18" t="s">
        <v>315</v>
      </c>
      <c r="D4353" s="18" t="s">
        <v>39</v>
      </c>
      <c r="E4353" s="18" t="s">
        <v>56</v>
      </c>
      <c r="F4353" s="44">
        <v>12</v>
      </c>
    </row>
    <row r="4354" spans="1:6" x14ac:dyDescent="0.2">
      <c r="A4354" s="18" t="s">
        <v>11</v>
      </c>
      <c r="B4354" s="18" t="s">
        <v>314</v>
      </c>
      <c r="C4354" s="18" t="s">
        <v>315</v>
      </c>
      <c r="D4354" s="18" t="s">
        <v>39</v>
      </c>
      <c r="E4354" s="18" t="s">
        <v>44</v>
      </c>
      <c r="F4354" s="44">
        <v>3</v>
      </c>
    </row>
    <row r="4355" spans="1:6" x14ac:dyDescent="0.2">
      <c r="A4355" s="18" t="s">
        <v>11</v>
      </c>
      <c r="B4355" s="18" t="s">
        <v>314</v>
      </c>
      <c r="C4355" s="18" t="s">
        <v>315</v>
      </c>
      <c r="D4355" s="18" t="s">
        <v>39</v>
      </c>
      <c r="E4355" s="18" t="s">
        <v>173</v>
      </c>
      <c r="F4355" s="44">
        <v>14</v>
      </c>
    </row>
    <row r="4356" spans="1:6" x14ac:dyDescent="0.2">
      <c r="A4356" s="18" t="s">
        <v>11</v>
      </c>
      <c r="B4356" s="18" t="s">
        <v>314</v>
      </c>
      <c r="C4356" s="18" t="s">
        <v>315</v>
      </c>
      <c r="D4356" s="18" t="s">
        <v>13</v>
      </c>
      <c r="E4356" s="18" t="s">
        <v>21</v>
      </c>
      <c r="F4356" s="44">
        <v>157</v>
      </c>
    </row>
    <row r="4357" spans="1:6" x14ac:dyDescent="0.2">
      <c r="A4357" s="18" t="s">
        <v>11</v>
      </c>
      <c r="B4357" s="18" t="s">
        <v>314</v>
      </c>
      <c r="C4357" s="18" t="s">
        <v>315</v>
      </c>
      <c r="D4357" s="18" t="s">
        <v>13</v>
      </c>
      <c r="E4357" s="18" t="s">
        <v>14</v>
      </c>
      <c r="F4357" s="44">
        <v>1126</v>
      </c>
    </row>
    <row r="4358" spans="1:6" x14ac:dyDescent="0.2">
      <c r="A4358" s="18" t="s">
        <v>11</v>
      </c>
      <c r="B4358" s="18" t="s">
        <v>314</v>
      </c>
      <c r="C4358" s="18" t="s">
        <v>315</v>
      </c>
      <c r="D4358" s="18" t="s">
        <v>13</v>
      </c>
      <c r="E4358" s="18" t="s">
        <v>18</v>
      </c>
      <c r="F4358" s="44">
        <v>2167</v>
      </c>
    </row>
    <row r="4359" spans="1:6" x14ac:dyDescent="0.2">
      <c r="A4359" s="18" t="s">
        <v>11</v>
      </c>
      <c r="B4359" s="18" t="s">
        <v>314</v>
      </c>
      <c r="C4359" s="18" t="s">
        <v>315</v>
      </c>
      <c r="D4359" s="18" t="s">
        <v>13</v>
      </c>
      <c r="E4359" s="18" t="s">
        <v>17</v>
      </c>
      <c r="F4359" s="44">
        <v>1984</v>
      </c>
    </row>
    <row r="4360" spans="1:6" x14ac:dyDescent="0.2">
      <c r="A4360" s="18" t="s">
        <v>11</v>
      </c>
      <c r="B4360" s="18" t="s">
        <v>314</v>
      </c>
      <c r="C4360" s="18" t="s">
        <v>315</v>
      </c>
      <c r="D4360" s="18" t="s">
        <v>13</v>
      </c>
      <c r="E4360" s="18" t="s">
        <v>20</v>
      </c>
      <c r="F4360" s="44">
        <v>391</v>
      </c>
    </row>
    <row r="4361" spans="1:6" x14ac:dyDescent="0.2">
      <c r="A4361" s="18" t="s">
        <v>11</v>
      </c>
      <c r="B4361" s="18" t="s">
        <v>314</v>
      </c>
      <c r="C4361" s="18" t="s">
        <v>315</v>
      </c>
      <c r="D4361" s="18" t="s">
        <v>13</v>
      </c>
      <c r="E4361" s="18" t="s">
        <v>23</v>
      </c>
      <c r="F4361" s="44">
        <v>171</v>
      </c>
    </row>
    <row r="4362" spans="1:6" x14ac:dyDescent="0.2">
      <c r="A4362" s="18" t="s">
        <v>11</v>
      </c>
      <c r="B4362" s="18" t="s">
        <v>314</v>
      </c>
      <c r="C4362" s="18" t="s">
        <v>315</v>
      </c>
      <c r="D4362" s="18" t="s">
        <v>13</v>
      </c>
      <c r="E4362" s="18" t="s">
        <v>15</v>
      </c>
      <c r="F4362" s="44">
        <v>449</v>
      </c>
    </row>
    <row r="4363" spans="1:6" x14ac:dyDescent="0.2">
      <c r="A4363" s="18" t="s">
        <v>11</v>
      </c>
      <c r="B4363" s="18" t="s">
        <v>314</v>
      </c>
      <c r="C4363" s="18" t="s">
        <v>315</v>
      </c>
      <c r="D4363" s="18" t="s">
        <v>13</v>
      </c>
      <c r="E4363" s="18" t="s">
        <v>22</v>
      </c>
      <c r="F4363" s="44">
        <v>487</v>
      </c>
    </row>
    <row r="4364" spans="1:6" x14ac:dyDescent="0.2">
      <c r="A4364" s="18" t="s">
        <v>11</v>
      </c>
      <c r="B4364" s="18" t="s">
        <v>314</v>
      </c>
      <c r="C4364" s="18" t="s">
        <v>315</v>
      </c>
      <c r="D4364" s="18" t="s">
        <v>13</v>
      </c>
      <c r="E4364" s="18" t="s">
        <v>19</v>
      </c>
      <c r="F4364" s="44">
        <v>223</v>
      </c>
    </row>
    <row r="4365" spans="1:6" x14ac:dyDescent="0.2">
      <c r="A4365" s="18" t="s">
        <v>11</v>
      </c>
      <c r="B4365" s="18" t="s">
        <v>314</v>
      </c>
      <c r="C4365" s="18" t="s">
        <v>315</v>
      </c>
      <c r="D4365" s="18" t="s">
        <v>128</v>
      </c>
      <c r="E4365" s="18" t="s">
        <v>23</v>
      </c>
      <c r="F4365" s="44">
        <v>245</v>
      </c>
    </row>
    <row r="4366" spans="1:6" x14ac:dyDescent="0.2">
      <c r="A4366" s="18" t="s">
        <v>11</v>
      </c>
      <c r="B4366" s="18" t="s">
        <v>314</v>
      </c>
      <c r="C4366" s="18" t="s">
        <v>315</v>
      </c>
      <c r="D4366" s="18" t="s">
        <v>128</v>
      </c>
      <c r="E4366" s="18" t="s">
        <v>129</v>
      </c>
      <c r="F4366" s="44">
        <v>83</v>
      </c>
    </row>
    <row r="4367" spans="1:6" x14ac:dyDescent="0.2">
      <c r="A4367" s="18" t="s">
        <v>11</v>
      </c>
      <c r="B4367" s="18" t="s">
        <v>314</v>
      </c>
      <c r="C4367" s="18" t="s">
        <v>315</v>
      </c>
      <c r="D4367" s="18" t="s">
        <v>128</v>
      </c>
      <c r="E4367" s="18" t="s">
        <v>130</v>
      </c>
      <c r="F4367" s="44">
        <v>562</v>
      </c>
    </row>
    <row r="4368" spans="1:6" x14ac:dyDescent="0.2">
      <c r="A4368" s="18" t="s">
        <v>11</v>
      </c>
      <c r="B4368" s="18" t="s">
        <v>314</v>
      </c>
      <c r="C4368" s="18" t="s">
        <v>315</v>
      </c>
      <c r="D4368" s="18" t="s">
        <v>244</v>
      </c>
      <c r="E4368" s="18" t="s">
        <v>160</v>
      </c>
      <c r="F4368" s="44">
        <v>35</v>
      </c>
    </row>
    <row r="4369" spans="1:6" x14ac:dyDescent="0.2">
      <c r="A4369" s="18" t="s">
        <v>11</v>
      </c>
      <c r="B4369" s="18" t="s">
        <v>314</v>
      </c>
      <c r="C4369" s="18" t="s">
        <v>315</v>
      </c>
      <c r="D4369" s="18" t="s">
        <v>244</v>
      </c>
      <c r="E4369" s="18" t="s">
        <v>159</v>
      </c>
      <c r="F4369" s="44">
        <v>2</v>
      </c>
    </row>
    <row r="4370" spans="1:6" x14ac:dyDescent="0.2">
      <c r="A4370" s="18" t="s">
        <v>11</v>
      </c>
      <c r="B4370" s="18" t="s">
        <v>314</v>
      </c>
      <c r="C4370" s="18" t="s">
        <v>315</v>
      </c>
      <c r="D4370" s="18" t="s">
        <v>244</v>
      </c>
      <c r="E4370" s="18" t="s">
        <v>161</v>
      </c>
      <c r="F4370" s="44">
        <v>60</v>
      </c>
    </row>
    <row r="4371" spans="1:6" x14ac:dyDescent="0.2">
      <c r="A4371" s="18" t="s">
        <v>11</v>
      </c>
      <c r="B4371" s="18" t="s">
        <v>314</v>
      </c>
      <c r="C4371" s="18" t="s">
        <v>315</v>
      </c>
      <c r="D4371" s="18" t="s">
        <v>138</v>
      </c>
      <c r="E4371" s="18" t="s">
        <v>140</v>
      </c>
      <c r="F4371" s="44">
        <v>96</v>
      </c>
    </row>
    <row r="4372" spans="1:6" x14ac:dyDescent="0.2">
      <c r="A4372" s="18" t="s">
        <v>11</v>
      </c>
      <c r="B4372" s="18" t="s">
        <v>314</v>
      </c>
      <c r="C4372" s="18" t="s">
        <v>315</v>
      </c>
      <c r="D4372" s="18" t="s">
        <v>138</v>
      </c>
      <c r="E4372" s="18" t="s">
        <v>139</v>
      </c>
      <c r="F4372" s="44">
        <v>333</v>
      </c>
    </row>
    <row r="4373" spans="1:6" x14ac:dyDescent="0.2">
      <c r="A4373" s="18" t="s">
        <v>11</v>
      </c>
      <c r="B4373" s="18" t="s">
        <v>314</v>
      </c>
      <c r="C4373" s="18" t="s">
        <v>315</v>
      </c>
      <c r="D4373" s="18" t="s">
        <v>148</v>
      </c>
      <c r="E4373" s="18" t="s">
        <v>149</v>
      </c>
      <c r="F4373" s="44">
        <v>1</v>
      </c>
    </row>
    <row r="4374" spans="1:6" x14ac:dyDescent="0.2">
      <c r="A4374" s="18" t="s">
        <v>11</v>
      </c>
      <c r="B4374" s="18" t="s">
        <v>314</v>
      </c>
      <c r="C4374" s="18" t="s">
        <v>315</v>
      </c>
      <c r="D4374" s="18" t="s">
        <v>148</v>
      </c>
      <c r="E4374" s="18" t="s">
        <v>23</v>
      </c>
      <c r="F4374" s="44">
        <v>13</v>
      </c>
    </row>
    <row r="4375" spans="1:6" x14ac:dyDescent="0.2">
      <c r="A4375" s="18" t="s">
        <v>11</v>
      </c>
      <c r="B4375" s="18" t="s">
        <v>314</v>
      </c>
      <c r="C4375" s="18" t="s">
        <v>316</v>
      </c>
      <c r="D4375" s="18" t="s">
        <v>21</v>
      </c>
      <c r="E4375" s="18" t="s">
        <v>156</v>
      </c>
      <c r="F4375" s="44">
        <v>184</v>
      </c>
    </row>
    <row r="4376" spans="1:6" x14ac:dyDescent="0.2">
      <c r="A4376" s="18" t="s">
        <v>11</v>
      </c>
      <c r="B4376" s="18" t="s">
        <v>314</v>
      </c>
      <c r="C4376" s="18" t="s">
        <v>316</v>
      </c>
      <c r="D4376" s="18" t="s">
        <v>21</v>
      </c>
      <c r="E4376" s="18" t="s">
        <v>157</v>
      </c>
      <c r="F4376" s="44">
        <v>326</v>
      </c>
    </row>
    <row r="4377" spans="1:6" x14ac:dyDescent="0.2">
      <c r="A4377" s="18" t="s">
        <v>11</v>
      </c>
      <c r="B4377" s="18" t="s">
        <v>314</v>
      </c>
      <c r="C4377" s="18" t="s">
        <v>316</v>
      </c>
      <c r="D4377" s="18" t="s">
        <v>73</v>
      </c>
      <c r="E4377" s="18" t="s">
        <v>93</v>
      </c>
      <c r="F4377" s="44">
        <v>41</v>
      </c>
    </row>
    <row r="4378" spans="1:6" x14ac:dyDescent="0.2">
      <c r="A4378" s="18" t="s">
        <v>11</v>
      </c>
      <c r="B4378" s="18" t="s">
        <v>314</v>
      </c>
      <c r="C4378" s="18" t="s">
        <v>316</v>
      </c>
      <c r="D4378" s="18" t="s">
        <v>73</v>
      </c>
      <c r="E4378" s="18" t="s">
        <v>92</v>
      </c>
      <c r="F4378" s="44">
        <v>17</v>
      </c>
    </row>
    <row r="4379" spans="1:6" x14ac:dyDescent="0.2">
      <c r="A4379" s="18" t="s">
        <v>11</v>
      </c>
      <c r="B4379" s="18" t="s">
        <v>314</v>
      </c>
      <c r="C4379" s="18" t="s">
        <v>316</v>
      </c>
      <c r="D4379" s="18" t="s">
        <v>73</v>
      </c>
      <c r="E4379" s="18" t="s">
        <v>94</v>
      </c>
      <c r="F4379" s="44">
        <v>20</v>
      </c>
    </row>
    <row r="4380" spans="1:6" x14ac:dyDescent="0.2">
      <c r="A4380" s="18" t="s">
        <v>11</v>
      </c>
      <c r="B4380" s="18" t="s">
        <v>314</v>
      </c>
      <c r="C4380" s="18" t="s">
        <v>316</v>
      </c>
      <c r="D4380" s="18" t="s">
        <v>73</v>
      </c>
      <c r="E4380" s="18" t="s">
        <v>87</v>
      </c>
      <c r="F4380" s="44">
        <v>5</v>
      </c>
    </row>
    <row r="4381" spans="1:6" x14ac:dyDescent="0.2">
      <c r="A4381" s="18" t="s">
        <v>11</v>
      </c>
      <c r="B4381" s="18" t="s">
        <v>314</v>
      </c>
      <c r="C4381" s="18" t="s">
        <v>316</v>
      </c>
      <c r="D4381" s="18" t="s">
        <v>73</v>
      </c>
      <c r="E4381" s="18" t="s">
        <v>86</v>
      </c>
      <c r="F4381" s="44">
        <v>32</v>
      </c>
    </row>
    <row r="4382" spans="1:6" x14ac:dyDescent="0.2">
      <c r="A4382" s="18" t="s">
        <v>11</v>
      </c>
      <c r="B4382" s="18" t="s">
        <v>314</v>
      </c>
      <c r="C4382" s="18" t="s">
        <v>316</v>
      </c>
      <c r="D4382" s="18" t="s">
        <v>73</v>
      </c>
      <c r="E4382" s="18" t="s">
        <v>88</v>
      </c>
      <c r="F4382" s="44">
        <v>2</v>
      </c>
    </row>
    <row r="4383" spans="1:6" x14ac:dyDescent="0.2">
      <c r="A4383" s="18" t="s">
        <v>11</v>
      </c>
      <c r="B4383" s="18" t="s">
        <v>314</v>
      </c>
      <c r="C4383" s="18" t="s">
        <v>316</v>
      </c>
      <c r="D4383" s="18" t="s">
        <v>73</v>
      </c>
      <c r="E4383" s="18" t="s">
        <v>96</v>
      </c>
      <c r="F4383" s="44">
        <v>26</v>
      </c>
    </row>
    <row r="4384" spans="1:6" x14ac:dyDescent="0.2">
      <c r="A4384" s="18" t="s">
        <v>11</v>
      </c>
      <c r="B4384" s="18" t="s">
        <v>314</v>
      </c>
      <c r="C4384" s="18" t="s">
        <v>316</v>
      </c>
      <c r="D4384" s="18" t="s">
        <v>73</v>
      </c>
      <c r="E4384" s="18" t="s">
        <v>95</v>
      </c>
      <c r="F4384" s="44">
        <v>36</v>
      </c>
    </row>
    <row r="4385" spans="1:6" x14ac:dyDescent="0.2">
      <c r="A4385" s="18" t="s">
        <v>11</v>
      </c>
      <c r="B4385" s="18" t="s">
        <v>314</v>
      </c>
      <c r="C4385" s="18" t="s">
        <v>316</v>
      </c>
      <c r="D4385" s="18" t="s">
        <v>73</v>
      </c>
      <c r="E4385" s="18" t="s">
        <v>97</v>
      </c>
      <c r="F4385" s="44">
        <v>8</v>
      </c>
    </row>
    <row r="4386" spans="1:6" x14ac:dyDescent="0.2">
      <c r="A4386" s="18" t="s">
        <v>11</v>
      </c>
      <c r="B4386" s="18" t="s">
        <v>314</v>
      </c>
      <c r="C4386" s="18" t="s">
        <v>316</v>
      </c>
      <c r="D4386" s="18" t="s">
        <v>73</v>
      </c>
      <c r="E4386" s="18" t="s">
        <v>80</v>
      </c>
      <c r="F4386" s="44">
        <v>4</v>
      </c>
    </row>
    <row r="4387" spans="1:6" x14ac:dyDescent="0.2">
      <c r="A4387" s="18" t="s">
        <v>11</v>
      </c>
      <c r="B4387" s="18" t="s">
        <v>314</v>
      </c>
      <c r="C4387" s="18" t="s">
        <v>316</v>
      </c>
      <c r="D4387" s="18" t="s">
        <v>73</v>
      </c>
      <c r="E4387" s="18" t="s">
        <v>79</v>
      </c>
      <c r="F4387" s="44">
        <v>43</v>
      </c>
    </row>
    <row r="4388" spans="1:6" x14ac:dyDescent="0.2">
      <c r="A4388" s="18" t="s">
        <v>11</v>
      </c>
      <c r="B4388" s="18" t="s">
        <v>314</v>
      </c>
      <c r="C4388" s="18" t="s">
        <v>316</v>
      </c>
      <c r="D4388" s="18" t="s">
        <v>73</v>
      </c>
      <c r="E4388" s="18" t="s">
        <v>78</v>
      </c>
      <c r="F4388" s="44">
        <v>7</v>
      </c>
    </row>
    <row r="4389" spans="1:6" x14ac:dyDescent="0.2">
      <c r="A4389" s="18" t="s">
        <v>11</v>
      </c>
      <c r="B4389" s="18" t="s">
        <v>314</v>
      </c>
      <c r="C4389" s="18" t="s">
        <v>316</v>
      </c>
      <c r="D4389" s="18" t="s">
        <v>73</v>
      </c>
      <c r="E4389" s="18" t="s">
        <v>81</v>
      </c>
      <c r="F4389" s="44">
        <v>13</v>
      </c>
    </row>
    <row r="4390" spans="1:6" x14ac:dyDescent="0.2">
      <c r="A4390" s="18" t="s">
        <v>11</v>
      </c>
      <c r="B4390" s="18" t="s">
        <v>314</v>
      </c>
      <c r="C4390" s="18" t="s">
        <v>316</v>
      </c>
      <c r="D4390" s="18" t="s">
        <v>73</v>
      </c>
      <c r="E4390" s="18" t="s">
        <v>76</v>
      </c>
      <c r="F4390" s="44">
        <v>41</v>
      </c>
    </row>
    <row r="4391" spans="1:6" x14ac:dyDescent="0.2">
      <c r="A4391" s="18" t="s">
        <v>11</v>
      </c>
      <c r="B4391" s="18" t="s">
        <v>314</v>
      </c>
      <c r="C4391" s="18" t="s">
        <v>316</v>
      </c>
      <c r="D4391" s="18" t="s">
        <v>73</v>
      </c>
      <c r="E4391" s="18" t="s">
        <v>75</v>
      </c>
      <c r="F4391" s="44">
        <v>253</v>
      </c>
    </row>
    <row r="4392" spans="1:6" x14ac:dyDescent="0.2">
      <c r="A4392" s="18" t="s">
        <v>11</v>
      </c>
      <c r="B4392" s="18" t="s">
        <v>314</v>
      </c>
      <c r="C4392" s="18" t="s">
        <v>316</v>
      </c>
      <c r="D4392" s="18" t="s">
        <v>73</v>
      </c>
      <c r="E4392" s="18" t="s">
        <v>74</v>
      </c>
      <c r="F4392" s="44">
        <v>5</v>
      </c>
    </row>
    <row r="4393" spans="1:6" x14ac:dyDescent="0.2">
      <c r="A4393" s="18" t="s">
        <v>11</v>
      </c>
      <c r="B4393" s="18" t="s">
        <v>314</v>
      </c>
      <c r="C4393" s="18" t="s">
        <v>316</v>
      </c>
      <c r="D4393" s="18" t="s">
        <v>73</v>
      </c>
      <c r="E4393" s="18" t="s">
        <v>77</v>
      </c>
      <c r="F4393" s="44">
        <v>84</v>
      </c>
    </row>
    <row r="4394" spans="1:6" x14ac:dyDescent="0.2">
      <c r="A4394" s="18" t="s">
        <v>11</v>
      </c>
      <c r="B4394" s="18" t="s">
        <v>314</v>
      </c>
      <c r="C4394" s="18" t="s">
        <v>316</v>
      </c>
      <c r="D4394" s="18" t="s">
        <v>73</v>
      </c>
      <c r="E4394" s="18" t="s">
        <v>84</v>
      </c>
      <c r="F4394" s="44">
        <v>5</v>
      </c>
    </row>
    <row r="4395" spans="1:6" x14ac:dyDescent="0.2">
      <c r="A4395" s="18" t="s">
        <v>11</v>
      </c>
      <c r="B4395" s="18" t="s">
        <v>314</v>
      </c>
      <c r="C4395" s="18" t="s">
        <v>316</v>
      </c>
      <c r="D4395" s="18" t="s">
        <v>73</v>
      </c>
      <c r="E4395" s="18" t="s">
        <v>83</v>
      </c>
      <c r="F4395" s="44">
        <v>45</v>
      </c>
    </row>
    <row r="4396" spans="1:6" x14ac:dyDescent="0.2">
      <c r="A4396" s="18" t="s">
        <v>11</v>
      </c>
      <c r="B4396" s="18" t="s">
        <v>314</v>
      </c>
      <c r="C4396" s="18" t="s">
        <v>316</v>
      </c>
      <c r="D4396" s="18" t="s">
        <v>73</v>
      </c>
      <c r="E4396" s="18" t="s">
        <v>82</v>
      </c>
      <c r="F4396" s="44">
        <v>127</v>
      </c>
    </row>
    <row r="4397" spans="1:6" x14ac:dyDescent="0.2">
      <c r="A4397" s="18" t="s">
        <v>11</v>
      </c>
      <c r="B4397" s="18" t="s">
        <v>314</v>
      </c>
      <c r="C4397" s="18" t="s">
        <v>316</v>
      </c>
      <c r="D4397" s="18" t="s">
        <v>73</v>
      </c>
      <c r="E4397" s="18" t="s">
        <v>85</v>
      </c>
      <c r="F4397" s="44">
        <v>26</v>
      </c>
    </row>
    <row r="4398" spans="1:6" x14ac:dyDescent="0.2">
      <c r="A4398" s="18" t="s">
        <v>11</v>
      </c>
      <c r="B4398" s="18" t="s">
        <v>314</v>
      </c>
      <c r="C4398" s="18" t="s">
        <v>316</v>
      </c>
      <c r="D4398" s="18" t="s">
        <v>73</v>
      </c>
      <c r="E4398" s="18" t="s">
        <v>90</v>
      </c>
      <c r="F4398" s="44">
        <v>276</v>
      </c>
    </row>
    <row r="4399" spans="1:6" x14ac:dyDescent="0.2">
      <c r="A4399" s="18" t="s">
        <v>11</v>
      </c>
      <c r="B4399" s="18" t="s">
        <v>314</v>
      </c>
      <c r="C4399" s="18" t="s">
        <v>316</v>
      </c>
      <c r="D4399" s="18" t="s">
        <v>73</v>
      </c>
      <c r="E4399" s="18" t="s">
        <v>89</v>
      </c>
      <c r="F4399" s="44">
        <v>74</v>
      </c>
    </row>
    <row r="4400" spans="1:6" x14ac:dyDescent="0.2">
      <c r="A4400" s="18" t="s">
        <v>11</v>
      </c>
      <c r="B4400" s="18" t="s">
        <v>314</v>
      </c>
      <c r="C4400" s="18" t="s">
        <v>316</v>
      </c>
      <c r="D4400" s="18" t="s">
        <v>73</v>
      </c>
      <c r="E4400" s="18" t="s">
        <v>91</v>
      </c>
      <c r="F4400" s="44">
        <v>119</v>
      </c>
    </row>
    <row r="4401" spans="1:6" x14ac:dyDescent="0.2">
      <c r="A4401" s="18" t="s">
        <v>11</v>
      </c>
      <c r="B4401" s="18" t="s">
        <v>314</v>
      </c>
      <c r="C4401" s="18" t="s">
        <v>316</v>
      </c>
      <c r="D4401" s="18" t="s">
        <v>150</v>
      </c>
      <c r="E4401" s="18" t="s">
        <v>154</v>
      </c>
      <c r="F4401" s="44">
        <v>1530</v>
      </c>
    </row>
    <row r="4402" spans="1:6" x14ac:dyDescent="0.2">
      <c r="A4402" s="18" t="s">
        <v>11</v>
      </c>
      <c r="B4402" s="18" t="s">
        <v>314</v>
      </c>
      <c r="C4402" s="18" t="s">
        <v>316</v>
      </c>
      <c r="D4402" s="18" t="s">
        <v>150</v>
      </c>
      <c r="E4402" s="18" t="s">
        <v>151</v>
      </c>
      <c r="F4402" s="44">
        <v>17</v>
      </c>
    </row>
    <row r="4403" spans="1:6" x14ac:dyDescent="0.2">
      <c r="A4403" s="18" t="s">
        <v>11</v>
      </c>
      <c r="B4403" s="18" t="s">
        <v>314</v>
      </c>
      <c r="C4403" s="18" t="s">
        <v>316</v>
      </c>
      <c r="D4403" s="18" t="s">
        <v>150</v>
      </c>
      <c r="E4403" s="18" t="s">
        <v>152</v>
      </c>
      <c r="F4403" s="44">
        <v>227</v>
      </c>
    </row>
    <row r="4404" spans="1:6" x14ac:dyDescent="0.2">
      <c r="A4404" s="18" t="s">
        <v>11</v>
      </c>
      <c r="B4404" s="18" t="s">
        <v>314</v>
      </c>
      <c r="C4404" s="18" t="s">
        <v>316</v>
      </c>
      <c r="D4404" s="18" t="s">
        <v>150</v>
      </c>
      <c r="E4404" s="18" t="s">
        <v>153</v>
      </c>
      <c r="F4404" s="44">
        <v>1546</v>
      </c>
    </row>
    <row r="4405" spans="1:6" x14ac:dyDescent="0.2">
      <c r="A4405" s="18" t="s">
        <v>11</v>
      </c>
      <c r="B4405" s="18" t="s">
        <v>314</v>
      </c>
      <c r="C4405" s="18" t="s">
        <v>316</v>
      </c>
      <c r="D4405" s="18" t="s">
        <v>57</v>
      </c>
      <c r="E4405" s="18" t="s">
        <v>62</v>
      </c>
      <c r="F4405" s="44">
        <v>1908</v>
      </c>
    </row>
    <row r="4406" spans="1:6" x14ac:dyDescent="0.2">
      <c r="A4406" s="18" t="s">
        <v>11</v>
      </c>
      <c r="B4406" s="18" t="s">
        <v>314</v>
      </c>
      <c r="C4406" s="18" t="s">
        <v>316</v>
      </c>
      <c r="D4406" s="18" t="s">
        <v>57</v>
      </c>
      <c r="E4406" s="18" t="s">
        <v>59</v>
      </c>
      <c r="F4406" s="44">
        <v>1201</v>
      </c>
    </row>
    <row r="4407" spans="1:6" x14ac:dyDescent="0.2">
      <c r="A4407" s="18" t="s">
        <v>11</v>
      </c>
      <c r="B4407" s="18" t="s">
        <v>314</v>
      </c>
      <c r="C4407" s="18" t="s">
        <v>316</v>
      </c>
      <c r="D4407" s="18" t="s">
        <v>57</v>
      </c>
      <c r="E4407" s="18" t="s">
        <v>60</v>
      </c>
      <c r="F4407" s="44">
        <v>1575</v>
      </c>
    </row>
    <row r="4408" spans="1:6" x14ac:dyDescent="0.2">
      <c r="A4408" s="18" t="s">
        <v>11</v>
      </c>
      <c r="B4408" s="18" t="s">
        <v>314</v>
      </c>
      <c r="C4408" s="18" t="s">
        <v>316</v>
      </c>
      <c r="D4408" s="18" t="s">
        <v>57</v>
      </c>
      <c r="E4408" s="18" t="s">
        <v>61</v>
      </c>
      <c r="F4408" s="44">
        <v>766</v>
      </c>
    </row>
    <row r="4409" spans="1:6" x14ac:dyDescent="0.2">
      <c r="A4409" s="18" t="s">
        <v>11</v>
      </c>
      <c r="B4409" s="18" t="s">
        <v>314</v>
      </c>
      <c r="C4409" s="18" t="s">
        <v>316</v>
      </c>
      <c r="D4409" s="18" t="s">
        <v>57</v>
      </c>
      <c r="E4409" s="18" t="s">
        <v>63</v>
      </c>
      <c r="F4409" s="44">
        <v>369</v>
      </c>
    </row>
    <row r="4410" spans="1:6" x14ac:dyDescent="0.2">
      <c r="A4410" s="18" t="s">
        <v>11</v>
      </c>
      <c r="B4410" s="18" t="s">
        <v>314</v>
      </c>
      <c r="C4410" s="18" t="s">
        <v>316</v>
      </c>
      <c r="D4410" s="18" t="s">
        <v>57</v>
      </c>
      <c r="E4410" s="18" t="s">
        <v>23</v>
      </c>
      <c r="F4410" s="44">
        <v>330</v>
      </c>
    </row>
    <row r="4411" spans="1:6" x14ac:dyDescent="0.2">
      <c r="A4411" s="18" t="s">
        <v>11</v>
      </c>
      <c r="B4411" s="18" t="s">
        <v>314</v>
      </c>
      <c r="C4411" s="18" t="s">
        <v>316</v>
      </c>
      <c r="D4411" s="18" t="s">
        <v>141</v>
      </c>
      <c r="E4411" s="18" t="s">
        <v>145</v>
      </c>
      <c r="F4411" s="44">
        <v>2</v>
      </c>
    </row>
    <row r="4412" spans="1:6" x14ac:dyDescent="0.2">
      <c r="A4412" s="18" t="s">
        <v>11</v>
      </c>
      <c r="B4412" s="18" t="s">
        <v>314</v>
      </c>
      <c r="C4412" s="18" t="s">
        <v>316</v>
      </c>
      <c r="D4412" s="18" t="s">
        <v>141</v>
      </c>
      <c r="E4412" s="18" t="s">
        <v>142</v>
      </c>
      <c r="F4412" s="44">
        <v>90</v>
      </c>
    </row>
    <row r="4413" spans="1:6" x14ac:dyDescent="0.2">
      <c r="A4413" s="18" t="s">
        <v>11</v>
      </c>
      <c r="B4413" s="18" t="s">
        <v>314</v>
      </c>
      <c r="C4413" s="18" t="s">
        <v>316</v>
      </c>
      <c r="D4413" s="18" t="s">
        <v>141</v>
      </c>
      <c r="E4413" s="18" t="s">
        <v>147</v>
      </c>
      <c r="F4413" s="44">
        <v>15</v>
      </c>
    </row>
    <row r="4414" spans="1:6" x14ac:dyDescent="0.2">
      <c r="A4414" s="18" t="s">
        <v>11</v>
      </c>
      <c r="B4414" s="18" t="s">
        <v>314</v>
      </c>
      <c r="C4414" s="18" t="s">
        <v>316</v>
      </c>
      <c r="D4414" s="18" t="s">
        <v>141</v>
      </c>
      <c r="E4414" s="18" t="s">
        <v>143</v>
      </c>
      <c r="F4414" s="44">
        <v>6</v>
      </c>
    </row>
    <row r="4415" spans="1:6" x14ac:dyDescent="0.2">
      <c r="A4415" s="18" t="s">
        <v>11</v>
      </c>
      <c r="B4415" s="18" t="s">
        <v>314</v>
      </c>
      <c r="C4415" s="18" t="s">
        <v>316</v>
      </c>
      <c r="D4415" s="18" t="s">
        <v>35</v>
      </c>
      <c r="E4415" s="18" t="s">
        <v>21</v>
      </c>
      <c r="F4415" s="44">
        <v>896</v>
      </c>
    </row>
    <row r="4416" spans="1:6" x14ac:dyDescent="0.2">
      <c r="A4416" s="18" t="s">
        <v>11</v>
      </c>
      <c r="B4416" s="18" t="s">
        <v>314</v>
      </c>
      <c r="C4416" s="18" t="s">
        <v>316</v>
      </c>
      <c r="D4416" s="18" t="s">
        <v>35</v>
      </c>
      <c r="E4416" s="18" t="s">
        <v>36</v>
      </c>
      <c r="F4416" s="44">
        <v>20</v>
      </c>
    </row>
    <row r="4417" spans="1:6" x14ac:dyDescent="0.2">
      <c r="A4417" s="18" t="s">
        <v>11</v>
      </c>
      <c r="B4417" s="18" t="s">
        <v>314</v>
      </c>
      <c r="C4417" s="18" t="s">
        <v>316</v>
      </c>
      <c r="D4417" s="18" t="s">
        <v>35</v>
      </c>
      <c r="E4417" s="18" t="s">
        <v>38</v>
      </c>
      <c r="F4417" s="44">
        <v>2012</v>
      </c>
    </row>
    <row r="4418" spans="1:6" x14ac:dyDescent="0.2">
      <c r="A4418" s="18" t="s">
        <v>11</v>
      </c>
      <c r="B4418" s="18" t="s">
        <v>314</v>
      </c>
      <c r="C4418" s="18" t="s">
        <v>316</v>
      </c>
      <c r="D4418" s="18" t="s">
        <v>35</v>
      </c>
      <c r="E4418" s="18" t="s">
        <v>23</v>
      </c>
      <c r="F4418" s="44">
        <v>135</v>
      </c>
    </row>
    <row r="4419" spans="1:6" x14ac:dyDescent="0.2">
      <c r="A4419" s="18" t="s">
        <v>11</v>
      </c>
      <c r="B4419" s="18" t="s">
        <v>314</v>
      </c>
      <c r="C4419" s="18" t="s">
        <v>316</v>
      </c>
      <c r="D4419" s="18" t="s">
        <v>35</v>
      </c>
      <c r="E4419" s="18" t="s">
        <v>37</v>
      </c>
      <c r="F4419" s="44">
        <v>209</v>
      </c>
    </row>
    <row r="4420" spans="1:6" x14ac:dyDescent="0.2">
      <c r="A4420" s="18" t="s">
        <v>11</v>
      </c>
      <c r="B4420" s="18" t="s">
        <v>314</v>
      </c>
      <c r="C4420" s="18" t="s">
        <v>316</v>
      </c>
      <c r="D4420" s="18" t="s">
        <v>35</v>
      </c>
      <c r="E4420" s="18" t="s">
        <v>22</v>
      </c>
      <c r="F4420" s="44">
        <v>157</v>
      </c>
    </row>
    <row r="4421" spans="1:6" x14ac:dyDescent="0.2">
      <c r="A4421" s="18" t="s">
        <v>11</v>
      </c>
      <c r="B4421" s="18" t="s">
        <v>314</v>
      </c>
      <c r="C4421" s="18" t="s">
        <v>316</v>
      </c>
      <c r="D4421" s="18" t="s">
        <v>272</v>
      </c>
      <c r="E4421" s="18" t="s">
        <v>166</v>
      </c>
      <c r="F4421" s="44">
        <v>360</v>
      </c>
    </row>
    <row r="4422" spans="1:6" x14ac:dyDescent="0.2">
      <c r="A4422" s="18" t="s">
        <v>11</v>
      </c>
      <c r="B4422" s="18" t="s">
        <v>314</v>
      </c>
      <c r="C4422" s="18" t="s">
        <v>316</v>
      </c>
      <c r="D4422" s="18" t="s">
        <v>272</v>
      </c>
      <c r="E4422" s="18" t="s">
        <v>163</v>
      </c>
      <c r="F4422" s="44">
        <v>1291</v>
      </c>
    </row>
    <row r="4423" spans="1:6" x14ac:dyDescent="0.2">
      <c r="A4423" s="18" t="s">
        <v>11</v>
      </c>
      <c r="B4423" s="18" t="s">
        <v>314</v>
      </c>
      <c r="C4423" s="18" t="s">
        <v>316</v>
      </c>
      <c r="D4423" s="18" t="s">
        <v>105</v>
      </c>
      <c r="E4423" s="18" t="s">
        <v>106</v>
      </c>
      <c r="F4423" s="44">
        <v>1</v>
      </c>
    </row>
    <row r="4424" spans="1:6" x14ac:dyDescent="0.2">
      <c r="A4424" s="18" t="s">
        <v>11</v>
      </c>
      <c r="B4424" s="18" t="s">
        <v>314</v>
      </c>
      <c r="C4424" s="18" t="s">
        <v>316</v>
      </c>
      <c r="D4424" s="18" t="s">
        <v>105</v>
      </c>
      <c r="E4424" s="18" t="s">
        <v>107</v>
      </c>
      <c r="F4424" s="44">
        <v>5</v>
      </c>
    </row>
    <row r="4425" spans="1:6" x14ac:dyDescent="0.2">
      <c r="A4425" s="18" t="s">
        <v>11</v>
      </c>
      <c r="B4425" s="18" t="s">
        <v>314</v>
      </c>
      <c r="C4425" s="18" t="s">
        <v>316</v>
      </c>
      <c r="D4425" s="18" t="s">
        <v>105</v>
      </c>
      <c r="E4425" s="18" t="s">
        <v>108</v>
      </c>
      <c r="F4425" s="44">
        <v>32</v>
      </c>
    </row>
    <row r="4426" spans="1:6" x14ac:dyDescent="0.2">
      <c r="A4426" s="18" t="s">
        <v>11</v>
      </c>
      <c r="B4426" s="18" t="s">
        <v>314</v>
      </c>
      <c r="C4426" s="18" t="s">
        <v>316</v>
      </c>
      <c r="D4426" s="18" t="s">
        <v>105</v>
      </c>
      <c r="E4426" s="18" t="s">
        <v>109</v>
      </c>
      <c r="F4426" s="44">
        <v>290</v>
      </c>
    </row>
    <row r="4427" spans="1:6" x14ac:dyDescent="0.2">
      <c r="A4427" s="18" t="s">
        <v>11</v>
      </c>
      <c r="B4427" s="18" t="s">
        <v>314</v>
      </c>
      <c r="C4427" s="18" t="s">
        <v>316</v>
      </c>
      <c r="D4427" s="18" t="s">
        <v>105</v>
      </c>
      <c r="E4427" s="18" t="s">
        <v>110</v>
      </c>
      <c r="F4427" s="44">
        <v>26</v>
      </c>
    </row>
    <row r="4428" spans="1:6" x14ac:dyDescent="0.2">
      <c r="A4428" s="18" t="s">
        <v>11</v>
      </c>
      <c r="B4428" s="18" t="s">
        <v>314</v>
      </c>
      <c r="C4428" s="18" t="s">
        <v>316</v>
      </c>
      <c r="D4428" s="18" t="s">
        <v>105</v>
      </c>
      <c r="E4428" s="18" t="s">
        <v>111</v>
      </c>
      <c r="F4428" s="44">
        <v>44</v>
      </c>
    </row>
    <row r="4429" spans="1:6" x14ac:dyDescent="0.2">
      <c r="A4429" s="18" t="s">
        <v>11</v>
      </c>
      <c r="B4429" s="18" t="s">
        <v>314</v>
      </c>
      <c r="C4429" s="18" t="s">
        <v>316</v>
      </c>
      <c r="D4429" s="18" t="s">
        <v>105</v>
      </c>
      <c r="E4429" s="18" t="s">
        <v>112</v>
      </c>
      <c r="F4429" s="44">
        <v>4</v>
      </c>
    </row>
    <row r="4430" spans="1:6" x14ac:dyDescent="0.2">
      <c r="A4430" s="18" t="s">
        <v>11</v>
      </c>
      <c r="B4430" s="18" t="s">
        <v>314</v>
      </c>
      <c r="C4430" s="18" t="s">
        <v>316</v>
      </c>
      <c r="D4430" s="18" t="s">
        <v>105</v>
      </c>
      <c r="E4430" s="18" t="s">
        <v>113</v>
      </c>
      <c r="F4430" s="44">
        <v>8</v>
      </c>
    </row>
    <row r="4431" spans="1:6" x14ac:dyDescent="0.2">
      <c r="A4431" s="18" t="s">
        <v>11</v>
      </c>
      <c r="B4431" s="18" t="s">
        <v>314</v>
      </c>
      <c r="C4431" s="18" t="s">
        <v>316</v>
      </c>
      <c r="D4431" s="18" t="s">
        <v>105</v>
      </c>
      <c r="E4431" s="18" t="s">
        <v>114</v>
      </c>
      <c r="F4431" s="44">
        <v>6</v>
      </c>
    </row>
    <row r="4432" spans="1:6" x14ac:dyDescent="0.2">
      <c r="A4432" s="18" t="s">
        <v>11</v>
      </c>
      <c r="B4432" s="18" t="s">
        <v>314</v>
      </c>
      <c r="C4432" s="18" t="s">
        <v>316</v>
      </c>
      <c r="D4432" s="18" t="s">
        <v>105</v>
      </c>
      <c r="E4432" s="18" t="s">
        <v>115</v>
      </c>
      <c r="F4432" s="44">
        <v>4</v>
      </c>
    </row>
    <row r="4433" spans="1:6" x14ac:dyDescent="0.2">
      <c r="A4433" s="18" t="s">
        <v>11</v>
      </c>
      <c r="B4433" s="18" t="s">
        <v>314</v>
      </c>
      <c r="C4433" s="18" t="s">
        <v>316</v>
      </c>
      <c r="D4433" s="18" t="s">
        <v>105</v>
      </c>
      <c r="E4433" s="18" t="s">
        <v>116</v>
      </c>
      <c r="F4433" s="44">
        <v>11</v>
      </c>
    </row>
    <row r="4434" spans="1:6" x14ac:dyDescent="0.2">
      <c r="A4434" s="18" t="s">
        <v>11</v>
      </c>
      <c r="B4434" s="18" t="s">
        <v>314</v>
      </c>
      <c r="C4434" s="18" t="s">
        <v>316</v>
      </c>
      <c r="D4434" s="18" t="s">
        <v>105</v>
      </c>
      <c r="E4434" s="18" t="s">
        <v>117</v>
      </c>
      <c r="F4434" s="44">
        <v>25</v>
      </c>
    </row>
    <row r="4435" spans="1:6" x14ac:dyDescent="0.2">
      <c r="A4435" s="18" t="s">
        <v>11</v>
      </c>
      <c r="B4435" s="18" t="s">
        <v>314</v>
      </c>
      <c r="C4435" s="18" t="s">
        <v>316</v>
      </c>
      <c r="D4435" s="18" t="s">
        <v>105</v>
      </c>
      <c r="E4435" s="18" t="s">
        <v>118</v>
      </c>
      <c r="F4435" s="44">
        <v>1</v>
      </c>
    </row>
    <row r="4436" spans="1:6" x14ac:dyDescent="0.2">
      <c r="A4436" s="18" t="s">
        <v>11</v>
      </c>
      <c r="B4436" s="18" t="s">
        <v>314</v>
      </c>
      <c r="C4436" s="18" t="s">
        <v>316</v>
      </c>
      <c r="D4436" s="18" t="s">
        <v>105</v>
      </c>
      <c r="E4436" s="18" t="s">
        <v>119</v>
      </c>
      <c r="F4436" s="44">
        <v>1</v>
      </c>
    </row>
    <row r="4437" spans="1:6" x14ac:dyDescent="0.2">
      <c r="A4437" s="18" t="s">
        <v>11</v>
      </c>
      <c r="B4437" s="18" t="s">
        <v>314</v>
      </c>
      <c r="C4437" s="18" t="s">
        <v>316</v>
      </c>
      <c r="D4437" s="18" t="s">
        <v>105</v>
      </c>
      <c r="E4437" s="18" t="s">
        <v>120</v>
      </c>
      <c r="F4437" s="44">
        <v>19</v>
      </c>
    </row>
    <row r="4438" spans="1:6" x14ac:dyDescent="0.2">
      <c r="A4438" s="18" t="s">
        <v>11</v>
      </c>
      <c r="B4438" s="18" t="s">
        <v>314</v>
      </c>
      <c r="C4438" s="18" t="s">
        <v>316</v>
      </c>
      <c r="D4438" s="18" t="s">
        <v>105</v>
      </c>
      <c r="E4438" s="18" t="s">
        <v>121</v>
      </c>
      <c r="F4438" s="44">
        <v>29</v>
      </c>
    </row>
    <row r="4439" spans="1:6" x14ac:dyDescent="0.2">
      <c r="A4439" s="18" t="s">
        <v>11</v>
      </c>
      <c r="B4439" s="18" t="s">
        <v>314</v>
      </c>
      <c r="C4439" s="18" t="s">
        <v>316</v>
      </c>
      <c r="D4439" s="18" t="s">
        <v>105</v>
      </c>
      <c r="E4439" s="18" t="s">
        <v>123</v>
      </c>
      <c r="F4439" s="44">
        <v>1</v>
      </c>
    </row>
    <row r="4440" spans="1:6" x14ac:dyDescent="0.2">
      <c r="A4440" s="18" t="s">
        <v>11</v>
      </c>
      <c r="B4440" s="18" t="s">
        <v>314</v>
      </c>
      <c r="C4440" s="18" t="s">
        <v>316</v>
      </c>
      <c r="D4440" s="18" t="s">
        <v>105</v>
      </c>
      <c r="E4440" s="18" t="s">
        <v>124</v>
      </c>
      <c r="F4440" s="44">
        <v>10</v>
      </c>
    </row>
    <row r="4441" spans="1:6" x14ac:dyDescent="0.2">
      <c r="A4441" s="18" t="s">
        <v>11</v>
      </c>
      <c r="B4441" s="18" t="s">
        <v>314</v>
      </c>
      <c r="C4441" s="18" t="s">
        <v>316</v>
      </c>
      <c r="D4441" s="18" t="s">
        <v>105</v>
      </c>
      <c r="E4441" s="18" t="s">
        <v>125</v>
      </c>
      <c r="F4441" s="44">
        <v>29</v>
      </c>
    </row>
    <row r="4442" spans="1:6" x14ac:dyDescent="0.2">
      <c r="A4442" s="18" t="s">
        <v>11</v>
      </c>
      <c r="B4442" s="18" t="s">
        <v>314</v>
      </c>
      <c r="C4442" s="18" t="s">
        <v>316</v>
      </c>
      <c r="D4442" s="18" t="s">
        <v>105</v>
      </c>
      <c r="E4442" s="18" t="s">
        <v>126</v>
      </c>
      <c r="F4442" s="44">
        <v>13</v>
      </c>
    </row>
    <row r="4443" spans="1:6" x14ac:dyDescent="0.2">
      <c r="A4443" s="18" t="s">
        <v>11</v>
      </c>
      <c r="B4443" s="18" t="s">
        <v>314</v>
      </c>
      <c r="C4443" s="18" t="s">
        <v>316</v>
      </c>
      <c r="D4443" s="18" t="s">
        <v>105</v>
      </c>
      <c r="E4443" s="18" t="s">
        <v>127</v>
      </c>
      <c r="F4443" s="44">
        <v>83</v>
      </c>
    </row>
    <row r="4444" spans="1:6" x14ac:dyDescent="0.2">
      <c r="A4444" s="18" t="s">
        <v>11</v>
      </c>
      <c r="B4444" s="18" t="s">
        <v>314</v>
      </c>
      <c r="C4444" s="18" t="s">
        <v>316</v>
      </c>
      <c r="D4444" s="18" t="s">
        <v>242</v>
      </c>
      <c r="E4444" s="18" t="s">
        <v>62</v>
      </c>
      <c r="F4444" s="44">
        <v>1768</v>
      </c>
    </row>
    <row r="4445" spans="1:6" x14ac:dyDescent="0.2">
      <c r="A4445" s="18" t="s">
        <v>11</v>
      </c>
      <c r="B4445" s="18" t="s">
        <v>314</v>
      </c>
      <c r="C4445" s="18" t="s">
        <v>316</v>
      </c>
      <c r="D4445" s="18" t="s">
        <v>242</v>
      </c>
      <c r="E4445" s="18" t="s">
        <v>59</v>
      </c>
      <c r="F4445" s="44">
        <v>139</v>
      </c>
    </row>
    <row r="4446" spans="1:6" x14ac:dyDescent="0.2">
      <c r="A4446" s="18" t="s">
        <v>11</v>
      </c>
      <c r="B4446" s="18" t="s">
        <v>314</v>
      </c>
      <c r="C4446" s="18" t="s">
        <v>316</v>
      </c>
      <c r="D4446" s="18" t="s">
        <v>242</v>
      </c>
      <c r="E4446" s="18" t="s">
        <v>60</v>
      </c>
      <c r="F4446" s="44">
        <v>59</v>
      </c>
    </row>
    <row r="4447" spans="1:6" x14ac:dyDescent="0.2">
      <c r="A4447" s="18" t="s">
        <v>11</v>
      </c>
      <c r="B4447" s="18" t="s">
        <v>314</v>
      </c>
      <c r="C4447" s="18" t="s">
        <v>316</v>
      </c>
      <c r="D4447" s="18" t="s">
        <v>242</v>
      </c>
      <c r="E4447" s="18" t="s">
        <v>61</v>
      </c>
      <c r="F4447" s="44">
        <v>553</v>
      </c>
    </row>
    <row r="4448" spans="1:6" x14ac:dyDescent="0.2">
      <c r="A4448" s="18" t="s">
        <v>11</v>
      </c>
      <c r="B4448" s="18" t="s">
        <v>314</v>
      </c>
      <c r="C4448" s="18" t="s">
        <v>316</v>
      </c>
      <c r="D4448" s="18" t="s">
        <v>242</v>
      </c>
      <c r="E4448" s="18" t="s">
        <v>63</v>
      </c>
      <c r="F4448" s="44">
        <v>177</v>
      </c>
    </row>
    <row r="4449" spans="1:6" x14ac:dyDescent="0.2">
      <c r="A4449" s="18" t="s">
        <v>11</v>
      </c>
      <c r="B4449" s="18" t="s">
        <v>314</v>
      </c>
      <c r="C4449" s="18" t="s">
        <v>316</v>
      </c>
      <c r="D4449" s="18" t="s">
        <v>242</v>
      </c>
      <c r="E4449" s="18" t="s">
        <v>23</v>
      </c>
      <c r="F4449" s="44">
        <v>61</v>
      </c>
    </row>
    <row r="4450" spans="1:6" x14ac:dyDescent="0.2">
      <c r="A4450" s="18" t="s">
        <v>11</v>
      </c>
      <c r="B4450" s="18" t="s">
        <v>314</v>
      </c>
      <c r="C4450" s="18" t="s">
        <v>316</v>
      </c>
      <c r="D4450" s="18" t="s">
        <v>273</v>
      </c>
      <c r="E4450" s="18" t="s">
        <v>133</v>
      </c>
      <c r="F4450" s="44">
        <v>50</v>
      </c>
    </row>
    <row r="4451" spans="1:6" x14ac:dyDescent="0.2">
      <c r="A4451" s="18" t="s">
        <v>11</v>
      </c>
      <c r="B4451" s="18" t="s">
        <v>314</v>
      </c>
      <c r="C4451" s="18" t="s">
        <v>316</v>
      </c>
      <c r="D4451" s="18" t="s">
        <v>273</v>
      </c>
      <c r="E4451" s="18" t="s">
        <v>23</v>
      </c>
      <c r="F4451" s="44">
        <v>270</v>
      </c>
    </row>
    <row r="4452" spans="1:6" x14ac:dyDescent="0.2">
      <c r="A4452" s="18" t="s">
        <v>11</v>
      </c>
      <c r="B4452" s="18" t="s">
        <v>314</v>
      </c>
      <c r="C4452" s="18" t="s">
        <v>316</v>
      </c>
      <c r="D4452" s="18" t="s">
        <v>273</v>
      </c>
      <c r="E4452" s="18" t="s">
        <v>136</v>
      </c>
      <c r="F4452" s="44">
        <v>19</v>
      </c>
    </row>
    <row r="4453" spans="1:6" x14ac:dyDescent="0.2">
      <c r="A4453" s="18" t="s">
        <v>11</v>
      </c>
      <c r="B4453" s="18" t="s">
        <v>314</v>
      </c>
      <c r="C4453" s="18" t="s">
        <v>316</v>
      </c>
      <c r="D4453" s="18" t="s">
        <v>273</v>
      </c>
      <c r="E4453" s="18" t="s">
        <v>137</v>
      </c>
      <c r="F4453" s="44">
        <v>31</v>
      </c>
    </row>
    <row r="4454" spans="1:6" x14ac:dyDescent="0.2">
      <c r="A4454" s="18" t="s">
        <v>11</v>
      </c>
      <c r="B4454" s="18" t="s">
        <v>314</v>
      </c>
      <c r="C4454" s="18" t="s">
        <v>316</v>
      </c>
      <c r="D4454" s="18" t="s">
        <v>273</v>
      </c>
      <c r="E4454" s="18" t="s">
        <v>135</v>
      </c>
      <c r="F4454" s="44">
        <v>61</v>
      </c>
    </row>
    <row r="4455" spans="1:6" x14ac:dyDescent="0.2">
      <c r="A4455" s="18" t="s">
        <v>11</v>
      </c>
      <c r="B4455" s="18" t="s">
        <v>314</v>
      </c>
      <c r="C4455" s="18" t="s">
        <v>316</v>
      </c>
      <c r="D4455" s="18" t="s">
        <v>273</v>
      </c>
      <c r="E4455" s="18" t="s">
        <v>134</v>
      </c>
      <c r="F4455" s="44">
        <v>22</v>
      </c>
    </row>
    <row r="4456" spans="1:6" x14ac:dyDescent="0.2">
      <c r="A4456" s="18" t="s">
        <v>11</v>
      </c>
      <c r="B4456" s="18" t="s">
        <v>314</v>
      </c>
      <c r="C4456" s="18" t="s">
        <v>316</v>
      </c>
      <c r="D4456" s="18" t="s">
        <v>273</v>
      </c>
      <c r="E4456" s="18" t="s">
        <v>132</v>
      </c>
      <c r="F4456" s="44">
        <v>279</v>
      </c>
    </row>
    <row r="4457" spans="1:6" x14ac:dyDescent="0.2">
      <c r="A4457" s="18" t="s">
        <v>11</v>
      </c>
      <c r="B4457" s="18" t="s">
        <v>314</v>
      </c>
      <c r="C4457" s="18" t="s">
        <v>316</v>
      </c>
      <c r="D4457" s="18" t="s">
        <v>274</v>
      </c>
      <c r="E4457" s="18" t="s">
        <v>163</v>
      </c>
      <c r="F4457" s="44">
        <v>58</v>
      </c>
    </row>
    <row r="4458" spans="1:6" x14ac:dyDescent="0.2">
      <c r="A4458" s="18" t="s">
        <v>11</v>
      </c>
      <c r="B4458" s="18" t="s">
        <v>314</v>
      </c>
      <c r="C4458" s="18" t="s">
        <v>316</v>
      </c>
      <c r="D4458" s="18" t="s">
        <v>34</v>
      </c>
      <c r="E4458" s="18" t="s">
        <v>276</v>
      </c>
      <c r="F4458" s="44">
        <v>1293</v>
      </c>
    </row>
    <row r="4459" spans="1:6" x14ac:dyDescent="0.2">
      <c r="A4459" s="18" t="s">
        <v>11</v>
      </c>
      <c r="B4459" s="18" t="s">
        <v>314</v>
      </c>
      <c r="C4459" s="18" t="s">
        <v>316</v>
      </c>
      <c r="D4459" s="18" t="s">
        <v>34</v>
      </c>
      <c r="E4459" s="18" t="s">
        <v>28</v>
      </c>
      <c r="F4459" s="44">
        <v>1922</v>
      </c>
    </row>
    <row r="4460" spans="1:6" x14ac:dyDescent="0.2">
      <c r="A4460" s="18" t="s">
        <v>11</v>
      </c>
      <c r="B4460" s="18" t="s">
        <v>314</v>
      </c>
      <c r="C4460" s="18" t="s">
        <v>316</v>
      </c>
      <c r="D4460" s="18" t="s">
        <v>34</v>
      </c>
      <c r="E4460" s="18" t="s">
        <v>30</v>
      </c>
      <c r="F4460" s="44">
        <v>16</v>
      </c>
    </row>
    <row r="4461" spans="1:6" x14ac:dyDescent="0.2">
      <c r="A4461" s="18" t="s">
        <v>11</v>
      </c>
      <c r="B4461" s="18" t="s">
        <v>314</v>
      </c>
      <c r="C4461" s="18" t="s">
        <v>316</v>
      </c>
      <c r="D4461" s="18" t="s">
        <v>34</v>
      </c>
      <c r="E4461" s="18" t="s">
        <v>31</v>
      </c>
      <c r="F4461" s="44">
        <v>258</v>
      </c>
    </row>
    <row r="4462" spans="1:6" x14ac:dyDescent="0.2">
      <c r="A4462" s="18" t="s">
        <v>11</v>
      </c>
      <c r="B4462" s="18" t="s">
        <v>314</v>
      </c>
      <c r="C4462" s="18" t="s">
        <v>316</v>
      </c>
      <c r="D4462" s="18" t="s">
        <v>34</v>
      </c>
      <c r="E4462" s="18" t="s">
        <v>26</v>
      </c>
      <c r="F4462" s="44">
        <v>41</v>
      </c>
    </row>
    <row r="4463" spans="1:6" x14ac:dyDescent="0.2">
      <c r="A4463" s="18" t="s">
        <v>11</v>
      </c>
      <c r="B4463" s="18" t="s">
        <v>314</v>
      </c>
      <c r="C4463" s="18" t="s">
        <v>316</v>
      </c>
      <c r="D4463" s="18" t="s">
        <v>34</v>
      </c>
      <c r="E4463" s="18" t="s">
        <v>33</v>
      </c>
      <c r="F4463" s="44">
        <v>1019</v>
      </c>
    </row>
    <row r="4464" spans="1:6" x14ac:dyDescent="0.2">
      <c r="A4464" s="18" t="s">
        <v>11</v>
      </c>
      <c r="B4464" s="18" t="s">
        <v>314</v>
      </c>
      <c r="C4464" s="18" t="s">
        <v>316</v>
      </c>
      <c r="D4464" s="18" t="s">
        <v>34</v>
      </c>
      <c r="E4464" s="18" t="s">
        <v>23</v>
      </c>
      <c r="F4464" s="44">
        <v>743</v>
      </c>
    </row>
    <row r="4465" spans="1:6" x14ac:dyDescent="0.2">
      <c r="A4465" s="18" t="s">
        <v>11</v>
      </c>
      <c r="B4465" s="18" t="s">
        <v>314</v>
      </c>
      <c r="C4465" s="18" t="s">
        <v>316</v>
      </c>
      <c r="D4465" s="18" t="s">
        <v>34</v>
      </c>
      <c r="E4465" s="18" t="s">
        <v>32</v>
      </c>
      <c r="F4465" s="44">
        <v>55</v>
      </c>
    </row>
    <row r="4466" spans="1:6" x14ac:dyDescent="0.2">
      <c r="A4466" s="18" t="s">
        <v>11</v>
      </c>
      <c r="B4466" s="18" t="s">
        <v>314</v>
      </c>
      <c r="C4466" s="18" t="s">
        <v>316</v>
      </c>
      <c r="D4466" s="18" t="s">
        <v>34</v>
      </c>
      <c r="E4466" s="18" t="s">
        <v>29</v>
      </c>
      <c r="F4466" s="44">
        <v>938</v>
      </c>
    </row>
    <row r="4467" spans="1:6" x14ac:dyDescent="0.2">
      <c r="A4467" s="18" t="s">
        <v>11</v>
      </c>
      <c r="B4467" s="18" t="s">
        <v>314</v>
      </c>
      <c r="C4467" s="18" t="s">
        <v>316</v>
      </c>
      <c r="D4467" s="18" t="s">
        <v>275</v>
      </c>
      <c r="E4467" s="18" t="s">
        <v>276</v>
      </c>
      <c r="F4467" s="44">
        <v>208</v>
      </c>
    </row>
    <row r="4468" spans="1:6" x14ac:dyDescent="0.2">
      <c r="A4468" s="18" t="s">
        <v>11</v>
      </c>
      <c r="B4468" s="18" t="s">
        <v>314</v>
      </c>
      <c r="C4468" s="18" t="s">
        <v>316</v>
      </c>
      <c r="D4468" s="18" t="s">
        <v>275</v>
      </c>
      <c r="E4468" s="18" t="s">
        <v>28</v>
      </c>
      <c r="F4468" s="44">
        <v>387</v>
      </c>
    </row>
    <row r="4469" spans="1:6" x14ac:dyDescent="0.2">
      <c r="A4469" s="18" t="s">
        <v>11</v>
      </c>
      <c r="B4469" s="18" t="s">
        <v>314</v>
      </c>
      <c r="C4469" s="18" t="s">
        <v>316</v>
      </c>
      <c r="D4469" s="18" t="s">
        <v>275</v>
      </c>
      <c r="E4469" s="18" t="s">
        <v>30</v>
      </c>
      <c r="F4469" s="44">
        <v>2</v>
      </c>
    </row>
    <row r="4470" spans="1:6" x14ac:dyDescent="0.2">
      <c r="A4470" s="18" t="s">
        <v>11</v>
      </c>
      <c r="B4470" s="18" t="s">
        <v>314</v>
      </c>
      <c r="C4470" s="18" t="s">
        <v>316</v>
      </c>
      <c r="D4470" s="18" t="s">
        <v>275</v>
      </c>
      <c r="E4470" s="18" t="s">
        <v>31</v>
      </c>
      <c r="F4470" s="44">
        <v>233</v>
      </c>
    </row>
    <row r="4471" spans="1:6" x14ac:dyDescent="0.2">
      <c r="A4471" s="18" t="s">
        <v>11</v>
      </c>
      <c r="B4471" s="18" t="s">
        <v>314</v>
      </c>
      <c r="C4471" s="18" t="s">
        <v>316</v>
      </c>
      <c r="D4471" s="18" t="s">
        <v>275</v>
      </c>
      <c r="E4471" s="18" t="s">
        <v>26</v>
      </c>
      <c r="F4471" s="44">
        <v>372</v>
      </c>
    </row>
    <row r="4472" spans="1:6" x14ac:dyDescent="0.2">
      <c r="A4472" s="18" t="s">
        <v>11</v>
      </c>
      <c r="B4472" s="18" t="s">
        <v>314</v>
      </c>
      <c r="C4472" s="18" t="s">
        <v>316</v>
      </c>
      <c r="D4472" s="18" t="s">
        <v>275</v>
      </c>
      <c r="E4472" s="18" t="s">
        <v>33</v>
      </c>
      <c r="F4472" s="44">
        <v>203</v>
      </c>
    </row>
    <row r="4473" spans="1:6" x14ac:dyDescent="0.2">
      <c r="A4473" s="18" t="s">
        <v>11</v>
      </c>
      <c r="B4473" s="18" t="s">
        <v>314</v>
      </c>
      <c r="C4473" s="18" t="s">
        <v>316</v>
      </c>
      <c r="D4473" s="18" t="s">
        <v>275</v>
      </c>
      <c r="E4473" s="18" t="s">
        <v>23</v>
      </c>
      <c r="F4473" s="44">
        <v>286</v>
      </c>
    </row>
    <row r="4474" spans="1:6" x14ac:dyDescent="0.2">
      <c r="A4474" s="18" t="s">
        <v>11</v>
      </c>
      <c r="B4474" s="18" t="s">
        <v>314</v>
      </c>
      <c r="C4474" s="18" t="s">
        <v>316</v>
      </c>
      <c r="D4474" s="18" t="s">
        <v>275</v>
      </c>
      <c r="E4474" s="18" t="s">
        <v>32</v>
      </c>
      <c r="F4474" s="44">
        <v>10</v>
      </c>
    </row>
    <row r="4475" spans="1:6" x14ac:dyDescent="0.2">
      <c r="A4475" s="18" t="s">
        <v>11</v>
      </c>
      <c r="B4475" s="18" t="s">
        <v>314</v>
      </c>
      <c r="C4475" s="18" t="s">
        <v>316</v>
      </c>
      <c r="D4475" s="18" t="s">
        <v>275</v>
      </c>
      <c r="E4475" s="18" t="s">
        <v>29</v>
      </c>
      <c r="F4475" s="44">
        <v>142</v>
      </c>
    </row>
    <row r="4476" spans="1:6" x14ac:dyDescent="0.2">
      <c r="A4476" s="18" t="s">
        <v>11</v>
      </c>
      <c r="B4476" s="18" t="s">
        <v>314</v>
      </c>
      <c r="C4476" s="18" t="s">
        <v>316</v>
      </c>
      <c r="D4476" s="18" t="s">
        <v>162</v>
      </c>
      <c r="E4476" s="18" t="s">
        <v>163</v>
      </c>
      <c r="F4476" s="44">
        <v>2144</v>
      </c>
    </row>
    <row r="4477" spans="1:6" x14ac:dyDescent="0.2">
      <c r="A4477" s="18" t="s">
        <v>11</v>
      </c>
      <c r="B4477" s="18" t="s">
        <v>314</v>
      </c>
      <c r="C4477" s="18" t="s">
        <v>316</v>
      </c>
      <c r="D4477" s="18" t="s">
        <v>65</v>
      </c>
      <c r="E4477" s="18" t="s">
        <v>70</v>
      </c>
      <c r="F4477" s="44">
        <v>18</v>
      </c>
    </row>
    <row r="4478" spans="1:6" x14ac:dyDescent="0.2">
      <c r="A4478" s="18" t="s">
        <v>11</v>
      </c>
      <c r="B4478" s="18" t="s">
        <v>314</v>
      </c>
      <c r="C4478" s="18" t="s">
        <v>316</v>
      </c>
      <c r="D4478" s="18" t="s">
        <v>65</v>
      </c>
      <c r="E4478" s="18" t="s">
        <v>69</v>
      </c>
      <c r="F4478" s="44">
        <v>2</v>
      </c>
    </row>
    <row r="4479" spans="1:6" x14ac:dyDescent="0.2">
      <c r="A4479" s="18" t="s">
        <v>11</v>
      </c>
      <c r="B4479" s="18" t="s">
        <v>314</v>
      </c>
      <c r="C4479" s="18" t="s">
        <v>316</v>
      </c>
      <c r="D4479" s="18" t="s">
        <v>65</v>
      </c>
      <c r="E4479" s="18" t="s">
        <v>277</v>
      </c>
      <c r="F4479" s="44">
        <v>30</v>
      </c>
    </row>
    <row r="4480" spans="1:6" x14ac:dyDescent="0.2">
      <c r="A4480" s="18" t="s">
        <v>11</v>
      </c>
      <c r="B4480" s="18" t="s">
        <v>314</v>
      </c>
      <c r="C4480" s="18" t="s">
        <v>316</v>
      </c>
      <c r="D4480" s="18" t="s">
        <v>65</v>
      </c>
      <c r="E4480" s="18" t="s">
        <v>278</v>
      </c>
      <c r="F4480" s="44">
        <v>419</v>
      </c>
    </row>
    <row r="4481" spans="1:6" x14ac:dyDescent="0.2">
      <c r="A4481" s="18" t="s">
        <v>11</v>
      </c>
      <c r="B4481" s="18" t="s">
        <v>314</v>
      </c>
      <c r="C4481" s="18" t="s">
        <v>316</v>
      </c>
      <c r="D4481" s="18" t="s">
        <v>65</v>
      </c>
      <c r="E4481" s="18" t="s">
        <v>279</v>
      </c>
      <c r="F4481" s="44">
        <v>25</v>
      </c>
    </row>
    <row r="4482" spans="1:6" x14ac:dyDescent="0.2">
      <c r="A4482" s="18" t="s">
        <v>11</v>
      </c>
      <c r="B4482" s="18" t="s">
        <v>314</v>
      </c>
      <c r="C4482" s="18" t="s">
        <v>316</v>
      </c>
      <c r="D4482" s="18" t="s">
        <v>65</v>
      </c>
      <c r="E4482" s="18" t="s">
        <v>23</v>
      </c>
      <c r="F4482" s="44">
        <v>533</v>
      </c>
    </row>
    <row r="4483" spans="1:6" x14ac:dyDescent="0.2">
      <c r="A4483" s="18" t="s">
        <v>11</v>
      </c>
      <c r="B4483" s="18" t="s">
        <v>314</v>
      </c>
      <c r="C4483" s="18" t="s">
        <v>316</v>
      </c>
      <c r="D4483" s="18" t="s">
        <v>65</v>
      </c>
      <c r="E4483" s="18" t="s">
        <v>280</v>
      </c>
      <c r="F4483" s="44">
        <v>19</v>
      </c>
    </row>
    <row r="4484" spans="1:6" x14ac:dyDescent="0.2">
      <c r="A4484" s="18" t="s">
        <v>11</v>
      </c>
      <c r="B4484" s="18" t="s">
        <v>314</v>
      </c>
      <c r="C4484" s="18" t="s">
        <v>316</v>
      </c>
      <c r="D4484" s="18" t="s">
        <v>65</v>
      </c>
      <c r="E4484" s="18" t="s">
        <v>66</v>
      </c>
      <c r="F4484" s="44">
        <v>176</v>
      </c>
    </row>
    <row r="4485" spans="1:6" x14ac:dyDescent="0.2">
      <c r="A4485" s="18" t="s">
        <v>11</v>
      </c>
      <c r="B4485" s="18" t="s">
        <v>314</v>
      </c>
      <c r="C4485" s="18" t="s">
        <v>316</v>
      </c>
      <c r="D4485" s="18" t="s">
        <v>243</v>
      </c>
      <c r="E4485" s="18" t="s">
        <v>21</v>
      </c>
      <c r="F4485" s="44">
        <v>19</v>
      </c>
    </row>
    <row r="4486" spans="1:6" x14ac:dyDescent="0.2">
      <c r="A4486" s="18" t="s">
        <v>11</v>
      </c>
      <c r="B4486" s="18" t="s">
        <v>314</v>
      </c>
      <c r="C4486" s="18" t="s">
        <v>316</v>
      </c>
      <c r="D4486" s="18" t="s">
        <v>243</v>
      </c>
      <c r="E4486" s="18" t="s">
        <v>14</v>
      </c>
      <c r="F4486" s="44">
        <v>18</v>
      </c>
    </row>
    <row r="4487" spans="1:6" x14ac:dyDescent="0.2">
      <c r="A4487" s="18" t="s">
        <v>11</v>
      </c>
      <c r="B4487" s="18" t="s">
        <v>314</v>
      </c>
      <c r="C4487" s="18" t="s">
        <v>316</v>
      </c>
      <c r="D4487" s="18" t="s">
        <v>243</v>
      </c>
      <c r="E4487" s="18" t="s">
        <v>18</v>
      </c>
      <c r="F4487" s="44">
        <v>70</v>
      </c>
    </row>
    <row r="4488" spans="1:6" x14ac:dyDescent="0.2">
      <c r="A4488" s="18" t="s">
        <v>11</v>
      </c>
      <c r="B4488" s="18" t="s">
        <v>314</v>
      </c>
      <c r="C4488" s="18" t="s">
        <v>316</v>
      </c>
      <c r="D4488" s="18" t="s">
        <v>243</v>
      </c>
      <c r="E4488" s="18" t="s">
        <v>17</v>
      </c>
      <c r="F4488" s="44">
        <v>36</v>
      </c>
    </row>
    <row r="4489" spans="1:6" x14ac:dyDescent="0.2">
      <c r="A4489" s="18" t="s">
        <v>11</v>
      </c>
      <c r="B4489" s="18" t="s">
        <v>314</v>
      </c>
      <c r="C4489" s="18" t="s">
        <v>316</v>
      </c>
      <c r="D4489" s="18" t="s">
        <v>243</v>
      </c>
      <c r="E4489" s="18" t="s">
        <v>20</v>
      </c>
      <c r="F4489" s="44">
        <v>13</v>
      </c>
    </row>
    <row r="4490" spans="1:6" x14ac:dyDescent="0.2">
      <c r="A4490" s="18" t="s">
        <v>11</v>
      </c>
      <c r="B4490" s="18" t="s">
        <v>314</v>
      </c>
      <c r="C4490" s="18" t="s">
        <v>316</v>
      </c>
      <c r="D4490" s="18" t="s">
        <v>243</v>
      </c>
      <c r="E4490" s="18" t="s">
        <v>23</v>
      </c>
      <c r="F4490" s="44">
        <v>17</v>
      </c>
    </row>
    <row r="4491" spans="1:6" x14ac:dyDescent="0.2">
      <c r="A4491" s="18" t="s">
        <v>11</v>
      </c>
      <c r="B4491" s="18" t="s">
        <v>314</v>
      </c>
      <c r="C4491" s="18" t="s">
        <v>316</v>
      </c>
      <c r="D4491" s="18" t="s">
        <v>243</v>
      </c>
      <c r="E4491" s="18" t="s">
        <v>15</v>
      </c>
      <c r="F4491" s="44">
        <v>87</v>
      </c>
    </row>
    <row r="4492" spans="1:6" x14ac:dyDescent="0.2">
      <c r="A4492" s="18" t="s">
        <v>11</v>
      </c>
      <c r="B4492" s="18" t="s">
        <v>314</v>
      </c>
      <c r="C4492" s="18" t="s">
        <v>316</v>
      </c>
      <c r="D4492" s="18" t="s">
        <v>243</v>
      </c>
      <c r="E4492" s="18" t="s">
        <v>22</v>
      </c>
      <c r="F4492" s="44">
        <v>28</v>
      </c>
    </row>
    <row r="4493" spans="1:6" x14ac:dyDescent="0.2">
      <c r="A4493" s="18" t="s">
        <v>11</v>
      </c>
      <c r="B4493" s="18" t="s">
        <v>314</v>
      </c>
      <c r="C4493" s="18" t="s">
        <v>316</v>
      </c>
      <c r="D4493" s="18" t="s">
        <v>98</v>
      </c>
      <c r="E4493" s="18" t="s">
        <v>100</v>
      </c>
      <c r="F4493" s="44">
        <v>60</v>
      </c>
    </row>
    <row r="4494" spans="1:6" x14ac:dyDescent="0.2">
      <c r="A4494" s="18" t="s">
        <v>11</v>
      </c>
      <c r="B4494" s="18" t="s">
        <v>314</v>
      </c>
      <c r="C4494" s="18" t="s">
        <v>316</v>
      </c>
      <c r="D4494" s="18" t="s">
        <v>98</v>
      </c>
      <c r="E4494" s="18" t="s">
        <v>102</v>
      </c>
      <c r="F4494" s="44">
        <v>28</v>
      </c>
    </row>
    <row r="4495" spans="1:6" x14ac:dyDescent="0.2">
      <c r="A4495" s="18" t="s">
        <v>11</v>
      </c>
      <c r="B4495" s="18" t="s">
        <v>314</v>
      </c>
      <c r="C4495" s="18" t="s">
        <v>316</v>
      </c>
      <c r="D4495" s="18" t="s">
        <v>98</v>
      </c>
      <c r="E4495" s="18" t="s">
        <v>23</v>
      </c>
      <c r="F4495" s="44">
        <v>89</v>
      </c>
    </row>
    <row r="4496" spans="1:6" x14ac:dyDescent="0.2">
      <c r="A4496" s="18" t="s">
        <v>11</v>
      </c>
      <c r="B4496" s="18" t="s">
        <v>314</v>
      </c>
      <c r="C4496" s="18" t="s">
        <v>316</v>
      </c>
      <c r="D4496" s="18" t="s">
        <v>98</v>
      </c>
      <c r="E4496" s="18" t="s">
        <v>101</v>
      </c>
      <c r="F4496" s="44">
        <v>121</v>
      </c>
    </row>
    <row r="4497" spans="1:6" x14ac:dyDescent="0.2">
      <c r="A4497" s="18" t="s">
        <v>11</v>
      </c>
      <c r="B4497" s="18" t="s">
        <v>314</v>
      </c>
      <c r="C4497" s="18" t="s">
        <v>316</v>
      </c>
      <c r="D4497" s="18" t="s">
        <v>98</v>
      </c>
      <c r="E4497" s="18" t="s">
        <v>104</v>
      </c>
      <c r="F4497" s="44">
        <v>13</v>
      </c>
    </row>
    <row r="4498" spans="1:6" x14ac:dyDescent="0.2">
      <c r="A4498" s="18" t="s">
        <v>11</v>
      </c>
      <c r="B4498" s="18" t="s">
        <v>314</v>
      </c>
      <c r="C4498" s="18" t="s">
        <v>316</v>
      </c>
      <c r="D4498" s="18" t="s">
        <v>98</v>
      </c>
      <c r="E4498" s="18" t="s">
        <v>99</v>
      </c>
      <c r="F4498" s="44">
        <v>739</v>
      </c>
    </row>
    <row r="4499" spans="1:6" x14ac:dyDescent="0.2">
      <c r="A4499" s="18" t="s">
        <v>11</v>
      </c>
      <c r="B4499" s="18" t="s">
        <v>314</v>
      </c>
      <c r="C4499" s="18" t="s">
        <v>316</v>
      </c>
      <c r="D4499" s="18" t="s">
        <v>98</v>
      </c>
      <c r="E4499" s="18" t="s">
        <v>103</v>
      </c>
      <c r="F4499" s="44">
        <v>237</v>
      </c>
    </row>
    <row r="4500" spans="1:6" x14ac:dyDescent="0.2">
      <c r="A4500" s="18" t="s">
        <v>11</v>
      </c>
      <c r="B4500" s="18" t="s">
        <v>314</v>
      </c>
      <c r="C4500" s="18" t="s">
        <v>316</v>
      </c>
      <c r="D4500" s="18" t="s">
        <v>39</v>
      </c>
      <c r="E4500" s="18" t="s">
        <v>172</v>
      </c>
      <c r="F4500" s="44">
        <v>39</v>
      </c>
    </row>
    <row r="4501" spans="1:6" x14ac:dyDescent="0.2">
      <c r="A4501" s="18" t="s">
        <v>11</v>
      </c>
      <c r="B4501" s="18" t="s">
        <v>314</v>
      </c>
      <c r="C4501" s="18" t="s">
        <v>316</v>
      </c>
      <c r="D4501" s="18" t="s">
        <v>39</v>
      </c>
      <c r="E4501" s="18" t="s">
        <v>174</v>
      </c>
      <c r="F4501" s="44">
        <v>7</v>
      </c>
    </row>
    <row r="4502" spans="1:6" x14ac:dyDescent="0.2">
      <c r="A4502" s="18" t="s">
        <v>11</v>
      </c>
      <c r="B4502" s="18" t="s">
        <v>314</v>
      </c>
      <c r="C4502" s="18" t="s">
        <v>316</v>
      </c>
      <c r="D4502" s="18" t="s">
        <v>39</v>
      </c>
      <c r="E4502" s="18" t="s">
        <v>23</v>
      </c>
      <c r="F4502" s="44">
        <v>9</v>
      </c>
    </row>
    <row r="4503" spans="1:6" x14ac:dyDescent="0.2">
      <c r="A4503" s="18" t="s">
        <v>11</v>
      </c>
      <c r="B4503" s="18" t="s">
        <v>314</v>
      </c>
      <c r="C4503" s="18" t="s">
        <v>316</v>
      </c>
      <c r="D4503" s="18" t="s">
        <v>39</v>
      </c>
      <c r="E4503" s="18" t="s">
        <v>54</v>
      </c>
      <c r="F4503" s="44">
        <v>3</v>
      </c>
    </row>
    <row r="4504" spans="1:6" x14ac:dyDescent="0.2">
      <c r="A4504" s="18" t="s">
        <v>11</v>
      </c>
      <c r="B4504" s="18" t="s">
        <v>314</v>
      </c>
      <c r="C4504" s="18" t="s">
        <v>316</v>
      </c>
      <c r="D4504" s="18" t="s">
        <v>39</v>
      </c>
      <c r="E4504" s="18" t="s">
        <v>55</v>
      </c>
      <c r="F4504" s="44">
        <v>8</v>
      </c>
    </row>
    <row r="4505" spans="1:6" x14ac:dyDescent="0.2">
      <c r="A4505" s="18" t="s">
        <v>11</v>
      </c>
      <c r="B4505" s="18" t="s">
        <v>314</v>
      </c>
      <c r="C4505" s="18" t="s">
        <v>316</v>
      </c>
      <c r="D4505" s="18" t="s">
        <v>39</v>
      </c>
      <c r="E4505" s="18" t="s">
        <v>42</v>
      </c>
      <c r="F4505" s="44">
        <v>1</v>
      </c>
    </row>
    <row r="4506" spans="1:6" x14ac:dyDescent="0.2">
      <c r="A4506" s="18" t="s">
        <v>11</v>
      </c>
      <c r="B4506" s="18" t="s">
        <v>314</v>
      </c>
      <c r="C4506" s="18" t="s">
        <v>316</v>
      </c>
      <c r="D4506" s="18" t="s">
        <v>39</v>
      </c>
      <c r="E4506" s="18" t="s">
        <v>170</v>
      </c>
      <c r="F4506" s="44">
        <v>30</v>
      </c>
    </row>
    <row r="4507" spans="1:6" x14ac:dyDescent="0.2">
      <c r="A4507" s="18" t="s">
        <v>11</v>
      </c>
      <c r="B4507" s="18" t="s">
        <v>314</v>
      </c>
      <c r="C4507" s="18" t="s">
        <v>316</v>
      </c>
      <c r="D4507" s="18" t="s">
        <v>39</v>
      </c>
      <c r="E4507" s="18" t="s">
        <v>48</v>
      </c>
      <c r="F4507" s="44">
        <v>1</v>
      </c>
    </row>
    <row r="4508" spans="1:6" x14ac:dyDescent="0.2">
      <c r="A4508" s="18" t="s">
        <v>11</v>
      </c>
      <c r="B4508" s="18" t="s">
        <v>314</v>
      </c>
      <c r="C4508" s="18" t="s">
        <v>316</v>
      </c>
      <c r="D4508" s="18" t="s">
        <v>39</v>
      </c>
      <c r="E4508" s="18" t="s">
        <v>47</v>
      </c>
      <c r="F4508" s="44">
        <v>13</v>
      </c>
    </row>
    <row r="4509" spans="1:6" x14ac:dyDescent="0.2">
      <c r="A4509" s="18" t="s">
        <v>11</v>
      </c>
      <c r="B4509" s="18" t="s">
        <v>314</v>
      </c>
      <c r="C4509" s="18" t="s">
        <v>316</v>
      </c>
      <c r="D4509" s="18" t="s">
        <v>39</v>
      </c>
      <c r="E4509" s="18" t="s">
        <v>169</v>
      </c>
      <c r="F4509" s="44">
        <v>128</v>
      </c>
    </row>
    <row r="4510" spans="1:6" x14ac:dyDescent="0.2">
      <c r="A4510" s="18" t="s">
        <v>11</v>
      </c>
      <c r="B4510" s="18" t="s">
        <v>314</v>
      </c>
      <c r="C4510" s="18" t="s">
        <v>316</v>
      </c>
      <c r="D4510" s="18" t="s">
        <v>39</v>
      </c>
      <c r="E4510" s="18" t="s">
        <v>189</v>
      </c>
      <c r="F4510" s="44">
        <v>9</v>
      </c>
    </row>
    <row r="4511" spans="1:6" x14ac:dyDescent="0.2">
      <c r="A4511" s="18" t="s">
        <v>11</v>
      </c>
      <c r="B4511" s="18" t="s">
        <v>314</v>
      </c>
      <c r="C4511" s="18" t="s">
        <v>316</v>
      </c>
      <c r="D4511" s="18" t="s">
        <v>39</v>
      </c>
      <c r="E4511" s="18" t="s">
        <v>56</v>
      </c>
      <c r="F4511" s="44">
        <v>18</v>
      </c>
    </row>
    <row r="4512" spans="1:6" x14ac:dyDescent="0.2">
      <c r="A4512" s="18" t="s">
        <v>11</v>
      </c>
      <c r="B4512" s="18" t="s">
        <v>314</v>
      </c>
      <c r="C4512" s="18" t="s">
        <v>316</v>
      </c>
      <c r="D4512" s="18" t="s">
        <v>39</v>
      </c>
      <c r="E4512" s="18" t="s">
        <v>44</v>
      </c>
      <c r="F4512" s="44">
        <v>8</v>
      </c>
    </row>
    <row r="4513" spans="1:6" x14ac:dyDescent="0.2">
      <c r="A4513" s="18" t="s">
        <v>11</v>
      </c>
      <c r="B4513" s="18" t="s">
        <v>314</v>
      </c>
      <c r="C4513" s="18" t="s">
        <v>316</v>
      </c>
      <c r="D4513" s="18" t="s">
        <v>39</v>
      </c>
      <c r="E4513" s="18" t="s">
        <v>173</v>
      </c>
      <c r="F4513" s="44">
        <v>9</v>
      </c>
    </row>
    <row r="4514" spans="1:6" x14ac:dyDescent="0.2">
      <c r="A4514" s="18" t="s">
        <v>11</v>
      </c>
      <c r="B4514" s="18" t="s">
        <v>314</v>
      </c>
      <c r="C4514" s="18" t="s">
        <v>316</v>
      </c>
      <c r="D4514" s="18" t="s">
        <v>13</v>
      </c>
      <c r="E4514" s="18" t="s">
        <v>21</v>
      </c>
      <c r="F4514" s="44">
        <v>154</v>
      </c>
    </row>
    <row r="4515" spans="1:6" x14ac:dyDescent="0.2">
      <c r="A4515" s="18" t="s">
        <v>11</v>
      </c>
      <c r="B4515" s="18" t="s">
        <v>314</v>
      </c>
      <c r="C4515" s="18" t="s">
        <v>316</v>
      </c>
      <c r="D4515" s="18" t="s">
        <v>13</v>
      </c>
      <c r="E4515" s="18" t="s">
        <v>14</v>
      </c>
      <c r="F4515" s="44">
        <v>1274</v>
      </c>
    </row>
    <row r="4516" spans="1:6" x14ac:dyDescent="0.2">
      <c r="A4516" s="18" t="s">
        <v>11</v>
      </c>
      <c r="B4516" s="18" t="s">
        <v>314</v>
      </c>
      <c r="C4516" s="18" t="s">
        <v>316</v>
      </c>
      <c r="D4516" s="18" t="s">
        <v>13</v>
      </c>
      <c r="E4516" s="18" t="s">
        <v>18</v>
      </c>
      <c r="F4516" s="44">
        <v>2250</v>
      </c>
    </row>
    <row r="4517" spans="1:6" x14ac:dyDescent="0.2">
      <c r="A4517" s="18" t="s">
        <v>11</v>
      </c>
      <c r="B4517" s="18" t="s">
        <v>314</v>
      </c>
      <c r="C4517" s="18" t="s">
        <v>316</v>
      </c>
      <c r="D4517" s="18" t="s">
        <v>13</v>
      </c>
      <c r="E4517" s="18" t="s">
        <v>17</v>
      </c>
      <c r="F4517" s="44">
        <v>2201</v>
      </c>
    </row>
    <row r="4518" spans="1:6" x14ac:dyDescent="0.2">
      <c r="A4518" s="18" t="s">
        <v>11</v>
      </c>
      <c r="B4518" s="18" t="s">
        <v>314</v>
      </c>
      <c r="C4518" s="18" t="s">
        <v>316</v>
      </c>
      <c r="D4518" s="18" t="s">
        <v>13</v>
      </c>
      <c r="E4518" s="18" t="s">
        <v>20</v>
      </c>
      <c r="F4518" s="44">
        <v>419</v>
      </c>
    </row>
    <row r="4519" spans="1:6" x14ac:dyDescent="0.2">
      <c r="A4519" s="18" t="s">
        <v>11</v>
      </c>
      <c r="B4519" s="18" t="s">
        <v>314</v>
      </c>
      <c r="C4519" s="18" t="s">
        <v>316</v>
      </c>
      <c r="D4519" s="18" t="s">
        <v>13</v>
      </c>
      <c r="E4519" s="18" t="s">
        <v>23</v>
      </c>
      <c r="F4519" s="44">
        <v>199</v>
      </c>
    </row>
    <row r="4520" spans="1:6" x14ac:dyDescent="0.2">
      <c r="A4520" s="18" t="s">
        <v>11</v>
      </c>
      <c r="B4520" s="18" t="s">
        <v>314</v>
      </c>
      <c r="C4520" s="18" t="s">
        <v>316</v>
      </c>
      <c r="D4520" s="18" t="s">
        <v>13</v>
      </c>
      <c r="E4520" s="18" t="s">
        <v>15</v>
      </c>
      <c r="F4520" s="44">
        <v>494</v>
      </c>
    </row>
    <row r="4521" spans="1:6" x14ac:dyDescent="0.2">
      <c r="A4521" s="18" t="s">
        <v>11</v>
      </c>
      <c r="B4521" s="18" t="s">
        <v>314</v>
      </c>
      <c r="C4521" s="18" t="s">
        <v>316</v>
      </c>
      <c r="D4521" s="18" t="s">
        <v>13</v>
      </c>
      <c r="E4521" s="18" t="s">
        <v>22</v>
      </c>
      <c r="F4521" s="44">
        <v>490</v>
      </c>
    </row>
    <row r="4522" spans="1:6" x14ac:dyDescent="0.2">
      <c r="A4522" s="18" t="s">
        <v>11</v>
      </c>
      <c r="B4522" s="18" t="s">
        <v>314</v>
      </c>
      <c r="C4522" s="18" t="s">
        <v>316</v>
      </c>
      <c r="D4522" s="18" t="s">
        <v>13</v>
      </c>
      <c r="E4522" s="18" t="s">
        <v>19</v>
      </c>
      <c r="F4522" s="44">
        <v>226</v>
      </c>
    </row>
    <row r="4523" spans="1:6" x14ac:dyDescent="0.2">
      <c r="A4523" s="18" t="s">
        <v>11</v>
      </c>
      <c r="B4523" s="18" t="s">
        <v>314</v>
      </c>
      <c r="C4523" s="18" t="s">
        <v>316</v>
      </c>
      <c r="D4523" s="18" t="s">
        <v>128</v>
      </c>
      <c r="E4523" s="18" t="s">
        <v>23</v>
      </c>
      <c r="F4523" s="44">
        <v>287</v>
      </c>
    </row>
    <row r="4524" spans="1:6" x14ac:dyDescent="0.2">
      <c r="A4524" s="18" t="s">
        <v>11</v>
      </c>
      <c r="B4524" s="18" t="s">
        <v>314</v>
      </c>
      <c r="C4524" s="18" t="s">
        <v>316</v>
      </c>
      <c r="D4524" s="18" t="s">
        <v>128</v>
      </c>
      <c r="E4524" s="18" t="s">
        <v>129</v>
      </c>
      <c r="F4524" s="44">
        <v>104</v>
      </c>
    </row>
    <row r="4525" spans="1:6" x14ac:dyDescent="0.2">
      <c r="A4525" s="18" t="s">
        <v>11</v>
      </c>
      <c r="B4525" s="18" t="s">
        <v>314</v>
      </c>
      <c r="C4525" s="18" t="s">
        <v>316</v>
      </c>
      <c r="D4525" s="18" t="s">
        <v>128</v>
      </c>
      <c r="E4525" s="18" t="s">
        <v>130</v>
      </c>
      <c r="F4525" s="44">
        <v>551</v>
      </c>
    </row>
    <row r="4526" spans="1:6" x14ac:dyDescent="0.2">
      <c r="A4526" s="18" t="s">
        <v>11</v>
      </c>
      <c r="B4526" s="18" t="s">
        <v>314</v>
      </c>
      <c r="C4526" s="18" t="s">
        <v>316</v>
      </c>
      <c r="D4526" s="18" t="s">
        <v>244</v>
      </c>
      <c r="E4526" s="18" t="s">
        <v>160</v>
      </c>
      <c r="F4526" s="44">
        <v>36</v>
      </c>
    </row>
    <row r="4527" spans="1:6" x14ac:dyDescent="0.2">
      <c r="A4527" s="18" t="s">
        <v>11</v>
      </c>
      <c r="B4527" s="18" t="s">
        <v>314</v>
      </c>
      <c r="C4527" s="18" t="s">
        <v>316</v>
      </c>
      <c r="D4527" s="18" t="s">
        <v>244</v>
      </c>
      <c r="E4527" s="18" t="s">
        <v>159</v>
      </c>
      <c r="F4527" s="44">
        <v>1</v>
      </c>
    </row>
    <row r="4528" spans="1:6" x14ac:dyDescent="0.2">
      <c r="A4528" s="18" t="s">
        <v>11</v>
      </c>
      <c r="B4528" s="18" t="s">
        <v>314</v>
      </c>
      <c r="C4528" s="18" t="s">
        <v>316</v>
      </c>
      <c r="D4528" s="18" t="s">
        <v>244</v>
      </c>
      <c r="E4528" s="18" t="s">
        <v>161</v>
      </c>
      <c r="F4528" s="44">
        <v>67</v>
      </c>
    </row>
    <row r="4529" spans="1:6" x14ac:dyDescent="0.2">
      <c r="A4529" s="18" t="s">
        <v>11</v>
      </c>
      <c r="B4529" s="18" t="s">
        <v>314</v>
      </c>
      <c r="C4529" s="18" t="s">
        <v>316</v>
      </c>
      <c r="D4529" s="18" t="s">
        <v>138</v>
      </c>
      <c r="E4529" s="18" t="s">
        <v>140</v>
      </c>
      <c r="F4529" s="44">
        <v>98</v>
      </c>
    </row>
    <row r="4530" spans="1:6" x14ac:dyDescent="0.2">
      <c r="A4530" s="18" t="s">
        <v>11</v>
      </c>
      <c r="B4530" s="18" t="s">
        <v>314</v>
      </c>
      <c r="C4530" s="18" t="s">
        <v>316</v>
      </c>
      <c r="D4530" s="18" t="s">
        <v>138</v>
      </c>
      <c r="E4530" s="18" t="s">
        <v>139</v>
      </c>
      <c r="F4530" s="44">
        <v>345</v>
      </c>
    </row>
    <row r="4531" spans="1:6" x14ac:dyDescent="0.2">
      <c r="A4531" s="18" t="s">
        <v>11</v>
      </c>
      <c r="B4531" s="18" t="s">
        <v>314</v>
      </c>
      <c r="C4531" s="18" t="s">
        <v>316</v>
      </c>
      <c r="D4531" s="18" t="s">
        <v>148</v>
      </c>
      <c r="E4531" s="18" t="s">
        <v>149</v>
      </c>
      <c r="F4531" s="44">
        <v>1</v>
      </c>
    </row>
    <row r="4532" spans="1:6" x14ac:dyDescent="0.2">
      <c r="A4532" s="18" t="s">
        <v>11</v>
      </c>
      <c r="B4532" s="18" t="s">
        <v>314</v>
      </c>
      <c r="C4532" s="18" t="s">
        <v>316</v>
      </c>
      <c r="D4532" s="18" t="s">
        <v>148</v>
      </c>
      <c r="E4532" s="18" t="s">
        <v>23</v>
      </c>
      <c r="F4532" s="44">
        <v>8</v>
      </c>
    </row>
    <row r="4533" spans="1:6" x14ac:dyDescent="0.2">
      <c r="A4533" s="18" t="s">
        <v>11</v>
      </c>
      <c r="B4533" s="18" t="s">
        <v>314</v>
      </c>
      <c r="C4533" s="18" t="s">
        <v>317</v>
      </c>
      <c r="D4533" s="18" t="s">
        <v>21</v>
      </c>
      <c r="E4533" s="18" t="s">
        <v>156</v>
      </c>
      <c r="F4533" s="44">
        <v>184</v>
      </c>
    </row>
    <row r="4534" spans="1:6" x14ac:dyDescent="0.2">
      <c r="A4534" s="18" t="s">
        <v>11</v>
      </c>
      <c r="B4534" s="18" t="s">
        <v>314</v>
      </c>
      <c r="C4534" s="18" t="s">
        <v>317</v>
      </c>
      <c r="D4534" s="18" t="s">
        <v>21</v>
      </c>
      <c r="E4534" s="18" t="s">
        <v>157</v>
      </c>
      <c r="F4534" s="44">
        <v>358</v>
      </c>
    </row>
    <row r="4535" spans="1:6" x14ac:dyDescent="0.2">
      <c r="A4535" s="18" t="s">
        <v>11</v>
      </c>
      <c r="B4535" s="18" t="s">
        <v>314</v>
      </c>
      <c r="C4535" s="18" t="s">
        <v>317</v>
      </c>
      <c r="D4535" s="18" t="s">
        <v>73</v>
      </c>
      <c r="E4535" s="18" t="s">
        <v>93</v>
      </c>
      <c r="F4535" s="44">
        <v>33</v>
      </c>
    </row>
    <row r="4536" spans="1:6" x14ac:dyDescent="0.2">
      <c r="A4536" s="18" t="s">
        <v>11</v>
      </c>
      <c r="B4536" s="18" t="s">
        <v>314</v>
      </c>
      <c r="C4536" s="18" t="s">
        <v>317</v>
      </c>
      <c r="D4536" s="18" t="s">
        <v>73</v>
      </c>
      <c r="E4536" s="18" t="s">
        <v>92</v>
      </c>
      <c r="F4536" s="44">
        <v>17</v>
      </c>
    </row>
    <row r="4537" spans="1:6" x14ac:dyDescent="0.2">
      <c r="A4537" s="18" t="s">
        <v>11</v>
      </c>
      <c r="B4537" s="18" t="s">
        <v>314</v>
      </c>
      <c r="C4537" s="18" t="s">
        <v>317</v>
      </c>
      <c r="D4537" s="18" t="s">
        <v>73</v>
      </c>
      <c r="E4537" s="18" t="s">
        <v>94</v>
      </c>
      <c r="F4537" s="44">
        <v>9</v>
      </c>
    </row>
    <row r="4538" spans="1:6" x14ac:dyDescent="0.2">
      <c r="A4538" s="18" t="s">
        <v>11</v>
      </c>
      <c r="B4538" s="18" t="s">
        <v>314</v>
      </c>
      <c r="C4538" s="18" t="s">
        <v>317</v>
      </c>
      <c r="D4538" s="18" t="s">
        <v>73</v>
      </c>
      <c r="E4538" s="18" t="s">
        <v>87</v>
      </c>
      <c r="F4538" s="44">
        <v>6</v>
      </c>
    </row>
    <row r="4539" spans="1:6" x14ac:dyDescent="0.2">
      <c r="A4539" s="18" t="s">
        <v>11</v>
      </c>
      <c r="B4539" s="18" t="s">
        <v>314</v>
      </c>
      <c r="C4539" s="18" t="s">
        <v>317</v>
      </c>
      <c r="D4539" s="18" t="s">
        <v>73</v>
      </c>
      <c r="E4539" s="18" t="s">
        <v>86</v>
      </c>
      <c r="F4539" s="44">
        <v>45</v>
      </c>
    </row>
    <row r="4540" spans="1:6" x14ac:dyDescent="0.2">
      <c r="A4540" s="18" t="s">
        <v>11</v>
      </c>
      <c r="B4540" s="18" t="s">
        <v>314</v>
      </c>
      <c r="C4540" s="18" t="s">
        <v>317</v>
      </c>
      <c r="D4540" s="18" t="s">
        <v>73</v>
      </c>
      <c r="E4540" s="18" t="s">
        <v>88</v>
      </c>
      <c r="F4540" s="44">
        <v>3</v>
      </c>
    </row>
    <row r="4541" spans="1:6" x14ac:dyDescent="0.2">
      <c r="A4541" s="18" t="s">
        <v>11</v>
      </c>
      <c r="B4541" s="18" t="s">
        <v>314</v>
      </c>
      <c r="C4541" s="18" t="s">
        <v>317</v>
      </c>
      <c r="D4541" s="18" t="s">
        <v>73</v>
      </c>
      <c r="E4541" s="18" t="s">
        <v>96</v>
      </c>
      <c r="F4541" s="44">
        <v>21</v>
      </c>
    </row>
    <row r="4542" spans="1:6" x14ac:dyDescent="0.2">
      <c r="A4542" s="18" t="s">
        <v>11</v>
      </c>
      <c r="B4542" s="18" t="s">
        <v>314</v>
      </c>
      <c r="C4542" s="18" t="s">
        <v>317</v>
      </c>
      <c r="D4542" s="18" t="s">
        <v>73</v>
      </c>
      <c r="E4542" s="18" t="s">
        <v>95</v>
      </c>
      <c r="F4542" s="44">
        <v>35</v>
      </c>
    </row>
    <row r="4543" spans="1:6" x14ac:dyDescent="0.2">
      <c r="A4543" s="18" t="s">
        <v>11</v>
      </c>
      <c r="B4543" s="18" t="s">
        <v>314</v>
      </c>
      <c r="C4543" s="18" t="s">
        <v>317</v>
      </c>
      <c r="D4543" s="18" t="s">
        <v>73</v>
      </c>
      <c r="E4543" s="18" t="s">
        <v>97</v>
      </c>
      <c r="F4543" s="44">
        <v>8</v>
      </c>
    </row>
    <row r="4544" spans="1:6" x14ac:dyDescent="0.2">
      <c r="A4544" s="18" t="s">
        <v>11</v>
      </c>
      <c r="B4544" s="18" t="s">
        <v>314</v>
      </c>
      <c r="C4544" s="18" t="s">
        <v>317</v>
      </c>
      <c r="D4544" s="18" t="s">
        <v>73</v>
      </c>
      <c r="E4544" s="18" t="s">
        <v>79</v>
      </c>
      <c r="F4544" s="44">
        <v>36</v>
      </c>
    </row>
    <row r="4545" spans="1:6" x14ac:dyDescent="0.2">
      <c r="A4545" s="18" t="s">
        <v>11</v>
      </c>
      <c r="B4545" s="18" t="s">
        <v>314</v>
      </c>
      <c r="C4545" s="18" t="s">
        <v>317</v>
      </c>
      <c r="D4545" s="18" t="s">
        <v>73</v>
      </c>
      <c r="E4545" s="18" t="s">
        <v>78</v>
      </c>
      <c r="F4545" s="44">
        <v>4</v>
      </c>
    </row>
    <row r="4546" spans="1:6" x14ac:dyDescent="0.2">
      <c r="A4546" s="18" t="s">
        <v>11</v>
      </c>
      <c r="B4546" s="18" t="s">
        <v>314</v>
      </c>
      <c r="C4546" s="18" t="s">
        <v>317</v>
      </c>
      <c r="D4546" s="18" t="s">
        <v>73</v>
      </c>
      <c r="E4546" s="18" t="s">
        <v>81</v>
      </c>
      <c r="F4546" s="44">
        <v>4</v>
      </c>
    </row>
    <row r="4547" spans="1:6" x14ac:dyDescent="0.2">
      <c r="A4547" s="18" t="s">
        <v>11</v>
      </c>
      <c r="B4547" s="18" t="s">
        <v>314</v>
      </c>
      <c r="C4547" s="18" t="s">
        <v>317</v>
      </c>
      <c r="D4547" s="18" t="s">
        <v>73</v>
      </c>
      <c r="E4547" s="18" t="s">
        <v>76</v>
      </c>
      <c r="F4547" s="44">
        <v>21</v>
      </c>
    </row>
    <row r="4548" spans="1:6" x14ac:dyDescent="0.2">
      <c r="A4548" s="18" t="s">
        <v>11</v>
      </c>
      <c r="B4548" s="18" t="s">
        <v>314</v>
      </c>
      <c r="C4548" s="18" t="s">
        <v>317</v>
      </c>
      <c r="D4548" s="18" t="s">
        <v>73</v>
      </c>
      <c r="E4548" s="18" t="s">
        <v>75</v>
      </c>
      <c r="F4548" s="44">
        <v>168</v>
      </c>
    </row>
    <row r="4549" spans="1:6" x14ac:dyDescent="0.2">
      <c r="A4549" s="18" t="s">
        <v>11</v>
      </c>
      <c r="B4549" s="18" t="s">
        <v>314</v>
      </c>
      <c r="C4549" s="18" t="s">
        <v>317</v>
      </c>
      <c r="D4549" s="18" t="s">
        <v>73</v>
      </c>
      <c r="E4549" s="18" t="s">
        <v>74</v>
      </c>
      <c r="F4549" s="44">
        <v>9</v>
      </c>
    </row>
    <row r="4550" spans="1:6" x14ac:dyDescent="0.2">
      <c r="A4550" s="18" t="s">
        <v>11</v>
      </c>
      <c r="B4550" s="18" t="s">
        <v>314</v>
      </c>
      <c r="C4550" s="18" t="s">
        <v>317</v>
      </c>
      <c r="D4550" s="18" t="s">
        <v>73</v>
      </c>
      <c r="E4550" s="18" t="s">
        <v>77</v>
      </c>
      <c r="F4550" s="44">
        <v>27</v>
      </c>
    </row>
    <row r="4551" spans="1:6" x14ac:dyDescent="0.2">
      <c r="A4551" s="18" t="s">
        <v>11</v>
      </c>
      <c r="B4551" s="18" t="s">
        <v>314</v>
      </c>
      <c r="C4551" s="18" t="s">
        <v>317</v>
      </c>
      <c r="D4551" s="18" t="s">
        <v>73</v>
      </c>
      <c r="E4551" s="18" t="s">
        <v>84</v>
      </c>
      <c r="F4551" s="44">
        <v>1</v>
      </c>
    </row>
    <row r="4552" spans="1:6" x14ac:dyDescent="0.2">
      <c r="A4552" s="18" t="s">
        <v>11</v>
      </c>
      <c r="B4552" s="18" t="s">
        <v>314</v>
      </c>
      <c r="C4552" s="18" t="s">
        <v>317</v>
      </c>
      <c r="D4552" s="18" t="s">
        <v>73</v>
      </c>
      <c r="E4552" s="18" t="s">
        <v>83</v>
      </c>
      <c r="F4552" s="44">
        <v>49</v>
      </c>
    </row>
    <row r="4553" spans="1:6" x14ac:dyDescent="0.2">
      <c r="A4553" s="18" t="s">
        <v>11</v>
      </c>
      <c r="B4553" s="18" t="s">
        <v>314</v>
      </c>
      <c r="C4553" s="18" t="s">
        <v>317</v>
      </c>
      <c r="D4553" s="18" t="s">
        <v>73</v>
      </c>
      <c r="E4553" s="18" t="s">
        <v>82</v>
      </c>
      <c r="F4553" s="44">
        <v>76</v>
      </c>
    </row>
    <row r="4554" spans="1:6" x14ac:dyDescent="0.2">
      <c r="A4554" s="18" t="s">
        <v>11</v>
      </c>
      <c r="B4554" s="18" t="s">
        <v>314</v>
      </c>
      <c r="C4554" s="18" t="s">
        <v>317</v>
      </c>
      <c r="D4554" s="18" t="s">
        <v>73</v>
      </c>
      <c r="E4554" s="18" t="s">
        <v>85</v>
      </c>
      <c r="F4554" s="44">
        <v>21</v>
      </c>
    </row>
    <row r="4555" spans="1:6" x14ac:dyDescent="0.2">
      <c r="A4555" s="18" t="s">
        <v>11</v>
      </c>
      <c r="B4555" s="18" t="s">
        <v>314</v>
      </c>
      <c r="C4555" s="18" t="s">
        <v>317</v>
      </c>
      <c r="D4555" s="18" t="s">
        <v>73</v>
      </c>
      <c r="E4555" s="18" t="s">
        <v>90</v>
      </c>
      <c r="F4555" s="44">
        <v>233</v>
      </c>
    </row>
    <row r="4556" spans="1:6" x14ac:dyDescent="0.2">
      <c r="A4556" s="18" t="s">
        <v>11</v>
      </c>
      <c r="B4556" s="18" t="s">
        <v>314</v>
      </c>
      <c r="C4556" s="18" t="s">
        <v>317</v>
      </c>
      <c r="D4556" s="18" t="s">
        <v>73</v>
      </c>
      <c r="E4556" s="18" t="s">
        <v>89</v>
      </c>
      <c r="F4556" s="44">
        <v>60</v>
      </c>
    </row>
    <row r="4557" spans="1:6" x14ac:dyDescent="0.2">
      <c r="A4557" s="18" t="s">
        <v>11</v>
      </c>
      <c r="B4557" s="18" t="s">
        <v>314</v>
      </c>
      <c r="C4557" s="18" t="s">
        <v>317</v>
      </c>
      <c r="D4557" s="18" t="s">
        <v>73</v>
      </c>
      <c r="E4557" s="18" t="s">
        <v>91</v>
      </c>
      <c r="F4557" s="44">
        <v>75</v>
      </c>
    </row>
    <row r="4558" spans="1:6" x14ac:dyDescent="0.2">
      <c r="A4558" s="18" t="s">
        <v>11</v>
      </c>
      <c r="B4558" s="18" t="s">
        <v>314</v>
      </c>
      <c r="C4558" s="18" t="s">
        <v>317</v>
      </c>
      <c r="D4558" s="18" t="s">
        <v>150</v>
      </c>
      <c r="E4558" s="18" t="s">
        <v>154</v>
      </c>
      <c r="F4558" s="44">
        <v>1640</v>
      </c>
    </row>
    <row r="4559" spans="1:6" x14ac:dyDescent="0.2">
      <c r="A4559" s="18" t="s">
        <v>11</v>
      </c>
      <c r="B4559" s="18" t="s">
        <v>314</v>
      </c>
      <c r="C4559" s="18" t="s">
        <v>317</v>
      </c>
      <c r="D4559" s="18" t="s">
        <v>150</v>
      </c>
      <c r="E4559" s="18" t="s">
        <v>151</v>
      </c>
      <c r="F4559" s="44">
        <v>4</v>
      </c>
    </row>
    <row r="4560" spans="1:6" x14ac:dyDescent="0.2">
      <c r="A4560" s="18" t="s">
        <v>11</v>
      </c>
      <c r="B4560" s="18" t="s">
        <v>314</v>
      </c>
      <c r="C4560" s="18" t="s">
        <v>317</v>
      </c>
      <c r="D4560" s="18" t="s">
        <v>150</v>
      </c>
      <c r="E4560" s="18" t="s">
        <v>152</v>
      </c>
      <c r="F4560" s="44">
        <v>265</v>
      </c>
    </row>
    <row r="4561" spans="1:6" x14ac:dyDescent="0.2">
      <c r="A4561" s="18" t="s">
        <v>11</v>
      </c>
      <c r="B4561" s="18" t="s">
        <v>314</v>
      </c>
      <c r="C4561" s="18" t="s">
        <v>317</v>
      </c>
      <c r="D4561" s="18" t="s">
        <v>150</v>
      </c>
      <c r="E4561" s="18" t="s">
        <v>153</v>
      </c>
      <c r="F4561" s="44">
        <v>1667</v>
      </c>
    </row>
    <row r="4562" spans="1:6" x14ac:dyDescent="0.2">
      <c r="A4562" s="18" t="s">
        <v>11</v>
      </c>
      <c r="B4562" s="18" t="s">
        <v>314</v>
      </c>
      <c r="C4562" s="18" t="s">
        <v>317</v>
      </c>
      <c r="D4562" s="18" t="s">
        <v>57</v>
      </c>
      <c r="E4562" s="18" t="s">
        <v>62</v>
      </c>
      <c r="F4562" s="44">
        <v>1795</v>
      </c>
    </row>
    <row r="4563" spans="1:6" x14ac:dyDescent="0.2">
      <c r="A4563" s="18" t="s">
        <v>11</v>
      </c>
      <c r="B4563" s="18" t="s">
        <v>314</v>
      </c>
      <c r="C4563" s="18" t="s">
        <v>317</v>
      </c>
      <c r="D4563" s="18" t="s">
        <v>57</v>
      </c>
      <c r="E4563" s="18" t="s">
        <v>59</v>
      </c>
      <c r="F4563" s="44">
        <v>1208</v>
      </c>
    </row>
    <row r="4564" spans="1:6" x14ac:dyDescent="0.2">
      <c r="A4564" s="18" t="s">
        <v>11</v>
      </c>
      <c r="B4564" s="18" t="s">
        <v>314</v>
      </c>
      <c r="C4564" s="18" t="s">
        <v>317</v>
      </c>
      <c r="D4564" s="18" t="s">
        <v>57</v>
      </c>
      <c r="E4564" s="18" t="s">
        <v>60</v>
      </c>
      <c r="F4564" s="44">
        <v>1838</v>
      </c>
    </row>
    <row r="4565" spans="1:6" x14ac:dyDescent="0.2">
      <c r="A4565" s="18" t="s">
        <v>11</v>
      </c>
      <c r="B4565" s="18" t="s">
        <v>314</v>
      </c>
      <c r="C4565" s="18" t="s">
        <v>317</v>
      </c>
      <c r="D4565" s="18" t="s">
        <v>57</v>
      </c>
      <c r="E4565" s="18" t="s">
        <v>61</v>
      </c>
      <c r="F4565" s="44">
        <v>826</v>
      </c>
    </row>
    <row r="4566" spans="1:6" x14ac:dyDescent="0.2">
      <c r="A4566" s="18" t="s">
        <v>11</v>
      </c>
      <c r="B4566" s="18" t="s">
        <v>314</v>
      </c>
      <c r="C4566" s="18" t="s">
        <v>317</v>
      </c>
      <c r="D4566" s="18" t="s">
        <v>57</v>
      </c>
      <c r="E4566" s="18" t="s">
        <v>63</v>
      </c>
      <c r="F4566" s="44">
        <v>314</v>
      </c>
    </row>
    <row r="4567" spans="1:6" x14ac:dyDescent="0.2">
      <c r="A4567" s="18" t="s">
        <v>11</v>
      </c>
      <c r="B4567" s="18" t="s">
        <v>314</v>
      </c>
      <c r="C4567" s="18" t="s">
        <v>317</v>
      </c>
      <c r="D4567" s="18" t="s">
        <v>57</v>
      </c>
      <c r="E4567" s="18" t="s">
        <v>23</v>
      </c>
      <c r="F4567" s="44">
        <v>318</v>
      </c>
    </row>
    <row r="4568" spans="1:6" x14ac:dyDescent="0.2">
      <c r="A4568" s="18" t="s">
        <v>11</v>
      </c>
      <c r="B4568" s="18" t="s">
        <v>314</v>
      </c>
      <c r="C4568" s="18" t="s">
        <v>317</v>
      </c>
      <c r="D4568" s="18" t="s">
        <v>141</v>
      </c>
      <c r="E4568" s="18" t="s">
        <v>145</v>
      </c>
      <c r="F4568" s="44">
        <v>3</v>
      </c>
    </row>
    <row r="4569" spans="1:6" x14ac:dyDescent="0.2">
      <c r="A4569" s="18" t="s">
        <v>11</v>
      </c>
      <c r="B4569" s="18" t="s">
        <v>314</v>
      </c>
      <c r="C4569" s="18" t="s">
        <v>317</v>
      </c>
      <c r="D4569" s="18" t="s">
        <v>141</v>
      </c>
      <c r="E4569" s="18" t="s">
        <v>142</v>
      </c>
      <c r="F4569" s="44">
        <v>114</v>
      </c>
    </row>
    <row r="4570" spans="1:6" x14ac:dyDescent="0.2">
      <c r="A4570" s="18" t="s">
        <v>11</v>
      </c>
      <c r="B4570" s="18" t="s">
        <v>314</v>
      </c>
      <c r="C4570" s="18" t="s">
        <v>317</v>
      </c>
      <c r="D4570" s="18" t="s">
        <v>141</v>
      </c>
      <c r="E4570" s="18" t="s">
        <v>147</v>
      </c>
      <c r="F4570" s="44">
        <v>18</v>
      </c>
    </row>
    <row r="4571" spans="1:6" x14ac:dyDescent="0.2">
      <c r="A4571" s="18" t="s">
        <v>11</v>
      </c>
      <c r="B4571" s="18" t="s">
        <v>314</v>
      </c>
      <c r="C4571" s="18" t="s">
        <v>317</v>
      </c>
      <c r="D4571" s="18" t="s">
        <v>141</v>
      </c>
      <c r="E4571" s="18" t="s">
        <v>144</v>
      </c>
      <c r="F4571" s="44">
        <v>4</v>
      </c>
    </row>
    <row r="4572" spans="1:6" x14ac:dyDescent="0.2">
      <c r="A4572" s="18" t="s">
        <v>11</v>
      </c>
      <c r="B4572" s="18" t="s">
        <v>314</v>
      </c>
      <c r="C4572" s="18" t="s">
        <v>317</v>
      </c>
      <c r="D4572" s="18" t="s">
        <v>141</v>
      </c>
      <c r="E4572" s="18" t="s">
        <v>143</v>
      </c>
      <c r="F4572" s="44">
        <v>1</v>
      </c>
    </row>
    <row r="4573" spans="1:6" x14ac:dyDescent="0.2">
      <c r="A4573" s="18" t="s">
        <v>11</v>
      </c>
      <c r="B4573" s="18" t="s">
        <v>314</v>
      </c>
      <c r="C4573" s="18" t="s">
        <v>317</v>
      </c>
      <c r="D4573" s="18" t="s">
        <v>35</v>
      </c>
      <c r="E4573" s="18" t="s">
        <v>21</v>
      </c>
      <c r="F4573" s="44">
        <v>855</v>
      </c>
    </row>
    <row r="4574" spans="1:6" x14ac:dyDescent="0.2">
      <c r="A4574" s="18" t="s">
        <v>11</v>
      </c>
      <c r="B4574" s="18" t="s">
        <v>314</v>
      </c>
      <c r="C4574" s="18" t="s">
        <v>317</v>
      </c>
      <c r="D4574" s="18" t="s">
        <v>35</v>
      </c>
      <c r="E4574" s="18" t="s">
        <v>36</v>
      </c>
      <c r="F4574" s="44">
        <v>33</v>
      </c>
    </row>
    <row r="4575" spans="1:6" x14ac:dyDescent="0.2">
      <c r="A4575" s="18" t="s">
        <v>11</v>
      </c>
      <c r="B4575" s="18" t="s">
        <v>314</v>
      </c>
      <c r="C4575" s="18" t="s">
        <v>317</v>
      </c>
      <c r="D4575" s="18" t="s">
        <v>35</v>
      </c>
      <c r="E4575" s="18" t="s">
        <v>38</v>
      </c>
      <c r="F4575" s="44">
        <v>2162</v>
      </c>
    </row>
    <row r="4576" spans="1:6" x14ac:dyDescent="0.2">
      <c r="A4576" s="18" t="s">
        <v>11</v>
      </c>
      <c r="B4576" s="18" t="s">
        <v>314</v>
      </c>
      <c r="C4576" s="18" t="s">
        <v>317</v>
      </c>
      <c r="D4576" s="18" t="s">
        <v>35</v>
      </c>
      <c r="E4576" s="18" t="s">
        <v>23</v>
      </c>
      <c r="F4576" s="44">
        <v>140</v>
      </c>
    </row>
    <row r="4577" spans="1:6" x14ac:dyDescent="0.2">
      <c r="A4577" s="18" t="s">
        <v>11</v>
      </c>
      <c r="B4577" s="18" t="s">
        <v>314</v>
      </c>
      <c r="C4577" s="18" t="s">
        <v>317</v>
      </c>
      <c r="D4577" s="18" t="s">
        <v>35</v>
      </c>
      <c r="E4577" s="18" t="s">
        <v>37</v>
      </c>
      <c r="F4577" s="44">
        <v>209</v>
      </c>
    </row>
    <row r="4578" spans="1:6" x14ac:dyDescent="0.2">
      <c r="A4578" s="18" t="s">
        <v>11</v>
      </c>
      <c r="B4578" s="18" t="s">
        <v>314</v>
      </c>
      <c r="C4578" s="18" t="s">
        <v>317</v>
      </c>
      <c r="D4578" s="18" t="s">
        <v>35</v>
      </c>
      <c r="E4578" s="18" t="s">
        <v>22</v>
      </c>
      <c r="F4578" s="44">
        <v>122</v>
      </c>
    </row>
    <row r="4579" spans="1:6" x14ac:dyDescent="0.2">
      <c r="A4579" s="18" t="s">
        <v>11</v>
      </c>
      <c r="B4579" s="18" t="s">
        <v>314</v>
      </c>
      <c r="C4579" s="18" t="s">
        <v>317</v>
      </c>
      <c r="D4579" s="18" t="s">
        <v>272</v>
      </c>
      <c r="E4579" s="18" t="s">
        <v>166</v>
      </c>
      <c r="F4579" s="44">
        <v>330</v>
      </c>
    </row>
    <row r="4580" spans="1:6" x14ac:dyDescent="0.2">
      <c r="A4580" s="18" t="s">
        <v>11</v>
      </c>
      <c r="B4580" s="18" t="s">
        <v>314</v>
      </c>
      <c r="C4580" s="18" t="s">
        <v>317</v>
      </c>
      <c r="D4580" s="18" t="s">
        <v>272</v>
      </c>
      <c r="E4580" s="18" t="s">
        <v>163</v>
      </c>
      <c r="F4580" s="44">
        <v>1324</v>
      </c>
    </row>
    <row r="4581" spans="1:6" x14ac:dyDescent="0.2">
      <c r="A4581" s="18" t="s">
        <v>11</v>
      </c>
      <c r="B4581" s="18" t="s">
        <v>314</v>
      </c>
      <c r="C4581" s="18" t="s">
        <v>317</v>
      </c>
      <c r="D4581" s="18" t="s">
        <v>105</v>
      </c>
      <c r="E4581" s="18" t="s">
        <v>106</v>
      </c>
      <c r="F4581" s="44">
        <v>2</v>
      </c>
    </row>
    <row r="4582" spans="1:6" x14ac:dyDescent="0.2">
      <c r="A4582" s="18" t="s">
        <v>11</v>
      </c>
      <c r="B4582" s="18" t="s">
        <v>314</v>
      </c>
      <c r="C4582" s="18" t="s">
        <v>317</v>
      </c>
      <c r="D4582" s="18" t="s">
        <v>105</v>
      </c>
      <c r="E4582" s="18" t="s">
        <v>107</v>
      </c>
      <c r="F4582" s="44">
        <v>3</v>
      </c>
    </row>
    <row r="4583" spans="1:6" x14ac:dyDescent="0.2">
      <c r="A4583" s="18" t="s">
        <v>11</v>
      </c>
      <c r="B4583" s="18" t="s">
        <v>314</v>
      </c>
      <c r="C4583" s="18" t="s">
        <v>317</v>
      </c>
      <c r="D4583" s="18" t="s">
        <v>105</v>
      </c>
      <c r="E4583" s="18" t="s">
        <v>108</v>
      </c>
      <c r="F4583" s="44">
        <v>42</v>
      </c>
    </row>
    <row r="4584" spans="1:6" x14ac:dyDescent="0.2">
      <c r="A4584" s="18" t="s">
        <v>11</v>
      </c>
      <c r="B4584" s="18" t="s">
        <v>314</v>
      </c>
      <c r="C4584" s="18" t="s">
        <v>317</v>
      </c>
      <c r="D4584" s="18" t="s">
        <v>105</v>
      </c>
      <c r="E4584" s="18" t="s">
        <v>109</v>
      </c>
      <c r="F4584" s="44">
        <v>352</v>
      </c>
    </row>
    <row r="4585" spans="1:6" x14ac:dyDescent="0.2">
      <c r="A4585" s="18" t="s">
        <v>11</v>
      </c>
      <c r="B4585" s="18" t="s">
        <v>314</v>
      </c>
      <c r="C4585" s="18" t="s">
        <v>317</v>
      </c>
      <c r="D4585" s="18" t="s">
        <v>105</v>
      </c>
      <c r="E4585" s="18" t="s">
        <v>110</v>
      </c>
      <c r="F4585" s="44">
        <v>16</v>
      </c>
    </row>
    <row r="4586" spans="1:6" x14ac:dyDescent="0.2">
      <c r="A4586" s="18" t="s">
        <v>11</v>
      </c>
      <c r="B4586" s="18" t="s">
        <v>314</v>
      </c>
      <c r="C4586" s="18" t="s">
        <v>317</v>
      </c>
      <c r="D4586" s="18" t="s">
        <v>105</v>
      </c>
      <c r="E4586" s="18" t="s">
        <v>111</v>
      </c>
      <c r="F4586" s="44">
        <v>54</v>
      </c>
    </row>
    <row r="4587" spans="1:6" x14ac:dyDescent="0.2">
      <c r="A4587" s="18" t="s">
        <v>11</v>
      </c>
      <c r="B4587" s="18" t="s">
        <v>314</v>
      </c>
      <c r="C4587" s="18" t="s">
        <v>317</v>
      </c>
      <c r="D4587" s="18" t="s">
        <v>105</v>
      </c>
      <c r="E4587" s="18" t="s">
        <v>112</v>
      </c>
      <c r="F4587" s="44">
        <v>1</v>
      </c>
    </row>
    <row r="4588" spans="1:6" x14ac:dyDescent="0.2">
      <c r="A4588" s="18" t="s">
        <v>11</v>
      </c>
      <c r="B4588" s="18" t="s">
        <v>314</v>
      </c>
      <c r="C4588" s="18" t="s">
        <v>317</v>
      </c>
      <c r="D4588" s="18" t="s">
        <v>105</v>
      </c>
      <c r="E4588" s="18" t="s">
        <v>113</v>
      </c>
      <c r="F4588" s="44">
        <v>7</v>
      </c>
    </row>
    <row r="4589" spans="1:6" x14ac:dyDescent="0.2">
      <c r="A4589" s="18" t="s">
        <v>11</v>
      </c>
      <c r="B4589" s="18" t="s">
        <v>314</v>
      </c>
      <c r="C4589" s="18" t="s">
        <v>317</v>
      </c>
      <c r="D4589" s="18" t="s">
        <v>105</v>
      </c>
      <c r="E4589" s="18" t="s">
        <v>114</v>
      </c>
      <c r="F4589" s="44">
        <v>1</v>
      </c>
    </row>
    <row r="4590" spans="1:6" x14ac:dyDescent="0.2">
      <c r="A4590" s="18" t="s">
        <v>11</v>
      </c>
      <c r="B4590" s="18" t="s">
        <v>314</v>
      </c>
      <c r="C4590" s="18" t="s">
        <v>317</v>
      </c>
      <c r="D4590" s="18" t="s">
        <v>105</v>
      </c>
      <c r="E4590" s="18" t="s">
        <v>115</v>
      </c>
      <c r="F4590" s="44">
        <v>4</v>
      </c>
    </row>
    <row r="4591" spans="1:6" x14ac:dyDescent="0.2">
      <c r="A4591" s="18" t="s">
        <v>11</v>
      </c>
      <c r="B4591" s="18" t="s">
        <v>314</v>
      </c>
      <c r="C4591" s="18" t="s">
        <v>317</v>
      </c>
      <c r="D4591" s="18" t="s">
        <v>105</v>
      </c>
      <c r="E4591" s="18" t="s">
        <v>116</v>
      </c>
      <c r="F4591" s="44">
        <v>13</v>
      </c>
    </row>
    <row r="4592" spans="1:6" x14ac:dyDescent="0.2">
      <c r="A4592" s="18" t="s">
        <v>11</v>
      </c>
      <c r="B4592" s="18" t="s">
        <v>314</v>
      </c>
      <c r="C4592" s="18" t="s">
        <v>317</v>
      </c>
      <c r="D4592" s="18" t="s">
        <v>105</v>
      </c>
      <c r="E4592" s="18" t="s">
        <v>117</v>
      </c>
      <c r="F4592" s="44">
        <v>47</v>
      </c>
    </row>
    <row r="4593" spans="1:6" x14ac:dyDescent="0.2">
      <c r="A4593" s="18" t="s">
        <v>11</v>
      </c>
      <c r="B4593" s="18" t="s">
        <v>314</v>
      </c>
      <c r="C4593" s="18" t="s">
        <v>317</v>
      </c>
      <c r="D4593" s="18" t="s">
        <v>105</v>
      </c>
      <c r="E4593" s="18" t="s">
        <v>119</v>
      </c>
      <c r="F4593" s="44">
        <v>2</v>
      </c>
    </row>
    <row r="4594" spans="1:6" x14ac:dyDescent="0.2">
      <c r="A4594" s="18" t="s">
        <v>11</v>
      </c>
      <c r="B4594" s="18" t="s">
        <v>314</v>
      </c>
      <c r="C4594" s="18" t="s">
        <v>317</v>
      </c>
      <c r="D4594" s="18" t="s">
        <v>105</v>
      </c>
      <c r="E4594" s="18" t="s">
        <v>120</v>
      </c>
      <c r="F4594" s="44">
        <v>8</v>
      </c>
    </row>
    <row r="4595" spans="1:6" x14ac:dyDescent="0.2">
      <c r="A4595" s="18" t="s">
        <v>11</v>
      </c>
      <c r="B4595" s="18" t="s">
        <v>314</v>
      </c>
      <c r="C4595" s="18" t="s">
        <v>317</v>
      </c>
      <c r="D4595" s="18" t="s">
        <v>105</v>
      </c>
      <c r="E4595" s="18" t="s">
        <v>121</v>
      </c>
      <c r="F4595" s="44">
        <v>41</v>
      </c>
    </row>
    <row r="4596" spans="1:6" x14ac:dyDescent="0.2">
      <c r="A4596" s="18" t="s">
        <v>11</v>
      </c>
      <c r="B4596" s="18" t="s">
        <v>314</v>
      </c>
      <c r="C4596" s="18" t="s">
        <v>317</v>
      </c>
      <c r="D4596" s="18" t="s">
        <v>105</v>
      </c>
      <c r="E4596" s="18" t="s">
        <v>122</v>
      </c>
      <c r="F4596" s="44">
        <v>2</v>
      </c>
    </row>
    <row r="4597" spans="1:6" x14ac:dyDescent="0.2">
      <c r="A4597" s="18" t="s">
        <v>11</v>
      </c>
      <c r="B4597" s="18" t="s">
        <v>314</v>
      </c>
      <c r="C4597" s="18" t="s">
        <v>317</v>
      </c>
      <c r="D4597" s="18" t="s">
        <v>105</v>
      </c>
      <c r="E4597" s="18" t="s">
        <v>123</v>
      </c>
      <c r="F4597" s="44">
        <v>6</v>
      </c>
    </row>
    <row r="4598" spans="1:6" x14ac:dyDescent="0.2">
      <c r="A4598" s="18" t="s">
        <v>11</v>
      </c>
      <c r="B4598" s="18" t="s">
        <v>314</v>
      </c>
      <c r="C4598" s="18" t="s">
        <v>317</v>
      </c>
      <c r="D4598" s="18" t="s">
        <v>105</v>
      </c>
      <c r="E4598" s="18" t="s">
        <v>124</v>
      </c>
      <c r="F4598" s="44">
        <v>5</v>
      </c>
    </row>
    <row r="4599" spans="1:6" x14ac:dyDescent="0.2">
      <c r="A4599" s="18" t="s">
        <v>11</v>
      </c>
      <c r="B4599" s="18" t="s">
        <v>314</v>
      </c>
      <c r="C4599" s="18" t="s">
        <v>317</v>
      </c>
      <c r="D4599" s="18" t="s">
        <v>105</v>
      </c>
      <c r="E4599" s="18" t="s">
        <v>125</v>
      </c>
      <c r="F4599" s="44">
        <v>26</v>
      </c>
    </row>
    <row r="4600" spans="1:6" x14ac:dyDescent="0.2">
      <c r="A4600" s="18" t="s">
        <v>11</v>
      </c>
      <c r="B4600" s="18" t="s">
        <v>314</v>
      </c>
      <c r="C4600" s="18" t="s">
        <v>317</v>
      </c>
      <c r="D4600" s="18" t="s">
        <v>105</v>
      </c>
      <c r="E4600" s="18" t="s">
        <v>126</v>
      </c>
      <c r="F4600" s="44">
        <v>17</v>
      </c>
    </row>
    <row r="4601" spans="1:6" x14ac:dyDescent="0.2">
      <c r="A4601" s="18" t="s">
        <v>11</v>
      </c>
      <c r="B4601" s="18" t="s">
        <v>314</v>
      </c>
      <c r="C4601" s="18" t="s">
        <v>317</v>
      </c>
      <c r="D4601" s="18" t="s">
        <v>105</v>
      </c>
      <c r="E4601" s="18" t="s">
        <v>127</v>
      </c>
      <c r="F4601" s="44">
        <v>89</v>
      </c>
    </row>
    <row r="4602" spans="1:6" x14ac:dyDescent="0.2">
      <c r="A4602" s="18" t="s">
        <v>11</v>
      </c>
      <c r="B4602" s="18" t="s">
        <v>314</v>
      </c>
      <c r="C4602" s="18" t="s">
        <v>317</v>
      </c>
      <c r="D4602" s="18" t="s">
        <v>242</v>
      </c>
      <c r="E4602" s="18" t="s">
        <v>62</v>
      </c>
      <c r="F4602" s="44">
        <v>1996</v>
      </c>
    </row>
    <row r="4603" spans="1:6" x14ac:dyDescent="0.2">
      <c r="A4603" s="18" t="s">
        <v>11</v>
      </c>
      <c r="B4603" s="18" t="s">
        <v>314</v>
      </c>
      <c r="C4603" s="18" t="s">
        <v>317</v>
      </c>
      <c r="D4603" s="18" t="s">
        <v>242</v>
      </c>
      <c r="E4603" s="18" t="s">
        <v>59</v>
      </c>
      <c r="F4603" s="44">
        <v>118</v>
      </c>
    </row>
    <row r="4604" spans="1:6" x14ac:dyDescent="0.2">
      <c r="A4604" s="18" t="s">
        <v>11</v>
      </c>
      <c r="B4604" s="18" t="s">
        <v>314</v>
      </c>
      <c r="C4604" s="18" t="s">
        <v>317</v>
      </c>
      <c r="D4604" s="18" t="s">
        <v>242</v>
      </c>
      <c r="E4604" s="18" t="s">
        <v>60</v>
      </c>
      <c r="F4604" s="44">
        <v>52</v>
      </c>
    </row>
    <row r="4605" spans="1:6" x14ac:dyDescent="0.2">
      <c r="A4605" s="18" t="s">
        <v>11</v>
      </c>
      <c r="B4605" s="18" t="s">
        <v>314</v>
      </c>
      <c r="C4605" s="18" t="s">
        <v>317</v>
      </c>
      <c r="D4605" s="18" t="s">
        <v>242</v>
      </c>
      <c r="E4605" s="18" t="s">
        <v>61</v>
      </c>
      <c r="F4605" s="44">
        <v>523</v>
      </c>
    </row>
    <row r="4606" spans="1:6" x14ac:dyDescent="0.2">
      <c r="A4606" s="18" t="s">
        <v>11</v>
      </c>
      <c r="B4606" s="18" t="s">
        <v>314</v>
      </c>
      <c r="C4606" s="18" t="s">
        <v>317</v>
      </c>
      <c r="D4606" s="18" t="s">
        <v>242</v>
      </c>
      <c r="E4606" s="18" t="s">
        <v>63</v>
      </c>
      <c r="F4606" s="44">
        <v>168</v>
      </c>
    </row>
    <row r="4607" spans="1:6" x14ac:dyDescent="0.2">
      <c r="A4607" s="18" t="s">
        <v>11</v>
      </c>
      <c r="B4607" s="18" t="s">
        <v>314</v>
      </c>
      <c r="C4607" s="18" t="s">
        <v>317</v>
      </c>
      <c r="D4607" s="18" t="s">
        <v>242</v>
      </c>
      <c r="E4607" s="18" t="s">
        <v>23</v>
      </c>
      <c r="F4607" s="44">
        <v>73</v>
      </c>
    </row>
    <row r="4608" spans="1:6" x14ac:dyDescent="0.2">
      <c r="A4608" s="18" t="s">
        <v>11</v>
      </c>
      <c r="B4608" s="18" t="s">
        <v>314</v>
      </c>
      <c r="C4608" s="18" t="s">
        <v>317</v>
      </c>
      <c r="D4608" s="18" t="s">
        <v>273</v>
      </c>
      <c r="E4608" s="18" t="s">
        <v>133</v>
      </c>
      <c r="F4608" s="44">
        <v>41</v>
      </c>
    </row>
    <row r="4609" spans="1:6" x14ac:dyDescent="0.2">
      <c r="A4609" s="18" t="s">
        <v>11</v>
      </c>
      <c r="B4609" s="18" t="s">
        <v>314</v>
      </c>
      <c r="C4609" s="18" t="s">
        <v>317</v>
      </c>
      <c r="D4609" s="18" t="s">
        <v>273</v>
      </c>
      <c r="E4609" s="18" t="s">
        <v>23</v>
      </c>
      <c r="F4609" s="44">
        <v>296</v>
      </c>
    </row>
    <row r="4610" spans="1:6" x14ac:dyDescent="0.2">
      <c r="A4610" s="18" t="s">
        <v>11</v>
      </c>
      <c r="B4610" s="18" t="s">
        <v>314</v>
      </c>
      <c r="C4610" s="18" t="s">
        <v>317</v>
      </c>
      <c r="D4610" s="18" t="s">
        <v>273</v>
      </c>
      <c r="E4610" s="18" t="s">
        <v>136</v>
      </c>
      <c r="F4610" s="44">
        <v>9</v>
      </c>
    </row>
    <row r="4611" spans="1:6" x14ac:dyDescent="0.2">
      <c r="A4611" s="18" t="s">
        <v>11</v>
      </c>
      <c r="B4611" s="18" t="s">
        <v>314</v>
      </c>
      <c r="C4611" s="18" t="s">
        <v>317</v>
      </c>
      <c r="D4611" s="18" t="s">
        <v>273</v>
      </c>
      <c r="E4611" s="18" t="s">
        <v>137</v>
      </c>
      <c r="F4611" s="44">
        <v>41</v>
      </c>
    </row>
    <row r="4612" spans="1:6" x14ac:dyDescent="0.2">
      <c r="A4612" s="18" t="s">
        <v>11</v>
      </c>
      <c r="B4612" s="18" t="s">
        <v>314</v>
      </c>
      <c r="C4612" s="18" t="s">
        <v>317</v>
      </c>
      <c r="D4612" s="18" t="s">
        <v>273</v>
      </c>
      <c r="E4612" s="18" t="s">
        <v>135</v>
      </c>
      <c r="F4612" s="44">
        <v>59</v>
      </c>
    </row>
    <row r="4613" spans="1:6" x14ac:dyDescent="0.2">
      <c r="A4613" s="18" t="s">
        <v>11</v>
      </c>
      <c r="B4613" s="18" t="s">
        <v>314</v>
      </c>
      <c r="C4613" s="18" t="s">
        <v>317</v>
      </c>
      <c r="D4613" s="18" t="s">
        <v>273</v>
      </c>
      <c r="E4613" s="18" t="s">
        <v>134</v>
      </c>
      <c r="F4613" s="44">
        <v>31</v>
      </c>
    </row>
    <row r="4614" spans="1:6" x14ac:dyDescent="0.2">
      <c r="A4614" s="18" t="s">
        <v>11</v>
      </c>
      <c r="B4614" s="18" t="s">
        <v>314</v>
      </c>
      <c r="C4614" s="18" t="s">
        <v>317</v>
      </c>
      <c r="D4614" s="18" t="s">
        <v>273</v>
      </c>
      <c r="E4614" s="18" t="s">
        <v>132</v>
      </c>
      <c r="F4614" s="44">
        <v>389</v>
      </c>
    </row>
    <row r="4615" spans="1:6" x14ac:dyDescent="0.2">
      <c r="A4615" s="18" t="s">
        <v>11</v>
      </c>
      <c r="B4615" s="18" t="s">
        <v>314</v>
      </c>
      <c r="C4615" s="18" t="s">
        <v>317</v>
      </c>
      <c r="D4615" s="18" t="s">
        <v>274</v>
      </c>
      <c r="E4615" s="18" t="s">
        <v>163</v>
      </c>
      <c r="F4615" s="44">
        <v>44</v>
      </c>
    </row>
    <row r="4616" spans="1:6" x14ac:dyDescent="0.2">
      <c r="A4616" s="18" t="s">
        <v>11</v>
      </c>
      <c r="B4616" s="18" t="s">
        <v>314</v>
      </c>
      <c r="C4616" s="18" t="s">
        <v>317</v>
      </c>
      <c r="D4616" s="18" t="s">
        <v>34</v>
      </c>
      <c r="E4616" s="18" t="s">
        <v>276</v>
      </c>
      <c r="F4616" s="44">
        <v>1548</v>
      </c>
    </row>
    <row r="4617" spans="1:6" x14ac:dyDescent="0.2">
      <c r="A4617" s="18" t="s">
        <v>11</v>
      </c>
      <c r="B4617" s="18" t="s">
        <v>314</v>
      </c>
      <c r="C4617" s="18" t="s">
        <v>317</v>
      </c>
      <c r="D4617" s="18" t="s">
        <v>34</v>
      </c>
      <c r="E4617" s="18" t="s">
        <v>28</v>
      </c>
      <c r="F4617" s="44">
        <v>1562</v>
      </c>
    </row>
    <row r="4618" spans="1:6" x14ac:dyDescent="0.2">
      <c r="A4618" s="18" t="s">
        <v>11</v>
      </c>
      <c r="B4618" s="18" t="s">
        <v>314</v>
      </c>
      <c r="C4618" s="18" t="s">
        <v>317</v>
      </c>
      <c r="D4618" s="18" t="s">
        <v>34</v>
      </c>
      <c r="E4618" s="18" t="s">
        <v>30</v>
      </c>
      <c r="F4618" s="44">
        <v>15</v>
      </c>
    </row>
    <row r="4619" spans="1:6" x14ac:dyDescent="0.2">
      <c r="A4619" s="18" t="s">
        <v>11</v>
      </c>
      <c r="B4619" s="18" t="s">
        <v>314</v>
      </c>
      <c r="C4619" s="18" t="s">
        <v>317</v>
      </c>
      <c r="D4619" s="18" t="s">
        <v>34</v>
      </c>
      <c r="E4619" s="18" t="s">
        <v>31</v>
      </c>
      <c r="F4619" s="44">
        <v>215</v>
      </c>
    </row>
    <row r="4620" spans="1:6" x14ac:dyDescent="0.2">
      <c r="A4620" s="18" t="s">
        <v>11</v>
      </c>
      <c r="B4620" s="18" t="s">
        <v>314</v>
      </c>
      <c r="C4620" s="18" t="s">
        <v>317</v>
      </c>
      <c r="D4620" s="18" t="s">
        <v>34</v>
      </c>
      <c r="E4620" s="18" t="s">
        <v>26</v>
      </c>
      <c r="F4620" s="44">
        <v>52</v>
      </c>
    </row>
    <row r="4621" spans="1:6" x14ac:dyDescent="0.2">
      <c r="A4621" s="18" t="s">
        <v>11</v>
      </c>
      <c r="B4621" s="18" t="s">
        <v>314</v>
      </c>
      <c r="C4621" s="18" t="s">
        <v>317</v>
      </c>
      <c r="D4621" s="18" t="s">
        <v>34</v>
      </c>
      <c r="E4621" s="18" t="s">
        <v>33</v>
      </c>
      <c r="F4621" s="44">
        <v>535</v>
      </c>
    </row>
    <row r="4622" spans="1:6" x14ac:dyDescent="0.2">
      <c r="A4622" s="18" t="s">
        <v>11</v>
      </c>
      <c r="B4622" s="18" t="s">
        <v>314</v>
      </c>
      <c r="C4622" s="18" t="s">
        <v>317</v>
      </c>
      <c r="D4622" s="18" t="s">
        <v>34</v>
      </c>
      <c r="E4622" s="18" t="s">
        <v>23</v>
      </c>
      <c r="F4622" s="44">
        <v>742</v>
      </c>
    </row>
    <row r="4623" spans="1:6" x14ac:dyDescent="0.2">
      <c r="A4623" s="18" t="s">
        <v>11</v>
      </c>
      <c r="B4623" s="18" t="s">
        <v>314</v>
      </c>
      <c r="C4623" s="18" t="s">
        <v>317</v>
      </c>
      <c r="D4623" s="18" t="s">
        <v>34</v>
      </c>
      <c r="E4623" s="18" t="s">
        <v>32</v>
      </c>
      <c r="F4623" s="44">
        <v>67</v>
      </c>
    </row>
    <row r="4624" spans="1:6" x14ac:dyDescent="0.2">
      <c r="A4624" s="18" t="s">
        <v>11</v>
      </c>
      <c r="B4624" s="18" t="s">
        <v>314</v>
      </c>
      <c r="C4624" s="18" t="s">
        <v>317</v>
      </c>
      <c r="D4624" s="18" t="s">
        <v>34</v>
      </c>
      <c r="E4624" s="18" t="s">
        <v>29</v>
      </c>
      <c r="F4624" s="44">
        <v>878</v>
      </c>
    </row>
    <row r="4625" spans="1:6" x14ac:dyDescent="0.2">
      <c r="A4625" s="18" t="s">
        <v>11</v>
      </c>
      <c r="B4625" s="18" t="s">
        <v>314</v>
      </c>
      <c r="C4625" s="18" t="s">
        <v>317</v>
      </c>
      <c r="D4625" s="18" t="s">
        <v>275</v>
      </c>
      <c r="E4625" s="18" t="s">
        <v>276</v>
      </c>
      <c r="F4625" s="44">
        <v>103</v>
      </c>
    </row>
    <row r="4626" spans="1:6" x14ac:dyDescent="0.2">
      <c r="A4626" s="18" t="s">
        <v>11</v>
      </c>
      <c r="B4626" s="18" t="s">
        <v>314</v>
      </c>
      <c r="C4626" s="18" t="s">
        <v>317</v>
      </c>
      <c r="D4626" s="18" t="s">
        <v>275</v>
      </c>
      <c r="E4626" s="18" t="s">
        <v>28</v>
      </c>
      <c r="F4626" s="44">
        <v>142</v>
      </c>
    </row>
    <row r="4627" spans="1:6" x14ac:dyDescent="0.2">
      <c r="A4627" s="18" t="s">
        <v>11</v>
      </c>
      <c r="B4627" s="18" t="s">
        <v>314</v>
      </c>
      <c r="C4627" s="18" t="s">
        <v>317</v>
      </c>
      <c r="D4627" s="18" t="s">
        <v>275</v>
      </c>
      <c r="E4627" s="18" t="s">
        <v>30</v>
      </c>
      <c r="F4627" s="44">
        <v>2</v>
      </c>
    </row>
    <row r="4628" spans="1:6" x14ac:dyDescent="0.2">
      <c r="A4628" s="18" t="s">
        <v>11</v>
      </c>
      <c r="B4628" s="18" t="s">
        <v>314</v>
      </c>
      <c r="C4628" s="18" t="s">
        <v>317</v>
      </c>
      <c r="D4628" s="18" t="s">
        <v>275</v>
      </c>
      <c r="E4628" s="18" t="s">
        <v>31</v>
      </c>
      <c r="F4628" s="44">
        <v>267</v>
      </c>
    </row>
    <row r="4629" spans="1:6" x14ac:dyDescent="0.2">
      <c r="A4629" s="18" t="s">
        <v>11</v>
      </c>
      <c r="B4629" s="18" t="s">
        <v>314</v>
      </c>
      <c r="C4629" s="18" t="s">
        <v>317</v>
      </c>
      <c r="D4629" s="18" t="s">
        <v>275</v>
      </c>
      <c r="E4629" s="18" t="s">
        <v>26</v>
      </c>
      <c r="F4629" s="44">
        <v>453</v>
      </c>
    </row>
    <row r="4630" spans="1:6" x14ac:dyDescent="0.2">
      <c r="A4630" s="18" t="s">
        <v>11</v>
      </c>
      <c r="B4630" s="18" t="s">
        <v>314</v>
      </c>
      <c r="C4630" s="18" t="s">
        <v>317</v>
      </c>
      <c r="D4630" s="18" t="s">
        <v>275</v>
      </c>
      <c r="E4630" s="18" t="s">
        <v>33</v>
      </c>
      <c r="F4630" s="44">
        <v>99</v>
      </c>
    </row>
    <row r="4631" spans="1:6" x14ac:dyDescent="0.2">
      <c r="A4631" s="18" t="s">
        <v>11</v>
      </c>
      <c r="B4631" s="18" t="s">
        <v>314</v>
      </c>
      <c r="C4631" s="18" t="s">
        <v>317</v>
      </c>
      <c r="D4631" s="18" t="s">
        <v>275</v>
      </c>
      <c r="E4631" s="18" t="s">
        <v>23</v>
      </c>
      <c r="F4631" s="44">
        <v>188</v>
      </c>
    </row>
    <row r="4632" spans="1:6" x14ac:dyDescent="0.2">
      <c r="A4632" s="18" t="s">
        <v>11</v>
      </c>
      <c r="B4632" s="18" t="s">
        <v>314</v>
      </c>
      <c r="C4632" s="18" t="s">
        <v>317</v>
      </c>
      <c r="D4632" s="18" t="s">
        <v>275</v>
      </c>
      <c r="E4632" s="18" t="s">
        <v>32</v>
      </c>
      <c r="F4632" s="44">
        <v>3</v>
      </c>
    </row>
    <row r="4633" spans="1:6" x14ac:dyDescent="0.2">
      <c r="A4633" s="18" t="s">
        <v>11</v>
      </c>
      <c r="B4633" s="18" t="s">
        <v>314</v>
      </c>
      <c r="C4633" s="18" t="s">
        <v>317</v>
      </c>
      <c r="D4633" s="18" t="s">
        <v>275</v>
      </c>
      <c r="E4633" s="18" t="s">
        <v>29</v>
      </c>
      <c r="F4633" s="44">
        <v>67</v>
      </c>
    </row>
    <row r="4634" spans="1:6" x14ac:dyDescent="0.2">
      <c r="A4634" s="18" t="s">
        <v>11</v>
      </c>
      <c r="B4634" s="18" t="s">
        <v>314</v>
      </c>
      <c r="C4634" s="18" t="s">
        <v>317</v>
      </c>
      <c r="D4634" s="18" t="s">
        <v>162</v>
      </c>
      <c r="E4634" s="18" t="s">
        <v>163</v>
      </c>
      <c r="F4634" s="44">
        <v>2121</v>
      </c>
    </row>
    <row r="4635" spans="1:6" x14ac:dyDescent="0.2">
      <c r="A4635" s="18" t="s">
        <v>11</v>
      </c>
      <c r="B4635" s="18" t="s">
        <v>314</v>
      </c>
      <c r="C4635" s="18" t="s">
        <v>317</v>
      </c>
      <c r="D4635" s="18" t="s">
        <v>65</v>
      </c>
      <c r="E4635" s="18" t="s">
        <v>70</v>
      </c>
      <c r="F4635" s="44">
        <v>25</v>
      </c>
    </row>
    <row r="4636" spans="1:6" x14ac:dyDescent="0.2">
      <c r="A4636" s="18" t="s">
        <v>11</v>
      </c>
      <c r="B4636" s="18" t="s">
        <v>314</v>
      </c>
      <c r="C4636" s="18" t="s">
        <v>317</v>
      </c>
      <c r="D4636" s="18" t="s">
        <v>65</v>
      </c>
      <c r="E4636" s="18" t="s">
        <v>69</v>
      </c>
      <c r="F4636" s="44">
        <v>4</v>
      </c>
    </row>
    <row r="4637" spans="1:6" x14ac:dyDescent="0.2">
      <c r="A4637" s="18" t="s">
        <v>11</v>
      </c>
      <c r="B4637" s="18" t="s">
        <v>314</v>
      </c>
      <c r="C4637" s="18" t="s">
        <v>317</v>
      </c>
      <c r="D4637" s="18" t="s">
        <v>65</v>
      </c>
      <c r="E4637" s="18" t="s">
        <v>277</v>
      </c>
      <c r="F4637" s="44">
        <v>15</v>
      </c>
    </row>
    <row r="4638" spans="1:6" x14ac:dyDescent="0.2">
      <c r="A4638" s="18" t="s">
        <v>11</v>
      </c>
      <c r="B4638" s="18" t="s">
        <v>314</v>
      </c>
      <c r="C4638" s="18" t="s">
        <v>317</v>
      </c>
      <c r="D4638" s="18" t="s">
        <v>65</v>
      </c>
      <c r="E4638" s="18" t="s">
        <v>278</v>
      </c>
      <c r="F4638" s="44">
        <v>249</v>
      </c>
    </row>
    <row r="4639" spans="1:6" x14ac:dyDescent="0.2">
      <c r="A4639" s="18" t="s">
        <v>11</v>
      </c>
      <c r="B4639" s="18" t="s">
        <v>314</v>
      </c>
      <c r="C4639" s="18" t="s">
        <v>317</v>
      </c>
      <c r="D4639" s="18" t="s">
        <v>65</v>
      </c>
      <c r="E4639" s="18" t="s">
        <v>279</v>
      </c>
      <c r="F4639" s="44">
        <v>32</v>
      </c>
    </row>
    <row r="4640" spans="1:6" x14ac:dyDescent="0.2">
      <c r="A4640" s="18" t="s">
        <v>11</v>
      </c>
      <c r="B4640" s="18" t="s">
        <v>314</v>
      </c>
      <c r="C4640" s="18" t="s">
        <v>317</v>
      </c>
      <c r="D4640" s="18" t="s">
        <v>65</v>
      </c>
      <c r="E4640" s="18" t="s">
        <v>23</v>
      </c>
      <c r="F4640" s="44">
        <v>481</v>
      </c>
    </row>
    <row r="4641" spans="1:6" x14ac:dyDescent="0.2">
      <c r="A4641" s="18" t="s">
        <v>11</v>
      </c>
      <c r="B4641" s="18" t="s">
        <v>314</v>
      </c>
      <c r="C4641" s="18" t="s">
        <v>317</v>
      </c>
      <c r="D4641" s="18" t="s">
        <v>65</v>
      </c>
      <c r="E4641" s="18" t="s">
        <v>280</v>
      </c>
      <c r="F4641" s="44">
        <v>10</v>
      </c>
    </row>
    <row r="4642" spans="1:6" x14ac:dyDescent="0.2">
      <c r="A4642" s="18" t="s">
        <v>11</v>
      </c>
      <c r="B4642" s="18" t="s">
        <v>314</v>
      </c>
      <c r="C4642" s="18" t="s">
        <v>317</v>
      </c>
      <c r="D4642" s="18" t="s">
        <v>65</v>
      </c>
      <c r="E4642" s="18" t="s">
        <v>66</v>
      </c>
      <c r="F4642" s="44">
        <v>122</v>
      </c>
    </row>
    <row r="4643" spans="1:6" x14ac:dyDescent="0.2">
      <c r="A4643" s="18" t="s">
        <v>11</v>
      </c>
      <c r="B4643" s="18" t="s">
        <v>314</v>
      </c>
      <c r="C4643" s="18" t="s">
        <v>317</v>
      </c>
      <c r="D4643" s="18" t="s">
        <v>243</v>
      </c>
      <c r="E4643" s="18" t="s">
        <v>21</v>
      </c>
      <c r="F4643" s="44">
        <v>14</v>
      </c>
    </row>
    <row r="4644" spans="1:6" x14ac:dyDescent="0.2">
      <c r="A4644" s="18" t="s">
        <v>11</v>
      </c>
      <c r="B4644" s="18" t="s">
        <v>314</v>
      </c>
      <c r="C4644" s="18" t="s">
        <v>317</v>
      </c>
      <c r="D4644" s="18" t="s">
        <v>243</v>
      </c>
      <c r="E4644" s="18" t="s">
        <v>14</v>
      </c>
      <c r="F4644" s="44">
        <v>17</v>
      </c>
    </row>
    <row r="4645" spans="1:6" x14ac:dyDescent="0.2">
      <c r="A4645" s="18" t="s">
        <v>11</v>
      </c>
      <c r="B4645" s="18" t="s">
        <v>314</v>
      </c>
      <c r="C4645" s="18" t="s">
        <v>317</v>
      </c>
      <c r="D4645" s="18" t="s">
        <v>243</v>
      </c>
      <c r="E4645" s="18" t="s">
        <v>18</v>
      </c>
      <c r="F4645" s="44">
        <v>74</v>
      </c>
    </row>
    <row r="4646" spans="1:6" x14ac:dyDescent="0.2">
      <c r="A4646" s="18" t="s">
        <v>11</v>
      </c>
      <c r="B4646" s="18" t="s">
        <v>314</v>
      </c>
      <c r="C4646" s="18" t="s">
        <v>317</v>
      </c>
      <c r="D4646" s="18" t="s">
        <v>243</v>
      </c>
      <c r="E4646" s="18" t="s">
        <v>17</v>
      </c>
      <c r="F4646" s="44">
        <v>45</v>
      </c>
    </row>
    <row r="4647" spans="1:6" x14ac:dyDescent="0.2">
      <c r="A4647" s="18" t="s">
        <v>11</v>
      </c>
      <c r="B4647" s="18" t="s">
        <v>314</v>
      </c>
      <c r="C4647" s="18" t="s">
        <v>317</v>
      </c>
      <c r="D4647" s="18" t="s">
        <v>243</v>
      </c>
      <c r="E4647" s="18" t="s">
        <v>20</v>
      </c>
      <c r="F4647" s="44">
        <v>11</v>
      </c>
    </row>
    <row r="4648" spans="1:6" x14ac:dyDescent="0.2">
      <c r="A4648" s="18" t="s">
        <v>11</v>
      </c>
      <c r="B4648" s="18" t="s">
        <v>314</v>
      </c>
      <c r="C4648" s="18" t="s">
        <v>317</v>
      </c>
      <c r="D4648" s="18" t="s">
        <v>243</v>
      </c>
      <c r="E4648" s="18" t="s">
        <v>23</v>
      </c>
      <c r="F4648" s="44">
        <v>23</v>
      </c>
    </row>
    <row r="4649" spans="1:6" x14ac:dyDescent="0.2">
      <c r="A4649" s="18" t="s">
        <v>11</v>
      </c>
      <c r="B4649" s="18" t="s">
        <v>314</v>
      </c>
      <c r="C4649" s="18" t="s">
        <v>317</v>
      </c>
      <c r="D4649" s="18" t="s">
        <v>243</v>
      </c>
      <c r="E4649" s="18" t="s">
        <v>15</v>
      </c>
      <c r="F4649" s="44">
        <v>76</v>
      </c>
    </row>
    <row r="4650" spans="1:6" x14ac:dyDescent="0.2">
      <c r="A4650" s="18" t="s">
        <v>11</v>
      </c>
      <c r="B4650" s="18" t="s">
        <v>314</v>
      </c>
      <c r="C4650" s="18" t="s">
        <v>317</v>
      </c>
      <c r="D4650" s="18" t="s">
        <v>243</v>
      </c>
      <c r="E4650" s="18" t="s">
        <v>22</v>
      </c>
      <c r="F4650" s="44">
        <v>34</v>
      </c>
    </row>
    <row r="4651" spans="1:6" x14ac:dyDescent="0.2">
      <c r="A4651" s="18" t="s">
        <v>11</v>
      </c>
      <c r="B4651" s="18" t="s">
        <v>314</v>
      </c>
      <c r="C4651" s="18" t="s">
        <v>317</v>
      </c>
      <c r="D4651" s="18" t="s">
        <v>98</v>
      </c>
      <c r="E4651" s="18" t="s">
        <v>100</v>
      </c>
      <c r="F4651" s="44">
        <v>43</v>
      </c>
    </row>
    <row r="4652" spans="1:6" x14ac:dyDescent="0.2">
      <c r="A4652" s="18" t="s">
        <v>11</v>
      </c>
      <c r="B4652" s="18" t="s">
        <v>314</v>
      </c>
      <c r="C4652" s="18" t="s">
        <v>317</v>
      </c>
      <c r="D4652" s="18" t="s">
        <v>98</v>
      </c>
      <c r="E4652" s="18" t="s">
        <v>102</v>
      </c>
      <c r="F4652" s="44">
        <v>12</v>
      </c>
    </row>
    <row r="4653" spans="1:6" x14ac:dyDescent="0.2">
      <c r="A4653" s="18" t="s">
        <v>11</v>
      </c>
      <c r="B4653" s="18" t="s">
        <v>314</v>
      </c>
      <c r="C4653" s="18" t="s">
        <v>317</v>
      </c>
      <c r="D4653" s="18" t="s">
        <v>98</v>
      </c>
      <c r="E4653" s="18" t="s">
        <v>23</v>
      </c>
      <c r="F4653" s="44">
        <v>72</v>
      </c>
    </row>
    <row r="4654" spans="1:6" x14ac:dyDescent="0.2">
      <c r="A4654" s="18" t="s">
        <v>11</v>
      </c>
      <c r="B4654" s="18" t="s">
        <v>314</v>
      </c>
      <c r="C4654" s="18" t="s">
        <v>317</v>
      </c>
      <c r="D4654" s="18" t="s">
        <v>98</v>
      </c>
      <c r="E4654" s="18" t="s">
        <v>101</v>
      </c>
      <c r="F4654" s="44">
        <v>87</v>
      </c>
    </row>
    <row r="4655" spans="1:6" x14ac:dyDescent="0.2">
      <c r="A4655" s="18" t="s">
        <v>11</v>
      </c>
      <c r="B4655" s="18" t="s">
        <v>314</v>
      </c>
      <c r="C4655" s="18" t="s">
        <v>317</v>
      </c>
      <c r="D4655" s="18" t="s">
        <v>98</v>
      </c>
      <c r="E4655" s="18" t="s">
        <v>104</v>
      </c>
      <c r="F4655" s="44">
        <v>16</v>
      </c>
    </row>
    <row r="4656" spans="1:6" x14ac:dyDescent="0.2">
      <c r="A4656" s="18" t="s">
        <v>11</v>
      </c>
      <c r="B4656" s="18" t="s">
        <v>314</v>
      </c>
      <c r="C4656" s="18" t="s">
        <v>317</v>
      </c>
      <c r="D4656" s="18" t="s">
        <v>98</v>
      </c>
      <c r="E4656" s="18" t="s">
        <v>99</v>
      </c>
      <c r="F4656" s="44">
        <v>714</v>
      </c>
    </row>
    <row r="4657" spans="1:6" x14ac:dyDescent="0.2">
      <c r="A4657" s="18" t="s">
        <v>11</v>
      </c>
      <c r="B4657" s="18" t="s">
        <v>314</v>
      </c>
      <c r="C4657" s="18" t="s">
        <v>317</v>
      </c>
      <c r="D4657" s="18" t="s">
        <v>98</v>
      </c>
      <c r="E4657" s="18" t="s">
        <v>103</v>
      </c>
      <c r="F4657" s="44">
        <v>195</v>
      </c>
    </row>
    <row r="4658" spans="1:6" x14ac:dyDescent="0.2">
      <c r="A4658" s="18" t="s">
        <v>11</v>
      </c>
      <c r="B4658" s="18" t="s">
        <v>314</v>
      </c>
      <c r="C4658" s="18" t="s">
        <v>317</v>
      </c>
      <c r="D4658" s="18" t="s">
        <v>39</v>
      </c>
      <c r="E4658" s="18" t="s">
        <v>220</v>
      </c>
      <c r="F4658" s="44">
        <v>1</v>
      </c>
    </row>
    <row r="4659" spans="1:6" x14ac:dyDescent="0.2">
      <c r="A4659" s="18" t="s">
        <v>11</v>
      </c>
      <c r="B4659" s="18" t="s">
        <v>314</v>
      </c>
      <c r="C4659" s="18" t="s">
        <v>317</v>
      </c>
      <c r="D4659" s="18" t="s">
        <v>39</v>
      </c>
      <c r="E4659" s="18" t="s">
        <v>172</v>
      </c>
      <c r="F4659" s="44">
        <v>22</v>
      </c>
    </row>
    <row r="4660" spans="1:6" x14ac:dyDescent="0.2">
      <c r="A4660" s="18" t="s">
        <v>11</v>
      </c>
      <c r="B4660" s="18" t="s">
        <v>314</v>
      </c>
      <c r="C4660" s="18" t="s">
        <v>317</v>
      </c>
      <c r="D4660" s="18" t="s">
        <v>39</v>
      </c>
      <c r="E4660" s="18" t="s">
        <v>174</v>
      </c>
      <c r="F4660" s="44">
        <v>9</v>
      </c>
    </row>
    <row r="4661" spans="1:6" x14ac:dyDescent="0.2">
      <c r="A4661" s="18" t="s">
        <v>11</v>
      </c>
      <c r="B4661" s="18" t="s">
        <v>314</v>
      </c>
      <c r="C4661" s="18" t="s">
        <v>317</v>
      </c>
      <c r="D4661" s="18" t="s">
        <v>39</v>
      </c>
      <c r="E4661" s="18" t="s">
        <v>23</v>
      </c>
      <c r="F4661" s="44">
        <v>15</v>
      </c>
    </row>
    <row r="4662" spans="1:6" x14ac:dyDescent="0.2">
      <c r="A4662" s="18" t="s">
        <v>11</v>
      </c>
      <c r="B4662" s="18" t="s">
        <v>314</v>
      </c>
      <c r="C4662" s="18" t="s">
        <v>317</v>
      </c>
      <c r="D4662" s="18" t="s">
        <v>39</v>
      </c>
      <c r="E4662" s="18" t="s">
        <v>54</v>
      </c>
      <c r="F4662" s="44">
        <v>3</v>
      </c>
    </row>
    <row r="4663" spans="1:6" x14ac:dyDescent="0.2">
      <c r="A4663" s="18" t="s">
        <v>11</v>
      </c>
      <c r="B4663" s="18" t="s">
        <v>314</v>
      </c>
      <c r="C4663" s="18" t="s">
        <v>317</v>
      </c>
      <c r="D4663" s="18" t="s">
        <v>39</v>
      </c>
      <c r="E4663" s="18" t="s">
        <v>55</v>
      </c>
      <c r="F4663" s="44">
        <v>15</v>
      </c>
    </row>
    <row r="4664" spans="1:6" x14ac:dyDescent="0.2">
      <c r="A4664" s="18" t="s">
        <v>11</v>
      </c>
      <c r="B4664" s="18" t="s">
        <v>314</v>
      </c>
      <c r="C4664" s="18" t="s">
        <v>317</v>
      </c>
      <c r="D4664" s="18" t="s">
        <v>39</v>
      </c>
      <c r="E4664" s="18" t="s">
        <v>43</v>
      </c>
      <c r="F4664" s="44">
        <v>2</v>
      </c>
    </row>
    <row r="4665" spans="1:6" x14ac:dyDescent="0.2">
      <c r="A4665" s="18" t="s">
        <v>11</v>
      </c>
      <c r="B4665" s="18" t="s">
        <v>314</v>
      </c>
      <c r="C4665" s="18" t="s">
        <v>317</v>
      </c>
      <c r="D4665" s="18" t="s">
        <v>39</v>
      </c>
      <c r="E4665" s="18" t="s">
        <v>170</v>
      </c>
      <c r="F4665" s="44">
        <v>11</v>
      </c>
    </row>
    <row r="4666" spans="1:6" x14ac:dyDescent="0.2">
      <c r="A4666" s="18" t="s">
        <v>11</v>
      </c>
      <c r="B4666" s="18" t="s">
        <v>314</v>
      </c>
      <c r="C4666" s="18" t="s">
        <v>317</v>
      </c>
      <c r="D4666" s="18" t="s">
        <v>39</v>
      </c>
      <c r="E4666" s="18" t="s">
        <v>47</v>
      </c>
      <c r="F4666" s="44">
        <v>47</v>
      </c>
    </row>
    <row r="4667" spans="1:6" x14ac:dyDescent="0.2">
      <c r="A4667" s="18" t="s">
        <v>11</v>
      </c>
      <c r="B4667" s="18" t="s">
        <v>314</v>
      </c>
      <c r="C4667" s="18" t="s">
        <v>317</v>
      </c>
      <c r="D4667" s="18" t="s">
        <v>39</v>
      </c>
      <c r="E4667" s="18" t="s">
        <v>169</v>
      </c>
      <c r="F4667" s="44">
        <v>90</v>
      </c>
    </row>
    <row r="4668" spans="1:6" x14ac:dyDescent="0.2">
      <c r="A4668" s="18" t="s">
        <v>11</v>
      </c>
      <c r="B4668" s="18" t="s">
        <v>314</v>
      </c>
      <c r="C4668" s="18" t="s">
        <v>317</v>
      </c>
      <c r="D4668" s="18" t="s">
        <v>39</v>
      </c>
      <c r="E4668" s="18" t="s">
        <v>189</v>
      </c>
      <c r="F4668" s="44">
        <v>3</v>
      </c>
    </row>
    <row r="4669" spans="1:6" x14ac:dyDescent="0.2">
      <c r="A4669" s="18" t="s">
        <v>11</v>
      </c>
      <c r="B4669" s="18" t="s">
        <v>314</v>
      </c>
      <c r="C4669" s="18" t="s">
        <v>317</v>
      </c>
      <c r="D4669" s="18" t="s">
        <v>39</v>
      </c>
      <c r="E4669" s="18" t="s">
        <v>56</v>
      </c>
      <c r="F4669" s="44">
        <v>17</v>
      </c>
    </row>
    <row r="4670" spans="1:6" x14ac:dyDescent="0.2">
      <c r="A4670" s="18" t="s">
        <v>11</v>
      </c>
      <c r="B4670" s="18" t="s">
        <v>314</v>
      </c>
      <c r="C4670" s="18" t="s">
        <v>317</v>
      </c>
      <c r="D4670" s="18" t="s">
        <v>39</v>
      </c>
      <c r="E4670" s="18" t="s">
        <v>44</v>
      </c>
      <c r="F4670" s="44">
        <v>1</v>
      </c>
    </row>
    <row r="4671" spans="1:6" x14ac:dyDescent="0.2">
      <c r="A4671" s="18" t="s">
        <v>11</v>
      </c>
      <c r="B4671" s="18" t="s">
        <v>314</v>
      </c>
      <c r="C4671" s="18" t="s">
        <v>317</v>
      </c>
      <c r="D4671" s="18" t="s">
        <v>39</v>
      </c>
      <c r="E4671" s="18" t="s">
        <v>173</v>
      </c>
      <c r="F4671" s="44">
        <v>9</v>
      </c>
    </row>
    <row r="4672" spans="1:6" x14ac:dyDescent="0.2">
      <c r="A4672" s="18" t="s">
        <v>11</v>
      </c>
      <c r="B4672" s="18" t="s">
        <v>314</v>
      </c>
      <c r="C4672" s="18" t="s">
        <v>317</v>
      </c>
      <c r="D4672" s="18" t="s">
        <v>13</v>
      </c>
      <c r="E4672" s="18" t="s">
        <v>21</v>
      </c>
      <c r="F4672" s="44">
        <v>191</v>
      </c>
    </row>
    <row r="4673" spans="1:6" x14ac:dyDescent="0.2">
      <c r="A4673" s="18" t="s">
        <v>11</v>
      </c>
      <c r="B4673" s="18" t="s">
        <v>314</v>
      </c>
      <c r="C4673" s="18" t="s">
        <v>317</v>
      </c>
      <c r="D4673" s="18" t="s">
        <v>13</v>
      </c>
      <c r="E4673" s="18" t="s">
        <v>14</v>
      </c>
      <c r="F4673" s="44">
        <v>1373</v>
      </c>
    </row>
    <row r="4674" spans="1:6" x14ac:dyDescent="0.2">
      <c r="A4674" s="18" t="s">
        <v>11</v>
      </c>
      <c r="B4674" s="18" t="s">
        <v>314</v>
      </c>
      <c r="C4674" s="18" t="s">
        <v>317</v>
      </c>
      <c r="D4674" s="18" t="s">
        <v>13</v>
      </c>
      <c r="E4674" s="18" t="s">
        <v>18</v>
      </c>
      <c r="F4674" s="44">
        <v>2267</v>
      </c>
    </row>
    <row r="4675" spans="1:6" x14ac:dyDescent="0.2">
      <c r="A4675" s="18" t="s">
        <v>11</v>
      </c>
      <c r="B4675" s="18" t="s">
        <v>314</v>
      </c>
      <c r="C4675" s="18" t="s">
        <v>317</v>
      </c>
      <c r="D4675" s="18" t="s">
        <v>13</v>
      </c>
      <c r="E4675" s="18" t="s">
        <v>17</v>
      </c>
      <c r="F4675" s="44">
        <v>2126</v>
      </c>
    </row>
    <row r="4676" spans="1:6" x14ac:dyDescent="0.2">
      <c r="A4676" s="18" t="s">
        <v>11</v>
      </c>
      <c r="B4676" s="18" t="s">
        <v>314</v>
      </c>
      <c r="C4676" s="18" t="s">
        <v>317</v>
      </c>
      <c r="D4676" s="18" t="s">
        <v>13</v>
      </c>
      <c r="E4676" s="18" t="s">
        <v>20</v>
      </c>
      <c r="F4676" s="44">
        <v>408</v>
      </c>
    </row>
    <row r="4677" spans="1:6" x14ac:dyDescent="0.2">
      <c r="A4677" s="18" t="s">
        <v>11</v>
      </c>
      <c r="B4677" s="18" t="s">
        <v>314</v>
      </c>
      <c r="C4677" s="18" t="s">
        <v>317</v>
      </c>
      <c r="D4677" s="18" t="s">
        <v>13</v>
      </c>
      <c r="E4677" s="18" t="s">
        <v>23</v>
      </c>
      <c r="F4677" s="44">
        <v>210</v>
      </c>
    </row>
    <row r="4678" spans="1:6" x14ac:dyDescent="0.2">
      <c r="A4678" s="18" t="s">
        <v>11</v>
      </c>
      <c r="B4678" s="18" t="s">
        <v>314</v>
      </c>
      <c r="C4678" s="18" t="s">
        <v>317</v>
      </c>
      <c r="D4678" s="18" t="s">
        <v>13</v>
      </c>
      <c r="E4678" s="18" t="s">
        <v>15</v>
      </c>
      <c r="F4678" s="44">
        <v>639</v>
      </c>
    </row>
    <row r="4679" spans="1:6" x14ac:dyDescent="0.2">
      <c r="A4679" s="18" t="s">
        <v>11</v>
      </c>
      <c r="B4679" s="18" t="s">
        <v>314</v>
      </c>
      <c r="C4679" s="18" t="s">
        <v>317</v>
      </c>
      <c r="D4679" s="18" t="s">
        <v>13</v>
      </c>
      <c r="E4679" s="18" t="s">
        <v>22</v>
      </c>
      <c r="F4679" s="44">
        <v>585</v>
      </c>
    </row>
    <row r="4680" spans="1:6" x14ac:dyDescent="0.2">
      <c r="A4680" s="18" t="s">
        <v>11</v>
      </c>
      <c r="B4680" s="18" t="s">
        <v>314</v>
      </c>
      <c r="C4680" s="18" t="s">
        <v>317</v>
      </c>
      <c r="D4680" s="18" t="s">
        <v>13</v>
      </c>
      <c r="E4680" s="18" t="s">
        <v>19</v>
      </c>
      <c r="F4680" s="44">
        <v>190</v>
      </c>
    </row>
    <row r="4681" spans="1:6" x14ac:dyDescent="0.2">
      <c r="A4681" s="18" t="s">
        <v>11</v>
      </c>
      <c r="B4681" s="18" t="s">
        <v>314</v>
      </c>
      <c r="C4681" s="18" t="s">
        <v>317</v>
      </c>
      <c r="D4681" s="18" t="s">
        <v>128</v>
      </c>
      <c r="E4681" s="18" t="s">
        <v>23</v>
      </c>
      <c r="F4681" s="44">
        <v>308</v>
      </c>
    </row>
    <row r="4682" spans="1:6" x14ac:dyDescent="0.2">
      <c r="A4682" s="18" t="s">
        <v>11</v>
      </c>
      <c r="B4682" s="18" t="s">
        <v>314</v>
      </c>
      <c r="C4682" s="18" t="s">
        <v>317</v>
      </c>
      <c r="D4682" s="18" t="s">
        <v>128</v>
      </c>
      <c r="E4682" s="18" t="s">
        <v>129</v>
      </c>
      <c r="F4682" s="44">
        <v>80</v>
      </c>
    </row>
    <row r="4683" spans="1:6" x14ac:dyDescent="0.2">
      <c r="A4683" s="18" t="s">
        <v>11</v>
      </c>
      <c r="B4683" s="18" t="s">
        <v>314</v>
      </c>
      <c r="C4683" s="18" t="s">
        <v>317</v>
      </c>
      <c r="D4683" s="18" t="s">
        <v>128</v>
      </c>
      <c r="E4683" s="18" t="s">
        <v>130</v>
      </c>
      <c r="F4683" s="44">
        <v>420</v>
      </c>
    </row>
    <row r="4684" spans="1:6" x14ac:dyDescent="0.2">
      <c r="A4684" s="18" t="s">
        <v>11</v>
      </c>
      <c r="B4684" s="18" t="s">
        <v>314</v>
      </c>
      <c r="C4684" s="18" t="s">
        <v>317</v>
      </c>
      <c r="D4684" s="18" t="s">
        <v>244</v>
      </c>
      <c r="E4684" s="18" t="s">
        <v>160</v>
      </c>
      <c r="F4684" s="44">
        <v>28</v>
      </c>
    </row>
    <row r="4685" spans="1:6" x14ac:dyDescent="0.2">
      <c r="A4685" s="18" t="s">
        <v>11</v>
      </c>
      <c r="B4685" s="18" t="s">
        <v>314</v>
      </c>
      <c r="C4685" s="18" t="s">
        <v>317</v>
      </c>
      <c r="D4685" s="18" t="s">
        <v>244</v>
      </c>
      <c r="E4685" s="18" t="s">
        <v>161</v>
      </c>
      <c r="F4685" s="44">
        <v>50</v>
      </c>
    </row>
    <row r="4686" spans="1:6" x14ac:dyDescent="0.2">
      <c r="A4686" s="18" t="s">
        <v>11</v>
      </c>
      <c r="B4686" s="18" t="s">
        <v>314</v>
      </c>
      <c r="C4686" s="18" t="s">
        <v>317</v>
      </c>
      <c r="D4686" s="18" t="s">
        <v>138</v>
      </c>
      <c r="E4686" s="18" t="s">
        <v>140</v>
      </c>
      <c r="F4686" s="44">
        <v>70</v>
      </c>
    </row>
    <row r="4687" spans="1:6" x14ac:dyDescent="0.2">
      <c r="A4687" s="18" t="s">
        <v>11</v>
      </c>
      <c r="B4687" s="18" t="s">
        <v>314</v>
      </c>
      <c r="C4687" s="18" t="s">
        <v>317</v>
      </c>
      <c r="D4687" s="18" t="s">
        <v>138</v>
      </c>
      <c r="E4687" s="18" t="s">
        <v>139</v>
      </c>
      <c r="F4687" s="44">
        <v>315</v>
      </c>
    </row>
    <row r="4688" spans="1:6" x14ac:dyDescent="0.2">
      <c r="A4688" s="18" t="s">
        <v>11</v>
      </c>
      <c r="B4688" s="18" t="s">
        <v>314</v>
      </c>
      <c r="C4688" s="18" t="s">
        <v>317</v>
      </c>
      <c r="D4688" s="18" t="s">
        <v>148</v>
      </c>
      <c r="E4688" s="18" t="s">
        <v>23</v>
      </c>
      <c r="F4688" s="44">
        <v>4</v>
      </c>
    </row>
    <row r="4689" spans="1:6" x14ac:dyDescent="0.2">
      <c r="A4689" s="18" t="s">
        <v>11</v>
      </c>
      <c r="B4689" s="18" t="s">
        <v>314</v>
      </c>
      <c r="C4689" s="18" t="s">
        <v>318</v>
      </c>
      <c r="D4689" s="18" t="s">
        <v>21</v>
      </c>
      <c r="E4689" s="18" t="s">
        <v>156</v>
      </c>
      <c r="F4689" s="44">
        <v>171</v>
      </c>
    </row>
    <row r="4690" spans="1:6" x14ac:dyDescent="0.2">
      <c r="A4690" s="18" t="s">
        <v>11</v>
      </c>
      <c r="B4690" s="18" t="s">
        <v>314</v>
      </c>
      <c r="C4690" s="18" t="s">
        <v>318</v>
      </c>
      <c r="D4690" s="18" t="s">
        <v>21</v>
      </c>
      <c r="E4690" s="18" t="s">
        <v>157</v>
      </c>
      <c r="F4690" s="44">
        <v>442</v>
      </c>
    </row>
    <row r="4691" spans="1:6" x14ac:dyDescent="0.2">
      <c r="A4691" s="18" t="s">
        <v>11</v>
      </c>
      <c r="B4691" s="18" t="s">
        <v>314</v>
      </c>
      <c r="C4691" s="18" t="s">
        <v>318</v>
      </c>
      <c r="D4691" s="18" t="s">
        <v>73</v>
      </c>
      <c r="E4691" s="18" t="s">
        <v>93</v>
      </c>
      <c r="F4691" s="44">
        <v>22</v>
      </c>
    </row>
    <row r="4692" spans="1:6" x14ac:dyDescent="0.2">
      <c r="A4692" s="18" t="s">
        <v>11</v>
      </c>
      <c r="B4692" s="18" t="s">
        <v>314</v>
      </c>
      <c r="C4692" s="18" t="s">
        <v>318</v>
      </c>
      <c r="D4692" s="18" t="s">
        <v>73</v>
      </c>
      <c r="E4692" s="18" t="s">
        <v>92</v>
      </c>
      <c r="F4692" s="44">
        <v>16</v>
      </c>
    </row>
    <row r="4693" spans="1:6" x14ac:dyDescent="0.2">
      <c r="A4693" s="18" t="s">
        <v>11</v>
      </c>
      <c r="B4693" s="18" t="s">
        <v>314</v>
      </c>
      <c r="C4693" s="18" t="s">
        <v>318</v>
      </c>
      <c r="D4693" s="18" t="s">
        <v>73</v>
      </c>
      <c r="E4693" s="18" t="s">
        <v>94</v>
      </c>
      <c r="F4693" s="44">
        <v>16</v>
      </c>
    </row>
    <row r="4694" spans="1:6" x14ac:dyDescent="0.2">
      <c r="A4694" s="18" t="s">
        <v>11</v>
      </c>
      <c r="B4694" s="18" t="s">
        <v>314</v>
      </c>
      <c r="C4694" s="18" t="s">
        <v>318</v>
      </c>
      <c r="D4694" s="18" t="s">
        <v>73</v>
      </c>
      <c r="E4694" s="18" t="s">
        <v>87</v>
      </c>
      <c r="F4694" s="44">
        <v>8</v>
      </c>
    </row>
    <row r="4695" spans="1:6" x14ac:dyDescent="0.2">
      <c r="A4695" s="18" t="s">
        <v>11</v>
      </c>
      <c r="B4695" s="18" t="s">
        <v>314</v>
      </c>
      <c r="C4695" s="18" t="s">
        <v>318</v>
      </c>
      <c r="D4695" s="18" t="s">
        <v>73</v>
      </c>
      <c r="E4695" s="18" t="s">
        <v>86</v>
      </c>
      <c r="F4695" s="44">
        <v>44</v>
      </c>
    </row>
    <row r="4696" spans="1:6" x14ac:dyDescent="0.2">
      <c r="A4696" s="18" t="s">
        <v>11</v>
      </c>
      <c r="B4696" s="18" t="s">
        <v>314</v>
      </c>
      <c r="C4696" s="18" t="s">
        <v>318</v>
      </c>
      <c r="D4696" s="18" t="s">
        <v>73</v>
      </c>
      <c r="E4696" s="18" t="s">
        <v>96</v>
      </c>
      <c r="F4696" s="44">
        <v>20</v>
      </c>
    </row>
    <row r="4697" spans="1:6" x14ac:dyDescent="0.2">
      <c r="A4697" s="18" t="s">
        <v>11</v>
      </c>
      <c r="B4697" s="18" t="s">
        <v>314</v>
      </c>
      <c r="C4697" s="18" t="s">
        <v>318</v>
      </c>
      <c r="D4697" s="18" t="s">
        <v>73</v>
      </c>
      <c r="E4697" s="18" t="s">
        <v>95</v>
      </c>
      <c r="F4697" s="44">
        <v>34</v>
      </c>
    </row>
    <row r="4698" spans="1:6" x14ac:dyDescent="0.2">
      <c r="A4698" s="18" t="s">
        <v>11</v>
      </c>
      <c r="B4698" s="18" t="s">
        <v>314</v>
      </c>
      <c r="C4698" s="18" t="s">
        <v>318</v>
      </c>
      <c r="D4698" s="18" t="s">
        <v>73</v>
      </c>
      <c r="E4698" s="18" t="s">
        <v>97</v>
      </c>
      <c r="F4698" s="44">
        <v>9</v>
      </c>
    </row>
    <row r="4699" spans="1:6" x14ac:dyDescent="0.2">
      <c r="A4699" s="18" t="s">
        <v>11</v>
      </c>
      <c r="B4699" s="18" t="s">
        <v>314</v>
      </c>
      <c r="C4699" s="18" t="s">
        <v>318</v>
      </c>
      <c r="D4699" s="18" t="s">
        <v>73</v>
      </c>
      <c r="E4699" s="18" t="s">
        <v>79</v>
      </c>
      <c r="F4699" s="44">
        <v>39</v>
      </c>
    </row>
    <row r="4700" spans="1:6" x14ac:dyDescent="0.2">
      <c r="A4700" s="18" t="s">
        <v>11</v>
      </c>
      <c r="B4700" s="18" t="s">
        <v>314</v>
      </c>
      <c r="C4700" s="18" t="s">
        <v>318</v>
      </c>
      <c r="D4700" s="18" t="s">
        <v>73</v>
      </c>
      <c r="E4700" s="18" t="s">
        <v>78</v>
      </c>
      <c r="F4700" s="44">
        <v>7</v>
      </c>
    </row>
    <row r="4701" spans="1:6" x14ac:dyDescent="0.2">
      <c r="A4701" s="18" t="s">
        <v>11</v>
      </c>
      <c r="B4701" s="18" t="s">
        <v>314</v>
      </c>
      <c r="C4701" s="18" t="s">
        <v>318</v>
      </c>
      <c r="D4701" s="18" t="s">
        <v>73</v>
      </c>
      <c r="E4701" s="18" t="s">
        <v>81</v>
      </c>
      <c r="F4701" s="44">
        <v>3</v>
      </c>
    </row>
    <row r="4702" spans="1:6" x14ac:dyDescent="0.2">
      <c r="A4702" s="18" t="s">
        <v>11</v>
      </c>
      <c r="B4702" s="18" t="s">
        <v>314</v>
      </c>
      <c r="C4702" s="18" t="s">
        <v>318</v>
      </c>
      <c r="D4702" s="18" t="s">
        <v>73</v>
      </c>
      <c r="E4702" s="18" t="s">
        <v>76</v>
      </c>
      <c r="F4702" s="44">
        <v>28</v>
      </c>
    </row>
    <row r="4703" spans="1:6" x14ac:dyDescent="0.2">
      <c r="A4703" s="18" t="s">
        <v>11</v>
      </c>
      <c r="B4703" s="18" t="s">
        <v>314</v>
      </c>
      <c r="C4703" s="18" t="s">
        <v>318</v>
      </c>
      <c r="D4703" s="18" t="s">
        <v>73</v>
      </c>
      <c r="E4703" s="18" t="s">
        <v>75</v>
      </c>
      <c r="F4703" s="44">
        <v>158</v>
      </c>
    </row>
    <row r="4704" spans="1:6" x14ac:dyDescent="0.2">
      <c r="A4704" s="18" t="s">
        <v>11</v>
      </c>
      <c r="B4704" s="18" t="s">
        <v>314</v>
      </c>
      <c r="C4704" s="18" t="s">
        <v>318</v>
      </c>
      <c r="D4704" s="18" t="s">
        <v>73</v>
      </c>
      <c r="E4704" s="18" t="s">
        <v>74</v>
      </c>
      <c r="F4704" s="44">
        <v>3</v>
      </c>
    </row>
    <row r="4705" spans="1:6" x14ac:dyDescent="0.2">
      <c r="A4705" s="18" t="s">
        <v>11</v>
      </c>
      <c r="B4705" s="18" t="s">
        <v>314</v>
      </c>
      <c r="C4705" s="18" t="s">
        <v>318</v>
      </c>
      <c r="D4705" s="18" t="s">
        <v>73</v>
      </c>
      <c r="E4705" s="18" t="s">
        <v>77</v>
      </c>
      <c r="F4705" s="44">
        <v>27</v>
      </c>
    </row>
    <row r="4706" spans="1:6" x14ac:dyDescent="0.2">
      <c r="A4706" s="18" t="s">
        <v>11</v>
      </c>
      <c r="B4706" s="18" t="s">
        <v>314</v>
      </c>
      <c r="C4706" s="18" t="s">
        <v>318</v>
      </c>
      <c r="D4706" s="18" t="s">
        <v>73</v>
      </c>
      <c r="E4706" s="18" t="s">
        <v>84</v>
      </c>
      <c r="F4706" s="44">
        <v>1</v>
      </c>
    </row>
    <row r="4707" spans="1:6" x14ac:dyDescent="0.2">
      <c r="A4707" s="18" t="s">
        <v>11</v>
      </c>
      <c r="B4707" s="18" t="s">
        <v>314</v>
      </c>
      <c r="C4707" s="18" t="s">
        <v>318</v>
      </c>
      <c r="D4707" s="18" t="s">
        <v>73</v>
      </c>
      <c r="E4707" s="18" t="s">
        <v>83</v>
      </c>
      <c r="F4707" s="44">
        <v>62</v>
      </c>
    </row>
    <row r="4708" spans="1:6" x14ac:dyDescent="0.2">
      <c r="A4708" s="18" t="s">
        <v>11</v>
      </c>
      <c r="B4708" s="18" t="s">
        <v>314</v>
      </c>
      <c r="C4708" s="18" t="s">
        <v>318</v>
      </c>
      <c r="D4708" s="18" t="s">
        <v>73</v>
      </c>
      <c r="E4708" s="18" t="s">
        <v>82</v>
      </c>
      <c r="F4708" s="44">
        <v>66</v>
      </c>
    </row>
    <row r="4709" spans="1:6" x14ac:dyDescent="0.2">
      <c r="A4709" s="18" t="s">
        <v>11</v>
      </c>
      <c r="B4709" s="18" t="s">
        <v>314</v>
      </c>
      <c r="C4709" s="18" t="s">
        <v>318</v>
      </c>
      <c r="D4709" s="18" t="s">
        <v>73</v>
      </c>
      <c r="E4709" s="18" t="s">
        <v>85</v>
      </c>
      <c r="F4709" s="44">
        <v>12</v>
      </c>
    </row>
    <row r="4710" spans="1:6" x14ac:dyDescent="0.2">
      <c r="A4710" s="18" t="s">
        <v>11</v>
      </c>
      <c r="B4710" s="18" t="s">
        <v>314</v>
      </c>
      <c r="C4710" s="18" t="s">
        <v>318</v>
      </c>
      <c r="D4710" s="18" t="s">
        <v>73</v>
      </c>
      <c r="E4710" s="18" t="s">
        <v>90</v>
      </c>
      <c r="F4710" s="44">
        <v>189</v>
      </c>
    </row>
    <row r="4711" spans="1:6" x14ac:dyDescent="0.2">
      <c r="A4711" s="18" t="s">
        <v>11</v>
      </c>
      <c r="B4711" s="18" t="s">
        <v>314</v>
      </c>
      <c r="C4711" s="18" t="s">
        <v>318</v>
      </c>
      <c r="D4711" s="18" t="s">
        <v>73</v>
      </c>
      <c r="E4711" s="18" t="s">
        <v>89</v>
      </c>
      <c r="F4711" s="44">
        <v>50</v>
      </c>
    </row>
    <row r="4712" spans="1:6" x14ac:dyDescent="0.2">
      <c r="A4712" s="18" t="s">
        <v>11</v>
      </c>
      <c r="B4712" s="18" t="s">
        <v>314</v>
      </c>
      <c r="C4712" s="18" t="s">
        <v>318</v>
      </c>
      <c r="D4712" s="18" t="s">
        <v>73</v>
      </c>
      <c r="E4712" s="18" t="s">
        <v>91</v>
      </c>
      <c r="F4712" s="44">
        <v>72</v>
      </c>
    </row>
    <row r="4713" spans="1:6" x14ac:dyDescent="0.2">
      <c r="A4713" s="18" t="s">
        <v>11</v>
      </c>
      <c r="B4713" s="18" t="s">
        <v>314</v>
      </c>
      <c r="C4713" s="18" t="s">
        <v>318</v>
      </c>
      <c r="D4713" s="18" t="s">
        <v>150</v>
      </c>
      <c r="E4713" s="18" t="s">
        <v>154</v>
      </c>
      <c r="F4713" s="44">
        <v>1686</v>
      </c>
    </row>
    <row r="4714" spans="1:6" x14ac:dyDescent="0.2">
      <c r="A4714" s="18" t="s">
        <v>11</v>
      </c>
      <c r="B4714" s="18" t="s">
        <v>314</v>
      </c>
      <c r="C4714" s="18" t="s">
        <v>318</v>
      </c>
      <c r="D4714" s="18" t="s">
        <v>150</v>
      </c>
      <c r="E4714" s="18" t="s">
        <v>151</v>
      </c>
      <c r="F4714" s="44">
        <v>14</v>
      </c>
    </row>
    <row r="4715" spans="1:6" x14ac:dyDescent="0.2">
      <c r="A4715" s="18" t="s">
        <v>11</v>
      </c>
      <c r="B4715" s="18" t="s">
        <v>314</v>
      </c>
      <c r="C4715" s="18" t="s">
        <v>318</v>
      </c>
      <c r="D4715" s="18" t="s">
        <v>150</v>
      </c>
      <c r="E4715" s="18" t="s">
        <v>152</v>
      </c>
      <c r="F4715" s="44">
        <v>312</v>
      </c>
    </row>
    <row r="4716" spans="1:6" x14ac:dyDescent="0.2">
      <c r="A4716" s="18" t="s">
        <v>11</v>
      </c>
      <c r="B4716" s="18" t="s">
        <v>314</v>
      </c>
      <c r="C4716" s="18" t="s">
        <v>318</v>
      </c>
      <c r="D4716" s="18" t="s">
        <v>150</v>
      </c>
      <c r="E4716" s="18" t="s">
        <v>153</v>
      </c>
      <c r="F4716" s="44">
        <v>1619</v>
      </c>
    </row>
    <row r="4717" spans="1:6" x14ac:dyDescent="0.2">
      <c r="A4717" s="18" t="s">
        <v>11</v>
      </c>
      <c r="B4717" s="18" t="s">
        <v>314</v>
      </c>
      <c r="C4717" s="18" t="s">
        <v>318</v>
      </c>
      <c r="D4717" s="18" t="s">
        <v>57</v>
      </c>
      <c r="E4717" s="18" t="s">
        <v>62</v>
      </c>
      <c r="F4717" s="44">
        <v>1729</v>
      </c>
    </row>
    <row r="4718" spans="1:6" x14ac:dyDescent="0.2">
      <c r="A4718" s="18" t="s">
        <v>11</v>
      </c>
      <c r="B4718" s="18" t="s">
        <v>314</v>
      </c>
      <c r="C4718" s="18" t="s">
        <v>318</v>
      </c>
      <c r="D4718" s="18" t="s">
        <v>57</v>
      </c>
      <c r="E4718" s="18" t="s">
        <v>59</v>
      </c>
      <c r="F4718" s="44">
        <v>1025</v>
      </c>
    </row>
    <row r="4719" spans="1:6" x14ac:dyDescent="0.2">
      <c r="A4719" s="18" t="s">
        <v>11</v>
      </c>
      <c r="B4719" s="18" t="s">
        <v>314</v>
      </c>
      <c r="C4719" s="18" t="s">
        <v>318</v>
      </c>
      <c r="D4719" s="18" t="s">
        <v>57</v>
      </c>
      <c r="E4719" s="18" t="s">
        <v>60</v>
      </c>
      <c r="F4719" s="44">
        <v>1842</v>
      </c>
    </row>
    <row r="4720" spans="1:6" x14ac:dyDescent="0.2">
      <c r="A4720" s="18" t="s">
        <v>11</v>
      </c>
      <c r="B4720" s="18" t="s">
        <v>314</v>
      </c>
      <c r="C4720" s="18" t="s">
        <v>318</v>
      </c>
      <c r="D4720" s="18" t="s">
        <v>57</v>
      </c>
      <c r="E4720" s="18" t="s">
        <v>61</v>
      </c>
      <c r="F4720" s="44">
        <v>760</v>
      </c>
    </row>
    <row r="4721" spans="1:6" x14ac:dyDescent="0.2">
      <c r="A4721" s="18" t="s">
        <v>11</v>
      </c>
      <c r="B4721" s="18" t="s">
        <v>314</v>
      </c>
      <c r="C4721" s="18" t="s">
        <v>318</v>
      </c>
      <c r="D4721" s="18" t="s">
        <v>57</v>
      </c>
      <c r="E4721" s="18" t="s">
        <v>63</v>
      </c>
      <c r="F4721" s="44">
        <v>322</v>
      </c>
    </row>
    <row r="4722" spans="1:6" x14ac:dyDescent="0.2">
      <c r="A4722" s="18" t="s">
        <v>11</v>
      </c>
      <c r="B4722" s="18" t="s">
        <v>314</v>
      </c>
      <c r="C4722" s="18" t="s">
        <v>318</v>
      </c>
      <c r="D4722" s="18" t="s">
        <v>57</v>
      </c>
      <c r="E4722" s="18" t="s">
        <v>23</v>
      </c>
      <c r="F4722" s="44">
        <v>290</v>
      </c>
    </row>
    <row r="4723" spans="1:6" x14ac:dyDescent="0.2">
      <c r="A4723" s="18" t="s">
        <v>11</v>
      </c>
      <c r="B4723" s="18" t="s">
        <v>314</v>
      </c>
      <c r="C4723" s="18" t="s">
        <v>318</v>
      </c>
      <c r="D4723" s="18" t="s">
        <v>141</v>
      </c>
      <c r="E4723" s="18" t="s">
        <v>145</v>
      </c>
      <c r="F4723" s="44">
        <v>3</v>
      </c>
    </row>
    <row r="4724" spans="1:6" x14ac:dyDescent="0.2">
      <c r="A4724" s="18" t="s">
        <v>11</v>
      </c>
      <c r="B4724" s="18" t="s">
        <v>314</v>
      </c>
      <c r="C4724" s="18" t="s">
        <v>318</v>
      </c>
      <c r="D4724" s="18" t="s">
        <v>141</v>
      </c>
      <c r="E4724" s="18" t="s">
        <v>142</v>
      </c>
      <c r="F4724" s="44">
        <v>129</v>
      </c>
    </row>
    <row r="4725" spans="1:6" x14ac:dyDescent="0.2">
      <c r="A4725" s="18" t="s">
        <v>11</v>
      </c>
      <c r="B4725" s="18" t="s">
        <v>314</v>
      </c>
      <c r="C4725" s="18" t="s">
        <v>318</v>
      </c>
      <c r="D4725" s="18" t="s">
        <v>141</v>
      </c>
      <c r="E4725" s="18" t="s">
        <v>147</v>
      </c>
      <c r="F4725" s="44">
        <v>27</v>
      </c>
    </row>
    <row r="4726" spans="1:6" x14ac:dyDescent="0.2">
      <c r="A4726" s="18" t="s">
        <v>11</v>
      </c>
      <c r="B4726" s="18" t="s">
        <v>314</v>
      </c>
      <c r="C4726" s="18" t="s">
        <v>318</v>
      </c>
      <c r="D4726" s="18" t="s">
        <v>141</v>
      </c>
      <c r="E4726" s="18" t="s">
        <v>144</v>
      </c>
      <c r="F4726" s="44">
        <v>2</v>
      </c>
    </row>
    <row r="4727" spans="1:6" x14ac:dyDescent="0.2">
      <c r="A4727" s="18" t="s">
        <v>11</v>
      </c>
      <c r="B4727" s="18" t="s">
        <v>314</v>
      </c>
      <c r="C4727" s="18" t="s">
        <v>318</v>
      </c>
      <c r="D4727" s="18" t="s">
        <v>141</v>
      </c>
      <c r="E4727" s="18" t="s">
        <v>143</v>
      </c>
      <c r="F4727" s="44">
        <v>3</v>
      </c>
    </row>
    <row r="4728" spans="1:6" x14ac:dyDescent="0.2">
      <c r="A4728" s="18" t="s">
        <v>11</v>
      </c>
      <c r="B4728" s="18" t="s">
        <v>314</v>
      </c>
      <c r="C4728" s="18" t="s">
        <v>318</v>
      </c>
      <c r="D4728" s="18" t="s">
        <v>35</v>
      </c>
      <c r="E4728" s="18" t="s">
        <v>21</v>
      </c>
      <c r="F4728" s="44">
        <v>1085</v>
      </c>
    </row>
    <row r="4729" spans="1:6" x14ac:dyDescent="0.2">
      <c r="A4729" s="18" t="s">
        <v>11</v>
      </c>
      <c r="B4729" s="18" t="s">
        <v>314</v>
      </c>
      <c r="C4729" s="18" t="s">
        <v>318</v>
      </c>
      <c r="D4729" s="18" t="s">
        <v>35</v>
      </c>
      <c r="E4729" s="18" t="s">
        <v>36</v>
      </c>
      <c r="F4729" s="44">
        <v>52</v>
      </c>
    </row>
    <row r="4730" spans="1:6" x14ac:dyDescent="0.2">
      <c r="A4730" s="18" t="s">
        <v>11</v>
      </c>
      <c r="B4730" s="18" t="s">
        <v>314</v>
      </c>
      <c r="C4730" s="18" t="s">
        <v>318</v>
      </c>
      <c r="D4730" s="18" t="s">
        <v>35</v>
      </c>
      <c r="E4730" s="18" t="s">
        <v>38</v>
      </c>
      <c r="F4730" s="44">
        <v>3996</v>
      </c>
    </row>
    <row r="4731" spans="1:6" x14ac:dyDescent="0.2">
      <c r="A4731" s="18" t="s">
        <v>11</v>
      </c>
      <c r="B4731" s="18" t="s">
        <v>314</v>
      </c>
      <c r="C4731" s="18" t="s">
        <v>318</v>
      </c>
      <c r="D4731" s="18" t="s">
        <v>35</v>
      </c>
      <c r="E4731" s="18" t="s">
        <v>23</v>
      </c>
      <c r="F4731" s="44">
        <v>368</v>
      </c>
    </row>
    <row r="4732" spans="1:6" x14ac:dyDescent="0.2">
      <c r="A4732" s="18" t="s">
        <v>11</v>
      </c>
      <c r="B4732" s="18" t="s">
        <v>314</v>
      </c>
      <c r="C4732" s="18" t="s">
        <v>318</v>
      </c>
      <c r="D4732" s="18" t="s">
        <v>35</v>
      </c>
      <c r="E4732" s="18" t="s">
        <v>37</v>
      </c>
      <c r="F4732" s="44">
        <v>216</v>
      </c>
    </row>
    <row r="4733" spans="1:6" x14ac:dyDescent="0.2">
      <c r="A4733" s="18" t="s">
        <v>11</v>
      </c>
      <c r="B4733" s="18" t="s">
        <v>314</v>
      </c>
      <c r="C4733" s="18" t="s">
        <v>318</v>
      </c>
      <c r="D4733" s="18" t="s">
        <v>35</v>
      </c>
      <c r="E4733" s="18" t="s">
        <v>22</v>
      </c>
      <c r="F4733" s="44">
        <v>155</v>
      </c>
    </row>
    <row r="4734" spans="1:6" x14ac:dyDescent="0.2">
      <c r="A4734" s="18" t="s">
        <v>11</v>
      </c>
      <c r="B4734" s="18" t="s">
        <v>314</v>
      </c>
      <c r="C4734" s="18" t="s">
        <v>318</v>
      </c>
      <c r="D4734" s="18" t="s">
        <v>272</v>
      </c>
      <c r="E4734" s="18" t="s">
        <v>166</v>
      </c>
      <c r="F4734" s="44">
        <v>312</v>
      </c>
    </row>
    <row r="4735" spans="1:6" x14ac:dyDescent="0.2">
      <c r="A4735" s="18" t="s">
        <v>11</v>
      </c>
      <c r="B4735" s="18" t="s">
        <v>314</v>
      </c>
      <c r="C4735" s="18" t="s">
        <v>318</v>
      </c>
      <c r="D4735" s="18" t="s">
        <v>272</v>
      </c>
      <c r="E4735" s="18" t="s">
        <v>163</v>
      </c>
      <c r="F4735" s="44">
        <v>1253</v>
      </c>
    </row>
    <row r="4736" spans="1:6" x14ac:dyDescent="0.2">
      <c r="A4736" s="18" t="s">
        <v>11</v>
      </c>
      <c r="B4736" s="18" t="s">
        <v>314</v>
      </c>
      <c r="C4736" s="18" t="s">
        <v>318</v>
      </c>
      <c r="D4736" s="18" t="s">
        <v>105</v>
      </c>
      <c r="E4736" s="18" t="s">
        <v>106</v>
      </c>
      <c r="F4736" s="44">
        <v>3</v>
      </c>
    </row>
    <row r="4737" spans="1:6" x14ac:dyDescent="0.2">
      <c r="A4737" s="18" t="s">
        <v>11</v>
      </c>
      <c r="B4737" s="18" t="s">
        <v>314</v>
      </c>
      <c r="C4737" s="18" t="s">
        <v>318</v>
      </c>
      <c r="D4737" s="18" t="s">
        <v>105</v>
      </c>
      <c r="E4737" s="18" t="s">
        <v>107</v>
      </c>
      <c r="F4737" s="44">
        <v>2</v>
      </c>
    </row>
    <row r="4738" spans="1:6" x14ac:dyDescent="0.2">
      <c r="A4738" s="18" t="s">
        <v>11</v>
      </c>
      <c r="B4738" s="18" t="s">
        <v>314</v>
      </c>
      <c r="C4738" s="18" t="s">
        <v>318</v>
      </c>
      <c r="D4738" s="18" t="s">
        <v>105</v>
      </c>
      <c r="E4738" s="18" t="s">
        <v>108</v>
      </c>
      <c r="F4738" s="44">
        <v>38</v>
      </c>
    </row>
    <row r="4739" spans="1:6" x14ac:dyDescent="0.2">
      <c r="A4739" s="18" t="s">
        <v>11</v>
      </c>
      <c r="B4739" s="18" t="s">
        <v>314</v>
      </c>
      <c r="C4739" s="18" t="s">
        <v>318</v>
      </c>
      <c r="D4739" s="18" t="s">
        <v>105</v>
      </c>
      <c r="E4739" s="18" t="s">
        <v>109</v>
      </c>
      <c r="F4739" s="44">
        <v>368</v>
      </c>
    </row>
    <row r="4740" spans="1:6" x14ac:dyDescent="0.2">
      <c r="A4740" s="18" t="s">
        <v>11</v>
      </c>
      <c r="B4740" s="18" t="s">
        <v>314</v>
      </c>
      <c r="C4740" s="18" t="s">
        <v>318</v>
      </c>
      <c r="D4740" s="18" t="s">
        <v>105</v>
      </c>
      <c r="E4740" s="18" t="s">
        <v>110</v>
      </c>
      <c r="F4740" s="44">
        <v>25</v>
      </c>
    </row>
    <row r="4741" spans="1:6" x14ac:dyDescent="0.2">
      <c r="A4741" s="18" t="s">
        <v>11</v>
      </c>
      <c r="B4741" s="18" t="s">
        <v>314</v>
      </c>
      <c r="C4741" s="18" t="s">
        <v>318</v>
      </c>
      <c r="D4741" s="18" t="s">
        <v>105</v>
      </c>
      <c r="E4741" s="18" t="s">
        <v>111</v>
      </c>
      <c r="F4741" s="44">
        <v>51</v>
      </c>
    </row>
    <row r="4742" spans="1:6" x14ac:dyDescent="0.2">
      <c r="A4742" s="18" t="s">
        <v>11</v>
      </c>
      <c r="B4742" s="18" t="s">
        <v>314</v>
      </c>
      <c r="C4742" s="18" t="s">
        <v>318</v>
      </c>
      <c r="D4742" s="18" t="s">
        <v>105</v>
      </c>
      <c r="E4742" s="18" t="s">
        <v>112</v>
      </c>
      <c r="F4742" s="44">
        <v>3</v>
      </c>
    </row>
    <row r="4743" spans="1:6" x14ac:dyDescent="0.2">
      <c r="A4743" s="18" t="s">
        <v>11</v>
      </c>
      <c r="B4743" s="18" t="s">
        <v>314</v>
      </c>
      <c r="C4743" s="18" t="s">
        <v>318</v>
      </c>
      <c r="D4743" s="18" t="s">
        <v>105</v>
      </c>
      <c r="E4743" s="18" t="s">
        <v>113</v>
      </c>
      <c r="F4743" s="44">
        <v>8</v>
      </c>
    </row>
    <row r="4744" spans="1:6" x14ac:dyDescent="0.2">
      <c r="A4744" s="18" t="s">
        <v>11</v>
      </c>
      <c r="B4744" s="18" t="s">
        <v>314</v>
      </c>
      <c r="C4744" s="18" t="s">
        <v>318</v>
      </c>
      <c r="D4744" s="18" t="s">
        <v>105</v>
      </c>
      <c r="E4744" s="18" t="s">
        <v>114</v>
      </c>
      <c r="F4744" s="44">
        <v>2</v>
      </c>
    </row>
    <row r="4745" spans="1:6" x14ac:dyDescent="0.2">
      <c r="A4745" s="18" t="s">
        <v>11</v>
      </c>
      <c r="B4745" s="18" t="s">
        <v>314</v>
      </c>
      <c r="C4745" s="18" t="s">
        <v>318</v>
      </c>
      <c r="D4745" s="18" t="s">
        <v>105</v>
      </c>
      <c r="E4745" s="18" t="s">
        <v>115</v>
      </c>
      <c r="F4745" s="44">
        <v>2</v>
      </c>
    </row>
    <row r="4746" spans="1:6" x14ac:dyDescent="0.2">
      <c r="A4746" s="18" t="s">
        <v>11</v>
      </c>
      <c r="B4746" s="18" t="s">
        <v>314</v>
      </c>
      <c r="C4746" s="18" t="s">
        <v>318</v>
      </c>
      <c r="D4746" s="18" t="s">
        <v>105</v>
      </c>
      <c r="E4746" s="18" t="s">
        <v>116</v>
      </c>
      <c r="F4746" s="44">
        <v>11</v>
      </c>
    </row>
    <row r="4747" spans="1:6" x14ac:dyDescent="0.2">
      <c r="A4747" s="18" t="s">
        <v>11</v>
      </c>
      <c r="B4747" s="18" t="s">
        <v>314</v>
      </c>
      <c r="C4747" s="18" t="s">
        <v>318</v>
      </c>
      <c r="D4747" s="18" t="s">
        <v>105</v>
      </c>
      <c r="E4747" s="18" t="s">
        <v>117</v>
      </c>
      <c r="F4747" s="44">
        <v>28</v>
      </c>
    </row>
    <row r="4748" spans="1:6" x14ac:dyDescent="0.2">
      <c r="A4748" s="18" t="s">
        <v>11</v>
      </c>
      <c r="B4748" s="18" t="s">
        <v>314</v>
      </c>
      <c r="C4748" s="18" t="s">
        <v>318</v>
      </c>
      <c r="D4748" s="18" t="s">
        <v>105</v>
      </c>
      <c r="E4748" s="18" t="s">
        <v>119</v>
      </c>
      <c r="F4748" s="44">
        <v>3</v>
      </c>
    </row>
    <row r="4749" spans="1:6" x14ac:dyDescent="0.2">
      <c r="A4749" s="18" t="s">
        <v>11</v>
      </c>
      <c r="B4749" s="18" t="s">
        <v>314</v>
      </c>
      <c r="C4749" s="18" t="s">
        <v>318</v>
      </c>
      <c r="D4749" s="18" t="s">
        <v>105</v>
      </c>
      <c r="E4749" s="18" t="s">
        <v>120</v>
      </c>
      <c r="F4749" s="44">
        <v>6</v>
      </c>
    </row>
    <row r="4750" spans="1:6" x14ac:dyDescent="0.2">
      <c r="A4750" s="18" t="s">
        <v>11</v>
      </c>
      <c r="B4750" s="18" t="s">
        <v>314</v>
      </c>
      <c r="C4750" s="18" t="s">
        <v>318</v>
      </c>
      <c r="D4750" s="18" t="s">
        <v>105</v>
      </c>
      <c r="E4750" s="18" t="s">
        <v>121</v>
      </c>
      <c r="F4750" s="44">
        <v>38</v>
      </c>
    </row>
    <row r="4751" spans="1:6" x14ac:dyDescent="0.2">
      <c r="A4751" s="18" t="s">
        <v>11</v>
      </c>
      <c r="B4751" s="18" t="s">
        <v>314</v>
      </c>
      <c r="C4751" s="18" t="s">
        <v>318</v>
      </c>
      <c r="D4751" s="18" t="s">
        <v>105</v>
      </c>
      <c r="E4751" s="18" t="s">
        <v>122</v>
      </c>
      <c r="F4751" s="44">
        <v>1</v>
      </c>
    </row>
    <row r="4752" spans="1:6" x14ac:dyDescent="0.2">
      <c r="A4752" s="18" t="s">
        <v>11</v>
      </c>
      <c r="B4752" s="18" t="s">
        <v>314</v>
      </c>
      <c r="C4752" s="18" t="s">
        <v>318</v>
      </c>
      <c r="D4752" s="18" t="s">
        <v>105</v>
      </c>
      <c r="E4752" s="18" t="s">
        <v>123</v>
      </c>
      <c r="F4752" s="44">
        <v>2</v>
      </c>
    </row>
    <row r="4753" spans="1:6" x14ac:dyDescent="0.2">
      <c r="A4753" s="18" t="s">
        <v>11</v>
      </c>
      <c r="B4753" s="18" t="s">
        <v>314</v>
      </c>
      <c r="C4753" s="18" t="s">
        <v>318</v>
      </c>
      <c r="D4753" s="18" t="s">
        <v>105</v>
      </c>
      <c r="E4753" s="18" t="s">
        <v>124</v>
      </c>
      <c r="F4753" s="44">
        <v>3</v>
      </c>
    </row>
    <row r="4754" spans="1:6" x14ac:dyDescent="0.2">
      <c r="A4754" s="18" t="s">
        <v>11</v>
      </c>
      <c r="B4754" s="18" t="s">
        <v>314</v>
      </c>
      <c r="C4754" s="18" t="s">
        <v>318</v>
      </c>
      <c r="D4754" s="18" t="s">
        <v>105</v>
      </c>
      <c r="E4754" s="18" t="s">
        <v>125</v>
      </c>
      <c r="F4754" s="44">
        <v>31</v>
      </c>
    </row>
    <row r="4755" spans="1:6" x14ac:dyDescent="0.2">
      <c r="A4755" s="18" t="s">
        <v>11</v>
      </c>
      <c r="B4755" s="18" t="s">
        <v>314</v>
      </c>
      <c r="C4755" s="18" t="s">
        <v>318</v>
      </c>
      <c r="D4755" s="18" t="s">
        <v>105</v>
      </c>
      <c r="E4755" s="18" t="s">
        <v>126</v>
      </c>
      <c r="F4755" s="44">
        <v>11</v>
      </c>
    </row>
    <row r="4756" spans="1:6" x14ac:dyDescent="0.2">
      <c r="A4756" s="18" t="s">
        <v>11</v>
      </c>
      <c r="B4756" s="18" t="s">
        <v>314</v>
      </c>
      <c r="C4756" s="18" t="s">
        <v>318</v>
      </c>
      <c r="D4756" s="18" t="s">
        <v>105</v>
      </c>
      <c r="E4756" s="18" t="s">
        <v>127</v>
      </c>
      <c r="F4756" s="44">
        <v>100</v>
      </c>
    </row>
    <row r="4757" spans="1:6" x14ac:dyDescent="0.2">
      <c r="A4757" s="18" t="s">
        <v>11</v>
      </c>
      <c r="B4757" s="18" t="s">
        <v>314</v>
      </c>
      <c r="C4757" s="18" t="s">
        <v>318</v>
      </c>
      <c r="D4757" s="18" t="s">
        <v>242</v>
      </c>
      <c r="E4757" s="18" t="s">
        <v>62</v>
      </c>
      <c r="F4757" s="44">
        <v>1826</v>
      </c>
    </row>
    <row r="4758" spans="1:6" x14ac:dyDescent="0.2">
      <c r="A4758" s="18" t="s">
        <v>11</v>
      </c>
      <c r="B4758" s="18" t="s">
        <v>314</v>
      </c>
      <c r="C4758" s="18" t="s">
        <v>318</v>
      </c>
      <c r="D4758" s="18" t="s">
        <v>242</v>
      </c>
      <c r="E4758" s="18" t="s">
        <v>59</v>
      </c>
      <c r="F4758" s="44">
        <v>97</v>
      </c>
    </row>
    <row r="4759" spans="1:6" x14ac:dyDescent="0.2">
      <c r="A4759" s="18" t="s">
        <v>11</v>
      </c>
      <c r="B4759" s="18" t="s">
        <v>314</v>
      </c>
      <c r="C4759" s="18" t="s">
        <v>318</v>
      </c>
      <c r="D4759" s="18" t="s">
        <v>242</v>
      </c>
      <c r="E4759" s="18" t="s">
        <v>60</v>
      </c>
      <c r="F4759" s="44">
        <v>44</v>
      </c>
    </row>
    <row r="4760" spans="1:6" x14ac:dyDescent="0.2">
      <c r="A4760" s="18" t="s">
        <v>11</v>
      </c>
      <c r="B4760" s="18" t="s">
        <v>314</v>
      </c>
      <c r="C4760" s="18" t="s">
        <v>318</v>
      </c>
      <c r="D4760" s="18" t="s">
        <v>242</v>
      </c>
      <c r="E4760" s="18" t="s">
        <v>61</v>
      </c>
      <c r="F4760" s="44">
        <v>485</v>
      </c>
    </row>
    <row r="4761" spans="1:6" x14ac:dyDescent="0.2">
      <c r="A4761" s="18" t="s">
        <v>11</v>
      </c>
      <c r="B4761" s="18" t="s">
        <v>314</v>
      </c>
      <c r="C4761" s="18" t="s">
        <v>318</v>
      </c>
      <c r="D4761" s="18" t="s">
        <v>242</v>
      </c>
      <c r="E4761" s="18" t="s">
        <v>63</v>
      </c>
      <c r="F4761" s="44">
        <v>173</v>
      </c>
    </row>
    <row r="4762" spans="1:6" x14ac:dyDescent="0.2">
      <c r="A4762" s="18" t="s">
        <v>11</v>
      </c>
      <c r="B4762" s="18" t="s">
        <v>314</v>
      </c>
      <c r="C4762" s="18" t="s">
        <v>318</v>
      </c>
      <c r="D4762" s="18" t="s">
        <v>242</v>
      </c>
      <c r="E4762" s="18" t="s">
        <v>23</v>
      </c>
      <c r="F4762" s="44">
        <v>56</v>
      </c>
    </row>
    <row r="4763" spans="1:6" x14ac:dyDescent="0.2">
      <c r="A4763" s="18" t="s">
        <v>11</v>
      </c>
      <c r="B4763" s="18" t="s">
        <v>314</v>
      </c>
      <c r="C4763" s="18" t="s">
        <v>318</v>
      </c>
      <c r="D4763" s="18" t="s">
        <v>273</v>
      </c>
      <c r="E4763" s="18" t="s">
        <v>133</v>
      </c>
      <c r="F4763" s="44">
        <v>73</v>
      </c>
    </row>
    <row r="4764" spans="1:6" x14ac:dyDescent="0.2">
      <c r="A4764" s="18" t="s">
        <v>11</v>
      </c>
      <c r="B4764" s="18" t="s">
        <v>314</v>
      </c>
      <c r="C4764" s="18" t="s">
        <v>318</v>
      </c>
      <c r="D4764" s="18" t="s">
        <v>273</v>
      </c>
      <c r="E4764" s="18" t="s">
        <v>23</v>
      </c>
      <c r="F4764" s="44">
        <v>335</v>
      </c>
    </row>
    <row r="4765" spans="1:6" x14ac:dyDescent="0.2">
      <c r="A4765" s="18" t="s">
        <v>11</v>
      </c>
      <c r="B4765" s="18" t="s">
        <v>314</v>
      </c>
      <c r="C4765" s="18" t="s">
        <v>318</v>
      </c>
      <c r="D4765" s="18" t="s">
        <v>273</v>
      </c>
      <c r="E4765" s="18" t="s">
        <v>136</v>
      </c>
      <c r="F4765" s="44">
        <v>16</v>
      </c>
    </row>
    <row r="4766" spans="1:6" x14ac:dyDescent="0.2">
      <c r="A4766" s="18" t="s">
        <v>11</v>
      </c>
      <c r="B4766" s="18" t="s">
        <v>314</v>
      </c>
      <c r="C4766" s="18" t="s">
        <v>318</v>
      </c>
      <c r="D4766" s="18" t="s">
        <v>273</v>
      </c>
      <c r="E4766" s="18" t="s">
        <v>137</v>
      </c>
      <c r="F4766" s="44">
        <v>72</v>
      </c>
    </row>
    <row r="4767" spans="1:6" x14ac:dyDescent="0.2">
      <c r="A4767" s="18" t="s">
        <v>11</v>
      </c>
      <c r="B4767" s="18" t="s">
        <v>314</v>
      </c>
      <c r="C4767" s="18" t="s">
        <v>318</v>
      </c>
      <c r="D4767" s="18" t="s">
        <v>273</v>
      </c>
      <c r="E4767" s="18" t="s">
        <v>135</v>
      </c>
      <c r="F4767" s="44">
        <v>87</v>
      </c>
    </row>
    <row r="4768" spans="1:6" x14ac:dyDescent="0.2">
      <c r="A4768" s="18" t="s">
        <v>11</v>
      </c>
      <c r="B4768" s="18" t="s">
        <v>314</v>
      </c>
      <c r="C4768" s="18" t="s">
        <v>318</v>
      </c>
      <c r="D4768" s="18" t="s">
        <v>273</v>
      </c>
      <c r="E4768" s="18" t="s">
        <v>134</v>
      </c>
      <c r="F4768" s="44">
        <v>60</v>
      </c>
    </row>
    <row r="4769" spans="1:6" x14ac:dyDescent="0.2">
      <c r="A4769" s="18" t="s">
        <v>11</v>
      </c>
      <c r="B4769" s="18" t="s">
        <v>314</v>
      </c>
      <c r="C4769" s="18" t="s">
        <v>318</v>
      </c>
      <c r="D4769" s="18" t="s">
        <v>273</v>
      </c>
      <c r="E4769" s="18" t="s">
        <v>132</v>
      </c>
      <c r="F4769" s="44">
        <v>603</v>
      </c>
    </row>
    <row r="4770" spans="1:6" x14ac:dyDescent="0.2">
      <c r="A4770" s="18" t="s">
        <v>11</v>
      </c>
      <c r="B4770" s="18" t="s">
        <v>314</v>
      </c>
      <c r="C4770" s="18" t="s">
        <v>318</v>
      </c>
      <c r="D4770" s="18" t="s">
        <v>274</v>
      </c>
      <c r="E4770" s="18" t="s">
        <v>163</v>
      </c>
      <c r="F4770" s="44">
        <v>30</v>
      </c>
    </row>
    <row r="4771" spans="1:6" x14ac:dyDescent="0.2">
      <c r="A4771" s="18" t="s">
        <v>11</v>
      </c>
      <c r="B4771" s="18" t="s">
        <v>314</v>
      </c>
      <c r="C4771" s="18" t="s">
        <v>318</v>
      </c>
      <c r="D4771" s="18" t="s">
        <v>34</v>
      </c>
      <c r="E4771" s="18" t="s">
        <v>276</v>
      </c>
      <c r="F4771" s="44">
        <v>1759</v>
      </c>
    </row>
    <row r="4772" spans="1:6" x14ac:dyDescent="0.2">
      <c r="A4772" s="18" t="s">
        <v>11</v>
      </c>
      <c r="B4772" s="18" t="s">
        <v>314</v>
      </c>
      <c r="C4772" s="18" t="s">
        <v>318</v>
      </c>
      <c r="D4772" s="18" t="s">
        <v>34</v>
      </c>
      <c r="E4772" s="18" t="s">
        <v>28</v>
      </c>
      <c r="F4772" s="44">
        <v>1754</v>
      </c>
    </row>
    <row r="4773" spans="1:6" x14ac:dyDescent="0.2">
      <c r="A4773" s="18" t="s">
        <v>11</v>
      </c>
      <c r="B4773" s="18" t="s">
        <v>314</v>
      </c>
      <c r="C4773" s="18" t="s">
        <v>318</v>
      </c>
      <c r="D4773" s="18" t="s">
        <v>34</v>
      </c>
      <c r="E4773" s="18" t="s">
        <v>30</v>
      </c>
      <c r="F4773" s="44">
        <v>22</v>
      </c>
    </row>
    <row r="4774" spans="1:6" x14ac:dyDescent="0.2">
      <c r="A4774" s="18" t="s">
        <v>11</v>
      </c>
      <c r="B4774" s="18" t="s">
        <v>314</v>
      </c>
      <c r="C4774" s="18" t="s">
        <v>318</v>
      </c>
      <c r="D4774" s="18" t="s">
        <v>34</v>
      </c>
      <c r="E4774" s="18" t="s">
        <v>31</v>
      </c>
      <c r="F4774" s="44">
        <v>271</v>
      </c>
    </row>
    <row r="4775" spans="1:6" x14ac:dyDescent="0.2">
      <c r="A4775" s="18" t="s">
        <v>11</v>
      </c>
      <c r="B4775" s="18" t="s">
        <v>314</v>
      </c>
      <c r="C4775" s="18" t="s">
        <v>318</v>
      </c>
      <c r="D4775" s="18" t="s">
        <v>34</v>
      </c>
      <c r="E4775" s="18" t="s">
        <v>26</v>
      </c>
      <c r="F4775" s="44">
        <v>55</v>
      </c>
    </row>
    <row r="4776" spans="1:6" x14ac:dyDescent="0.2">
      <c r="A4776" s="18" t="s">
        <v>11</v>
      </c>
      <c r="B4776" s="18" t="s">
        <v>314</v>
      </c>
      <c r="C4776" s="18" t="s">
        <v>318</v>
      </c>
      <c r="D4776" s="18" t="s">
        <v>34</v>
      </c>
      <c r="E4776" s="18" t="s">
        <v>33</v>
      </c>
      <c r="F4776" s="44">
        <v>635</v>
      </c>
    </row>
    <row r="4777" spans="1:6" x14ac:dyDescent="0.2">
      <c r="A4777" s="18" t="s">
        <v>11</v>
      </c>
      <c r="B4777" s="18" t="s">
        <v>314</v>
      </c>
      <c r="C4777" s="18" t="s">
        <v>318</v>
      </c>
      <c r="D4777" s="18" t="s">
        <v>34</v>
      </c>
      <c r="E4777" s="18" t="s">
        <v>23</v>
      </c>
      <c r="F4777" s="44">
        <v>886</v>
      </c>
    </row>
    <row r="4778" spans="1:6" x14ac:dyDescent="0.2">
      <c r="A4778" s="18" t="s">
        <v>11</v>
      </c>
      <c r="B4778" s="18" t="s">
        <v>314</v>
      </c>
      <c r="C4778" s="18" t="s">
        <v>318</v>
      </c>
      <c r="D4778" s="18" t="s">
        <v>34</v>
      </c>
      <c r="E4778" s="18" t="s">
        <v>32</v>
      </c>
      <c r="F4778" s="44">
        <v>52</v>
      </c>
    </row>
    <row r="4779" spans="1:6" x14ac:dyDescent="0.2">
      <c r="A4779" s="18" t="s">
        <v>11</v>
      </c>
      <c r="B4779" s="18" t="s">
        <v>314</v>
      </c>
      <c r="C4779" s="18" t="s">
        <v>318</v>
      </c>
      <c r="D4779" s="18" t="s">
        <v>34</v>
      </c>
      <c r="E4779" s="18" t="s">
        <v>29</v>
      </c>
      <c r="F4779" s="44">
        <v>911</v>
      </c>
    </row>
    <row r="4780" spans="1:6" x14ac:dyDescent="0.2">
      <c r="A4780" s="18" t="s">
        <v>11</v>
      </c>
      <c r="B4780" s="18" t="s">
        <v>314</v>
      </c>
      <c r="C4780" s="18" t="s">
        <v>318</v>
      </c>
      <c r="D4780" s="18" t="s">
        <v>275</v>
      </c>
      <c r="E4780" s="18" t="s">
        <v>276</v>
      </c>
      <c r="F4780" s="44">
        <v>118</v>
      </c>
    </row>
    <row r="4781" spans="1:6" x14ac:dyDescent="0.2">
      <c r="A4781" s="18" t="s">
        <v>11</v>
      </c>
      <c r="B4781" s="18" t="s">
        <v>314</v>
      </c>
      <c r="C4781" s="18" t="s">
        <v>318</v>
      </c>
      <c r="D4781" s="18" t="s">
        <v>275</v>
      </c>
      <c r="E4781" s="18" t="s">
        <v>28</v>
      </c>
      <c r="F4781" s="44">
        <v>175</v>
      </c>
    </row>
    <row r="4782" spans="1:6" x14ac:dyDescent="0.2">
      <c r="A4782" s="18" t="s">
        <v>11</v>
      </c>
      <c r="B4782" s="18" t="s">
        <v>314</v>
      </c>
      <c r="C4782" s="18" t="s">
        <v>318</v>
      </c>
      <c r="D4782" s="18" t="s">
        <v>275</v>
      </c>
      <c r="E4782" s="18" t="s">
        <v>31</v>
      </c>
      <c r="F4782" s="44">
        <v>217</v>
      </c>
    </row>
    <row r="4783" spans="1:6" x14ac:dyDescent="0.2">
      <c r="A4783" s="18" t="s">
        <v>11</v>
      </c>
      <c r="B4783" s="18" t="s">
        <v>314</v>
      </c>
      <c r="C4783" s="18" t="s">
        <v>318</v>
      </c>
      <c r="D4783" s="18" t="s">
        <v>275</v>
      </c>
      <c r="E4783" s="18" t="s">
        <v>26</v>
      </c>
      <c r="F4783" s="44">
        <v>571</v>
      </c>
    </row>
    <row r="4784" spans="1:6" x14ac:dyDescent="0.2">
      <c r="A4784" s="18" t="s">
        <v>11</v>
      </c>
      <c r="B4784" s="18" t="s">
        <v>314</v>
      </c>
      <c r="C4784" s="18" t="s">
        <v>318</v>
      </c>
      <c r="D4784" s="18" t="s">
        <v>275</v>
      </c>
      <c r="E4784" s="18" t="s">
        <v>33</v>
      </c>
      <c r="F4784" s="44">
        <v>110</v>
      </c>
    </row>
    <row r="4785" spans="1:6" x14ac:dyDescent="0.2">
      <c r="A4785" s="18" t="s">
        <v>11</v>
      </c>
      <c r="B4785" s="18" t="s">
        <v>314</v>
      </c>
      <c r="C4785" s="18" t="s">
        <v>318</v>
      </c>
      <c r="D4785" s="18" t="s">
        <v>275</v>
      </c>
      <c r="E4785" s="18" t="s">
        <v>23</v>
      </c>
      <c r="F4785" s="44">
        <v>177</v>
      </c>
    </row>
    <row r="4786" spans="1:6" x14ac:dyDescent="0.2">
      <c r="A4786" s="18" t="s">
        <v>11</v>
      </c>
      <c r="B4786" s="18" t="s">
        <v>314</v>
      </c>
      <c r="C4786" s="18" t="s">
        <v>318</v>
      </c>
      <c r="D4786" s="18" t="s">
        <v>275</v>
      </c>
      <c r="E4786" s="18" t="s">
        <v>32</v>
      </c>
      <c r="F4786" s="44">
        <v>6</v>
      </c>
    </row>
    <row r="4787" spans="1:6" x14ac:dyDescent="0.2">
      <c r="A4787" s="18" t="s">
        <v>11</v>
      </c>
      <c r="B4787" s="18" t="s">
        <v>314</v>
      </c>
      <c r="C4787" s="18" t="s">
        <v>318</v>
      </c>
      <c r="D4787" s="18" t="s">
        <v>275</v>
      </c>
      <c r="E4787" s="18" t="s">
        <v>29</v>
      </c>
      <c r="F4787" s="44">
        <v>106</v>
      </c>
    </row>
    <row r="4788" spans="1:6" x14ac:dyDescent="0.2">
      <c r="A4788" s="18" t="s">
        <v>11</v>
      </c>
      <c r="B4788" s="18" t="s">
        <v>314</v>
      </c>
      <c r="C4788" s="18" t="s">
        <v>318</v>
      </c>
      <c r="D4788" s="18" t="s">
        <v>162</v>
      </c>
      <c r="E4788" s="18" t="s">
        <v>163</v>
      </c>
      <c r="F4788" s="44">
        <v>2035</v>
      </c>
    </row>
    <row r="4789" spans="1:6" x14ac:dyDescent="0.2">
      <c r="A4789" s="18" t="s">
        <v>11</v>
      </c>
      <c r="B4789" s="18" t="s">
        <v>314</v>
      </c>
      <c r="C4789" s="18" t="s">
        <v>318</v>
      </c>
      <c r="D4789" s="18" t="s">
        <v>65</v>
      </c>
      <c r="E4789" s="18" t="s">
        <v>70</v>
      </c>
      <c r="F4789" s="44">
        <v>17</v>
      </c>
    </row>
    <row r="4790" spans="1:6" x14ac:dyDescent="0.2">
      <c r="A4790" s="18" t="s">
        <v>11</v>
      </c>
      <c r="B4790" s="18" t="s">
        <v>314</v>
      </c>
      <c r="C4790" s="18" t="s">
        <v>318</v>
      </c>
      <c r="D4790" s="18" t="s">
        <v>65</v>
      </c>
      <c r="E4790" s="18" t="s">
        <v>69</v>
      </c>
      <c r="F4790" s="44">
        <v>1</v>
      </c>
    </row>
    <row r="4791" spans="1:6" x14ac:dyDescent="0.2">
      <c r="A4791" s="18" t="s">
        <v>11</v>
      </c>
      <c r="B4791" s="18" t="s">
        <v>314</v>
      </c>
      <c r="C4791" s="18" t="s">
        <v>318</v>
      </c>
      <c r="D4791" s="18" t="s">
        <v>65</v>
      </c>
      <c r="E4791" s="18" t="s">
        <v>277</v>
      </c>
      <c r="F4791" s="44">
        <v>11</v>
      </c>
    </row>
    <row r="4792" spans="1:6" x14ac:dyDescent="0.2">
      <c r="A4792" s="18" t="s">
        <v>11</v>
      </c>
      <c r="B4792" s="18" t="s">
        <v>314</v>
      </c>
      <c r="C4792" s="18" t="s">
        <v>318</v>
      </c>
      <c r="D4792" s="18" t="s">
        <v>65</v>
      </c>
      <c r="E4792" s="18" t="s">
        <v>278</v>
      </c>
      <c r="F4792" s="44">
        <v>179</v>
      </c>
    </row>
    <row r="4793" spans="1:6" x14ac:dyDescent="0.2">
      <c r="A4793" s="18" t="s">
        <v>11</v>
      </c>
      <c r="B4793" s="18" t="s">
        <v>314</v>
      </c>
      <c r="C4793" s="18" t="s">
        <v>318</v>
      </c>
      <c r="D4793" s="18" t="s">
        <v>65</v>
      </c>
      <c r="E4793" s="18" t="s">
        <v>279</v>
      </c>
      <c r="F4793" s="44">
        <v>50</v>
      </c>
    </row>
    <row r="4794" spans="1:6" x14ac:dyDescent="0.2">
      <c r="A4794" s="18" t="s">
        <v>11</v>
      </c>
      <c r="B4794" s="18" t="s">
        <v>314</v>
      </c>
      <c r="C4794" s="18" t="s">
        <v>318</v>
      </c>
      <c r="D4794" s="18" t="s">
        <v>65</v>
      </c>
      <c r="E4794" s="18" t="s">
        <v>23</v>
      </c>
      <c r="F4794" s="44">
        <v>462</v>
      </c>
    </row>
    <row r="4795" spans="1:6" x14ac:dyDescent="0.2">
      <c r="A4795" s="18" t="s">
        <v>11</v>
      </c>
      <c r="B4795" s="18" t="s">
        <v>314</v>
      </c>
      <c r="C4795" s="18" t="s">
        <v>318</v>
      </c>
      <c r="D4795" s="18" t="s">
        <v>65</v>
      </c>
      <c r="E4795" s="18" t="s">
        <v>280</v>
      </c>
      <c r="F4795" s="44">
        <v>11</v>
      </c>
    </row>
    <row r="4796" spans="1:6" x14ac:dyDescent="0.2">
      <c r="A4796" s="18" t="s">
        <v>11</v>
      </c>
      <c r="B4796" s="18" t="s">
        <v>314</v>
      </c>
      <c r="C4796" s="18" t="s">
        <v>318</v>
      </c>
      <c r="D4796" s="18" t="s">
        <v>65</v>
      </c>
      <c r="E4796" s="18" t="s">
        <v>66</v>
      </c>
      <c r="F4796" s="44">
        <v>104</v>
      </c>
    </row>
    <row r="4797" spans="1:6" x14ac:dyDescent="0.2">
      <c r="A4797" s="18" t="s">
        <v>11</v>
      </c>
      <c r="B4797" s="18" t="s">
        <v>314</v>
      </c>
      <c r="C4797" s="18" t="s">
        <v>318</v>
      </c>
      <c r="D4797" s="18" t="s">
        <v>243</v>
      </c>
      <c r="E4797" s="18" t="s">
        <v>21</v>
      </c>
      <c r="F4797" s="44">
        <v>18</v>
      </c>
    </row>
    <row r="4798" spans="1:6" x14ac:dyDescent="0.2">
      <c r="A4798" s="18" t="s">
        <v>11</v>
      </c>
      <c r="B4798" s="18" t="s">
        <v>314</v>
      </c>
      <c r="C4798" s="18" t="s">
        <v>318</v>
      </c>
      <c r="D4798" s="18" t="s">
        <v>243</v>
      </c>
      <c r="E4798" s="18" t="s">
        <v>14</v>
      </c>
      <c r="F4798" s="44">
        <v>14</v>
      </c>
    </row>
    <row r="4799" spans="1:6" x14ac:dyDescent="0.2">
      <c r="A4799" s="18" t="s">
        <v>11</v>
      </c>
      <c r="B4799" s="18" t="s">
        <v>314</v>
      </c>
      <c r="C4799" s="18" t="s">
        <v>318</v>
      </c>
      <c r="D4799" s="18" t="s">
        <v>243</v>
      </c>
      <c r="E4799" s="18" t="s">
        <v>18</v>
      </c>
      <c r="F4799" s="44">
        <v>80</v>
      </c>
    </row>
    <row r="4800" spans="1:6" x14ac:dyDescent="0.2">
      <c r="A4800" s="18" t="s">
        <v>11</v>
      </c>
      <c r="B4800" s="18" t="s">
        <v>314</v>
      </c>
      <c r="C4800" s="18" t="s">
        <v>318</v>
      </c>
      <c r="D4800" s="18" t="s">
        <v>243</v>
      </c>
      <c r="E4800" s="18" t="s">
        <v>17</v>
      </c>
      <c r="F4800" s="44">
        <v>34</v>
      </c>
    </row>
    <row r="4801" spans="1:6" x14ac:dyDescent="0.2">
      <c r="A4801" s="18" t="s">
        <v>11</v>
      </c>
      <c r="B4801" s="18" t="s">
        <v>314</v>
      </c>
      <c r="C4801" s="18" t="s">
        <v>318</v>
      </c>
      <c r="D4801" s="18" t="s">
        <v>243</v>
      </c>
      <c r="E4801" s="18" t="s">
        <v>20</v>
      </c>
      <c r="F4801" s="44">
        <v>11</v>
      </c>
    </row>
    <row r="4802" spans="1:6" x14ac:dyDescent="0.2">
      <c r="A4802" s="18" t="s">
        <v>11</v>
      </c>
      <c r="B4802" s="18" t="s">
        <v>314</v>
      </c>
      <c r="C4802" s="18" t="s">
        <v>318</v>
      </c>
      <c r="D4802" s="18" t="s">
        <v>243</v>
      </c>
      <c r="E4802" s="18" t="s">
        <v>23</v>
      </c>
      <c r="F4802" s="44">
        <v>29</v>
      </c>
    </row>
    <row r="4803" spans="1:6" x14ac:dyDescent="0.2">
      <c r="A4803" s="18" t="s">
        <v>11</v>
      </c>
      <c r="B4803" s="18" t="s">
        <v>314</v>
      </c>
      <c r="C4803" s="18" t="s">
        <v>318</v>
      </c>
      <c r="D4803" s="18" t="s">
        <v>243</v>
      </c>
      <c r="E4803" s="18" t="s">
        <v>15</v>
      </c>
      <c r="F4803" s="44">
        <v>77</v>
      </c>
    </row>
    <row r="4804" spans="1:6" x14ac:dyDescent="0.2">
      <c r="A4804" s="18" t="s">
        <v>11</v>
      </c>
      <c r="B4804" s="18" t="s">
        <v>314</v>
      </c>
      <c r="C4804" s="18" t="s">
        <v>318</v>
      </c>
      <c r="D4804" s="18" t="s">
        <v>243</v>
      </c>
      <c r="E4804" s="18" t="s">
        <v>22</v>
      </c>
      <c r="F4804" s="44">
        <v>34</v>
      </c>
    </row>
    <row r="4805" spans="1:6" x14ac:dyDescent="0.2">
      <c r="A4805" s="18" t="s">
        <v>11</v>
      </c>
      <c r="B4805" s="18" t="s">
        <v>314</v>
      </c>
      <c r="C4805" s="18" t="s">
        <v>318</v>
      </c>
      <c r="D4805" s="18" t="s">
        <v>98</v>
      </c>
      <c r="E4805" s="18" t="s">
        <v>100</v>
      </c>
      <c r="F4805" s="44">
        <v>53</v>
      </c>
    </row>
    <row r="4806" spans="1:6" x14ac:dyDescent="0.2">
      <c r="A4806" s="18" t="s">
        <v>11</v>
      </c>
      <c r="B4806" s="18" t="s">
        <v>314</v>
      </c>
      <c r="C4806" s="18" t="s">
        <v>318</v>
      </c>
      <c r="D4806" s="18" t="s">
        <v>98</v>
      </c>
      <c r="E4806" s="18" t="s">
        <v>102</v>
      </c>
      <c r="F4806" s="44">
        <v>8</v>
      </c>
    </row>
    <row r="4807" spans="1:6" x14ac:dyDescent="0.2">
      <c r="A4807" s="18" t="s">
        <v>11</v>
      </c>
      <c r="B4807" s="18" t="s">
        <v>314</v>
      </c>
      <c r="C4807" s="18" t="s">
        <v>318</v>
      </c>
      <c r="D4807" s="18" t="s">
        <v>98</v>
      </c>
      <c r="E4807" s="18" t="s">
        <v>23</v>
      </c>
      <c r="F4807" s="44">
        <v>89</v>
      </c>
    </row>
    <row r="4808" spans="1:6" x14ac:dyDescent="0.2">
      <c r="A4808" s="18" t="s">
        <v>11</v>
      </c>
      <c r="B4808" s="18" t="s">
        <v>314</v>
      </c>
      <c r="C4808" s="18" t="s">
        <v>318</v>
      </c>
      <c r="D4808" s="18" t="s">
        <v>98</v>
      </c>
      <c r="E4808" s="18" t="s">
        <v>101</v>
      </c>
      <c r="F4808" s="44">
        <v>68</v>
      </c>
    </row>
    <row r="4809" spans="1:6" x14ac:dyDescent="0.2">
      <c r="A4809" s="18" t="s">
        <v>11</v>
      </c>
      <c r="B4809" s="18" t="s">
        <v>314</v>
      </c>
      <c r="C4809" s="18" t="s">
        <v>318</v>
      </c>
      <c r="D4809" s="18" t="s">
        <v>98</v>
      </c>
      <c r="E4809" s="18" t="s">
        <v>104</v>
      </c>
      <c r="F4809" s="44">
        <v>10</v>
      </c>
    </row>
    <row r="4810" spans="1:6" x14ac:dyDescent="0.2">
      <c r="A4810" s="18" t="s">
        <v>11</v>
      </c>
      <c r="B4810" s="18" t="s">
        <v>314</v>
      </c>
      <c r="C4810" s="18" t="s">
        <v>318</v>
      </c>
      <c r="D4810" s="18" t="s">
        <v>98</v>
      </c>
      <c r="E4810" s="18" t="s">
        <v>99</v>
      </c>
      <c r="F4810" s="44">
        <v>719</v>
      </c>
    </row>
    <row r="4811" spans="1:6" x14ac:dyDescent="0.2">
      <c r="A4811" s="18" t="s">
        <v>11</v>
      </c>
      <c r="B4811" s="18" t="s">
        <v>314</v>
      </c>
      <c r="C4811" s="18" t="s">
        <v>318</v>
      </c>
      <c r="D4811" s="18" t="s">
        <v>98</v>
      </c>
      <c r="E4811" s="18" t="s">
        <v>103</v>
      </c>
      <c r="F4811" s="44">
        <v>166</v>
      </c>
    </row>
    <row r="4812" spans="1:6" x14ac:dyDescent="0.2">
      <c r="A4812" s="18" t="s">
        <v>11</v>
      </c>
      <c r="B4812" s="18" t="s">
        <v>314</v>
      </c>
      <c r="C4812" s="18" t="s">
        <v>318</v>
      </c>
      <c r="D4812" s="18" t="s">
        <v>39</v>
      </c>
      <c r="E4812" s="18" t="s">
        <v>172</v>
      </c>
      <c r="F4812" s="44">
        <v>24</v>
      </c>
    </row>
    <row r="4813" spans="1:6" x14ac:dyDescent="0.2">
      <c r="A4813" s="18" t="s">
        <v>11</v>
      </c>
      <c r="B4813" s="18" t="s">
        <v>314</v>
      </c>
      <c r="C4813" s="18" t="s">
        <v>318</v>
      </c>
      <c r="D4813" s="18" t="s">
        <v>39</v>
      </c>
      <c r="E4813" s="18" t="s">
        <v>174</v>
      </c>
      <c r="F4813" s="44">
        <v>11</v>
      </c>
    </row>
    <row r="4814" spans="1:6" x14ac:dyDescent="0.2">
      <c r="A4814" s="18" t="s">
        <v>11</v>
      </c>
      <c r="B4814" s="18" t="s">
        <v>314</v>
      </c>
      <c r="C4814" s="18" t="s">
        <v>318</v>
      </c>
      <c r="D4814" s="18" t="s">
        <v>39</v>
      </c>
      <c r="E4814" s="18" t="s">
        <v>23</v>
      </c>
      <c r="F4814" s="44">
        <v>14</v>
      </c>
    </row>
    <row r="4815" spans="1:6" x14ac:dyDescent="0.2">
      <c r="A4815" s="18" t="s">
        <v>11</v>
      </c>
      <c r="B4815" s="18" t="s">
        <v>314</v>
      </c>
      <c r="C4815" s="18" t="s">
        <v>318</v>
      </c>
      <c r="D4815" s="18" t="s">
        <v>39</v>
      </c>
      <c r="E4815" s="18" t="s">
        <v>54</v>
      </c>
      <c r="F4815" s="44">
        <v>2</v>
      </c>
    </row>
    <row r="4816" spans="1:6" x14ac:dyDescent="0.2">
      <c r="A4816" s="18" t="s">
        <v>11</v>
      </c>
      <c r="B4816" s="18" t="s">
        <v>314</v>
      </c>
      <c r="C4816" s="18" t="s">
        <v>318</v>
      </c>
      <c r="D4816" s="18" t="s">
        <v>39</v>
      </c>
      <c r="E4816" s="18" t="s">
        <v>55</v>
      </c>
      <c r="F4816" s="44">
        <v>15</v>
      </c>
    </row>
    <row r="4817" spans="1:6" x14ac:dyDescent="0.2">
      <c r="A4817" s="18" t="s">
        <v>11</v>
      </c>
      <c r="B4817" s="18" t="s">
        <v>314</v>
      </c>
      <c r="C4817" s="18" t="s">
        <v>318</v>
      </c>
      <c r="D4817" s="18" t="s">
        <v>39</v>
      </c>
      <c r="E4817" s="18" t="s">
        <v>42</v>
      </c>
      <c r="F4817" s="44">
        <v>5</v>
      </c>
    </row>
    <row r="4818" spans="1:6" x14ac:dyDescent="0.2">
      <c r="A4818" s="18" t="s">
        <v>11</v>
      </c>
      <c r="B4818" s="18" t="s">
        <v>314</v>
      </c>
      <c r="C4818" s="18" t="s">
        <v>318</v>
      </c>
      <c r="D4818" s="18" t="s">
        <v>39</v>
      </c>
      <c r="E4818" s="18" t="s">
        <v>170</v>
      </c>
      <c r="F4818" s="44">
        <v>17</v>
      </c>
    </row>
    <row r="4819" spans="1:6" x14ac:dyDescent="0.2">
      <c r="A4819" s="18" t="s">
        <v>11</v>
      </c>
      <c r="B4819" s="18" t="s">
        <v>314</v>
      </c>
      <c r="C4819" s="18" t="s">
        <v>318</v>
      </c>
      <c r="D4819" s="18" t="s">
        <v>39</v>
      </c>
      <c r="E4819" s="18" t="s">
        <v>47</v>
      </c>
      <c r="F4819" s="44">
        <v>50</v>
      </c>
    </row>
    <row r="4820" spans="1:6" x14ac:dyDescent="0.2">
      <c r="A4820" s="18" t="s">
        <v>11</v>
      </c>
      <c r="B4820" s="18" t="s">
        <v>314</v>
      </c>
      <c r="C4820" s="18" t="s">
        <v>318</v>
      </c>
      <c r="D4820" s="18" t="s">
        <v>39</v>
      </c>
      <c r="E4820" s="18" t="s">
        <v>169</v>
      </c>
      <c r="F4820" s="44">
        <v>92</v>
      </c>
    </row>
    <row r="4821" spans="1:6" x14ac:dyDescent="0.2">
      <c r="A4821" s="18" t="s">
        <v>11</v>
      </c>
      <c r="B4821" s="18" t="s">
        <v>314</v>
      </c>
      <c r="C4821" s="18" t="s">
        <v>318</v>
      </c>
      <c r="D4821" s="18" t="s">
        <v>39</v>
      </c>
      <c r="E4821" s="18" t="s">
        <v>189</v>
      </c>
      <c r="F4821" s="44">
        <v>4</v>
      </c>
    </row>
    <row r="4822" spans="1:6" x14ac:dyDescent="0.2">
      <c r="A4822" s="18" t="s">
        <v>11</v>
      </c>
      <c r="B4822" s="18" t="s">
        <v>314</v>
      </c>
      <c r="C4822" s="18" t="s">
        <v>318</v>
      </c>
      <c r="D4822" s="18" t="s">
        <v>39</v>
      </c>
      <c r="E4822" s="18" t="s">
        <v>56</v>
      </c>
      <c r="F4822" s="44">
        <v>16</v>
      </c>
    </row>
    <row r="4823" spans="1:6" x14ac:dyDescent="0.2">
      <c r="A4823" s="18" t="s">
        <v>11</v>
      </c>
      <c r="B4823" s="18" t="s">
        <v>314</v>
      </c>
      <c r="C4823" s="18" t="s">
        <v>318</v>
      </c>
      <c r="D4823" s="18" t="s">
        <v>39</v>
      </c>
      <c r="E4823" s="18" t="s">
        <v>44</v>
      </c>
      <c r="F4823" s="44">
        <v>3</v>
      </c>
    </row>
    <row r="4824" spans="1:6" x14ac:dyDescent="0.2">
      <c r="A4824" s="18" t="s">
        <v>11</v>
      </c>
      <c r="B4824" s="18" t="s">
        <v>314</v>
      </c>
      <c r="C4824" s="18" t="s">
        <v>318</v>
      </c>
      <c r="D4824" s="18" t="s">
        <v>39</v>
      </c>
      <c r="E4824" s="18" t="s">
        <v>173</v>
      </c>
      <c r="F4824" s="44">
        <v>6</v>
      </c>
    </row>
    <row r="4825" spans="1:6" x14ac:dyDescent="0.2">
      <c r="A4825" s="18" t="s">
        <v>11</v>
      </c>
      <c r="B4825" s="18" t="s">
        <v>314</v>
      </c>
      <c r="C4825" s="18" t="s">
        <v>318</v>
      </c>
      <c r="D4825" s="18" t="s">
        <v>13</v>
      </c>
      <c r="E4825" s="18" t="s">
        <v>21</v>
      </c>
      <c r="F4825" s="44">
        <v>158</v>
      </c>
    </row>
    <row r="4826" spans="1:6" x14ac:dyDescent="0.2">
      <c r="A4826" s="18" t="s">
        <v>11</v>
      </c>
      <c r="B4826" s="18" t="s">
        <v>314</v>
      </c>
      <c r="C4826" s="18" t="s">
        <v>318</v>
      </c>
      <c r="D4826" s="18" t="s">
        <v>13</v>
      </c>
      <c r="E4826" s="18" t="s">
        <v>14</v>
      </c>
      <c r="F4826" s="44">
        <v>1269</v>
      </c>
    </row>
    <row r="4827" spans="1:6" x14ac:dyDescent="0.2">
      <c r="A4827" s="18" t="s">
        <v>11</v>
      </c>
      <c r="B4827" s="18" t="s">
        <v>314</v>
      </c>
      <c r="C4827" s="18" t="s">
        <v>318</v>
      </c>
      <c r="D4827" s="18" t="s">
        <v>13</v>
      </c>
      <c r="E4827" s="18" t="s">
        <v>18</v>
      </c>
      <c r="F4827" s="44">
        <v>2053</v>
      </c>
    </row>
    <row r="4828" spans="1:6" x14ac:dyDescent="0.2">
      <c r="A4828" s="18" t="s">
        <v>11</v>
      </c>
      <c r="B4828" s="18" t="s">
        <v>314</v>
      </c>
      <c r="C4828" s="18" t="s">
        <v>318</v>
      </c>
      <c r="D4828" s="18" t="s">
        <v>13</v>
      </c>
      <c r="E4828" s="18" t="s">
        <v>17</v>
      </c>
      <c r="F4828" s="44">
        <v>1896</v>
      </c>
    </row>
    <row r="4829" spans="1:6" x14ac:dyDescent="0.2">
      <c r="A4829" s="18" t="s">
        <v>11</v>
      </c>
      <c r="B4829" s="18" t="s">
        <v>314</v>
      </c>
      <c r="C4829" s="18" t="s">
        <v>318</v>
      </c>
      <c r="D4829" s="18" t="s">
        <v>13</v>
      </c>
      <c r="E4829" s="18" t="s">
        <v>20</v>
      </c>
      <c r="F4829" s="44">
        <v>334</v>
      </c>
    </row>
    <row r="4830" spans="1:6" x14ac:dyDescent="0.2">
      <c r="A4830" s="18" t="s">
        <v>11</v>
      </c>
      <c r="B4830" s="18" t="s">
        <v>314</v>
      </c>
      <c r="C4830" s="18" t="s">
        <v>318</v>
      </c>
      <c r="D4830" s="18" t="s">
        <v>13</v>
      </c>
      <c r="E4830" s="18" t="s">
        <v>23</v>
      </c>
      <c r="F4830" s="44">
        <v>200</v>
      </c>
    </row>
    <row r="4831" spans="1:6" x14ac:dyDescent="0.2">
      <c r="A4831" s="18" t="s">
        <v>11</v>
      </c>
      <c r="B4831" s="18" t="s">
        <v>314</v>
      </c>
      <c r="C4831" s="18" t="s">
        <v>318</v>
      </c>
      <c r="D4831" s="18" t="s">
        <v>13</v>
      </c>
      <c r="E4831" s="18" t="s">
        <v>15</v>
      </c>
      <c r="F4831" s="44">
        <v>596</v>
      </c>
    </row>
    <row r="4832" spans="1:6" x14ac:dyDescent="0.2">
      <c r="A4832" s="18" t="s">
        <v>11</v>
      </c>
      <c r="B4832" s="18" t="s">
        <v>314</v>
      </c>
      <c r="C4832" s="18" t="s">
        <v>318</v>
      </c>
      <c r="D4832" s="18" t="s">
        <v>13</v>
      </c>
      <c r="E4832" s="18" t="s">
        <v>22</v>
      </c>
      <c r="F4832" s="44">
        <v>525</v>
      </c>
    </row>
    <row r="4833" spans="1:6" x14ac:dyDescent="0.2">
      <c r="A4833" s="18" t="s">
        <v>11</v>
      </c>
      <c r="B4833" s="18" t="s">
        <v>314</v>
      </c>
      <c r="C4833" s="18" t="s">
        <v>318</v>
      </c>
      <c r="D4833" s="18" t="s">
        <v>13</v>
      </c>
      <c r="E4833" s="18" t="s">
        <v>19</v>
      </c>
      <c r="F4833" s="44">
        <v>180</v>
      </c>
    </row>
    <row r="4834" spans="1:6" x14ac:dyDescent="0.2">
      <c r="A4834" s="18" t="s">
        <v>11</v>
      </c>
      <c r="B4834" s="18" t="s">
        <v>314</v>
      </c>
      <c r="C4834" s="18" t="s">
        <v>318</v>
      </c>
      <c r="D4834" s="18" t="s">
        <v>128</v>
      </c>
      <c r="E4834" s="18" t="s">
        <v>23</v>
      </c>
      <c r="F4834" s="44">
        <v>301</v>
      </c>
    </row>
    <row r="4835" spans="1:6" x14ac:dyDescent="0.2">
      <c r="A4835" s="18" t="s">
        <v>11</v>
      </c>
      <c r="B4835" s="18" t="s">
        <v>314</v>
      </c>
      <c r="C4835" s="18" t="s">
        <v>318</v>
      </c>
      <c r="D4835" s="18" t="s">
        <v>128</v>
      </c>
      <c r="E4835" s="18" t="s">
        <v>129</v>
      </c>
      <c r="F4835" s="44">
        <v>57</v>
      </c>
    </row>
    <row r="4836" spans="1:6" x14ac:dyDescent="0.2">
      <c r="A4836" s="18" t="s">
        <v>11</v>
      </c>
      <c r="B4836" s="18" t="s">
        <v>314</v>
      </c>
      <c r="C4836" s="18" t="s">
        <v>318</v>
      </c>
      <c r="D4836" s="18" t="s">
        <v>128</v>
      </c>
      <c r="E4836" s="18" t="s">
        <v>130</v>
      </c>
      <c r="F4836" s="44">
        <v>376</v>
      </c>
    </row>
    <row r="4837" spans="1:6" x14ac:dyDescent="0.2">
      <c r="A4837" s="18" t="s">
        <v>11</v>
      </c>
      <c r="B4837" s="18" t="s">
        <v>314</v>
      </c>
      <c r="C4837" s="18" t="s">
        <v>318</v>
      </c>
      <c r="D4837" s="18" t="s">
        <v>244</v>
      </c>
      <c r="E4837" s="18" t="s">
        <v>160</v>
      </c>
      <c r="F4837" s="44">
        <v>18</v>
      </c>
    </row>
    <row r="4838" spans="1:6" x14ac:dyDescent="0.2">
      <c r="A4838" s="18" t="s">
        <v>11</v>
      </c>
      <c r="B4838" s="18" t="s">
        <v>314</v>
      </c>
      <c r="C4838" s="18" t="s">
        <v>318</v>
      </c>
      <c r="D4838" s="18" t="s">
        <v>244</v>
      </c>
      <c r="E4838" s="18" t="s">
        <v>159</v>
      </c>
      <c r="F4838" s="44">
        <v>7</v>
      </c>
    </row>
    <row r="4839" spans="1:6" x14ac:dyDescent="0.2">
      <c r="A4839" s="18" t="s">
        <v>11</v>
      </c>
      <c r="B4839" s="18" t="s">
        <v>314</v>
      </c>
      <c r="C4839" s="18" t="s">
        <v>318</v>
      </c>
      <c r="D4839" s="18" t="s">
        <v>244</v>
      </c>
      <c r="E4839" s="18" t="s">
        <v>161</v>
      </c>
      <c r="F4839" s="44">
        <v>45</v>
      </c>
    </row>
    <row r="4840" spans="1:6" x14ac:dyDescent="0.2">
      <c r="A4840" s="18" t="s">
        <v>11</v>
      </c>
      <c r="B4840" s="18" t="s">
        <v>314</v>
      </c>
      <c r="C4840" s="18" t="s">
        <v>318</v>
      </c>
      <c r="D4840" s="18" t="s">
        <v>138</v>
      </c>
      <c r="E4840" s="18" t="s">
        <v>140</v>
      </c>
      <c r="F4840" s="44">
        <v>61</v>
      </c>
    </row>
    <row r="4841" spans="1:6" x14ac:dyDescent="0.2">
      <c r="A4841" s="18" t="s">
        <v>11</v>
      </c>
      <c r="B4841" s="18" t="s">
        <v>314</v>
      </c>
      <c r="C4841" s="18" t="s">
        <v>318</v>
      </c>
      <c r="D4841" s="18" t="s">
        <v>138</v>
      </c>
      <c r="E4841" s="18" t="s">
        <v>139</v>
      </c>
      <c r="F4841" s="44">
        <v>307</v>
      </c>
    </row>
    <row r="4842" spans="1:6" x14ac:dyDescent="0.2">
      <c r="A4842" s="18" t="s">
        <v>11</v>
      </c>
      <c r="B4842" s="18" t="s">
        <v>314</v>
      </c>
      <c r="C4842" s="18" t="s">
        <v>318</v>
      </c>
      <c r="D4842" s="18" t="s">
        <v>148</v>
      </c>
      <c r="E4842" s="18" t="s">
        <v>149</v>
      </c>
      <c r="F4842" s="44">
        <v>2</v>
      </c>
    </row>
    <row r="4843" spans="1:6" x14ac:dyDescent="0.2">
      <c r="A4843" s="18" t="s">
        <v>11</v>
      </c>
      <c r="B4843" s="18" t="s">
        <v>314</v>
      </c>
      <c r="C4843" s="18" t="s">
        <v>318</v>
      </c>
      <c r="D4843" s="18" t="s">
        <v>148</v>
      </c>
      <c r="E4843" s="18" t="s">
        <v>23</v>
      </c>
      <c r="F4843" s="44">
        <v>13</v>
      </c>
    </row>
    <row r="4844" spans="1:6" x14ac:dyDescent="0.2">
      <c r="A4844" s="18" t="s">
        <v>175</v>
      </c>
      <c r="B4844" s="18" t="s">
        <v>229</v>
      </c>
      <c r="C4844" s="18" t="s">
        <v>319</v>
      </c>
      <c r="D4844" s="18" t="s">
        <v>21</v>
      </c>
      <c r="E4844" s="18" t="s">
        <v>156</v>
      </c>
      <c r="F4844" s="44">
        <v>171</v>
      </c>
    </row>
    <row r="4845" spans="1:6" x14ac:dyDescent="0.2">
      <c r="A4845" s="18" t="s">
        <v>175</v>
      </c>
      <c r="B4845" s="18" t="s">
        <v>229</v>
      </c>
      <c r="C4845" s="18" t="s">
        <v>319</v>
      </c>
      <c r="D4845" s="18" t="s">
        <v>21</v>
      </c>
      <c r="E4845" s="18" t="s">
        <v>157</v>
      </c>
      <c r="F4845" s="44">
        <v>385</v>
      </c>
    </row>
    <row r="4846" spans="1:6" x14ac:dyDescent="0.2">
      <c r="A4846" s="18" t="s">
        <v>175</v>
      </c>
      <c r="B4846" s="18" t="s">
        <v>229</v>
      </c>
      <c r="C4846" s="18" t="s">
        <v>319</v>
      </c>
      <c r="D4846" s="18" t="s">
        <v>73</v>
      </c>
      <c r="E4846" s="18" t="s">
        <v>93</v>
      </c>
      <c r="F4846" s="44">
        <v>43</v>
      </c>
    </row>
    <row r="4847" spans="1:6" x14ac:dyDescent="0.2">
      <c r="A4847" s="18" t="s">
        <v>175</v>
      </c>
      <c r="B4847" s="18" t="s">
        <v>229</v>
      </c>
      <c r="C4847" s="18" t="s">
        <v>319</v>
      </c>
      <c r="D4847" s="18" t="s">
        <v>73</v>
      </c>
      <c r="E4847" s="18" t="s">
        <v>92</v>
      </c>
      <c r="F4847" s="44">
        <v>11</v>
      </c>
    </row>
    <row r="4848" spans="1:6" x14ac:dyDescent="0.2">
      <c r="A4848" s="18" t="s">
        <v>175</v>
      </c>
      <c r="B4848" s="18" t="s">
        <v>229</v>
      </c>
      <c r="C4848" s="18" t="s">
        <v>319</v>
      </c>
      <c r="D4848" s="18" t="s">
        <v>73</v>
      </c>
      <c r="E4848" s="18" t="s">
        <v>94</v>
      </c>
      <c r="F4848" s="44">
        <v>16</v>
      </c>
    </row>
    <row r="4849" spans="1:6" x14ac:dyDescent="0.2">
      <c r="A4849" s="18" t="s">
        <v>175</v>
      </c>
      <c r="B4849" s="18" t="s">
        <v>229</v>
      </c>
      <c r="C4849" s="18" t="s">
        <v>319</v>
      </c>
      <c r="D4849" s="18" t="s">
        <v>73</v>
      </c>
      <c r="E4849" s="18" t="s">
        <v>87</v>
      </c>
      <c r="F4849" s="44">
        <v>10</v>
      </c>
    </row>
    <row r="4850" spans="1:6" x14ac:dyDescent="0.2">
      <c r="A4850" s="18" t="s">
        <v>175</v>
      </c>
      <c r="B4850" s="18" t="s">
        <v>229</v>
      </c>
      <c r="C4850" s="18" t="s">
        <v>319</v>
      </c>
      <c r="D4850" s="18" t="s">
        <v>73</v>
      </c>
      <c r="E4850" s="18" t="s">
        <v>86</v>
      </c>
      <c r="F4850" s="44">
        <v>36</v>
      </c>
    </row>
    <row r="4851" spans="1:6" x14ac:dyDescent="0.2">
      <c r="A4851" s="18" t="s">
        <v>175</v>
      </c>
      <c r="B4851" s="18" t="s">
        <v>229</v>
      </c>
      <c r="C4851" s="18" t="s">
        <v>319</v>
      </c>
      <c r="D4851" s="18" t="s">
        <v>73</v>
      </c>
      <c r="E4851" s="18" t="s">
        <v>88</v>
      </c>
      <c r="F4851" s="44">
        <v>2</v>
      </c>
    </row>
    <row r="4852" spans="1:6" x14ac:dyDescent="0.2">
      <c r="A4852" s="18" t="s">
        <v>175</v>
      </c>
      <c r="B4852" s="18" t="s">
        <v>229</v>
      </c>
      <c r="C4852" s="18" t="s">
        <v>319</v>
      </c>
      <c r="D4852" s="18" t="s">
        <v>73</v>
      </c>
      <c r="E4852" s="18" t="s">
        <v>96</v>
      </c>
      <c r="F4852" s="44">
        <v>32</v>
      </c>
    </row>
    <row r="4853" spans="1:6" x14ac:dyDescent="0.2">
      <c r="A4853" s="18" t="s">
        <v>175</v>
      </c>
      <c r="B4853" s="18" t="s">
        <v>229</v>
      </c>
      <c r="C4853" s="18" t="s">
        <v>319</v>
      </c>
      <c r="D4853" s="18" t="s">
        <v>73</v>
      </c>
      <c r="E4853" s="18" t="s">
        <v>95</v>
      </c>
      <c r="F4853" s="44">
        <v>49</v>
      </c>
    </row>
    <row r="4854" spans="1:6" x14ac:dyDescent="0.2">
      <c r="A4854" s="18" t="s">
        <v>175</v>
      </c>
      <c r="B4854" s="18" t="s">
        <v>229</v>
      </c>
      <c r="C4854" s="18" t="s">
        <v>319</v>
      </c>
      <c r="D4854" s="18" t="s">
        <v>73</v>
      </c>
      <c r="E4854" s="18" t="s">
        <v>97</v>
      </c>
      <c r="F4854" s="44">
        <v>12</v>
      </c>
    </row>
    <row r="4855" spans="1:6" x14ac:dyDescent="0.2">
      <c r="A4855" s="18" t="s">
        <v>175</v>
      </c>
      <c r="B4855" s="18" t="s">
        <v>229</v>
      </c>
      <c r="C4855" s="18" t="s">
        <v>319</v>
      </c>
      <c r="D4855" s="18" t="s">
        <v>73</v>
      </c>
      <c r="E4855" s="18" t="s">
        <v>80</v>
      </c>
      <c r="F4855" s="44">
        <v>3</v>
      </c>
    </row>
    <row r="4856" spans="1:6" x14ac:dyDescent="0.2">
      <c r="A4856" s="18" t="s">
        <v>175</v>
      </c>
      <c r="B4856" s="18" t="s">
        <v>229</v>
      </c>
      <c r="C4856" s="18" t="s">
        <v>319</v>
      </c>
      <c r="D4856" s="18" t="s">
        <v>73</v>
      </c>
      <c r="E4856" s="18" t="s">
        <v>79</v>
      </c>
      <c r="F4856" s="44">
        <v>44</v>
      </c>
    </row>
    <row r="4857" spans="1:6" x14ac:dyDescent="0.2">
      <c r="A4857" s="18" t="s">
        <v>175</v>
      </c>
      <c r="B4857" s="18" t="s">
        <v>229</v>
      </c>
      <c r="C4857" s="18" t="s">
        <v>319</v>
      </c>
      <c r="D4857" s="18" t="s">
        <v>73</v>
      </c>
      <c r="E4857" s="18" t="s">
        <v>78</v>
      </c>
      <c r="F4857" s="44">
        <v>11</v>
      </c>
    </row>
    <row r="4858" spans="1:6" x14ac:dyDescent="0.2">
      <c r="A4858" s="18" t="s">
        <v>175</v>
      </c>
      <c r="B4858" s="18" t="s">
        <v>229</v>
      </c>
      <c r="C4858" s="18" t="s">
        <v>319</v>
      </c>
      <c r="D4858" s="18" t="s">
        <v>73</v>
      </c>
      <c r="E4858" s="18" t="s">
        <v>81</v>
      </c>
      <c r="F4858" s="44">
        <v>15</v>
      </c>
    </row>
    <row r="4859" spans="1:6" x14ac:dyDescent="0.2">
      <c r="A4859" s="18" t="s">
        <v>175</v>
      </c>
      <c r="B4859" s="18" t="s">
        <v>229</v>
      </c>
      <c r="C4859" s="18" t="s">
        <v>319</v>
      </c>
      <c r="D4859" s="18" t="s">
        <v>73</v>
      </c>
      <c r="E4859" s="18" t="s">
        <v>76</v>
      </c>
      <c r="F4859" s="44">
        <v>70</v>
      </c>
    </row>
    <row r="4860" spans="1:6" x14ac:dyDescent="0.2">
      <c r="A4860" s="18" t="s">
        <v>175</v>
      </c>
      <c r="B4860" s="18" t="s">
        <v>229</v>
      </c>
      <c r="C4860" s="18" t="s">
        <v>319</v>
      </c>
      <c r="D4860" s="18" t="s">
        <v>73</v>
      </c>
      <c r="E4860" s="18" t="s">
        <v>75</v>
      </c>
      <c r="F4860" s="44">
        <v>321</v>
      </c>
    </row>
    <row r="4861" spans="1:6" x14ac:dyDescent="0.2">
      <c r="A4861" s="18" t="s">
        <v>175</v>
      </c>
      <c r="B4861" s="18" t="s">
        <v>229</v>
      </c>
      <c r="C4861" s="18" t="s">
        <v>319</v>
      </c>
      <c r="D4861" s="18" t="s">
        <v>73</v>
      </c>
      <c r="E4861" s="18" t="s">
        <v>74</v>
      </c>
      <c r="F4861" s="44">
        <v>10</v>
      </c>
    </row>
    <row r="4862" spans="1:6" x14ac:dyDescent="0.2">
      <c r="A4862" s="18" t="s">
        <v>175</v>
      </c>
      <c r="B4862" s="18" t="s">
        <v>229</v>
      </c>
      <c r="C4862" s="18" t="s">
        <v>319</v>
      </c>
      <c r="D4862" s="18" t="s">
        <v>73</v>
      </c>
      <c r="E4862" s="18" t="s">
        <v>77</v>
      </c>
      <c r="F4862" s="44">
        <v>99</v>
      </c>
    </row>
    <row r="4863" spans="1:6" x14ac:dyDescent="0.2">
      <c r="A4863" s="18" t="s">
        <v>175</v>
      </c>
      <c r="B4863" s="18" t="s">
        <v>229</v>
      </c>
      <c r="C4863" s="18" t="s">
        <v>319</v>
      </c>
      <c r="D4863" s="18" t="s">
        <v>73</v>
      </c>
      <c r="E4863" s="18" t="s">
        <v>84</v>
      </c>
      <c r="F4863" s="44">
        <v>1</v>
      </c>
    </row>
    <row r="4864" spans="1:6" x14ac:dyDescent="0.2">
      <c r="A4864" s="18" t="s">
        <v>175</v>
      </c>
      <c r="B4864" s="18" t="s">
        <v>229</v>
      </c>
      <c r="C4864" s="18" t="s">
        <v>319</v>
      </c>
      <c r="D4864" s="18" t="s">
        <v>73</v>
      </c>
      <c r="E4864" s="18" t="s">
        <v>83</v>
      </c>
      <c r="F4864" s="44">
        <v>58</v>
      </c>
    </row>
    <row r="4865" spans="1:6" x14ac:dyDescent="0.2">
      <c r="A4865" s="18" t="s">
        <v>175</v>
      </c>
      <c r="B4865" s="18" t="s">
        <v>229</v>
      </c>
      <c r="C4865" s="18" t="s">
        <v>319</v>
      </c>
      <c r="D4865" s="18" t="s">
        <v>73</v>
      </c>
      <c r="E4865" s="18" t="s">
        <v>82</v>
      </c>
      <c r="F4865" s="44">
        <v>104</v>
      </c>
    </row>
    <row r="4866" spans="1:6" x14ac:dyDescent="0.2">
      <c r="A4866" s="18" t="s">
        <v>175</v>
      </c>
      <c r="B4866" s="18" t="s">
        <v>229</v>
      </c>
      <c r="C4866" s="18" t="s">
        <v>319</v>
      </c>
      <c r="D4866" s="18" t="s">
        <v>73</v>
      </c>
      <c r="E4866" s="18" t="s">
        <v>85</v>
      </c>
      <c r="F4866" s="44">
        <v>32</v>
      </c>
    </row>
    <row r="4867" spans="1:6" x14ac:dyDescent="0.2">
      <c r="A4867" s="18" t="s">
        <v>175</v>
      </c>
      <c r="B4867" s="18" t="s">
        <v>229</v>
      </c>
      <c r="C4867" s="18" t="s">
        <v>319</v>
      </c>
      <c r="D4867" s="18" t="s">
        <v>73</v>
      </c>
      <c r="E4867" s="18" t="s">
        <v>90</v>
      </c>
      <c r="F4867" s="44">
        <v>337</v>
      </c>
    </row>
    <row r="4868" spans="1:6" x14ac:dyDescent="0.2">
      <c r="A4868" s="18" t="s">
        <v>175</v>
      </c>
      <c r="B4868" s="18" t="s">
        <v>229</v>
      </c>
      <c r="C4868" s="18" t="s">
        <v>319</v>
      </c>
      <c r="D4868" s="18" t="s">
        <v>73</v>
      </c>
      <c r="E4868" s="18" t="s">
        <v>89</v>
      </c>
      <c r="F4868" s="44">
        <v>80</v>
      </c>
    </row>
    <row r="4869" spans="1:6" x14ac:dyDescent="0.2">
      <c r="A4869" s="18" t="s">
        <v>175</v>
      </c>
      <c r="B4869" s="18" t="s">
        <v>229</v>
      </c>
      <c r="C4869" s="18" t="s">
        <v>319</v>
      </c>
      <c r="D4869" s="18" t="s">
        <v>73</v>
      </c>
      <c r="E4869" s="18" t="s">
        <v>91</v>
      </c>
      <c r="F4869" s="44">
        <v>191</v>
      </c>
    </row>
    <row r="4870" spans="1:6" x14ac:dyDescent="0.2">
      <c r="A4870" s="18" t="s">
        <v>175</v>
      </c>
      <c r="B4870" s="18" t="s">
        <v>229</v>
      </c>
      <c r="C4870" s="18" t="s">
        <v>319</v>
      </c>
      <c r="D4870" s="18" t="s">
        <v>150</v>
      </c>
      <c r="E4870" s="18" t="s">
        <v>154</v>
      </c>
      <c r="F4870" s="44">
        <v>1669</v>
      </c>
    </row>
    <row r="4871" spans="1:6" x14ac:dyDescent="0.2">
      <c r="A4871" s="18" t="s">
        <v>175</v>
      </c>
      <c r="B4871" s="18" t="s">
        <v>229</v>
      </c>
      <c r="C4871" s="18" t="s">
        <v>319</v>
      </c>
      <c r="D4871" s="18" t="s">
        <v>150</v>
      </c>
      <c r="E4871" s="18" t="s">
        <v>151</v>
      </c>
      <c r="F4871" s="44">
        <v>13</v>
      </c>
    </row>
    <row r="4872" spans="1:6" x14ac:dyDescent="0.2">
      <c r="A4872" s="18" t="s">
        <v>175</v>
      </c>
      <c r="B4872" s="18" t="s">
        <v>229</v>
      </c>
      <c r="C4872" s="18" t="s">
        <v>319</v>
      </c>
      <c r="D4872" s="18" t="s">
        <v>150</v>
      </c>
      <c r="E4872" s="18" t="s">
        <v>152</v>
      </c>
      <c r="F4872" s="44">
        <v>309</v>
      </c>
    </row>
    <row r="4873" spans="1:6" x14ac:dyDescent="0.2">
      <c r="A4873" s="18" t="s">
        <v>175</v>
      </c>
      <c r="B4873" s="18" t="s">
        <v>229</v>
      </c>
      <c r="C4873" s="18" t="s">
        <v>319</v>
      </c>
      <c r="D4873" s="18" t="s">
        <v>150</v>
      </c>
      <c r="E4873" s="18" t="s">
        <v>153</v>
      </c>
      <c r="F4873" s="44">
        <v>1544</v>
      </c>
    </row>
    <row r="4874" spans="1:6" x14ac:dyDescent="0.2">
      <c r="A4874" s="18" t="s">
        <v>175</v>
      </c>
      <c r="B4874" s="18" t="s">
        <v>229</v>
      </c>
      <c r="C4874" s="18" t="s">
        <v>319</v>
      </c>
      <c r="D4874" s="18" t="s">
        <v>57</v>
      </c>
      <c r="E4874" s="18" t="s">
        <v>62</v>
      </c>
      <c r="F4874" s="44">
        <v>1846</v>
      </c>
    </row>
    <row r="4875" spans="1:6" x14ac:dyDescent="0.2">
      <c r="A4875" s="18" t="s">
        <v>175</v>
      </c>
      <c r="B4875" s="18" t="s">
        <v>229</v>
      </c>
      <c r="C4875" s="18" t="s">
        <v>319</v>
      </c>
      <c r="D4875" s="18" t="s">
        <v>57</v>
      </c>
      <c r="E4875" s="18" t="s">
        <v>59</v>
      </c>
      <c r="F4875" s="44">
        <v>1244</v>
      </c>
    </row>
    <row r="4876" spans="1:6" x14ac:dyDescent="0.2">
      <c r="A4876" s="18" t="s">
        <v>175</v>
      </c>
      <c r="B4876" s="18" t="s">
        <v>229</v>
      </c>
      <c r="C4876" s="18" t="s">
        <v>319</v>
      </c>
      <c r="D4876" s="18" t="s">
        <v>57</v>
      </c>
      <c r="E4876" s="18" t="s">
        <v>60</v>
      </c>
      <c r="F4876" s="44">
        <v>1522</v>
      </c>
    </row>
    <row r="4877" spans="1:6" x14ac:dyDescent="0.2">
      <c r="A4877" s="18" t="s">
        <v>175</v>
      </c>
      <c r="B4877" s="18" t="s">
        <v>229</v>
      </c>
      <c r="C4877" s="18" t="s">
        <v>319</v>
      </c>
      <c r="D4877" s="18" t="s">
        <v>57</v>
      </c>
      <c r="E4877" s="18" t="s">
        <v>61</v>
      </c>
      <c r="F4877" s="44">
        <v>734</v>
      </c>
    </row>
    <row r="4878" spans="1:6" x14ac:dyDescent="0.2">
      <c r="A4878" s="18" t="s">
        <v>175</v>
      </c>
      <c r="B4878" s="18" t="s">
        <v>229</v>
      </c>
      <c r="C4878" s="18" t="s">
        <v>319</v>
      </c>
      <c r="D4878" s="18" t="s">
        <v>57</v>
      </c>
      <c r="E4878" s="18" t="s">
        <v>63</v>
      </c>
      <c r="F4878" s="44">
        <v>356</v>
      </c>
    </row>
    <row r="4879" spans="1:6" x14ac:dyDescent="0.2">
      <c r="A4879" s="18" t="s">
        <v>175</v>
      </c>
      <c r="B4879" s="18" t="s">
        <v>229</v>
      </c>
      <c r="C4879" s="18" t="s">
        <v>319</v>
      </c>
      <c r="D4879" s="18" t="s">
        <v>57</v>
      </c>
      <c r="E4879" s="18" t="s">
        <v>23</v>
      </c>
      <c r="F4879" s="44">
        <v>361</v>
      </c>
    </row>
    <row r="4880" spans="1:6" x14ac:dyDescent="0.2">
      <c r="A4880" s="18" t="s">
        <v>175</v>
      </c>
      <c r="B4880" s="18" t="s">
        <v>229</v>
      </c>
      <c r="C4880" s="18" t="s">
        <v>319</v>
      </c>
      <c r="D4880" s="18" t="s">
        <v>141</v>
      </c>
      <c r="E4880" s="18" t="s">
        <v>146</v>
      </c>
      <c r="F4880" s="44">
        <v>1</v>
      </c>
    </row>
    <row r="4881" spans="1:6" x14ac:dyDescent="0.2">
      <c r="A4881" s="18" t="s">
        <v>175</v>
      </c>
      <c r="B4881" s="18" t="s">
        <v>229</v>
      </c>
      <c r="C4881" s="18" t="s">
        <v>319</v>
      </c>
      <c r="D4881" s="18" t="s">
        <v>141</v>
      </c>
      <c r="E4881" s="18" t="s">
        <v>145</v>
      </c>
      <c r="F4881" s="44">
        <v>7</v>
      </c>
    </row>
    <row r="4882" spans="1:6" x14ac:dyDescent="0.2">
      <c r="A4882" s="18" t="s">
        <v>175</v>
      </c>
      <c r="B4882" s="18" t="s">
        <v>229</v>
      </c>
      <c r="C4882" s="18" t="s">
        <v>319</v>
      </c>
      <c r="D4882" s="18" t="s">
        <v>141</v>
      </c>
      <c r="E4882" s="18" t="s">
        <v>142</v>
      </c>
      <c r="F4882" s="44">
        <v>90</v>
      </c>
    </row>
    <row r="4883" spans="1:6" x14ac:dyDescent="0.2">
      <c r="A4883" s="18" t="s">
        <v>175</v>
      </c>
      <c r="B4883" s="18" t="s">
        <v>229</v>
      </c>
      <c r="C4883" s="18" t="s">
        <v>319</v>
      </c>
      <c r="D4883" s="18" t="s">
        <v>141</v>
      </c>
      <c r="E4883" s="18" t="s">
        <v>147</v>
      </c>
      <c r="F4883" s="44">
        <v>19</v>
      </c>
    </row>
    <row r="4884" spans="1:6" x14ac:dyDescent="0.2">
      <c r="A4884" s="18" t="s">
        <v>175</v>
      </c>
      <c r="B4884" s="18" t="s">
        <v>229</v>
      </c>
      <c r="C4884" s="18" t="s">
        <v>319</v>
      </c>
      <c r="D4884" s="18" t="s">
        <v>141</v>
      </c>
      <c r="E4884" s="18" t="s">
        <v>144</v>
      </c>
      <c r="F4884" s="44">
        <v>3</v>
      </c>
    </row>
    <row r="4885" spans="1:6" x14ac:dyDescent="0.2">
      <c r="A4885" s="18" t="s">
        <v>175</v>
      </c>
      <c r="B4885" s="18" t="s">
        <v>229</v>
      </c>
      <c r="C4885" s="18" t="s">
        <v>319</v>
      </c>
      <c r="D4885" s="18" t="s">
        <v>141</v>
      </c>
      <c r="E4885" s="18" t="s">
        <v>143</v>
      </c>
      <c r="F4885" s="44">
        <v>4</v>
      </c>
    </row>
    <row r="4886" spans="1:6" x14ac:dyDescent="0.2">
      <c r="A4886" s="18" t="s">
        <v>175</v>
      </c>
      <c r="B4886" s="18" t="s">
        <v>229</v>
      </c>
      <c r="C4886" s="18" t="s">
        <v>319</v>
      </c>
      <c r="D4886" s="18" t="s">
        <v>35</v>
      </c>
      <c r="E4886" s="18" t="s">
        <v>21</v>
      </c>
      <c r="F4886" s="44">
        <v>1018</v>
      </c>
    </row>
    <row r="4887" spans="1:6" x14ac:dyDescent="0.2">
      <c r="A4887" s="18" t="s">
        <v>175</v>
      </c>
      <c r="B4887" s="18" t="s">
        <v>229</v>
      </c>
      <c r="C4887" s="18" t="s">
        <v>319</v>
      </c>
      <c r="D4887" s="18" t="s">
        <v>35</v>
      </c>
      <c r="E4887" s="18" t="s">
        <v>36</v>
      </c>
      <c r="F4887" s="44">
        <v>53</v>
      </c>
    </row>
    <row r="4888" spans="1:6" x14ac:dyDescent="0.2">
      <c r="A4888" s="18" t="s">
        <v>175</v>
      </c>
      <c r="B4888" s="18" t="s">
        <v>229</v>
      </c>
      <c r="C4888" s="18" t="s">
        <v>319</v>
      </c>
      <c r="D4888" s="18" t="s">
        <v>35</v>
      </c>
      <c r="E4888" s="18" t="s">
        <v>38</v>
      </c>
      <c r="F4888" s="44">
        <v>2069</v>
      </c>
    </row>
    <row r="4889" spans="1:6" x14ac:dyDescent="0.2">
      <c r="A4889" s="18" t="s">
        <v>175</v>
      </c>
      <c r="B4889" s="18" t="s">
        <v>229</v>
      </c>
      <c r="C4889" s="18" t="s">
        <v>319</v>
      </c>
      <c r="D4889" s="18" t="s">
        <v>35</v>
      </c>
      <c r="E4889" s="18" t="s">
        <v>23</v>
      </c>
      <c r="F4889" s="44">
        <v>150</v>
      </c>
    </row>
    <row r="4890" spans="1:6" x14ac:dyDescent="0.2">
      <c r="A4890" s="18" t="s">
        <v>175</v>
      </c>
      <c r="B4890" s="18" t="s">
        <v>229</v>
      </c>
      <c r="C4890" s="18" t="s">
        <v>319</v>
      </c>
      <c r="D4890" s="18" t="s">
        <v>35</v>
      </c>
      <c r="E4890" s="18" t="s">
        <v>37</v>
      </c>
      <c r="F4890" s="44">
        <v>305</v>
      </c>
    </row>
    <row r="4891" spans="1:6" x14ac:dyDescent="0.2">
      <c r="A4891" s="18" t="s">
        <v>175</v>
      </c>
      <c r="B4891" s="18" t="s">
        <v>229</v>
      </c>
      <c r="C4891" s="18" t="s">
        <v>319</v>
      </c>
      <c r="D4891" s="18" t="s">
        <v>35</v>
      </c>
      <c r="E4891" s="18" t="s">
        <v>22</v>
      </c>
      <c r="F4891" s="44">
        <v>147</v>
      </c>
    </row>
    <row r="4892" spans="1:6" x14ac:dyDescent="0.2">
      <c r="A4892" s="18" t="s">
        <v>175</v>
      </c>
      <c r="B4892" s="18" t="s">
        <v>229</v>
      </c>
      <c r="C4892" s="18" t="s">
        <v>319</v>
      </c>
      <c r="D4892" s="18" t="s">
        <v>272</v>
      </c>
      <c r="E4892" s="18" t="s">
        <v>166</v>
      </c>
      <c r="F4892" s="44">
        <v>354</v>
      </c>
    </row>
    <row r="4893" spans="1:6" x14ac:dyDescent="0.2">
      <c r="A4893" s="18" t="s">
        <v>175</v>
      </c>
      <c r="B4893" s="18" t="s">
        <v>229</v>
      </c>
      <c r="C4893" s="18" t="s">
        <v>319</v>
      </c>
      <c r="D4893" s="18" t="s">
        <v>272</v>
      </c>
      <c r="E4893" s="18" t="s">
        <v>163</v>
      </c>
      <c r="F4893" s="44">
        <v>1403</v>
      </c>
    </row>
    <row r="4894" spans="1:6" x14ac:dyDescent="0.2">
      <c r="A4894" s="18" t="s">
        <v>175</v>
      </c>
      <c r="B4894" s="18" t="s">
        <v>229</v>
      </c>
      <c r="C4894" s="18" t="s">
        <v>319</v>
      </c>
      <c r="D4894" s="18" t="s">
        <v>105</v>
      </c>
      <c r="E4894" s="18" t="s">
        <v>106</v>
      </c>
      <c r="F4894" s="44">
        <v>1</v>
      </c>
    </row>
    <row r="4895" spans="1:6" x14ac:dyDescent="0.2">
      <c r="A4895" s="18" t="s">
        <v>175</v>
      </c>
      <c r="B4895" s="18" t="s">
        <v>229</v>
      </c>
      <c r="C4895" s="18" t="s">
        <v>319</v>
      </c>
      <c r="D4895" s="18" t="s">
        <v>105</v>
      </c>
      <c r="E4895" s="18" t="s">
        <v>107</v>
      </c>
      <c r="F4895" s="44">
        <v>5</v>
      </c>
    </row>
    <row r="4896" spans="1:6" x14ac:dyDescent="0.2">
      <c r="A4896" s="18" t="s">
        <v>175</v>
      </c>
      <c r="B4896" s="18" t="s">
        <v>229</v>
      </c>
      <c r="C4896" s="18" t="s">
        <v>319</v>
      </c>
      <c r="D4896" s="18" t="s">
        <v>105</v>
      </c>
      <c r="E4896" s="18" t="s">
        <v>108</v>
      </c>
      <c r="F4896" s="44">
        <v>38</v>
      </c>
    </row>
    <row r="4897" spans="1:6" x14ac:dyDescent="0.2">
      <c r="A4897" s="18" t="s">
        <v>175</v>
      </c>
      <c r="B4897" s="18" t="s">
        <v>229</v>
      </c>
      <c r="C4897" s="18" t="s">
        <v>319</v>
      </c>
      <c r="D4897" s="18" t="s">
        <v>105</v>
      </c>
      <c r="E4897" s="18" t="s">
        <v>109</v>
      </c>
      <c r="F4897" s="44">
        <v>328</v>
      </c>
    </row>
    <row r="4898" spans="1:6" x14ac:dyDescent="0.2">
      <c r="A4898" s="18" t="s">
        <v>175</v>
      </c>
      <c r="B4898" s="18" t="s">
        <v>229</v>
      </c>
      <c r="C4898" s="18" t="s">
        <v>319</v>
      </c>
      <c r="D4898" s="18" t="s">
        <v>105</v>
      </c>
      <c r="E4898" s="18" t="s">
        <v>110</v>
      </c>
      <c r="F4898" s="44">
        <v>36</v>
      </c>
    </row>
    <row r="4899" spans="1:6" x14ac:dyDescent="0.2">
      <c r="A4899" s="18" t="s">
        <v>175</v>
      </c>
      <c r="B4899" s="18" t="s">
        <v>229</v>
      </c>
      <c r="C4899" s="18" t="s">
        <v>319</v>
      </c>
      <c r="D4899" s="18" t="s">
        <v>105</v>
      </c>
      <c r="E4899" s="18" t="s">
        <v>111</v>
      </c>
      <c r="F4899" s="44">
        <v>36</v>
      </c>
    </row>
    <row r="4900" spans="1:6" x14ac:dyDescent="0.2">
      <c r="A4900" s="18" t="s">
        <v>175</v>
      </c>
      <c r="B4900" s="18" t="s">
        <v>229</v>
      </c>
      <c r="C4900" s="18" t="s">
        <v>319</v>
      </c>
      <c r="D4900" s="18" t="s">
        <v>105</v>
      </c>
      <c r="E4900" s="18" t="s">
        <v>112</v>
      </c>
      <c r="F4900" s="44">
        <v>3</v>
      </c>
    </row>
    <row r="4901" spans="1:6" x14ac:dyDescent="0.2">
      <c r="A4901" s="18" t="s">
        <v>175</v>
      </c>
      <c r="B4901" s="18" t="s">
        <v>229</v>
      </c>
      <c r="C4901" s="18" t="s">
        <v>319</v>
      </c>
      <c r="D4901" s="18" t="s">
        <v>105</v>
      </c>
      <c r="E4901" s="18" t="s">
        <v>113</v>
      </c>
      <c r="F4901" s="44">
        <v>6</v>
      </c>
    </row>
    <row r="4902" spans="1:6" x14ac:dyDescent="0.2">
      <c r="A4902" s="18" t="s">
        <v>175</v>
      </c>
      <c r="B4902" s="18" t="s">
        <v>229</v>
      </c>
      <c r="C4902" s="18" t="s">
        <v>319</v>
      </c>
      <c r="D4902" s="18" t="s">
        <v>105</v>
      </c>
      <c r="E4902" s="18" t="s">
        <v>114</v>
      </c>
      <c r="F4902" s="44">
        <v>1</v>
      </c>
    </row>
    <row r="4903" spans="1:6" x14ac:dyDescent="0.2">
      <c r="A4903" s="18" t="s">
        <v>175</v>
      </c>
      <c r="B4903" s="18" t="s">
        <v>229</v>
      </c>
      <c r="C4903" s="18" t="s">
        <v>319</v>
      </c>
      <c r="D4903" s="18" t="s">
        <v>105</v>
      </c>
      <c r="E4903" s="18" t="s">
        <v>115</v>
      </c>
      <c r="F4903" s="44">
        <v>4</v>
      </c>
    </row>
    <row r="4904" spans="1:6" x14ac:dyDescent="0.2">
      <c r="A4904" s="18" t="s">
        <v>175</v>
      </c>
      <c r="B4904" s="18" t="s">
        <v>229</v>
      </c>
      <c r="C4904" s="18" t="s">
        <v>319</v>
      </c>
      <c r="D4904" s="18" t="s">
        <v>105</v>
      </c>
      <c r="E4904" s="18" t="s">
        <v>116</v>
      </c>
      <c r="F4904" s="44">
        <v>12</v>
      </c>
    </row>
    <row r="4905" spans="1:6" x14ac:dyDescent="0.2">
      <c r="A4905" s="18" t="s">
        <v>175</v>
      </c>
      <c r="B4905" s="18" t="s">
        <v>229</v>
      </c>
      <c r="C4905" s="18" t="s">
        <v>319</v>
      </c>
      <c r="D4905" s="18" t="s">
        <v>105</v>
      </c>
      <c r="E4905" s="18" t="s">
        <v>117</v>
      </c>
      <c r="F4905" s="44">
        <v>34</v>
      </c>
    </row>
    <row r="4906" spans="1:6" x14ac:dyDescent="0.2">
      <c r="A4906" s="18" t="s">
        <v>175</v>
      </c>
      <c r="B4906" s="18" t="s">
        <v>229</v>
      </c>
      <c r="C4906" s="18" t="s">
        <v>319</v>
      </c>
      <c r="D4906" s="18" t="s">
        <v>105</v>
      </c>
      <c r="E4906" s="18" t="s">
        <v>119</v>
      </c>
      <c r="F4906" s="44">
        <v>3</v>
      </c>
    </row>
    <row r="4907" spans="1:6" x14ac:dyDescent="0.2">
      <c r="A4907" s="18" t="s">
        <v>175</v>
      </c>
      <c r="B4907" s="18" t="s">
        <v>229</v>
      </c>
      <c r="C4907" s="18" t="s">
        <v>319</v>
      </c>
      <c r="D4907" s="18" t="s">
        <v>105</v>
      </c>
      <c r="E4907" s="18" t="s">
        <v>120</v>
      </c>
      <c r="F4907" s="44">
        <v>14</v>
      </c>
    </row>
    <row r="4908" spans="1:6" x14ac:dyDescent="0.2">
      <c r="A4908" s="18" t="s">
        <v>175</v>
      </c>
      <c r="B4908" s="18" t="s">
        <v>229</v>
      </c>
      <c r="C4908" s="18" t="s">
        <v>319</v>
      </c>
      <c r="D4908" s="18" t="s">
        <v>105</v>
      </c>
      <c r="E4908" s="18" t="s">
        <v>121</v>
      </c>
      <c r="F4908" s="44">
        <v>46</v>
      </c>
    </row>
    <row r="4909" spans="1:6" x14ac:dyDescent="0.2">
      <c r="A4909" s="18" t="s">
        <v>175</v>
      </c>
      <c r="B4909" s="18" t="s">
        <v>229</v>
      </c>
      <c r="C4909" s="18" t="s">
        <v>319</v>
      </c>
      <c r="D4909" s="18" t="s">
        <v>105</v>
      </c>
      <c r="E4909" s="18" t="s">
        <v>122</v>
      </c>
      <c r="F4909" s="44">
        <v>5</v>
      </c>
    </row>
    <row r="4910" spans="1:6" x14ac:dyDescent="0.2">
      <c r="A4910" s="18" t="s">
        <v>175</v>
      </c>
      <c r="B4910" s="18" t="s">
        <v>229</v>
      </c>
      <c r="C4910" s="18" t="s">
        <v>319</v>
      </c>
      <c r="D4910" s="18" t="s">
        <v>105</v>
      </c>
      <c r="E4910" s="18" t="s">
        <v>123</v>
      </c>
      <c r="F4910" s="44">
        <v>1</v>
      </c>
    </row>
    <row r="4911" spans="1:6" x14ac:dyDescent="0.2">
      <c r="A4911" s="18" t="s">
        <v>175</v>
      </c>
      <c r="B4911" s="18" t="s">
        <v>229</v>
      </c>
      <c r="C4911" s="18" t="s">
        <v>319</v>
      </c>
      <c r="D4911" s="18" t="s">
        <v>105</v>
      </c>
      <c r="E4911" s="18" t="s">
        <v>124</v>
      </c>
      <c r="F4911" s="44">
        <v>8</v>
      </c>
    </row>
    <row r="4912" spans="1:6" x14ac:dyDescent="0.2">
      <c r="A4912" s="18" t="s">
        <v>175</v>
      </c>
      <c r="B4912" s="18" t="s">
        <v>229</v>
      </c>
      <c r="C4912" s="18" t="s">
        <v>319</v>
      </c>
      <c r="D4912" s="18" t="s">
        <v>105</v>
      </c>
      <c r="E4912" s="18" t="s">
        <v>125</v>
      </c>
      <c r="F4912" s="44">
        <v>27</v>
      </c>
    </row>
    <row r="4913" spans="1:6" x14ac:dyDescent="0.2">
      <c r="A4913" s="18" t="s">
        <v>175</v>
      </c>
      <c r="B4913" s="18" t="s">
        <v>229</v>
      </c>
      <c r="C4913" s="18" t="s">
        <v>319</v>
      </c>
      <c r="D4913" s="18" t="s">
        <v>105</v>
      </c>
      <c r="E4913" s="18" t="s">
        <v>126</v>
      </c>
      <c r="F4913" s="44">
        <v>19</v>
      </c>
    </row>
    <row r="4914" spans="1:6" x14ac:dyDescent="0.2">
      <c r="A4914" s="18" t="s">
        <v>175</v>
      </c>
      <c r="B4914" s="18" t="s">
        <v>229</v>
      </c>
      <c r="C4914" s="18" t="s">
        <v>319</v>
      </c>
      <c r="D4914" s="18" t="s">
        <v>105</v>
      </c>
      <c r="E4914" s="18" t="s">
        <v>127</v>
      </c>
      <c r="F4914" s="44">
        <v>130</v>
      </c>
    </row>
    <row r="4915" spans="1:6" x14ac:dyDescent="0.2">
      <c r="A4915" s="18" t="s">
        <v>175</v>
      </c>
      <c r="B4915" s="18" t="s">
        <v>229</v>
      </c>
      <c r="C4915" s="18" t="s">
        <v>319</v>
      </c>
      <c r="D4915" s="18" t="s">
        <v>242</v>
      </c>
      <c r="E4915" s="18" t="s">
        <v>62</v>
      </c>
      <c r="F4915" s="44">
        <v>1979</v>
      </c>
    </row>
    <row r="4916" spans="1:6" x14ac:dyDescent="0.2">
      <c r="A4916" s="18" t="s">
        <v>175</v>
      </c>
      <c r="B4916" s="18" t="s">
        <v>229</v>
      </c>
      <c r="C4916" s="18" t="s">
        <v>319</v>
      </c>
      <c r="D4916" s="18" t="s">
        <v>242</v>
      </c>
      <c r="E4916" s="18" t="s">
        <v>59</v>
      </c>
      <c r="F4916" s="44">
        <v>102</v>
      </c>
    </row>
    <row r="4917" spans="1:6" x14ac:dyDescent="0.2">
      <c r="A4917" s="18" t="s">
        <v>175</v>
      </c>
      <c r="B4917" s="18" t="s">
        <v>229</v>
      </c>
      <c r="C4917" s="18" t="s">
        <v>319</v>
      </c>
      <c r="D4917" s="18" t="s">
        <v>242</v>
      </c>
      <c r="E4917" s="18" t="s">
        <v>60</v>
      </c>
      <c r="F4917" s="44">
        <v>52</v>
      </c>
    </row>
    <row r="4918" spans="1:6" x14ac:dyDescent="0.2">
      <c r="A4918" s="18" t="s">
        <v>175</v>
      </c>
      <c r="B4918" s="18" t="s">
        <v>229</v>
      </c>
      <c r="C4918" s="18" t="s">
        <v>319</v>
      </c>
      <c r="D4918" s="18" t="s">
        <v>242</v>
      </c>
      <c r="E4918" s="18" t="s">
        <v>61</v>
      </c>
      <c r="F4918" s="44">
        <v>516</v>
      </c>
    </row>
    <row r="4919" spans="1:6" x14ac:dyDescent="0.2">
      <c r="A4919" s="18" t="s">
        <v>175</v>
      </c>
      <c r="B4919" s="18" t="s">
        <v>229</v>
      </c>
      <c r="C4919" s="18" t="s">
        <v>319</v>
      </c>
      <c r="D4919" s="18" t="s">
        <v>242</v>
      </c>
      <c r="E4919" s="18" t="s">
        <v>63</v>
      </c>
      <c r="F4919" s="44">
        <v>184</v>
      </c>
    </row>
    <row r="4920" spans="1:6" x14ac:dyDescent="0.2">
      <c r="A4920" s="18" t="s">
        <v>175</v>
      </c>
      <c r="B4920" s="18" t="s">
        <v>229</v>
      </c>
      <c r="C4920" s="18" t="s">
        <v>319</v>
      </c>
      <c r="D4920" s="18" t="s">
        <v>242</v>
      </c>
      <c r="E4920" s="18" t="s">
        <v>23</v>
      </c>
      <c r="F4920" s="44">
        <v>59</v>
      </c>
    </row>
    <row r="4921" spans="1:6" x14ac:dyDescent="0.2">
      <c r="A4921" s="18" t="s">
        <v>175</v>
      </c>
      <c r="B4921" s="18" t="s">
        <v>229</v>
      </c>
      <c r="C4921" s="18" t="s">
        <v>319</v>
      </c>
      <c r="D4921" s="18" t="s">
        <v>273</v>
      </c>
      <c r="E4921" s="18" t="s">
        <v>133</v>
      </c>
      <c r="F4921" s="44">
        <v>44</v>
      </c>
    </row>
    <row r="4922" spans="1:6" x14ac:dyDescent="0.2">
      <c r="A4922" s="18" t="s">
        <v>175</v>
      </c>
      <c r="B4922" s="18" t="s">
        <v>229</v>
      </c>
      <c r="C4922" s="18" t="s">
        <v>319</v>
      </c>
      <c r="D4922" s="18" t="s">
        <v>273</v>
      </c>
      <c r="E4922" s="18" t="s">
        <v>23</v>
      </c>
      <c r="F4922" s="44">
        <v>243</v>
      </c>
    </row>
    <row r="4923" spans="1:6" x14ac:dyDescent="0.2">
      <c r="A4923" s="18" t="s">
        <v>175</v>
      </c>
      <c r="B4923" s="18" t="s">
        <v>229</v>
      </c>
      <c r="C4923" s="18" t="s">
        <v>319</v>
      </c>
      <c r="D4923" s="18" t="s">
        <v>273</v>
      </c>
      <c r="E4923" s="18" t="s">
        <v>136</v>
      </c>
      <c r="F4923" s="44">
        <v>13</v>
      </c>
    </row>
    <row r="4924" spans="1:6" x14ac:dyDescent="0.2">
      <c r="A4924" s="18" t="s">
        <v>175</v>
      </c>
      <c r="B4924" s="18" t="s">
        <v>229</v>
      </c>
      <c r="C4924" s="18" t="s">
        <v>319</v>
      </c>
      <c r="D4924" s="18" t="s">
        <v>273</v>
      </c>
      <c r="E4924" s="18" t="s">
        <v>137</v>
      </c>
      <c r="F4924" s="44">
        <v>35</v>
      </c>
    </row>
    <row r="4925" spans="1:6" x14ac:dyDescent="0.2">
      <c r="A4925" s="18" t="s">
        <v>175</v>
      </c>
      <c r="B4925" s="18" t="s">
        <v>229</v>
      </c>
      <c r="C4925" s="18" t="s">
        <v>319</v>
      </c>
      <c r="D4925" s="18" t="s">
        <v>273</v>
      </c>
      <c r="E4925" s="18" t="s">
        <v>135</v>
      </c>
      <c r="F4925" s="44">
        <v>49</v>
      </c>
    </row>
    <row r="4926" spans="1:6" x14ac:dyDescent="0.2">
      <c r="A4926" s="18" t="s">
        <v>175</v>
      </c>
      <c r="B4926" s="18" t="s">
        <v>229</v>
      </c>
      <c r="C4926" s="18" t="s">
        <v>319</v>
      </c>
      <c r="D4926" s="18" t="s">
        <v>273</v>
      </c>
      <c r="E4926" s="18" t="s">
        <v>134</v>
      </c>
      <c r="F4926" s="44">
        <v>18</v>
      </c>
    </row>
    <row r="4927" spans="1:6" x14ac:dyDescent="0.2">
      <c r="A4927" s="18" t="s">
        <v>175</v>
      </c>
      <c r="B4927" s="18" t="s">
        <v>229</v>
      </c>
      <c r="C4927" s="18" t="s">
        <v>319</v>
      </c>
      <c r="D4927" s="18" t="s">
        <v>273</v>
      </c>
      <c r="E4927" s="18" t="s">
        <v>132</v>
      </c>
      <c r="F4927" s="44">
        <v>275</v>
      </c>
    </row>
    <row r="4928" spans="1:6" x14ac:dyDescent="0.2">
      <c r="A4928" s="18" t="s">
        <v>175</v>
      </c>
      <c r="B4928" s="18" t="s">
        <v>229</v>
      </c>
      <c r="C4928" s="18" t="s">
        <v>319</v>
      </c>
      <c r="D4928" s="18" t="s">
        <v>274</v>
      </c>
      <c r="E4928" s="18" t="s">
        <v>163</v>
      </c>
      <c r="F4928" s="44">
        <v>56</v>
      </c>
    </row>
    <row r="4929" spans="1:6" x14ac:dyDescent="0.2">
      <c r="A4929" s="18" t="s">
        <v>175</v>
      </c>
      <c r="B4929" s="18" t="s">
        <v>229</v>
      </c>
      <c r="C4929" s="18" t="s">
        <v>319</v>
      </c>
      <c r="D4929" s="18" t="s">
        <v>34</v>
      </c>
      <c r="E4929" s="18" t="s">
        <v>276</v>
      </c>
      <c r="F4929" s="44">
        <v>1154</v>
      </c>
    </row>
    <row r="4930" spans="1:6" x14ac:dyDescent="0.2">
      <c r="A4930" s="18" t="s">
        <v>175</v>
      </c>
      <c r="B4930" s="18" t="s">
        <v>229</v>
      </c>
      <c r="C4930" s="18" t="s">
        <v>319</v>
      </c>
      <c r="D4930" s="18" t="s">
        <v>34</v>
      </c>
      <c r="E4930" s="18" t="s">
        <v>28</v>
      </c>
      <c r="F4930" s="44">
        <v>1305</v>
      </c>
    </row>
    <row r="4931" spans="1:6" x14ac:dyDescent="0.2">
      <c r="A4931" s="18" t="s">
        <v>175</v>
      </c>
      <c r="B4931" s="18" t="s">
        <v>229</v>
      </c>
      <c r="C4931" s="18" t="s">
        <v>319</v>
      </c>
      <c r="D4931" s="18" t="s">
        <v>34</v>
      </c>
      <c r="E4931" s="18" t="s">
        <v>30</v>
      </c>
      <c r="F4931" s="44">
        <v>9</v>
      </c>
    </row>
    <row r="4932" spans="1:6" x14ac:dyDescent="0.2">
      <c r="A4932" s="18" t="s">
        <v>175</v>
      </c>
      <c r="B4932" s="18" t="s">
        <v>229</v>
      </c>
      <c r="C4932" s="18" t="s">
        <v>319</v>
      </c>
      <c r="D4932" s="18" t="s">
        <v>34</v>
      </c>
      <c r="E4932" s="18" t="s">
        <v>31</v>
      </c>
      <c r="F4932" s="44">
        <v>143</v>
      </c>
    </row>
    <row r="4933" spans="1:6" x14ac:dyDescent="0.2">
      <c r="A4933" s="18" t="s">
        <v>175</v>
      </c>
      <c r="B4933" s="18" t="s">
        <v>229</v>
      </c>
      <c r="C4933" s="18" t="s">
        <v>319</v>
      </c>
      <c r="D4933" s="18" t="s">
        <v>34</v>
      </c>
      <c r="E4933" s="18" t="s">
        <v>26</v>
      </c>
      <c r="F4933" s="44">
        <v>59</v>
      </c>
    </row>
    <row r="4934" spans="1:6" x14ac:dyDescent="0.2">
      <c r="A4934" s="18" t="s">
        <v>175</v>
      </c>
      <c r="B4934" s="18" t="s">
        <v>229</v>
      </c>
      <c r="C4934" s="18" t="s">
        <v>319</v>
      </c>
      <c r="D4934" s="18" t="s">
        <v>34</v>
      </c>
      <c r="E4934" s="18" t="s">
        <v>33</v>
      </c>
      <c r="F4934" s="44">
        <v>535</v>
      </c>
    </row>
    <row r="4935" spans="1:6" x14ac:dyDescent="0.2">
      <c r="A4935" s="18" t="s">
        <v>175</v>
      </c>
      <c r="B4935" s="18" t="s">
        <v>229</v>
      </c>
      <c r="C4935" s="18" t="s">
        <v>319</v>
      </c>
      <c r="D4935" s="18" t="s">
        <v>34</v>
      </c>
      <c r="E4935" s="18" t="s">
        <v>23</v>
      </c>
      <c r="F4935" s="44">
        <v>662</v>
      </c>
    </row>
    <row r="4936" spans="1:6" x14ac:dyDescent="0.2">
      <c r="A4936" s="18" t="s">
        <v>175</v>
      </c>
      <c r="B4936" s="18" t="s">
        <v>229</v>
      </c>
      <c r="C4936" s="18" t="s">
        <v>319</v>
      </c>
      <c r="D4936" s="18" t="s">
        <v>34</v>
      </c>
      <c r="E4936" s="18" t="s">
        <v>32</v>
      </c>
      <c r="F4936" s="44">
        <v>43</v>
      </c>
    </row>
    <row r="4937" spans="1:6" x14ac:dyDescent="0.2">
      <c r="A4937" s="18" t="s">
        <v>175</v>
      </c>
      <c r="B4937" s="18" t="s">
        <v>229</v>
      </c>
      <c r="C4937" s="18" t="s">
        <v>319</v>
      </c>
      <c r="D4937" s="18" t="s">
        <v>34</v>
      </c>
      <c r="E4937" s="18" t="s">
        <v>29</v>
      </c>
      <c r="F4937" s="44">
        <v>844</v>
      </c>
    </row>
    <row r="4938" spans="1:6" x14ac:dyDescent="0.2">
      <c r="A4938" s="18" t="s">
        <v>175</v>
      </c>
      <c r="B4938" s="18" t="s">
        <v>229</v>
      </c>
      <c r="C4938" s="18" t="s">
        <v>319</v>
      </c>
      <c r="D4938" s="18" t="s">
        <v>275</v>
      </c>
      <c r="E4938" s="18" t="s">
        <v>276</v>
      </c>
      <c r="F4938" s="44">
        <v>56</v>
      </c>
    </row>
    <row r="4939" spans="1:6" x14ac:dyDescent="0.2">
      <c r="A4939" s="18" t="s">
        <v>175</v>
      </c>
      <c r="B4939" s="18" t="s">
        <v>229</v>
      </c>
      <c r="C4939" s="18" t="s">
        <v>319</v>
      </c>
      <c r="D4939" s="18" t="s">
        <v>275</v>
      </c>
      <c r="E4939" s="18" t="s">
        <v>28</v>
      </c>
      <c r="F4939" s="44">
        <v>114</v>
      </c>
    </row>
    <row r="4940" spans="1:6" x14ac:dyDescent="0.2">
      <c r="A4940" s="18" t="s">
        <v>175</v>
      </c>
      <c r="B4940" s="18" t="s">
        <v>229</v>
      </c>
      <c r="C4940" s="18" t="s">
        <v>319</v>
      </c>
      <c r="D4940" s="18" t="s">
        <v>275</v>
      </c>
      <c r="E4940" s="18" t="s">
        <v>30</v>
      </c>
      <c r="F4940" s="44">
        <v>2</v>
      </c>
    </row>
    <row r="4941" spans="1:6" x14ac:dyDescent="0.2">
      <c r="A4941" s="18" t="s">
        <v>175</v>
      </c>
      <c r="B4941" s="18" t="s">
        <v>229</v>
      </c>
      <c r="C4941" s="18" t="s">
        <v>319</v>
      </c>
      <c r="D4941" s="18" t="s">
        <v>275</v>
      </c>
      <c r="E4941" s="18" t="s">
        <v>31</v>
      </c>
      <c r="F4941" s="44">
        <v>288</v>
      </c>
    </row>
    <row r="4942" spans="1:6" x14ac:dyDescent="0.2">
      <c r="A4942" s="18" t="s">
        <v>175</v>
      </c>
      <c r="B4942" s="18" t="s">
        <v>229</v>
      </c>
      <c r="C4942" s="18" t="s">
        <v>319</v>
      </c>
      <c r="D4942" s="18" t="s">
        <v>275</v>
      </c>
      <c r="E4942" s="18" t="s">
        <v>26</v>
      </c>
      <c r="F4942" s="44">
        <v>463</v>
      </c>
    </row>
    <row r="4943" spans="1:6" x14ac:dyDescent="0.2">
      <c r="A4943" s="18" t="s">
        <v>175</v>
      </c>
      <c r="B4943" s="18" t="s">
        <v>229</v>
      </c>
      <c r="C4943" s="18" t="s">
        <v>319</v>
      </c>
      <c r="D4943" s="18" t="s">
        <v>275</v>
      </c>
      <c r="E4943" s="18" t="s">
        <v>33</v>
      </c>
      <c r="F4943" s="44">
        <v>101</v>
      </c>
    </row>
    <row r="4944" spans="1:6" x14ac:dyDescent="0.2">
      <c r="A4944" s="18" t="s">
        <v>175</v>
      </c>
      <c r="B4944" s="18" t="s">
        <v>229</v>
      </c>
      <c r="C4944" s="18" t="s">
        <v>319</v>
      </c>
      <c r="D4944" s="18" t="s">
        <v>275</v>
      </c>
      <c r="E4944" s="18" t="s">
        <v>23</v>
      </c>
      <c r="F4944" s="44">
        <v>201</v>
      </c>
    </row>
    <row r="4945" spans="1:6" x14ac:dyDescent="0.2">
      <c r="A4945" s="18" t="s">
        <v>175</v>
      </c>
      <c r="B4945" s="18" t="s">
        <v>229</v>
      </c>
      <c r="C4945" s="18" t="s">
        <v>319</v>
      </c>
      <c r="D4945" s="18" t="s">
        <v>275</v>
      </c>
      <c r="E4945" s="18" t="s">
        <v>32</v>
      </c>
      <c r="F4945" s="44">
        <v>5</v>
      </c>
    </row>
    <row r="4946" spans="1:6" x14ac:dyDescent="0.2">
      <c r="A4946" s="18" t="s">
        <v>175</v>
      </c>
      <c r="B4946" s="18" t="s">
        <v>229</v>
      </c>
      <c r="C4946" s="18" t="s">
        <v>319</v>
      </c>
      <c r="D4946" s="18" t="s">
        <v>275</v>
      </c>
      <c r="E4946" s="18" t="s">
        <v>29</v>
      </c>
      <c r="F4946" s="44">
        <v>96</v>
      </c>
    </row>
    <row r="4947" spans="1:6" x14ac:dyDescent="0.2">
      <c r="A4947" s="18" t="s">
        <v>175</v>
      </c>
      <c r="B4947" s="18" t="s">
        <v>229</v>
      </c>
      <c r="C4947" s="18" t="s">
        <v>319</v>
      </c>
      <c r="D4947" s="18" t="s">
        <v>162</v>
      </c>
      <c r="E4947" s="18" t="s">
        <v>163</v>
      </c>
      <c r="F4947" s="44">
        <v>2010</v>
      </c>
    </row>
    <row r="4948" spans="1:6" x14ac:dyDescent="0.2">
      <c r="A4948" s="18" t="s">
        <v>175</v>
      </c>
      <c r="B4948" s="18" t="s">
        <v>229</v>
      </c>
      <c r="C4948" s="18" t="s">
        <v>319</v>
      </c>
      <c r="D4948" s="18" t="s">
        <v>65</v>
      </c>
      <c r="E4948" s="18" t="s">
        <v>70</v>
      </c>
      <c r="F4948" s="44">
        <v>27</v>
      </c>
    </row>
    <row r="4949" spans="1:6" x14ac:dyDescent="0.2">
      <c r="A4949" s="18" t="s">
        <v>175</v>
      </c>
      <c r="B4949" s="18" t="s">
        <v>229</v>
      </c>
      <c r="C4949" s="18" t="s">
        <v>319</v>
      </c>
      <c r="D4949" s="18" t="s">
        <v>65</v>
      </c>
      <c r="E4949" s="18" t="s">
        <v>69</v>
      </c>
      <c r="F4949" s="44">
        <v>1</v>
      </c>
    </row>
    <row r="4950" spans="1:6" x14ac:dyDescent="0.2">
      <c r="A4950" s="18" t="s">
        <v>175</v>
      </c>
      <c r="B4950" s="18" t="s">
        <v>229</v>
      </c>
      <c r="C4950" s="18" t="s">
        <v>319</v>
      </c>
      <c r="D4950" s="18" t="s">
        <v>65</v>
      </c>
      <c r="E4950" s="18" t="s">
        <v>277</v>
      </c>
      <c r="F4950" s="44">
        <v>21</v>
      </c>
    </row>
    <row r="4951" spans="1:6" x14ac:dyDescent="0.2">
      <c r="A4951" s="18" t="s">
        <v>175</v>
      </c>
      <c r="B4951" s="18" t="s">
        <v>229</v>
      </c>
      <c r="C4951" s="18" t="s">
        <v>319</v>
      </c>
      <c r="D4951" s="18" t="s">
        <v>65</v>
      </c>
      <c r="E4951" s="18" t="s">
        <v>278</v>
      </c>
      <c r="F4951" s="44">
        <v>394</v>
      </c>
    </row>
    <row r="4952" spans="1:6" x14ac:dyDescent="0.2">
      <c r="A4952" s="18" t="s">
        <v>175</v>
      </c>
      <c r="B4952" s="18" t="s">
        <v>229</v>
      </c>
      <c r="C4952" s="18" t="s">
        <v>319</v>
      </c>
      <c r="D4952" s="18" t="s">
        <v>65</v>
      </c>
      <c r="E4952" s="18" t="s">
        <v>279</v>
      </c>
      <c r="F4952" s="44">
        <v>56</v>
      </c>
    </row>
    <row r="4953" spans="1:6" x14ac:dyDescent="0.2">
      <c r="A4953" s="18" t="s">
        <v>175</v>
      </c>
      <c r="B4953" s="18" t="s">
        <v>229</v>
      </c>
      <c r="C4953" s="18" t="s">
        <v>319</v>
      </c>
      <c r="D4953" s="18" t="s">
        <v>65</v>
      </c>
      <c r="E4953" s="18" t="s">
        <v>23</v>
      </c>
      <c r="F4953" s="44">
        <v>538</v>
      </c>
    </row>
    <row r="4954" spans="1:6" x14ac:dyDescent="0.2">
      <c r="A4954" s="18" t="s">
        <v>175</v>
      </c>
      <c r="B4954" s="18" t="s">
        <v>229</v>
      </c>
      <c r="C4954" s="18" t="s">
        <v>319</v>
      </c>
      <c r="D4954" s="18" t="s">
        <v>65</v>
      </c>
      <c r="E4954" s="18" t="s">
        <v>280</v>
      </c>
      <c r="F4954" s="44">
        <v>15</v>
      </c>
    </row>
    <row r="4955" spans="1:6" x14ac:dyDescent="0.2">
      <c r="A4955" s="18" t="s">
        <v>175</v>
      </c>
      <c r="B4955" s="18" t="s">
        <v>229</v>
      </c>
      <c r="C4955" s="18" t="s">
        <v>319</v>
      </c>
      <c r="D4955" s="18" t="s">
        <v>65</v>
      </c>
      <c r="E4955" s="18" t="s">
        <v>66</v>
      </c>
      <c r="F4955" s="44">
        <v>175</v>
      </c>
    </row>
    <row r="4956" spans="1:6" x14ac:dyDescent="0.2">
      <c r="A4956" s="18" t="s">
        <v>175</v>
      </c>
      <c r="B4956" s="18" t="s">
        <v>229</v>
      </c>
      <c r="C4956" s="18" t="s">
        <v>319</v>
      </c>
      <c r="D4956" s="18" t="s">
        <v>243</v>
      </c>
      <c r="E4956" s="18" t="s">
        <v>21</v>
      </c>
      <c r="F4956" s="44">
        <v>11</v>
      </c>
    </row>
    <row r="4957" spans="1:6" x14ac:dyDescent="0.2">
      <c r="A4957" s="18" t="s">
        <v>175</v>
      </c>
      <c r="B4957" s="18" t="s">
        <v>229</v>
      </c>
      <c r="C4957" s="18" t="s">
        <v>319</v>
      </c>
      <c r="D4957" s="18" t="s">
        <v>243</v>
      </c>
      <c r="E4957" s="18" t="s">
        <v>14</v>
      </c>
      <c r="F4957" s="44">
        <v>17</v>
      </c>
    </row>
    <row r="4958" spans="1:6" x14ac:dyDescent="0.2">
      <c r="A4958" s="18" t="s">
        <v>175</v>
      </c>
      <c r="B4958" s="18" t="s">
        <v>229</v>
      </c>
      <c r="C4958" s="18" t="s">
        <v>319</v>
      </c>
      <c r="D4958" s="18" t="s">
        <v>243</v>
      </c>
      <c r="E4958" s="18" t="s">
        <v>18</v>
      </c>
      <c r="F4958" s="44">
        <v>66</v>
      </c>
    </row>
    <row r="4959" spans="1:6" x14ac:dyDescent="0.2">
      <c r="A4959" s="18" t="s">
        <v>175</v>
      </c>
      <c r="B4959" s="18" t="s">
        <v>229</v>
      </c>
      <c r="C4959" s="18" t="s">
        <v>319</v>
      </c>
      <c r="D4959" s="18" t="s">
        <v>243</v>
      </c>
      <c r="E4959" s="18" t="s">
        <v>17</v>
      </c>
      <c r="F4959" s="44">
        <v>44</v>
      </c>
    </row>
    <row r="4960" spans="1:6" x14ac:dyDescent="0.2">
      <c r="A4960" s="18" t="s">
        <v>175</v>
      </c>
      <c r="B4960" s="18" t="s">
        <v>229</v>
      </c>
      <c r="C4960" s="18" t="s">
        <v>319</v>
      </c>
      <c r="D4960" s="18" t="s">
        <v>243</v>
      </c>
      <c r="E4960" s="18" t="s">
        <v>20</v>
      </c>
      <c r="F4960" s="44">
        <v>12</v>
      </c>
    </row>
    <row r="4961" spans="1:6" x14ac:dyDescent="0.2">
      <c r="A4961" s="18" t="s">
        <v>175</v>
      </c>
      <c r="B4961" s="18" t="s">
        <v>229</v>
      </c>
      <c r="C4961" s="18" t="s">
        <v>319</v>
      </c>
      <c r="D4961" s="18" t="s">
        <v>243</v>
      </c>
      <c r="E4961" s="18" t="s">
        <v>23</v>
      </c>
      <c r="F4961" s="44">
        <v>33</v>
      </c>
    </row>
    <row r="4962" spans="1:6" x14ac:dyDescent="0.2">
      <c r="A4962" s="18" t="s">
        <v>175</v>
      </c>
      <c r="B4962" s="18" t="s">
        <v>229</v>
      </c>
      <c r="C4962" s="18" t="s">
        <v>319</v>
      </c>
      <c r="D4962" s="18" t="s">
        <v>243</v>
      </c>
      <c r="E4962" s="18" t="s">
        <v>15</v>
      </c>
      <c r="F4962" s="44">
        <v>100</v>
      </c>
    </row>
    <row r="4963" spans="1:6" x14ac:dyDescent="0.2">
      <c r="A4963" s="18" t="s">
        <v>175</v>
      </c>
      <c r="B4963" s="18" t="s">
        <v>229</v>
      </c>
      <c r="C4963" s="18" t="s">
        <v>319</v>
      </c>
      <c r="D4963" s="18" t="s">
        <v>243</v>
      </c>
      <c r="E4963" s="18" t="s">
        <v>22</v>
      </c>
      <c r="F4963" s="44">
        <v>31</v>
      </c>
    </row>
    <row r="4964" spans="1:6" x14ac:dyDescent="0.2">
      <c r="A4964" s="18" t="s">
        <v>175</v>
      </c>
      <c r="B4964" s="18" t="s">
        <v>229</v>
      </c>
      <c r="C4964" s="18" t="s">
        <v>319</v>
      </c>
      <c r="D4964" s="18" t="s">
        <v>98</v>
      </c>
      <c r="E4964" s="18" t="s">
        <v>100</v>
      </c>
      <c r="F4964" s="44">
        <v>57</v>
      </c>
    </row>
    <row r="4965" spans="1:6" x14ac:dyDescent="0.2">
      <c r="A4965" s="18" t="s">
        <v>175</v>
      </c>
      <c r="B4965" s="18" t="s">
        <v>229</v>
      </c>
      <c r="C4965" s="18" t="s">
        <v>319</v>
      </c>
      <c r="D4965" s="18" t="s">
        <v>98</v>
      </c>
      <c r="E4965" s="18" t="s">
        <v>102</v>
      </c>
      <c r="F4965" s="44">
        <v>16</v>
      </c>
    </row>
    <row r="4966" spans="1:6" x14ac:dyDescent="0.2">
      <c r="A4966" s="18" t="s">
        <v>175</v>
      </c>
      <c r="B4966" s="18" t="s">
        <v>229</v>
      </c>
      <c r="C4966" s="18" t="s">
        <v>319</v>
      </c>
      <c r="D4966" s="18" t="s">
        <v>98</v>
      </c>
      <c r="E4966" s="18" t="s">
        <v>23</v>
      </c>
      <c r="F4966" s="44">
        <v>108</v>
      </c>
    </row>
    <row r="4967" spans="1:6" x14ac:dyDescent="0.2">
      <c r="A4967" s="18" t="s">
        <v>175</v>
      </c>
      <c r="B4967" s="18" t="s">
        <v>229</v>
      </c>
      <c r="C4967" s="18" t="s">
        <v>319</v>
      </c>
      <c r="D4967" s="18" t="s">
        <v>98</v>
      </c>
      <c r="E4967" s="18" t="s">
        <v>101</v>
      </c>
      <c r="F4967" s="44">
        <v>70</v>
      </c>
    </row>
    <row r="4968" spans="1:6" x14ac:dyDescent="0.2">
      <c r="A4968" s="18" t="s">
        <v>175</v>
      </c>
      <c r="B4968" s="18" t="s">
        <v>229</v>
      </c>
      <c r="C4968" s="18" t="s">
        <v>319</v>
      </c>
      <c r="D4968" s="18" t="s">
        <v>98</v>
      </c>
      <c r="E4968" s="18" t="s">
        <v>104</v>
      </c>
      <c r="F4968" s="44">
        <v>10</v>
      </c>
    </row>
    <row r="4969" spans="1:6" x14ac:dyDescent="0.2">
      <c r="A4969" s="18" t="s">
        <v>175</v>
      </c>
      <c r="B4969" s="18" t="s">
        <v>229</v>
      </c>
      <c r="C4969" s="18" t="s">
        <v>319</v>
      </c>
      <c r="D4969" s="18" t="s">
        <v>98</v>
      </c>
      <c r="E4969" s="18" t="s">
        <v>99</v>
      </c>
      <c r="F4969" s="44">
        <v>788</v>
      </c>
    </row>
    <row r="4970" spans="1:6" x14ac:dyDescent="0.2">
      <c r="A4970" s="18" t="s">
        <v>175</v>
      </c>
      <c r="B4970" s="18" t="s">
        <v>229</v>
      </c>
      <c r="C4970" s="18" t="s">
        <v>319</v>
      </c>
      <c r="D4970" s="18" t="s">
        <v>98</v>
      </c>
      <c r="E4970" s="18" t="s">
        <v>103</v>
      </c>
      <c r="F4970" s="44">
        <v>265</v>
      </c>
    </row>
    <row r="4971" spans="1:6" x14ac:dyDescent="0.2">
      <c r="A4971" s="18" t="s">
        <v>175</v>
      </c>
      <c r="B4971" s="18" t="s">
        <v>229</v>
      </c>
      <c r="C4971" s="18" t="s">
        <v>319</v>
      </c>
      <c r="D4971" s="18" t="s">
        <v>39</v>
      </c>
      <c r="E4971" s="18" t="s">
        <v>220</v>
      </c>
      <c r="F4971" s="44">
        <v>1</v>
      </c>
    </row>
    <row r="4972" spans="1:6" x14ac:dyDescent="0.2">
      <c r="A4972" s="18" t="s">
        <v>175</v>
      </c>
      <c r="B4972" s="18" t="s">
        <v>229</v>
      </c>
      <c r="C4972" s="18" t="s">
        <v>319</v>
      </c>
      <c r="D4972" s="18" t="s">
        <v>39</v>
      </c>
      <c r="E4972" s="18" t="s">
        <v>172</v>
      </c>
      <c r="F4972" s="44">
        <v>41</v>
      </c>
    </row>
    <row r="4973" spans="1:6" x14ac:dyDescent="0.2">
      <c r="A4973" s="18" t="s">
        <v>175</v>
      </c>
      <c r="B4973" s="18" t="s">
        <v>229</v>
      </c>
      <c r="C4973" s="18" t="s">
        <v>319</v>
      </c>
      <c r="D4973" s="18" t="s">
        <v>39</v>
      </c>
      <c r="E4973" s="18" t="s">
        <v>174</v>
      </c>
      <c r="F4973" s="44">
        <v>11</v>
      </c>
    </row>
    <row r="4974" spans="1:6" x14ac:dyDescent="0.2">
      <c r="A4974" s="18" t="s">
        <v>175</v>
      </c>
      <c r="B4974" s="18" t="s">
        <v>229</v>
      </c>
      <c r="C4974" s="18" t="s">
        <v>319</v>
      </c>
      <c r="D4974" s="18" t="s">
        <v>39</v>
      </c>
      <c r="E4974" s="18" t="s">
        <v>23</v>
      </c>
      <c r="F4974" s="44">
        <v>16</v>
      </c>
    </row>
    <row r="4975" spans="1:6" x14ac:dyDescent="0.2">
      <c r="A4975" s="18" t="s">
        <v>175</v>
      </c>
      <c r="B4975" s="18" t="s">
        <v>229</v>
      </c>
      <c r="C4975" s="18" t="s">
        <v>319</v>
      </c>
      <c r="D4975" s="18" t="s">
        <v>39</v>
      </c>
      <c r="E4975" s="18" t="s">
        <v>54</v>
      </c>
      <c r="F4975" s="44">
        <v>3</v>
      </c>
    </row>
    <row r="4976" spans="1:6" x14ac:dyDescent="0.2">
      <c r="A4976" s="18" t="s">
        <v>175</v>
      </c>
      <c r="B4976" s="18" t="s">
        <v>229</v>
      </c>
      <c r="C4976" s="18" t="s">
        <v>319</v>
      </c>
      <c r="D4976" s="18" t="s">
        <v>39</v>
      </c>
      <c r="E4976" s="18" t="s">
        <v>171</v>
      </c>
      <c r="F4976" s="44">
        <v>1</v>
      </c>
    </row>
    <row r="4977" spans="1:6" x14ac:dyDescent="0.2">
      <c r="A4977" s="18" t="s">
        <v>175</v>
      </c>
      <c r="B4977" s="18" t="s">
        <v>229</v>
      </c>
      <c r="C4977" s="18" t="s">
        <v>319</v>
      </c>
      <c r="D4977" s="18" t="s">
        <v>39</v>
      </c>
      <c r="E4977" s="18" t="s">
        <v>55</v>
      </c>
      <c r="F4977" s="44">
        <v>10</v>
      </c>
    </row>
    <row r="4978" spans="1:6" x14ac:dyDescent="0.2">
      <c r="A4978" s="18" t="s">
        <v>175</v>
      </c>
      <c r="B4978" s="18" t="s">
        <v>229</v>
      </c>
      <c r="C4978" s="18" t="s">
        <v>319</v>
      </c>
      <c r="D4978" s="18" t="s">
        <v>39</v>
      </c>
      <c r="E4978" s="18" t="s">
        <v>170</v>
      </c>
      <c r="F4978" s="44">
        <v>36</v>
      </c>
    </row>
    <row r="4979" spans="1:6" x14ac:dyDescent="0.2">
      <c r="A4979" s="18" t="s">
        <v>175</v>
      </c>
      <c r="B4979" s="18" t="s">
        <v>229</v>
      </c>
      <c r="C4979" s="18" t="s">
        <v>319</v>
      </c>
      <c r="D4979" s="18" t="s">
        <v>39</v>
      </c>
      <c r="E4979" s="18" t="s">
        <v>47</v>
      </c>
      <c r="F4979" s="44">
        <v>29</v>
      </c>
    </row>
    <row r="4980" spans="1:6" x14ac:dyDescent="0.2">
      <c r="A4980" s="18" t="s">
        <v>175</v>
      </c>
      <c r="B4980" s="18" t="s">
        <v>229</v>
      </c>
      <c r="C4980" s="18" t="s">
        <v>319</v>
      </c>
      <c r="D4980" s="18" t="s">
        <v>39</v>
      </c>
      <c r="E4980" s="18" t="s">
        <v>169</v>
      </c>
      <c r="F4980" s="44">
        <v>123</v>
      </c>
    </row>
    <row r="4981" spans="1:6" x14ac:dyDescent="0.2">
      <c r="A4981" s="18" t="s">
        <v>175</v>
      </c>
      <c r="B4981" s="18" t="s">
        <v>229</v>
      </c>
      <c r="C4981" s="18" t="s">
        <v>319</v>
      </c>
      <c r="D4981" s="18" t="s">
        <v>39</v>
      </c>
      <c r="E4981" s="18" t="s">
        <v>189</v>
      </c>
      <c r="F4981" s="44">
        <v>8</v>
      </c>
    </row>
    <row r="4982" spans="1:6" x14ac:dyDescent="0.2">
      <c r="A4982" s="18" t="s">
        <v>175</v>
      </c>
      <c r="B4982" s="18" t="s">
        <v>229</v>
      </c>
      <c r="C4982" s="18" t="s">
        <v>319</v>
      </c>
      <c r="D4982" s="18" t="s">
        <v>39</v>
      </c>
      <c r="E4982" s="18" t="s">
        <v>56</v>
      </c>
      <c r="F4982" s="44">
        <v>23</v>
      </c>
    </row>
    <row r="4983" spans="1:6" x14ac:dyDescent="0.2">
      <c r="A4983" s="18" t="s">
        <v>175</v>
      </c>
      <c r="B4983" s="18" t="s">
        <v>229</v>
      </c>
      <c r="C4983" s="18" t="s">
        <v>319</v>
      </c>
      <c r="D4983" s="18" t="s">
        <v>39</v>
      </c>
      <c r="E4983" s="18" t="s">
        <v>44</v>
      </c>
      <c r="F4983" s="44">
        <v>7</v>
      </c>
    </row>
    <row r="4984" spans="1:6" x14ac:dyDescent="0.2">
      <c r="A4984" s="18" t="s">
        <v>175</v>
      </c>
      <c r="B4984" s="18" t="s">
        <v>229</v>
      </c>
      <c r="C4984" s="18" t="s">
        <v>319</v>
      </c>
      <c r="D4984" s="18" t="s">
        <v>39</v>
      </c>
      <c r="E4984" s="18" t="s">
        <v>173</v>
      </c>
      <c r="F4984" s="44">
        <v>9</v>
      </c>
    </row>
    <row r="4985" spans="1:6" x14ac:dyDescent="0.2">
      <c r="A4985" s="18" t="s">
        <v>175</v>
      </c>
      <c r="B4985" s="18" t="s">
        <v>229</v>
      </c>
      <c r="C4985" s="18" t="s">
        <v>319</v>
      </c>
      <c r="D4985" s="18" t="s">
        <v>13</v>
      </c>
      <c r="E4985" s="18" t="s">
        <v>21</v>
      </c>
      <c r="F4985" s="44">
        <v>172</v>
      </c>
    </row>
    <row r="4986" spans="1:6" x14ac:dyDescent="0.2">
      <c r="A4986" s="18" t="s">
        <v>175</v>
      </c>
      <c r="B4986" s="18" t="s">
        <v>229</v>
      </c>
      <c r="C4986" s="18" t="s">
        <v>319</v>
      </c>
      <c r="D4986" s="18" t="s">
        <v>13</v>
      </c>
      <c r="E4986" s="18" t="s">
        <v>14</v>
      </c>
      <c r="F4986" s="44">
        <v>1101</v>
      </c>
    </row>
    <row r="4987" spans="1:6" x14ac:dyDescent="0.2">
      <c r="A4987" s="18" t="s">
        <v>175</v>
      </c>
      <c r="B4987" s="18" t="s">
        <v>229</v>
      </c>
      <c r="C4987" s="18" t="s">
        <v>319</v>
      </c>
      <c r="D4987" s="18" t="s">
        <v>13</v>
      </c>
      <c r="E4987" s="18" t="s">
        <v>18</v>
      </c>
      <c r="F4987" s="44">
        <v>2234</v>
      </c>
    </row>
    <row r="4988" spans="1:6" x14ac:dyDescent="0.2">
      <c r="A4988" s="18" t="s">
        <v>175</v>
      </c>
      <c r="B4988" s="18" t="s">
        <v>229</v>
      </c>
      <c r="C4988" s="18" t="s">
        <v>319</v>
      </c>
      <c r="D4988" s="18" t="s">
        <v>13</v>
      </c>
      <c r="E4988" s="18" t="s">
        <v>17</v>
      </c>
      <c r="F4988" s="44">
        <v>2093</v>
      </c>
    </row>
    <row r="4989" spans="1:6" x14ac:dyDescent="0.2">
      <c r="A4989" s="18" t="s">
        <v>175</v>
      </c>
      <c r="B4989" s="18" t="s">
        <v>229</v>
      </c>
      <c r="C4989" s="18" t="s">
        <v>319</v>
      </c>
      <c r="D4989" s="18" t="s">
        <v>13</v>
      </c>
      <c r="E4989" s="18" t="s">
        <v>20</v>
      </c>
      <c r="F4989" s="44">
        <v>401</v>
      </c>
    </row>
    <row r="4990" spans="1:6" x14ac:dyDescent="0.2">
      <c r="A4990" s="18" t="s">
        <v>175</v>
      </c>
      <c r="B4990" s="18" t="s">
        <v>229</v>
      </c>
      <c r="C4990" s="18" t="s">
        <v>319</v>
      </c>
      <c r="D4990" s="18" t="s">
        <v>13</v>
      </c>
      <c r="E4990" s="18" t="s">
        <v>23</v>
      </c>
      <c r="F4990" s="44">
        <v>174</v>
      </c>
    </row>
    <row r="4991" spans="1:6" x14ac:dyDescent="0.2">
      <c r="A4991" s="18" t="s">
        <v>175</v>
      </c>
      <c r="B4991" s="18" t="s">
        <v>229</v>
      </c>
      <c r="C4991" s="18" t="s">
        <v>319</v>
      </c>
      <c r="D4991" s="18" t="s">
        <v>13</v>
      </c>
      <c r="E4991" s="18" t="s">
        <v>15</v>
      </c>
      <c r="F4991" s="44">
        <v>471</v>
      </c>
    </row>
    <row r="4992" spans="1:6" x14ac:dyDescent="0.2">
      <c r="A4992" s="18" t="s">
        <v>175</v>
      </c>
      <c r="B4992" s="18" t="s">
        <v>229</v>
      </c>
      <c r="C4992" s="18" t="s">
        <v>319</v>
      </c>
      <c r="D4992" s="18" t="s">
        <v>13</v>
      </c>
      <c r="E4992" s="18" t="s">
        <v>22</v>
      </c>
      <c r="F4992" s="44">
        <v>480</v>
      </c>
    </row>
    <row r="4993" spans="1:6" x14ac:dyDescent="0.2">
      <c r="A4993" s="18" t="s">
        <v>175</v>
      </c>
      <c r="B4993" s="18" t="s">
        <v>229</v>
      </c>
      <c r="C4993" s="18" t="s">
        <v>319</v>
      </c>
      <c r="D4993" s="18" t="s">
        <v>13</v>
      </c>
      <c r="E4993" s="18" t="s">
        <v>19</v>
      </c>
      <c r="F4993" s="44">
        <v>231</v>
      </c>
    </row>
    <row r="4994" spans="1:6" x14ac:dyDescent="0.2">
      <c r="A4994" s="18" t="s">
        <v>175</v>
      </c>
      <c r="B4994" s="18" t="s">
        <v>229</v>
      </c>
      <c r="C4994" s="18" t="s">
        <v>319</v>
      </c>
      <c r="D4994" s="18" t="s">
        <v>128</v>
      </c>
      <c r="E4994" s="18" t="s">
        <v>23</v>
      </c>
      <c r="F4994" s="44">
        <v>269</v>
      </c>
    </row>
    <row r="4995" spans="1:6" x14ac:dyDescent="0.2">
      <c r="A4995" s="18" t="s">
        <v>175</v>
      </c>
      <c r="B4995" s="18" t="s">
        <v>229</v>
      </c>
      <c r="C4995" s="18" t="s">
        <v>319</v>
      </c>
      <c r="D4995" s="18" t="s">
        <v>128</v>
      </c>
      <c r="E4995" s="18" t="s">
        <v>129</v>
      </c>
      <c r="F4995" s="44">
        <v>84</v>
      </c>
    </row>
    <row r="4996" spans="1:6" x14ac:dyDescent="0.2">
      <c r="A4996" s="18" t="s">
        <v>175</v>
      </c>
      <c r="B4996" s="18" t="s">
        <v>229</v>
      </c>
      <c r="C4996" s="18" t="s">
        <v>319</v>
      </c>
      <c r="D4996" s="18" t="s">
        <v>128</v>
      </c>
      <c r="E4996" s="18" t="s">
        <v>130</v>
      </c>
      <c r="F4996" s="44">
        <v>575</v>
      </c>
    </row>
    <row r="4997" spans="1:6" x14ac:dyDescent="0.2">
      <c r="A4997" s="18" t="s">
        <v>175</v>
      </c>
      <c r="B4997" s="18" t="s">
        <v>229</v>
      </c>
      <c r="C4997" s="18" t="s">
        <v>319</v>
      </c>
      <c r="D4997" s="18" t="s">
        <v>244</v>
      </c>
      <c r="E4997" s="18" t="s">
        <v>160</v>
      </c>
      <c r="F4997" s="44">
        <v>22</v>
      </c>
    </row>
    <row r="4998" spans="1:6" x14ac:dyDescent="0.2">
      <c r="A4998" s="18" t="s">
        <v>175</v>
      </c>
      <c r="B4998" s="18" t="s">
        <v>229</v>
      </c>
      <c r="C4998" s="18" t="s">
        <v>319</v>
      </c>
      <c r="D4998" s="18" t="s">
        <v>244</v>
      </c>
      <c r="E4998" s="18" t="s">
        <v>159</v>
      </c>
      <c r="F4998" s="44">
        <v>2</v>
      </c>
    </row>
    <row r="4999" spans="1:6" x14ac:dyDescent="0.2">
      <c r="A4999" s="18" t="s">
        <v>175</v>
      </c>
      <c r="B4999" s="18" t="s">
        <v>229</v>
      </c>
      <c r="C4999" s="18" t="s">
        <v>319</v>
      </c>
      <c r="D4999" s="18" t="s">
        <v>244</v>
      </c>
      <c r="E4999" s="18" t="s">
        <v>161</v>
      </c>
      <c r="F4999" s="44">
        <v>54</v>
      </c>
    </row>
    <row r="5000" spans="1:6" x14ac:dyDescent="0.2">
      <c r="A5000" s="18" t="s">
        <v>175</v>
      </c>
      <c r="B5000" s="18" t="s">
        <v>229</v>
      </c>
      <c r="C5000" s="18" t="s">
        <v>319</v>
      </c>
      <c r="D5000" s="18" t="s">
        <v>138</v>
      </c>
      <c r="E5000" s="18" t="s">
        <v>140</v>
      </c>
      <c r="F5000" s="44">
        <v>73</v>
      </c>
    </row>
    <row r="5001" spans="1:6" x14ac:dyDescent="0.2">
      <c r="A5001" s="18" t="s">
        <v>175</v>
      </c>
      <c r="B5001" s="18" t="s">
        <v>229</v>
      </c>
      <c r="C5001" s="18" t="s">
        <v>319</v>
      </c>
      <c r="D5001" s="18" t="s">
        <v>138</v>
      </c>
      <c r="E5001" s="18" t="s">
        <v>139</v>
      </c>
      <c r="F5001" s="44">
        <v>405</v>
      </c>
    </row>
    <row r="5002" spans="1:6" x14ac:dyDescent="0.2">
      <c r="A5002" s="18" t="s">
        <v>175</v>
      </c>
      <c r="B5002" s="18" t="s">
        <v>229</v>
      </c>
      <c r="C5002" s="18" t="s">
        <v>319</v>
      </c>
      <c r="D5002" s="18" t="s">
        <v>148</v>
      </c>
      <c r="E5002" s="18" t="s">
        <v>149</v>
      </c>
      <c r="F5002" s="44">
        <v>3</v>
      </c>
    </row>
    <row r="5003" spans="1:6" x14ac:dyDescent="0.2">
      <c r="A5003" s="18" t="s">
        <v>175</v>
      </c>
      <c r="B5003" s="18" t="s">
        <v>229</v>
      </c>
      <c r="C5003" s="18" t="s">
        <v>319</v>
      </c>
      <c r="D5003" s="18" t="s">
        <v>148</v>
      </c>
      <c r="E5003" s="18" t="s">
        <v>23</v>
      </c>
      <c r="F5003" s="44">
        <v>13</v>
      </c>
    </row>
    <row r="5004" spans="1:6" x14ac:dyDescent="0.2">
      <c r="A5004" s="18" t="s">
        <v>175</v>
      </c>
      <c r="B5004" s="18" t="s">
        <v>229</v>
      </c>
      <c r="C5004" s="18" t="s">
        <v>320</v>
      </c>
      <c r="D5004" s="18" t="s">
        <v>21</v>
      </c>
      <c r="E5004" s="18" t="s">
        <v>156</v>
      </c>
      <c r="F5004" s="44">
        <v>188</v>
      </c>
    </row>
    <row r="5005" spans="1:6" x14ac:dyDescent="0.2">
      <c r="A5005" s="18" t="s">
        <v>175</v>
      </c>
      <c r="B5005" s="18" t="s">
        <v>229</v>
      </c>
      <c r="C5005" s="18" t="s">
        <v>320</v>
      </c>
      <c r="D5005" s="18" t="s">
        <v>21</v>
      </c>
      <c r="E5005" s="18" t="s">
        <v>157</v>
      </c>
      <c r="F5005" s="44">
        <v>425</v>
      </c>
    </row>
    <row r="5006" spans="1:6" x14ac:dyDescent="0.2">
      <c r="A5006" s="18" t="s">
        <v>175</v>
      </c>
      <c r="B5006" s="18" t="s">
        <v>229</v>
      </c>
      <c r="C5006" s="18" t="s">
        <v>320</v>
      </c>
      <c r="D5006" s="18" t="s">
        <v>73</v>
      </c>
      <c r="E5006" s="18" t="s">
        <v>93</v>
      </c>
      <c r="F5006" s="44">
        <v>45</v>
      </c>
    </row>
    <row r="5007" spans="1:6" x14ac:dyDescent="0.2">
      <c r="A5007" s="18" t="s">
        <v>175</v>
      </c>
      <c r="B5007" s="18" t="s">
        <v>229</v>
      </c>
      <c r="C5007" s="18" t="s">
        <v>320</v>
      </c>
      <c r="D5007" s="18" t="s">
        <v>73</v>
      </c>
      <c r="E5007" s="18" t="s">
        <v>92</v>
      </c>
      <c r="F5007" s="44">
        <v>24</v>
      </c>
    </row>
    <row r="5008" spans="1:6" x14ac:dyDescent="0.2">
      <c r="A5008" s="18" t="s">
        <v>175</v>
      </c>
      <c r="B5008" s="18" t="s">
        <v>229</v>
      </c>
      <c r="C5008" s="18" t="s">
        <v>320</v>
      </c>
      <c r="D5008" s="18" t="s">
        <v>73</v>
      </c>
      <c r="E5008" s="18" t="s">
        <v>94</v>
      </c>
      <c r="F5008" s="44">
        <v>13</v>
      </c>
    </row>
    <row r="5009" spans="1:6" x14ac:dyDescent="0.2">
      <c r="A5009" s="18" t="s">
        <v>175</v>
      </c>
      <c r="B5009" s="18" t="s">
        <v>229</v>
      </c>
      <c r="C5009" s="18" t="s">
        <v>320</v>
      </c>
      <c r="D5009" s="18" t="s">
        <v>73</v>
      </c>
      <c r="E5009" s="18" t="s">
        <v>87</v>
      </c>
      <c r="F5009" s="44">
        <v>7</v>
      </c>
    </row>
    <row r="5010" spans="1:6" x14ac:dyDescent="0.2">
      <c r="A5010" s="18" t="s">
        <v>175</v>
      </c>
      <c r="B5010" s="18" t="s">
        <v>229</v>
      </c>
      <c r="C5010" s="18" t="s">
        <v>320</v>
      </c>
      <c r="D5010" s="18" t="s">
        <v>73</v>
      </c>
      <c r="E5010" s="18" t="s">
        <v>86</v>
      </c>
      <c r="F5010" s="44">
        <v>40</v>
      </c>
    </row>
    <row r="5011" spans="1:6" x14ac:dyDescent="0.2">
      <c r="A5011" s="18" t="s">
        <v>175</v>
      </c>
      <c r="B5011" s="18" t="s">
        <v>229</v>
      </c>
      <c r="C5011" s="18" t="s">
        <v>320</v>
      </c>
      <c r="D5011" s="18" t="s">
        <v>73</v>
      </c>
      <c r="E5011" s="18" t="s">
        <v>96</v>
      </c>
      <c r="F5011" s="44">
        <v>44</v>
      </c>
    </row>
    <row r="5012" spans="1:6" x14ac:dyDescent="0.2">
      <c r="A5012" s="18" t="s">
        <v>175</v>
      </c>
      <c r="B5012" s="18" t="s">
        <v>229</v>
      </c>
      <c r="C5012" s="18" t="s">
        <v>320</v>
      </c>
      <c r="D5012" s="18" t="s">
        <v>73</v>
      </c>
      <c r="E5012" s="18" t="s">
        <v>95</v>
      </c>
      <c r="F5012" s="44">
        <v>44</v>
      </c>
    </row>
    <row r="5013" spans="1:6" x14ac:dyDescent="0.2">
      <c r="A5013" s="18" t="s">
        <v>175</v>
      </c>
      <c r="B5013" s="18" t="s">
        <v>229</v>
      </c>
      <c r="C5013" s="18" t="s">
        <v>320</v>
      </c>
      <c r="D5013" s="18" t="s">
        <v>73</v>
      </c>
      <c r="E5013" s="18" t="s">
        <v>97</v>
      </c>
      <c r="F5013" s="44">
        <v>9</v>
      </c>
    </row>
    <row r="5014" spans="1:6" x14ac:dyDescent="0.2">
      <c r="A5014" s="18" t="s">
        <v>175</v>
      </c>
      <c r="B5014" s="18" t="s">
        <v>229</v>
      </c>
      <c r="C5014" s="18" t="s">
        <v>320</v>
      </c>
      <c r="D5014" s="18" t="s">
        <v>73</v>
      </c>
      <c r="E5014" s="18" t="s">
        <v>79</v>
      </c>
      <c r="F5014" s="44">
        <v>47</v>
      </c>
    </row>
    <row r="5015" spans="1:6" x14ac:dyDescent="0.2">
      <c r="A5015" s="18" t="s">
        <v>175</v>
      </c>
      <c r="B5015" s="18" t="s">
        <v>229</v>
      </c>
      <c r="C5015" s="18" t="s">
        <v>320</v>
      </c>
      <c r="D5015" s="18" t="s">
        <v>73</v>
      </c>
      <c r="E5015" s="18" t="s">
        <v>78</v>
      </c>
      <c r="F5015" s="44">
        <v>9</v>
      </c>
    </row>
    <row r="5016" spans="1:6" x14ac:dyDescent="0.2">
      <c r="A5016" s="18" t="s">
        <v>175</v>
      </c>
      <c r="B5016" s="18" t="s">
        <v>229</v>
      </c>
      <c r="C5016" s="18" t="s">
        <v>320</v>
      </c>
      <c r="D5016" s="18" t="s">
        <v>73</v>
      </c>
      <c r="E5016" s="18" t="s">
        <v>81</v>
      </c>
      <c r="F5016" s="44">
        <v>7</v>
      </c>
    </row>
    <row r="5017" spans="1:6" x14ac:dyDescent="0.2">
      <c r="A5017" s="18" t="s">
        <v>175</v>
      </c>
      <c r="B5017" s="18" t="s">
        <v>229</v>
      </c>
      <c r="C5017" s="18" t="s">
        <v>320</v>
      </c>
      <c r="D5017" s="18" t="s">
        <v>73</v>
      </c>
      <c r="E5017" s="18" t="s">
        <v>76</v>
      </c>
      <c r="F5017" s="44">
        <v>73</v>
      </c>
    </row>
    <row r="5018" spans="1:6" x14ac:dyDescent="0.2">
      <c r="A5018" s="18" t="s">
        <v>175</v>
      </c>
      <c r="B5018" s="18" t="s">
        <v>229</v>
      </c>
      <c r="C5018" s="18" t="s">
        <v>320</v>
      </c>
      <c r="D5018" s="18" t="s">
        <v>73</v>
      </c>
      <c r="E5018" s="18" t="s">
        <v>75</v>
      </c>
      <c r="F5018" s="44">
        <v>307</v>
      </c>
    </row>
    <row r="5019" spans="1:6" x14ac:dyDescent="0.2">
      <c r="A5019" s="18" t="s">
        <v>175</v>
      </c>
      <c r="B5019" s="18" t="s">
        <v>229</v>
      </c>
      <c r="C5019" s="18" t="s">
        <v>320</v>
      </c>
      <c r="D5019" s="18" t="s">
        <v>73</v>
      </c>
      <c r="E5019" s="18" t="s">
        <v>74</v>
      </c>
      <c r="F5019" s="44">
        <v>12</v>
      </c>
    </row>
    <row r="5020" spans="1:6" x14ac:dyDescent="0.2">
      <c r="A5020" s="18" t="s">
        <v>175</v>
      </c>
      <c r="B5020" s="18" t="s">
        <v>229</v>
      </c>
      <c r="C5020" s="18" t="s">
        <v>320</v>
      </c>
      <c r="D5020" s="18" t="s">
        <v>73</v>
      </c>
      <c r="E5020" s="18" t="s">
        <v>77</v>
      </c>
      <c r="F5020" s="44">
        <v>83</v>
      </c>
    </row>
    <row r="5021" spans="1:6" x14ac:dyDescent="0.2">
      <c r="A5021" s="18" t="s">
        <v>175</v>
      </c>
      <c r="B5021" s="18" t="s">
        <v>229</v>
      </c>
      <c r="C5021" s="18" t="s">
        <v>320</v>
      </c>
      <c r="D5021" s="18" t="s">
        <v>73</v>
      </c>
      <c r="E5021" s="18" t="s">
        <v>84</v>
      </c>
      <c r="F5021" s="44">
        <v>3</v>
      </c>
    </row>
    <row r="5022" spans="1:6" x14ac:dyDescent="0.2">
      <c r="A5022" s="18" t="s">
        <v>175</v>
      </c>
      <c r="B5022" s="18" t="s">
        <v>229</v>
      </c>
      <c r="C5022" s="18" t="s">
        <v>320</v>
      </c>
      <c r="D5022" s="18" t="s">
        <v>73</v>
      </c>
      <c r="E5022" s="18" t="s">
        <v>83</v>
      </c>
      <c r="F5022" s="44">
        <v>48</v>
      </c>
    </row>
    <row r="5023" spans="1:6" x14ac:dyDescent="0.2">
      <c r="A5023" s="18" t="s">
        <v>175</v>
      </c>
      <c r="B5023" s="18" t="s">
        <v>229</v>
      </c>
      <c r="C5023" s="18" t="s">
        <v>320</v>
      </c>
      <c r="D5023" s="18" t="s">
        <v>73</v>
      </c>
      <c r="E5023" s="18" t="s">
        <v>82</v>
      </c>
      <c r="F5023" s="44">
        <v>185</v>
      </c>
    </row>
    <row r="5024" spans="1:6" x14ac:dyDescent="0.2">
      <c r="A5024" s="18" t="s">
        <v>175</v>
      </c>
      <c r="B5024" s="18" t="s">
        <v>229</v>
      </c>
      <c r="C5024" s="18" t="s">
        <v>320</v>
      </c>
      <c r="D5024" s="18" t="s">
        <v>73</v>
      </c>
      <c r="E5024" s="18" t="s">
        <v>85</v>
      </c>
      <c r="F5024" s="44">
        <v>29</v>
      </c>
    </row>
    <row r="5025" spans="1:6" x14ac:dyDescent="0.2">
      <c r="A5025" s="18" t="s">
        <v>175</v>
      </c>
      <c r="B5025" s="18" t="s">
        <v>229</v>
      </c>
      <c r="C5025" s="18" t="s">
        <v>320</v>
      </c>
      <c r="D5025" s="18" t="s">
        <v>73</v>
      </c>
      <c r="E5025" s="18" t="s">
        <v>90</v>
      </c>
      <c r="F5025" s="44">
        <v>302</v>
      </c>
    </row>
    <row r="5026" spans="1:6" x14ac:dyDescent="0.2">
      <c r="A5026" s="18" t="s">
        <v>175</v>
      </c>
      <c r="B5026" s="18" t="s">
        <v>229</v>
      </c>
      <c r="C5026" s="18" t="s">
        <v>320</v>
      </c>
      <c r="D5026" s="18" t="s">
        <v>73</v>
      </c>
      <c r="E5026" s="18" t="s">
        <v>89</v>
      </c>
      <c r="F5026" s="44">
        <v>83</v>
      </c>
    </row>
    <row r="5027" spans="1:6" x14ac:dyDescent="0.2">
      <c r="A5027" s="18" t="s">
        <v>175</v>
      </c>
      <c r="B5027" s="18" t="s">
        <v>229</v>
      </c>
      <c r="C5027" s="18" t="s">
        <v>320</v>
      </c>
      <c r="D5027" s="18" t="s">
        <v>73</v>
      </c>
      <c r="E5027" s="18" t="s">
        <v>91</v>
      </c>
      <c r="F5027" s="44">
        <v>147</v>
      </c>
    </row>
    <row r="5028" spans="1:6" x14ac:dyDescent="0.2">
      <c r="A5028" s="18" t="s">
        <v>175</v>
      </c>
      <c r="B5028" s="18" t="s">
        <v>229</v>
      </c>
      <c r="C5028" s="18" t="s">
        <v>320</v>
      </c>
      <c r="D5028" s="18" t="s">
        <v>150</v>
      </c>
      <c r="E5028" s="18" t="s">
        <v>154</v>
      </c>
      <c r="F5028" s="44">
        <v>1697</v>
      </c>
    </row>
    <row r="5029" spans="1:6" x14ac:dyDescent="0.2">
      <c r="A5029" s="18" t="s">
        <v>175</v>
      </c>
      <c r="B5029" s="18" t="s">
        <v>229</v>
      </c>
      <c r="C5029" s="18" t="s">
        <v>320</v>
      </c>
      <c r="D5029" s="18" t="s">
        <v>150</v>
      </c>
      <c r="E5029" s="18" t="s">
        <v>151</v>
      </c>
      <c r="F5029" s="44">
        <v>6</v>
      </c>
    </row>
    <row r="5030" spans="1:6" x14ac:dyDescent="0.2">
      <c r="A5030" s="18" t="s">
        <v>175</v>
      </c>
      <c r="B5030" s="18" t="s">
        <v>229</v>
      </c>
      <c r="C5030" s="18" t="s">
        <v>320</v>
      </c>
      <c r="D5030" s="18" t="s">
        <v>150</v>
      </c>
      <c r="E5030" s="18" t="s">
        <v>152</v>
      </c>
      <c r="F5030" s="44">
        <v>293</v>
      </c>
    </row>
    <row r="5031" spans="1:6" x14ac:dyDescent="0.2">
      <c r="A5031" s="18" t="s">
        <v>175</v>
      </c>
      <c r="B5031" s="18" t="s">
        <v>229</v>
      </c>
      <c r="C5031" s="18" t="s">
        <v>320</v>
      </c>
      <c r="D5031" s="18" t="s">
        <v>150</v>
      </c>
      <c r="E5031" s="18" t="s">
        <v>153</v>
      </c>
      <c r="F5031" s="44">
        <v>1714</v>
      </c>
    </row>
    <row r="5032" spans="1:6" x14ac:dyDescent="0.2">
      <c r="A5032" s="18" t="s">
        <v>175</v>
      </c>
      <c r="B5032" s="18" t="s">
        <v>229</v>
      </c>
      <c r="C5032" s="18" t="s">
        <v>320</v>
      </c>
      <c r="D5032" s="18" t="s">
        <v>57</v>
      </c>
      <c r="E5032" s="18" t="s">
        <v>62</v>
      </c>
      <c r="F5032" s="44">
        <v>2021</v>
      </c>
    </row>
    <row r="5033" spans="1:6" x14ac:dyDescent="0.2">
      <c r="A5033" s="18" t="s">
        <v>175</v>
      </c>
      <c r="B5033" s="18" t="s">
        <v>229</v>
      </c>
      <c r="C5033" s="18" t="s">
        <v>320</v>
      </c>
      <c r="D5033" s="18" t="s">
        <v>57</v>
      </c>
      <c r="E5033" s="18" t="s">
        <v>59</v>
      </c>
      <c r="F5033" s="44">
        <v>1173</v>
      </c>
    </row>
    <row r="5034" spans="1:6" x14ac:dyDescent="0.2">
      <c r="A5034" s="18" t="s">
        <v>175</v>
      </c>
      <c r="B5034" s="18" t="s">
        <v>229</v>
      </c>
      <c r="C5034" s="18" t="s">
        <v>320</v>
      </c>
      <c r="D5034" s="18" t="s">
        <v>57</v>
      </c>
      <c r="E5034" s="18" t="s">
        <v>60</v>
      </c>
      <c r="F5034" s="44">
        <v>1643</v>
      </c>
    </row>
    <row r="5035" spans="1:6" x14ac:dyDescent="0.2">
      <c r="A5035" s="18" t="s">
        <v>175</v>
      </c>
      <c r="B5035" s="18" t="s">
        <v>229</v>
      </c>
      <c r="C5035" s="18" t="s">
        <v>320</v>
      </c>
      <c r="D5035" s="18" t="s">
        <v>57</v>
      </c>
      <c r="E5035" s="18" t="s">
        <v>61</v>
      </c>
      <c r="F5035" s="44">
        <v>815</v>
      </c>
    </row>
    <row r="5036" spans="1:6" x14ac:dyDescent="0.2">
      <c r="A5036" s="18" t="s">
        <v>175</v>
      </c>
      <c r="B5036" s="18" t="s">
        <v>229</v>
      </c>
      <c r="C5036" s="18" t="s">
        <v>320</v>
      </c>
      <c r="D5036" s="18" t="s">
        <v>57</v>
      </c>
      <c r="E5036" s="18" t="s">
        <v>63</v>
      </c>
      <c r="F5036" s="44">
        <v>431</v>
      </c>
    </row>
    <row r="5037" spans="1:6" x14ac:dyDescent="0.2">
      <c r="A5037" s="18" t="s">
        <v>175</v>
      </c>
      <c r="B5037" s="18" t="s">
        <v>229</v>
      </c>
      <c r="C5037" s="18" t="s">
        <v>320</v>
      </c>
      <c r="D5037" s="18" t="s">
        <v>57</v>
      </c>
      <c r="E5037" s="18" t="s">
        <v>23</v>
      </c>
      <c r="F5037" s="44">
        <v>334</v>
      </c>
    </row>
    <row r="5038" spans="1:6" x14ac:dyDescent="0.2">
      <c r="A5038" s="18" t="s">
        <v>175</v>
      </c>
      <c r="B5038" s="18" t="s">
        <v>229</v>
      </c>
      <c r="C5038" s="18" t="s">
        <v>320</v>
      </c>
      <c r="D5038" s="18" t="s">
        <v>141</v>
      </c>
      <c r="E5038" s="18" t="s">
        <v>146</v>
      </c>
      <c r="F5038" s="44">
        <v>1</v>
      </c>
    </row>
    <row r="5039" spans="1:6" x14ac:dyDescent="0.2">
      <c r="A5039" s="18" t="s">
        <v>175</v>
      </c>
      <c r="B5039" s="18" t="s">
        <v>229</v>
      </c>
      <c r="C5039" s="18" t="s">
        <v>320</v>
      </c>
      <c r="D5039" s="18" t="s">
        <v>141</v>
      </c>
      <c r="E5039" s="18" t="s">
        <v>145</v>
      </c>
      <c r="F5039" s="44">
        <v>5</v>
      </c>
    </row>
    <row r="5040" spans="1:6" x14ac:dyDescent="0.2">
      <c r="A5040" s="18" t="s">
        <v>175</v>
      </c>
      <c r="B5040" s="18" t="s">
        <v>229</v>
      </c>
      <c r="C5040" s="18" t="s">
        <v>320</v>
      </c>
      <c r="D5040" s="18" t="s">
        <v>141</v>
      </c>
      <c r="E5040" s="18" t="s">
        <v>142</v>
      </c>
      <c r="F5040" s="44">
        <v>101</v>
      </c>
    </row>
    <row r="5041" spans="1:6" x14ac:dyDescent="0.2">
      <c r="A5041" s="18" t="s">
        <v>175</v>
      </c>
      <c r="B5041" s="18" t="s">
        <v>229</v>
      </c>
      <c r="C5041" s="18" t="s">
        <v>320</v>
      </c>
      <c r="D5041" s="18" t="s">
        <v>141</v>
      </c>
      <c r="E5041" s="18" t="s">
        <v>147</v>
      </c>
      <c r="F5041" s="44">
        <v>24</v>
      </c>
    </row>
    <row r="5042" spans="1:6" x14ac:dyDescent="0.2">
      <c r="A5042" s="18" t="s">
        <v>175</v>
      </c>
      <c r="B5042" s="18" t="s">
        <v>229</v>
      </c>
      <c r="C5042" s="18" t="s">
        <v>320</v>
      </c>
      <c r="D5042" s="18" t="s">
        <v>141</v>
      </c>
      <c r="E5042" s="18" t="s">
        <v>144</v>
      </c>
      <c r="F5042" s="44">
        <v>2</v>
      </c>
    </row>
    <row r="5043" spans="1:6" x14ac:dyDescent="0.2">
      <c r="A5043" s="18" t="s">
        <v>175</v>
      </c>
      <c r="B5043" s="18" t="s">
        <v>229</v>
      </c>
      <c r="C5043" s="18" t="s">
        <v>320</v>
      </c>
      <c r="D5043" s="18" t="s">
        <v>141</v>
      </c>
      <c r="E5043" s="18" t="s">
        <v>143</v>
      </c>
      <c r="F5043" s="44">
        <v>2</v>
      </c>
    </row>
    <row r="5044" spans="1:6" x14ac:dyDescent="0.2">
      <c r="A5044" s="18" t="s">
        <v>175</v>
      </c>
      <c r="B5044" s="18" t="s">
        <v>229</v>
      </c>
      <c r="C5044" s="18" t="s">
        <v>320</v>
      </c>
      <c r="D5044" s="18" t="s">
        <v>35</v>
      </c>
      <c r="E5044" s="18" t="s">
        <v>21</v>
      </c>
      <c r="F5044" s="44">
        <v>715</v>
      </c>
    </row>
    <row r="5045" spans="1:6" x14ac:dyDescent="0.2">
      <c r="A5045" s="18" t="s">
        <v>175</v>
      </c>
      <c r="B5045" s="18" t="s">
        <v>229</v>
      </c>
      <c r="C5045" s="18" t="s">
        <v>320</v>
      </c>
      <c r="D5045" s="18" t="s">
        <v>35</v>
      </c>
      <c r="E5045" s="18" t="s">
        <v>36</v>
      </c>
      <c r="F5045" s="44">
        <v>13</v>
      </c>
    </row>
    <row r="5046" spans="1:6" x14ac:dyDescent="0.2">
      <c r="A5046" s="18" t="s">
        <v>175</v>
      </c>
      <c r="B5046" s="18" t="s">
        <v>229</v>
      </c>
      <c r="C5046" s="18" t="s">
        <v>320</v>
      </c>
      <c r="D5046" s="18" t="s">
        <v>35</v>
      </c>
      <c r="E5046" s="18" t="s">
        <v>38</v>
      </c>
      <c r="F5046" s="44">
        <v>2194</v>
      </c>
    </row>
    <row r="5047" spans="1:6" x14ac:dyDescent="0.2">
      <c r="A5047" s="18" t="s">
        <v>175</v>
      </c>
      <c r="B5047" s="18" t="s">
        <v>229</v>
      </c>
      <c r="C5047" s="18" t="s">
        <v>320</v>
      </c>
      <c r="D5047" s="18" t="s">
        <v>35</v>
      </c>
      <c r="E5047" s="18" t="s">
        <v>23</v>
      </c>
      <c r="F5047" s="44">
        <v>141</v>
      </c>
    </row>
    <row r="5048" spans="1:6" x14ac:dyDescent="0.2">
      <c r="A5048" s="18" t="s">
        <v>175</v>
      </c>
      <c r="B5048" s="18" t="s">
        <v>229</v>
      </c>
      <c r="C5048" s="18" t="s">
        <v>320</v>
      </c>
      <c r="D5048" s="18" t="s">
        <v>35</v>
      </c>
      <c r="E5048" s="18" t="s">
        <v>37</v>
      </c>
      <c r="F5048" s="44">
        <v>149</v>
      </c>
    </row>
    <row r="5049" spans="1:6" x14ac:dyDescent="0.2">
      <c r="A5049" s="18" t="s">
        <v>175</v>
      </c>
      <c r="B5049" s="18" t="s">
        <v>229</v>
      </c>
      <c r="C5049" s="18" t="s">
        <v>320</v>
      </c>
      <c r="D5049" s="18" t="s">
        <v>35</v>
      </c>
      <c r="E5049" s="18" t="s">
        <v>22</v>
      </c>
      <c r="F5049" s="44">
        <v>144</v>
      </c>
    </row>
    <row r="5050" spans="1:6" x14ac:dyDescent="0.2">
      <c r="A5050" s="18" t="s">
        <v>175</v>
      </c>
      <c r="B5050" s="18" t="s">
        <v>229</v>
      </c>
      <c r="C5050" s="18" t="s">
        <v>320</v>
      </c>
      <c r="D5050" s="18" t="s">
        <v>272</v>
      </c>
      <c r="E5050" s="18" t="s">
        <v>166</v>
      </c>
      <c r="F5050" s="44">
        <v>433</v>
      </c>
    </row>
    <row r="5051" spans="1:6" x14ac:dyDescent="0.2">
      <c r="A5051" s="18" t="s">
        <v>175</v>
      </c>
      <c r="B5051" s="18" t="s">
        <v>229</v>
      </c>
      <c r="C5051" s="18" t="s">
        <v>320</v>
      </c>
      <c r="D5051" s="18" t="s">
        <v>272</v>
      </c>
      <c r="E5051" s="18" t="s">
        <v>163</v>
      </c>
      <c r="F5051" s="44">
        <v>1497</v>
      </c>
    </row>
    <row r="5052" spans="1:6" x14ac:dyDescent="0.2">
      <c r="A5052" s="18" t="s">
        <v>175</v>
      </c>
      <c r="B5052" s="18" t="s">
        <v>229</v>
      </c>
      <c r="C5052" s="18" t="s">
        <v>320</v>
      </c>
      <c r="D5052" s="18" t="s">
        <v>105</v>
      </c>
      <c r="E5052" s="18" t="s">
        <v>107</v>
      </c>
      <c r="F5052" s="44">
        <v>4</v>
      </c>
    </row>
    <row r="5053" spans="1:6" x14ac:dyDescent="0.2">
      <c r="A5053" s="18" t="s">
        <v>175</v>
      </c>
      <c r="B5053" s="18" t="s">
        <v>229</v>
      </c>
      <c r="C5053" s="18" t="s">
        <v>320</v>
      </c>
      <c r="D5053" s="18" t="s">
        <v>105</v>
      </c>
      <c r="E5053" s="18" t="s">
        <v>108</v>
      </c>
      <c r="F5053" s="44">
        <v>29</v>
      </c>
    </row>
    <row r="5054" spans="1:6" x14ac:dyDescent="0.2">
      <c r="A5054" s="18" t="s">
        <v>175</v>
      </c>
      <c r="B5054" s="18" t="s">
        <v>229</v>
      </c>
      <c r="C5054" s="18" t="s">
        <v>320</v>
      </c>
      <c r="D5054" s="18" t="s">
        <v>105</v>
      </c>
      <c r="E5054" s="18" t="s">
        <v>109</v>
      </c>
      <c r="F5054" s="44">
        <v>302</v>
      </c>
    </row>
    <row r="5055" spans="1:6" x14ac:dyDescent="0.2">
      <c r="A5055" s="18" t="s">
        <v>175</v>
      </c>
      <c r="B5055" s="18" t="s">
        <v>229</v>
      </c>
      <c r="C5055" s="18" t="s">
        <v>320</v>
      </c>
      <c r="D5055" s="18" t="s">
        <v>105</v>
      </c>
      <c r="E5055" s="18" t="s">
        <v>110</v>
      </c>
      <c r="F5055" s="44">
        <v>26</v>
      </c>
    </row>
    <row r="5056" spans="1:6" x14ac:dyDescent="0.2">
      <c r="A5056" s="18" t="s">
        <v>175</v>
      </c>
      <c r="B5056" s="18" t="s">
        <v>229</v>
      </c>
      <c r="C5056" s="18" t="s">
        <v>320</v>
      </c>
      <c r="D5056" s="18" t="s">
        <v>105</v>
      </c>
      <c r="E5056" s="18" t="s">
        <v>111</v>
      </c>
      <c r="F5056" s="44">
        <v>48</v>
      </c>
    </row>
    <row r="5057" spans="1:6" x14ac:dyDescent="0.2">
      <c r="A5057" s="18" t="s">
        <v>175</v>
      </c>
      <c r="B5057" s="18" t="s">
        <v>229</v>
      </c>
      <c r="C5057" s="18" t="s">
        <v>320</v>
      </c>
      <c r="D5057" s="18" t="s">
        <v>105</v>
      </c>
      <c r="E5057" s="18" t="s">
        <v>112</v>
      </c>
      <c r="F5057" s="44">
        <v>2</v>
      </c>
    </row>
    <row r="5058" spans="1:6" x14ac:dyDescent="0.2">
      <c r="A5058" s="18" t="s">
        <v>175</v>
      </c>
      <c r="B5058" s="18" t="s">
        <v>229</v>
      </c>
      <c r="C5058" s="18" t="s">
        <v>320</v>
      </c>
      <c r="D5058" s="18" t="s">
        <v>105</v>
      </c>
      <c r="E5058" s="18" t="s">
        <v>113</v>
      </c>
      <c r="F5058" s="44">
        <v>8</v>
      </c>
    </row>
    <row r="5059" spans="1:6" x14ac:dyDescent="0.2">
      <c r="A5059" s="18" t="s">
        <v>175</v>
      </c>
      <c r="B5059" s="18" t="s">
        <v>229</v>
      </c>
      <c r="C5059" s="18" t="s">
        <v>320</v>
      </c>
      <c r="D5059" s="18" t="s">
        <v>105</v>
      </c>
      <c r="E5059" s="18" t="s">
        <v>114</v>
      </c>
      <c r="F5059" s="44">
        <v>3</v>
      </c>
    </row>
    <row r="5060" spans="1:6" x14ac:dyDescent="0.2">
      <c r="A5060" s="18" t="s">
        <v>175</v>
      </c>
      <c r="B5060" s="18" t="s">
        <v>229</v>
      </c>
      <c r="C5060" s="18" t="s">
        <v>320</v>
      </c>
      <c r="D5060" s="18" t="s">
        <v>105</v>
      </c>
      <c r="E5060" s="18" t="s">
        <v>115</v>
      </c>
      <c r="F5060" s="44">
        <v>2</v>
      </c>
    </row>
    <row r="5061" spans="1:6" x14ac:dyDescent="0.2">
      <c r="A5061" s="18" t="s">
        <v>175</v>
      </c>
      <c r="B5061" s="18" t="s">
        <v>229</v>
      </c>
      <c r="C5061" s="18" t="s">
        <v>320</v>
      </c>
      <c r="D5061" s="18" t="s">
        <v>105</v>
      </c>
      <c r="E5061" s="18" t="s">
        <v>116</v>
      </c>
      <c r="F5061" s="44">
        <v>11</v>
      </c>
    </row>
    <row r="5062" spans="1:6" x14ac:dyDescent="0.2">
      <c r="A5062" s="18" t="s">
        <v>175</v>
      </c>
      <c r="B5062" s="18" t="s">
        <v>229</v>
      </c>
      <c r="C5062" s="18" t="s">
        <v>320</v>
      </c>
      <c r="D5062" s="18" t="s">
        <v>105</v>
      </c>
      <c r="E5062" s="18" t="s">
        <v>117</v>
      </c>
      <c r="F5062" s="44">
        <v>24</v>
      </c>
    </row>
    <row r="5063" spans="1:6" x14ac:dyDescent="0.2">
      <c r="A5063" s="18" t="s">
        <v>175</v>
      </c>
      <c r="B5063" s="18" t="s">
        <v>229</v>
      </c>
      <c r="C5063" s="18" t="s">
        <v>320</v>
      </c>
      <c r="D5063" s="18" t="s">
        <v>105</v>
      </c>
      <c r="E5063" s="18" t="s">
        <v>118</v>
      </c>
      <c r="F5063" s="44">
        <v>1</v>
      </c>
    </row>
    <row r="5064" spans="1:6" x14ac:dyDescent="0.2">
      <c r="A5064" s="18" t="s">
        <v>175</v>
      </c>
      <c r="B5064" s="18" t="s">
        <v>229</v>
      </c>
      <c r="C5064" s="18" t="s">
        <v>320</v>
      </c>
      <c r="D5064" s="18" t="s">
        <v>105</v>
      </c>
      <c r="E5064" s="18" t="s">
        <v>119</v>
      </c>
      <c r="F5064" s="44">
        <v>2</v>
      </c>
    </row>
    <row r="5065" spans="1:6" x14ac:dyDescent="0.2">
      <c r="A5065" s="18" t="s">
        <v>175</v>
      </c>
      <c r="B5065" s="18" t="s">
        <v>229</v>
      </c>
      <c r="C5065" s="18" t="s">
        <v>320</v>
      </c>
      <c r="D5065" s="18" t="s">
        <v>105</v>
      </c>
      <c r="E5065" s="18" t="s">
        <v>120</v>
      </c>
      <c r="F5065" s="44">
        <v>18</v>
      </c>
    </row>
    <row r="5066" spans="1:6" x14ac:dyDescent="0.2">
      <c r="A5066" s="18" t="s">
        <v>175</v>
      </c>
      <c r="B5066" s="18" t="s">
        <v>229</v>
      </c>
      <c r="C5066" s="18" t="s">
        <v>320</v>
      </c>
      <c r="D5066" s="18" t="s">
        <v>105</v>
      </c>
      <c r="E5066" s="18" t="s">
        <v>121</v>
      </c>
      <c r="F5066" s="44">
        <v>40</v>
      </c>
    </row>
    <row r="5067" spans="1:6" x14ac:dyDescent="0.2">
      <c r="A5067" s="18" t="s">
        <v>175</v>
      </c>
      <c r="B5067" s="18" t="s">
        <v>229</v>
      </c>
      <c r="C5067" s="18" t="s">
        <v>320</v>
      </c>
      <c r="D5067" s="18" t="s">
        <v>105</v>
      </c>
      <c r="E5067" s="18" t="s">
        <v>122</v>
      </c>
      <c r="F5067" s="44">
        <v>2</v>
      </c>
    </row>
    <row r="5068" spans="1:6" x14ac:dyDescent="0.2">
      <c r="A5068" s="18" t="s">
        <v>175</v>
      </c>
      <c r="B5068" s="18" t="s">
        <v>229</v>
      </c>
      <c r="C5068" s="18" t="s">
        <v>320</v>
      </c>
      <c r="D5068" s="18" t="s">
        <v>105</v>
      </c>
      <c r="E5068" s="18" t="s">
        <v>124</v>
      </c>
      <c r="F5068" s="44">
        <v>10</v>
      </c>
    </row>
    <row r="5069" spans="1:6" x14ac:dyDescent="0.2">
      <c r="A5069" s="18" t="s">
        <v>175</v>
      </c>
      <c r="B5069" s="18" t="s">
        <v>229</v>
      </c>
      <c r="C5069" s="18" t="s">
        <v>320</v>
      </c>
      <c r="D5069" s="18" t="s">
        <v>105</v>
      </c>
      <c r="E5069" s="18" t="s">
        <v>125</v>
      </c>
      <c r="F5069" s="44">
        <v>40</v>
      </c>
    </row>
    <row r="5070" spans="1:6" x14ac:dyDescent="0.2">
      <c r="A5070" s="18" t="s">
        <v>175</v>
      </c>
      <c r="B5070" s="18" t="s">
        <v>229</v>
      </c>
      <c r="C5070" s="18" t="s">
        <v>320</v>
      </c>
      <c r="D5070" s="18" t="s">
        <v>105</v>
      </c>
      <c r="E5070" s="18" t="s">
        <v>126</v>
      </c>
      <c r="F5070" s="44">
        <v>18</v>
      </c>
    </row>
    <row r="5071" spans="1:6" x14ac:dyDescent="0.2">
      <c r="A5071" s="18" t="s">
        <v>175</v>
      </c>
      <c r="B5071" s="18" t="s">
        <v>229</v>
      </c>
      <c r="C5071" s="18" t="s">
        <v>320</v>
      </c>
      <c r="D5071" s="18" t="s">
        <v>105</v>
      </c>
      <c r="E5071" s="18" t="s">
        <v>127</v>
      </c>
      <c r="F5071" s="44">
        <v>85</v>
      </c>
    </row>
    <row r="5072" spans="1:6" x14ac:dyDescent="0.2">
      <c r="A5072" s="18" t="s">
        <v>175</v>
      </c>
      <c r="B5072" s="18" t="s">
        <v>229</v>
      </c>
      <c r="C5072" s="18" t="s">
        <v>320</v>
      </c>
      <c r="D5072" s="18" t="s">
        <v>242</v>
      </c>
      <c r="E5072" s="18" t="s">
        <v>62</v>
      </c>
      <c r="F5072" s="44">
        <v>2144</v>
      </c>
    </row>
    <row r="5073" spans="1:6" x14ac:dyDescent="0.2">
      <c r="A5073" s="18" t="s">
        <v>175</v>
      </c>
      <c r="B5073" s="18" t="s">
        <v>229</v>
      </c>
      <c r="C5073" s="18" t="s">
        <v>320</v>
      </c>
      <c r="D5073" s="18" t="s">
        <v>242</v>
      </c>
      <c r="E5073" s="18" t="s">
        <v>59</v>
      </c>
      <c r="F5073" s="44">
        <v>142</v>
      </c>
    </row>
    <row r="5074" spans="1:6" x14ac:dyDescent="0.2">
      <c r="A5074" s="18" t="s">
        <v>175</v>
      </c>
      <c r="B5074" s="18" t="s">
        <v>229</v>
      </c>
      <c r="C5074" s="18" t="s">
        <v>320</v>
      </c>
      <c r="D5074" s="18" t="s">
        <v>242</v>
      </c>
      <c r="E5074" s="18" t="s">
        <v>60</v>
      </c>
      <c r="F5074" s="44">
        <v>73</v>
      </c>
    </row>
    <row r="5075" spans="1:6" x14ac:dyDescent="0.2">
      <c r="A5075" s="18" t="s">
        <v>175</v>
      </c>
      <c r="B5075" s="18" t="s">
        <v>229</v>
      </c>
      <c r="C5075" s="18" t="s">
        <v>320</v>
      </c>
      <c r="D5075" s="18" t="s">
        <v>242</v>
      </c>
      <c r="E5075" s="18" t="s">
        <v>61</v>
      </c>
      <c r="F5075" s="44">
        <v>599</v>
      </c>
    </row>
    <row r="5076" spans="1:6" x14ac:dyDescent="0.2">
      <c r="A5076" s="18" t="s">
        <v>175</v>
      </c>
      <c r="B5076" s="18" t="s">
        <v>229</v>
      </c>
      <c r="C5076" s="18" t="s">
        <v>320</v>
      </c>
      <c r="D5076" s="18" t="s">
        <v>242</v>
      </c>
      <c r="E5076" s="18" t="s">
        <v>63</v>
      </c>
      <c r="F5076" s="44">
        <v>170</v>
      </c>
    </row>
    <row r="5077" spans="1:6" x14ac:dyDescent="0.2">
      <c r="A5077" s="18" t="s">
        <v>175</v>
      </c>
      <c r="B5077" s="18" t="s">
        <v>229</v>
      </c>
      <c r="C5077" s="18" t="s">
        <v>320</v>
      </c>
      <c r="D5077" s="18" t="s">
        <v>242</v>
      </c>
      <c r="E5077" s="18" t="s">
        <v>23</v>
      </c>
      <c r="F5077" s="44">
        <v>61</v>
      </c>
    </row>
    <row r="5078" spans="1:6" x14ac:dyDescent="0.2">
      <c r="A5078" s="18" t="s">
        <v>175</v>
      </c>
      <c r="B5078" s="18" t="s">
        <v>229</v>
      </c>
      <c r="C5078" s="18" t="s">
        <v>320</v>
      </c>
      <c r="D5078" s="18" t="s">
        <v>273</v>
      </c>
      <c r="E5078" s="18" t="s">
        <v>133</v>
      </c>
      <c r="F5078" s="44">
        <v>59</v>
      </c>
    </row>
    <row r="5079" spans="1:6" x14ac:dyDescent="0.2">
      <c r="A5079" s="18" t="s">
        <v>175</v>
      </c>
      <c r="B5079" s="18" t="s">
        <v>229</v>
      </c>
      <c r="C5079" s="18" t="s">
        <v>320</v>
      </c>
      <c r="D5079" s="18" t="s">
        <v>273</v>
      </c>
      <c r="E5079" s="18" t="s">
        <v>23</v>
      </c>
      <c r="F5079" s="44">
        <v>277</v>
      </c>
    </row>
    <row r="5080" spans="1:6" x14ac:dyDescent="0.2">
      <c r="A5080" s="18" t="s">
        <v>175</v>
      </c>
      <c r="B5080" s="18" t="s">
        <v>229</v>
      </c>
      <c r="C5080" s="18" t="s">
        <v>320</v>
      </c>
      <c r="D5080" s="18" t="s">
        <v>273</v>
      </c>
      <c r="E5080" s="18" t="s">
        <v>136</v>
      </c>
      <c r="F5080" s="44">
        <v>17</v>
      </c>
    </row>
    <row r="5081" spans="1:6" x14ac:dyDescent="0.2">
      <c r="A5081" s="18" t="s">
        <v>175</v>
      </c>
      <c r="B5081" s="18" t="s">
        <v>229</v>
      </c>
      <c r="C5081" s="18" t="s">
        <v>320</v>
      </c>
      <c r="D5081" s="18" t="s">
        <v>273</v>
      </c>
      <c r="E5081" s="18" t="s">
        <v>137</v>
      </c>
      <c r="F5081" s="44">
        <v>45</v>
      </c>
    </row>
    <row r="5082" spans="1:6" x14ac:dyDescent="0.2">
      <c r="A5082" s="18" t="s">
        <v>175</v>
      </c>
      <c r="B5082" s="18" t="s">
        <v>229</v>
      </c>
      <c r="C5082" s="18" t="s">
        <v>320</v>
      </c>
      <c r="D5082" s="18" t="s">
        <v>273</v>
      </c>
      <c r="E5082" s="18" t="s">
        <v>135</v>
      </c>
      <c r="F5082" s="44">
        <v>84</v>
      </c>
    </row>
    <row r="5083" spans="1:6" x14ac:dyDescent="0.2">
      <c r="A5083" s="18" t="s">
        <v>175</v>
      </c>
      <c r="B5083" s="18" t="s">
        <v>229</v>
      </c>
      <c r="C5083" s="18" t="s">
        <v>320</v>
      </c>
      <c r="D5083" s="18" t="s">
        <v>273</v>
      </c>
      <c r="E5083" s="18" t="s">
        <v>134</v>
      </c>
      <c r="F5083" s="44">
        <v>45</v>
      </c>
    </row>
    <row r="5084" spans="1:6" x14ac:dyDescent="0.2">
      <c r="A5084" s="18" t="s">
        <v>175</v>
      </c>
      <c r="B5084" s="18" t="s">
        <v>229</v>
      </c>
      <c r="C5084" s="18" t="s">
        <v>320</v>
      </c>
      <c r="D5084" s="18" t="s">
        <v>273</v>
      </c>
      <c r="E5084" s="18" t="s">
        <v>132</v>
      </c>
      <c r="F5084" s="44">
        <v>435</v>
      </c>
    </row>
    <row r="5085" spans="1:6" x14ac:dyDescent="0.2">
      <c r="A5085" s="18" t="s">
        <v>175</v>
      </c>
      <c r="B5085" s="18" t="s">
        <v>229</v>
      </c>
      <c r="C5085" s="18" t="s">
        <v>320</v>
      </c>
      <c r="D5085" s="18" t="s">
        <v>274</v>
      </c>
      <c r="E5085" s="18" t="s">
        <v>163</v>
      </c>
      <c r="F5085" s="44">
        <v>56</v>
      </c>
    </row>
    <row r="5086" spans="1:6" x14ac:dyDescent="0.2">
      <c r="A5086" s="18" t="s">
        <v>175</v>
      </c>
      <c r="B5086" s="18" t="s">
        <v>229</v>
      </c>
      <c r="C5086" s="18" t="s">
        <v>320</v>
      </c>
      <c r="D5086" s="18" t="s">
        <v>34</v>
      </c>
      <c r="E5086" s="18" t="s">
        <v>276</v>
      </c>
      <c r="F5086" s="44">
        <v>696</v>
      </c>
    </row>
    <row r="5087" spans="1:6" x14ac:dyDescent="0.2">
      <c r="A5087" s="18" t="s">
        <v>175</v>
      </c>
      <c r="B5087" s="18" t="s">
        <v>229</v>
      </c>
      <c r="C5087" s="18" t="s">
        <v>320</v>
      </c>
      <c r="D5087" s="18" t="s">
        <v>34</v>
      </c>
      <c r="E5087" s="18" t="s">
        <v>28</v>
      </c>
      <c r="F5087" s="44">
        <v>880</v>
      </c>
    </row>
    <row r="5088" spans="1:6" x14ac:dyDescent="0.2">
      <c r="A5088" s="18" t="s">
        <v>175</v>
      </c>
      <c r="B5088" s="18" t="s">
        <v>229</v>
      </c>
      <c r="C5088" s="18" t="s">
        <v>320</v>
      </c>
      <c r="D5088" s="18" t="s">
        <v>34</v>
      </c>
      <c r="E5088" s="18" t="s">
        <v>30</v>
      </c>
      <c r="F5088" s="44">
        <v>9</v>
      </c>
    </row>
    <row r="5089" spans="1:6" x14ac:dyDescent="0.2">
      <c r="A5089" s="18" t="s">
        <v>175</v>
      </c>
      <c r="B5089" s="18" t="s">
        <v>229</v>
      </c>
      <c r="C5089" s="18" t="s">
        <v>320</v>
      </c>
      <c r="D5089" s="18" t="s">
        <v>34</v>
      </c>
      <c r="E5089" s="18" t="s">
        <v>31</v>
      </c>
      <c r="F5089" s="44">
        <v>99</v>
      </c>
    </row>
    <row r="5090" spans="1:6" x14ac:dyDescent="0.2">
      <c r="A5090" s="18" t="s">
        <v>175</v>
      </c>
      <c r="B5090" s="18" t="s">
        <v>229</v>
      </c>
      <c r="C5090" s="18" t="s">
        <v>320</v>
      </c>
      <c r="D5090" s="18" t="s">
        <v>34</v>
      </c>
      <c r="E5090" s="18" t="s">
        <v>26</v>
      </c>
      <c r="F5090" s="44">
        <v>43</v>
      </c>
    </row>
    <row r="5091" spans="1:6" x14ac:dyDescent="0.2">
      <c r="A5091" s="18" t="s">
        <v>175</v>
      </c>
      <c r="B5091" s="18" t="s">
        <v>229</v>
      </c>
      <c r="C5091" s="18" t="s">
        <v>320</v>
      </c>
      <c r="D5091" s="18" t="s">
        <v>34</v>
      </c>
      <c r="E5091" s="18" t="s">
        <v>33</v>
      </c>
      <c r="F5091" s="44">
        <v>414</v>
      </c>
    </row>
    <row r="5092" spans="1:6" x14ac:dyDescent="0.2">
      <c r="A5092" s="18" t="s">
        <v>175</v>
      </c>
      <c r="B5092" s="18" t="s">
        <v>229</v>
      </c>
      <c r="C5092" s="18" t="s">
        <v>320</v>
      </c>
      <c r="D5092" s="18" t="s">
        <v>34</v>
      </c>
      <c r="E5092" s="18" t="s">
        <v>23</v>
      </c>
      <c r="F5092" s="44">
        <v>411</v>
      </c>
    </row>
    <row r="5093" spans="1:6" x14ac:dyDescent="0.2">
      <c r="A5093" s="18" t="s">
        <v>175</v>
      </c>
      <c r="B5093" s="18" t="s">
        <v>229</v>
      </c>
      <c r="C5093" s="18" t="s">
        <v>320</v>
      </c>
      <c r="D5093" s="18" t="s">
        <v>34</v>
      </c>
      <c r="E5093" s="18" t="s">
        <v>32</v>
      </c>
      <c r="F5093" s="44">
        <v>43</v>
      </c>
    </row>
    <row r="5094" spans="1:6" x14ac:dyDescent="0.2">
      <c r="A5094" s="18" t="s">
        <v>175</v>
      </c>
      <c r="B5094" s="18" t="s">
        <v>229</v>
      </c>
      <c r="C5094" s="18" t="s">
        <v>320</v>
      </c>
      <c r="D5094" s="18" t="s">
        <v>34</v>
      </c>
      <c r="E5094" s="18" t="s">
        <v>29</v>
      </c>
      <c r="F5094" s="44">
        <v>614</v>
      </c>
    </row>
    <row r="5095" spans="1:6" x14ac:dyDescent="0.2">
      <c r="A5095" s="18" t="s">
        <v>175</v>
      </c>
      <c r="B5095" s="18" t="s">
        <v>229</v>
      </c>
      <c r="C5095" s="18" t="s">
        <v>320</v>
      </c>
      <c r="D5095" s="18" t="s">
        <v>275</v>
      </c>
      <c r="E5095" s="18" t="s">
        <v>276</v>
      </c>
      <c r="F5095" s="44">
        <v>45</v>
      </c>
    </row>
    <row r="5096" spans="1:6" x14ac:dyDescent="0.2">
      <c r="A5096" s="18" t="s">
        <v>175</v>
      </c>
      <c r="B5096" s="18" t="s">
        <v>229</v>
      </c>
      <c r="C5096" s="18" t="s">
        <v>320</v>
      </c>
      <c r="D5096" s="18" t="s">
        <v>275</v>
      </c>
      <c r="E5096" s="18" t="s">
        <v>28</v>
      </c>
      <c r="F5096" s="44">
        <v>103</v>
      </c>
    </row>
    <row r="5097" spans="1:6" x14ac:dyDescent="0.2">
      <c r="A5097" s="18" t="s">
        <v>175</v>
      </c>
      <c r="B5097" s="18" t="s">
        <v>229</v>
      </c>
      <c r="C5097" s="18" t="s">
        <v>320</v>
      </c>
      <c r="D5097" s="18" t="s">
        <v>275</v>
      </c>
      <c r="E5097" s="18" t="s">
        <v>30</v>
      </c>
      <c r="F5097" s="44">
        <v>1</v>
      </c>
    </row>
    <row r="5098" spans="1:6" x14ac:dyDescent="0.2">
      <c r="A5098" s="18" t="s">
        <v>175</v>
      </c>
      <c r="B5098" s="18" t="s">
        <v>229</v>
      </c>
      <c r="C5098" s="18" t="s">
        <v>320</v>
      </c>
      <c r="D5098" s="18" t="s">
        <v>275</v>
      </c>
      <c r="E5098" s="18" t="s">
        <v>31</v>
      </c>
      <c r="F5098" s="44">
        <v>235</v>
      </c>
    </row>
    <row r="5099" spans="1:6" x14ac:dyDescent="0.2">
      <c r="A5099" s="18" t="s">
        <v>175</v>
      </c>
      <c r="B5099" s="18" t="s">
        <v>229</v>
      </c>
      <c r="C5099" s="18" t="s">
        <v>320</v>
      </c>
      <c r="D5099" s="18" t="s">
        <v>275</v>
      </c>
      <c r="E5099" s="18" t="s">
        <v>26</v>
      </c>
      <c r="F5099" s="44">
        <v>473</v>
      </c>
    </row>
    <row r="5100" spans="1:6" x14ac:dyDescent="0.2">
      <c r="A5100" s="18" t="s">
        <v>175</v>
      </c>
      <c r="B5100" s="18" t="s">
        <v>229</v>
      </c>
      <c r="C5100" s="18" t="s">
        <v>320</v>
      </c>
      <c r="D5100" s="18" t="s">
        <v>275</v>
      </c>
      <c r="E5100" s="18" t="s">
        <v>33</v>
      </c>
      <c r="F5100" s="44">
        <v>90</v>
      </c>
    </row>
    <row r="5101" spans="1:6" x14ac:dyDescent="0.2">
      <c r="A5101" s="18" t="s">
        <v>175</v>
      </c>
      <c r="B5101" s="18" t="s">
        <v>229</v>
      </c>
      <c r="C5101" s="18" t="s">
        <v>320</v>
      </c>
      <c r="D5101" s="18" t="s">
        <v>275</v>
      </c>
      <c r="E5101" s="18" t="s">
        <v>23</v>
      </c>
      <c r="F5101" s="44">
        <v>214</v>
      </c>
    </row>
    <row r="5102" spans="1:6" x14ac:dyDescent="0.2">
      <c r="A5102" s="18" t="s">
        <v>175</v>
      </c>
      <c r="B5102" s="18" t="s">
        <v>229</v>
      </c>
      <c r="C5102" s="18" t="s">
        <v>320</v>
      </c>
      <c r="D5102" s="18" t="s">
        <v>275</v>
      </c>
      <c r="E5102" s="18" t="s">
        <v>32</v>
      </c>
      <c r="F5102" s="44">
        <v>5</v>
      </c>
    </row>
    <row r="5103" spans="1:6" x14ac:dyDescent="0.2">
      <c r="A5103" s="18" t="s">
        <v>175</v>
      </c>
      <c r="B5103" s="18" t="s">
        <v>229</v>
      </c>
      <c r="C5103" s="18" t="s">
        <v>320</v>
      </c>
      <c r="D5103" s="18" t="s">
        <v>275</v>
      </c>
      <c r="E5103" s="18" t="s">
        <v>29</v>
      </c>
      <c r="F5103" s="44">
        <v>102</v>
      </c>
    </row>
    <row r="5104" spans="1:6" x14ac:dyDescent="0.2">
      <c r="A5104" s="18" t="s">
        <v>175</v>
      </c>
      <c r="B5104" s="18" t="s">
        <v>229</v>
      </c>
      <c r="C5104" s="18" t="s">
        <v>320</v>
      </c>
      <c r="D5104" s="18" t="s">
        <v>162</v>
      </c>
      <c r="E5104" s="18" t="s">
        <v>163</v>
      </c>
      <c r="F5104" s="44">
        <v>2198</v>
      </c>
    </row>
    <row r="5105" spans="1:6" x14ac:dyDescent="0.2">
      <c r="A5105" s="18" t="s">
        <v>175</v>
      </c>
      <c r="B5105" s="18" t="s">
        <v>229</v>
      </c>
      <c r="C5105" s="18" t="s">
        <v>320</v>
      </c>
      <c r="D5105" s="18" t="s">
        <v>65</v>
      </c>
      <c r="E5105" s="18" t="s">
        <v>70</v>
      </c>
      <c r="F5105" s="44">
        <v>28</v>
      </c>
    </row>
    <row r="5106" spans="1:6" x14ac:dyDescent="0.2">
      <c r="A5106" s="18" t="s">
        <v>175</v>
      </c>
      <c r="B5106" s="18" t="s">
        <v>229</v>
      </c>
      <c r="C5106" s="18" t="s">
        <v>320</v>
      </c>
      <c r="D5106" s="18" t="s">
        <v>65</v>
      </c>
      <c r="E5106" s="18" t="s">
        <v>69</v>
      </c>
      <c r="F5106" s="44">
        <v>2</v>
      </c>
    </row>
    <row r="5107" spans="1:6" x14ac:dyDescent="0.2">
      <c r="A5107" s="18" t="s">
        <v>175</v>
      </c>
      <c r="B5107" s="18" t="s">
        <v>229</v>
      </c>
      <c r="C5107" s="18" t="s">
        <v>320</v>
      </c>
      <c r="D5107" s="18" t="s">
        <v>65</v>
      </c>
      <c r="E5107" s="18" t="s">
        <v>277</v>
      </c>
      <c r="F5107" s="44">
        <v>22</v>
      </c>
    </row>
    <row r="5108" spans="1:6" x14ac:dyDescent="0.2">
      <c r="A5108" s="18" t="s">
        <v>175</v>
      </c>
      <c r="B5108" s="18" t="s">
        <v>229</v>
      </c>
      <c r="C5108" s="18" t="s">
        <v>320</v>
      </c>
      <c r="D5108" s="18" t="s">
        <v>65</v>
      </c>
      <c r="E5108" s="18" t="s">
        <v>278</v>
      </c>
      <c r="F5108" s="44">
        <v>420</v>
      </c>
    </row>
    <row r="5109" spans="1:6" x14ac:dyDescent="0.2">
      <c r="A5109" s="18" t="s">
        <v>175</v>
      </c>
      <c r="B5109" s="18" t="s">
        <v>229</v>
      </c>
      <c r="C5109" s="18" t="s">
        <v>320</v>
      </c>
      <c r="D5109" s="18" t="s">
        <v>65</v>
      </c>
      <c r="E5109" s="18" t="s">
        <v>279</v>
      </c>
      <c r="F5109" s="44">
        <v>47</v>
      </c>
    </row>
    <row r="5110" spans="1:6" x14ac:dyDescent="0.2">
      <c r="A5110" s="18" t="s">
        <v>175</v>
      </c>
      <c r="B5110" s="18" t="s">
        <v>229</v>
      </c>
      <c r="C5110" s="18" t="s">
        <v>320</v>
      </c>
      <c r="D5110" s="18" t="s">
        <v>65</v>
      </c>
      <c r="E5110" s="18" t="s">
        <v>23</v>
      </c>
      <c r="F5110" s="44">
        <v>536</v>
      </c>
    </row>
    <row r="5111" spans="1:6" x14ac:dyDescent="0.2">
      <c r="A5111" s="18" t="s">
        <v>175</v>
      </c>
      <c r="B5111" s="18" t="s">
        <v>229</v>
      </c>
      <c r="C5111" s="18" t="s">
        <v>320</v>
      </c>
      <c r="D5111" s="18" t="s">
        <v>65</v>
      </c>
      <c r="E5111" s="18" t="s">
        <v>280</v>
      </c>
      <c r="F5111" s="44">
        <v>16</v>
      </c>
    </row>
    <row r="5112" spans="1:6" x14ac:dyDescent="0.2">
      <c r="A5112" s="18" t="s">
        <v>175</v>
      </c>
      <c r="B5112" s="18" t="s">
        <v>229</v>
      </c>
      <c r="C5112" s="18" t="s">
        <v>320</v>
      </c>
      <c r="D5112" s="18" t="s">
        <v>65</v>
      </c>
      <c r="E5112" s="18" t="s">
        <v>66</v>
      </c>
      <c r="F5112" s="44">
        <v>175</v>
      </c>
    </row>
    <row r="5113" spans="1:6" x14ac:dyDescent="0.2">
      <c r="A5113" s="18" t="s">
        <v>175</v>
      </c>
      <c r="B5113" s="18" t="s">
        <v>229</v>
      </c>
      <c r="C5113" s="18" t="s">
        <v>320</v>
      </c>
      <c r="D5113" s="18" t="s">
        <v>243</v>
      </c>
      <c r="E5113" s="18" t="s">
        <v>21</v>
      </c>
      <c r="F5113" s="44">
        <v>18</v>
      </c>
    </row>
    <row r="5114" spans="1:6" x14ac:dyDescent="0.2">
      <c r="A5114" s="18" t="s">
        <v>175</v>
      </c>
      <c r="B5114" s="18" t="s">
        <v>229</v>
      </c>
      <c r="C5114" s="18" t="s">
        <v>320</v>
      </c>
      <c r="D5114" s="18" t="s">
        <v>243</v>
      </c>
      <c r="E5114" s="18" t="s">
        <v>14</v>
      </c>
      <c r="F5114" s="44">
        <v>22</v>
      </c>
    </row>
    <row r="5115" spans="1:6" x14ac:dyDescent="0.2">
      <c r="A5115" s="18" t="s">
        <v>175</v>
      </c>
      <c r="B5115" s="18" t="s">
        <v>229</v>
      </c>
      <c r="C5115" s="18" t="s">
        <v>320</v>
      </c>
      <c r="D5115" s="18" t="s">
        <v>243</v>
      </c>
      <c r="E5115" s="18" t="s">
        <v>18</v>
      </c>
      <c r="F5115" s="44">
        <v>77</v>
      </c>
    </row>
    <row r="5116" spans="1:6" x14ac:dyDescent="0.2">
      <c r="A5116" s="18" t="s">
        <v>175</v>
      </c>
      <c r="B5116" s="18" t="s">
        <v>229</v>
      </c>
      <c r="C5116" s="18" t="s">
        <v>320</v>
      </c>
      <c r="D5116" s="18" t="s">
        <v>243</v>
      </c>
      <c r="E5116" s="18" t="s">
        <v>17</v>
      </c>
      <c r="F5116" s="44">
        <v>52</v>
      </c>
    </row>
    <row r="5117" spans="1:6" x14ac:dyDescent="0.2">
      <c r="A5117" s="18" t="s">
        <v>175</v>
      </c>
      <c r="B5117" s="18" t="s">
        <v>229</v>
      </c>
      <c r="C5117" s="18" t="s">
        <v>320</v>
      </c>
      <c r="D5117" s="18" t="s">
        <v>243</v>
      </c>
      <c r="E5117" s="18" t="s">
        <v>20</v>
      </c>
      <c r="F5117" s="44">
        <v>16</v>
      </c>
    </row>
    <row r="5118" spans="1:6" x14ac:dyDescent="0.2">
      <c r="A5118" s="18" t="s">
        <v>175</v>
      </c>
      <c r="B5118" s="18" t="s">
        <v>229</v>
      </c>
      <c r="C5118" s="18" t="s">
        <v>320</v>
      </c>
      <c r="D5118" s="18" t="s">
        <v>243</v>
      </c>
      <c r="E5118" s="18" t="s">
        <v>23</v>
      </c>
      <c r="F5118" s="44">
        <v>15</v>
      </c>
    </row>
    <row r="5119" spans="1:6" x14ac:dyDescent="0.2">
      <c r="A5119" s="18" t="s">
        <v>175</v>
      </c>
      <c r="B5119" s="18" t="s">
        <v>229</v>
      </c>
      <c r="C5119" s="18" t="s">
        <v>320</v>
      </c>
      <c r="D5119" s="18" t="s">
        <v>243</v>
      </c>
      <c r="E5119" s="18" t="s">
        <v>15</v>
      </c>
      <c r="F5119" s="44">
        <v>103</v>
      </c>
    </row>
    <row r="5120" spans="1:6" x14ac:dyDescent="0.2">
      <c r="A5120" s="18" t="s">
        <v>175</v>
      </c>
      <c r="B5120" s="18" t="s">
        <v>229</v>
      </c>
      <c r="C5120" s="18" t="s">
        <v>320</v>
      </c>
      <c r="D5120" s="18" t="s">
        <v>243</v>
      </c>
      <c r="E5120" s="18" t="s">
        <v>22</v>
      </c>
      <c r="F5120" s="44">
        <v>28</v>
      </c>
    </row>
    <row r="5121" spans="1:6" x14ac:dyDescent="0.2">
      <c r="A5121" s="18" t="s">
        <v>175</v>
      </c>
      <c r="B5121" s="18" t="s">
        <v>229</v>
      </c>
      <c r="C5121" s="18" t="s">
        <v>320</v>
      </c>
      <c r="D5121" s="18" t="s">
        <v>98</v>
      </c>
      <c r="E5121" s="18" t="s">
        <v>100</v>
      </c>
      <c r="F5121" s="44">
        <v>48</v>
      </c>
    </row>
    <row r="5122" spans="1:6" x14ac:dyDescent="0.2">
      <c r="A5122" s="18" t="s">
        <v>175</v>
      </c>
      <c r="B5122" s="18" t="s">
        <v>229</v>
      </c>
      <c r="C5122" s="18" t="s">
        <v>320</v>
      </c>
      <c r="D5122" s="18" t="s">
        <v>98</v>
      </c>
      <c r="E5122" s="18" t="s">
        <v>102</v>
      </c>
      <c r="F5122" s="44">
        <v>25</v>
      </c>
    </row>
    <row r="5123" spans="1:6" x14ac:dyDescent="0.2">
      <c r="A5123" s="18" t="s">
        <v>175</v>
      </c>
      <c r="B5123" s="18" t="s">
        <v>229</v>
      </c>
      <c r="C5123" s="18" t="s">
        <v>320</v>
      </c>
      <c r="D5123" s="18" t="s">
        <v>98</v>
      </c>
      <c r="E5123" s="18" t="s">
        <v>23</v>
      </c>
      <c r="F5123" s="44">
        <v>110</v>
      </c>
    </row>
    <row r="5124" spans="1:6" x14ac:dyDescent="0.2">
      <c r="A5124" s="18" t="s">
        <v>175</v>
      </c>
      <c r="B5124" s="18" t="s">
        <v>229</v>
      </c>
      <c r="C5124" s="18" t="s">
        <v>320</v>
      </c>
      <c r="D5124" s="18" t="s">
        <v>98</v>
      </c>
      <c r="E5124" s="18" t="s">
        <v>101</v>
      </c>
      <c r="F5124" s="44">
        <v>93</v>
      </c>
    </row>
    <row r="5125" spans="1:6" x14ac:dyDescent="0.2">
      <c r="A5125" s="18" t="s">
        <v>175</v>
      </c>
      <c r="B5125" s="18" t="s">
        <v>229</v>
      </c>
      <c r="C5125" s="18" t="s">
        <v>320</v>
      </c>
      <c r="D5125" s="18" t="s">
        <v>98</v>
      </c>
      <c r="E5125" s="18" t="s">
        <v>104</v>
      </c>
      <c r="F5125" s="44">
        <v>21</v>
      </c>
    </row>
    <row r="5126" spans="1:6" x14ac:dyDescent="0.2">
      <c r="A5126" s="18" t="s">
        <v>175</v>
      </c>
      <c r="B5126" s="18" t="s">
        <v>229</v>
      </c>
      <c r="C5126" s="18" t="s">
        <v>320</v>
      </c>
      <c r="D5126" s="18" t="s">
        <v>98</v>
      </c>
      <c r="E5126" s="18" t="s">
        <v>99</v>
      </c>
      <c r="F5126" s="44">
        <v>766</v>
      </c>
    </row>
    <row r="5127" spans="1:6" x14ac:dyDescent="0.2">
      <c r="A5127" s="18" t="s">
        <v>175</v>
      </c>
      <c r="B5127" s="18" t="s">
        <v>229</v>
      </c>
      <c r="C5127" s="18" t="s">
        <v>320</v>
      </c>
      <c r="D5127" s="18" t="s">
        <v>98</v>
      </c>
      <c r="E5127" s="18" t="s">
        <v>103</v>
      </c>
      <c r="F5127" s="44">
        <v>260</v>
      </c>
    </row>
    <row r="5128" spans="1:6" x14ac:dyDescent="0.2">
      <c r="A5128" s="18" t="s">
        <v>175</v>
      </c>
      <c r="B5128" s="18" t="s">
        <v>229</v>
      </c>
      <c r="C5128" s="18" t="s">
        <v>320</v>
      </c>
      <c r="D5128" s="18" t="s">
        <v>39</v>
      </c>
      <c r="E5128" s="18" t="s">
        <v>220</v>
      </c>
      <c r="F5128" s="44">
        <v>2</v>
      </c>
    </row>
    <row r="5129" spans="1:6" x14ac:dyDescent="0.2">
      <c r="A5129" s="18" t="s">
        <v>175</v>
      </c>
      <c r="B5129" s="18" t="s">
        <v>229</v>
      </c>
      <c r="C5129" s="18" t="s">
        <v>320</v>
      </c>
      <c r="D5129" s="18" t="s">
        <v>39</v>
      </c>
      <c r="E5129" s="18" t="s">
        <v>172</v>
      </c>
      <c r="F5129" s="44">
        <v>35</v>
      </c>
    </row>
    <row r="5130" spans="1:6" x14ac:dyDescent="0.2">
      <c r="A5130" s="18" t="s">
        <v>175</v>
      </c>
      <c r="B5130" s="18" t="s">
        <v>229</v>
      </c>
      <c r="C5130" s="18" t="s">
        <v>320</v>
      </c>
      <c r="D5130" s="18" t="s">
        <v>39</v>
      </c>
      <c r="E5130" s="18" t="s">
        <v>174</v>
      </c>
      <c r="F5130" s="44">
        <v>2</v>
      </c>
    </row>
    <row r="5131" spans="1:6" x14ac:dyDescent="0.2">
      <c r="A5131" s="18" t="s">
        <v>175</v>
      </c>
      <c r="B5131" s="18" t="s">
        <v>229</v>
      </c>
      <c r="C5131" s="18" t="s">
        <v>320</v>
      </c>
      <c r="D5131" s="18" t="s">
        <v>39</v>
      </c>
      <c r="E5131" s="18" t="s">
        <v>23</v>
      </c>
      <c r="F5131" s="44">
        <v>14</v>
      </c>
    </row>
    <row r="5132" spans="1:6" x14ac:dyDescent="0.2">
      <c r="A5132" s="18" t="s">
        <v>175</v>
      </c>
      <c r="B5132" s="18" t="s">
        <v>229</v>
      </c>
      <c r="C5132" s="18" t="s">
        <v>320</v>
      </c>
      <c r="D5132" s="18" t="s">
        <v>39</v>
      </c>
      <c r="E5132" s="18" t="s">
        <v>54</v>
      </c>
      <c r="F5132" s="44">
        <v>3</v>
      </c>
    </row>
    <row r="5133" spans="1:6" x14ac:dyDescent="0.2">
      <c r="A5133" s="18" t="s">
        <v>175</v>
      </c>
      <c r="B5133" s="18" t="s">
        <v>229</v>
      </c>
      <c r="C5133" s="18" t="s">
        <v>320</v>
      </c>
      <c r="D5133" s="18" t="s">
        <v>39</v>
      </c>
      <c r="E5133" s="18" t="s">
        <v>55</v>
      </c>
      <c r="F5133" s="44">
        <v>3</v>
      </c>
    </row>
    <row r="5134" spans="1:6" x14ac:dyDescent="0.2">
      <c r="A5134" s="18" t="s">
        <v>175</v>
      </c>
      <c r="B5134" s="18" t="s">
        <v>229</v>
      </c>
      <c r="C5134" s="18" t="s">
        <v>320</v>
      </c>
      <c r="D5134" s="18" t="s">
        <v>39</v>
      </c>
      <c r="E5134" s="18" t="s">
        <v>43</v>
      </c>
      <c r="F5134" s="44">
        <v>1</v>
      </c>
    </row>
    <row r="5135" spans="1:6" x14ac:dyDescent="0.2">
      <c r="A5135" s="18" t="s">
        <v>175</v>
      </c>
      <c r="B5135" s="18" t="s">
        <v>229</v>
      </c>
      <c r="C5135" s="18" t="s">
        <v>320</v>
      </c>
      <c r="D5135" s="18" t="s">
        <v>39</v>
      </c>
      <c r="E5135" s="18" t="s">
        <v>170</v>
      </c>
      <c r="F5135" s="44">
        <v>30</v>
      </c>
    </row>
    <row r="5136" spans="1:6" x14ac:dyDescent="0.2">
      <c r="A5136" s="18" t="s">
        <v>175</v>
      </c>
      <c r="B5136" s="18" t="s">
        <v>229</v>
      </c>
      <c r="C5136" s="18" t="s">
        <v>320</v>
      </c>
      <c r="D5136" s="18" t="s">
        <v>39</v>
      </c>
      <c r="E5136" s="18" t="s">
        <v>47</v>
      </c>
      <c r="F5136" s="44">
        <v>4</v>
      </c>
    </row>
    <row r="5137" spans="1:6" x14ac:dyDescent="0.2">
      <c r="A5137" s="18" t="s">
        <v>175</v>
      </c>
      <c r="B5137" s="18" t="s">
        <v>229</v>
      </c>
      <c r="C5137" s="18" t="s">
        <v>320</v>
      </c>
      <c r="D5137" s="18" t="s">
        <v>39</v>
      </c>
      <c r="E5137" s="18" t="s">
        <v>169</v>
      </c>
      <c r="F5137" s="44">
        <v>146</v>
      </c>
    </row>
    <row r="5138" spans="1:6" x14ac:dyDescent="0.2">
      <c r="A5138" s="18" t="s">
        <v>175</v>
      </c>
      <c r="B5138" s="18" t="s">
        <v>229</v>
      </c>
      <c r="C5138" s="18" t="s">
        <v>320</v>
      </c>
      <c r="D5138" s="18" t="s">
        <v>39</v>
      </c>
      <c r="E5138" s="18" t="s">
        <v>189</v>
      </c>
      <c r="F5138" s="44">
        <v>6</v>
      </c>
    </row>
    <row r="5139" spans="1:6" x14ac:dyDescent="0.2">
      <c r="A5139" s="18" t="s">
        <v>175</v>
      </c>
      <c r="B5139" s="18" t="s">
        <v>229</v>
      </c>
      <c r="C5139" s="18" t="s">
        <v>320</v>
      </c>
      <c r="D5139" s="18" t="s">
        <v>39</v>
      </c>
      <c r="E5139" s="18" t="s">
        <v>56</v>
      </c>
      <c r="F5139" s="44">
        <v>15</v>
      </c>
    </row>
    <row r="5140" spans="1:6" x14ac:dyDescent="0.2">
      <c r="A5140" s="18" t="s">
        <v>175</v>
      </c>
      <c r="B5140" s="18" t="s">
        <v>229</v>
      </c>
      <c r="C5140" s="18" t="s">
        <v>320</v>
      </c>
      <c r="D5140" s="18" t="s">
        <v>39</v>
      </c>
      <c r="E5140" s="18" t="s">
        <v>44</v>
      </c>
      <c r="F5140" s="44">
        <v>5</v>
      </c>
    </row>
    <row r="5141" spans="1:6" x14ac:dyDescent="0.2">
      <c r="A5141" s="18" t="s">
        <v>175</v>
      </c>
      <c r="B5141" s="18" t="s">
        <v>229</v>
      </c>
      <c r="C5141" s="18" t="s">
        <v>320</v>
      </c>
      <c r="D5141" s="18" t="s">
        <v>39</v>
      </c>
      <c r="E5141" s="18" t="s">
        <v>173</v>
      </c>
      <c r="F5141" s="44">
        <v>2</v>
      </c>
    </row>
    <row r="5142" spans="1:6" x14ac:dyDescent="0.2">
      <c r="A5142" s="18" t="s">
        <v>175</v>
      </c>
      <c r="B5142" s="18" t="s">
        <v>229</v>
      </c>
      <c r="C5142" s="18" t="s">
        <v>320</v>
      </c>
      <c r="D5142" s="18" t="s">
        <v>13</v>
      </c>
      <c r="E5142" s="18" t="s">
        <v>21</v>
      </c>
      <c r="F5142" s="44">
        <v>166</v>
      </c>
    </row>
    <row r="5143" spans="1:6" x14ac:dyDescent="0.2">
      <c r="A5143" s="18" t="s">
        <v>175</v>
      </c>
      <c r="B5143" s="18" t="s">
        <v>229</v>
      </c>
      <c r="C5143" s="18" t="s">
        <v>320</v>
      </c>
      <c r="D5143" s="18" t="s">
        <v>13</v>
      </c>
      <c r="E5143" s="18" t="s">
        <v>14</v>
      </c>
      <c r="F5143" s="44">
        <v>1142</v>
      </c>
    </row>
    <row r="5144" spans="1:6" x14ac:dyDescent="0.2">
      <c r="A5144" s="18" t="s">
        <v>175</v>
      </c>
      <c r="B5144" s="18" t="s">
        <v>229</v>
      </c>
      <c r="C5144" s="18" t="s">
        <v>320</v>
      </c>
      <c r="D5144" s="18" t="s">
        <v>13</v>
      </c>
      <c r="E5144" s="18" t="s">
        <v>18</v>
      </c>
      <c r="F5144" s="44">
        <v>2526</v>
      </c>
    </row>
    <row r="5145" spans="1:6" x14ac:dyDescent="0.2">
      <c r="A5145" s="18" t="s">
        <v>175</v>
      </c>
      <c r="B5145" s="18" t="s">
        <v>229</v>
      </c>
      <c r="C5145" s="18" t="s">
        <v>320</v>
      </c>
      <c r="D5145" s="18" t="s">
        <v>13</v>
      </c>
      <c r="E5145" s="18" t="s">
        <v>17</v>
      </c>
      <c r="F5145" s="44">
        <v>2398</v>
      </c>
    </row>
    <row r="5146" spans="1:6" x14ac:dyDescent="0.2">
      <c r="A5146" s="18" t="s">
        <v>175</v>
      </c>
      <c r="B5146" s="18" t="s">
        <v>229</v>
      </c>
      <c r="C5146" s="18" t="s">
        <v>320</v>
      </c>
      <c r="D5146" s="18" t="s">
        <v>13</v>
      </c>
      <c r="E5146" s="18" t="s">
        <v>20</v>
      </c>
      <c r="F5146" s="44">
        <v>442</v>
      </c>
    </row>
    <row r="5147" spans="1:6" x14ac:dyDescent="0.2">
      <c r="A5147" s="18" t="s">
        <v>175</v>
      </c>
      <c r="B5147" s="18" t="s">
        <v>229</v>
      </c>
      <c r="C5147" s="18" t="s">
        <v>320</v>
      </c>
      <c r="D5147" s="18" t="s">
        <v>13</v>
      </c>
      <c r="E5147" s="18" t="s">
        <v>23</v>
      </c>
      <c r="F5147" s="44">
        <v>165</v>
      </c>
    </row>
    <row r="5148" spans="1:6" x14ac:dyDescent="0.2">
      <c r="A5148" s="18" t="s">
        <v>175</v>
      </c>
      <c r="B5148" s="18" t="s">
        <v>229</v>
      </c>
      <c r="C5148" s="18" t="s">
        <v>320</v>
      </c>
      <c r="D5148" s="18" t="s">
        <v>13</v>
      </c>
      <c r="E5148" s="18" t="s">
        <v>15</v>
      </c>
      <c r="F5148" s="44">
        <v>499</v>
      </c>
    </row>
    <row r="5149" spans="1:6" x14ac:dyDescent="0.2">
      <c r="A5149" s="18" t="s">
        <v>175</v>
      </c>
      <c r="B5149" s="18" t="s">
        <v>229</v>
      </c>
      <c r="C5149" s="18" t="s">
        <v>320</v>
      </c>
      <c r="D5149" s="18" t="s">
        <v>13</v>
      </c>
      <c r="E5149" s="18" t="s">
        <v>22</v>
      </c>
      <c r="F5149" s="44">
        <v>493</v>
      </c>
    </row>
    <row r="5150" spans="1:6" x14ac:dyDescent="0.2">
      <c r="A5150" s="18" t="s">
        <v>175</v>
      </c>
      <c r="B5150" s="18" t="s">
        <v>229</v>
      </c>
      <c r="C5150" s="18" t="s">
        <v>320</v>
      </c>
      <c r="D5150" s="18" t="s">
        <v>13</v>
      </c>
      <c r="E5150" s="18" t="s">
        <v>19</v>
      </c>
      <c r="F5150" s="44">
        <v>209</v>
      </c>
    </row>
    <row r="5151" spans="1:6" x14ac:dyDescent="0.2">
      <c r="A5151" s="18" t="s">
        <v>175</v>
      </c>
      <c r="B5151" s="18" t="s">
        <v>229</v>
      </c>
      <c r="C5151" s="18" t="s">
        <v>320</v>
      </c>
      <c r="D5151" s="18" t="s">
        <v>128</v>
      </c>
      <c r="E5151" s="18" t="s">
        <v>23</v>
      </c>
      <c r="F5151" s="44">
        <v>330</v>
      </c>
    </row>
    <row r="5152" spans="1:6" x14ac:dyDescent="0.2">
      <c r="A5152" s="18" t="s">
        <v>175</v>
      </c>
      <c r="B5152" s="18" t="s">
        <v>229</v>
      </c>
      <c r="C5152" s="18" t="s">
        <v>320</v>
      </c>
      <c r="D5152" s="18" t="s">
        <v>128</v>
      </c>
      <c r="E5152" s="18" t="s">
        <v>129</v>
      </c>
      <c r="F5152" s="44">
        <v>90</v>
      </c>
    </row>
    <row r="5153" spans="1:6" x14ac:dyDescent="0.2">
      <c r="A5153" s="18" t="s">
        <v>175</v>
      </c>
      <c r="B5153" s="18" t="s">
        <v>229</v>
      </c>
      <c r="C5153" s="18" t="s">
        <v>320</v>
      </c>
      <c r="D5153" s="18" t="s">
        <v>128</v>
      </c>
      <c r="E5153" s="18" t="s">
        <v>130</v>
      </c>
      <c r="F5153" s="44">
        <v>571</v>
      </c>
    </row>
    <row r="5154" spans="1:6" x14ac:dyDescent="0.2">
      <c r="A5154" s="18" t="s">
        <v>175</v>
      </c>
      <c r="B5154" s="18" t="s">
        <v>229</v>
      </c>
      <c r="C5154" s="18" t="s">
        <v>320</v>
      </c>
      <c r="D5154" s="18" t="s">
        <v>244</v>
      </c>
      <c r="E5154" s="18" t="s">
        <v>160</v>
      </c>
      <c r="F5154" s="44">
        <v>27</v>
      </c>
    </row>
    <row r="5155" spans="1:6" x14ac:dyDescent="0.2">
      <c r="A5155" s="18" t="s">
        <v>175</v>
      </c>
      <c r="B5155" s="18" t="s">
        <v>229</v>
      </c>
      <c r="C5155" s="18" t="s">
        <v>320</v>
      </c>
      <c r="D5155" s="18" t="s">
        <v>244</v>
      </c>
      <c r="E5155" s="18" t="s">
        <v>159</v>
      </c>
      <c r="F5155" s="44">
        <v>2</v>
      </c>
    </row>
    <row r="5156" spans="1:6" x14ac:dyDescent="0.2">
      <c r="A5156" s="18" t="s">
        <v>175</v>
      </c>
      <c r="B5156" s="18" t="s">
        <v>229</v>
      </c>
      <c r="C5156" s="18" t="s">
        <v>320</v>
      </c>
      <c r="D5156" s="18" t="s">
        <v>244</v>
      </c>
      <c r="E5156" s="18" t="s">
        <v>161</v>
      </c>
      <c r="F5156" s="44">
        <v>56</v>
      </c>
    </row>
    <row r="5157" spans="1:6" x14ac:dyDescent="0.2">
      <c r="A5157" s="18" t="s">
        <v>175</v>
      </c>
      <c r="B5157" s="18" t="s">
        <v>229</v>
      </c>
      <c r="C5157" s="18" t="s">
        <v>320</v>
      </c>
      <c r="D5157" s="18" t="s">
        <v>138</v>
      </c>
      <c r="E5157" s="18" t="s">
        <v>140</v>
      </c>
      <c r="F5157" s="44">
        <v>78</v>
      </c>
    </row>
    <row r="5158" spans="1:6" x14ac:dyDescent="0.2">
      <c r="A5158" s="18" t="s">
        <v>175</v>
      </c>
      <c r="B5158" s="18" t="s">
        <v>229</v>
      </c>
      <c r="C5158" s="18" t="s">
        <v>320</v>
      </c>
      <c r="D5158" s="18" t="s">
        <v>138</v>
      </c>
      <c r="E5158" s="18" t="s">
        <v>139</v>
      </c>
      <c r="F5158" s="44">
        <v>500</v>
      </c>
    </row>
    <row r="5159" spans="1:6" x14ac:dyDescent="0.2">
      <c r="A5159" s="18" t="s">
        <v>175</v>
      </c>
      <c r="B5159" s="18" t="s">
        <v>229</v>
      </c>
      <c r="C5159" s="18" t="s">
        <v>320</v>
      </c>
      <c r="D5159" s="18" t="s">
        <v>148</v>
      </c>
      <c r="E5159" s="18" t="s">
        <v>149</v>
      </c>
      <c r="F5159" s="44">
        <v>3</v>
      </c>
    </row>
    <row r="5160" spans="1:6" x14ac:dyDescent="0.2">
      <c r="A5160" s="18" t="s">
        <v>175</v>
      </c>
      <c r="B5160" s="18" t="s">
        <v>229</v>
      </c>
      <c r="C5160" s="18" t="s">
        <v>320</v>
      </c>
      <c r="D5160" s="18" t="s">
        <v>148</v>
      </c>
      <c r="E5160" s="18" t="s">
        <v>23</v>
      </c>
      <c r="F5160" s="44">
        <v>12</v>
      </c>
    </row>
    <row r="5161" spans="1:6" x14ac:dyDescent="0.2">
      <c r="A5161" s="18" t="s">
        <v>175</v>
      </c>
      <c r="B5161" s="18" t="s">
        <v>229</v>
      </c>
      <c r="C5161" s="18" t="s">
        <v>321</v>
      </c>
      <c r="D5161" s="18" t="s">
        <v>21</v>
      </c>
      <c r="E5161" s="18" t="s">
        <v>156</v>
      </c>
      <c r="F5161" s="44">
        <v>195</v>
      </c>
    </row>
    <row r="5162" spans="1:6" x14ac:dyDescent="0.2">
      <c r="A5162" s="18" t="s">
        <v>175</v>
      </c>
      <c r="B5162" s="18" t="s">
        <v>229</v>
      </c>
      <c r="C5162" s="18" t="s">
        <v>321</v>
      </c>
      <c r="D5162" s="18" t="s">
        <v>21</v>
      </c>
      <c r="E5162" s="18" t="s">
        <v>157</v>
      </c>
      <c r="F5162" s="44">
        <v>370</v>
      </c>
    </row>
    <row r="5163" spans="1:6" x14ac:dyDescent="0.2">
      <c r="A5163" s="18" t="s">
        <v>175</v>
      </c>
      <c r="B5163" s="18" t="s">
        <v>229</v>
      </c>
      <c r="C5163" s="18" t="s">
        <v>321</v>
      </c>
      <c r="D5163" s="18" t="s">
        <v>73</v>
      </c>
      <c r="E5163" s="18" t="s">
        <v>93</v>
      </c>
      <c r="F5163" s="44">
        <v>19</v>
      </c>
    </row>
    <row r="5164" spans="1:6" x14ac:dyDescent="0.2">
      <c r="A5164" s="18" t="s">
        <v>175</v>
      </c>
      <c r="B5164" s="18" t="s">
        <v>229</v>
      </c>
      <c r="C5164" s="18" t="s">
        <v>321</v>
      </c>
      <c r="D5164" s="18" t="s">
        <v>73</v>
      </c>
      <c r="E5164" s="18" t="s">
        <v>92</v>
      </c>
      <c r="F5164" s="44">
        <v>17</v>
      </c>
    </row>
    <row r="5165" spans="1:6" x14ac:dyDescent="0.2">
      <c r="A5165" s="18" t="s">
        <v>175</v>
      </c>
      <c r="B5165" s="18" t="s">
        <v>229</v>
      </c>
      <c r="C5165" s="18" t="s">
        <v>321</v>
      </c>
      <c r="D5165" s="18" t="s">
        <v>73</v>
      </c>
      <c r="E5165" s="18" t="s">
        <v>94</v>
      </c>
      <c r="F5165" s="44">
        <v>12</v>
      </c>
    </row>
    <row r="5166" spans="1:6" x14ac:dyDescent="0.2">
      <c r="A5166" s="18" t="s">
        <v>175</v>
      </c>
      <c r="B5166" s="18" t="s">
        <v>229</v>
      </c>
      <c r="C5166" s="18" t="s">
        <v>321</v>
      </c>
      <c r="D5166" s="18" t="s">
        <v>73</v>
      </c>
      <c r="E5166" s="18" t="s">
        <v>87</v>
      </c>
      <c r="F5166" s="44">
        <v>3</v>
      </c>
    </row>
    <row r="5167" spans="1:6" x14ac:dyDescent="0.2">
      <c r="A5167" s="18" t="s">
        <v>175</v>
      </c>
      <c r="B5167" s="18" t="s">
        <v>229</v>
      </c>
      <c r="C5167" s="18" t="s">
        <v>321</v>
      </c>
      <c r="D5167" s="18" t="s">
        <v>73</v>
      </c>
      <c r="E5167" s="18" t="s">
        <v>86</v>
      </c>
      <c r="F5167" s="44">
        <v>30</v>
      </c>
    </row>
    <row r="5168" spans="1:6" x14ac:dyDescent="0.2">
      <c r="A5168" s="18" t="s">
        <v>175</v>
      </c>
      <c r="B5168" s="18" t="s">
        <v>229</v>
      </c>
      <c r="C5168" s="18" t="s">
        <v>321</v>
      </c>
      <c r="D5168" s="18" t="s">
        <v>73</v>
      </c>
      <c r="E5168" s="18" t="s">
        <v>88</v>
      </c>
      <c r="F5168" s="44">
        <v>2</v>
      </c>
    </row>
    <row r="5169" spans="1:6" x14ac:dyDescent="0.2">
      <c r="A5169" s="18" t="s">
        <v>175</v>
      </c>
      <c r="B5169" s="18" t="s">
        <v>229</v>
      </c>
      <c r="C5169" s="18" t="s">
        <v>321</v>
      </c>
      <c r="D5169" s="18" t="s">
        <v>73</v>
      </c>
      <c r="E5169" s="18" t="s">
        <v>96</v>
      </c>
      <c r="F5169" s="44">
        <v>22</v>
      </c>
    </row>
    <row r="5170" spans="1:6" x14ac:dyDescent="0.2">
      <c r="A5170" s="18" t="s">
        <v>175</v>
      </c>
      <c r="B5170" s="18" t="s">
        <v>229</v>
      </c>
      <c r="C5170" s="18" t="s">
        <v>321</v>
      </c>
      <c r="D5170" s="18" t="s">
        <v>73</v>
      </c>
      <c r="E5170" s="18" t="s">
        <v>95</v>
      </c>
      <c r="F5170" s="44">
        <v>31</v>
      </c>
    </row>
    <row r="5171" spans="1:6" x14ac:dyDescent="0.2">
      <c r="A5171" s="18" t="s">
        <v>175</v>
      </c>
      <c r="B5171" s="18" t="s">
        <v>229</v>
      </c>
      <c r="C5171" s="18" t="s">
        <v>321</v>
      </c>
      <c r="D5171" s="18" t="s">
        <v>73</v>
      </c>
      <c r="E5171" s="18" t="s">
        <v>97</v>
      </c>
      <c r="F5171" s="44">
        <v>4</v>
      </c>
    </row>
    <row r="5172" spans="1:6" x14ac:dyDescent="0.2">
      <c r="A5172" s="18" t="s">
        <v>175</v>
      </c>
      <c r="B5172" s="18" t="s">
        <v>229</v>
      </c>
      <c r="C5172" s="18" t="s">
        <v>321</v>
      </c>
      <c r="D5172" s="18" t="s">
        <v>73</v>
      </c>
      <c r="E5172" s="18" t="s">
        <v>79</v>
      </c>
      <c r="F5172" s="44">
        <v>39</v>
      </c>
    </row>
    <row r="5173" spans="1:6" x14ac:dyDescent="0.2">
      <c r="A5173" s="18" t="s">
        <v>175</v>
      </c>
      <c r="B5173" s="18" t="s">
        <v>229</v>
      </c>
      <c r="C5173" s="18" t="s">
        <v>321</v>
      </c>
      <c r="D5173" s="18" t="s">
        <v>73</v>
      </c>
      <c r="E5173" s="18" t="s">
        <v>78</v>
      </c>
      <c r="F5173" s="44">
        <v>3</v>
      </c>
    </row>
    <row r="5174" spans="1:6" x14ac:dyDescent="0.2">
      <c r="A5174" s="18" t="s">
        <v>175</v>
      </c>
      <c r="B5174" s="18" t="s">
        <v>229</v>
      </c>
      <c r="C5174" s="18" t="s">
        <v>321</v>
      </c>
      <c r="D5174" s="18" t="s">
        <v>73</v>
      </c>
      <c r="E5174" s="18" t="s">
        <v>81</v>
      </c>
      <c r="F5174" s="44">
        <v>4</v>
      </c>
    </row>
    <row r="5175" spans="1:6" x14ac:dyDescent="0.2">
      <c r="A5175" s="18" t="s">
        <v>175</v>
      </c>
      <c r="B5175" s="18" t="s">
        <v>229</v>
      </c>
      <c r="C5175" s="18" t="s">
        <v>321</v>
      </c>
      <c r="D5175" s="18" t="s">
        <v>73</v>
      </c>
      <c r="E5175" s="18" t="s">
        <v>76</v>
      </c>
      <c r="F5175" s="44">
        <v>11</v>
      </c>
    </row>
    <row r="5176" spans="1:6" x14ac:dyDescent="0.2">
      <c r="A5176" s="18" t="s">
        <v>175</v>
      </c>
      <c r="B5176" s="18" t="s">
        <v>229</v>
      </c>
      <c r="C5176" s="18" t="s">
        <v>321</v>
      </c>
      <c r="D5176" s="18" t="s">
        <v>73</v>
      </c>
      <c r="E5176" s="18" t="s">
        <v>75</v>
      </c>
      <c r="F5176" s="44">
        <v>165</v>
      </c>
    </row>
    <row r="5177" spans="1:6" x14ac:dyDescent="0.2">
      <c r="A5177" s="18" t="s">
        <v>175</v>
      </c>
      <c r="B5177" s="18" t="s">
        <v>229</v>
      </c>
      <c r="C5177" s="18" t="s">
        <v>321</v>
      </c>
      <c r="D5177" s="18" t="s">
        <v>73</v>
      </c>
      <c r="E5177" s="18" t="s">
        <v>74</v>
      </c>
      <c r="F5177" s="44">
        <v>1</v>
      </c>
    </row>
    <row r="5178" spans="1:6" x14ac:dyDescent="0.2">
      <c r="A5178" s="18" t="s">
        <v>175</v>
      </c>
      <c r="B5178" s="18" t="s">
        <v>229</v>
      </c>
      <c r="C5178" s="18" t="s">
        <v>321</v>
      </c>
      <c r="D5178" s="18" t="s">
        <v>73</v>
      </c>
      <c r="E5178" s="18" t="s">
        <v>77</v>
      </c>
      <c r="F5178" s="44">
        <v>21</v>
      </c>
    </row>
    <row r="5179" spans="1:6" x14ac:dyDescent="0.2">
      <c r="A5179" s="18" t="s">
        <v>175</v>
      </c>
      <c r="B5179" s="18" t="s">
        <v>229</v>
      </c>
      <c r="C5179" s="18" t="s">
        <v>321</v>
      </c>
      <c r="D5179" s="18" t="s">
        <v>73</v>
      </c>
      <c r="E5179" s="18" t="s">
        <v>84</v>
      </c>
      <c r="F5179" s="44">
        <v>5</v>
      </c>
    </row>
    <row r="5180" spans="1:6" x14ac:dyDescent="0.2">
      <c r="A5180" s="18" t="s">
        <v>175</v>
      </c>
      <c r="B5180" s="18" t="s">
        <v>229</v>
      </c>
      <c r="C5180" s="18" t="s">
        <v>321</v>
      </c>
      <c r="D5180" s="18" t="s">
        <v>73</v>
      </c>
      <c r="E5180" s="18" t="s">
        <v>83</v>
      </c>
      <c r="F5180" s="44">
        <v>38</v>
      </c>
    </row>
    <row r="5181" spans="1:6" x14ac:dyDescent="0.2">
      <c r="A5181" s="18" t="s">
        <v>175</v>
      </c>
      <c r="B5181" s="18" t="s">
        <v>229</v>
      </c>
      <c r="C5181" s="18" t="s">
        <v>321</v>
      </c>
      <c r="D5181" s="18" t="s">
        <v>73</v>
      </c>
      <c r="E5181" s="18" t="s">
        <v>82</v>
      </c>
      <c r="F5181" s="44">
        <v>104</v>
      </c>
    </row>
    <row r="5182" spans="1:6" x14ac:dyDescent="0.2">
      <c r="A5182" s="18" t="s">
        <v>175</v>
      </c>
      <c r="B5182" s="18" t="s">
        <v>229</v>
      </c>
      <c r="C5182" s="18" t="s">
        <v>321</v>
      </c>
      <c r="D5182" s="18" t="s">
        <v>73</v>
      </c>
      <c r="E5182" s="18" t="s">
        <v>85</v>
      </c>
      <c r="F5182" s="44">
        <v>15</v>
      </c>
    </row>
    <row r="5183" spans="1:6" x14ac:dyDescent="0.2">
      <c r="A5183" s="18" t="s">
        <v>175</v>
      </c>
      <c r="B5183" s="18" t="s">
        <v>229</v>
      </c>
      <c r="C5183" s="18" t="s">
        <v>321</v>
      </c>
      <c r="D5183" s="18" t="s">
        <v>73</v>
      </c>
      <c r="E5183" s="18" t="s">
        <v>90</v>
      </c>
      <c r="F5183" s="44">
        <v>232</v>
      </c>
    </row>
    <row r="5184" spans="1:6" x14ac:dyDescent="0.2">
      <c r="A5184" s="18" t="s">
        <v>175</v>
      </c>
      <c r="B5184" s="18" t="s">
        <v>229</v>
      </c>
      <c r="C5184" s="18" t="s">
        <v>321</v>
      </c>
      <c r="D5184" s="18" t="s">
        <v>73</v>
      </c>
      <c r="E5184" s="18" t="s">
        <v>89</v>
      </c>
      <c r="F5184" s="44">
        <v>65</v>
      </c>
    </row>
    <row r="5185" spans="1:6" x14ac:dyDescent="0.2">
      <c r="A5185" s="18" t="s">
        <v>175</v>
      </c>
      <c r="B5185" s="18" t="s">
        <v>229</v>
      </c>
      <c r="C5185" s="18" t="s">
        <v>321</v>
      </c>
      <c r="D5185" s="18" t="s">
        <v>73</v>
      </c>
      <c r="E5185" s="18" t="s">
        <v>91</v>
      </c>
      <c r="F5185" s="44">
        <v>69</v>
      </c>
    </row>
    <row r="5186" spans="1:6" x14ac:dyDescent="0.2">
      <c r="A5186" s="18" t="s">
        <v>175</v>
      </c>
      <c r="B5186" s="18" t="s">
        <v>229</v>
      </c>
      <c r="C5186" s="18" t="s">
        <v>321</v>
      </c>
      <c r="D5186" s="18" t="s">
        <v>150</v>
      </c>
      <c r="E5186" s="18" t="s">
        <v>154</v>
      </c>
      <c r="F5186" s="44">
        <v>1698</v>
      </c>
    </row>
    <row r="5187" spans="1:6" x14ac:dyDescent="0.2">
      <c r="A5187" s="18" t="s">
        <v>175</v>
      </c>
      <c r="B5187" s="18" t="s">
        <v>229</v>
      </c>
      <c r="C5187" s="18" t="s">
        <v>321</v>
      </c>
      <c r="D5187" s="18" t="s">
        <v>150</v>
      </c>
      <c r="E5187" s="18" t="s">
        <v>151</v>
      </c>
      <c r="F5187" s="44">
        <v>7</v>
      </c>
    </row>
    <row r="5188" spans="1:6" x14ac:dyDescent="0.2">
      <c r="A5188" s="18" t="s">
        <v>175</v>
      </c>
      <c r="B5188" s="18" t="s">
        <v>229</v>
      </c>
      <c r="C5188" s="18" t="s">
        <v>321</v>
      </c>
      <c r="D5188" s="18" t="s">
        <v>150</v>
      </c>
      <c r="E5188" s="18" t="s">
        <v>152</v>
      </c>
      <c r="F5188" s="44">
        <v>319</v>
      </c>
    </row>
    <row r="5189" spans="1:6" x14ac:dyDescent="0.2">
      <c r="A5189" s="18" t="s">
        <v>175</v>
      </c>
      <c r="B5189" s="18" t="s">
        <v>229</v>
      </c>
      <c r="C5189" s="18" t="s">
        <v>321</v>
      </c>
      <c r="D5189" s="18" t="s">
        <v>150</v>
      </c>
      <c r="E5189" s="18" t="s">
        <v>153</v>
      </c>
      <c r="F5189" s="44">
        <v>1629</v>
      </c>
    </row>
    <row r="5190" spans="1:6" x14ac:dyDescent="0.2">
      <c r="A5190" s="18" t="s">
        <v>175</v>
      </c>
      <c r="B5190" s="18" t="s">
        <v>229</v>
      </c>
      <c r="C5190" s="18" t="s">
        <v>321</v>
      </c>
      <c r="D5190" s="18" t="s">
        <v>57</v>
      </c>
      <c r="E5190" s="18" t="s">
        <v>62</v>
      </c>
      <c r="F5190" s="44">
        <v>1963</v>
      </c>
    </row>
    <row r="5191" spans="1:6" x14ac:dyDescent="0.2">
      <c r="A5191" s="18" t="s">
        <v>175</v>
      </c>
      <c r="B5191" s="18" t="s">
        <v>229</v>
      </c>
      <c r="C5191" s="18" t="s">
        <v>321</v>
      </c>
      <c r="D5191" s="18" t="s">
        <v>57</v>
      </c>
      <c r="E5191" s="18" t="s">
        <v>59</v>
      </c>
      <c r="F5191" s="44">
        <v>1106</v>
      </c>
    </row>
    <row r="5192" spans="1:6" x14ac:dyDescent="0.2">
      <c r="A5192" s="18" t="s">
        <v>175</v>
      </c>
      <c r="B5192" s="18" t="s">
        <v>229</v>
      </c>
      <c r="C5192" s="18" t="s">
        <v>321</v>
      </c>
      <c r="D5192" s="18" t="s">
        <v>57</v>
      </c>
      <c r="E5192" s="18" t="s">
        <v>60</v>
      </c>
      <c r="F5192" s="44">
        <v>1887</v>
      </c>
    </row>
    <row r="5193" spans="1:6" x14ac:dyDescent="0.2">
      <c r="A5193" s="18" t="s">
        <v>175</v>
      </c>
      <c r="B5193" s="18" t="s">
        <v>229</v>
      </c>
      <c r="C5193" s="18" t="s">
        <v>321</v>
      </c>
      <c r="D5193" s="18" t="s">
        <v>57</v>
      </c>
      <c r="E5193" s="18" t="s">
        <v>61</v>
      </c>
      <c r="F5193" s="44">
        <v>806</v>
      </c>
    </row>
    <row r="5194" spans="1:6" x14ac:dyDescent="0.2">
      <c r="A5194" s="18" t="s">
        <v>175</v>
      </c>
      <c r="B5194" s="18" t="s">
        <v>229</v>
      </c>
      <c r="C5194" s="18" t="s">
        <v>321</v>
      </c>
      <c r="D5194" s="18" t="s">
        <v>57</v>
      </c>
      <c r="E5194" s="18" t="s">
        <v>63</v>
      </c>
      <c r="F5194" s="44">
        <v>384</v>
      </c>
    </row>
    <row r="5195" spans="1:6" x14ac:dyDescent="0.2">
      <c r="A5195" s="18" t="s">
        <v>175</v>
      </c>
      <c r="B5195" s="18" t="s">
        <v>229</v>
      </c>
      <c r="C5195" s="18" t="s">
        <v>321</v>
      </c>
      <c r="D5195" s="18" t="s">
        <v>57</v>
      </c>
      <c r="E5195" s="18" t="s">
        <v>23</v>
      </c>
      <c r="F5195" s="44">
        <v>325</v>
      </c>
    </row>
    <row r="5196" spans="1:6" x14ac:dyDescent="0.2">
      <c r="A5196" s="18" t="s">
        <v>175</v>
      </c>
      <c r="B5196" s="18" t="s">
        <v>229</v>
      </c>
      <c r="C5196" s="18" t="s">
        <v>321</v>
      </c>
      <c r="D5196" s="18" t="s">
        <v>141</v>
      </c>
      <c r="E5196" s="18" t="s">
        <v>145</v>
      </c>
      <c r="F5196" s="44">
        <v>2</v>
      </c>
    </row>
    <row r="5197" spans="1:6" x14ac:dyDescent="0.2">
      <c r="A5197" s="18" t="s">
        <v>175</v>
      </c>
      <c r="B5197" s="18" t="s">
        <v>229</v>
      </c>
      <c r="C5197" s="18" t="s">
        <v>321</v>
      </c>
      <c r="D5197" s="18" t="s">
        <v>141</v>
      </c>
      <c r="E5197" s="18" t="s">
        <v>142</v>
      </c>
      <c r="F5197" s="44">
        <v>114</v>
      </c>
    </row>
    <row r="5198" spans="1:6" x14ac:dyDescent="0.2">
      <c r="A5198" s="18" t="s">
        <v>175</v>
      </c>
      <c r="B5198" s="18" t="s">
        <v>229</v>
      </c>
      <c r="C5198" s="18" t="s">
        <v>321</v>
      </c>
      <c r="D5198" s="18" t="s">
        <v>141</v>
      </c>
      <c r="E5198" s="18" t="s">
        <v>147</v>
      </c>
      <c r="F5198" s="44">
        <v>30</v>
      </c>
    </row>
    <row r="5199" spans="1:6" x14ac:dyDescent="0.2">
      <c r="A5199" s="18" t="s">
        <v>175</v>
      </c>
      <c r="B5199" s="18" t="s">
        <v>229</v>
      </c>
      <c r="C5199" s="18" t="s">
        <v>321</v>
      </c>
      <c r="D5199" s="18" t="s">
        <v>141</v>
      </c>
      <c r="E5199" s="18" t="s">
        <v>143</v>
      </c>
      <c r="F5199" s="44">
        <v>2</v>
      </c>
    </row>
    <row r="5200" spans="1:6" x14ac:dyDescent="0.2">
      <c r="A5200" s="18" t="s">
        <v>175</v>
      </c>
      <c r="B5200" s="18" t="s">
        <v>229</v>
      </c>
      <c r="C5200" s="18" t="s">
        <v>321</v>
      </c>
      <c r="D5200" s="18" t="s">
        <v>35</v>
      </c>
      <c r="E5200" s="18" t="s">
        <v>21</v>
      </c>
      <c r="F5200" s="44">
        <v>735</v>
      </c>
    </row>
    <row r="5201" spans="1:6" x14ac:dyDescent="0.2">
      <c r="A5201" s="18" t="s">
        <v>175</v>
      </c>
      <c r="B5201" s="18" t="s">
        <v>229</v>
      </c>
      <c r="C5201" s="18" t="s">
        <v>321</v>
      </c>
      <c r="D5201" s="18" t="s">
        <v>35</v>
      </c>
      <c r="E5201" s="18" t="s">
        <v>36</v>
      </c>
      <c r="F5201" s="44">
        <v>16</v>
      </c>
    </row>
    <row r="5202" spans="1:6" x14ac:dyDescent="0.2">
      <c r="A5202" s="18" t="s">
        <v>175</v>
      </c>
      <c r="B5202" s="18" t="s">
        <v>229</v>
      </c>
      <c r="C5202" s="18" t="s">
        <v>321</v>
      </c>
      <c r="D5202" s="18" t="s">
        <v>35</v>
      </c>
      <c r="E5202" s="18" t="s">
        <v>38</v>
      </c>
      <c r="F5202" s="44">
        <v>2281</v>
      </c>
    </row>
    <row r="5203" spans="1:6" x14ac:dyDescent="0.2">
      <c r="A5203" s="18" t="s">
        <v>175</v>
      </c>
      <c r="B5203" s="18" t="s">
        <v>229</v>
      </c>
      <c r="C5203" s="18" t="s">
        <v>321</v>
      </c>
      <c r="D5203" s="18" t="s">
        <v>35</v>
      </c>
      <c r="E5203" s="18" t="s">
        <v>23</v>
      </c>
      <c r="F5203" s="44">
        <v>134</v>
      </c>
    </row>
    <row r="5204" spans="1:6" x14ac:dyDescent="0.2">
      <c r="A5204" s="18" t="s">
        <v>175</v>
      </c>
      <c r="B5204" s="18" t="s">
        <v>229</v>
      </c>
      <c r="C5204" s="18" t="s">
        <v>321</v>
      </c>
      <c r="D5204" s="18" t="s">
        <v>35</v>
      </c>
      <c r="E5204" s="18" t="s">
        <v>37</v>
      </c>
      <c r="F5204" s="44">
        <v>123</v>
      </c>
    </row>
    <row r="5205" spans="1:6" x14ac:dyDescent="0.2">
      <c r="A5205" s="18" t="s">
        <v>175</v>
      </c>
      <c r="B5205" s="18" t="s">
        <v>229</v>
      </c>
      <c r="C5205" s="18" t="s">
        <v>321</v>
      </c>
      <c r="D5205" s="18" t="s">
        <v>35</v>
      </c>
      <c r="E5205" s="18" t="s">
        <v>22</v>
      </c>
      <c r="F5205" s="44">
        <v>98</v>
      </c>
    </row>
    <row r="5206" spans="1:6" x14ac:dyDescent="0.2">
      <c r="A5206" s="18" t="s">
        <v>175</v>
      </c>
      <c r="B5206" s="18" t="s">
        <v>229</v>
      </c>
      <c r="C5206" s="18" t="s">
        <v>321</v>
      </c>
      <c r="D5206" s="18" t="s">
        <v>272</v>
      </c>
      <c r="E5206" s="18" t="s">
        <v>166</v>
      </c>
      <c r="F5206" s="44">
        <v>297</v>
      </c>
    </row>
    <row r="5207" spans="1:6" x14ac:dyDescent="0.2">
      <c r="A5207" s="18" t="s">
        <v>175</v>
      </c>
      <c r="B5207" s="18" t="s">
        <v>229</v>
      </c>
      <c r="C5207" s="18" t="s">
        <v>321</v>
      </c>
      <c r="D5207" s="18" t="s">
        <v>272</v>
      </c>
      <c r="E5207" s="18" t="s">
        <v>163</v>
      </c>
      <c r="F5207" s="44">
        <v>1434</v>
      </c>
    </row>
    <row r="5208" spans="1:6" x14ac:dyDescent="0.2">
      <c r="A5208" s="18" t="s">
        <v>175</v>
      </c>
      <c r="B5208" s="18" t="s">
        <v>229</v>
      </c>
      <c r="C5208" s="18" t="s">
        <v>321</v>
      </c>
      <c r="D5208" s="18" t="s">
        <v>105</v>
      </c>
      <c r="E5208" s="18" t="s">
        <v>106</v>
      </c>
      <c r="F5208" s="44">
        <v>1</v>
      </c>
    </row>
    <row r="5209" spans="1:6" x14ac:dyDescent="0.2">
      <c r="A5209" s="18" t="s">
        <v>175</v>
      </c>
      <c r="B5209" s="18" t="s">
        <v>229</v>
      </c>
      <c r="C5209" s="18" t="s">
        <v>321</v>
      </c>
      <c r="D5209" s="18" t="s">
        <v>105</v>
      </c>
      <c r="E5209" s="18" t="s">
        <v>107</v>
      </c>
      <c r="F5209" s="44">
        <v>4</v>
      </c>
    </row>
    <row r="5210" spans="1:6" x14ac:dyDescent="0.2">
      <c r="A5210" s="18" t="s">
        <v>175</v>
      </c>
      <c r="B5210" s="18" t="s">
        <v>229</v>
      </c>
      <c r="C5210" s="18" t="s">
        <v>321</v>
      </c>
      <c r="D5210" s="18" t="s">
        <v>105</v>
      </c>
      <c r="E5210" s="18" t="s">
        <v>108</v>
      </c>
      <c r="F5210" s="44">
        <v>16</v>
      </c>
    </row>
    <row r="5211" spans="1:6" x14ac:dyDescent="0.2">
      <c r="A5211" s="18" t="s">
        <v>175</v>
      </c>
      <c r="B5211" s="18" t="s">
        <v>229</v>
      </c>
      <c r="C5211" s="18" t="s">
        <v>321</v>
      </c>
      <c r="D5211" s="18" t="s">
        <v>105</v>
      </c>
      <c r="E5211" s="18" t="s">
        <v>109</v>
      </c>
      <c r="F5211" s="44">
        <v>417</v>
      </c>
    </row>
    <row r="5212" spans="1:6" x14ac:dyDescent="0.2">
      <c r="A5212" s="18" t="s">
        <v>175</v>
      </c>
      <c r="B5212" s="18" t="s">
        <v>229</v>
      </c>
      <c r="C5212" s="18" t="s">
        <v>321</v>
      </c>
      <c r="D5212" s="18" t="s">
        <v>105</v>
      </c>
      <c r="E5212" s="18" t="s">
        <v>110</v>
      </c>
      <c r="F5212" s="44">
        <v>27</v>
      </c>
    </row>
    <row r="5213" spans="1:6" x14ac:dyDescent="0.2">
      <c r="A5213" s="18" t="s">
        <v>175</v>
      </c>
      <c r="B5213" s="18" t="s">
        <v>229</v>
      </c>
      <c r="C5213" s="18" t="s">
        <v>321</v>
      </c>
      <c r="D5213" s="18" t="s">
        <v>105</v>
      </c>
      <c r="E5213" s="18" t="s">
        <v>111</v>
      </c>
      <c r="F5213" s="44">
        <v>48</v>
      </c>
    </row>
    <row r="5214" spans="1:6" x14ac:dyDescent="0.2">
      <c r="A5214" s="18" t="s">
        <v>175</v>
      </c>
      <c r="B5214" s="18" t="s">
        <v>229</v>
      </c>
      <c r="C5214" s="18" t="s">
        <v>321</v>
      </c>
      <c r="D5214" s="18" t="s">
        <v>105</v>
      </c>
      <c r="E5214" s="18" t="s">
        <v>113</v>
      </c>
      <c r="F5214" s="44">
        <v>3</v>
      </c>
    </row>
    <row r="5215" spans="1:6" x14ac:dyDescent="0.2">
      <c r="A5215" s="18" t="s">
        <v>175</v>
      </c>
      <c r="B5215" s="18" t="s">
        <v>229</v>
      </c>
      <c r="C5215" s="18" t="s">
        <v>321</v>
      </c>
      <c r="D5215" s="18" t="s">
        <v>105</v>
      </c>
      <c r="E5215" s="18" t="s">
        <v>114</v>
      </c>
      <c r="F5215" s="44">
        <v>2</v>
      </c>
    </row>
    <row r="5216" spans="1:6" x14ac:dyDescent="0.2">
      <c r="A5216" s="18" t="s">
        <v>175</v>
      </c>
      <c r="B5216" s="18" t="s">
        <v>229</v>
      </c>
      <c r="C5216" s="18" t="s">
        <v>321</v>
      </c>
      <c r="D5216" s="18" t="s">
        <v>105</v>
      </c>
      <c r="E5216" s="18" t="s">
        <v>115</v>
      </c>
      <c r="F5216" s="44">
        <v>4</v>
      </c>
    </row>
    <row r="5217" spans="1:6" x14ac:dyDescent="0.2">
      <c r="A5217" s="18" t="s">
        <v>175</v>
      </c>
      <c r="B5217" s="18" t="s">
        <v>229</v>
      </c>
      <c r="C5217" s="18" t="s">
        <v>321</v>
      </c>
      <c r="D5217" s="18" t="s">
        <v>105</v>
      </c>
      <c r="E5217" s="18" t="s">
        <v>116</v>
      </c>
      <c r="F5217" s="44">
        <v>6</v>
      </c>
    </row>
    <row r="5218" spans="1:6" x14ac:dyDescent="0.2">
      <c r="A5218" s="18" t="s">
        <v>175</v>
      </c>
      <c r="B5218" s="18" t="s">
        <v>229</v>
      </c>
      <c r="C5218" s="18" t="s">
        <v>321</v>
      </c>
      <c r="D5218" s="18" t="s">
        <v>105</v>
      </c>
      <c r="E5218" s="18" t="s">
        <v>117</v>
      </c>
      <c r="F5218" s="44">
        <v>24</v>
      </c>
    </row>
    <row r="5219" spans="1:6" x14ac:dyDescent="0.2">
      <c r="A5219" s="18" t="s">
        <v>175</v>
      </c>
      <c r="B5219" s="18" t="s">
        <v>229</v>
      </c>
      <c r="C5219" s="18" t="s">
        <v>321</v>
      </c>
      <c r="D5219" s="18" t="s">
        <v>105</v>
      </c>
      <c r="E5219" s="18" t="s">
        <v>119</v>
      </c>
      <c r="F5219" s="44">
        <v>2</v>
      </c>
    </row>
    <row r="5220" spans="1:6" x14ac:dyDescent="0.2">
      <c r="A5220" s="18" t="s">
        <v>175</v>
      </c>
      <c r="B5220" s="18" t="s">
        <v>229</v>
      </c>
      <c r="C5220" s="18" t="s">
        <v>321</v>
      </c>
      <c r="D5220" s="18" t="s">
        <v>105</v>
      </c>
      <c r="E5220" s="18" t="s">
        <v>120</v>
      </c>
      <c r="F5220" s="44">
        <v>15</v>
      </c>
    </row>
    <row r="5221" spans="1:6" x14ac:dyDescent="0.2">
      <c r="A5221" s="18" t="s">
        <v>175</v>
      </c>
      <c r="B5221" s="18" t="s">
        <v>229</v>
      </c>
      <c r="C5221" s="18" t="s">
        <v>321</v>
      </c>
      <c r="D5221" s="18" t="s">
        <v>105</v>
      </c>
      <c r="E5221" s="18" t="s">
        <v>121</v>
      </c>
      <c r="F5221" s="44">
        <v>24</v>
      </c>
    </row>
    <row r="5222" spans="1:6" x14ac:dyDescent="0.2">
      <c r="A5222" s="18" t="s">
        <v>175</v>
      </c>
      <c r="B5222" s="18" t="s">
        <v>229</v>
      </c>
      <c r="C5222" s="18" t="s">
        <v>321</v>
      </c>
      <c r="D5222" s="18" t="s">
        <v>105</v>
      </c>
      <c r="E5222" s="18" t="s">
        <v>122</v>
      </c>
      <c r="F5222" s="44">
        <v>4</v>
      </c>
    </row>
    <row r="5223" spans="1:6" x14ac:dyDescent="0.2">
      <c r="A5223" s="18" t="s">
        <v>175</v>
      </c>
      <c r="B5223" s="18" t="s">
        <v>229</v>
      </c>
      <c r="C5223" s="18" t="s">
        <v>321</v>
      </c>
      <c r="D5223" s="18" t="s">
        <v>105</v>
      </c>
      <c r="E5223" s="18" t="s">
        <v>123</v>
      </c>
      <c r="F5223" s="44">
        <v>3</v>
      </c>
    </row>
    <row r="5224" spans="1:6" x14ac:dyDescent="0.2">
      <c r="A5224" s="18" t="s">
        <v>175</v>
      </c>
      <c r="B5224" s="18" t="s">
        <v>229</v>
      </c>
      <c r="C5224" s="18" t="s">
        <v>321</v>
      </c>
      <c r="D5224" s="18" t="s">
        <v>105</v>
      </c>
      <c r="E5224" s="18" t="s">
        <v>124</v>
      </c>
      <c r="F5224" s="44">
        <v>4</v>
      </c>
    </row>
    <row r="5225" spans="1:6" x14ac:dyDescent="0.2">
      <c r="A5225" s="18" t="s">
        <v>175</v>
      </c>
      <c r="B5225" s="18" t="s">
        <v>229</v>
      </c>
      <c r="C5225" s="18" t="s">
        <v>321</v>
      </c>
      <c r="D5225" s="18" t="s">
        <v>105</v>
      </c>
      <c r="E5225" s="18" t="s">
        <v>125</v>
      </c>
      <c r="F5225" s="44">
        <v>26</v>
      </c>
    </row>
    <row r="5226" spans="1:6" x14ac:dyDescent="0.2">
      <c r="A5226" s="18" t="s">
        <v>175</v>
      </c>
      <c r="B5226" s="18" t="s">
        <v>229</v>
      </c>
      <c r="C5226" s="18" t="s">
        <v>321</v>
      </c>
      <c r="D5226" s="18" t="s">
        <v>105</v>
      </c>
      <c r="E5226" s="18" t="s">
        <v>126</v>
      </c>
      <c r="F5226" s="44">
        <v>15</v>
      </c>
    </row>
    <row r="5227" spans="1:6" x14ac:dyDescent="0.2">
      <c r="A5227" s="18" t="s">
        <v>175</v>
      </c>
      <c r="B5227" s="18" t="s">
        <v>229</v>
      </c>
      <c r="C5227" s="18" t="s">
        <v>321</v>
      </c>
      <c r="D5227" s="18" t="s">
        <v>105</v>
      </c>
      <c r="E5227" s="18" t="s">
        <v>127</v>
      </c>
      <c r="F5227" s="44">
        <v>97</v>
      </c>
    </row>
    <row r="5228" spans="1:6" x14ac:dyDescent="0.2">
      <c r="A5228" s="18" t="s">
        <v>175</v>
      </c>
      <c r="B5228" s="18" t="s">
        <v>229</v>
      </c>
      <c r="C5228" s="18" t="s">
        <v>321</v>
      </c>
      <c r="D5228" s="18" t="s">
        <v>242</v>
      </c>
      <c r="E5228" s="18" t="s">
        <v>62</v>
      </c>
      <c r="F5228" s="44">
        <v>2002</v>
      </c>
    </row>
    <row r="5229" spans="1:6" x14ac:dyDescent="0.2">
      <c r="A5229" s="18" t="s">
        <v>175</v>
      </c>
      <c r="B5229" s="18" t="s">
        <v>229</v>
      </c>
      <c r="C5229" s="18" t="s">
        <v>321</v>
      </c>
      <c r="D5229" s="18" t="s">
        <v>242</v>
      </c>
      <c r="E5229" s="18" t="s">
        <v>59</v>
      </c>
      <c r="F5229" s="44">
        <v>90</v>
      </c>
    </row>
    <row r="5230" spans="1:6" x14ac:dyDescent="0.2">
      <c r="A5230" s="18" t="s">
        <v>175</v>
      </c>
      <c r="B5230" s="18" t="s">
        <v>229</v>
      </c>
      <c r="C5230" s="18" t="s">
        <v>321</v>
      </c>
      <c r="D5230" s="18" t="s">
        <v>242</v>
      </c>
      <c r="E5230" s="18" t="s">
        <v>60</v>
      </c>
      <c r="F5230" s="44">
        <v>49</v>
      </c>
    </row>
    <row r="5231" spans="1:6" x14ac:dyDescent="0.2">
      <c r="A5231" s="18" t="s">
        <v>175</v>
      </c>
      <c r="B5231" s="18" t="s">
        <v>229</v>
      </c>
      <c r="C5231" s="18" t="s">
        <v>321</v>
      </c>
      <c r="D5231" s="18" t="s">
        <v>242</v>
      </c>
      <c r="E5231" s="18" t="s">
        <v>61</v>
      </c>
      <c r="F5231" s="44">
        <v>473</v>
      </c>
    </row>
    <row r="5232" spans="1:6" x14ac:dyDescent="0.2">
      <c r="A5232" s="18" t="s">
        <v>175</v>
      </c>
      <c r="B5232" s="18" t="s">
        <v>229</v>
      </c>
      <c r="C5232" s="18" t="s">
        <v>321</v>
      </c>
      <c r="D5232" s="18" t="s">
        <v>242</v>
      </c>
      <c r="E5232" s="18" t="s">
        <v>63</v>
      </c>
      <c r="F5232" s="44">
        <v>167</v>
      </c>
    </row>
    <row r="5233" spans="1:6" x14ac:dyDescent="0.2">
      <c r="A5233" s="18" t="s">
        <v>175</v>
      </c>
      <c r="B5233" s="18" t="s">
        <v>229</v>
      </c>
      <c r="C5233" s="18" t="s">
        <v>321</v>
      </c>
      <c r="D5233" s="18" t="s">
        <v>242</v>
      </c>
      <c r="E5233" s="18" t="s">
        <v>23</v>
      </c>
      <c r="F5233" s="44">
        <v>71</v>
      </c>
    </row>
    <row r="5234" spans="1:6" x14ac:dyDescent="0.2">
      <c r="A5234" s="18" t="s">
        <v>175</v>
      </c>
      <c r="B5234" s="18" t="s">
        <v>229</v>
      </c>
      <c r="C5234" s="18" t="s">
        <v>321</v>
      </c>
      <c r="D5234" s="18" t="s">
        <v>273</v>
      </c>
      <c r="E5234" s="18" t="s">
        <v>133</v>
      </c>
      <c r="F5234" s="44">
        <v>39</v>
      </c>
    </row>
    <row r="5235" spans="1:6" x14ac:dyDescent="0.2">
      <c r="A5235" s="18" t="s">
        <v>175</v>
      </c>
      <c r="B5235" s="18" t="s">
        <v>229</v>
      </c>
      <c r="C5235" s="18" t="s">
        <v>321</v>
      </c>
      <c r="D5235" s="18" t="s">
        <v>273</v>
      </c>
      <c r="E5235" s="18" t="s">
        <v>23</v>
      </c>
      <c r="F5235" s="44">
        <v>269</v>
      </c>
    </row>
    <row r="5236" spans="1:6" x14ac:dyDescent="0.2">
      <c r="A5236" s="18" t="s">
        <v>175</v>
      </c>
      <c r="B5236" s="18" t="s">
        <v>229</v>
      </c>
      <c r="C5236" s="18" t="s">
        <v>321</v>
      </c>
      <c r="D5236" s="18" t="s">
        <v>273</v>
      </c>
      <c r="E5236" s="18" t="s">
        <v>136</v>
      </c>
      <c r="F5236" s="44">
        <v>21</v>
      </c>
    </row>
    <row r="5237" spans="1:6" x14ac:dyDescent="0.2">
      <c r="A5237" s="18" t="s">
        <v>175</v>
      </c>
      <c r="B5237" s="18" t="s">
        <v>229</v>
      </c>
      <c r="C5237" s="18" t="s">
        <v>321</v>
      </c>
      <c r="D5237" s="18" t="s">
        <v>273</v>
      </c>
      <c r="E5237" s="18" t="s">
        <v>137</v>
      </c>
      <c r="F5237" s="44">
        <v>51</v>
      </c>
    </row>
    <row r="5238" spans="1:6" x14ac:dyDescent="0.2">
      <c r="A5238" s="18" t="s">
        <v>175</v>
      </c>
      <c r="B5238" s="18" t="s">
        <v>229</v>
      </c>
      <c r="C5238" s="18" t="s">
        <v>321</v>
      </c>
      <c r="D5238" s="18" t="s">
        <v>273</v>
      </c>
      <c r="E5238" s="18" t="s">
        <v>135</v>
      </c>
      <c r="F5238" s="44">
        <v>48</v>
      </c>
    </row>
    <row r="5239" spans="1:6" x14ac:dyDescent="0.2">
      <c r="A5239" s="18" t="s">
        <v>175</v>
      </c>
      <c r="B5239" s="18" t="s">
        <v>229</v>
      </c>
      <c r="C5239" s="18" t="s">
        <v>321</v>
      </c>
      <c r="D5239" s="18" t="s">
        <v>273</v>
      </c>
      <c r="E5239" s="18" t="s">
        <v>134</v>
      </c>
      <c r="F5239" s="44">
        <v>38</v>
      </c>
    </row>
    <row r="5240" spans="1:6" x14ac:dyDescent="0.2">
      <c r="A5240" s="18" t="s">
        <v>175</v>
      </c>
      <c r="B5240" s="18" t="s">
        <v>229</v>
      </c>
      <c r="C5240" s="18" t="s">
        <v>321</v>
      </c>
      <c r="D5240" s="18" t="s">
        <v>273</v>
      </c>
      <c r="E5240" s="18" t="s">
        <v>132</v>
      </c>
      <c r="F5240" s="44">
        <v>366</v>
      </c>
    </row>
    <row r="5241" spans="1:6" x14ac:dyDescent="0.2">
      <c r="A5241" s="18" t="s">
        <v>175</v>
      </c>
      <c r="B5241" s="18" t="s">
        <v>229</v>
      </c>
      <c r="C5241" s="18" t="s">
        <v>321</v>
      </c>
      <c r="D5241" s="18" t="s">
        <v>274</v>
      </c>
      <c r="E5241" s="18" t="s">
        <v>163</v>
      </c>
      <c r="F5241" s="44">
        <v>49</v>
      </c>
    </row>
    <row r="5242" spans="1:6" x14ac:dyDescent="0.2">
      <c r="A5242" s="18" t="s">
        <v>175</v>
      </c>
      <c r="B5242" s="18" t="s">
        <v>229</v>
      </c>
      <c r="C5242" s="18" t="s">
        <v>321</v>
      </c>
      <c r="D5242" s="18" t="s">
        <v>34</v>
      </c>
      <c r="E5242" s="18" t="s">
        <v>276</v>
      </c>
      <c r="F5242" s="44">
        <v>804</v>
      </c>
    </row>
    <row r="5243" spans="1:6" x14ac:dyDescent="0.2">
      <c r="A5243" s="18" t="s">
        <v>175</v>
      </c>
      <c r="B5243" s="18" t="s">
        <v>229</v>
      </c>
      <c r="C5243" s="18" t="s">
        <v>321</v>
      </c>
      <c r="D5243" s="18" t="s">
        <v>34</v>
      </c>
      <c r="E5243" s="18" t="s">
        <v>28</v>
      </c>
      <c r="F5243" s="44">
        <v>909</v>
      </c>
    </row>
    <row r="5244" spans="1:6" x14ac:dyDescent="0.2">
      <c r="A5244" s="18" t="s">
        <v>175</v>
      </c>
      <c r="B5244" s="18" t="s">
        <v>229</v>
      </c>
      <c r="C5244" s="18" t="s">
        <v>321</v>
      </c>
      <c r="D5244" s="18" t="s">
        <v>34</v>
      </c>
      <c r="E5244" s="18" t="s">
        <v>30</v>
      </c>
      <c r="F5244" s="44">
        <v>7</v>
      </c>
    </row>
    <row r="5245" spans="1:6" x14ac:dyDescent="0.2">
      <c r="A5245" s="18" t="s">
        <v>175</v>
      </c>
      <c r="B5245" s="18" t="s">
        <v>229</v>
      </c>
      <c r="C5245" s="18" t="s">
        <v>321</v>
      </c>
      <c r="D5245" s="18" t="s">
        <v>34</v>
      </c>
      <c r="E5245" s="18" t="s">
        <v>31</v>
      </c>
      <c r="F5245" s="44">
        <v>79</v>
      </c>
    </row>
    <row r="5246" spans="1:6" x14ac:dyDescent="0.2">
      <c r="A5246" s="18" t="s">
        <v>175</v>
      </c>
      <c r="B5246" s="18" t="s">
        <v>229</v>
      </c>
      <c r="C5246" s="18" t="s">
        <v>321</v>
      </c>
      <c r="D5246" s="18" t="s">
        <v>34</v>
      </c>
      <c r="E5246" s="18" t="s">
        <v>26</v>
      </c>
      <c r="F5246" s="44">
        <v>42</v>
      </c>
    </row>
    <row r="5247" spans="1:6" x14ac:dyDescent="0.2">
      <c r="A5247" s="18" t="s">
        <v>175</v>
      </c>
      <c r="B5247" s="18" t="s">
        <v>229</v>
      </c>
      <c r="C5247" s="18" t="s">
        <v>321</v>
      </c>
      <c r="D5247" s="18" t="s">
        <v>34</v>
      </c>
      <c r="E5247" s="18" t="s">
        <v>33</v>
      </c>
      <c r="F5247" s="44">
        <v>408</v>
      </c>
    </row>
    <row r="5248" spans="1:6" x14ac:dyDescent="0.2">
      <c r="A5248" s="18" t="s">
        <v>175</v>
      </c>
      <c r="B5248" s="18" t="s">
        <v>229</v>
      </c>
      <c r="C5248" s="18" t="s">
        <v>321</v>
      </c>
      <c r="D5248" s="18" t="s">
        <v>34</v>
      </c>
      <c r="E5248" s="18" t="s">
        <v>23</v>
      </c>
      <c r="F5248" s="44">
        <v>425</v>
      </c>
    </row>
    <row r="5249" spans="1:6" x14ac:dyDescent="0.2">
      <c r="A5249" s="18" t="s">
        <v>175</v>
      </c>
      <c r="B5249" s="18" t="s">
        <v>229</v>
      </c>
      <c r="C5249" s="18" t="s">
        <v>321</v>
      </c>
      <c r="D5249" s="18" t="s">
        <v>34</v>
      </c>
      <c r="E5249" s="18" t="s">
        <v>32</v>
      </c>
      <c r="F5249" s="44">
        <v>32</v>
      </c>
    </row>
    <row r="5250" spans="1:6" x14ac:dyDescent="0.2">
      <c r="A5250" s="18" t="s">
        <v>175</v>
      </c>
      <c r="B5250" s="18" t="s">
        <v>229</v>
      </c>
      <c r="C5250" s="18" t="s">
        <v>321</v>
      </c>
      <c r="D5250" s="18" t="s">
        <v>34</v>
      </c>
      <c r="E5250" s="18" t="s">
        <v>29</v>
      </c>
      <c r="F5250" s="44">
        <v>544</v>
      </c>
    </row>
    <row r="5251" spans="1:6" x14ac:dyDescent="0.2">
      <c r="A5251" s="18" t="s">
        <v>175</v>
      </c>
      <c r="B5251" s="18" t="s">
        <v>229</v>
      </c>
      <c r="C5251" s="18" t="s">
        <v>321</v>
      </c>
      <c r="D5251" s="18" t="s">
        <v>275</v>
      </c>
      <c r="E5251" s="18" t="s">
        <v>276</v>
      </c>
      <c r="F5251" s="44">
        <v>30</v>
      </c>
    </row>
    <row r="5252" spans="1:6" x14ac:dyDescent="0.2">
      <c r="A5252" s="18" t="s">
        <v>175</v>
      </c>
      <c r="B5252" s="18" t="s">
        <v>229</v>
      </c>
      <c r="C5252" s="18" t="s">
        <v>321</v>
      </c>
      <c r="D5252" s="18" t="s">
        <v>275</v>
      </c>
      <c r="E5252" s="18" t="s">
        <v>28</v>
      </c>
      <c r="F5252" s="44">
        <v>86</v>
      </c>
    </row>
    <row r="5253" spans="1:6" x14ac:dyDescent="0.2">
      <c r="A5253" s="18" t="s">
        <v>175</v>
      </c>
      <c r="B5253" s="18" t="s">
        <v>229</v>
      </c>
      <c r="C5253" s="18" t="s">
        <v>321</v>
      </c>
      <c r="D5253" s="18" t="s">
        <v>275</v>
      </c>
      <c r="E5253" s="18" t="s">
        <v>31</v>
      </c>
      <c r="F5253" s="44">
        <v>232</v>
      </c>
    </row>
    <row r="5254" spans="1:6" x14ac:dyDescent="0.2">
      <c r="A5254" s="18" t="s">
        <v>175</v>
      </c>
      <c r="B5254" s="18" t="s">
        <v>229</v>
      </c>
      <c r="C5254" s="18" t="s">
        <v>321</v>
      </c>
      <c r="D5254" s="18" t="s">
        <v>275</v>
      </c>
      <c r="E5254" s="18" t="s">
        <v>26</v>
      </c>
      <c r="F5254" s="44">
        <v>520</v>
      </c>
    </row>
    <row r="5255" spans="1:6" x14ac:dyDescent="0.2">
      <c r="A5255" s="18" t="s">
        <v>175</v>
      </c>
      <c r="B5255" s="18" t="s">
        <v>229</v>
      </c>
      <c r="C5255" s="18" t="s">
        <v>321</v>
      </c>
      <c r="D5255" s="18" t="s">
        <v>275</v>
      </c>
      <c r="E5255" s="18" t="s">
        <v>33</v>
      </c>
      <c r="F5255" s="44">
        <v>79</v>
      </c>
    </row>
    <row r="5256" spans="1:6" x14ac:dyDescent="0.2">
      <c r="A5256" s="18" t="s">
        <v>175</v>
      </c>
      <c r="B5256" s="18" t="s">
        <v>229</v>
      </c>
      <c r="C5256" s="18" t="s">
        <v>321</v>
      </c>
      <c r="D5256" s="18" t="s">
        <v>275</v>
      </c>
      <c r="E5256" s="18" t="s">
        <v>23</v>
      </c>
      <c r="F5256" s="44">
        <v>158</v>
      </c>
    </row>
    <row r="5257" spans="1:6" x14ac:dyDescent="0.2">
      <c r="A5257" s="18" t="s">
        <v>175</v>
      </c>
      <c r="B5257" s="18" t="s">
        <v>229</v>
      </c>
      <c r="C5257" s="18" t="s">
        <v>321</v>
      </c>
      <c r="D5257" s="18" t="s">
        <v>275</v>
      </c>
      <c r="E5257" s="18" t="s">
        <v>32</v>
      </c>
      <c r="F5257" s="44">
        <v>5</v>
      </c>
    </row>
    <row r="5258" spans="1:6" x14ac:dyDescent="0.2">
      <c r="A5258" s="18" t="s">
        <v>175</v>
      </c>
      <c r="B5258" s="18" t="s">
        <v>229</v>
      </c>
      <c r="C5258" s="18" t="s">
        <v>321</v>
      </c>
      <c r="D5258" s="18" t="s">
        <v>275</v>
      </c>
      <c r="E5258" s="18" t="s">
        <v>29</v>
      </c>
      <c r="F5258" s="44">
        <v>94</v>
      </c>
    </row>
    <row r="5259" spans="1:6" x14ac:dyDescent="0.2">
      <c r="A5259" s="18" t="s">
        <v>175</v>
      </c>
      <c r="B5259" s="18" t="s">
        <v>229</v>
      </c>
      <c r="C5259" s="18" t="s">
        <v>321</v>
      </c>
      <c r="D5259" s="18" t="s">
        <v>162</v>
      </c>
      <c r="E5259" s="18" t="s">
        <v>163</v>
      </c>
      <c r="F5259" s="44">
        <v>2013</v>
      </c>
    </row>
    <row r="5260" spans="1:6" x14ac:dyDescent="0.2">
      <c r="A5260" s="18" t="s">
        <v>175</v>
      </c>
      <c r="B5260" s="18" t="s">
        <v>229</v>
      </c>
      <c r="C5260" s="18" t="s">
        <v>321</v>
      </c>
      <c r="D5260" s="18" t="s">
        <v>65</v>
      </c>
      <c r="E5260" s="18" t="s">
        <v>70</v>
      </c>
      <c r="F5260" s="44">
        <v>7</v>
      </c>
    </row>
    <row r="5261" spans="1:6" x14ac:dyDescent="0.2">
      <c r="A5261" s="18" t="s">
        <v>175</v>
      </c>
      <c r="B5261" s="18" t="s">
        <v>229</v>
      </c>
      <c r="C5261" s="18" t="s">
        <v>321</v>
      </c>
      <c r="D5261" s="18" t="s">
        <v>65</v>
      </c>
      <c r="E5261" s="18" t="s">
        <v>69</v>
      </c>
      <c r="F5261" s="44">
        <v>4</v>
      </c>
    </row>
    <row r="5262" spans="1:6" x14ac:dyDescent="0.2">
      <c r="A5262" s="18" t="s">
        <v>175</v>
      </c>
      <c r="B5262" s="18" t="s">
        <v>229</v>
      </c>
      <c r="C5262" s="18" t="s">
        <v>321</v>
      </c>
      <c r="D5262" s="18" t="s">
        <v>65</v>
      </c>
      <c r="E5262" s="18" t="s">
        <v>277</v>
      </c>
      <c r="F5262" s="44">
        <v>22</v>
      </c>
    </row>
    <row r="5263" spans="1:6" x14ac:dyDescent="0.2">
      <c r="A5263" s="18" t="s">
        <v>175</v>
      </c>
      <c r="B5263" s="18" t="s">
        <v>229</v>
      </c>
      <c r="C5263" s="18" t="s">
        <v>321</v>
      </c>
      <c r="D5263" s="18" t="s">
        <v>65</v>
      </c>
      <c r="E5263" s="18" t="s">
        <v>278</v>
      </c>
      <c r="F5263" s="44">
        <v>259</v>
      </c>
    </row>
    <row r="5264" spans="1:6" x14ac:dyDescent="0.2">
      <c r="A5264" s="18" t="s">
        <v>175</v>
      </c>
      <c r="B5264" s="18" t="s">
        <v>229</v>
      </c>
      <c r="C5264" s="18" t="s">
        <v>321</v>
      </c>
      <c r="D5264" s="18" t="s">
        <v>65</v>
      </c>
      <c r="E5264" s="18" t="s">
        <v>279</v>
      </c>
      <c r="F5264" s="44">
        <v>29</v>
      </c>
    </row>
    <row r="5265" spans="1:6" x14ac:dyDescent="0.2">
      <c r="A5265" s="18" t="s">
        <v>175</v>
      </c>
      <c r="B5265" s="18" t="s">
        <v>229</v>
      </c>
      <c r="C5265" s="18" t="s">
        <v>321</v>
      </c>
      <c r="D5265" s="18" t="s">
        <v>65</v>
      </c>
      <c r="E5265" s="18" t="s">
        <v>23</v>
      </c>
      <c r="F5265" s="44">
        <v>433</v>
      </c>
    </row>
    <row r="5266" spans="1:6" x14ac:dyDescent="0.2">
      <c r="A5266" s="18" t="s">
        <v>175</v>
      </c>
      <c r="B5266" s="18" t="s">
        <v>229</v>
      </c>
      <c r="C5266" s="18" t="s">
        <v>321</v>
      </c>
      <c r="D5266" s="18" t="s">
        <v>65</v>
      </c>
      <c r="E5266" s="18" t="s">
        <v>280</v>
      </c>
      <c r="F5266" s="44">
        <v>9</v>
      </c>
    </row>
    <row r="5267" spans="1:6" x14ac:dyDescent="0.2">
      <c r="A5267" s="18" t="s">
        <v>175</v>
      </c>
      <c r="B5267" s="18" t="s">
        <v>229</v>
      </c>
      <c r="C5267" s="18" t="s">
        <v>321</v>
      </c>
      <c r="D5267" s="18" t="s">
        <v>65</v>
      </c>
      <c r="E5267" s="18" t="s">
        <v>66</v>
      </c>
      <c r="F5267" s="44">
        <v>126</v>
      </c>
    </row>
    <row r="5268" spans="1:6" x14ac:dyDescent="0.2">
      <c r="A5268" s="18" t="s">
        <v>175</v>
      </c>
      <c r="B5268" s="18" t="s">
        <v>229</v>
      </c>
      <c r="C5268" s="18" t="s">
        <v>321</v>
      </c>
      <c r="D5268" s="18" t="s">
        <v>243</v>
      </c>
      <c r="E5268" s="18" t="s">
        <v>21</v>
      </c>
      <c r="F5268" s="44">
        <v>12</v>
      </c>
    </row>
    <row r="5269" spans="1:6" x14ac:dyDescent="0.2">
      <c r="A5269" s="18" t="s">
        <v>175</v>
      </c>
      <c r="B5269" s="18" t="s">
        <v>229</v>
      </c>
      <c r="C5269" s="18" t="s">
        <v>321</v>
      </c>
      <c r="D5269" s="18" t="s">
        <v>243</v>
      </c>
      <c r="E5269" s="18" t="s">
        <v>14</v>
      </c>
      <c r="F5269" s="44">
        <v>10</v>
      </c>
    </row>
    <row r="5270" spans="1:6" x14ac:dyDescent="0.2">
      <c r="A5270" s="18" t="s">
        <v>175</v>
      </c>
      <c r="B5270" s="18" t="s">
        <v>229</v>
      </c>
      <c r="C5270" s="18" t="s">
        <v>321</v>
      </c>
      <c r="D5270" s="18" t="s">
        <v>243</v>
      </c>
      <c r="E5270" s="18" t="s">
        <v>18</v>
      </c>
      <c r="F5270" s="44">
        <v>70</v>
      </c>
    </row>
    <row r="5271" spans="1:6" x14ac:dyDescent="0.2">
      <c r="A5271" s="18" t="s">
        <v>175</v>
      </c>
      <c r="B5271" s="18" t="s">
        <v>229</v>
      </c>
      <c r="C5271" s="18" t="s">
        <v>321</v>
      </c>
      <c r="D5271" s="18" t="s">
        <v>243</v>
      </c>
      <c r="E5271" s="18" t="s">
        <v>17</v>
      </c>
      <c r="F5271" s="44">
        <v>39</v>
      </c>
    </row>
    <row r="5272" spans="1:6" x14ac:dyDescent="0.2">
      <c r="A5272" s="18" t="s">
        <v>175</v>
      </c>
      <c r="B5272" s="18" t="s">
        <v>229</v>
      </c>
      <c r="C5272" s="18" t="s">
        <v>321</v>
      </c>
      <c r="D5272" s="18" t="s">
        <v>243</v>
      </c>
      <c r="E5272" s="18" t="s">
        <v>20</v>
      </c>
      <c r="F5272" s="44">
        <v>19</v>
      </c>
    </row>
    <row r="5273" spans="1:6" x14ac:dyDescent="0.2">
      <c r="A5273" s="18" t="s">
        <v>175</v>
      </c>
      <c r="B5273" s="18" t="s">
        <v>229</v>
      </c>
      <c r="C5273" s="18" t="s">
        <v>321</v>
      </c>
      <c r="D5273" s="18" t="s">
        <v>243</v>
      </c>
      <c r="E5273" s="18" t="s">
        <v>23</v>
      </c>
      <c r="F5273" s="44">
        <v>16</v>
      </c>
    </row>
    <row r="5274" spans="1:6" x14ac:dyDescent="0.2">
      <c r="A5274" s="18" t="s">
        <v>175</v>
      </c>
      <c r="B5274" s="18" t="s">
        <v>229</v>
      </c>
      <c r="C5274" s="18" t="s">
        <v>321</v>
      </c>
      <c r="D5274" s="18" t="s">
        <v>243</v>
      </c>
      <c r="E5274" s="18" t="s">
        <v>15</v>
      </c>
      <c r="F5274" s="44">
        <v>60</v>
      </c>
    </row>
    <row r="5275" spans="1:6" x14ac:dyDescent="0.2">
      <c r="A5275" s="18" t="s">
        <v>175</v>
      </c>
      <c r="B5275" s="18" t="s">
        <v>229</v>
      </c>
      <c r="C5275" s="18" t="s">
        <v>321</v>
      </c>
      <c r="D5275" s="18" t="s">
        <v>243</v>
      </c>
      <c r="E5275" s="18" t="s">
        <v>22</v>
      </c>
      <c r="F5275" s="44">
        <v>24</v>
      </c>
    </row>
    <row r="5276" spans="1:6" x14ac:dyDescent="0.2">
      <c r="A5276" s="18" t="s">
        <v>175</v>
      </c>
      <c r="B5276" s="18" t="s">
        <v>229</v>
      </c>
      <c r="C5276" s="18" t="s">
        <v>321</v>
      </c>
      <c r="D5276" s="18" t="s">
        <v>98</v>
      </c>
      <c r="E5276" s="18" t="s">
        <v>100</v>
      </c>
      <c r="F5276" s="44">
        <v>39</v>
      </c>
    </row>
    <row r="5277" spans="1:6" x14ac:dyDescent="0.2">
      <c r="A5277" s="18" t="s">
        <v>175</v>
      </c>
      <c r="B5277" s="18" t="s">
        <v>229</v>
      </c>
      <c r="C5277" s="18" t="s">
        <v>321</v>
      </c>
      <c r="D5277" s="18" t="s">
        <v>98</v>
      </c>
      <c r="E5277" s="18" t="s">
        <v>102</v>
      </c>
      <c r="F5277" s="44">
        <v>16</v>
      </c>
    </row>
    <row r="5278" spans="1:6" x14ac:dyDescent="0.2">
      <c r="A5278" s="18" t="s">
        <v>175</v>
      </c>
      <c r="B5278" s="18" t="s">
        <v>229</v>
      </c>
      <c r="C5278" s="18" t="s">
        <v>321</v>
      </c>
      <c r="D5278" s="18" t="s">
        <v>98</v>
      </c>
      <c r="E5278" s="18" t="s">
        <v>23</v>
      </c>
      <c r="F5278" s="44">
        <v>93</v>
      </c>
    </row>
    <row r="5279" spans="1:6" x14ac:dyDescent="0.2">
      <c r="A5279" s="18" t="s">
        <v>175</v>
      </c>
      <c r="B5279" s="18" t="s">
        <v>229</v>
      </c>
      <c r="C5279" s="18" t="s">
        <v>321</v>
      </c>
      <c r="D5279" s="18" t="s">
        <v>98</v>
      </c>
      <c r="E5279" s="18" t="s">
        <v>101</v>
      </c>
      <c r="F5279" s="44">
        <v>88</v>
      </c>
    </row>
    <row r="5280" spans="1:6" x14ac:dyDescent="0.2">
      <c r="A5280" s="18" t="s">
        <v>175</v>
      </c>
      <c r="B5280" s="18" t="s">
        <v>229</v>
      </c>
      <c r="C5280" s="18" t="s">
        <v>321</v>
      </c>
      <c r="D5280" s="18" t="s">
        <v>98</v>
      </c>
      <c r="E5280" s="18" t="s">
        <v>104</v>
      </c>
      <c r="F5280" s="44">
        <v>13</v>
      </c>
    </row>
    <row r="5281" spans="1:6" x14ac:dyDescent="0.2">
      <c r="A5281" s="18" t="s">
        <v>175</v>
      </c>
      <c r="B5281" s="18" t="s">
        <v>229</v>
      </c>
      <c r="C5281" s="18" t="s">
        <v>321</v>
      </c>
      <c r="D5281" s="18" t="s">
        <v>98</v>
      </c>
      <c r="E5281" s="18" t="s">
        <v>99</v>
      </c>
      <c r="F5281" s="44">
        <v>709</v>
      </c>
    </row>
    <row r="5282" spans="1:6" x14ac:dyDescent="0.2">
      <c r="A5282" s="18" t="s">
        <v>175</v>
      </c>
      <c r="B5282" s="18" t="s">
        <v>229</v>
      </c>
      <c r="C5282" s="18" t="s">
        <v>321</v>
      </c>
      <c r="D5282" s="18" t="s">
        <v>98</v>
      </c>
      <c r="E5282" s="18" t="s">
        <v>103</v>
      </c>
      <c r="F5282" s="44">
        <v>190</v>
      </c>
    </row>
    <row r="5283" spans="1:6" x14ac:dyDescent="0.2">
      <c r="A5283" s="18" t="s">
        <v>175</v>
      </c>
      <c r="B5283" s="18" t="s">
        <v>229</v>
      </c>
      <c r="C5283" s="18" t="s">
        <v>321</v>
      </c>
      <c r="D5283" s="18" t="s">
        <v>39</v>
      </c>
      <c r="E5283" s="18" t="s">
        <v>172</v>
      </c>
      <c r="F5283" s="44">
        <v>35</v>
      </c>
    </row>
    <row r="5284" spans="1:6" x14ac:dyDescent="0.2">
      <c r="A5284" s="18" t="s">
        <v>175</v>
      </c>
      <c r="B5284" s="18" t="s">
        <v>229</v>
      </c>
      <c r="C5284" s="18" t="s">
        <v>321</v>
      </c>
      <c r="D5284" s="18" t="s">
        <v>39</v>
      </c>
      <c r="E5284" s="18" t="s">
        <v>174</v>
      </c>
      <c r="F5284" s="44">
        <v>2</v>
      </c>
    </row>
    <row r="5285" spans="1:6" x14ac:dyDescent="0.2">
      <c r="A5285" s="18" t="s">
        <v>175</v>
      </c>
      <c r="B5285" s="18" t="s">
        <v>229</v>
      </c>
      <c r="C5285" s="18" t="s">
        <v>321</v>
      </c>
      <c r="D5285" s="18" t="s">
        <v>39</v>
      </c>
      <c r="E5285" s="18" t="s">
        <v>23</v>
      </c>
      <c r="F5285" s="44">
        <v>9</v>
      </c>
    </row>
    <row r="5286" spans="1:6" x14ac:dyDescent="0.2">
      <c r="A5286" s="18" t="s">
        <v>175</v>
      </c>
      <c r="B5286" s="18" t="s">
        <v>229</v>
      </c>
      <c r="C5286" s="18" t="s">
        <v>321</v>
      </c>
      <c r="D5286" s="18" t="s">
        <v>39</v>
      </c>
      <c r="E5286" s="18" t="s">
        <v>171</v>
      </c>
      <c r="F5286" s="44">
        <v>1</v>
      </c>
    </row>
    <row r="5287" spans="1:6" x14ac:dyDescent="0.2">
      <c r="A5287" s="18" t="s">
        <v>175</v>
      </c>
      <c r="B5287" s="18" t="s">
        <v>229</v>
      </c>
      <c r="C5287" s="18" t="s">
        <v>321</v>
      </c>
      <c r="D5287" s="18" t="s">
        <v>39</v>
      </c>
      <c r="E5287" s="18" t="s">
        <v>55</v>
      </c>
      <c r="F5287" s="44">
        <v>7</v>
      </c>
    </row>
    <row r="5288" spans="1:6" x14ac:dyDescent="0.2">
      <c r="A5288" s="18" t="s">
        <v>175</v>
      </c>
      <c r="B5288" s="18" t="s">
        <v>229</v>
      </c>
      <c r="C5288" s="18" t="s">
        <v>321</v>
      </c>
      <c r="D5288" s="18" t="s">
        <v>39</v>
      </c>
      <c r="E5288" s="18" t="s">
        <v>170</v>
      </c>
      <c r="F5288" s="44">
        <v>21</v>
      </c>
    </row>
    <row r="5289" spans="1:6" x14ac:dyDescent="0.2">
      <c r="A5289" s="18" t="s">
        <v>175</v>
      </c>
      <c r="B5289" s="18" t="s">
        <v>229</v>
      </c>
      <c r="C5289" s="18" t="s">
        <v>321</v>
      </c>
      <c r="D5289" s="18" t="s">
        <v>39</v>
      </c>
      <c r="E5289" s="18" t="s">
        <v>47</v>
      </c>
      <c r="F5289" s="44">
        <v>30</v>
      </c>
    </row>
    <row r="5290" spans="1:6" x14ac:dyDescent="0.2">
      <c r="A5290" s="18" t="s">
        <v>175</v>
      </c>
      <c r="B5290" s="18" t="s">
        <v>229</v>
      </c>
      <c r="C5290" s="18" t="s">
        <v>321</v>
      </c>
      <c r="D5290" s="18" t="s">
        <v>39</v>
      </c>
      <c r="E5290" s="18" t="s">
        <v>169</v>
      </c>
      <c r="F5290" s="44">
        <v>96</v>
      </c>
    </row>
    <row r="5291" spans="1:6" x14ac:dyDescent="0.2">
      <c r="A5291" s="18" t="s">
        <v>175</v>
      </c>
      <c r="B5291" s="18" t="s">
        <v>229</v>
      </c>
      <c r="C5291" s="18" t="s">
        <v>321</v>
      </c>
      <c r="D5291" s="18" t="s">
        <v>39</v>
      </c>
      <c r="E5291" s="18" t="s">
        <v>189</v>
      </c>
      <c r="F5291" s="44">
        <v>2</v>
      </c>
    </row>
    <row r="5292" spans="1:6" x14ac:dyDescent="0.2">
      <c r="A5292" s="18" t="s">
        <v>175</v>
      </c>
      <c r="B5292" s="18" t="s">
        <v>229</v>
      </c>
      <c r="C5292" s="18" t="s">
        <v>321</v>
      </c>
      <c r="D5292" s="18" t="s">
        <v>39</v>
      </c>
      <c r="E5292" s="18" t="s">
        <v>56</v>
      </c>
      <c r="F5292" s="44">
        <v>11</v>
      </c>
    </row>
    <row r="5293" spans="1:6" x14ac:dyDescent="0.2">
      <c r="A5293" s="18" t="s">
        <v>175</v>
      </c>
      <c r="B5293" s="18" t="s">
        <v>229</v>
      </c>
      <c r="C5293" s="18" t="s">
        <v>321</v>
      </c>
      <c r="D5293" s="18" t="s">
        <v>39</v>
      </c>
      <c r="E5293" s="18" t="s">
        <v>44</v>
      </c>
      <c r="F5293" s="44">
        <v>5</v>
      </c>
    </row>
    <row r="5294" spans="1:6" x14ac:dyDescent="0.2">
      <c r="A5294" s="18" t="s">
        <v>175</v>
      </c>
      <c r="B5294" s="18" t="s">
        <v>229</v>
      </c>
      <c r="C5294" s="18" t="s">
        <v>321</v>
      </c>
      <c r="D5294" s="18" t="s">
        <v>39</v>
      </c>
      <c r="E5294" s="18" t="s">
        <v>173</v>
      </c>
      <c r="F5294" s="44">
        <v>3</v>
      </c>
    </row>
    <row r="5295" spans="1:6" x14ac:dyDescent="0.2">
      <c r="A5295" s="18" t="s">
        <v>175</v>
      </c>
      <c r="B5295" s="18" t="s">
        <v>229</v>
      </c>
      <c r="C5295" s="18" t="s">
        <v>321</v>
      </c>
      <c r="D5295" s="18" t="s">
        <v>13</v>
      </c>
      <c r="E5295" s="18" t="s">
        <v>21</v>
      </c>
      <c r="F5295" s="44">
        <v>189</v>
      </c>
    </row>
    <row r="5296" spans="1:6" x14ac:dyDescent="0.2">
      <c r="A5296" s="18" t="s">
        <v>175</v>
      </c>
      <c r="B5296" s="18" t="s">
        <v>229</v>
      </c>
      <c r="C5296" s="18" t="s">
        <v>321</v>
      </c>
      <c r="D5296" s="18" t="s">
        <v>13</v>
      </c>
      <c r="E5296" s="18" t="s">
        <v>14</v>
      </c>
      <c r="F5296" s="44">
        <v>1303</v>
      </c>
    </row>
    <row r="5297" spans="1:6" x14ac:dyDescent="0.2">
      <c r="A5297" s="18" t="s">
        <v>175</v>
      </c>
      <c r="B5297" s="18" t="s">
        <v>229</v>
      </c>
      <c r="C5297" s="18" t="s">
        <v>321</v>
      </c>
      <c r="D5297" s="18" t="s">
        <v>13</v>
      </c>
      <c r="E5297" s="18" t="s">
        <v>18</v>
      </c>
      <c r="F5297" s="44">
        <v>2548</v>
      </c>
    </row>
    <row r="5298" spans="1:6" x14ac:dyDescent="0.2">
      <c r="A5298" s="18" t="s">
        <v>175</v>
      </c>
      <c r="B5298" s="18" t="s">
        <v>229</v>
      </c>
      <c r="C5298" s="18" t="s">
        <v>321</v>
      </c>
      <c r="D5298" s="18" t="s">
        <v>13</v>
      </c>
      <c r="E5298" s="18" t="s">
        <v>17</v>
      </c>
      <c r="F5298" s="44">
        <v>2447</v>
      </c>
    </row>
    <row r="5299" spans="1:6" x14ac:dyDescent="0.2">
      <c r="A5299" s="18" t="s">
        <v>175</v>
      </c>
      <c r="B5299" s="18" t="s">
        <v>229</v>
      </c>
      <c r="C5299" s="18" t="s">
        <v>321</v>
      </c>
      <c r="D5299" s="18" t="s">
        <v>13</v>
      </c>
      <c r="E5299" s="18" t="s">
        <v>20</v>
      </c>
      <c r="F5299" s="44">
        <v>379</v>
      </c>
    </row>
    <row r="5300" spans="1:6" x14ac:dyDescent="0.2">
      <c r="A5300" s="18" t="s">
        <v>175</v>
      </c>
      <c r="B5300" s="18" t="s">
        <v>229</v>
      </c>
      <c r="C5300" s="18" t="s">
        <v>321</v>
      </c>
      <c r="D5300" s="18" t="s">
        <v>13</v>
      </c>
      <c r="E5300" s="18" t="s">
        <v>23</v>
      </c>
      <c r="F5300" s="44">
        <v>202</v>
      </c>
    </row>
    <row r="5301" spans="1:6" x14ac:dyDescent="0.2">
      <c r="A5301" s="18" t="s">
        <v>175</v>
      </c>
      <c r="B5301" s="18" t="s">
        <v>229</v>
      </c>
      <c r="C5301" s="18" t="s">
        <v>321</v>
      </c>
      <c r="D5301" s="18" t="s">
        <v>13</v>
      </c>
      <c r="E5301" s="18" t="s">
        <v>15</v>
      </c>
      <c r="F5301" s="44">
        <v>607</v>
      </c>
    </row>
    <row r="5302" spans="1:6" x14ac:dyDescent="0.2">
      <c r="A5302" s="18" t="s">
        <v>175</v>
      </c>
      <c r="B5302" s="18" t="s">
        <v>229</v>
      </c>
      <c r="C5302" s="18" t="s">
        <v>321</v>
      </c>
      <c r="D5302" s="18" t="s">
        <v>13</v>
      </c>
      <c r="E5302" s="18" t="s">
        <v>22</v>
      </c>
      <c r="F5302" s="44">
        <v>507</v>
      </c>
    </row>
    <row r="5303" spans="1:6" x14ac:dyDescent="0.2">
      <c r="A5303" s="18" t="s">
        <v>175</v>
      </c>
      <c r="B5303" s="18" t="s">
        <v>229</v>
      </c>
      <c r="C5303" s="18" t="s">
        <v>321</v>
      </c>
      <c r="D5303" s="18" t="s">
        <v>13</v>
      </c>
      <c r="E5303" s="18" t="s">
        <v>19</v>
      </c>
      <c r="F5303" s="44">
        <v>212</v>
      </c>
    </row>
    <row r="5304" spans="1:6" x14ac:dyDescent="0.2">
      <c r="A5304" s="18" t="s">
        <v>175</v>
      </c>
      <c r="B5304" s="18" t="s">
        <v>229</v>
      </c>
      <c r="C5304" s="18" t="s">
        <v>321</v>
      </c>
      <c r="D5304" s="18" t="s">
        <v>128</v>
      </c>
      <c r="E5304" s="18" t="s">
        <v>23</v>
      </c>
      <c r="F5304" s="44">
        <v>329</v>
      </c>
    </row>
    <row r="5305" spans="1:6" x14ac:dyDescent="0.2">
      <c r="A5305" s="18" t="s">
        <v>175</v>
      </c>
      <c r="B5305" s="18" t="s">
        <v>229</v>
      </c>
      <c r="C5305" s="18" t="s">
        <v>321</v>
      </c>
      <c r="D5305" s="18" t="s">
        <v>128</v>
      </c>
      <c r="E5305" s="18" t="s">
        <v>129</v>
      </c>
      <c r="F5305" s="44">
        <v>77</v>
      </c>
    </row>
    <row r="5306" spans="1:6" x14ac:dyDescent="0.2">
      <c r="A5306" s="18" t="s">
        <v>175</v>
      </c>
      <c r="B5306" s="18" t="s">
        <v>229</v>
      </c>
      <c r="C5306" s="18" t="s">
        <v>321</v>
      </c>
      <c r="D5306" s="18" t="s">
        <v>128</v>
      </c>
      <c r="E5306" s="18" t="s">
        <v>130</v>
      </c>
      <c r="F5306" s="44">
        <v>398</v>
      </c>
    </row>
    <row r="5307" spans="1:6" x14ac:dyDescent="0.2">
      <c r="A5307" s="18" t="s">
        <v>175</v>
      </c>
      <c r="B5307" s="18" t="s">
        <v>229</v>
      </c>
      <c r="C5307" s="18" t="s">
        <v>321</v>
      </c>
      <c r="D5307" s="18" t="s">
        <v>244</v>
      </c>
      <c r="E5307" s="18" t="s">
        <v>160</v>
      </c>
      <c r="F5307" s="44">
        <v>19</v>
      </c>
    </row>
    <row r="5308" spans="1:6" x14ac:dyDescent="0.2">
      <c r="A5308" s="18" t="s">
        <v>175</v>
      </c>
      <c r="B5308" s="18" t="s">
        <v>229</v>
      </c>
      <c r="C5308" s="18" t="s">
        <v>321</v>
      </c>
      <c r="D5308" s="18" t="s">
        <v>244</v>
      </c>
      <c r="E5308" s="18" t="s">
        <v>159</v>
      </c>
      <c r="F5308" s="44">
        <v>1</v>
      </c>
    </row>
    <row r="5309" spans="1:6" x14ac:dyDescent="0.2">
      <c r="A5309" s="18" t="s">
        <v>175</v>
      </c>
      <c r="B5309" s="18" t="s">
        <v>229</v>
      </c>
      <c r="C5309" s="18" t="s">
        <v>321</v>
      </c>
      <c r="D5309" s="18" t="s">
        <v>244</v>
      </c>
      <c r="E5309" s="18" t="s">
        <v>161</v>
      </c>
      <c r="F5309" s="44">
        <v>48</v>
      </c>
    </row>
    <row r="5310" spans="1:6" x14ac:dyDescent="0.2">
      <c r="A5310" s="18" t="s">
        <v>175</v>
      </c>
      <c r="B5310" s="18" t="s">
        <v>229</v>
      </c>
      <c r="C5310" s="18" t="s">
        <v>321</v>
      </c>
      <c r="D5310" s="18" t="s">
        <v>138</v>
      </c>
      <c r="E5310" s="18" t="s">
        <v>140</v>
      </c>
      <c r="F5310" s="44">
        <v>69</v>
      </c>
    </row>
    <row r="5311" spans="1:6" x14ac:dyDescent="0.2">
      <c r="A5311" s="18" t="s">
        <v>175</v>
      </c>
      <c r="B5311" s="18" t="s">
        <v>229</v>
      </c>
      <c r="C5311" s="18" t="s">
        <v>321</v>
      </c>
      <c r="D5311" s="18" t="s">
        <v>138</v>
      </c>
      <c r="E5311" s="18" t="s">
        <v>139</v>
      </c>
      <c r="F5311" s="44">
        <v>375</v>
      </c>
    </row>
    <row r="5312" spans="1:6" x14ac:dyDescent="0.2">
      <c r="A5312" s="18" t="s">
        <v>175</v>
      </c>
      <c r="B5312" s="18" t="s">
        <v>229</v>
      </c>
      <c r="C5312" s="18" t="s">
        <v>321</v>
      </c>
      <c r="D5312" s="18" t="s">
        <v>148</v>
      </c>
      <c r="E5312" s="18" t="s">
        <v>23</v>
      </c>
      <c r="F5312" s="44">
        <v>4</v>
      </c>
    </row>
    <row r="5313" spans="1:6" x14ac:dyDescent="0.2">
      <c r="A5313" s="18" t="s">
        <v>175</v>
      </c>
      <c r="B5313" s="18" t="s">
        <v>229</v>
      </c>
      <c r="C5313" s="18" t="s">
        <v>322</v>
      </c>
      <c r="D5313" s="18" t="s">
        <v>21</v>
      </c>
      <c r="E5313" s="18" t="s">
        <v>156</v>
      </c>
      <c r="F5313" s="44">
        <v>158</v>
      </c>
    </row>
    <row r="5314" spans="1:6" x14ac:dyDescent="0.2">
      <c r="A5314" s="18" t="s">
        <v>175</v>
      </c>
      <c r="B5314" s="18" t="s">
        <v>229</v>
      </c>
      <c r="C5314" s="18" t="s">
        <v>322</v>
      </c>
      <c r="D5314" s="18" t="s">
        <v>21</v>
      </c>
      <c r="E5314" s="18" t="s">
        <v>157</v>
      </c>
      <c r="F5314" s="44">
        <v>394</v>
      </c>
    </row>
    <row r="5315" spans="1:6" x14ac:dyDescent="0.2">
      <c r="A5315" s="18" t="s">
        <v>175</v>
      </c>
      <c r="B5315" s="18" t="s">
        <v>229</v>
      </c>
      <c r="C5315" s="18" t="s">
        <v>322</v>
      </c>
      <c r="D5315" s="18" t="s">
        <v>73</v>
      </c>
      <c r="E5315" s="18" t="s">
        <v>93</v>
      </c>
      <c r="F5315" s="44">
        <v>31</v>
      </c>
    </row>
    <row r="5316" spans="1:6" x14ac:dyDescent="0.2">
      <c r="A5316" s="18" t="s">
        <v>175</v>
      </c>
      <c r="B5316" s="18" t="s">
        <v>229</v>
      </c>
      <c r="C5316" s="18" t="s">
        <v>322</v>
      </c>
      <c r="D5316" s="18" t="s">
        <v>73</v>
      </c>
      <c r="E5316" s="18" t="s">
        <v>92</v>
      </c>
      <c r="F5316" s="44">
        <v>7</v>
      </c>
    </row>
    <row r="5317" spans="1:6" x14ac:dyDescent="0.2">
      <c r="A5317" s="18" t="s">
        <v>175</v>
      </c>
      <c r="B5317" s="18" t="s">
        <v>229</v>
      </c>
      <c r="C5317" s="18" t="s">
        <v>322</v>
      </c>
      <c r="D5317" s="18" t="s">
        <v>73</v>
      </c>
      <c r="E5317" s="18" t="s">
        <v>94</v>
      </c>
      <c r="F5317" s="44">
        <v>7</v>
      </c>
    </row>
    <row r="5318" spans="1:6" x14ac:dyDescent="0.2">
      <c r="A5318" s="18" t="s">
        <v>175</v>
      </c>
      <c r="B5318" s="18" t="s">
        <v>229</v>
      </c>
      <c r="C5318" s="18" t="s">
        <v>322</v>
      </c>
      <c r="D5318" s="18" t="s">
        <v>73</v>
      </c>
      <c r="E5318" s="18" t="s">
        <v>87</v>
      </c>
      <c r="F5318" s="44">
        <v>11</v>
      </c>
    </row>
    <row r="5319" spans="1:6" x14ac:dyDescent="0.2">
      <c r="A5319" s="18" t="s">
        <v>175</v>
      </c>
      <c r="B5319" s="18" t="s">
        <v>229</v>
      </c>
      <c r="C5319" s="18" t="s">
        <v>322</v>
      </c>
      <c r="D5319" s="18" t="s">
        <v>73</v>
      </c>
      <c r="E5319" s="18" t="s">
        <v>86</v>
      </c>
      <c r="F5319" s="44">
        <v>29</v>
      </c>
    </row>
    <row r="5320" spans="1:6" x14ac:dyDescent="0.2">
      <c r="A5320" s="18" t="s">
        <v>175</v>
      </c>
      <c r="B5320" s="18" t="s">
        <v>229</v>
      </c>
      <c r="C5320" s="18" t="s">
        <v>322</v>
      </c>
      <c r="D5320" s="18" t="s">
        <v>73</v>
      </c>
      <c r="E5320" s="18" t="s">
        <v>88</v>
      </c>
      <c r="F5320" s="44">
        <v>3</v>
      </c>
    </row>
    <row r="5321" spans="1:6" x14ac:dyDescent="0.2">
      <c r="A5321" s="18" t="s">
        <v>175</v>
      </c>
      <c r="B5321" s="18" t="s">
        <v>229</v>
      </c>
      <c r="C5321" s="18" t="s">
        <v>322</v>
      </c>
      <c r="D5321" s="18" t="s">
        <v>73</v>
      </c>
      <c r="E5321" s="18" t="s">
        <v>96</v>
      </c>
      <c r="F5321" s="44">
        <v>26</v>
      </c>
    </row>
    <row r="5322" spans="1:6" x14ac:dyDescent="0.2">
      <c r="A5322" s="18" t="s">
        <v>175</v>
      </c>
      <c r="B5322" s="18" t="s">
        <v>229</v>
      </c>
      <c r="C5322" s="18" t="s">
        <v>322</v>
      </c>
      <c r="D5322" s="18" t="s">
        <v>73</v>
      </c>
      <c r="E5322" s="18" t="s">
        <v>95</v>
      </c>
      <c r="F5322" s="44">
        <v>36</v>
      </c>
    </row>
    <row r="5323" spans="1:6" x14ac:dyDescent="0.2">
      <c r="A5323" s="18" t="s">
        <v>175</v>
      </c>
      <c r="B5323" s="18" t="s">
        <v>229</v>
      </c>
      <c r="C5323" s="18" t="s">
        <v>322</v>
      </c>
      <c r="D5323" s="18" t="s">
        <v>73</v>
      </c>
      <c r="E5323" s="18" t="s">
        <v>97</v>
      </c>
      <c r="F5323" s="44">
        <v>5</v>
      </c>
    </row>
    <row r="5324" spans="1:6" x14ac:dyDescent="0.2">
      <c r="A5324" s="18" t="s">
        <v>175</v>
      </c>
      <c r="B5324" s="18" t="s">
        <v>229</v>
      </c>
      <c r="C5324" s="18" t="s">
        <v>322</v>
      </c>
      <c r="D5324" s="18" t="s">
        <v>73</v>
      </c>
      <c r="E5324" s="18" t="s">
        <v>80</v>
      </c>
      <c r="F5324" s="44">
        <v>1</v>
      </c>
    </row>
    <row r="5325" spans="1:6" x14ac:dyDescent="0.2">
      <c r="A5325" s="18" t="s">
        <v>175</v>
      </c>
      <c r="B5325" s="18" t="s">
        <v>229</v>
      </c>
      <c r="C5325" s="18" t="s">
        <v>322</v>
      </c>
      <c r="D5325" s="18" t="s">
        <v>73</v>
      </c>
      <c r="E5325" s="18" t="s">
        <v>79</v>
      </c>
      <c r="F5325" s="44">
        <v>29</v>
      </c>
    </row>
    <row r="5326" spans="1:6" x14ac:dyDescent="0.2">
      <c r="A5326" s="18" t="s">
        <v>175</v>
      </c>
      <c r="B5326" s="18" t="s">
        <v>229</v>
      </c>
      <c r="C5326" s="18" t="s">
        <v>322</v>
      </c>
      <c r="D5326" s="18" t="s">
        <v>73</v>
      </c>
      <c r="E5326" s="18" t="s">
        <v>78</v>
      </c>
      <c r="F5326" s="44">
        <v>3</v>
      </c>
    </row>
    <row r="5327" spans="1:6" x14ac:dyDescent="0.2">
      <c r="A5327" s="18" t="s">
        <v>175</v>
      </c>
      <c r="B5327" s="18" t="s">
        <v>229</v>
      </c>
      <c r="C5327" s="18" t="s">
        <v>322</v>
      </c>
      <c r="D5327" s="18" t="s">
        <v>73</v>
      </c>
      <c r="E5327" s="18" t="s">
        <v>81</v>
      </c>
      <c r="F5327" s="44">
        <v>3</v>
      </c>
    </row>
    <row r="5328" spans="1:6" x14ac:dyDescent="0.2">
      <c r="A5328" s="18" t="s">
        <v>175</v>
      </c>
      <c r="B5328" s="18" t="s">
        <v>229</v>
      </c>
      <c r="C5328" s="18" t="s">
        <v>322</v>
      </c>
      <c r="D5328" s="18" t="s">
        <v>73</v>
      </c>
      <c r="E5328" s="18" t="s">
        <v>76</v>
      </c>
      <c r="F5328" s="44">
        <v>29</v>
      </c>
    </row>
    <row r="5329" spans="1:6" x14ac:dyDescent="0.2">
      <c r="A5329" s="18" t="s">
        <v>175</v>
      </c>
      <c r="B5329" s="18" t="s">
        <v>229</v>
      </c>
      <c r="C5329" s="18" t="s">
        <v>322</v>
      </c>
      <c r="D5329" s="18" t="s">
        <v>73</v>
      </c>
      <c r="E5329" s="18" t="s">
        <v>75</v>
      </c>
      <c r="F5329" s="44">
        <v>181</v>
      </c>
    </row>
    <row r="5330" spans="1:6" x14ac:dyDescent="0.2">
      <c r="A5330" s="18" t="s">
        <v>175</v>
      </c>
      <c r="B5330" s="18" t="s">
        <v>229</v>
      </c>
      <c r="C5330" s="18" t="s">
        <v>322</v>
      </c>
      <c r="D5330" s="18" t="s">
        <v>73</v>
      </c>
      <c r="E5330" s="18" t="s">
        <v>74</v>
      </c>
      <c r="F5330" s="44">
        <v>3</v>
      </c>
    </row>
    <row r="5331" spans="1:6" x14ac:dyDescent="0.2">
      <c r="A5331" s="18" t="s">
        <v>175</v>
      </c>
      <c r="B5331" s="18" t="s">
        <v>229</v>
      </c>
      <c r="C5331" s="18" t="s">
        <v>322</v>
      </c>
      <c r="D5331" s="18" t="s">
        <v>73</v>
      </c>
      <c r="E5331" s="18" t="s">
        <v>77</v>
      </c>
      <c r="F5331" s="44">
        <v>34</v>
      </c>
    </row>
    <row r="5332" spans="1:6" x14ac:dyDescent="0.2">
      <c r="A5332" s="18" t="s">
        <v>175</v>
      </c>
      <c r="B5332" s="18" t="s">
        <v>229</v>
      </c>
      <c r="C5332" s="18" t="s">
        <v>322</v>
      </c>
      <c r="D5332" s="18" t="s">
        <v>73</v>
      </c>
      <c r="E5332" s="18" t="s">
        <v>84</v>
      </c>
      <c r="F5332" s="44">
        <v>4</v>
      </c>
    </row>
    <row r="5333" spans="1:6" x14ac:dyDescent="0.2">
      <c r="A5333" s="18" t="s">
        <v>175</v>
      </c>
      <c r="B5333" s="18" t="s">
        <v>229</v>
      </c>
      <c r="C5333" s="18" t="s">
        <v>322</v>
      </c>
      <c r="D5333" s="18" t="s">
        <v>73</v>
      </c>
      <c r="E5333" s="18" t="s">
        <v>83</v>
      </c>
      <c r="F5333" s="44">
        <v>47</v>
      </c>
    </row>
    <row r="5334" spans="1:6" x14ac:dyDescent="0.2">
      <c r="A5334" s="18" t="s">
        <v>175</v>
      </c>
      <c r="B5334" s="18" t="s">
        <v>229</v>
      </c>
      <c r="C5334" s="18" t="s">
        <v>322</v>
      </c>
      <c r="D5334" s="18" t="s">
        <v>73</v>
      </c>
      <c r="E5334" s="18" t="s">
        <v>82</v>
      </c>
      <c r="F5334" s="44">
        <v>46</v>
      </c>
    </row>
    <row r="5335" spans="1:6" x14ac:dyDescent="0.2">
      <c r="A5335" s="18" t="s">
        <v>175</v>
      </c>
      <c r="B5335" s="18" t="s">
        <v>229</v>
      </c>
      <c r="C5335" s="18" t="s">
        <v>322</v>
      </c>
      <c r="D5335" s="18" t="s">
        <v>73</v>
      </c>
      <c r="E5335" s="18" t="s">
        <v>85</v>
      </c>
      <c r="F5335" s="44">
        <v>15</v>
      </c>
    </row>
    <row r="5336" spans="1:6" x14ac:dyDescent="0.2">
      <c r="A5336" s="18" t="s">
        <v>175</v>
      </c>
      <c r="B5336" s="18" t="s">
        <v>229</v>
      </c>
      <c r="C5336" s="18" t="s">
        <v>322</v>
      </c>
      <c r="D5336" s="18" t="s">
        <v>73</v>
      </c>
      <c r="E5336" s="18" t="s">
        <v>90</v>
      </c>
      <c r="F5336" s="44">
        <v>210</v>
      </c>
    </row>
    <row r="5337" spans="1:6" x14ac:dyDescent="0.2">
      <c r="A5337" s="18" t="s">
        <v>175</v>
      </c>
      <c r="B5337" s="18" t="s">
        <v>229</v>
      </c>
      <c r="C5337" s="18" t="s">
        <v>322</v>
      </c>
      <c r="D5337" s="18" t="s">
        <v>73</v>
      </c>
      <c r="E5337" s="18" t="s">
        <v>89</v>
      </c>
      <c r="F5337" s="44">
        <v>43</v>
      </c>
    </row>
    <row r="5338" spans="1:6" x14ac:dyDescent="0.2">
      <c r="A5338" s="18" t="s">
        <v>175</v>
      </c>
      <c r="B5338" s="18" t="s">
        <v>229</v>
      </c>
      <c r="C5338" s="18" t="s">
        <v>322</v>
      </c>
      <c r="D5338" s="18" t="s">
        <v>73</v>
      </c>
      <c r="E5338" s="18" t="s">
        <v>91</v>
      </c>
      <c r="F5338" s="44">
        <v>91</v>
      </c>
    </row>
    <row r="5339" spans="1:6" x14ac:dyDescent="0.2">
      <c r="A5339" s="18" t="s">
        <v>175</v>
      </c>
      <c r="B5339" s="18" t="s">
        <v>229</v>
      </c>
      <c r="C5339" s="18" t="s">
        <v>322</v>
      </c>
      <c r="D5339" s="18" t="s">
        <v>150</v>
      </c>
      <c r="E5339" s="18" t="s">
        <v>154</v>
      </c>
      <c r="F5339" s="44">
        <v>1848</v>
      </c>
    </row>
    <row r="5340" spans="1:6" x14ac:dyDescent="0.2">
      <c r="A5340" s="18" t="s">
        <v>175</v>
      </c>
      <c r="B5340" s="18" t="s">
        <v>229</v>
      </c>
      <c r="C5340" s="18" t="s">
        <v>322</v>
      </c>
      <c r="D5340" s="18" t="s">
        <v>150</v>
      </c>
      <c r="E5340" s="18" t="s">
        <v>151</v>
      </c>
      <c r="F5340" s="44">
        <v>8</v>
      </c>
    </row>
    <row r="5341" spans="1:6" x14ac:dyDescent="0.2">
      <c r="A5341" s="18" t="s">
        <v>175</v>
      </c>
      <c r="B5341" s="18" t="s">
        <v>229</v>
      </c>
      <c r="C5341" s="18" t="s">
        <v>322</v>
      </c>
      <c r="D5341" s="18" t="s">
        <v>150</v>
      </c>
      <c r="E5341" s="18" t="s">
        <v>152</v>
      </c>
      <c r="F5341" s="44">
        <v>303</v>
      </c>
    </row>
    <row r="5342" spans="1:6" x14ac:dyDescent="0.2">
      <c r="A5342" s="18" t="s">
        <v>175</v>
      </c>
      <c r="B5342" s="18" t="s">
        <v>229</v>
      </c>
      <c r="C5342" s="18" t="s">
        <v>322</v>
      </c>
      <c r="D5342" s="18" t="s">
        <v>150</v>
      </c>
      <c r="E5342" s="18" t="s">
        <v>153</v>
      </c>
      <c r="F5342" s="44">
        <v>1759</v>
      </c>
    </row>
    <row r="5343" spans="1:6" x14ac:dyDescent="0.2">
      <c r="A5343" s="18" t="s">
        <v>175</v>
      </c>
      <c r="B5343" s="18" t="s">
        <v>229</v>
      </c>
      <c r="C5343" s="18" t="s">
        <v>322</v>
      </c>
      <c r="D5343" s="18" t="s">
        <v>57</v>
      </c>
      <c r="E5343" s="18" t="s">
        <v>62</v>
      </c>
      <c r="F5343" s="44">
        <v>1627</v>
      </c>
    </row>
    <row r="5344" spans="1:6" x14ac:dyDescent="0.2">
      <c r="A5344" s="18" t="s">
        <v>175</v>
      </c>
      <c r="B5344" s="18" t="s">
        <v>229</v>
      </c>
      <c r="C5344" s="18" t="s">
        <v>322</v>
      </c>
      <c r="D5344" s="18" t="s">
        <v>57</v>
      </c>
      <c r="E5344" s="18" t="s">
        <v>59</v>
      </c>
      <c r="F5344" s="44">
        <v>1023</v>
      </c>
    </row>
    <row r="5345" spans="1:6" x14ac:dyDescent="0.2">
      <c r="A5345" s="18" t="s">
        <v>175</v>
      </c>
      <c r="B5345" s="18" t="s">
        <v>229</v>
      </c>
      <c r="C5345" s="18" t="s">
        <v>322</v>
      </c>
      <c r="D5345" s="18" t="s">
        <v>57</v>
      </c>
      <c r="E5345" s="18" t="s">
        <v>60</v>
      </c>
      <c r="F5345" s="44">
        <v>1920</v>
      </c>
    </row>
    <row r="5346" spans="1:6" x14ac:dyDescent="0.2">
      <c r="A5346" s="18" t="s">
        <v>175</v>
      </c>
      <c r="B5346" s="18" t="s">
        <v>229</v>
      </c>
      <c r="C5346" s="18" t="s">
        <v>322</v>
      </c>
      <c r="D5346" s="18" t="s">
        <v>57</v>
      </c>
      <c r="E5346" s="18" t="s">
        <v>61</v>
      </c>
      <c r="F5346" s="44">
        <v>708</v>
      </c>
    </row>
    <row r="5347" spans="1:6" x14ac:dyDescent="0.2">
      <c r="A5347" s="18" t="s">
        <v>175</v>
      </c>
      <c r="B5347" s="18" t="s">
        <v>229</v>
      </c>
      <c r="C5347" s="18" t="s">
        <v>322</v>
      </c>
      <c r="D5347" s="18" t="s">
        <v>57</v>
      </c>
      <c r="E5347" s="18" t="s">
        <v>63</v>
      </c>
      <c r="F5347" s="44">
        <v>362</v>
      </c>
    </row>
    <row r="5348" spans="1:6" x14ac:dyDescent="0.2">
      <c r="A5348" s="18" t="s">
        <v>175</v>
      </c>
      <c r="B5348" s="18" t="s">
        <v>229</v>
      </c>
      <c r="C5348" s="18" t="s">
        <v>322</v>
      </c>
      <c r="D5348" s="18" t="s">
        <v>57</v>
      </c>
      <c r="E5348" s="18" t="s">
        <v>23</v>
      </c>
      <c r="F5348" s="44">
        <v>314</v>
      </c>
    </row>
    <row r="5349" spans="1:6" x14ac:dyDescent="0.2">
      <c r="A5349" s="18" t="s">
        <v>175</v>
      </c>
      <c r="B5349" s="18" t="s">
        <v>229</v>
      </c>
      <c r="C5349" s="18" t="s">
        <v>322</v>
      </c>
      <c r="D5349" s="18" t="s">
        <v>141</v>
      </c>
      <c r="E5349" s="18" t="s">
        <v>145</v>
      </c>
      <c r="F5349" s="44">
        <v>5</v>
      </c>
    </row>
    <row r="5350" spans="1:6" x14ac:dyDescent="0.2">
      <c r="A5350" s="18" t="s">
        <v>175</v>
      </c>
      <c r="B5350" s="18" t="s">
        <v>229</v>
      </c>
      <c r="C5350" s="18" t="s">
        <v>322</v>
      </c>
      <c r="D5350" s="18" t="s">
        <v>141</v>
      </c>
      <c r="E5350" s="18" t="s">
        <v>142</v>
      </c>
      <c r="F5350" s="44">
        <v>116</v>
      </c>
    </row>
    <row r="5351" spans="1:6" x14ac:dyDescent="0.2">
      <c r="A5351" s="18" t="s">
        <v>175</v>
      </c>
      <c r="B5351" s="18" t="s">
        <v>229</v>
      </c>
      <c r="C5351" s="18" t="s">
        <v>322</v>
      </c>
      <c r="D5351" s="18" t="s">
        <v>141</v>
      </c>
      <c r="E5351" s="18" t="s">
        <v>147</v>
      </c>
      <c r="F5351" s="44">
        <v>15</v>
      </c>
    </row>
    <row r="5352" spans="1:6" x14ac:dyDescent="0.2">
      <c r="A5352" s="18" t="s">
        <v>175</v>
      </c>
      <c r="B5352" s="18" t="s">
        <v>229</v>
      </c>
      <c r="C5352" s="18" t="s">
        <v>322</v>
      </c>
      <c r="D5352" s="18" t="s">
        <v>141</v>
      </c>
      <c r="E5352" s="18" t="s">
        <v>144</v>
      </c>
      <c r="F5352" s="44">
        <v>6</v>
      </c>
    </row>
    <row r="5353" spans="1:6" x14ac:dyDescent="0.2">
      <c r="A5353" s="18" t="s">
        <v>175</v>
      </c>
      <c r="B5353" s="18" t="s">
        <v>229</v>
      </c>
      <c r="C5353" s="18" t="s">
        <v>322</v>
      </c>
      <c r="D5353" s="18" t="s">
        <v>141</v>
      </c>
      <c r="E5353" s="18" t="s">
        <v>143</v>
      </c>
      <c r="F5353" s="44">
        <v>2</v>
      </c>
    </row>
    <row r="5354" spans="1:6" x14ac:dyDescent="0.2">
      <c r="A5354" s="18" t="s">
        <v>175</v>
      </c>
      <c r="B5354" s="18" t="s">
        <v>229</v>
      </c>
      <c r="C5354" s="18" t="s">
        <v>322</v>
      </c>
      <c r="D5354" s="18" t="s">
        <v>35</v>
      </c>
      <c r="E5354" s="18" t="s">
        <v>21</v>
      </c>
      <c r="F5354" s="44">
        <v>611</v>
      </c>
    </row>
    <row r="5355" spans="1:6" x14ac:dyDescent="0.2">
      <c r="A5355" s="18" t="s">
        <v>175</v>
      </c>
      <c r="B5355" s="18" t="s">
        <v>229</v>
      </c>
      <c r="C5355" s="18" t="s">
        <v>322</v>
      </c>
      <c r="D5355" s="18" t="s">
        <v>35</v>
      </c>
      <c r="E5355" s="18" t="s">
        <v>36</v>
      </c>
      <c r="F5355" s="44">
        <v>21</v>
      </c>
    </row>
    <row r="5356" spans="1:6" x14ac:dyDescent="0.2">
      <c r="A5356" s="18" t="s">
        <v>175</v>
      </c>
      <c r="B5356" s="18" t="s">
        <v>229</v>
      </c>
      <c r="C5356" s="18" t="s">
        <v>322</v>
      </c>
      <c r="D5356" s="18" t="s">
        <v>35</v>
      </c>
      <c r="E5356" s="18" t="s">
        <v>38</v>
      </c>
      <c r="F5356" s="44">
        <v>1961</v>
      </c>
    </row>
    <row r="5357" spans="1:6" x14ac:dyDescent="0.2">
      <c r="A5357" s="18" t="s">
        <v>175</v>
      </c>
      <c r="B5357" s="18" t="s">
        <v>229</v>
      </c>
      <c r="C5357" s="18" t="s">
        <v>322</v>
      </c>
      <c r="D5357" s="18" t="s">
        <v>35</v>
      </c>
      <c r="E5357" s="18" t="s">
        <v>23</v>
      </c>
      <c r="F5357" s="44">
        <v>106</v>
      </c>
    </row>
    <row r="5358" spans="1:6" x14ac:dyDescent="0.2">
      <c r="A5358" s="18" t="s">
        <v>175</v>
      </c>
      <c r="B5358" s="18" t="s">
        <v>229</v>
      </c>
      <c r="C5358" s="18" t="s">
        <v>322</v>
      </c>
      <c r="D5358" s="18" t="s">
        <v>35</v>
      </c>
      <c r="E5358" s="18" t="s">
        <v>37</v>
      </c>
      <c r="F5358" s="44">
        <v>105</v>
      </c>
    </row>
    <row r="5359" spans="1:6" x14ac:dyDescent="0.2">
      <c r="A5359" s="18" t="s">
        <v>175</v>
      </c>
      <c r="B5359" s="18" t="s">
        <v>229</v>
      </c>
      <c r="C5359" s="18" t="s">
        <v>322</v>
      </c>
      <c r="D5359" s="18" t="s">
        <v>35</v>
      </c>
      <c r="E5359" s="18" t="s">
        <v>22</v>
      </c>
      <c r="F5359" s="44">
        <v>81</v>
      </c>
    </row>
    <row r="5360" spans="1:6" x14ac:dyDescent="0.2">
      <c r="A5360" s="18" t="s">
        <v>175</v>
      </c>
      <c r="B5360" s="18" t="s">
        <v>229</v>
      </c>
      <c r="C5360" s="18" t="s">
        <v>322</v>
      </c>
      <c r="D5360" s="18" t="s">
        <v>272</v>
      </c>
      <c r="E5360" s="18" t="s">
        <v>166</v>
      </c>
      <c r="F5360" s="44">
        <v>322</v>
      </c>
    </row>
    <row r="5361" spans="1:6" x14ac:dyDescent="0.2">
      <c r="A5361" s="18" t="s">
        <v>175</v>
      </c>
      <c r="B5361" s="18" t="s">
        <v>229</v>
      </c>
      <c r="C5361" s="18" t="s">
        <v>322</v>
      </c>
      <c r="D5361" s="18" t="s">
        <v>272</v>
      </c>
      <c r="E5361" s="18" t="s">
        <v>163</v>
      </c>
      <c r="F5361" s="44">
        <v>1319</v>
      </c>
    </row>
    <row r="5362" spans="1:6" x14ac:dyDescent="0.2">
      <c r="A5362" s="18" t="s">
        <v>175</v>
      </c>
      <c r="B5362" s="18" t="s">
        <v>229</v>
      </c>
      <c r="C5362" s="18" t="s">
        <v>322</v>
      </c>
      <c r="D5362" s="18" t="s">
        <v>105</v>
      </c>
      <c r="E5362" s="18" t="s">
        <v>107</v>
      </c>
      <c r="F5362" s="44">
        <v>8</v>
      </c>
    </row>
    <row r="5363" spans="1:6" x14ac:dyDescent="0.2">
      <c r="A5363" s="18" t="s">
        <v>175</v>
      </c>
      <c r="B5363" s="18" t="s">
        <v>229</v>
      </c>
      <c r="C5363" s="18" t="s">
        <v>322</v>
      </c>
      <c r="D5363" s="18" t="s">
        <v>105</v>
      </c>
      <c r="E5363" s="18" t="s">
        <v>108</v>
      </c>
      <c r="F5363" s="44">
        <v>18</v>
      </c>
    </row>
    <row r="5364" spans="1:6" x14ac:dyDescent="0.2">
      <c r="A5364" s="18" t="s">
        <v>175</v>
      </c>
      <c r="B5364" s="18" t="s">
        <v>229</v>
      </c>
      <c r="C5364" s="18" t="s">
        <v>322</v>
      </c>
      <c r="D5364" s="18" t="s">
        <v>105</v>
      </c>
      <c r="E5364" s="18" t="s">
        <v>109</v>
      </c>
      <c r="F5364" s="44">
        <v>371</v>
      </c>
    </row>
    <row r="5365" spans="1:6" x14ac:dyDescent="0.2">
      <c r="A5365" s="18" t="s">
        <v>175</v>
      </c>
      <c r="B5365" s="18" t="s">
        <v>229</v>
      </c>
      <c r="C5365" s="18" t="s">
        <v>322</v>
      </c>
      <c r="D5365" s="18" t="s">
        <v>105</v>
      </c>
      <c r="E5365" s="18" t="s">
        <v>110</v>
      </c>
      <c r="F5365" s="44">
        <v>21</v>
      </c>
    </row>
    <row r="5366" spans="1:6" x14ac:dyDescent="0.2">
      <c r="A5366" s="18" t="s">
        <v>175</v>
      </c>
      <c r="B5366" s="18" t="s">
        <v>229</v>
      </c>
      <c r="C5366" s="18" t="s">
        <v>322</v>
      </c>
      <c r="D5366" s="18" t="s">
        <v>105</v>
      </c>
      <c r="E5366" s="18" t="s">
        <v>111</v>
      </c>
      <c r="F5366" s="44">
        <v>56</v>
      </c>
    </row>
    <row r="5367" spans="1:6" x14ac:dyDescent="0.2">
      <c r="A5367" s="18" t="s">
        <v>175</v>
      </c>
      <c r="B5367" s="18" t="s">
        <v>229</v>
      </c>
      <c r="C5367" s="18" t="s">
        <v>322</v>
      </c>
      <c r="D5367" s="18" t="s">
        <v>105</v>
      </c>
      <c r="E5367" s="18" t="s">
        <v>112</v>
      </c>
      <c r="F5367" s="44">
        <v>2</v>
      </c>
    </row>
    <row r="5368" spans="1:6" x14ac:dyDescent="0.2">
      <c r="A5368" s="18" t="s">
        <v>175</v>
      </c>
      <c r="B5368" s="18" t="s">
        <v>229</v>
      </c>
      <c r="C5368" s="18" t="s">
        <v>322</v>
      </c>
      <c r="D5368" s="18" t="s">
        <v>105</v>
      </c>
      <c r="E5368" s="18" t="s">
        <v>113</v>
      </c>
      <c r="F5368" s="44">
        <v>2</v>
      </c>
    </row>
    <row r="5369" spans="1:6" x14ac:dyDescent="0.2">
      <c r="A5369" s="18" t="s">
        <v>175</v>
      </c>
      <c r="B5369" s="18" t="s">
        <v>229</v>
      </c>
      <c r="C5369" s="18" t="s">
        <v>322</v>
      </c>
      <c r="D5369" s="18" t="s">
        <v>105</v>
      </c>
      <c r="E5369" s="18" t="s">
        <v>115</v>
      </c>
      <c r="F5369" s="44">
        <v>3</v>
      </c>
    </row>
    <row r="5370" spans="1:6" x14ac:dyDescent="0.2">
      <c r="A5370" s="18" t="s">
        <v>175</v>
      </c>
      <c r="B5370" s="18" t="s">
        <v>229</v>
      </c>
      <c r="C5370" s="18" t="s">
        <v>322</v>
      </c>
      <c r="D5370" s="18" t="s">
        <v>105</v>
      </c>
      <c r="E5370" s="18" t="s">
        <v>116</v>
      </c>
      <c r="F5370" s="44">
        <v>5</v>
      </c>
    </row>
    <row r="5371" spans="1:6" x14ac:dyDescent="0.2">
      <c r="A5371" s="18" t="s">
        <v>175</v>
      </c>
      <c r="B5371" s="18" t="s">
        <v>229</v>
      </c>
      <c r="C5371" s="18" t="s">
        <v>322</v>
      </c>
      <c r="D5371" s="18" t="s">
        <v>105</v>
      </c>
      <c r="E5371" s="18" t="s">
        <v>117</v>
      </c>
      <c r="F5371" s="44">
        <v>22</v>
      </c>
    </row>
    <row r="5372" spans="1:6" x14ac:dyDescent="0.2">
      <c r="A5372" s="18" t="s">
        <v>175</v>
      </c>
      <c r="B5372" s="18" t="s">
        <v>229</v>
      </c>
      <c r="C5372" s="18" t="s">
        <v>322</v>
      </c>
      <c r="D5372" s="18" t="s">
        <v>105</v>
      </c>
      <c r="E5372" s="18" t="s">
        <v>119</v>
      </c>
      <c r="F5372" s="44">
        <v>1</v>
      </c>
    </row>
    <row r="5373" spans="1:6" x14ac:dyDescent="0.2">
      <c r="A5373" s="18" t="s">
        <v>175</v>
      </c>
      <c r="B5373" s="18" t="s">
        <v>229</v>
      </c>
      <c r="C5373" s="18" t="s">
        <v>322</v>
      </c>
      <c r="D5373" s="18" t="s">
        <v>105</v>
      </c>
      <c r="E5373" s="18" t="s">
        <v>120</v>
      </c>
      <c r="F5373" s="44">
        <v>9</v>
      </c>
    </row>
    <row r="5374" spans="1:6" x14ac:dyDescent="0.2">
      <c r="A5374" s="18" t="s">
        <v>175</v>
      </c>
      <c r="B5374" s="18" t="s">
        <v>229</v>
      </c>
      <c r="C5374" s="18" t="s">
        <v>322</v>
      </c>
      <c r="D5374" s="18" t="s">
        <v>105</v>
      </c>
      <c r="E5374" s="18" t="s">
        <v>121</v>
      </c>
      <c r="F5374" s="44">
        <v>33</v>
      </c>
    </row>
    <row r="5375" spans="1:6" x14ac:dyDescent="0.2">
      <c r="A5375" s="18" t="s">
        <v>175</v>
      </c>
      <c r="B5375" s="18" t="s">
        <v>229</v>
      </c>
      <c r="C5375" s="18" t="s">
        <v>322</v>
      </c>
      <c r="D5375" s="18" t="s">
        <v>105</v>
      </c>
      <c r="E5375" s="18" t="s">
        <v>122</v>
      </c>
      <c r="F5375" s="44">
        <v>2</v>
      </c>
    </row>
    <row r="5376" spans="1:6" x14ac:dyDescent="0.2">
      <c r="A5376" s="18" t="s">
        <v>175</v>
      </c>
      <c r="B5376" s="18" t="s">
        <v>229</v>
      </c>
      <c r="C5376" s="18" t="s">
        <v>322</v>
      </c>
      <c r="D5376" s="18" t="s">
        <v>105</v>
      </c>
      <c r="E5376" s="18" t="s">
        <v>123</v>
      </c>
      <c r="F5376" s="44">
        <v>4</v>
      </c>
    </row>
    <row r="5377" spans="1:6" x14ac:dyDescent="0.2">
      <c r="A5377" s="18" t="s">
        <v>175</v>
      </c>
      <c r="B5377" s="18" t="s">
        <v>229</v>
      </c>
      <c r="C5377" s="18" t="s">
        <v>322</v>
      </c>
      <c r="D5377" s="18" t="s">
        <v>105</v>
      </c>
      <c r="E5377" s="18" t="s">
        <v>124</v>
      </c>
      <c r="F5377" s="44">
        <v>5</v>
      </c>
    </row>
    <row r="5378" spans="1:6" x14ac:dyDescent="0.2">
      <c r="A5378" s="18" t="s">
        <v>175</v>
      </c>
      <c r="B5378" s="18" t="s">
        <v>229</v>
      </c>
      <c r="C5378" s="18" t="s">
        <v>322</v>
      </c>
      <c r="D5378" s="18" t="s">
        <v>105</v>
      </c>
      <c r="E5378" s="18" t="s">
        <v>125</v>
      </c>
      <c r="F5378" s="44">
        <v>24</v>
      </c>
    </row>
    <row r="5379" spans="1:6" x14ac:dyDescent="0.2">
      <c r="A5379" s="18" t="s">
        <v>175</v>
      </c>
      <c r="B5379" s="18" t="s">
        <v>229</v>
      </c>
      <c r="C5379" s="18" t="s">
        <v>322</v>
      </c>
      <c r="D5379" s="18" t="s">
        <v>105</v>
      </c>
      <c r="E5379" s="18" t="s">
        <v>126</v>
      </c>
      <c r="F5379" s="44">
        <v>16</v>
      </c>
    </row>
    <row r="5380" spans="1:6" x14ac:dyDescent="0.2">
      <c r="A5380" s="18" t="s">
        <v>175</v>
      </c>
      <c r="B5380" s="18" t="s">
        <v>229</v>
      </c>
      <c r="C5380" s="18" t="s">
        <v>322</v>
      </c>
      <c r="D5380" s="18" t="s">
        <v>105</v>
      </c>
      <c r="E5380" s="18" t="s">
        <v>127</v>
      </c>
      <c r="F5380" s="44">
        <v>92</v>
      </c>
    </row>
    <row r="5381" spans="1:6" x14ac:dyDescent="0.2">
      <c r="A5381" s="18" t="s">
        <v>175</v>
      </c>
      <c r="B5381" s="18" t="s">
        <v>229</v>
      </c>
      <c r="C5381" s="18" t="s">
        <v>322</v>
      </c>
      <c r="D5381" s="18" t="s">
        <v>242</v>
      </c>
      <c r="E5381" s="18" t="s">
        <v>62</v>
      </c>
      <c r="F5381" s="44">
        <v>1804</v>
      </c>
    </row>
    <row r="5382" spans="1:6" x14ac:dyDescent="0.2">
      <c r="A5382" s="18" t="s">
        <v>175</v>
      </c>
      <c r="B5382" s="18" t="s">
        <v>229</v>
      </c>
      <c r="C5382" s="18" t="s">
        <v>322</v>
      </c>
      <c r="D5382" s="18" t="s">
        <v>242</v>
      </c>
      <c r="E5382" s="18" t="s">
        <v>59</v>
      </c>
      <c r="F5382" s="44">
        <v>95</v>
      </c>
    </row>
    <row r="5383" spans="1:6" x14ac:dyDescent="0.2">
      <c r="A5383" s="18" t="s">
        <v>175</v>
      </c>
      <c r="B5383" s="18" t="s">
        <v>229</v>
      </c>
      <c r="C5383" s="18" t="s">
        <v>322</v>
      </c>
      <c r="D5383" s="18" t="s">
        <v>242</v>
      </c>
      <c r="E5383" s="18" t="s">
        <v>60</v>
      </c>
      <c r="F5383" s="44">
        <v>45</v>
      </c>
    </row>
    <row r="5384" spans="1:6" x14ac:dyDescent="0.2">
      <c r="A5384" s="18" t="s">
        <v>175</v>
      </c>
      <c r="B5384" s="18" t="s">
        <v>229</v>
      </c>
      <c r="C5384" s="18" t="s">
        <v>322</v>
      </c>
      <c r="D5384" s="18" t="s">
        <v>242</v>
      </c>
      <c r="E5384" s="18" t="s">
        <v>61</v>
      </c>
      <c r="F5384" s="44">
        <v>433</v>
      </c>
    </row>
    <row r="5385" spans="1:6" x14ac:dyDescent="0.2">
      <c r="A5385" s="18" t="s">
        <v>175</v>
      </c>
      <c r="B5385" s="18" t="s">
        <v>229</v>
      </c>
      <c r="C5385" s="18" t="s">
        <v>322</v>
      </c>
      <c r="D5385" s="18" t="s">
        <v>242</v>
      </c>
      <c r="E5385" s="18" t="s">
        <v>63</v>
      </c>
      <c r="F5385" s="44">
        <v>158</v>
      </c>
    </row>
    <row r="5386" spans="1:6" x14ac:dyDescent="0.2">
      <c r="A5386" s="18" t="s">
        <v>175</v>
      </c>
      <c r="B5386" s="18" t="s">
        <v>229</v>
      </c>
      <c r="C5386" s="18" t="s">
        <v>322</v>
      </c>
      <c r="D5386" s="18" t="s">
        <v>242</v>
      </c>
      <c r="E5386" s="18" t="s">
        <v>23</v>
      </c>
      <c r="F5386" s="44">
        <v>46</v>
      </c>
    </row>
    <row r="5387" spans="1:6" x14ac:dyDescent="0.2">
      <c r="A5387" s="18" t="s">
        <v>175</v>
      </c>
      <c r="B5387" s="18" t="s">
        <v>229</v>
      </c>
      <c r="C5387" s="18" t="s">
        <v>322</v>
      </c>
      <c r="D5387" s="18" t="s">
        <v>273</v>
      </c>
      <c r="E5387" s="18" t="s">
        <v>133</v>
      </c>
      <c r="F5387" s="44">
        <v>45</v>
      </c>
    </row>
    <row r="5388" spans="1:6" x14ac:dyDescent="0.2">
      <c r="A5388" s="18" t="s">
        <v>175</v>
      </c>
      <c r="B5388" s="18" t="s">
        <v>229</v>
      </c>
      <c r="C5388" s="18" t="s">
        <v>322</v>
      </c>
      <c r="D5388" s="18" t="s">
        <v>273</v>
      </c>
      <c r="E5388" s="18" t="s">
        <v>23</v>
      </c>
      <c r="F5388" s="44">
        <v>269</v>
      </c>
    </row>
    <row r="5389" spans="1:6" x14ac:dyDescent="0.2">
      <c r="A5389" s="18" t="s">
        <v>175</v>
      </c>
      <c r="B5389" s="18" t="s">
        <v>229</v>
      </c>
      <c r="C5389" s="18" t="s">
        <v>322</v>
      </c>
      <c r="D5389" s="18" t="s">
        <v>273</v>
      </c>
      <c r="E5389" s="18" t="s">
        <v>136</v>
      </c>
      <c r="F5389" s="44">
        <v>18</v>
      </c>
    </row>
    <row r="5390" spans="1:6" x14ac:dyDescent="0.2">
      <c r="A5390" s="18" t="s">
        <v>175</v>
      </c>
      <c r="B5390" s="18" t="s">
        <v>229</v>
      </c>
      <c r="C5390" s="18" t="s">
        <v>322</v>
      </c>
      <c r="D5390" s="18" t="s">
        <v>273</v>
      </c>
      <c r="E5390" s="18" t="s">
        <v>137</v>
      </c>
      <c r="F5390" s="44">
        <v>67</v>
      </c>
    </row>
    <row r="5391" spans="1:6" x14ac:dyDescent="0.2">
      <c r="A5391" s="18" t="s">
        <v>175</v>
      </c>
      <c r="B5391" s="18" t="s">
        <v>229</v>
      </c>
      <c r="C5391" s="18" t="s">
        <v>322</v>
      </c>
      <c r="D5391" s="18" t="s">
        <v>273</v>
      </c>
      <c r="E5391" s="18" t="s">
        <v>135</v>
      </c>
      <c r="F5391" s="44">
        <v>73</v>
      </c>
    </row>
    <row r="5392" spans="1:6" x14ac:dyDescent="0.2">
      <c r="A5392" s="18" t="s">
        <v>175</v>
      </c>
      <c r="B5392" s="18" t="s">
        <v>229</v>
      </c>
      <c r="C5392" s="18" t="s">
        <v>322</v>
      </c>
      <c r="D5392" s="18" t="s">
        <v>273</v>
      </c>
      <c r="E5392" s="18" t="s">
        <v>134</v>
      </c>
      <c r="F5392" s="44">
        <v>72</v>
      </c>
    </row>
    <row r="5393" spans="1:6" x14ac:dyDescent="0.2">
      <c r="A5393" s="18" t="s">
        <v>175</v>
      </c>
      <c r="B5393" s="18" t="s">
        <v>229</v>
      </c>
      <c r="C5393" s="18" t="s">
        <v>322</v>
      </c>
      <c r="D5393" s="18" t="s">
        <v>273</v>
      </c>
      <c r="E5393" s="18" t="s">
        <v>132</v>
      </c>
      <c r="F5393" s="44">
        <v>659</v>
      </c>
    </row>
    <row r="5394" spans="1:6" x14ac:dyDescent="0.2">
      <c r="A5394" s="18" t="s">
        <v>175</v>
      </c>
      <c r="B5394" s="18" t="s">
        <v>229</v>
      </c>
      <c r="C5394" s="18" t="s">
        <v>322</v>
      </c>
      <c r="D5394" s="18" t="s">
        <v>274</v>
      </c>
      <c r="E5394" s="18" t="s">
        <v>163</v>
      </c>
      <c r="F5394" s="44">
        <v>52</v>
      </c>
    </row>
    <row r="5395" spans="1:6" x14ac:dyDescent="0.2">
      <c r="A5395" s="18" t="s">
        <v>175</v>
      </c>
      <c r="B5395" s="18" t="s">
        <v>229</v>
      </c>
      <c r="C5395" s="18" t="s">
        <v>322</v>
      </c>
      <c r="D5395" s="18" t="s">
        <v>34</v>
      </c>
      <c r="E5395" s="18" t="s">
        <v>276</v>
      </c>
      <c r="F5395" s="44">
        <v>924</v>
      </c>
    </row>
    <row r="5396" spans="1:6" x14ac:dyDescent="0.2">
      <c r="A5396" s="18" t="s">
        <v>175</v>
      </c>
      <c r="B5396" s="18" t="s">
        <v>229</v>
      </c>
      <c r="C5396" s="18" t="s">
        <v>322</v>
      </c>
      <c r="D5396" s="18" t="s">
        <v>34</v>
      </c>
      <c r="E5396" s="18" t="s">
        <v>28</v>
      </c>
      <c r="F5396" s="44">
        <v>1115</v>
      </c>
    </row>
    <row r="5397" spans="1:6" x14ac:dyDescent="0.2">
      <c r="A5397" s="18" t="s">
        <v>175</v>
      </c>
      <c r="B5397" s="18" t="s">
        <v>229</v>
      </c>
      <c r="C5397" s="18" t="s">
        <v>322</v>
      </c>
      <c r="D5397" s="18" t="s">
        <v>34</v>
      </c>
      <c r="E5397" s="18" t="s">
        <v>30</v>
      </c>
      <c r="F5397" s="44">
        <v>7</v>
      </c>
    </row>
    <row r="5398" spans="1:6" x14ac:dyDescent="0.2">
      <c r="A5398" s="18" t="s">
        <v>175</v>
      </c>
      <c r="B5398" s="18" t="s">
        <v>229</v>
      </c>
      <c r="C5398" s="18" t="s">
        <v>322</v>
      </c>
      <c r="D5398" s="18" t="s">
        <v>34</v>
      </c>
      <c r="E5398" s="18" t="s">
        <v>31</v>
      </c>
      <c r="F5398" s="44">
        <v>73</v>
      </c>
    </row>
    <row r="5399" spans="1:6" x14ac:dyDescent="0.2">
      <c r="A5399" s="18" t="s">
        <v>175</v>
      </c>
      <c r="B5399" s="18" t="s">
        <v>229</v>
      </c>
      <c r="C5399" s="18" t="s">
        <v>322</v>
      </c>
      <c r="D5399" s="18" t="s">
        <v>34</v>
      </c>
      <c r="E5399" s="18" t="s">
        <v>26</v>
      </c>
      <c r="F5399" s="44">
        <v>58</v>
      </c>
    </row>
    <row r="5400" spans="1:6" x14ac:dyDescent="0.2">
      <c r="A5400" s="18" t="s">
        <v>175</v>
      </c>
      <c r="B5400" s="18" t="s">
        <v>229</v>
      </c>
      <c r="C5400" s="18" t="s">
        <v>322</v>
      </c>
      <c r="D5400" s="18" t="s">
        <v>34</v>
      </c>
      <c r="E5400" s="18" t="s">
        <v>33</v>
      </c>
      <c r="F5400" s="44">
        <v>518</v>
      </c>
    </row>
    <row r="5401" spans="1:6" x14ac:dyDescent="0.2">
      <c r="A5401" s="18" t="s">
        <v>175</v>
      </c>
      <c r="B5401" s="18" t="s">
        <v>229</v>
      </c>
      <c r="C5401" s="18" t="s">
        <v>322</v>
      </c>
      <c r="D5401" s="18" t="s">
        <v>34</v>
      </c>
      <c r="E5401" s="18" t="s">
        <v>23</v>
      </c>
      <c r="F5401" s="44">
        <v>465</v>
      </c>
    </row>
    <row r="5402" spans="1:6" x14ac:dyDescent="0.2">
      <c r="A5402" s="18" t="s">
        <v>175</v>
      </c>
      <c r="B5402" s="18" t="s">
        <v>229</v>
      </c>
      <c r="C5402" s="18" t="s">
        <v>322</v>
      </c>
      <c r="D5402" s="18" t="s">
        <v>34</v>
      </c>
      <c r="E5402" s="18" t="s">
        <v>32</v>
      </c>
      <c r="F5402" s="44">
        <v>33</v>
      </c>
    </row>
    <row r="5403" spans="1:6" x14ac:dyDescent="0.2">
      <c r="A5403" s="18" t="s">
        <v>175</v>
      </c>
      <c r="B5403" s="18" t="s">
        <v>229</v>
      </c>
      <c r="C5403" s="18" t="s">
        <v>322</v>
      </c>
      <c r="D5403" s="18" t="s">
        <v>34</v>
      </c>
      <c r="E5403" s="18" t="s">
        <v>29</v>
      </c>
      <c r="F5403" s="44">
        <v>603</v>
      </c>
    </row>
    <row r="5404" spans="1:6" x14ac:dyDescent="0.2">
      <c r="A5404" s="18" t="s">
        <v>175</v>
      </c>
      <c r="B5404" s="18" t="s">
        <v>229</v>
      </c>
      <c r="C5404" s="18" t="s">
        <v>322</v>
      </c>
      <c r="D5404" s="18" t="s">
        <v>275</v>
      </c>
      <c r="E5404" s="18" t="s">
        <v>276</v>
      </c>
      <c r="F5404" s="44">
        <v>42</v>
      </c>
    </row>
    <row r="5405" spans="1:6" x14ac:dyDescent="0.2">
      <c r="A5405" s="18" t="s">
        <v>175</v>
      </c>
      <c r="B5405" s="18" t="s">
        <v>229</v>
      </c>
      <c r="C5405" s="18" t="s">
        <v>322</v>
      </c>
      <c r="D5405" s="18" t="s">
        <v>275</v>
      </c>
      <c r="E5405" s="18" t="s">
        <v>28</v>
      </c>
      <c r="F5405" s="44">
        <v>99</v>
      </c>
    </row>
    <row r="5406" spans="1:6" x14ac:dyDescent="0.2">
      <c r="A5406" s="18" t="s">
        <v>175</v>
      </c>
      <c r="B5406" s="18" t="s">
        <v>229</v>
      </c>
      <c r="C5406" s="18" t="s">
        <v>322</v>
      </c>
      <c r="D5406" s="18" t="s">
        <v>275</v>
      </c>
      <c r="E5406" s="18" t="s">
        <v>30</v>
      </c>
      <c r="F5406" s="44">
        <v>1</v>
      </c>
    </row>
    <row r="5407" spans="1:6" x14ac:dyDescent="0.2">
      <c r="A5407" s="18" t="s">
        <v>175</v>
      </c>
      <c r="B5407" s="18" t="s">
        <v>229</v>
      </c>
      <c r="C5407" s="18" t="s">
        <v>322</v>
      </c>
      <c r="D5407" s="18" t="s">
        <v>275</v>
      </c>
      <c r="E5407" s="18" t="s">
        <v>31</v>
      </c>
      <c r="F5407" s="44">
        <v>227</v>
      </c>
    </row>
    <row r="5408" spans="1:6" x14ac:dyDescent="0.2">
      <c r="A5408" s="18" t="s">
        <v>175</v>
      </c>
      <c r="B5408" s="18" t="s">
        <v>229</v>
      </c>
      <c r="C5408" s="18" t="s">
        <v>322</v>
      </c>
      <c r="D5408" s="18" t="s">
        <v>275</v>
      </c>
      <c r="E5408" s="18" t="s">
        <v>26</v>
      </c>
      <c r="F5408" s="44">
        <v>438</v>
      </c>
    </row>
    <row r="5409" spans="1:6" x14ac:dyDescent="0.2">
      <c r="A5409" s="18" t="s">
        <v>175</v>
      </c>
      <c r="B5409" s="18" t="s">
        <v>229</v>
      </c>
      <c r="C5409" s="18" t="s">
        <v>322</v>
      </c>
      <c r="D5409" s="18" t="s">
        <v>275</v>
      </c>
      <c r="E5409" s="18" t="s">
        <v>33</v>
      </c>
      <c r="F5409" s="44">
        <v>59</v>
      </c>
    </row>
    <row r="5410" spans="1:6" x14ac:dyDescent="0.2">
      <c r="A5410" s="18" t="s">
        <v>175</v>
      </c>
      <c r="B5410" s="18" t="s">
        <v>229</v>
      </c>
      <c r="C5410" s="18" t="s">
        <v>322</v>
      </c>
      <c r="D5410" s="18" t="s">
        <v>275</v>
      </c>
      <c r="E5410" s="18" t="s">
        <v>23</v>
      </c>
      <c r="F5410" s="44">
        <v>160</v>
      </c>
    </row>
    <row r="5411" spans="1:6" x14ac:dyDescent="0.2">
      <c r="A5411" s="18" t="s">
        <v>175</v>
      </c>
      <c r="B5411" s="18" t="s">
        <v>229</v>
      </c>
      <c r="C5411" s="18" t="s">
        <v>322</v>
      </c>
      <c r="D5411" s="18" t="s">
        <v>275</v>
      </c>
      <c r="E5411" s="18" t="s">
        <v>32</v>
      </c>
      <c r="F5411" s="44">
        <v>5</v>
      </c>
    </row>
    <row r="5412" spans="1:6" x14ac:dyDescent="0.2">
      <c r="A5412" s="18" t="s">
        <v>175</v>
      </c>
      <c r="B5412" s="18" t="s">
        <v>229</v>
      </c>
      <c r="C5412" s="18" t="s">
        <v>322</v>
      </c>
      <c r="D5412" s="18" t="s">
        <v>275</v>
      </c>
      <c r="E5412" s="18" t="s">
        <v>29</v>
      </c>
      <c r="F5412" s="44">
        <v>75</v>
      </c>
    </row>
    <row r="5413" spans="1:6" x14ac:dyDescent="0.2">
      <c r="A5413" s="18" t="s">
        <v>175</v>
      </c>
      <c r="B5413" s="18" t="s">
        <v>229</v>
      </c>
      <c r="C5413" s="18" t="s">
        <v>322</v>
      </c>
      <c r="D5413" s="18" t="s">
        <v>162</v>
      </c>
      <c r="E5413" s="18" t="s">
        <v>163</v>
      </c>
      <c r="F5413" s="44">
        <v>1937</v>
      </c>
    </row>
    <row r="5414" spans="1:6" x14ac:dyDescent="0.2">
      <c r="A5414" s="18" t="s">
        <v>175</v>
      </c>
      <c r="B5414" s="18" t="s">
        <v>229</v>
      </c>
      <c r="C5414" s="18" t="s">
        <v>322</v>
      </c>
      <c r="D5414" s="18" t="s">
        <v>65</v>
      </c>
      <c r="E5414" s="18" t="s">
        <v>70</v>
      </c>
      <c r="F5414" s="44">
        <v>14</v>
      </c>
    </row>
    <row r="5415" spans="1:6" x14ac:dyDescent="0.2">
      <c r="A5415" s="18" t="s">
        <v>175</v>
      </c>
      <c r="B5415" s="18" t="s">
        <v>229</v>
      </c>
      <c r="C5415" s="18" t="s">
        <v>322</v>
      </c>
      <c r="D5415" s="18" t="s">
        <v>65</v>
      </c>
      <c r="E5415" s="18" t="s">
        <v>69</v>
      </c>
      <c r="F5415" s="44">
        <v>4</v>
      </c>
    </row>
    <row r="5416" spans="1:6" x14ac:dyDescent="0.2">
      <c r="A5416" s="18" t="s">
        <v>175</v>
      </c>
      <c r="B5416" s="18" t="s">
        <v>229</v>
      </c>
      <c r="C5416" s="18" t="s">
        <v>322</v>
      </c>
      <c r="D5416" s="18" t="s">
        <v>65</v>
      </c>
      <c r="E5416" s="18" t="s">
        <v>277</v>
      </c>
      <c r="F5416" s="44">
        <v>14</v>
      </c>
    </row>
    <row r="5417" spans="1:6" x14ac:dyDescent="0.2">
      <c r="A5417" s="18" t="s">
        <v>175</v>
      </c>
      <c r="B5417" s="18" t="s">
        <v>229</v>
      </c>
      <c r="C5417" s="18" t="s">
        <v>322</v>
      </c>
      <c r="D5417" s="18" t="s">
        <v>65</v>
      </c>
      <c r="E5417" s="18" t="s">
        <v>278</v>
      </c>
      <c r="F5417" s="44">
        <v>237</v>
      </c>
    </row>
    <row r="5418" spans="1:6" x14ac:dyDescent="0.2">
      <c r="A5418" s="18" t="s">
        <v>175</v>
      </c>
      <c r="B5418" s="18" t="s">
        <v>229</v>
      </c>
      <c r="C5418" s="18" t="s">
        <v>322</v>
      </c>
      <c r="D5418" s="18" t="s">
        <v>65</v>
      </c>
      <c r="E5418" s="18" t="s">
        <v>279</v>
      </c>
      <c r="F5418" s="44">
        <v>34</v>
      </c>
    </row>
    <row r="5419" spans="1:6" x14ac:dyDescent="0.2">
      <c r="A5419" s="18" t="s">
        <v>175</v>
      </c>
      <c r="B5419" s="18" t="s">
        <v>229</v>
      </c>
      <c r="C5419" s="18" t="s">
        <v>322</v>
      </c>
      <c r="D5419" s="18" t="s">
        <v>65</v>
      </c>
      <c r="E5419" s="18" t="s">
        <v>23</v>
      </c>
      <c r="F5419" s="44">
        <v>414</v>
      </c>
    </row>
    <row r="5420" spans="1:6" x14ac:dyDescent="0.2">
      <c r="A5420" s="18" t="s">
        <v>175</v>
      </c>
      <c r="B5420" s="18" t="s">
        <v>229</v>
      </c>
      <c r="C5420" s="18" t="s">
        <v>322</v>
      </c>
      <c r="D5420" s="18" t="s">
        <v>65</v>
      </c>
      <c r="E5420" s="18" t="s">
        <v>280</v>
      </c>
      <c r="F5420" s="44">
        <v>9</v>
      </c>
    </row>
    <row r="5421" spans="1:6" x14ac:dyDescent="0.2">
      <c r="A5421" s="18" t="s">
        <v>175</v>
      </c>
      <c r="B5421" s="18" t="s">
        <v>229</v>
      </c>
      <c r="C5421" s="18" t="s">
        <v>322</v>
      </c>
      <c r="D5421" s="18" t="s">
        <v>65</v>
      </c>
      <c r="E5421" s="18" t="s">
        <v>66</v>
      </c>
      <c r="F5421" s="44">
        <v>99</v>
      </c>
    </row>
    <row r="5422" spans="1:6" x14ac:dyDescent="0.2">
      <c r="A5422" s="18" t="s">
        <v>175</v>
      </c>
      <c r="B5422" s="18" t="s">
        <v>229</v>
      </c>
      <c r="C5422" s="18" t="s">
        <v>322</v>
      </c>
      <c r="D5422" s="18" t="s">
        <v>243</v>
      </c>
      <c r="E5422" s="18" t="s">
        <v>21</v>
      </c>
      <c r="F5422" s="44">
        <v>9</v>
      </c>
    </row>
    <row r="5423" spans="1:6" x14ac:dyDescent="0.2">
      <c r="A5423" s="18" t="s">
        <v>175</v>
      </c>
      <c r="B5423" s="18" t="s">
        <v>229</v>
      </c>
      <c r="C5423" s="18" t="s">
        <v>322</v>
      </c>
      <c r="D5423" s="18" t="s">
        <v>243</v>
      </c>
      <c r="E5423" s="18" t="s">
        <v>14</v>
      </c>
      <c r="F5423" s="44">
        <v>15</v>
      </c>
    </row>
    <row r="5424" spans="1:6" x14ac:dyDescent="0.2">
      <c r="A5424" s="18" t="s">
        <v>175</v>
      </c>
      <c r="B5424" s="18" t="s">
        <v>229</v>
      </c>
      <c r="C5424" s="18" t="s">
        <v>322</v>
      </c>
      <c r="D5424" s="18" t="s">
        <v>243</v>
      </c>
      <c r="E5424" s="18" t="s">
        <v>18</v>
      </c>
      <c r="F5424" s="44">
        <v>69</v>
      </c>
    </row>
    <row r="5425" spans="1:6" x14ac:dyDescent="0.2">
      <c r="A5425" s="18" t="s">
        <v>175</v>
      </c>
      <c r="B5425" s="18" t="s">
        <v>229</v>
      </c>
      <c r="C5425" s="18" t="s">
        <v>322</v>
      </c>
      <c r="D5425" s="18" t="s">
        <v>243</v>
      </c>
      <c r="E5425" s="18" t="s">
        <v>17</v>
      </c>
      <c r="F5425" s="44">
        <v>50</v>
      </c>
    </row>
    <row r="5426" spans="1:6" x14ac:dyDescent="0.2">
      <c r="A5426" s="18" t="s">
        <v>175</v>
      </c>
      <c r="B5426" s="18" t="s">
        <v>229</v>
      </c>
      <c r="C5426" s="18" t="s">
        <v>322</v>
      </c>
      <c r="D5426" s="18" t="s">
        <v>243</v>
      </c>
      <c r="E5426" s="18" t="s">
        <v>20</v>
      </c>
      <c r="F5426" s="44">
        <v>15</v>
      </c>
    </row>
    <row r="5427" spans="1:6" x14ac:dyDescent="0.2">
      <c r="A5427" s="18" t="s">
        <v>175</v>
      </c>
      <c r="B5427" s="18" t="s">
        <v>229</v>
      </c>
      <c r="C5427" s="18" t="s">
        <v>322</v>
      </c>
      <c r="D5427" s="18" t="s">
        <v>243</v>
      </c>
      <c r="E5427" s="18" t="s">
        <v>23</v>
      </c>
      <c r="F5427" s="44">
        <v>18</v>
      </c>
    </row>
    <row r="5428" spans="1:6" x14ac:dyDescent="0.2">
      <c r="A5428" s="18" t="s">
        <v>175</v>
      </c>
      <c r="B5428" s="18" t="s">
        <v>229</v>
      </c>
      <c r="C5428" s="18" t="s">
        <v>322</v>
      </c>
      <c r="D5428" s="18" t="s">
        <v>243</v>
      </c>
      <c r="E5428" s="18" t="s">
        <v>15</v>
      </c>
      <c r="F5428" s="44">
        <v>79</v>
      </c>
    </row>
    <row r="5429" spans="1:6" x14ac:dyDescent="0.2">
      <c r="A5429" s="18" t="s">
        <v>175</v>
      </c>
      <c r="B5429" s="18" t="s">
        <v>229</v>
      </c>
      <c r="C5429" s="18" t="s">
        <v>322</v>
      </c>
      <c r="D5429" s="18" t="s">
        <v>243</v>
      </c>
      <c r="E5429" s="18" t="s">
        <v>22</v>
      </c>
      <c r="F5429" s="44">
        <v>23</v>
      </c>
    </row>
    <row r="5430" spans="1:6" x14ac:dyDescent="0.2">
      <c r="A5430" s="18" t="s">
        <v>175</v>
      </c>
      <c r="B5430" s="18" t="s">
        <v>229</v>
      </c>
      <c r="C5430" s="18" t="s">
        <v>322</v>
      </c>
      <c r="D5430" s="18" t="s">
        <v>98</v>
      </c>
      <c r="E5430" s="18" t="s">
        <v>100</v>
      </c>
      <c r="F5430" s="44">
        <v>36</v>
      </c>
    </row>
    <row r="5431" spans="1:6" x14ac:dyDescent="0.2">
      <c r="A5431" s="18" t="s">
        <v>175</v>
      </c>
      <c r="B5431" s="18" t="s">
        <v>229</v>
      </c>
      <c r="C5431" s="18" t="s">
        <v>322</v>
      </c>
      <c r="D5431" s="18" t="s">
        <v>98</v>
      </c>
      <c r="E5431" s="18" t="s">
        <v>102</v>
      </c>
      <c r="F5431" s="44">
        <v>14</v>
      </c>
    </row>
    <row r="5432" spans="1:6" x14ac:dyDescent="0.2">
      <c r="A5432" s="18" t="s">
        <v>175</v>
      </c>
      <c r="B5432" s="18" t="s">
        <v>229</v>
      </c>
      <c r="C5432" s="18" t="s">
        <v>322</v>
      </c>
      <c r="D5432" s="18" t="s">
        <v>98</v>
      </c>
      <c r="E5432" s="18" t="s">
        <v>23</v>
      </c>
      <c r="F5432" s="44">
        <v>93</v>
      </c>
    </row>
    <row r="5433" spans="1:6" x14ac:dyDescent="0.2">
      <c r="A5433" s="18" t="s">
        <v>175</v>
      </c>
      <c r="B5433" s="18" t="s">
        <v>229</v>
      </c>
      <c r="C5433" s="18" t="s">
        <v>322</v>
      </c>
      <c r="D5433" s="18" t="s">
        <v>98</v>
      </c>
      <c r="E5433" s="18" t="s">
        <v>101</v>
      </c>
      <c r="F5433" s="44">
        <v>79</v>
      </c>
    </row>
    <row r="5434" spans="1:6" x14ac:dyDescent="0.2">
      <c r="A5434" s="18" t="s">
        <v>175</v>
      </c>
      <c r="B5434" s="18" t="s">
        <v>229</v>
      </c>
      <c r="C5434" s="18" t="s">
        <v>322</v>
      </c>
      <c r="D5434" s="18" t="s">
        <v>98</v>
      </c>
      <c r="E5434" s="18" t="s">
        <v>104</v>
      </c>
      <c r="F5434" s="44">
        <v>12</v>
      </c>
    </row>
    <row r="5435" spans="1:6" x14ac:dyDescent="0.2">
      <c r="A5435" s="18" t="s">
        <v>175</v>
      </c>
      <c r="B5435" s="18" t="s">
        <v>229</v>
      </c>
      <c r="C5435" s="18" t="s">
        <v>322</v>
      </c>
      <c r="D5435" s="18" t="s">
        <v>98</v>
      </c>
      <c r="E5435" s="18" t="s">
        <v>99</v>
      </c>
      <c r="F5435" s="44">
        <v>697</v>
      </c>
    </row>
    <row r="5436" spans="1:6" x14ac:dyDescent="0.2">
      <c r="A5436" s="18" t="s">
        <v>175</v>
      </c>
      <c r="B5436" s="18" t="s">
        <v>229</v>
      </c>
      <c r="C5436" s="18" t="s">
        <v>322</v>
      </c>
      <c r="D5436" s="18" t="s">
        <v>98</v>
      </c>
      <c r="E5436" s="18" t="s">
        <v>103</v>
      </c>
      <c r="F5436" s="44">
        <v>184</v>
      </c>
    </row>
    <row r="5437" spans="1:6" x14ac:dyDescent="0.2">
      <c r="A5437" s="18" t="s">
        <v>175</v>
      </c>
      <c r="B5437" s="18" t="s">
        <v>229</v>
      </c>
      <c r="C5437" s="18" t="s">
        <v>322</v>
      </c>
      <c r="D5437" s="18" t="s">
        <v>39</v>
      </c>
      <c r="E5437" s="18" t="s">
        <v>220</v>
      </c>
      <c r="F5437" s="44">
        <v>1</v>
      </c>
    </row>
    <row r="5438" spans="1:6" x14ac:dyDescent="0.2">
      <c r="A5438" s="18" t="s">
        <v>175</v>
      </c>
      <c r="B5438" s="18" t="s">
        <v>229</v>
      </c>
      <c r="C5438" s="18" t="s">
        <v>322</v>
      </c>
      <c r="D5438" s="18" t="s">
        <v>39</v>
      </c>
      <c r="E5438" s="18" t="s">
        <v>172</v>
      </c>
      <c r="F5438" s="44">
        <v>19</v>
      </c>
    </row>
    <row r="5439" spans="1:6" x14ac:dyDescent="0.2">
      <c r="A5439" s="18" t="s">
        <v>175</v>
      </c>
      <c r="B5439" s="18" t="s">
        <v>229</v>
      </c>
      <c r="C5439" s="18" t="s">
        <v>322</v>
      </c>
      <c r="D5439" s="18" t="s">
        <v>39</v>
      </c>
      <c r="E5439" s="18" t="s">
        <v>174</v>
      </c>
      <c r="F5439" s="44">
        <v>6</v>
      </c>
    </row>
    <row r="5440" spans="1:6" x14ac:dyDescent="0.2">
      <c r="A5440" s="18" t="s">
        <v>175</v>
      </c>
      <c r="B5440" s="18" t="s">
        <v>229</v>
      </c>
      <c r="C5440" s="18" t="s">
        <v>322</v>
      </c>
      <c r="D5440" s="18" t="s">
        <v>39</v>
      </c>
      <c r="E5440" s="18" t="s">
        <v>23</v>
      </c>
      <c r="F5440" s="44">
        <v>14</v>
      </c>
    </row>
    <row r="5441" spans="1:6" x14ac:dyDescent="0.2">
      <c r="A5441" s="18" t="s">
        <v>175</v>
      </c>
      <c r="B5441" s="18" t="s">
        <v>229</v>
      </c>
      <c r="C5441" s="18" t="s">
        <v>322</v>
      </c>
      <c r="D5441" s="18" t="s">
        <v>39</v>
      </c>
      <c r="E5441" s="18" t="s">
        <v>54</v>
      </c>
      <c r="F5441" s="44">
        <v>2</v>
      </c>
    </row>
    <row r="5442" spans="1:6" x14ac:dyDescent="0.2">
      <c r="A5442" s="18" t="s">
        <v>175</v>
      </c>
      <c r="B5442" s="18" t="s">
        <v>229</v>
      </c>
      <c r="C5442" s="18" t="s">
        <v>322</v>
      </c>
      <c r="D5442" s="18" t="s">
        <v>39</v>
      </c>
      <c r="E5442" s="18" t="s">
        <v>55</v>
      </c>
      <c r="F5442" s="44">
        <v>9</v>
      </c>
    </row>
    <row r="5443" spans="1:6" x14ac:dyDescent="0.2">
      <c r="A5443" s="18" t="s">
        <v>175</v>
      </c>
      <c r="B5443" s="18" t="s">
        <v>229</v>
      </c>
      <c r="C5443" s="18" t="s">
        <v>322</v>
      </c>
      <c r="D5443" s="18" t="s">
        <v>39</v>
      </c>
      <c r="E5443" s="18" t="s">
        <v>42</v>
      </c>
      <c r="F5443" s="44">
        <v>2</v>
      </c>
    </row>
    <row r="5444" spans="1:6" x14ac:dyDescent="0.2">
      <c r="A5444" s="18" t="s">
        <v>175</v>
      </c>
      <c r="B5444" s="18" t="s">
        <v>229</v>
      </c>
      <c r="C5444" s="18" t="s">
        <v>322</v>
      </c>
      <c r="D5444" s="18" t="s">
        <v>39</v>
      </c>
      <c r="E5444" s="18" t="s">
        <v>170</v>
      </c>
      <c r="F5444" s="44">
        <v>14</v>
      </c>
    </row>
    <row r="5445" spans="1:6" x14ac:dyDescent="0.2">
      <c r="A5445" s="18" t="s">
        <v>175</v>
      </c>
      <c r="B5445" s="18" t="s">
        <v>229</v>
      </c>
      <c r="C5445" s="18" t="s">
        <v>322</v>
      </c>
      <c r="D5445" s="18" t="s">
        <v>39</v>
      </c>
      <c r="E5445" s="18" t="s">
        <v>47</v>
      </c>
      <c r="F5445" s="44">
        <v>19</v>
      </c>
    </row>
    <row r="5446" spans="1:6" x14ac:dyDescent="0.2">
      <c r="A5446" s="18" t="s">
        <v>175</v>
      </c>
      <c r="B5446" s="18" t="s">
        <v>229</v>
      </c>
      <c r="C5446" s="18" t="s">
        <v>322</v>
      </c>
      <c r="D5446" s="18" t="s">
        <v>39</v>
      </c>
      <c r="E5446" s="18" t="s">
        <v>169</v>
      </c>
      <c r="F5446" s="44">
        <v>101</v>
      </c>
    </row>
    <row r="5447" spans="1:6" x14ac:dyDescent="0.2">
      <c r="A5447" s="18" t="s">
        <v>175</v>
      </c>
      <c r="B5447" s="18" t="s">
        <v>229</v>
      </c>
      <c r="C5447" s="18" t="s">
        <v>322</v>
      </c>
      <c r="D5447" s="18" t="s">
        <v>39</v>
      </c>
      <c r="E5447" s="18" t="s">
        <v>189</v>
      </c>
      <c r="F5447" s="44">
        <v>2</v>
      </c>
    </row>
    <row r="5448" spans="1:6" x14ac:dyDescent="0.2">
      <c r="A5448" s="18" t="s">
        <v>175</v>
      </c>
      <c r="B5448" s="18" t="s">
        <v>229</v>
      </c>
      <c r="C5448" s="18" t="s">
        <v>322</v>
      </c>
      <c r="D5448" s="18" t="s">
        <v>39</v>
      </c>
      <c r="E5448" s="18" t="s">
        <v>56</v>
      </c>
      <c r="F5448" s="44">
        <v>15</v>
      </c>
    </row>
    <row r="5449" spans="1:6" x14ac:dyDescent="0.2">
      <c r="A5449" s="18" t="s">
        <v>175</v>
      </c>
      <c r="B5449" s="18" t="s">
        <v>229</v>
      </c>
      <c r="C5449" s="18" t="s">
        <v>322</v>
      </c>
      <c r="D5449" s="18" t="s">
        <v>39</v>
      </c>
      <c r="E5449" s="18" t="s">
        <v>44</v>
      </c>
      <c r="F5449" s="44">
        <v>3</v>
      </c>
    </row>
    <row r="5450" spans="1:6" x14ac:dyDescent="0.2">
      <c r="A5450" s="18" t="s">
        <v>175</v>
      </c>
      <c r="B5450" s="18" t="s">
        <v>229</v>
      </c>
      <c r="C5450" s="18" t="s">
        <v>322</v>
      </c>
      <c r="D5450" s="18" t="s">
        <v>39</v>
      </c>
      <c r="E5450" s="18" t="s">
        <v>173</v>
      </c>
      <c r="F5450" s="44">
        <v>6</v>
      </c>
    </row>
    <row r="5451" spans="1:6" x14ac:dyDescent="0.2">
      <c r="A5451" s="18" t="s">
        <v>175</v>
      </c>
      <c r="B5451" s="18" t="s">
        <v>229</v>
      </c>
      <c r="C5451" s="18" t="s">
        <v>322</v>
      </c>
      <c r="D5451" s="18" t="s">
        <v>13</v>
      </c>
      <c r="E5451" s="18" t="s">
        <v>21</v>
      </c>
      <c r="F5451" s="44">
        <v>182</v>
      </c>
    </row>
    <row r="5452" spans="1:6" x14ac:dyDescent="0.2">
      <c r="A5452" s="18" t="s">
        <v>175</v>
      </c>
      <c r="B5452" s="18" t="s">
        <v>229</v>
      </c>
      <c r="C5452" s="18" t="s">
        <v>322</v>
      </c>
      <c r="D5452" s="18" t="s">
        <v>13</v>
      </c>
      <c r="E5452" s="18" t="s">
        <v>14</v>
      </c>
      <c r="F5452" s="44">
        <v>1100</v>
      </c>
    </row>
    <row r="5453" spans="1:6" x14ac:dyDescent="0.2">
      <c r="A5453" s="18" t="s">
        <v>175</v>
      </c>
      <c r="B5453" s="18" t="s">
        <v>229</v>
      </c>
      <c r="C5453" s="18" t="s">
        <v>322</v>
      </c>
      <c r="D5453" s="18" t="s">
        <v>13</v>
      </c>
      <c r="E5453" s="18" t="s">
        <v>18</v>
      </c>
      <c r="F5453" s="44">
        <v>2260</v>
      </c>
    </row>
    <row r="5454" spans="1:6" x14ac:dyDescent="0.2">
      <c r="A5454" s="18" t="s">
        <v>175</v>
      </c>
      <c r="B5454" s="18" t="s">
        <v>229</v>
      </c>
      <c r="C5454" s="18" t="s">
        <v>322</v>
      </c>
      <c r="D5454" s="18" t="s">
        <v>13</v>
      </c>
      <c r="E5454" s="18" t="s">
        <v>17</v>
      </c>
      <c r="F5454" s="44">
        <v>2061</v>
      </c>
    </row>
    <row r="5455" spans="1:6" x14ac:dyDescent="0.2">
      <c r="A5455" s="18" t="s">
        <v>175</v>
      </c>
      <c r="B5455" s="18" t="s">
        <v>229</v>
      </c>
      <c r="C5455" s="18" t="s">
        <v>322</v>
      </c>
      <c r="D5455" s="18" t="s">
        <v>13</v>
      </c>
      <c r="E5455" s="18" t="s">
        <v>20</v>
      </c>
      <c r="F5455" s="44">
        <v>310</v>
      </c>
    </row>
    <row r="5456" spans="1:6" x14ac:dyDescent="0.2">
      <c r="A5456" s="18" t="s">
        <v>175</v>
      </c>
      <c r="B5456" s="18" t="s">
        <v>229</v>
      </c>
      <c r="C5456" s="18" t="s">
        <v>322</v>
      </c>
      <c r="D5456" s="18" t="s">
        <v>13</v>
      </c>
      <c r="E5456" s="18" t="s">
        <v>23</v>
      </c>
      <c r="F5456" s="44">
        <v>159</v>
      </c>
    </row>
    <row r="5457" spans="1:6" x14ac:dyDescent="0.2">
      <c r="A5457" s="18" t="s">
        <v>175</v>
      </c>
      <c r="B5457" s="18" t="s">
        <v>229</v>
      </c>
      <c r="C5457" s="18" t="s">
        <v>322</v>
      </c>
      <c r="D5457" s="18" t="s">
        <v>13</v>
      </c>
      <c r="E5457" s="18" t="s">
        <v>15</v>
      </c>
      <c r="F5457" s="44">
        <v>541</v>
      </c>
    </row>
    <row r="5458" spans="1:6" x14ac:dyDescent="0.2">
      <c r="A5458" s="18" t="s">
        <v>175</v>
      </c>
      <c r="B5458" s="18" t="s">
        <v>229</v>
      </c>
      <c r="C5458" s="18" t="s">
        <v>322</v>
      </c>
      <c r="D5458" s="18" t="s">
        <v>13</v>
      </c>
      <c r="E5458" s="18" t="s">
        <v>22</v>
      </c>
      <c r="F5458" s="44">
        <v>522</v>
      </c>
    </row>
    <row r="5459" spans="1:6" x14ac:dyDescent="0.2">
      <c r="A5459" s="18" t="s">
        <v>175</v>
      </c>
      <c r="B5459" s="18" t="s">
        <v>229</v>
      </c>
      <c r="C5459" s="18" t="s">
        <v>322</v>
      </c>
      <c r="D5459" s="18" t="s">
        <v>13</v>
      </c>
      <c r="E5459" s="18" t="s">
        <v>19</v>
      </c>
      <c r="F5459" s="44">
        <v>192</v>
      </c>
    </row>
    <row r="5460" spans="1:6" x14ac:dyDescent="0.2">
      <c r="A5460" s="18" t="s">
        <v>175</v>
      </c>
      <c r="B5460" s="18" t="s">
        <v>229</v>
      </c>
      <c r="C5460" s="18" t="s">
        <v>322</v>
      </c>
      <c r="D5460" s="18" t="s">
        <v>128</v>
      </c>
      <c r="E5460" s="18" t="s">
        <v>23</v>
      </c>
      <c r="F5460" s="44">
        <v>297</v>
      </c>
    </row>
    <row r="5461" spans="1:6" x14ac:dyDescent="0.2">
      <c r="A5461" s="18" t="s">
        <v>175</v>
      </c>
      <c r="B5461" s="18" t="s">
        <v>229</v>
      </c>
      <c r="C5461" s="18" t="s">
        <v>322</v>
      </c>
      <c r="D5461" s="18" t="s">
        <v>128</v>
      </c>
      <c r="E5461" s="18" t="s">
        <v>129</v>
      </c>
      <c r="F5461" s="44">
        <v>63</v>
      </c>
    </row>
    <row r="5462" spans="1:6" x14ac:dyDescent="0.2">
      <c r="A5462" s="18" t="s">
        <v>175</v>
      </c>
      <c r="B5462" s="18" t="s">
        <v>229</v>
      </c>
      <c r="C5462" s="18" t="s">
        <v>322</v>
      </c>
      <c r="D5462" s="18" t="s">
        <v>128</v>
      </c>
      <c r="E5462" s="18" t="s">
        <v>130</v>
      </c>
      <c r="F5462" s="44">
        <v>364</v>
      </c>
    </row>
    <row r="5463" spans="1:6" x14ac:dyDescent="0.2">
      <c r="A5463" s="18" t="s">
        <v>175</v>
      </c>
      <c r="B5463" s="18" t="s">
        <v>229</v>
      </c>
      <c r="C5463" s="18" t="s">
        <v>322</v>
      </c>
      <c r="D5463" s="18" t="s">
        <v>244</v>
      </c>
      <c r="E5463" s="18" t="s">
        <v>160</v>
      </c>
      <c r="F5463" s="44">
        <v>19</v>
      </c>
    </row>
    <row r="5464" spans="1:6" x14ac:dyDescent="0.2">
      <c r="A5464" s="18" t="s">
        <v>175</v>
      </c>
      <c r="B5464" s="18" t="s">
        <v>229</v>
      </c>
      <c r="C5464" s="18" t="s">
        <v>322</v>
      </c>
      <c r="D5464" s="18" t="s">
        <v>244</v>
      </c>
      <c r="E5464" s="18" t="s">
        <v>159</v>
      </c>
      <c r="F5464" s="44">
        <v>6</v>
      </c>
    </row>
    <row r="5465" spans="1:6" x14ac:dyDescent="0.2">
      <c r="A5465" s="18" t="s">
        <v>175</v>
      </c>
      <c r="B5465" s="18" t="s">
        <v>229</v>
      </c>
      <c r="C5465" s="18" t="s">
        <v>322</v>
      </c>
      <c r="D5465" s="18" t="s">
        <v>244</v>
      </c>
      <c r="E5465" s="18" t="s">
        <v>161</v>
      </c>
      <c r="F5465" s="44">
        <v>51</v>
      </c>
    </row>
    <row r="5466" spans="1:6" x14ac:dyDescent="0.2">
      <c r="A5466" s="18" t="s">
        <v>175</v>
      </c>
      <c r="B5466" s="18" t="s">
        <v>229</v>
      </c>
      <c r="C5466" s="18" t="s">
        <v>322</v>
      </c>
      <c r="D5466" s="18" t="s">
        <v>138</v>
      </c>
      <c r="E5466" s="18" t="s">
        <v>140</v>
      </c>
      <c r="F5466" s="44">
        <v>89</v>
      </c>
    </row>
    <row r="5467" spans="1:6" x14ac:dyDescent="0.2">
      <c r="A5467" s="18" t="s">
        <v>175</v>
      </c>
      <c r="B5467" s="18" t="s">
        <v>229</v>
      </c>
      <c r="C5467" s="18" t="s">
        <v>322</v>
      </c>
      <c r="D5467" s="18" t="s">
        <v>138</v>
      </c>
      <c r="E5467" s="18" t="s">
        <v>139</v>
      </c>
      <c r="F5467" s="44">
        <v>326</v>
      </c>
    </row>
    <row r="5468" spans="1:6" x14ac:dyDescent="0.2">
      <c r="A5468" s="18" t="s">
        <v>175</v>
      </c>
      <c r="B5468" s="18" t="s">
        <v>229</v>
      </c>
      <c r="C5468" s="18" t="s">
        <v>322</v>
      </c>
      <c r="D5468" s="18" t="s">
        <v>148</v>
      </c>
      <c r="E5468" s="18" t="s">
        <v>23</v>
      </c>
      <c r="F5468" s="44">
        <v>5</v>
      </c>
    </row>
    <row r="5469" spans="1:6" x14ac:dyDescent="0.2">
      <c r="A5469" s="18" t="s">
        <v>188</v>
      </c>
      <c r="B5469" s="18" t="s">
        <v>323</v>
      </c>
      <c r="C5469" s="18" t="s">
        <v>324</v>
      </c>
      <c r="D5469" s="18" t="s">
        <v>21</v>
      </c>
      <c r="E5469" s="18" t="s">
        <v>156</v>
      </c>
      <c r="F5469" s="44">
        <v>153</v>
      </c>
    </row>
    <row r="5470" spans="1:6" x14ac:dyDescent="0.2">
      <c r="A5470" s="18" t="s">
        <v>188</v>
      </c>
      <c r="B5470" s="18" t="s">
        <v>323</v>
      </c>
      <c r="C5470" s="18" t="s">
        <v>324</v>
      </c>
      <c r="D5470" s="18" t="s">
        <v>21</v>
      </c>
      <c r="E5470" s="18" t="s">
        <v>157</v>
      </c>
      <c r="F5470" s="44">
        <v>345</v>
      </c>
    </row>
    <row r="5471" spans="1:6" x14ac:dyDescent="0.2">
      <c r="A5471" s="18" t="s">
        <v>188</v>
      </c>
      <c r="B5471" s="18" t="s">
        <v>323</v>
      </c>
      <c r="C5471" s="18" t="s">
        <v>324</v>
      </c>
      <c r="D5471" s="18" t="s">
        <v>73</v>
      </c>
      <c r="E5471" s="18" t="s">
        <v>93</v>
      </c>
      <c r="F5471" s="44">
        <v>28</v>
      </c>
    </row>
    <row r="5472" spans="1:6" x14ac:dyDescent="0.2">
      <c r="A5472" s="18" t="s">
        <v>188</v>
      </c>
      <c r="B5472" s="18" t="s">
        <v>323</v>
      </c>
      <c r="C5472" s="18" t="s">
        <v>324</v>
      </c>
      <c r="D5472" s="18" t="s">
        <v>73</v>
      </c>
      <c r="E5472" s="18" t="s">
        <v>92</v>
      </c>
      <c r="F5472" s="44">
        <v>17</v>
      </c>
    </row>
    <row r="5473" spans="1:6" x14ac:dyDescent="0.2">
      <c r="A5473" s="18" t="s">
        <v>188</v>
      </c>
      <c r="B5473" s="18" t="s">
        <v>323</v>
      </c>
      <c r="C5473" s="18" t="s">
        <v>324</v>
      </c>
      <c r="D5473" s="18" t="s">
        <v>73</v>
      </c>
      <c r="E5473" s="18" t="s">
        <v>94</v>
      </c>
      <c r="F5473" s="44">
        <v>19</v>
      </c>
    </row>
    <row r="5474" spans="1:6" x14ac:dyDescent="0.2">
      <c r="A5474" s="18" t="s">
        <v>188</v>
      </c>
      <c r="B5474" s="18" t="s">
        <v>323</v>
      </c>
      <c r="C5474" s="18" t="s">
        <v>324</v>
      </c>
      <c r="D5474" s="18" t="s">
        <v>73</v>
      </c>
      <c r="E5474" s="18" t="s">
        <v>87</v>
      </c>
      <c r="F5474" s="44">
        <v>8</v>
      </c>
    </row>
    <row r="5475" spans="1:6" x14ac:dyDescent="0.2">
      <c r="A5475" s="18" t="s">
        <v>188</v>
      </c>
      <c r="B5475" s="18" t="s">
        <v>323</v>
      </c>
      <c r="C5475" s="18" t="s">
        <v>324</v>
      </c>
      <c r="D5475" s="18" t="s">
        <v>73</v>
      </c>
      <c r="E5475" s="18" t="s">
        <v>86</v>
      </c>
      <c r="F5475" s="44">
        <v>33</v>
      </c>
    </row>
    <row r="5476" spans="1:6" x14ac:dyDescent="0.2">
      <c r="A5476" s="18" t="s">
        <v>188</v>
      </c>
      <c r="B5476" s="18" t="s">
        <v>323</v>
      </c>
      <c r="C5476" s="18" t="s">
        <v>324</v>
      </c>
      <c r="D5476" s="18" t="s">
        <v>73</v>
      </c>
      <c r="E5476" s="18" t="s">
        <v>88</v>
      </c>
      <c r="F5476" s="44">
        <v>1</v>
      </c>
    </row>
    <row r="5477" spans="1:6" x14ac:dyDescent="0.2">
      <c r="A5477" s="18" t="s">
        <v>188</v>
      </c>
      <c r="B5477" s="18" t="s">
        <v>323</v>
      </c>
      <c r="C5477" s="18" t="s">
        <v>324</v>
      </c>
      <c r="D5477" s="18" t="s">
        <v>73</v>
      </c>
      <c r="E5477" s="18" t="s">
        <v>96</v>
      </c>
      <c r="F5477" s="44">
        <v>37</v>
      </c>
    </row>
    <row r="5478" spans="1:6" x14ac:dyDescent="0.2">
      <c r="A5478" s="18" t="s">
        <v>188</v>
      </c>
      <c r="B5478" s="18" t="s">
        <v>323</v>
      </c>
      <c r="C5478" s="18" t="s">
        <v>324</v>
      </c>
      <c r="D5478" s="18" t="s">
        <v>73</v>
      </c>
      <c r="E5478" s="18" t="s">
        <v>95</v>
      </c>
      <c r="F5478" s="44">
        <v>46</v>
      </c>
    </row>
    <row r="5479" spans="1:6" x14ac:dyDescent="0.2">
      <c r="A5479" s="18" t="s">
        <v>188</v>
      </c>
      <c r="B5479" s="18" t="s">
        <v>323</v>
      </c>
      <c r="C5479" s="18" t="s">
        <v>324</v>
      </c>
      <c r="D5479" s="18" t="s">
        <v>73</v>
      </c>
      <c r="E5479" s="18" t="s">
        <v>97</v>
      </c>
      <c r="F5479" s="44">
        <v>13</v>
      </c>
    </row>
    <row r="5480" spans="1:6" x14ac:dyDescent="0.2">
      <c r="A5480" s="18" t="s">
        <v>188</v>
      </c>
      <c r="B5480" s="18" t="s">
        <v>323</v>
      </c>
      <c r="C5480" s="18" t="s">
        <v>324</v>
      </c>
      <c r="D5480" s="18" t="s">
        <v>73</v>
      </c>
      <c r="E5480" s="18" t="s">
        <v>80</v>
      </c>
      <c r="F5480" s="44">
        <v>10</v>
      </c>
    </row>
    <row r="5481" spans="1:6" x14ac:dyDescent="0.2">
      <c r="A5481" s="18" t="s">
        <v>188</v>
      </c>
      <c r="B5481" s="18" t="s">
        <v>323</v>
      </c>
      <c r="C5481" s="18" t="s">
        <v>324</v>
      </c>
      <c r="D5481" s="18" t="s">
        <v>73</v>
      </c>
      <c r="E5481" s="18" t="s">
        <v>79</v>
      </c>
      <c r="F5481" s="44">
        <v>62</v>
      </c>
    </row>
    <row r="5482" spans="1:6" x14ac:dyDescent="0.2">
      <c r="A5482" s="18" t="s">
        <v>188</v>
      </c>
      <c r="B5482" s="18" t="s">
        <v>323</v>
      </c>
      <c r="C5482" s="18" t="s">
        <v>324</v>
      </c>
      <c r="D5482" s="18" t="s">
        <v>73</v>
      </c>
      <c r="E5482" s="18" t="s">
        <v>78</v>
      </c>
      <c r="F5482" s="44">
        <v>7</v>
      </c>
    </row>
    <row r="5483" spans="1:6" x14ac:dyDescent="0.2">
      <c r="A5483" s="18" t="s">
        <v>188</v>
      </c>
      <c r="B5483" s="18" t="s">
        <v>323</v>
      </c>
      <c r="C5483" s="18" t="s">
        <v>324</v>
      </c>
      <c r="D5483" s="18" t="s">
        <v>73</v>
      </c>
      <c r="E5483" s="18" t="s">
        <v>81</v>
      </c>
      <c r="F5483" s="44">
        <v>13</v>
      </c>
    </row>
    <row r="5484" spans="1:6" x14ac:dyDescent="0.2">
      <c r="A5484" s="18" t="s">
        <v>188</v>
      </c>
      <c r="B5484" s="18" t="s">
        <v>323</v>
      </c>
      <c r="C5484" s="18" t="s">
        <v>324</v>
      </c>
      <c r="D5484" s="18" t="s">
        <v>73</v>
      </c>
      <c r="E5484" s="18" t="s">
        <v>76</v>
      </c>
      <c r="F5484" s="44">
        <v>76</v>
      </c>
    </row>
    <row r="5485" spans="1:6" x14ac:dyDescent="0.2">
      <c r="A5485" s="18" t="s">
        <v>188</v>
      </c>
      <c r="B5485" s="18" t="s">
        <v>323</v>
      </c>
      <c r="C5485" s="18" t="s">
        <v>324</v>
      </c>
      <c r="D5485" s="18" t="s">
        <v>73</v>
      </c>
      <c r="E5485" s="18" t="s">
        <v>75</v>
      </c>
      <c r="F5485" s="44">
        <v>255</v>
      </c>
    </row>
    <row r="5486" spans="1:6" x14ac:dyDescent="0.2">
      <c r="A5486" s="18" t="s">
        <v>188</v>
      </c>
      <c r="B5486" s="18" t="s">
        <v>323</v>
      </c>
      <c r="C5486" s="18" t="s">
        <v>324</v>
      </c>
      <c r="D5486" s="18" t="s">
        <v>73</v>
      </c>
      <c r="E5486" s="18" t="s">
        <v>74</v>
      </c>
      <c r="F5486" s="44">
        <v>4</v>
      </c>
    </row>
    <row r="5487" spans="1:6" x14ac:dyDescent="0.2">
      <c r="A5487" s="18" t="s">
        <v>188</v>
      </c>
      <c r="B5487" s="18" t="s">
        <v>323</v>
      </c>
      <c r="C5487" s="18" t="s">
        <v>324</v>
      </c>
      <c r="D5487" s="18" t="s">
        <v>73</v>
      </c>
      <c r="E5487" s="18" t="s">
        <v>77</v>
      </c>
      <c r="F5487" s="44">
        <v>80</v>
      </c>
    </row>
    <row r="5488" spans="1:6" x14ac:dyDescent="0.2">
      <c r="A5488" s="18" t="s">
        <v>188</v>
      </c>
      <c r="B5488" s="18" t="s">
        <v>323</v>
      </c>
      <c r="C5488" s="18" t="s">
        <v>324</v>
      </c>
      <c r="D5488" s="18" t="s">
        <v>73</v>
      </c>
      <c r="E5488" s="18" t="s">
        <v>84</v>
      </c>
      <c r="F5488" s="44">
        <v>2</v>
      </c>
    </row>
    <row r="5489" spans="1:6" x14ac:dyDescent="0.2">
      <c r="A5489" s="18" t="s">
        <v>188</v>
      </c>
      <c r="B5489" s="18" t="s">
        <v>323</v>
      </c>
      <c r="C5489" s="18" t="s">
        <v>324</v>
      </c>
      <c r="D5489" s="18" t="s">
        <v>73</v>
      </c>
      <c r="E5489" s="18" t="s">
        <v>83</v>
      </c>
      <c r="F5489" s="44">
        <v>42</v>
      </c>
    </row>
    <row r="5490" spans="1:6" x14ac:dyDescent="0.2">
      <c r="A5490" s="18" t="s">
        <v>188</v>
      </c>
      <c r="B5490" s="18" t="s">
        <v>323</v>
      </c>
      <c r="C5490" s="18" t="s">
        <v>324</v>
      </c>
      <c r="D5490" s="18" t="s">
        <v>73</v>
      </c>
      <c r="E5490" s="18" t="s">
        <v>82</v>
      </c>
      <c r="F5490" s="44">
        <v>93</v>
      </c>
    </row>
    <row r="5491" spans="1:6" x14ac:dyDescent="0.2">
      <c r="A5491" s="18" t="s">
        <v>188</v>
      </c>
      <c r="B5491" s="18" t="s">
        <v>323</v>
      </c>
      <c r="C5491" s="18" t="s">
        <v>324</v>
      </c>
      <c r="D5491" s="18" t="s">
        <v>73</v>
      </c>
      <c r="E5491" s="18" t="s">
        <v>85</v>
      </c>
      <c r="F5491" s="44">
        <v>34</v>
      </c>
    </row>
    <row r="5492" spans="1:6" x14ac:dyDescent="0.2">
      <c r="A5492" s="18" t="s">
        <v>188</v>
      </c>
      <c r="B5492" s="18" t="s">
        <v>323</v>
      </c>
      <c r="C5492" s="18" t="s">
        <v>324</v>
      </c>
      <c r="D5492" s="18" t="s">
        <v>73</v>
      </c>
      <c r="E5492" s="18" t="s">
        <v>90</v>
      </c>
      <c r="F5492" s="44">
        <v>319</v>
      </c>
    </row>
    <row r="5493" spans="1:6" x14ac:dyDescent="0.2">
      <c r="A5493" s="18" t="s">
        <v>188</v>
      </c>
      <c r="B5493" s="18" t="s">
        <v>323</v>
      </c>
      <c r="C5493" s="18" t="s">
        <v>324</v>
      </c>
      <c r="D5493" s="18" t="s">
        <v>73</v>
      </c>
      <c r="E5493" s="18" t="s">
        <v>89</v>
      </c>
      <c r="F5493" s="44">
        <v>63</v>
      </c>
    </row>
    <row r="5494" spans="1:6" x14ac:dyDescent="0.2">
      <c r="A5494" s="18" t="s">
        <v>188</v>
      </c>
      <c r="B5494" s="18" t="s">
        <v>323</v>
      </c>
      <c r="C5494" s="18" t="s">
        <v>324</v>
      </c>
      <c r="D5494" s="18" t="s">
        <v>73</v>
      </c>
      <c r="E5494" s="18" t="s">
        <v>91</v>
      </c>
      <c r="F5494" s="44">
        <v>204</v>
      </c>
    </row>
    <row r="5495" spans="1:6" x14ac:dyDescent="0.2">
      <c r="A5495" s="18" t="s">
        <v>188</v>
      </c>
      <c r="B5495" s="18" t="s">
        <v>323</v>
      </c>
      <c r="C5495" s="18" t="s">
        <v>324</v>
      </c>
      <c r="D5495" s="18" t="s">
        <v>150</v>
      </c>
      <c r="E5495" s="18" t="s">
        <v>154</v>
      </c>
      <c r="F5495" s="44">
        <v>1831</v>
      </c>
    </row>
    <row r="5496" spans="1:6" x14ac:dyDescent="0.2">
      <c r="A5496" s="18" t="s">
        <v>188</v>
      </c>
      <c r="B5496" s="18" t="s">
        <v>323</v>
      </c>
      <c r="C5496" s="18" t="s">
        <v>324</v>
      </c>
      <c r="D5496" s="18" t="s">
        <v>150</v>
      </c>
      <c r="E5496" s="18" t="s">
        <v>151</v>
      </c>
      <c r="F5496" s="44">
        <v>20</v>
      </c>
    </row>
    <row r="5497" spans="1:6" x14ac:dyDescent="0.2">
      <c r="A5497" s="18" t="s">
        <v>188</v>
      </c>
      <c r="B5497" s="18" t="s">
        <v>323</v>
      </c>
      <c r="C5497" s="18" t="s">
        <v>324</v>
      </c>
      <c r="D5497" s="18" t="s">
        <v>150</v>
      </c>
      <c r="E5497" s="18" t="s">
        <v>152</v>
      </c>
      <c r="F5497" s="44">
        <v>331</v>
      </c>
    </row>
    <row r="5498" spans="1:6" x14ac:dyDescent="0.2">
      <c r="A5498" s="18" t="s">
        <v>188</v>
      </c>
      <c r="B5498" s="18" t="s">
        <v>323</v>
      </c>
      <c r="C5498" s="18" t="s">
        <v>324</v>
      </c>
      <c r="D5498" s="18" t="s">
        <v>150</v>
      </c>
      <c r="E5498" s="18" t="s">
        <v>153</v>
      </c>
      <c r="F5498" s="44">
        <v>1983</v>
      </c>
    </row>
    <row r="5499" spans="1:6" x14ac:dyDescent="0.2">
      <c r="A5499" s="18" t="s">
        <v>188</v>
      </c>
      <c r="B5499" s="18" t="s">
        <v>323</v>
      </c>
      <c r="C5499" s="18" t="s">
        <v>324</v>
      </c>
      <c r="D5499" s="18" t="s">
        <v>57</v>
      </c>
      <c r="E5499" s="18" t="s">
        <v>62</v>
      </c>
      <c r="F5499" s="44">
        <v>1960</v>
      </c>
    </row>
    <row r="5500" spans="1:6" x14ac:dyDescent="0.2">
      <c r="A5500" s="18" t="s">
        <v>188</v>
      </c>
      <c r="B5500" s="18" t="s">
        <v>323</v>
      </c>
      <c r="C5500" s="18" t="s">
        <v>324</v>
      </c>
      <c r="D5500" s="18" t="s">
        <v>57</v>
      </c>
      <c r="E5500" s="18" t="s">
        <v>59</v>
      </c>
      <c r="F5500" s="44">
        <v>1203</v>
      </c>
    </row>
    <row r="5501" spans="1:6" x14ac:dyDescent="0.2">
      <c r="A5501" s="18" t="s">
        <v>188</v>
      </c>
      <c r="B5501" s="18" t="s">
        <v>323</v>
      </c>
      <c r="C5501" s="18" t="s">
        <v>324</v>
      </c>
      <c r="D5501" s="18" t="s">
        <v>57</v>
      </c>
      <c r="E5501" s="18" t="s">
        <v>60</v>
      </c>
      <c r="F5501" s="44">
        <v>1645</v>
      </c>
    </row>
    <row r="5502" spans="1:6" x14ac:dyDescent="0.2">
      <c r="A5502" s="18" t="s">
        <v>188</v>
      </c>
      <c r="B5502" s="18" t="s">
        <v>323</v>
      </c>
      <c r="C5502" s="18" t="s">
        <v>324</v>
      </c>
      <c r="D5502" s="18" t="s">
        <v>57</v>
      </c>
      <c r="E5502" s="18" t="s">
        <v>61</v>
      </c>
      <c r="F5502" s="44">
        <v>772</v>
      </c>
    </row>
    <row r="5503" spans="1:6" x14ac:dyDescent="0.2">
      <c r="A5503" s="18" t="s">
        <v>188</v>
      </c>
      <c r="B5503" s="18" t="s">
        <v>323</v>
      </c>
      <c r="C5503" s="18" t="s">
        <v>324</v>
      </c>
      <c r="D5503" s="18" t="s">
        <v>57</v>
      </c>
      <c r="E5503" s="18" t="s">
        <v>63</v>
      </c>
      <c r="F5503" s="44">
        <v>378</v>
      </c>
    </row>
    <row r="5504" spans="1:6" x14ac:dyDescent="0.2">
      <c r="A5504" s="18" t="s">
        <v>188</v>
      </c>
      <c r="B5504" s="18" t="s">
        <v>323</v>
      </c>
      <c r="C5504" s="18" t="s">
        <v>324</v>
      </c>
      <c r="D5504" s="18" t="s">
        <v>57</v>
      </c>
      <c r="E5504" s="18" t="s">
        <v>23</v>
      </c>
      <c r="F5504" s="44">
        <v>292</v>
      </c>
    </row>
    <row r="5505" spans="1:6" x14ac:dyDescent="0.2">
      <c r="A5505" s="18" t="s">
        <v>188</v>
      </c>
      <c r="B5505" s="18" t="s">
        <v>323</v>
      </c>
      <c r="C5505" s="18" t="s">
        <v>324</v>
      </c>
      <c r="D5505" s="18" t="s">
        <v>141</v>
      </c>
      <c r="E5505" s="18" t="s">
        <v>145</v>
      </c>
      <c r="F5505" s="44">
        <v>5</v>
      </c>
    </row>
    <row r="5506" spans="1:6" x14ac:dyDescent="0.2">
      <c r="A5506" s="18" t="s">
        <v>188</v>
      </c>
      <c r="B5506" s="18" t="s">
        <v>323</v>
      </c>
      <c r="C5506" s="18" t="s">
        <v>324</v>
      </c>
      <c r="D5506" s="18" t="s">
        <v>141</v>
      </c>
      <c r="E5506" s="18" t="s">
        <v>142</v>
      </c>
      <c r="F5506" s="44">
        <v>98</v>
      </c>
    </row>
    <row r="5507" spans="1:6" x14ac:dyDescent="0.2">
      <c r="A5507" s="18" t="s">
        <v>188</v>
      </c>
      <c r="B5507" s="18" t="s">
        <v>323</v>
      </c>
      <c r="C5507" s="18" t="s">
        <v>324</v>
      </c>
      <c r="D5507" s="18" t="s">
        <v>141</v>
      </c>
      <c r="E5507" s="18" t="s">
        <v>147</v>
      </c>
      <c r="F5507" s="44">
        <v>15</v>
      </c>
    </row>
    <row r="5508" spans="1:6" x14ac:dyDescent="0.2">
      <c r="A5508" s="18" t="s">
        <v>188</v>
      </c>
      <c r="B5508" s="18" t="s">
        <v>323</v>
      </c>
      <c r="C5508" s="18" t="s">
        <v>324</v>
      </c>
      <c r="D5508" s="18" t="s">
        <v>141</v>
      </c>
      <c r="E5508" s="18" t="s">
        <v>144</v>
      </c>
      <c r="F5508" s="44">
        <v>1</v>
      </c>
    </row>
    <row r="5509" spans="1:6" x14ac:dyDescent="0.2">
      <c r="A5509" s="18" t="s">
        <v>188</v>
      </c>
      <c r="B5509" s="18" t="s">
        <v>323</v>
      </c>
      <c r="C5509" s="18" t="s">
        <v>324</v>
      </c>
      <c r="D5509" s="18" t="s">
        <v>141</v>
      </c>
      <c r="E5509" s="18" t="s">
        <v>143</v>
      </c>
      <c r="F5509" s="44">
        <v>2</v>
      </c>
    </row>
    <row r="5510" spans="1:6" x14ac:dyDescent="0.2">
      <c r="A5510" s="18" t="s">
        <v>188</v>
      </c>
      <c r="B5510" s="18" t="s">
        <v>323</v>
      </c>
      <c r="C5510" s="18" t="s">
        <v>324</v>
      </c>
      <c r="D5510" s="18" t="s">
        <v>35</v>
      </c>
      <c r="E5510" s="18" t="s">
        <v>21</v>
      </c>
      <c r="F5510" s="44">
        <v>786</v>
      </c>
    </row>
    <row r="5511" spans="1:6" x14ac:dyDescent="0.2">
      <c r="A5511" s="18" t="s">
        <v>188</v>
      </c>
      <c r="B5511" s="18" t="s">
        <v>323</v>
      </c>
      <c r="C5511" s="18" t="s">
        <v>324</v>
      </c>
      <c r="D5511" s="18" t="s">
        <v>35</v>
      </c>
      <c r="E5511" s="18" t="s">
        <v>36</v>
      </c>
      <c r="F5511" s="44">
        <v>17</v>
      </c>
    </row>
    <row r="5512" spans="1:6" x14ac:dyDescent="0.2">
      <c r="A5512" s="18" t="s">
        <v>188</v>
      </c>
      <c r="B5512" s="18" t="s">
        <v>323</v>
      </c>
      <c r="C5512" s="18" t="s">
        <v>324</v>
      </c>
      <c r="D5512" s="18" t="s">
        <v>35</v>
      </c>
      <c r="E5512" s="18" t="s">
        <v>38</v>
      </c>
      <c r="F5512" s="44">
        <v>1939</v>
      </c>
    </row>
    <row r="5513" spans="1:6" x14ac:dyDescent="0.2">
      <c r="A5513" s="18" t="s">
        <v>188</v>
      </c>
      <c r="B5513" s="18" t="s">
        <v>323</v>
      </c>
      <c r="C5513" s="18" t="s">
        <v>324</v>
      </c>
      <c r="D5513" s="18" t="s">
        <v>35</v>
      </c>
      <c r="E5513" s="18" t="s">
        <v>23</v>
      </c>
      <c r="F5513" s="44">
        <v>123</v>
      </c>
    </row>
    <row r="5514" spans="1:6" x14ac:dyDescent="0.2">
      <c r="A5514" s="18" t="s">
        <v>188</v>
      </c>
      <c r="B5514" s="18" t="s">
        <v>323</v>
      </c>
      <c r="C5514" s="18" t="s">
        <v>324</v>
      </c>
      <c r="D5514" s="18" t="s">
        <v>35</v>
      </c>
      <c r="E5514" s="18" t="s">
        <v>37</v>
      </c>
      <c r="F5514" s="44">
        <v>236</v>
      </c>
    </row>
    <row r="5515" spans="1:6" x14ac:dyDescent="0.2">
      <c r="A5515" s="18" t="s">
        <v>188</v>
      </c>
      <c r="B5515" s="18" t="s">
        <v>323</v>
      </c>
      <c r="C5515" s="18" t="s">
        <v>324</v>
      </c>
      <c r="D5515" s="18" t="s">
        <v>35</v>
      </c>
      <c r="E5515" s="18" t="s">
        <v>22</v>
      </c>
      <c r="F5515" s="44">
        <v>83</v>
      </c>
    </row>
    <row r="5516" spans="1:6" x14ac:dyDescent="0.2">
      <c r="A5516" s="18" t="s">
        <v>188</v>
      </c>
      <c r="B5516" s="18" t="s">
        <v>323</v>
      </c>
      <c r="C5516" s="18" t="s">
        <v>324</v>
      </c>
      <c r="D5516" s="18" t="s">
        <v>272</v>
      </c>
      <c r="E5516" s="18" t="s">
        <v>166</v>
      </c>
      <c r="F5516" s="44">
        <v>421</v>
      </c>
    </row>
    <row r="5517" spans="1:6" x14ac:dyDescent="0.2">
      <c r="A5517" s="18" t="s">
        <v>188</v>
      </c>
      <c r="B5517" s="18" t="s">
        <v>323</v>
      </c>
      <c r="C5517" s="18" t="s">
        <v>324</v>
      </c>
      <c r="D5517" s="18" t="s">
        <v>272</v>
      </c>
      <c r="E5517" s="18" t="s">
        <v>163</v>
      </c>
      <c r="F5517" s="44">
        <v>1349</v>
      </c>
    </row>
    <row r="5518" spans="1:6" x14ac:dyDescent="0.2">
      <c r="A5518" s="18" t="s">
        <v>188</v>
      </c>
      <c r="B5518" s="18" t="s">
        <v>323</v>
      </c>
      <c r="C5518" s="18" t="s">
        <v>324</v>
      </c>
      <c r="D5518" s="18" t="s">
        <v>105</v>
      </c>
      <c r="E5518" s="18" t="s">
        <v>106</v>
      </c>
      <c r="F5518" s="44">
        <v>2</v>
      </c>
    </row>
    <row r="5519" spans="1:6" x14ac:dyDescent="0.2">
      <c r="A5519" s="18" t="s">
        <v>188</v>
      </c>
      <c r="B5519" s="18" t="s">
        <v>323</v>
      </c>
      <c r="C5519" s="18" t="s">
        <v>324</v>
      </c>
      <c r="D5519" s="18" t="s">
        <v>105</v>
      </c>
      <c r="E5519" s="18" t="s">
        <v>107</v>
      </c>
      <c r="F5519" s="44">
        <v>6</v>
      </c>
    </row>
    <row r="5520" spans="1:6" x14ac:dyDescent="0.2">
      <c r="A5520" s="18" t="s">
        <v>188</v>
      </c>
      <c r="B5520" s="18" t="s">
        <v>323</v>
      </c>
      <c r="C5520" s="18" t="s">
        <v>324</v>
      </c>
      <c r="D5520" s="18" t="s">
        <v>105</v>
      </c>
      <c r="E5520" s="18" t="s">
        <v>108</v>
      </c>
      <c r="F5520" s="44">
        <v>15</v>
      </c>
    </row>
    <row r="5521" spans="1:6" x14ac:dyDescent="0.2">
      <c r="A5521" s="18" t="s">
        <v>188</v>
      </c>
      <c r="B5521" s="18" t="s">
        <v>323</v>
      </c>
      <c r="C5521" s="18" t="s">
        <v>324</v>
      </c>
      <c r="D5521" s="18" t="s">
        <v>105</v>
      </c>
      <c r="E5521" s="18" t="s">
        <v>109</v>
      </c>
      <c r="F5521" s="44">
        <v>283</v>
      </c>
    </row>
    <row r="5522" spans="1:6" x14ac:dyDescent="0.2">
      <c r="A5522" s="18" t="s">
        <v>188</v>
      </c>
      <c r="B5522" s="18" t="s">
        <v>323</v>
      </c>
      <c r="C5522" s="18" t="s">
        <v>324</v>
      </c>
      <c r="D5522" s="18" t="s">
        <v>105</v>
      </c>
      <c r="E5522" s="18" t="s">
        <v>110</v>
      </c>
      <c r="F5522" s="44">
        <v>27</v>
      </c>
    </row>
    <row r="5523" spans="1:6" x14ac:dyDescent="0.2">
      <c r="A5523" s="18" t="s">
        <v>188</v>
      </c>
      <c r="B5523" s="18" t="s">
        <v>323</v>
      </c>
      <c r="C5523" s="18" t="s">
        <v>324</v>
      </c>
      <c r="D5523" s="18" t="s">
        <v>105</v>
      </c>
      <c r="E5523" s="18" t="s">
        <v>111</v>
      </c>
      <c r="F5523" s="44">
        <v>50</v>
      </c>
    </row>
    <row r="5524" spans="1:6" x14ac:dyDescent="0.2">
      <c r="A5524" s="18" t="s">
        <v>188</v>
      </c>
      <c r="B5524" s="18" t="s">
        <v>323</v>
      </c>
      <c r="C5524" s="18" t="s">
        <v>324</v>
      </c>
      <c r="D5524" s="18" t="s">
        <v>105</v>
      </c>
      <c r="E5524" s="18" t="s">
        <v>113</v>
      </c>
      <c r="F5524" s="44">
        <v>5</v>
      </c>
    </row>
    <row r="5525" spans="1:6" x14ac:dyDescent="0.2">
      <c r="A5525" s="18" t="s">
        <v>188</v>
      </c>
      <c r="B5525" s="18" t="s">
        <v>323</v>
      </c>
      <c r="C5525" s="18" t="s">
        <v>324</v>
      </c>
      <c r="D5525" s="18" t="s">
        <v>105</v>
      </c>
      <c r="E5525" s="18" t="s">
        <v>114</v>
      </c>
      <c r="F5525" s="44">
        <v>2</v>
      </c>
    </row>
    <row r="5526" spans="1:6" x14ac:dyDescent="0.2">
      <c r="A5526" s="18" t="s">
        <v>188</v>
      </c>
      <c r="B5526" s="18" t="s">
        <v>323</v>
      </c>
      <c r="C5526" s="18" t="s">
        <v>324</v>
      </c>
      <c r="D5526" s="18" t="s">
        <v>105</v>
      </c>
      <c r="E5526" s="18" t="s">
        <v>115</v>
      </c>
      <c r="F5526" s="44">
        <v>7</v>
      </c>
    </row>
    <row r="5527" spans="1:6" x14ac:dyDescent="0.2">
      <c r="A5527" s="18" t="s">
        <v>188</v>
      </c>
      <c r="B5527" s="18" t="s">
        <v>323</v>
      </c>
      <c r="C5527" s="18" t="s">
        <v>324</v>
      </c>
      <c r="D5527" s="18" t="s">
        <v>105</v>
      </c>
      <c r="E5527" s="18" t="s">
        <v>116</v>
      </c>
      <c r="F5527" s="44">
        <v>12</v>
      </c>
    </row>
    <row r="5528" spans="1:6" x14ac:dyDescent="0.2">
      <c r="A5528" s="18" t="s">
        <v>188</v>
      </c>
      <c r="B5528" s="18" t="s">
        <v>323</v>
      </c>
      <c r="C5528" s="18" t="s">
        <v>324</v>
      </c>
      <c r="D5528" s="18" t="s">
        <v>105</v>
      </c>
      <c r="E5528" s="18" t="s">
        <v>117</v>
      </c>
      <c r="F5528" s="44">
        <v>36</v>
      </c>
    </row>
    <row r="5529" spans="1:6" x14ac:dyDescent="0.2">
      <c r="A5529" s="18" t="s">
        <v>188</v>
      </c>
      <c r="B5529" s="18" t="s">
        <v>323</v>
      </c>
      <c r="C5529" s="18" t="s">
        <v>324</v>
      </c>
      <c r="D5529" s="18" t="s">
        <v>105</v>
      </c>
      <c r="E5529" s="18" t="s">
        <v>119</v>
      </c>
      <c r="F5529" s="44">
        <v>2</v>
      </c>
    </row>
    <row r="5530" spans="1:6" x14ac:dyDescent="0.2">
      <c r="A5530" s="18" t="s">
        <v>188</v>
      </c>
      <c r="B5530" s="18" t="s">
        <v>323</v>
      </c>
      <c r="C5530" s="18" t="s">
        <v>324</v>
      </c>
      <c r="D5530" s="18" t="s">
        <v>105</v>
      </c>
      <c r="E5530" s="18" t="s">
        <v>120</v>
      </c>
      <c r="F5530" s="44">
        <v>10</v>
      </c>
    </row>
    <row r="5531" spans="1:6" x14ac:dyDescent="0.2">
      <c r="A5531" s="18" t="s">
        <v>188</v>
      </c>
      <c r="B5531" s="18" t="s">
        <v>323</v>
      </c>
      <c r="C5531" s="18" t="s">
        <v>324</v>
      </c>
      <c r="D5531" s="18" t="s">
        <v>105</v>
      </c>
      <c r="E5531" s="18" t="s">
        <v>121</v>
      </c>
      <c r="F5531" s="44">
        <v>44</v>
      </c>
    </row>
    <row r="5532" spans="1:6" x14ac:dyDescent="0.2">
      <c r="A5532" s="18" t="s">
        <v>188</v>
      </c>
      <c r="B5532" s="18" t="s">
        <v>323</v>
      </c>
      <c r="C5532" s="18" t="s">
        <v>324</v>
      </c>
      <c r="D5532" s="18" t="s">
        <v>105</v>
      </c>
      <c r="E5532" s="18" t="s">
        <v>122</v>
      </c>
      <c r="F5532" s="44">
        <v>11</v>
      </c>
    </row>
    <row r="5533" spans="1:6" x14ac:dyDescent="0.2">
      <c r="A5533" s="18" t="s">
        <v>188</v>
      </c>
      <c r="B5533" s="18" t="s">
        <v>323</v>
      </c>
      <c r="C5533" s="18" t="s">
        <v>324</v>
      </c>
      <c r="D5533" s="18" t="s">
        <v>105</v>
      </c>
      <c r="E5533" s="18" t="s">
        <v>123</v>
      </c>
      <c r="F5533" s="44">
        <v>10</v>
      </c>
    </row>
    <row r="5534" spans="1:6" x14ac:dyDescent="0.2">
      <c r="A5534" s="18" t="s">
        <v>188</v>
      </c>
      <c r="B5534" s="18" t="s">
        <v>323</v>
      </c>
      <c r="C5534" s="18" t="s">
        <v>324</v>
      </c>
      <c r="D5534" s="18" t="s">
        <v>105</v>
      </c>
      <c r="E5534" s="18" t="s">
        <v>124</v>
      </c>
      <c r="F5534" s="44">
        <v>7</v>
      </c>
    </row>
    <row r="5535" spans="1:6" x14ac:dyDescent="0.2">
      <c r="A5535" s="18" t="s">
        <v>188</v>
      </c>
      <c r="B5535" s="18" t="s">
        <v>323</v>
      </c>
      <c r="C5535" s="18" t="s">
        <v>324</v>
      </c>
      <c r="D5535" s="18" t="s">
        <v>105</v>
      </c>
      <c r="E5535" s="18" t="s">
        <v>125</v>
      </c>
      <c r="F5535" s="44">
        <v>27</v>
      </c>
    </row>
    <row r="5536" spans="1:6" x14ac:dyDescent="0.2">
      <c r="A5536" s="18" t="s">
        <v>188</v>
      </c>
      <c r="B5536" s="18" t="s">
        <v>323</v>
      </c>
      <c r="C5536" s="18" t="s">
        <v>324</v>
      </c>
      <c r="D5536" s="18" t="s">
        <v>105</v>
      </c>
      <c r="E5536" s="18" t="s">
        <v>126</v>
      </c>
      <c r="F5536" s="44">
        <v>15</v>
      </c>
    </row>
    <row r="5537" spans="1:6" x14ac:dyDescent="0.2">
      <c r="A5537" s="18" t="s">
        <v>188</v>
      </c>
      <c r="B5537" s="18" t="s">
        <v>323</v>
      </c>
      <c r="C5537" s="18" t="s">
        <v>324</v>
      </c>
      <c r="D5537" s="18" t="s">
        <v>105</v>
      </c>
      <c r="E5537" s="18" t="s">
        <v>127</v>
      </c>
      <c r="F5537" s="44">
        <v>91</v>
      </c>
    </row>
    <row r="5538" spans="1:6" x14ac:dyDescent="0.2">
      <c r="A5538" s="18" t="s">
        <v>188</v>
      </c>
      <c r="B5538" s="18" t="s">
        <v>323</v>
      </c>
      <c r="C5538" s="18" t="s">
        <v>324</v>
      </c>
      <c r="D5538" s="18" t="s">
        <v>242</v>
      </c>
      <c r="E5538" s="18" t="s">
        <v>62</v>
      </c>
      <c r="F5538" s="44">
        <v>2010</v>
      </c>
    </row>
    <row r="5539" spans="1:6" x14ac:dyDescent="0.2">
      <c r="A5539" s="18" t="s">
        <v>188</v>
      </c>
      <c r="B5539" s="18" t="s">
        <v>323</v>
      </c>
      <c r="C5539" s="18" t="s">
        <v>324</v>
      </c>
      <c r="D5539" s="18" t="s">
        <v>242</v>
      </c>
      <c r="E5539" s="18" t="s">
        <v>59</v>
      </c>
      <c r="F5539" s="44">
        <v>108</v>
      </c>
    </row>
    <row r="5540" spans="1:6" x14ac:dyDescent="0.2">
      <c r="A5540" s="18" t="s">
        <v>188</v>
      </c>
      <c r="B5540" s="18" t="s">
        <v>323</v>
      </c>
      <c r="C5540" s="18" t="s">
        <v>324</v>
      </c>
      <c r="D5540" s="18" t="s">
        <v>242</v>
      </c>
      <c r="E5540" s="18" t="s">
        <v>60</v>
      </c>
      <c r="F5540" s="44">
        <v>56</v>
      </c>
    </row>
    <row r="5541" spans="1:6" x14ac:dyDescent="0.2">
      <c r="A5541" s="18" t="s">
        <v>188</v>
      </c>
      <c r="B5541" s="18" t="s">
        <v>323</v>
      </c>
      <c r="C5541" s="18" t="s">
        <v>324</v>
      </c>
      <c r="D5541" s="18" t="s">
        <v>242</v>
      </c>
      <c r="E5541" s="18" t="s">
        <v>61</v>
      </c>
      <c r="F5541" s="44">
        <v>509</v>
      </c>
    </row>
    <row r="5542" spans="1:6" x14ac:dyDescent="0.2">
      <c r="A5542" s="18" t="s">
        <v>188</v>
      </c>
      <c r="B5542" s="18" t="s">
        <v>323</v>
      </c>
      <c r="C5542" s="18" t="s">
        <v>324</v>
      </c>
      <c r="D5542" s="18" t="s">
        <v>242</v>
      </c>
      <c r="E5542" s="18" t="s">
        <v>63</v>
      </c>
      <c r="F5542" s="44">
        <v>191</v>
      </c>
    </row>
    <row r="5543" spans="1:6" x14ac:dyDescent="0.2">
      <c r="A5543" s="18" t="s">
        <v>188</v>
      </c>
      <c r="B5543" s="18" t="s">
        <v>323</v>
      </c>
      <c r="C5543" s="18" t="s">
        <v>324</v>
      </c>
      <c r="D5543" s="18" t="s">
        <v>242</v>
      </c>
      <c r="E5543" s="18" t="s">
        <v>23</v>
      </c>
      <c r="F5543" s="44">
        <v>68</v>
      </c>
    </row>
    <row r="5544" spans="1:6" x14ac:dyDescent="0.2">
      <c r="A5544" s="18" t="s">
        <v>188</v>
      </c>
      <c r="B5544" s="18" t="s">
        <v>323</v>
      </c>
      <c r="C5544" s="18" t="s">
        <v>324</v>
      </c>
      <c r="D5544" s="18" t="s">
        <v>273</v>
      </c>
      <c r="E5544" s="18" t="s">
        <v>133</v>
      </c>
      <c r="F5544" s="44">
        <v>37</v>
      </c>
    </row>
    <row r="5545" spans="1:6" x14ac:dyDescent="0.2">
      <c r="A5545" s="18" t="s">
        <v>188</v>
      </c>
      <c r="B5545" s="18" t="s">
        <v>323</v>
      </c>
      <c r="C5545" s="18" t="s">
        <v>324</v>
      </c>
      <c r="D5545" s="18" t="s">
        <v>273</v>
      </c>
      <c r="E5545" s="18" t="s">
        <v>23</v>
      </c>
      <c r="F5545" s="44">
        <v>241</v>
      </c>
    </row>
    <row r="5546" spans="1:6" x14ac:dyDescent="0.2">
      <c r="A5546" s="18" t="s">
        <v>188</v>
      </c>
      <c r="B5546" s="18" t="s">
        <v>323</v>
      </c>
      <c r="C5546" s="18" t="s">
        <v>324</v>
      </c>
      <c r="D5546" s="18" t="s">
        <v>273</v>
      </c>
      <c r="E5546" s="18" t="s">
        <v>136</v>
      </c>
      <c r="F5546" s="44">
        <v>16</v>
      </c>
    </row>
    <row r="5547" spans="1:6" x14ac:dyDescent="0.2">
      <c r="A5547" s="18" t="s">
        <v>188</v>
      </c>
      <c r="B5547" s="18" t="s">
        <v>323</v>
      </c>
      <c r="C5547" s="18" t="s">
        <v>324</v>
      </c>
      <c r="D5547" s="18" t="s">
        <v>273</v>
      </c>
      <c r="E5547" s="18" t="s">
        <v>137</v>
      </c>
      <c r="F5547" s="44">
        <v>49</v>
      </c>
    </row>
    <row r="5548" spans="1:6" x14ac:dyDescent="0.2">
      <c r="A5548" s="18" t="s">
        <v>188</v>
      </c>
      <c r="B5548" s="18" t="s">
        <v>323</v>
      </c>
      <c r="C5548" s="18" t="s">
        <v>324</v>
      </c>
      <c r="D5548" s="18" t="s">
        <v>273</v>
      </c>
      <c r="E5548" s="18" t="s">
        <v>135</v>
      </c>
      <c r="F5548" s="44">
        <v>52</v>
      </c>
    </row>
    <row r="5549" spans="1:6" x14ac:dyDescent="0.2">
      <c r="A5549" s="18" t="s">
        <v>188</v>
      </c>
      <c r="B5549" s="18" t="s">
        <v>323</v>
      </c>
      <c r="C5549" s="18" t="s">
        <v>324</v>
      </c>
      <c r="D5549" s="18" t="s">
        <v>273</v>
      </c>
      <c r="E5549" s="18" t="s">
        <v>134</v>
      </c>
      <c r="F5549" s="44">
        <v>24</v>
      </c>
    </row>
    <row r="5550" spans="1:6" x14ac:dyDescent="0.2">
      <c r="A5550" s="18" t="s">
        <v>188</v>
      </c>
      <c r="B5550" s="18" t="s">
        <v>323</v>
      </c>
      <c r="C5550" s="18" t="s">
        <v>324</v>
      </c>
      <c r="D5550" s="18" t="s">
        <v>273</v>
      </c>
      <c r="E5550" s="18" t="s">
        <v>132</v>
      </c>
      <c r="F5550" s="44">
        <v>288</v>
      </c>
    </row>
    <row r="5551" spans="1:6" x14ac:dyDescent="0.2">
      <c r="A5551" s="18" t="s">
        <v>188</v>
      </c>
      <c r="B5551" s="18" t="s">
        <v>323</v>
      </c>
      <c r="C5551" s="18" t="s">
        <v>324</v>
      </c>
      <c r="D5551" s="18" t="s">
        <v>274</v>
      </c>
      <c r="E5551" s="18" t="s">
        <v>163</v>
      </c>
      <c r="F5551" s="44">
        <v>56</v>
      </c>
    </row>
    <row r="5552" spans="1:6" x14ac:dyDescent="0.2">
      <c r="A5552" s="18" t="s">
        <v>188</v>
      </c>
      <c r="B5552" s="18" t="s">
        <v>323</v>
      </c>
      <c r="C5552" s="18" t="s">
        <v>324</v>
      </c>
      <c r="D5552" s="18" t="s">
        <v>34</v>
      </c>
      <c r="E5552" s="18" t="s">
        <v>276</v>
      </c>
      <c r="F5552" s="44">
        <v>839</v>
      </c>
    </row>
    <row r="5553" spans="1:6" x14ac:dyDescent="0.2">
      <c r="A5553" s="18" t="s">
        <v>188</v>
      </c>
      <c r="B5553" s="18" t="s">
        <v>323</v>
      </c>
      <c r="C5553" s="18" t="s">
        <v>324</v>
      </c>
      <c r="D5553" s="18" t="s">
        <v>34</v>
      </c>
      <c r="E5553" s="18" t="s">
        <v>28</v>
      </c>
      <c r="F5553" s="44">
        <v>1031</v>
      </c>
    </row>
    <row r="5554" spans="1:6" x14ac:dyDescent="0.2">
      <c r="A5554" s="18" t="s">
        <v>188</v>
      </c>
      <c r="B5554" s="18" t="s">
        <v>323</v>
      </c>
      <c r="C5554" s="18" t="s">
        <v>324</v>
      </c>
      <c r="D5554" s="18" t="s">
        <v>34</v>
      </c>
      <c r="E5554" s="18" t="s">
        <v>30</v>
      </c>
      <c r="F5554" s="44">
        <v>11</v>
      </c>
    </row>
    <row r="5555" spans="1:6" x14ac:dyDescent="0.2">
      <c r="A5555" s="18" t="s">
        <v>188</v>
      </c>
      <c r="B5555" s="18" t="s">
        <v>323</v>
      </c>
      <c r="C5555" s="18" t="s">
        <v>324</v>
      </c>
      <c r="D5555" s="18" t="s">
        <v>34</v>
      </c>
      <c r="E5555" s="18" t="s">
        <v>31</v>
      </c>
      <c r="F5555" s="44">
        <v>83</v>
      </c>
    </row>
    <row r="5556" spans="1:6" x14ac:dyDescent="0.2">
      <c r="A5556" s="18" t="s">
        <v>188</v>
      </c>
      <c r="B5556" s="18" t="s">
        <v>323</v>
      </c>
      <c r="C5556" s="18" t="s">
        <v>324</v>
      </c>
      <c r="D5556" s="18" t="s">
        <v>34</v>
      </c>
      <c r="E5556" s="18" t="s">
        <v>26</v>
      </c>
      <c r="F5556" s="44">
        <v>49</v>
      </c>
    </row>
    <row r="5557" spans="1:6" x14ac:dyDescent="0.2">
      <c r="A5557" s="18" t="s">
        <v>188</v>
      </c>
      <c r="B5557" s="18" t="s">
        <v>323</v>
      </c>
      <c r="C5557" s="18" t="s">
        <v>324</v>
      </c>
      <c r="D5557" s="18" t="s">
        <v>34</v>
      </c>
      <c r="E5557" s="18" t="s">
        <v>33</v>
      </c>
      <c r="F5557" s="44">
        <v>440</v>
      </c>
    </row>
    <row r="5558" spans="1:6" x14ac:dyDescent="0.2">
      <c r="A5558" s="18" t="s">
        <v>188</v>
      </c>
      <c r="B5558" s="18" t="s">
        <v>323</v>
      </c>
      <c r="C5558" s="18" t="s">
        <v>324</v>
      </c>
      <c r="D5558" s="18" t="s">
        <v>34</v>
      </c>
      <c r="E5558" s="18" t="s">
        <v>23</v>
      </c>
      <c r="F5558" s="44">
        <v>494</v>
      </c>
    </row>
    <row r="5559" spans="1:6" x14ac:dyDescent="0.2">
      <c r="A5559" s="18" t="s">
        <v>188</v>
      </c>
      <c r="B5559" s="18" t="s">
        <v>323</v>
      </c>
      <c r="C5559" s="18" t="s">
        <v>324</v>
      </c>
      <c r="D5559" s="18" t="s">
        <v>34</v>
      </c>
      <c r="E5559" s="18" t="s">
        <v>32</v>
      </c>
      <c r="F5559" s="44">
        <v>45</v>
      </c>
    </row>
    <row r="5560" spans="1:6" x14ac:dyDescent="0.2">
      <c r="A5560" s="18" t="s">
        <v>188</v>
      </c>
      <c r="B5560" s="18" t="s">
        <v>323</v>
      </c>
      <c r="C5560" s="18" t="s">
        <v>324</v>
      </c>
      <c r="D5560" s="18" t="s">
        <v>34</v>
      </c>
      <c r="E5560" s="18" t="s">
        <v>29</v>
      </c>
      <c r="F5560" s="44">
        <v>541</v>
      </c>
    </row>
    <row r="5561" spans="1:6" x14ac:dyDescent="0.2">
      <c r="A5561" s="18" t="s">
        <v>188</v>
      </c>
      <c r="B5561" s="18" t="s">
        <v>323</v>
      </c>
      <c r="C5561" s="18" t="s">
        <v>324</v>
      </c>
      <c r="D5561" s="18" t="s">
        <v>275</v>
      </c>
      <c r="E5561" s="18" t="s">
        <v>276</v>
      </c>
      <c r="F5561" s="44">
        <v>36</v>
      </c>
    </row>
    <row r="5562" spans="1:6" x14ac:dyDescent="0.2">
      <c r="A5562" s="18" t="s">
        <v>188</v>
      </c>
      <c r="B5562" s="18" t="s">
        <v>323</v>
      </c>
      <c r="C5562" s="18" t="s">
        <v>324</v>
      </c>
      <c r="D5562" s="18" t="s">
        <v>275</v>
      </c>
      <c r="E5562" s="18" t="s">
        <v>28</v>
      </c>
      <c r="F5562" s="44">
        <v>106</v>
      </c>
    </row>
    <row r="5563" spans="1:6" x14ac:dyDescent="0.2">
      <c r="A5563" s="18" t="s">
        <v>188</v>
      </c>
      <c r="B5563" s="18" t="s">
        <v>323</v>
      </c>
      <c r="C5563" s="18" t="s">
        <v>324</v>
      </c>
      <c r="D5563" s="18" t="s">
        <v>275</v>
      </c>
      <c r="E5563" s="18" t="s">
        <v>31</v>
      </c>
      <c r="F5563" s="44">
        <v>253</v>
      </c>
    </row>
    <row r="5564" spans="1:6" x14ac:dyDescent="0.2">
      <c r="A5564" s="18" t="s">
        <v>188</v>
      </c>
      <c r="B5564" s="18" t="s">
        <v>323</v>
      </c>
      <c r="C5564" s="18" t="s">
        <v>324</v>
      </c>
      <c r="D5564" s="18" t="s">
        <v>275</v>
      </c>
      <c r="E5564" s="18" t="s">
        <v>26</v>
      </c>
      <c r="F5564" s="44">
        <v>384</v>
      </c>
    </row>
    <row r="5565" spans="1:6" x14ac:dyDescent="0.2">
      <c r="A5565" s="18" t="s">
        <v>188</v>
      </c>
      <c r="B5565" s="18" t="s">
        <v>323</v>
      </c>
      <c r="C5565" s="18" t="s">
        <v>324</v>
      </c>
      <c r="D5565" s="18" t="s">
        <v>275</v>
      </c>
      <c r="E5565" s="18" t="s">
        <v>33</v>
      </c>
      <c r="F5565" s="44">
        <v>88</v>
      </c>
    </row>
    <row r="5566" spans="1:6" x14ac:dyDescent="0.2">
      <c r="A5566" s="18" t="s">
        <v>188</v>
      </c>
      <c r="B5566" s="18" t="s">
        <v>323</v>
      </c>
      <c r="C5566" s="18" t="s">
        <v>324</v>
      </c>
      <c r="D5566" s="18" t="s">
        <v>275</v>
      </c>
      <c r="E5566" s="18" t="s">
        <v>23</v>
      </c>
      <c r="F5566" s="44">
        <v>193</v>
      </c>
    </row>
    <row r="5567" spans="1:6" x14ac:dyDescent="0.2">
      <c r="A5567" s="18" t="s">
        <v>188</v>
      </c>
      <c r="B5567" s="18" t="s">
        <v>323</v>
      </c>
      <c r="C5567" s="18" t="s">
        <v>324</v>
      </c>
      <c r="D5567" s="18" t="s">
        <v>275</v>
      </c>
      <c r="E5567" s="18" t="s">
        <v>32</v>
      </c>
      <c r="F5567" s="44">
        <v>5</v>
      </c>
    </row>
    <row r="5568" spans="1:6" x14ac:dyDescent="0.2">
      <c r="A5568" s="18" t="s">
        <v>188</v>
      </c>
      <c r="B5568" s="18" t="s">
        <v>323</v>
      </c>
      <c r="C5568" s="18" t="s">
        <v>324</v>
      </c>
      <c r="D5568" s="18" t="s">
        <v>275</v>
      </c>
      <c r="E5568" s="18" t="s">
        <v>29</v>
      </c>
      <c r="F5568" s="44">
        <v>80</v>
      </c>
    </row>
    <row r="5569" spans="1:6" x14ac:dyDescent="0.2">
      <c r="A5569" s="18" t="s">
        <v>188</v>
      </c>
      <c r="B5569" s="18" t="s">
        <v>323</v>
      </c>
      <c r="C5569" s="18" t="s">
        <v>324</v>
      </c>
      <c r="D5569" s="18" t="s">
        <v>162</v>
      </c>
      <c r="E5569" s="18" t="s">
        <v>163</v>
      </c>
      <c r="F5569" s="44">
        <v>2305</v>
      </c>
    </row>
    <row r="5570" spans="1:6" x14ac:dyDescent="0.2">
      <c r="A5570" s="18" t="s">
        <v>188</v>
      </c>
      <c r="B5570" s="18" t="s">
        <v>323</v>
      </c>
      <c r="C5570" s="18" t="s">
        <v>324</v>
      </c>
      <c r="D5570" s="18" t="s">
        <v>65</v>
      </c>
      <c r="E5570" s="18" t="s">
        <v>70</v>
      </c>
      <c r="F5570" s="44">
        <v>20</v>
      </c>
    </row>
    <row r="5571" spans="1:6" x14ac:dyDescent="0.2">
      <c r="A5571" s="18" t="s">
        <v>188</v>
      </c>
      <c r="B5571" s="18" t="s">
        <v>323</v>
      </c>
      <c r="C5571" s="18" t="s">
        <v>324</v>
      </c>
      <c r="D5571" s="18" t="s">
        <v>65</v>
      </c>
      <c r="E5571" s="18" t="s">
        <v>69</v>
      </c>
      <c r="F5571" s="44">
        <v>6</v>
      </c>
    </row>
    <row r="5572" spans="1:6" x14ac:dyDescent="0.2">
      <c r="A5572" s="18" t="s">
        <v>188</v>
      </c>
      <c r="B5572" s="18" t="s">
        <v>323</v>
      </c>
      <c r="C5572" s="18" t="s">
        <v>324</v>
      </c>
      <c r="D5572" s="18" t="s">
        <v>65</v>
      </c>
      <c r="E5572" s="18" t="s">
        <v>277</v>
      </c>
      <c r="F5572" s="44">
        <v>20</v>
      </c>
    </row>
    <row r="5573" spans="1:6" x14ac:dyDescent="0.2">
      <c r="A5573" s="18" t="s">
        <v>188</v>
      </c>
      <c r="B5573" s="18" t="s">
        <v>323</v>
      </c>
      <c r="C5573" s="18" t="s">
        <v>324</v>
      </c>
      <c r="D5573" s="18" t="s">
        <v>65</v>
      </c>
      <c r="E5573" s="18" t="s">
        <v>278</v>
      </c>
      <c r="F5573" s="44">
        <v>344</v>
      </c>
    </row>
    <row r="5574" spans="1:6" x14ac:dyDescent="0.2">
      <c r="A5574" s="18" t="s">
        <v>188</v>
      </c>
      <c r="B5574" s="18" t="s">
        <v>323</v>
      </c>
      <c r="C5574" s="18" t="s">
        <v>324</v>
      </c>
      <c r="D5574" s="18" t="s">
        <v>65</v>
      </c>
      <c r="E5574" s="18" t="s">
        <v>279</v>
      </c>
      <c r="F5574" s="44">
        <v>46</v>
      </c>
    </row>
    <row r="5575" spans="1:6" x14ac:dyDescent="0.2">
      <c r="A5575" s="18" t="s">
        <v>188</v>
      </c>
      <c r="B5575" s="18" t="s">
        <v>323</v>
      </c>
      <c r="C5575" s="18" t="s">
        <v>324</v>
      </c>
      <c r="D5575" s="18" t="s">
        <v>65</v>
      </c>
      <c r="E5575" s="18" t="s">
        <v>23</v>
      </c>
      <c r="F5575" s="44">
        <v>565</v>
      </c>
    </row>
    <row r="5576" spans="1:6" x14ac:dyDescent="0.2">
      <c r="A5576" s="18" t="s">
        <v>188</v>
      </c>
      <c r="B5576" s="18" t="s">
        <v>323</v>
      </c>
      <c r="C5576" s="18" t="s">
        <v>324</v>
      </c>
      <c r="D5576" s="18" t="s">
        <v>65</v>
      </c>
      <c r="E5576" s="18" t="s">
        <v>280</v>
      </c>
      <c r="F5576" s="44">
        <v>14</v>
      </c>
    </row>
    <row r="5577" spans="1:6" x14ac:dyDescent="0.2">
      <c r="A5577" s="18" t="s">
        <v>188</v>
      </c>
      <c r="B5577" s="18" t="s">
        <v>323</v>
      </c>
      <c r="C5577" s="18" t="s">
        <v>324</v>
      </c>
      <c r="D5577" s="18" t="s">
        <v>65</v>
      </c>
      <c r="E5577" s="18" t="s">
        <v>66</v>
      </c>
      <c r="F5577" s="44">
        <v>107</v>
      </c>
    </row>
    <row r="5578" spans="1:6" x14ac:dyDescent="0.2">
      <c r="A5578" s="18" t="s">
        <v>188</v>
      </c>
      <c r="B5578" s="18" t="s">
        <v>323</v>
      </c>
      <c r="C5578" s="18" t="s">
        <v>324</v>
      </c>
      <c r="D5578" s="18" t="s">
        <v>243</v>
      </c>
      <c r="E5578" s="18" t="s">
        <v>21</v>
      </c>
      <c r="F5578" s="44">
        <v>19</v>
      </c>
    </row>
    <row r="5579" spans="1:6" x14ac:dyDescent="0.2">
      <c r="A5579" s="18" t="s">
        <v>188</v>
      </c>
      <c r="B5579" s="18" t="s">
        <v>323</v>
      </c>
      <c r="C5579" s="18" t="s">
        <v>324</v>
      </c>
      <c r="D5579" s="18" t="s">
        <v>243</v>
      </c>
      <c r="E5579" s="18" t="s">
        <v>14</v>
      </c>
      <c r="F5579" s="44">
        <v>11</v>
      </c>
    </row>
    <row r="5580" spans="1:6" x14ac:dyDescent="0.2">
      <c r="A5580" s="18" t="s">
        <v>188</v>
      </c>
      <c r="B5580" s="18" t="s">
        <v>323</v>
      </c>
      <c r="C5580" s="18" t="s">
        <v>324</v>
      </c>
      <c r="D5580" s="18" t="s">
        <v>243</v>
      </c>
      <c r="E5580" s="18" t="s">
        <v>18</v>
      </c>
      <c r="F5580" s="44">
        <v>75</v>
      </c>
    </row>
    <row r="5581" spans="1:6" x14ac:dyDescent="0.2">
      <c r="A5581" s="18" t="s">
        <v>188</v>
      </c>
      <c r="B5581" s="18" t="s">
        <v>323</v>
      </c>
      <c r="C5581" s="18" t="s">
        <v>324</v>
      </c>
      <c r="D5581" s="18" t="s">
        <v>243</v>
      </c>
      <c r="E5581" s="18" t="s">
        <v>17</v>
      </c>
      <c r="F5581" s="44">
        <v>58</v>
      </c>
    </row>
    <row r="5582" spans="1:6" x14ac:dyDescent="0.2">
      <c r="A5582" s="18" t="s">
        <v>188</v>
      </c>
      <c r="B5582" s="18" t="s">
        <v>323</v>
      </c>
      <c r="C5582" s="18" t="s">
        <v>324</v>
      </c>
      <c r="D5582" s="18" t="s">
        <v>243</v>
      </c>
      <c r="E5582" s="18" t="s">
        <v>20</v>
      </c>
      <c r="F5582" s="44">
        <v>10</v>
      </c>
    </row>
    <row r="5583" spans="1:6" x14ac:dyDescent="0.2">
      <c r="A5583" s="18" t="s">
        <v>188</v>
      </c>
      <c r="B5583" s="18" t="s">
        <v>323</v>
      </c>
      <c r="C5583" s="18" t="s">
        <v>324</v>
      </c>
      <c r="D5583" s="18" t="s">
        <v>243</v>
      </c>
      <c r="E5583" s="18" t="s">
        <v>23</v>
      </c>
      <c r="F5583" s="44">
        <v>26</v>
      </c>
    </row>
    <row r="5584" spans="1:6" x14ac:dyDescent="0.2">
      <c r="A5584" s="18" t="s">
        <v>188</v>
      </c>
      <c r="B5584" s="18" t="s">
        <v>323</v>
      </c>
      <c r="C5584" s="18" t="s">
        <v>324</v>
      </c>
      <c r="D5584" s="18" t="s">
        <v>243</v>
      </c>
      <c r="E5584" s="18" t="s">
        <v>15</v>
      </c>
      <c r="F5584" s="44">
        <v>85</v>
      </c>
    </row>
    <row r="5585" spans="1:6" x14ac:dyDescent="0.2">
      <c r="A5585" s="18" t="s">
        <v>188</v>
      </c>
      <c r="B5585" s="18" t="s">
        <v>323</v>
      </c>
      <c r="C5585" s="18" t="s">
        <v>324</v>
      </c>
      <c r="D5585" s="18" t="s">
        <v>243</v>
      </c>
      <c r="E5585" s="18" t="s">
        <v>22</v>
      </c>
      <c r="F5585" s="44">
        <v>20</v>
      </c>
    </row>
    <row r="5586" spans="1:6" x14ac:dyDescent="0.2">
      <c r="A5586" s="18" t="s">
        <v>188</v>
      </c>
      <c r="B5586" s="18" t="s">
        <v>323</v>
      </c>
      <c r="C5586" s="18" t="s">
        <v>324</v>
      </c>
      <c r="D5586" s="18" t="s">
        <v>98</v>
      </c>
      <c r="E5586" s="18" t="s">
        <v>100</v>
      </c>
      <c r="F5586" s="44">
        <v>51</v>
      </c>
    </row>
    <row r="5587" spans="1:6" x14ac:dyDescent="0.2">
      <c r="A5587" s="18" t="s">
        <v>188</v>
      </c>
      <c r="B5587" s="18" t="s">
        <v>323</v>
      </c>
      <c r="C5587" s="18" t="s">
        <v>324</v>
      </c>
      <c r="D5587" s="18" t="s">
        <v>98</v>
      </c>
      <c r="E5587" s="18" t="s">
        <v>102</v>
      </c>
      <c r="F5587" s="44">
        <v>23</v>
      </c>
    </row>
    <row r="5588" spans="1:6" x14ac:dyDescent="0.2">
      <c r="A5588" s="18" t="s">
        <v>188</v>
      </c>
      <c r="B5588" s="18" t="s">
        <v>323</v>
      </c>
      <c r="C5588" s="18" t="s">
        <v>324</v>
      </c>
      <c r="D5588" s="18" t="s">
        <v>98</v>
      </c>
      <c r="E5588" s="18" t="s">
        <v>23</v>
      </c>
      <c r="F5588" s="44">
        <v>90</v>
      </c>
    </row>
    <row r="5589" spans="1:6" x14ac:dyDescent="0.2">
      <c r="A5589" s="18" t="s">
        <v>188</v>
      </c>
      <c r="B5589" s="18" t="s">
        <v>323</v>
      </c>
      <c r="C5589" s="18" t="s">
        <v>324</v>
      </c>
      <c r="D5589" s="18" t="s">
        <v>98</v>
      </c>
      <c r="E5589" s="18" t="s">
        <v>101</v>
      </c>
      <c r="F5589" s="44">
        <v>110</v>
      </c>
    </row>
    <row r="5590" spans="1:6" x14ac:dyDescent="0.2">
      <c r="A5590" s="18" t="s">
        <v>188</v>
      </c>
      <c r="B5590" s="18" t="s">
        <v>323</v>
      </c>
      <c r="C5590" s="18" t="s">
        <v>324</v>
      </c>
      <c r="D5590" s="18" t="s">
        <v>98</v>
      </c>
      <c r="E5590" s="18" t="s">
        <v>104</v>
      </c>
      <c r="F5590" s="44">
        <v>17</v>
      </c>
    </row>
    <row r="5591" spans="1:6" x14ac:dyDescent="0.2">
      <c r="A5591" s="18" t="s">
        <v>188</v>
      </c>
      <c r="B5591" s="18" t="s">
        <v>323</v>
      </c>
      <c r="C5591" s="18" t="s">
        <v>324</v>
      </c>
      <c r="D5591" s="18" t="s">
        <v>98</v>
      </c>
      <c r="E5591" s="18" t="s">
        <v>99</v>
      </c>
      <c r="F5591" s="44">
        <v>805</v>
      </c>
    </row>
    <row r="5592" spans="1:6" x14ac:dyDescent="0.2">
      <c r="A5592" s="18" t="s">
        <v>188</v>
      </c>
      <c r="B5592" s="18" t="s">
        <v>323</v>
      </c>
      <c r="C5592" s="18" t="s">
        <v>324</v>
      </c>
      <c r="D5592" s="18" t="s">
        <v>98</v>
      </c>
      <c r="E5592" s="18" t="s">
        <v>103</v>
      </c>
      <c r="F5592" s="44">
        <v>247</v>
      </c>
    </row>
    <row r="5593" spans="1:6" x14ac:dyDescent="0.2">
      <c r="A5593" s="18" t="s">
        <v>188</v>
      </c>
      <c r="B5593" s="18" t="s">
        <v>323</v>
      </c>
      <c r="C5593" s="18" t="s">
        <v>324</v>
      </c>
      <c r="D5593" s="18" t="s">
        <v>39</v>
      </c>
      <c r="E5593" s="18" t="s">
        <v>220</v>
      </c>
      <c r="F5593" s="44">
        <v>1</v>
      </c>
    </row>
    <row r="5594" spans="1:6" x14ac:dyDescent="0.2">
      <c r="A5594" s="18" t="s">
        <v>188</v>
      </c>
      <c r="B5594" s="18" t="s">
        <v>323</v>
      </c>
      <c r="C5594" s="18" t="s">
        <v>324</v>
      </c>
      <c r="D5594" s="18" t="s">
        <v>39</v>
      </c>
      <c r="E5594" s="18" t="s">
        <v>172</v>
      </c>
      <c r="F5594" s="44">
        <v>29</v>
      </c>
    </row>
    <row r="5595" spans="1:6" x14ac:dyDescent="0.2">
      <c r="A5595" s="18" t="s">
        <v>188</v>
      </c>
      <c r="B5595" s="18" t="s">
        <v>323</v>
      </c>
      <c r="C5595" s="18" t="s">
        <v>324</v>
      </c>
      <c r="D5595" s="18" t="s">
        <v>39</v>
      </c>
      <c r="E5595" s="18" t="s">
        <v>174</v>
      </c>
      <c r="F5595" s="44">
        <v>4</v>
      </c>
    </row>
    <row r="5596" spans="1:6" x14ac:dyDescent="0.2">
      <c r="A5596" s="18" t="s">
        <v>188</v>
      </c>
      <c r="B5596" s="18" t="s">
        <v>323</v>
      </c>
      <c r="C5596" s="18" t="s">
        <v>324</v>
      </c>
      <c r="D5596" s="18" t="s">
        <v>39</v>
      </c>
      <c r="E5596" s="18" t="s">
        <v>23</v>
      </c>
      <c r="F5596" s="44">
        <v>16</v>
      </c>
    </row>
    <row r="5597" spans="1:6" x14ac:dyDescent="0.2">
      <c r="A5597" s="18" t="s">
        <v>188</v>
      </c>
      <c r="B5597" s="18" t="s">
        <v>323</v>
      </c>
      <c r="C5597" s="18" t="s">
        <v>324</v>
      </c>
      <c r="D5597" s="18" t="s">
        <v>39</v>
      </c>
      <c r="E5597" s="18" t="s">
        <v>54</v>
      </c>
      <c r="F5597" s="44">
        <v>10</v>
      </c>
    </row>
    <row r="5598" spans="1:6" x14ac:dyDescent="0.2">
      <c r="A5598" s="18" t="s">
        <v>188</v>
      </c>
      <c r="B5598" s="18" t="s">
        <v>323</v>
      </c>
      <c r="C5598" s="18" t="s">
        <v>324</v>
      </c>
      <c r="D5598" s="18" t="s">
        <v>39</v>
      </c>
      <c r="E5598" s="18" t="s">
        <v>55</v>
      </c>
      <c r="F5598" s="44">
        <v>4</v>
      </c>
    </row>
    <row r="5599" spans="1:6" x14ac:dyDescent="0.2">
      <c r="A5599" s="18" t="s">
        <v>188</v>
      </c>
      <c r="B5599" s="18" t="s">
        <v>323</v>
      </c>
      <c r="C5599" s="18" t="s">
        <v>324</v>
      </c>
      <c r="D5599" s="18" t="s">
        <v>39</v>
      </c>
      <c r="E5599" s="18" t="s">
        <v>43</v>
      </c>
      <c r="F5599" s="44">
        <v>1</v>
      </c>
    </row>
    <row r="5600" spans="1:6" x14ac:dyDescent="0.2">
      <c r="A5600" s="18" t="s">
        <v>188</v>
      </c>
      <c r="B5600" s="18" t="s">
        <v>323</v>
      </c>
      <c r="C5600" s="18" t="s">
        <v>324</v>
      </c>
      <c r="D5600" s="18" t="s">
        <v>39</v>
      </c>
      <c r="E5600" s="18" t="s">
        <v>170</v>
      </c>
      <c r="F5600" s="44">
        <v>23</v>
      </c>
    </row>
    <row r="5601" spans="1:6" x14ac:dyDescent="0.2">
      <c r="A5601" s="18" t="s">
        <v>188</v>
      </c>
      <c r="B5601" s="18" t="s">
        <v>323</v>
      </c>
      <c r="C5601" s="18" t="s">
        <v>324</v>
      </c>
      <c r="D5601" s="18" t="s">
        <v>39</v>
      </c>
      <c r="E5601" s="18" t="s">
        <v>48</v>
      </c>
      <c r="F5601" s="44">
        <v>1</v>
      </c>
    </row>
    <row r="5602" spans="1:6" x14ac:dyDescent="0.2">
      <c r="A5602" s="18" t="s">
        <v>188</v>
      </c>
      <c r="B5602" s="18" t="s">
        <v>323</v>
      </c>
      <c r="C5602" s="18" t="s">
        <v>324</v>
      </c>
      <c r="D5602" s="18" t="s">
        <v>39</v>
      </c>
      <c r="E5602" s="18" t="s">
        <v>47</v>
      </c>
      <c r="F5602" s="44">
        <v>17</v>
      </c>
    </row>
    <row r="5603" spans="1:6" x14ac:dyDescent="0.2">
      <c r="A5603" s="18" t="s">
        <v>188</v>
      </c>
      <c r="B5603" s="18" t="s">
        <v>323</v>
      </c>
      <c r="C5603" s="18" t="s">
        <v>324</v>
      </c>
      <c r="D5603" s="18" t="s">
        <v>39</v>
      </c>
      <c r="E5603" s="18" t="s">
        <v>169</v>
      </c>
      <c r="F5603" s="44">
        <v>118</v>
      </c>
    </row>
    <row r="5604" spans="1:6" x14ac:dyDescent="0.2">
      <c r="A5604" s="18" t="s">
        <v>188</v>
      </c>
      <c r="B5604" s="18" t="s">
        <v>323</v>
      </c>
      <c r="C5604" s="18" t="s">
        <v>324</v>
      </c>
      <c r="D5604" s="18" t="s">
        <v>39</v>
      </c>
      <c r="E5604" s="18" t="s">
        <v>189</v>
      </c>
      <c r="F5604" s="44">
        <v>4</v>
      </c>
    </row>
    <row r="5605" spans="1:6" x14ac:dyDescent="0.2">
      <c r="A5605" s="18" t="s">
        <v>188</v>
      </c>
      <c r="B5605" s="18" t="s">
        <v>323</v>
      </c>
      <c r="C5605" s="18" t="s">
        <v>324</v>
      </c>
      <c r="D5605" s="18" t="s">
        <v>39</v>
      </c>
      <c r="E5605" s="18" t="s">
        <v>56</v>
      </c>
      <c r="F5605" s="44">
        <v>16</v>
      </c>
    </row>
    <row r="5606" spans="1:6" x14ac:dyDescent="0.2">
      <c r="A5606" s="18" t="s">
        <v>188</v>
      </c>
      <c r="B5606" s="18" t="s">
        <v>323</v>
      </c>
      <c r="C5606" s="18" t="s">
        <v>324</v>
      </c>
      <c r="D5606" s="18" t="s">
        <v>39</v>
      </c>
      <c r="E5606" s="18" t="s">
        <v>44</v>
      </c>
      <c r="F5606" s="44">
        <v>4</v>
      </c>
    </row>
    <row r="5607" spans="1:6" x14ac:dyDescent="0.2">
      <c r="A5607" s="18" t="s">
        <v>188</v>
      </c>
      <c r="B5607" s="18" t="s">
        <v>323</v>
      </c>
      <c r="C5607" s="18" t="s">
        <v>324</v>
      </c>
      <c r="D5607" s="18" t="s">
        <v>39</v>
      </c>
      <c r="E5607" s="18" t="s">
        <v>173</v>
      </c>
      <c r="F5607" s="44">
        <v>7</v>
      </c>
    </row>
    <row r="5608" spans="1:6" x14ac:dyDescent="0.2">
      <c r="A5608" s="18" t="s">
        <v>188</v>
      </c>
      <c r="B5608" s="18" t="s">
        <v>323</v>
      </c>
      <c r="C5608" s="18" t="s">
        <v>324</v>
      </c>
      <c r="D5608" s="18" t="s">
        <v>13</v>
      </c>
      <c r="E5608" s="18" t="s">
        <v>21</v>
      </c>
      <c r="F5608" s="44">
        <v>158</v>
      </c>
    </row>
    <row r="5609" spans="1:6" x14ac:dyDescent="0.2">
      <c r="A5609" s="18" t="s">
        <v>188</v>
      </c>
      <c r="B5609" s="18" t="s">
        <v>323</v>
      </c>
      <c r="C5609" s="18" t="s">
        <v>324</v>
      </c>
      <c r="D5609" s="18" t="s">
        <v>13</v>
      </c>
      <c r="E5609" s="18" t="s">
        <v>14</v>
      </c>
      <c r="F5609" s="44">
        <v>1044</v>
      </c>
    </row>
    <row r="5610" spans="1:6" x14ac:dyDescent="0.2">
      <c r="A5610" s="18" t="s">
        <v>188</v>
      </c>
      <c r="B5610" s="18" t="s">
        <v>323</v>
      </c>
      <c r="C5610" s="18" t="s">
        <v>324</v>
      </c>
      <c r="D5610" s="18" t="s">
        <v>13</v>
      </c>
      <c r="E5610" s="18" t="s">
        <v>18</v>
      </c>
      <c r="F5610" s="44">
        <v>2364</v>
      </c>
    </row>
    <row r="5611" spans="1:6" x14ac:dyDescent="0.2">
      <c r="A5611" s="18" t="s">
        <v>188</v>
      </c>
      <c r="B5611" s="18" t="s">
        <v>323</v>
      </c>
      <c r="C5611" s="18" t="s">
        <v>324</v>
      </c>
      <c r="D5611" s="18" t="s">
        <v>13</v>
      </c>
      <c r="E5611" s="18" t="s">
        <v>17</v>
      </c>
      <c r="F5611" s="44">
        <v>2247</v>
      </c>
    </row>
    <row r="5612" spans="1:6" x14ac:dyDescent="0.2">
      <c r="A5612" s="18" t="s">
        <v>188</v>
      </c>
      <c r="B5612" s="18" t="s">
        <v>323</v>
      </c>
      <c r="C5612" s="18" t="s">
        <v>324</v>
      </c>
      <c r="D5612" s="18" t="s">
        <v>13</v>
      </c>
      <c r="E5612" s="18" t="s">
        <v>20</v>
      </c>
      <c r="F5612" s="44">
        <v>352</v>
      </c>
    </row>
    <row r="5613" spans="1:6" x14ac:dyDescent="0.2">
      <c r="A5613" s="18" t="s">
        <v>188</v>
      </c>
      <c r="B5613" s="18" t="s">
        <v>323</v>
      </c>
      <c r="C5613" s="18" t="s">
        <v>324</v>
      </c>
      <c r="D5613" s="18" t="s">
        <v>13</v>
      </c>
      <c r="E5613" s="18" t="s">
        <v>23</v>
      </c>
      <c r="F5613" s="44">
        <v>130</v>
      </c>
    </row>
    <row r="5614" spans="1:6" x14ac:dyDescent="0.2">
      <c r="A5614" s="18" t="s">
        <v>188</v>
      </c>
      <c r="B5614" s="18" t="s">
        <v>323</v>
      </c>
      <c r="C5614" s="18" t="s">
        <v>324</v>
      </c>
      <c r="D5614" s="18" t="s">
        <v>13</v>
      </c>
      <c r="E5614" s="18" t="s">
        <v>15</v>
      </c>
      <c r="F5614" s="44">
        <v>501</v>
      </c>
    </row>
    <row r="5615" spans="1:6" x14ac:dyDescent="0.2">
      <c r="A5615" s="18" t="s">
        <v>188</v>
      </c>
      <c r="B5615" s="18" t="s">
        <v>323</v>
      </c>
      <c r="C5615" s="18" t="s">
        <v>324</v>
      </c>
      <c r="D5615" s="18" t="s">
        <v>13</v>
      </c>
      <c r="E5615" s="18" t="s">
        <v>22</v>
      </c>
      <c r="F5615" s="44">
        <v>459</v>
      </c>
    </row>
    <row r="5616" spans="1:6" x14ac:dyDescent="0.2">
      <c r="A5616" s="18" t="s">
        <v>188</v>
      </c>
      <c r="B5616" s="18" t="s">
        <v>323</v>
      </c>
      <c r="C5616" s="18" t="s">
        <v>324</v>
      </c>
      <c r="D5616" s="18" t="s">
        <v>13</v>
      </c>
      <c r="E5616" s="18" t="s">
        <v>19</v>
      </c>
      <c r="F5616" s="44">
        <v>211</v>
      </c>
    </row>
    <row r="5617" spans="1:6" x14ac:dyDescent="0.2">
      <c r="A5617" s="18" t="s">
        <v>188</v>
      </c>
      <c r="B5617" s="18" t="s">
        <v>323</v>
      </c>
      <c r="C5617" s="18" t="s">
        <v>324</v>
      </c>
      <c r="D5617" s="18" t="s">
        <v>128</v>
      </c>
      <c r="E5617" s="18" t="s">
        <v>23</v>
      </c>
      <c r="F5617" s="44">
        <v>285</v>
      </c>
    </row>
    <row r="5618" spans="1:6" x14ac:dyDescent="0.2">
      <c r="A5618" s="18" t="s">
        <v>188</v>
      </c>
      <c r="B5618" s="18" t="s">
        <v>323</v>
      </c>
      <c r="C5618" s="18" t="s">
        <v>324</v>
      </c>
      <c r="D5618" s="18" t="s">
        <v>128</v>
      </c>
      <c r="E5618" s="18" t="s">
        <v>129</v>
      </c>
      <c r="F5618" s="44">
        <v>86</v>
      </c>
    </row>
    <row r="5619" spans="1:6" x14ac:dyDescent="0.2">
      <c r="A5619" s="18" t="s">
        <v>188</v>
      </c>
      <c r="B5619" s="18" t="s">
        <v>323</v>
      </c>
      <c r="C5619" s="18" t="s">
        <v>324</v>
      </c>
      <c r="D5619" s="18" t="s">
        <v>128</v>
      </c>
      <c r="E5619" s="18" t="s">
        <v>130</v>
      </c>
      <c r="F5619" s="44">
        <v>497</v>
      </c>
    </row>
    <row r="5620" spans="1:6" x14ac:dyDescent="0.2">
      <c r="A5620" s="18" t="s">
        <v>188</v>
      </c>
      <c r="B5620" s="18" t="s">
        <v>323</v>
      </c>
      <c r="C5620" s="18" t="s">
        <v>324</v>
      </c>
      <c r="D5620" s="18" t="s">
        <v>244</v>
      </c>
      <c r="E5620" s="18" t="s">
        <v>160</v>
      </c>
      <c r="F5620" s="44">
        <v>21</v>
      </c>
    </row>
    <row r="5621" spans="1:6" x14ac:dyDescent="0.2">
      <c r="A5621" s="18" t="s">
        <v>188</v>
      </c>
      <c r="B5621" s="18" t="s">
        <v>323</v>
      </c>
      <c r="C5621" s="18" t="s">
        <v>324</v>
      </c>
      <c r="D5621" s="18" t="s">
        <v>244</v>
      </c>
      <c r="E5621" s="18" t="s">
        <v>159</v>
      </c>
      <c r="F5621" s="44">
        <v>3</v>
      </c>
    </row>
    <row r="5622" spans="1:6" x14ac:dyDescent="0.2">
      <c r="A5622" s="18" t="s">
        <v>188</v>
      </c>
      <c r="B5622" s="18" t="s">
        <v>323</v>
      </c>
      <c r="C5622" s="18" t="s">
        <v>324</v>
      </c>
      <c r="D5622" s="18" t="s">
        <v>244</v>
      </c>
      <c r="E5622" s="18" t="s">
        <v>161</v>
      </c>
      <c r="F5622" s="44">
        <v>58</v>
      </c>
    </row>
    <row r="5623" spans="1:6" x14ac:dyDescent="0.2">
      <c r="A5623" s="18" t="s">
        <v>188</v>
      </c>
      <c r="B5623" s="18" t="s">
        <v>323</v>
      </c>
      <c r="C5623" s="18" t="s">
        <v>324</v>
      </c>
      <c r="D5623" s="18" t="s">
        <v>138</v>
      </c>
      <c r="E5623" s="18" t="s">
        <v>140</v>
      </c>
      <c r="F5623" s="44">
        <v>91</v>
      </c>
    </row>
    <row r="5624" spans="1:6" x14ac:dyDescent="0.2">
      <c r="A5624" s="18" t="s">
        <v>188</v>
      </c>
      <c r="B5624" s="18" t="s">
        <v>323</v>
      </c>
      <c r="C5624" s="18" t="s">
        <v>324</v>
      </c>
      <c r="D5624" s="18" t="s">
        <v>138</v>
      </c>
      <c r="E5624" s="18" t="s">
        <v>139</v>
      </c>
      <c r="F5624" s="44">
        <v>427</v>
      </c>
    </row>
    <row r="5625" spans="1:6" x14ac:dyDescent="0.2">
      <c r="A5625" s="18" t="s">
        <v>188</v>
      </c>
      <c r="B5625" s="18" t="s">
        <v>323</v>
      </c>
      <c r="C5625" s="18" t="s">
        <v>324</v>
      </c>
      <c r="D5625" s="18" t="s">
        <v>148</v>
      </c>
      <c r="E5625" s="18" t="s">
        <v>149</v>
      </c>
      <c r="F5625" s="44">
        <v>1</v>
      </c>
    </row>
    <row r="5626" spans="1:6" x14ac:dyDescent="0.2">
      <c r="A5626" s="18" t="s">
        <v>188</v>
      </c>
      <c r="B5626" s="18" t="s">
        <v>323</v>
      </c>
      <c r="C5626" s="18" t="s">
        <v>324</v>
      </c>
      <c r="D5626" s="18" t="s">
        <v>148</v>
      </c>
      <c r="E5626" s="18" t="s">
        <v>23</v>
      </c>
      <c r="F5626" s="44">
        <v>9</v>
      </c>
    </row>
    <row r="5627" spans="1:6" x14ac:dyDescent="0.2">
      <c r="A5627" s="18" t="s">
        <v>188</v>
      </c>
      <c r="B5627" s="18" t="s">
        <v>323</v>
      </c>
      <c r="C5627" s="18" t="s">
        <v>325</v>
      </c>
      <c r="D5627" s="18" t="s">
        <v>21</v>
      </c>
      <c r="E5627" s="18" t="s">
        <v>156</v>
      </c>
      <c r="F5627" s="44">
        <v>171</v>
      </c>
    </row>
    <row r="5628" spans="1:6" x14ac:dyDescent="0.2">
      <c r="A5628" s="18" t="s">
        <v>188</v>
      </c>
      <c r="B5628" s="18" t="s">
        <v>323</v>
      </c>
      <c r="C5628" s="18" t="s">
        <v>325</v>
      </c>
      <c r="D5628" s="18" t="s">
        <v>21</v>
      </c>
      <c r="E5628" s="18" t="s">
        <v>157</v>
      </c>
      <c r="F5628" s="44">
        <v>406</v>
      </c>
    </row>
    <row r="5629" spans="1:6" x14ac:dyDescent="0.2">
      <c r="A5629" s="18" t="s">
        <v>188</v>
      </c>
      <c r="B5629" s="18" t="s">
        <v>323</v>
      </c>
      <c r="C5629" s="18" t="s">
        <v>325</v>
      </c>
      <c r="D5629" s="18" t="s">
        <v>73</v>
      </c>
      <c r="E5629" s="18" t="s">
        <v>93</v>
      </c>
      <c r="F5629" s="44">
        <v>42</v>
      </c>
    </row>
    <row r="5630" spans="1:6" x14ac:dyDescent="0.2">
      <c r="A5630" s="18" t="s">
        <v>188</v>
      </c>
      <c r="B5630" s="18" t="s">
        <v>323</v>
      </c>
      <c r="C5630" s="18" t="s">
        <v>325</v>
      </c>
      <c r="D5630" s="18" t="s">
        <v>73</v>
      </c>
      <c r="E5630" s="18" t="s">
        <v>92</v>
      </c>
      <c r="F5630" s="44">
        <v>9</v>
      </c>
    </row>
    <row r="5631" spans="1:6" x14ac:dyDescent="0.2">
      <c r="A5631" s="18" t="s">
        <v>188</v>
      </c>
      <c r="B5631" s="18" t="s">
        <v>323</v>
      </c>
      <c r="C5631" s="18" t="s">
        <v>325</v>
      </c>
      <c r="D5631" s="18" t="s">
        <v>73</v>
      </c>
      <c r="E5631" s="18" t="s">
        <v>94</v>
      </c>
      <c r="F5631" s="44">
        <v>22</v>
      </c>
    </row>
    <row r="5632" spans="1:6" x14ac:dyDescent="0.2">
      <c r="A5632" s="18" t="s">
        <v>188</v>
      </c>
      <c r="B5632" s="18" t="s">
        <v>323</v>
      </c>
      <c r="C5632" s="18" t="s">
        <v>325</v>
      </c>
      <c r="D5632" s="18" t="s">
        <v>73</v>
      </c>
      <c r="E5632" s="18" t="s">
        <v>87</v>
      </c>
      <c r="F5632" s="44">
        <v>7</v>
      </c>
    </row>
    <row r="5633" spans="1:6" x14ac:dyDescent="0.2">
      <c r="A5633" s="18" t="s">
        <v>188</v>
      </c>
      <c r="B5633" s="18" t="s">
        <v>323</v>
      </c>
      <c r="C5633" s="18" t="s">
        <v>325</v>
      </c>
      <c r="D5633" s="18" t="s">
        <v>73</v>
      </c>
      <c r="E5633" s="18" t="s">
        <v>86</v>
      </c>
      <c r="F5633" s="44">
        <v>30</v>
      </c>
    </row>
    <row r="5634" spans="1:6" x14ac:dyDescent="0.2">
      <c r="A5634" s="18" t="s">
        <v>188</v>
      </c>
      <c r="B5634" s="18" t="s">
        <v>323</v>
      </c>
      <c r="C5634" s="18" t="s">
        <v>325</v>
      </c>
      <c r="D5634" s="18" t="s">
        <v>73</v>
      </c>
      <c r="E5634" s="18" t="s">
        <v>88</v>
      </c>
      <c r="F5634" s="44">
        <v>3</v>
      </c>
    </row>
    <row r="5635" spans="1:6" x14ac:dyDescent="0.2">
      <c r="A5635" s="18" t="s">
        <v>188</v>
      </c>
      <c r="B5635" s="18" t="s">
        <v>323</v>
      </c>
      <c r="C5635" s="18" t="s">
        <v>325</v>
      </c>
      <c r="D5635" s="18" t="s">
        <v>73</v>
      </c>
      <c r="E5635" s="18" t="s">
        <v>96</v>
      </c>
      <c r="F5635" s="44">
        <v>34</v>
      </c>
    </row>
    <row r="5636" spans="1:6" x14ac:dyDescent="0.2">
      <c r="A5636" s="18" t="s">
        <v>188</v>
      </c>
      <c r="B5636" s="18" t="s">
        <v>323</v>
      </c>
      <c r="C5636" s="18" t="s">
        <v>325</v>
      </c>
      <c r="D5636" s="18" t="s">
        <v>73</v>
      </c>
      <c r="E5636" s="18" t="s">
        <v>95</v>
      </c>
      <c r="F5636" s="44">
        <v>50</v>
      </c>
    </row>
    <row r="5637" spans="1:6" x14ac:dyDescent="0.2">
      <c r="A5637" s="18" t="s">
        <v>188</v>
      </c>
      <c r="B5637" s="18" t="s">
        <v>323</v>
      </c>
      <c r="C5637" s="18" t="s">
        <v>325</v>
      </c>
      <c r="D5637" s="18" t="s">
        <v>73</v>
      </c>
      <c r="E5637" s="18" t="s">
        <v>97</v>
      </c>
      <c r="F5637" s="44">
        <v>5</v>
      </c>
    </row>
    <row r="5638" spans="1:6" x14ac:dyDescent="0.2">
      <c r="A5638" s="18" t="s">
        <v>188</v>
      </c>
      <c r="B5638" s="18" t="s">
        <v>323</v>
      </c>
      <c r="C5638" s="18" t="s">
        <v>325</v>
      </c>
      <c r="D5638" s="18" t="s">
        <v>73</v>
      </c>
      <c r="E5638" s="18" t="s">
        <v>80</v>
      </c>
      <c r="F5638" s="44">
        <v>8</v>
      </c>
    </row>
    <row r="5639" spans="1:6" x14ac:dyDescent="0.2">
      <c r="A5639" s="18" t="s">
        <v>188</v>
      </c>
      <c r="B5639" s="18" t="s">
        <v>323</v>
      </c>
      <c r="C5639" s="18" t="s">
        <v>325</v>
      </c>
      <c r="D5639" s="18" t="s">
        <v>73</v>
      </c>
      <c r="E5639" s="18" t="s">
        <v>79</v>
      </c>
      <c r="F5639" s="44">
        <v>42</v>
      </c>
    </row>
    <row r="5640" spans="1:6" x14ac:dyDescent="0.2">
      <c r="A5640" s="18" t="s">
        <v>188</v>
      </c>
      <c r="B5640" s="18" t="s">
        <v>323</v>
      </c>
      <c r="C5640" s="18" t="s">
        <v>325</v>
      </c>
      <c r="D5640" s="18" t="s">
        <v>73</v>
      </c>
      <c r="E5640" s="18" t="s">
        <v>78</v>
      </c>
      <c r="F5640" s="44">
        <v>7</v>
      </c>
    </row>
    <row r="5641" spans="1:6" x14ac:dyDescent="0.2">
      <c r="A5641" s="18" t="s">
        <v>188</v>
      </c>
      <c r="B5641" s="18" t="s">
        <v>323</v>
      </c>
      <c r="C5641" s="18" t="s">
        <v>325</v>
      </c>
      <c r="D5641" s="18" t="s">
        <v>73</v>
      </c>
      <c r="E5641" s="18" t="s">
        <v>81</v>
      </c>
      <c r="F5641" s="44">
        <v>12</v>
      </c>
    </row>
    <row r="5642" spans="1:6" x14ac:dyDescent="0.2">
      <c r="A5642" s="18" t="s">
        <v>188</v>
      </c>
      <c r="B5642" s="18" t="s">
        <v>323</v>
      </c>
      <c r="C5642" s="18" t="s">
        <v>325</v>
      </c>
      <c r="D5642" s="18" t="s">
        <v>73</v>
      </c>
      <c r="E5642" s="18" t="s">
        <v>76</v>
      </c>
      <c r="F5642" s="44">
        <v>45</v>
      </c>
    </row>
    <row r="5643" spans="1:6" x14ac:dyDescent="0.2">
      <c r="A5643" s="18" t="s">
        <v>188</v>
      </c>
      <c r="B5643" s="18" t="s">
        <v>323</v>
      </c>
      <c r="C5643" s="18" t="s">
        <v>325</v>
      </c>
      <c r="D5643" s="18" t="s">
        <v>73</v>
      </c>
      <c r="E5643" s="18" t="s">
        <v>75</v>
      </c>
      <c r="F5643" s="44">
        <v>261</v>
      </c>
    </row>
    <row r="5644" spans="1:6" x14ac:dyDescent="0.2">
      <c r="A5644" s="18" t="s">
        <v>188</v>
      </c>
      <c r="B5644" s="18" t="s">
        <v>323</v>
      </c>
      <c r="C5644" s="18" t="s">
        <v>325</v>
      </c>
      <c r="D5644" s="18" t="s">
        <v>73</v>
      </c>
      <c r="E5644" s="18" t="s">
        <v>74</v>
      </c>
      <c r="F5644" s="44">
        <v>2</v>
      </c>
    </row>
    <row r="5645" spans="1:6" x14ac:dyDescent="0.2">
      <c r="A5645" s="18" t="s">
        <v>188</v>
      </c>
      <c r="B5645" s="18" t="s">
        <v>323</v>
      </c>
      <c r="C5645" s="18" t="s">
        <v>325</v>
      </c>
      <c r="D5645" s="18" t="s">
        <v>73</v>
      </c>
      <c r="E5645" s="18" t="s">
        <v>77</v>
      </c>
      <c r="F5645" s="44">
        <v>94</v>
      </c>
    </row>
    <row r="5646" spans="1:6" x14ac:dyDescent="0.2">
      <c r="A5646" s="18" t="s">
        <v>188</v>
      </c>
      <c r="B5646" s="18" t="s">
        <v>323</v>
      </c>
      <c r="C5646" s="18" t="s">
        <v>325</v>
      </c>
      <c r="D5646" s="18" t="s">
        <v>73</v>
      </c>
      <c r="E5646" s="18" t="s">
        <v>84</v>
      </c>
      <c r="F5646" s="44">
        <v>7</v>
      </c>
    </row>
    <row r="5647" spans="1:6" x14ac:dyDescent="0.2">
      <c r="A5647" s="18" t="s">
        <v>188</v>
      </c>
      <c r="B5647" s="18" t="s">
        <v>323</v>
      </c>
      <c r="C5647" s="18" t="s">
        <v>325</v>
      </c>
      <c r="D5647" s="18" t="s">
        <v>73</v>
      </c>
      <c r="E5647" s="18" t="s">
        <v>83</v>
      </c>
      <c r="F5647" s="44">
        <v>55</v>
      </c>
    </row>
    <row r="5648" spans="1:6" x14ac:dyDescent="0.2">
      <c r="A5648" s="18" t="s">
        <v>188</v>
      </c>
      <c r="B5648" s="18" t="s">
        <v>323</v>
      </c>
      <c r="C5648" s="18" t="s">
        <v>325</v>
      </c>
      <c r="D5648" s="18" t="s">
        <v>73</v>
      </c>
      <c r="E5648" s="18" t="s">
        <v>82</v>
      </c>
      <c r="F5648" s="44">
        <v>128</v>
      </c>
    </row>
    <row r="5649" spans="1:6" x14ac:dyDescent="0.2">
      <c r="A5649" s="18" t="s">
        <v>188</v>
      </c>
      <c r="B5649" s="18" t="s">
        <v>323</v>
      </c>
      <c r="C5649" s="18" t="s">
        <v>325</v>
      </c>
      <c r="D5649" s="18" t="s">
        <v>73</v>
      </c>
      <c r="E5649" s="18" t="s">
        <v>85</v>
      </c>
      <c r="F5649" s="44">
        <v>23</v>
      </c>
    </row>
    <row r="5650" spans="1:6" x14ac:dyDescent="0.2">
      <c r="A5650" s="18" t="s">
        <v>188</v>
      </c>
      <c r="B5650" s="18" t="s">
        <v>323</v>
      </c>
      <c r="C5650" s="18" t="s">
        <v>325</v>
      </c>
      <c r="D5650" s="18" t="s">
        <v>73</v>
      </c>
      <c r="E5650" s="18" t="s">
        <v>90</v>
      </c>
      <c r="F5650" s="44">
        <v>343</v>
      </c>
    </row>
    <row r="5651" spans="1:6" x14ac:dyDescent="0.2">
      <c r="A5651" s="18" t="s">
        <v>188</v>
      </c>
      <c r="B5651" s="18" t="s">
        <v>323</v>
      </c>
      <c r="C5651" s="18" t="s">
        <v>325</v>
      </c>
      <c r="D5651" s="18" t="s">
        <v>73</v>
      </c>
      <c r="E5651" s="18" t="s">
        <v>89</v>
      </c>
      <c r="F5651" s="44">
        <v>57</v>
      </c>
    </row>
    <row r="5652" spans="1:6" x14ac:dyDescent="0.2">
      <c r="A5652" s="18" t="s">
        <v>188</v>
      </c>
      <c r="B5652" s="18" t="s">
        <v>323</v>
      </c>
      <c r="C5652" s="18" t="s">
        <v>325</v>
      </c>
      <c r="D5652" s="18" t="s">
        <v>73</v>
      </c>
      <c r="E5652" s="18" t="s">
        <v>91</v>
      </c>
      <c r="F5652" s="44">
        <v>164</v>
      </c>
    </row>
    <row r="5653" spans="1:6" x14ac:dyDescent="0.2">
      <c r="A5653" s="18" t="s">
        <v>188</v>
      </c>
      <c r="B5653" s="18" t="s">
        <v>323</v>
      </c>
      <c r="C5653" s="18" t="s">
        <v>325</v>
      </c>
      <c r="D5653" s="18" t="s">
        <v>150</v>
      </c>
      <c r="E5653" s="18" t="s">
        <v>154</v>
      </c>
      <c r="F5653" s="44">
        <v>2158</v>
      </c>
    </row>
    <row r="5654" spans="1:6" x14ac:dyDescent="0.2">
      <c r="A5654" s="18" t="s">
        <v>188</v>
      </c>
      <c r="B5654" s="18" t="s">
        <v>323</v>
      </c>
      <c r="C5654" s="18" t="s">
        <v>325</v>
      </c>
      <c r="D5654" s="18" t="s">
        <v>150</v>
      </c>
      <c r="E5654" s="18" t="s">
        <v>151</v>
      </c>
      <c r="F5654" s="44">
        <v>9</v>
      </c>
    </row>
    <row r="5655" spans="1:6" x14ac:dyDescent="0.2">
      <c r="A5655" s="18" t="s">
        <v>188</v>
      </c>
      <c r="B5655" s="18" t="s">
        <v>323</v>
      </c>
      <c r="C5655" s="18" t="s">
        <v>325</v>
      </c>
      <c r="D5655" s="18" t="s">
        <v>150</v>
      </c>
      <c r="E5655" s="18" t="s">
        <v>152</v>
      </c>
      <c r="F5655" s="44">
        <v>360</v>
      </c>
    </row>
    <row r="5656" spans="1:6" x14ac:dyDescent="0.2">
      <c r="A5656" s="18" t="s">
        <v>188</v>
      </c>
      <c r="B5656" s="18" t="s">
        <v>323</v>
      </c>
      <c r="C5656" s="18" t="s">
        <v>325</v>
      </c>
      <c r="D5656" s="18" t="s">
        <v>150</v>
      </c>
      <c r="E5656" s="18" t="s">
        <v>153</v>
      </c>
      <c r="F5656" s="44">
        <v>2023</v>
      </c>
    </row>
    <row r="5657" spans="1:6" x14ac:dyDescent="0.2">
      <c r="A5657" s="18" t="s">
        <v>188</v>
      </c>
      <c r="B5657" s="18" t="s">
        <v>323</v>
      </c>
      <c r="C5657" s="18" t="s">
        <v>325</v>
      </c>
      <c r="D5657" s="18" t="s">
        <v>57</v>
      </c>
      <c r="E5657" s="18" t="s">
        <v>62</v>
      </c>
      <c r="F5657" s="44">
        <v>2195</v>
      </c>
    </row>
    <row r="5658" spans="1:6" x14ac:dyDescent="0.2">
      <c r="A5658" s="18" t="s">
        <v>188</v>
      </c>
      <c r="B5658" s="18" t="s">
        <v>323</v>
      </c>
      <c r="C5658" s="18" t="s">
        <v>325</v>
      </c>
      <c r="D5658" s="18" t="s">
        <v>57</v>
      </c>
      <c r="E5658" s="18" t="s">
        <v>59</v>
      </c>
      <c r="F5658" s="44">
        <v>1309</v>
      </c>
    </row>
    <row r="5659" spans="1:6" x14ac:dyDescent="0.2">
      <c r="A5659" s="18" t="s">
        <v>188</v>
      </c>
      <c r="B5659" s="18" t="s">
        <v>323</v>
      </c>
      <c r="C5659" s="18" t="s">
        <v>325</v>
      </c>
      <c r="D5659" s="18" t="s">
        <v>57</v>
      </c>
      <c r="E5659" s="18" t="s">
        <v>60</v>
      </c>
      <c r="F5659" s="44">
        <v>1863</v>
      </c>
    </row>
    <row r="5660" spans="1:6" x14ac:dyDescent="0.2">
      <c r="A5660" s="18" t="s">
        <v>188</v>
      </c>
      <c r="B5660" s="18" t="s">
        <v>323</v>
      </c>
      <c r="C5660" s="18" t="s">
        <v>325</v>
      </c>
      <c r="D5660" s="18" t="s">
        <v>57</v>
      </c>
      <c r="E5660" s="18" t="s">
        <v>61</v>
      </c>
      <c r="F5660" s="44">
        <v>814</v>
      </c>
    </row>
    <row r="5661" spans="1:6" x14ac:dyDescent="0.2">
      <c r="A5661" s="18" t="s">
        <v>188</v>
      </c>
      <c r="B5661" s="18" t="s">
        <v>323</v>
      </c>
      <c r="C5661" s="18" t="s">
        <v>325</v>
      </c>
      <c r="D5661" s="18" t="s">
        <v>57</v>
      </c>
      <c r="E5661" s="18" t="s">
        <v>63</v>
      </c>
      <c r="F5661" s="44">
        <v>414</v>
      </c>
    </row>
    <row r="5662" spans="1:6" x14ac:dyDescent="0.2">
      <c r="A5662" s="18" t="s">
        <v>188</v>
      </c>
      <c r="B5662" s="18" t="s">
        <v>323</v>
      </c>
      <c r="C5662" s="18" t="s">
        <v>325</v>
      </c>
      <c r="D5662" s="18" t="s">
        <v>57</v>
      </c>
      <c r="E5662" s="18" t="s">
        <v>23</v>
      </c>
      <c r="F5662" s="44">
        <v>346</v>
      </c>
    </row>
    <row r="5663" spans="1:6" x14ac:dyDescent="0.2">
      <c r="A5663" s="18" t="s">
        <v>188</v>
      </c>
      <c r="B5663" s="18" t="s">
        <v>323</v>
      </c>
      <c r="C5663" s="18" t="s">
        <v>325</v>
      </c>
      <c r="D5663" s="18" t="s">
        <v>141</v>
      </c>
      <c r="E5663" s="18" t="s">
        <v>145</v>
      </c>
      <c r="F5663" s="44">
        <v>3</v>
      </c>
    </row>
    <row r="5664" spans="1:6" x14ac:dyDescent="0.2">
      <c r="A5664" s="18" t="s">
        <v>188</v>
      </c>
      <c r="B5664" s="18" t="s">
        <v>323</v>
      </c>
      <c r="C5664" s="18" t="s">
        <v>325</v>
      </c>
      <c r="D5664" s="18" t="s">
        <v>141</v>
      </c>
      <c r="E5664" s="18" t="s">
        <v>142</v>
      </c>
      <c r="F5664" s="44">
        <v>98</v>
      </c>
    </row>
    <row r="5665" spans="1:6" x14ac:dyDescent="0.2">
      <c r="A5665" s="18" t="s">
        <v>188</v>
      </c>
      <c r="B5665" s="18" t="s">
        <v>323</v>
      </c>
      <c r="C5665" s="18" t="s">
        <v>325</v>
      </c>
      <c r="D5665" s="18" t="s">
        <v>141</v>
      </c>
      <c r="E5665" s="18" t="s">
        <v>147</v>
      </c>
      <c r="F5665" s="44">
        <v>17</v>
      </c>
    </row>
    <row r="5666" spans="1:6" x14ac:dyDescent="0.2">
      <c r="A5666" s="18" t="s">
        <v>188</v>
      </c>
      <c r="B5666" s="18" t="s">
        <v>323</v>
      </c>
      <c r="C5666" s="18" t="s">
        <v>325</v>
      </c>
      <c r="D5666" s="18" t="s">
        <v>141</v>
      </c>
      <c r="E5666" s="18" t="s">
        <v>144</v>
      </c>
      <c r="F5666" s="44">
        <v>1</v>
      </c>
    </row>
    <row r="5667" spans="1:6" x14ac:dyDescent="0.2">
      <c r="A5667" s="18" t="s">
        <v>188</v>
      </c>
      <c r="B5667" s="18" t="s">
        <v>323</v>
      </c>
      <c r="C5667" s="18" t="s">
        <v>325</v>
      </c>
      <c r="D5667" s="18" t="s">
        <v>141</v>
      </c>
      <c r="E5667" s="18" t="s">
        <v>143</v>
      </c>
      <c r="F5667" s="44">
        <v>1</v>
      </c>
    </row>
    <row r="5668" spans="1:6" x14ac:dyDescent="0.2">
      <c r="A5668" s="18" t="s">
        <v>188</v>
      </c>
      <c r="B5668" s="18" t="s">
        <v>323</v>
      </c>
      <c r="C5668" s="18" t="s">
        <v>325</v>
      </c>
      <c r="D5668" s="18" t="s">
        <v>35</v>
      </c>
      <c r="E5668" s="18" t="s">
        <v>21</v>
      </c>
      <c r="F5668" s="44">
        <v>870</v>
      </c>
    </row>
    <row r="5669" spans="1:6" x14ac:dyDescent="0.2">
      <c r="A5669" s="18" t="s">
        <v>188</v>
      </c>
      <c r="B5669" s="18" t="s">
        <v>323</v>
      </c>
      <c r="C5669" s="18" t="s">
        <v>325</v>
      </c>
      <c r="D5669" s="18" t="s">
        <v>35</v>
      </c>
      <c r="E5669" s="18" t="s">
        <v>36</v>
      </c>
      <c r="F5669" s="44">
        <v>21</v>
      </c>
    </row>
    <row r="5670" spans="1:6" x14ac:dyDescent="0.2">
      <c r="A5670" s="18" t="s">
        <v>188</v>
      </c>
      <c r="B5670" s="18" t="s">
        <v>323</v>
      </c>
      <c r="C5670" s="18" t="s">
        <v>325</v>
      </c>
      <c r="D5670" s="18" t="s">
        <v>35</v>
      </c>
      <c r="E5670" s="18" t="s">
        <v>38</v>
      </c>
      <c r="F5670" s="44">
        <v>2263</v>
      </c>
    </row>
    <row r="5671" spans="1:6" x14ac:dyDescent="0.2">
      <c r="A5671" s="18" t="s">
        <v>188</v>
      </c>
      <c r="B5671" s="18" t="s">
        <v>323</v>
      </c>
      <c r="C5671" s="18" t="s">
        <v>325</v>
      </c>
      <c r="D5671" s="18" t="s">
        <v>35</v>
      </c>
      <c r="E5671" s="18" t="s">
        <v>23</v>
      </c>
      <c r="F5671" s="44">
        <v>154</v>
      </c>
    </row>
    <row r="5672" spans="1:6" x14ac:dyDescent="0.2">
      <c r="A5672" s="18" t="s">
        <v>188</v>
      </c>
      <c r="B5672" s="18" t="s">
        <v>323</v>
      </c>
      <c r="C5672" s="18" t="s">
        <v>325</v>
      </c>
      <c r="D5672" s="18" t="s">
        <v>35</v>
      </c>
      <c r="E5672" s="18" t="s">
        <v>37</v>
      </c>
      <c r="F5672" s="44">
        <v>299</v>
      </c>
    </row>
    <row r="5673" spans="1:6" x14ac:dyDescent="0.2">
      <c r="A5673" s="18" t="s">
        <v>188</v>
      </c>
      <c r="B5673" s="18" t="s">
        <v>323</v>
      </c>
      <c r="C5673" s="18" t="s">
        <v>325</v>
      </c>
      <c r="D5673" s="18" t="s">
        <v>35</v>
      </c>
      <c r="E5673" s="18" t="s">
        <v>22</v>
      </c>
      <c r="F5673" s="44">
        <v>124</v>
      </c>
    </row>
    <row r="5674" spans="1:6" x14ac:dyDescent="0.2">
      <c r="A5674" s="18" t="s">
        <v>188</v>
      </c>
      <c r="B5674" s="18" t="s">
        <v>323</v>
      </c>
      <c r="C5674" s="18" t="s">
        <v>325</v>
      </c>
      <c r="D5674" s="18" t="s">
        <v>272</v>
      </c>
      <c r="E5674" s="18" t="s">
        <v>166</v>
      </c>
      <c r="F5674" s="44">
        <v>406</v>
      </c>
    </row>
    <row r="5675" spans="1:6" x14ac:dyDescent="0.2">
      <c r="A5675" s="18" t="s">
        <v>188</v>
      </c>
      <c r="B5675" s="18" t="s">
        <v>323</v>
      </c>
      <c r="C5675" s="18" t="s">
        <v>325</v>
      </c>
      <c r="D5675" s="18" t="s">
        <v>272</v>
      </c>
      <c r="E5675" s="18" t="s">
        <v>163</v>
      </c>
      <c r="F5675" s="44">
        <v>1453</v>
      </c>
    </row>
    <row r="5676" spans="1:6" x14ac:dyDescent="0.2">
      <c r="A5676" s="18" t="s">
        <v>188</v>
      </c>
      <c r="B5676" s="18" t="s">
        <v>323</v>
      </c>
      <c r="C5676" s="18" t="s">
        <v>325</v>
      </c>
      <c r="D5676" s="18" t="s">
        <v>105</v>
      </c>
      <c r="E5676" s="18" t="s">
        <v>106</v>
      </c>
      <c r="F5676" s="44">
        <v>1</v>
      </c>
    </row>
    <row r="5677" spans="1:6" x14ac:dyDescent="0.2">
      <c r="A5677" s="18" t="s">
        <v>188</v>
      </c>
      <c r="B5677" s="18" t="s">
        <v>323</v>
      </c>
      <c r="C5677" s="18" t="s">
        <v>325</v>
      </c>
      <c r="D5677" s="18" t="s">
        <v>105</v>
      </c>
      <c r="E5677" s="18" t="s">
        <v>107</v>
      </c>
      <c r="F5677" s="44">
        <v>7</v>
      </c>
    </row>
    <row r="5678" spans="1:6" x14ac:dyDescent="0.2">
      <c r="A5678" s="18" t="s">
        <v>188</v>
      </c>
      <c r="B5678" s="18" t="s">
        <v>323</v>
      </c>
      <c r="C5678" s="18" t="s">
        <v>325</v>
      </c>
      <c r="D5678" s="18" t="s">
        <v>105</v>
      </c>
      <c r="E5678" s="18" t="s">
        <v>108</v>
      </c>
      <c r="F5678" s="44">
        <v>30</v>
      </c>
    </row>
    <row r="5679" spans="1:6" x14ac:dyDescent="0.2">
      <c r="A5679" s="18" t="s">
        <v>188</v>
      </c>
      <c r="B5679" s="18" t="s">
        <v>323</v>
      </c>
      <c r="C5679" s="18" t="s">
        <v>325</v>
      </c>
      <c r="D5679" s="18" t="s">
        <v>105</v>
      </c>
      <c r="E5679" s="18" t="s">
        <v>109</v>
      </c>
      <c r="F5679" s="44">
        <v>340</v>
      </c>
    </row>
    <row r="5680" spans="1:6" x14ac:dyDescent="0.2">
      <c r="A5680" s="18" t="s">
        <v>188</v>
      </c>
      <c r="B5680" s="18" t="s">
        <v>323</v>
      </c>
      <c r="C5680" s="18" t="s">
        <v>325</v>
      </c>
      <c r="D5680" s="18" t="s">
        <v>105</v>
      </c>
      <c r="E5680" s="18" t="s">
        <v>110</v>
      </c>
      <c r="F5680" s="44">
        <v>28</v>
      </c>
    </row>
    <row r="5681" spans="1:6" x14ac:dyDescent="0.2">
      <c r="A5681" s="18" t="s">
        <v>188</v>
      </c>
      <c r="B5681" s="18" t="s">
        <v>323</v>
      </c>
      <c r="C5681" s="18" t="s">
        <v>325</v>
      </c>
      <c r="D5681" s="18" t="s">
        <v>105</v>
      </c>
      <c r="E5681" s="18" t="s">
        <v>111</v>
      </c>
      <c r="F5681" s="44">
        <v>46</v>
      </c>
    </row>
    <row r="5682" spans="1:6" x14ac:dyDescent="0.2">
      <c r="A5682" s="18" t="s">
        <v>188</v>
      </c>
      <c r="B5682" s="18" t="s">
        <v>323</v>
      </c>
      <c r="C5682" s="18" t="s">
        <v>325</v>
      </c>
      <c r="D5682" s="18" t="s">
        <v>105</v>
      </c>
      <c r="E5682" s="18" t="s">
        <v>112</v>
      </c>
      <c r="F5682" s="44">
        <v>2</v>
      </c>
    </row>
    <row r="5683" spans="1:6" x14ac:dyDescent="0.2">
      <c r="A5683" s="18" t="s">
        <v>188</v>
      </c>
      <c r="B5683" s="18" t="s">
        <v>323</v>
      </c>
      <c r="C5683" s="18" t="s">
        <v>325</v>
      </c>
      <c r="D5683" s="18" t="s">
        <v>105</v>
      </c>
      <c r="E5683" s="18" t="s">
        <v>113</v>
      </c>
      <c r="F5683" s="44">
        <v>4</v>
      </c>
    </row>
    <row r="5684" spans="1:6" x14ac:dyDescent="0.2">
      <c r="A5684" s="18" t="s">
        <v>188</v>
      </c>
      <c r="B5684" s="18" t="s">
        <v>323</v>
      </c>
      <c r="C5684" s="18" t="s">
        <v>325</v>
      </c>
      <c r="D5684" s="18" t="s">
        <v>105</v>
      </c>
      <c r="E5684" s="18" t="s">
        <v>114</v>
      </c>
      <c r="F5684" s="44">
        <v>6</v>
      </c>
    </row>
    <row r="5685" spans="1:6" x14ac:dyDescent="0.2">
      <c r="A5685" s="18" t="s">
        <v>188</v>
      </c>
      <c r="B5685" s="18" t="s">
        <v>323</v>
      </c>
      <c r="C5685" s="18" t="s">
        <v>325</v>
      </c>
      <c r="D5685" s="18" t="s">
        <v>105</v>
      </c>
      <c r="E5685" s="18" t="s">
        <v>115</v>
      </c>
      <c r="F5685" s="44">
        <v>5</v>
      </c>
    </row>
    <row r="5686" spans="1:6" x14ac:dyDescent="0.2">
      <c r="A5686" s="18" t="s">
        <v>188</v>
      </c>
      <c r="B5686" s="18" t="s">
        <v>323</v>
      </c>
      <c r="C5686" s="18" t="s">
        <v>325</v>
      </c>
      <c r="D5686" s="18" t="s">
        <v>105</v>
      </c>
      <c r="E5686" s="18" t="s">
        <v>116</v>
      </c>
      <c r="F5686" s="44">
        <v>11</v>
      </c>
    </row>
    <row r="5687" spans="1:6" x14ac:dyDescent="0.2">
      <c r="A5687" s="18" t="s">
        <v>188</v>
      </c>
      <c r="B5687" s="18" t="s">
        <v>323</v>
      </c>
      <c r="C5687" s="18" t="s">
        <v>325</v>
      </c>
      <c r="D5687" s="18" t="s">
        <v>105</v>
      </c>
      <c r="E5687" s="18" t="s">
        <v>117</v>
      </c>
      <c r="F5687" s="44">
        <v>37</v>
      </c>
    </row>
    <row r="5688" spans="1:6" x14ac:dyDescent="0.2">
      <c r="A5688" s="18" t="s">
        <v>188</v>
      </c>
      <c r="B5688" s="18" t="s">
        <v>323</v>
      </c>
      <c r="C5688" s="18" t="s">
        <v>325</v>
      </c>
      <c r="D5688" s="18" t="s">
        <v>105</v>
      </c>
      <c r="E5688" s="18" t="s">
        <v>119</v>
      </c>
      <c r="F5688" s="44">
        <v>1</v>
      </c>
    </row>
    <row r="5689" spans="1:6" x14ac:dyDescent="0.2">
      <c r="A5689" s="18" t="s">
        <v>188</v>
      </c>
      <c r="B5689" s="18" t="s">
        <v>323</v>
      </c>
      <c r="C5689" s="18" t="s">
        <v>325</v>
      </c>
      <c r="D5689" s="18" t="s">
        <v>105</v>
      </c>
      <c r="E5689" s="18" t="s">
        <v>120</v>
      </c>
      <c r="F5689" s="44">
        <v>14</v>
      </c>
    </row>
    <row r="5690" spans="1:6" x14ac:dyDescent="0.2">
      <c r="A5690" s="18" t="s">
        <v>188</v>
      </c>
      <c r="B5690" s="18" t="s">
        <v>323</v>
      </c>
      <c r="C5690" s="18" t="s">
        <v>325</v>
      </c>
      <c r="D5690" s="18" t="s">
        <v>105</v>
      </c>
      <c r="E5690" s="18" t="s">
        <v>121</v>
      </c>
      <c r="F5690" s="44">
        <v>59</v>
      </c>
    </row>
    <row r="5691" spans="1:6" x14ac:dyDescent="0.2">
      <c r="A5691" s="18" t="s">
        <v>188</v>
      </c>
      <c r="B5691" s="18" t="s">
        <v>323</v>
      </c>
      <c r="C5691" s="18" t="s">
        <v>325</v>
      </c>
      <c r="D5691" s="18" t="s">
        <v>105</v>
      </c>
      <c r="E5691" s="18" t="s">
        <v>122</v>
      </c>
      <c r="F5691" s="44">
        <v>4</v>
      </c>
    </row>
    <row r="5692" spans="1:6" x14ac:dyDescent="0.2">
      <c r="A5692" s="18" t="s">
        <v>188</v>
      </c>
      <c r="B5692" s="18" t="s">
        <v>323</v>
      </c>
      <c r="C5692" s="18" t="s">
        <v>325</v>
      </c>
      <c r="D5692" s="18" t="s">
        <v>105</v>
      </c>
      <c r="E5692" s="18" t="s">
        <v>123</v>
      </c>
      <c r="F5692" s="44">
        <v>6</v>
      </c>
    </row>
    <row r="5693" spans="1:6" x14ac:dyDescent="0.2">
      <c r="A5693" s="18" t="s">
        <v>188</v>
      </c>
      <c r="B5693" s="18" t="s">
        <v>323</v>
      </c>
      <c r="C5693" s="18" t="s">
        <v>325</v>
      </c>
      <c r="D5693" s="18" t="s">
        <v>105</v>
      </c>
      <c r="E5693" s="18" t="s">
        <v>124</v>
      </c>
      <c r="F5693" s="44">
        <v>15</v>
      </c>
    </row>
    <row r="5694" spans="1:6" x14ac:dyDescent="0.2">
      <c r="A5694" s="18" t="s">
        <v>188</v>
      </c>
      <c r="B5694" s="18" t="s">
        <v>323</v>
      </c>
      <c r="C5694" s="18" t="s">
        <v>325</v>
      </c>
      <c r="D5694" s="18" t="s">
        <v>105</v>
      </c>
      <c r="E5694" s="18" t="s">
        <v>125</v>
      </c>
      <c r="F5694" s="44">
        <v>31</v>
      </c>
    </row>
    <row r="5695" spans="1:6" x14ac:dyDescent="0.2">
      <c r="A5695" s="18" t="s">
        <v>188</v>
      </c>
      <c r="B5695" s="18" t="s">
        <v>323</v>
      </c>
      <c r="C5695" s="18" t="s">
        <v>325</v>
      </c>
      <c r="D5695" s="18" t="s">
        <v>105</v>
      </c>
      <c r="E5695" s="18" t="s">
        <v>126</v>
      </c>
      <c r="F5695" s="44">
        <v>21</v>
      </c>
    </row>
    <row r="5696" spans="1:6" x14ac:dyDescent="0.2">
      <c r="A5696" s="18" t="s">
        <v>188</v>
      </c>
      <c r="B5696" s="18" t="s">
        <v>323</v>
      </c>
      <c r="C5696" s="18" t="s">
        <v>325</v>
      </c>
      <c r="D5696" s="18" t="s">
        <v>105</v>
      </c>
      <c r="E5696" s="18" t="s">
        <v>127</v>
      </c>
      <c r="F5696" s="44">
        <v>104</v>
      </c>
    </row>
    <row r="5697" spans="1:6" x14ac:dyDescent="0.2">
      <c r="A5697" s="18" t="s">
        <v>188</v>
      </c>
      <c r="B5697" s="18" t="s">
        <v>323</v>
      </c>
      <c r="C5697" s="18" t="s">
        <v>325</v>
      </c>
      <c r="D5697" s="18" t="s">
        <v>242</v>
      </c>
      <c r="E5697" s="18" t="s">
        <v>62</v>
      </c>
      <c r="F5697" s="44">
        <v>2163</v>
      </c>
    </row>
    <row r="5698" spans="1:6" x14ac:dyDescent="0.2">
      <c r="A5698" s="18" t="s">
        <v>188</v>
      </c>
      <c r="B5698" s="18" t="s">
        <v>323</v>
      </c>
      <c r="C5698" s="18" t="s">
        <v>325</v>
      </c>
      <c r="D5698" s="18" t="s">
        <v>242</v>
      </c>
      <c r="E5698" s="18" t="s">
        <v>59</v>
      </c>
      <c r="F5698" s="44">
        <v>112</v>
      </c>
    </row>
    <row r="5699" spans="1:6" x14ac:dyDescent="0.2">
      <c r="A5699" s="18" t="s">
        <v>188</v>
      </c>
      <c r="B5699" s="18" t="s">
        <v>323</v>
      </c>
      <c r="C5699" s="18" t="s">
        <v>325</v>
      </c>
      <c r="D5699" s="18" t="s">
        <v>242</v>
      </c>
      <c r="E5699" s="18" t="s">
        <v>60</v>
      </c>
      <c r="F5699" s="44">
        <v>63</v>
      </c>
    </row>
    <row r="5700" spans="1:6" x14ac:dyDescent="0.2">
      <c r="A5700" s="18" t="s">
        <v>188</v>
      </c>
      <c r="B5700" s="18" t="s">
        <v>323</v>
      </c>
      <c r="C5700" s="18" t="s">
        <v>325</v>
      </c>
      <c r="D5700" s="18" t="s">
        <v>242</v>
      </c>
      <c r="E5700" s="18" t="s">
        <v>61</v>
      </c>
      <c r="F5700" s="44">
        <v>563</v>
      </c>
    </row>
    <row r="5701" spans="1:6" x14ac:dyDescent="0.2">
      <c r="A5701" s="18" t="s">
        <v>188</v>
      </c>
      <c r="B5701" s="18" t="s">
        <v>323</v>
      </c>
      <c r="C5701" s="18" t="s">
        <v>325</v>
      </c>
      <c r="D5701" s="18" t="s">
        <v>242</v>
      </c>
      <c r="E5701" s="18" t="s">
        <v>63</v>
      </c>
      <c r="F5701" s="44">
        <v>175</v>
      </c>
    </row>
    <row r="5702" spans="1:6" x14ac:dyDescent="0.2">
      <c r="A5702" s="18" t="s">
        <v>188</v>
      </c>
      <c r="B5702" s="18" t="s">
        <v>323</v>
      </c>
      <c r="C5702" s="18" t="s">
        <v>325</v>
      </c>
      <c r="D5702" s="18" t="s">
        <v>242</v>
      </c>
      <c r="E5702" s="18" t="s">
        <v>23</v>
      </c>
      <c r="F5702" s="44">
        <v>88</v>
      </c>
    </row>
    <row r="5703" spans="1:6" x14ac:dyDescent="0.2">
      <c r="A5703" s="18" t="s">
        <v>188</v>
      </c>
      <c r="B5703" s="18" t="s">
        <v>323</v>
      </c>
      <c r="C5703" s="18" t="s">
        <v>325</v>
      </c>
      <c r="D5703" s="18" t="s">
        <v>273</v>
      </c>
      <c r="E5703" s="18" t="s">
        <v>133</v>
      </c>
      <c r="F5703" s="44">
        <v>41</v>
      </c>
    </row>
    <row r="5704" spans="1:6" x14ac:dyDescent="0.2">
      <c r="A5704" s="18" t="s">
        <v>188</v>
      </c>
      <c r="B5704" s="18" t="s">
        <v>323</v>
      </c>
      <c r="C5704" s="18" t="s">
        <v>325</v>
      </c>
      <c r="D5704" s="18" t="s">
        <v>273</v>
      </c>
      <c r="E5704" s="18" t="s">
        <v>23</v>
      </c>
      <c r="F5704" s="44">
        <v>268</v>
      </c>
    </row>
    <row r="5705" spans="1:6" x14ac:dyDescent="0.2">
      <c r="A5705" s="18" t="s">
        <v>188</v>
      </c>
      <c r="B5705" s="18" t="s">
        <v>323</v>
      </c>
      <c r="C5705" s="18" t="s">
        <v>325</v>
      </c>
      <c r="D5705" s="18" t="s">
        <v>273</v>
      </c>
      <c r="E5705" s="18" t="s">
        <v>136</v>
      </c>
      <c r="F5705" s="44">
        <v>14</v>
      </c>
    </row>
    <row r="5706" spans="1:6" x14ac:dyDescent="0.2">
      <c r="A5706" s="18" t="s">
        <v>188</v>
      </c>
      <c r="B5706" s="18" t="s">
        <v>323</v>
      </c>
      <c r="C5706" s="18" t="s">
        <v>325</v>
      </c>
      <c r="D5706" s="18" t="s">
        <v>273</v>
      </c>
      <c r="E5706" s="18" t="s">
        <v>137</v>
      </c>
      <c r="F5706" s="44">
        <v>39</v>
      </c>
    </row>
    <row r="5707" spans="1:6" x14ac:dyDescent="0.2">
      <c r="A5707" s="18" t="s">
        <v>188</v>
      </c>
      <c r="B5707" s="18" t="s">
        <v>323</v>
      </c>
      <c r="C5707" s="18" t="s">
        <v>325</v>
      </c>
      <c r="D5707" s="18" t="s">
        <v>273</v>
      </c>
      <c r="E5707" s="18" t="s">
        <v>135</v>
      </c>
      <c r="F5707" s="44">
        <v>66</v>
      </c>
    </row>
    <row r="5708" spans="1:6" x14ac:dyDescent="0.2">
      <c r="A5708" s="18" t="s">
        <v>188</v>
      </c>
      <c r="B5708" s="18" t="s">
        <v>323</v>
      </c>
      <c r="C5708" s="18" t="s">
        <v>325</v>
      </c>
      <c r="D5708" s="18" t="s">
        <v>273</v>
      </c>
      <c r="E5708" s="18" t="s">
        <v>134</v>
      </c>
      <c r="F5708" s="44">
        <v>42</v>
      </c>
    </row>
    <row r="5709" spans="1:6" x14ac:dyDescent="0.2">
      <c r="A5709" s="18" t="s">
        <v>188</v>
      </c>
      <c r="B5709" s="18" t="s">
        <v>323</v>
      </c>
      <c r="C5709" s="18" t="s">
        <v>325</v>
      </c>
      <c r="D5709" s="18" t="s">
        <v>273</v>
      </c>
      <c r="E5709" s="18" t="s">
        <v>132</v>
      </c>
      <c r="F5709" s="44">
        <v>433</v>
      </c>
    </row>
    <row r="5710" spans="1:6" x14ac:dyDescent="0.2">
      <c r="A5710" s="18" t="s">
        <v>188</v>
      </c>
      <c r="B5710" s="18" t="s">
        <v>323</v>
      </c>
      <c r="C5710" s="18" t="s">
        <v>325</v>
      </c>
      <c r="D5710" s="18" t="s">
        <v>274</v>
      </c>
      <c r="E5710" s="18" t="s">
        <v>163</v>
      </c>
      <c r="F5710" s="44">
        <v>66</v>
      </c>
    </row>
    <row r="5711" spans="1:6" x14ac:dyDescent="0.2">
      <c r="A5711" s="18" t="s">
        <v>188</v>
      </c>
      <c r="B5711" s="18" t="s">
        <v>323</v>
      </c>
      <c r="C5711" s="18" t="s">
        <v>325</v>
      </c>
      <c r="D5711" s="18" t="s">
        <v>34</v>
      </c>
      <c r="E5711" s="18" t="s">
        <v>276</v>
      </c>
      <c r="F5711" s="44">
        <v>770</v>
      </c>
    </row>
    <row r="5712" spans="1:6" x14ac:dyDescent="0.2">
      <c r="A5712" s="18" t="s">
        <v>188</v>
      </c>
      <c r="B5712" s="18" t="s">
        <v>323</v>
      </c>
      <c r="C5712" s="18" t="s">
        <v>325</v>
      </c>
      <c r="D5712" s="18" t="s">
        <v>34</v>
      </c>
      <c r="E5712" s="18" t="s">
        <v>28</v>
      </c>
      <c r="F5712" s="44">
        <v>995</v>
      </c>
    </row>
    <row r="5713" spans="1:6" x14ac:dyDescent="0.2">
      <c r="A5713" s="18" t="s">
        <v>188</v>
      </c>
      <c r="B5713" s="18" t="s">
        <v>323</v>
      </c>
      <c r="C5713" s="18" t="s">
        <v>325</v>
      </c>
      <c r="D5713" s="18" t="s">
        <v>34</v>
      </c>
      <c r="E5713" s="18" t="s">
        <v>30</v>
      </c>
      <c r="F5713" s="44">
        <v>14</v>
      </c>
    </row>
    <row r="5714" spans="1:6" x14ac:dyDescent="0.2">
      <c r="A5714" s="18" t="s">
        <v>188</v>
      </c>
      <c r="B5714" s="18" t="s">
        <v>323</v>
      </c>
      <c r="C5714" s="18" t="s">
        <v>325</v>
      </c>
      <c r="D5714" s="18" t="s">
        <v>34</v>
      </c>
      <c r="E5714" s="18" t="s">
        <v>31</v>
      </c>
      <c r="F5714" s="44">
        <v>68</v>
      </c>
    </row>
    <row r="5715" spans="1:6" x14ac:dyDescent="0.2">
      <c r="A5715" s="18" t="s">
        <v>188</v>
      </c>
      <c r="B5715" s="18" t="s">
        <v>323</v>
      </c>
      <c r="C5715" s="18" t="s">
        <v>325</v>
      </c>
      <c r="D5715" s="18" t="s">
        <v>34</v>
      </c>
      <c r="E5715" s="18" t="s">
        <v>26</v>
      </c>
      <c r="F5715" s="44">
        <v>55</v>
      </c>
    </row>
    <row r="5716" spans="1:6" x14ac:dyDescent="0.2">
      <c r="A5716" s="18" t="s">
        <v>188</v>
      </c>
      <c r="B5716" s="18" t="s">
        <v>323</v>
      </c>
      <c r="C5716" s="18" t="s">
        <v>325</v>
      </c>
      <c r="D5716" s="18" t="s">
        <v>34</v>
      </c>
      <c r="E5716" s="18" t="s">
        <v>33</v>
      </c>
      <c r="F5716" s="44">
        <v>480</v>
      </c>
    </row>
    <row r="5717" spans="1:6" x14ac:dyDescent="0.2">
      <c r="A5717" s="18" t="s">
        <v>188</v>
      </c>
      <c r="B5717" s="18" t="s">
        <v>323</v>
      </c>
      <c r="C5717" s="18" t="s">
        <v>325</v>
      </c>
      <c r="D5717" s="18" t="s">
        <v>34</v>
      </c>
      <c r="E5717" s="18" t="s">
        <v>23</v>
      </c>
      <c r="F5717" s="44">
        <v>522</v>
      </c>
    </row>
    <row r="5718" spans="1:6" x14ac:dyDescent="0.2">
      <c r="A5718" s="18" t="s">
        <v>188</v>
      </c>
      <c r="B5718" s="18" t="s">
        <v>323</v>
      </c>
      <c r="C5718" s="18" t="s">
        <v>325</v>
      </c>
      <c r="D5718" s="18" t="s">
        <v>34</v>
      </c>
      <c r="E5718" s="18" t="s">
        <v>32</v>
      </c>
      <c r="F5718" s="44">
        <v>42</v>
      </c>
    </row>
    <row r="5719" spans="1:6" x14ac:dyDescent="0.2">
      <c r="A5719" s="18" t="s">
        <v>188</v>
      </c>
      <c r="B5719" s="18" t="s">
        <v>323</v>
      </c>
      <c r="C5719" s="18" t="s">
        <v>325</v>
      </c>
      <c r="D5719" s="18" t="s">
        <v>34</v>
      </c>
      <c r="E5719" s="18" t="s">
        <v>29</v>
      </c>
      <c r="F5719" s="44">
        <v>535</v>
      </c>
    </row>
    <row r="5720" spans="1:6" x14ac:dyDescent="0.2">
      <c r="A5720" s="18" t="s">
        <v>188</v>
      </c>
      <c r="B5720" s="18" t="s">
        <v>323</v>
      </c>
      <c r="C5720" s="18" t="s">
        <v>325</v>
      </c>
      <c r="D5720" s="18" t="s">
        <v>275</v>
      </c>
      <c r="E5720" s="18" t="s">
        <v>276</v>
      </c>
      <c r="F5720" s="44">
        <v>40</v>
      </c>
    </row>
    <row r="5721" spans="1:6" x14ac:dyDescent="0.2">
      <c r="A5721" s="18" t="s">
        <v>188</v>
      </c>
      <c r="B5721" s="18" t="s">
        <v>323</v>
      </c>
      <c r="C5721" s="18" t="s">
        <v>325</v>
      </c>
      <c r="D5721" s="18" t="s">
        <v>275</v>
      </c>
      <c r="E5721" s="18" t="s">
        <v>28</v>
      </c>
      <c r="F5721" s="44">
        <v>81</v>
      </c>
    </row>
    <row r="5722" spans="1:6" x14ac:dyDescent="0.2">
      <c r="A5722" s="18" t="s">
        <v>188</v>
      </c>
      <c r="B5722" s="18" t="s">
        <v>323</v>
      </c>
      <c r="C5722" s="18" t="s">
        <v>325</v>
      </c>
      <c r="D5722" s="18" t="s">
        <v>275</v>
      </c>
      <c r="E5722" s="18" t="s">
        <v>31</v>
      </c>
      <c r="F5722" s="44">
        <v>247</v>
      </c>
    </row>
    <row r="5723" spans="1:6" x14ac:dyDescent="0.2">
      <c r="A5723" s="18" t="s">
        <v>188</v>
      </c>
      <c r="B5723" s="18" t="s">
        <v>323</v>
      </c>
      <c r="C5723" s="18" t="s">
        <v>325</v>
      </c>
      <c r="D5723" s="18" t="s">
        <v>275</v>
      </c>
      <c r="E5723" s="18" t="s">
        <v>26</v>
      </c>
      <c r="F5723" s="44">
        <v>384</v>
      </c>
    </row>
    <row r="5724" spans="1:6" x14ac:dyDescent="0.2">
      <c r="A5724" s="18" t="s">
        <v>188</v>
      </c>
      <c r="B5724" s="18" t="s">
        <v>323</v>
      </c>
      <c r="C5724" s="18" t="s">
        <v>325</v>
      </c>
      <c r="D5724" s="18" t="s">
        <v>275</v>
      </c>
      <c r="E5724" s="18" t="s">
        <v>33</v>
      </c>
      <c r="F5724" s="44">
        <v>66</v>
      </c>
    </row>
    <row r="5725" spans="1:6" x14ac:dyDescent="0.2">
      <c r="A5725" s="18" t="s">
        <v>188</v>
      </c>
      <c r="B5725" s="18" t="s">
        <v>323</v>
      </c>
      <c r="C5725" s="18" t="s">
        <v>325</v>
      </c>
      <c r="D5725" s="18" t="s">
        <v>275</v>
      </c>
      <c r="E5725" s="18" t="s">
        <v>23</v>
      </c>
      <c r="F5725" s="44">
        <v>210</v>
      </c>
    </row>
    <row r="5726" spans="1:6" x14ac:dyDescent="0.2">
      <c r="A5726" s="18" t="s">
        <v>188</v>
      </c>
      <c r="B5726" s="18" t="s">
        <v>323</v>
      </c>
      <c r="C5726" s="18" t="s">
        <v>325</v>
      </c>
      <c r="D5726" s="18" t="s">
        <v>275</v>
      </c>
      <c r="E5726" s="18" t="s">
        <v>32</v>
      </c>
      <c r="F5726" s="44">
        <v>6</v>
      </c>
    </row>
    <row r="5727" spans="1:6" x14ac:dyDescent="0.2">
      <c r="A5727" s="18" t="s">
        <v>188</v>
      </c>
      <c r="B5727" s="18" t="s">
        <v>323</v>
      </c>
      <c r="C5727" s="18" t="s">
        <v>325</v>
      </c>
      <c r="D5727" s="18" t="s">
        <v>275</v>
      </c>
      <c r="E5727" s="18" t="s">
        <v>29</v>
      </c>
      <c r="F5727" s="44">
        <v>97</v>
      </c>
    </row>
    <row r="5728" spans="1:6" x14ac:dyDescent="0.2">
      <c r="A5728" s="18" t="s">
        <v>188</v>
      </c>
      <c r="B5728" s="18" t="s">
        <v>323</v>
      </c>
      <c r="C5728" s="18" t="s">
        <v>325</v>
      </c>
      <c r="D5728" s="18" t="s">
        <v>162</v>
      </c>
      <c r="E5728" s="18" t="s">
        <v>163</v>
      </c>
      <c r="F5728" s="44">
        <v>2422</v>
      </c>
    </row>
    <row r="5729" spans="1:6" x14ac:dyDescent="0.2">
      <c r="A5729" s="18" t="s">
        <v>188</v>
      </c>
      <c r="B5729" s="18" t="s">
        <v>323</v>
      </c>
      <c r="C5729" s="18" t="s">
        <v>325</v>
      </c>
      <c r="D5729" s="18" t="s">
        <v>65</v>
      </c>
      <c r="E5729" s="18" t="s">
        <v>70</v>
      </c>
      <c r="F5729" s="44">
        <v>26</v>
      </c>
    </row>
    <row r="5730" spans="1:6" x14ac:dyDescent="0.2">
      <c r="A5730" s="18" t="s">
        <v>188</v>
      </c>
      <c r="B5730" s="18" t="s">
        <v>323</v>
      </c>
      <c r="C5730" s="18" t="s">
        <v>325</v>
      </c>
      <c r="D5730" s="18" t="s">
        <v>65</v>
      </c>
      <c r="E5730" s="18" t="s">
        <v>69</v>
      </c>
      <c r="F5730" s="44">
        <v>1</v>
      </c>
    </row>
    <row r="5731" spans="1:6" x14ac:dyDescent="0.2">
      <c r="A5731" s="18" t="s">
        <v>188</v>
      </c>
      <c r="B5731" s="18" t="s">
        <v>323</v>
      </c>
      <c r="C5731" s="18" t="s">
        <v>325</v>
      </c>
      <c r="D5731" s="18" t="s">
        <v>65</v>
      </c>
      <c r="E5731" s="18" t="s">
        <v>277</v>
      </c>
      <c r="F5731" s="44">
        <v>24</v>
      </c>
    </row>
    <row r="5732" spans="1:6" x14ac:dyDescent="0.2">
      <c r="A5732" s="18" t="s">
        <v>188</v>
      </c>
      <c r="B5732" s="18" t="s">
        <v>323</v>
      </c>
      <c r="C5732" s="18" t="s">
        <v>325</v>
      </c>
      <c r="D5732" s="18" t="s">
        <v>65</v>
      </c>
      <c r="E5732" s="18" t="s">
        <v>278</v>
      </c>
      <c r="F5732" s="44">
        <v>430</v>
      </c>
    </row>
    <row r="5733" spans="1:6" x14ac:dyDescent="0.2">
      <c r="A5733" s="18" t="s">
        <v>188</v>
      </c>
      <c r="B5733" s="18" t="s">
        <v>323</v>
      </c>
      <c r="C5733" s="18" t="s">
        <v>325</v>
      </c>
      <c r="D5733" s="18" t="s">
        <v>65</v>
      </c>
      <c r="E5733" s="18" t="s">
        <v>279</v>
      </c>
      <c r="F5733" s="44">
        <v>43</v>
      </c>
    </row>
    <row r="5734" spans="1:6" x14ac:dyDescent="0.2">
      <c r="A5734" s="18" t="s">
        <v>188</v>
      </c>
      <c r="B5734" s="18" t="s">
        <v>323</v>
      </c>
      <c r="C5734" s="18" t="s">
        <v>325</v>
      </c>
      <c r="D5734" s="18" t="s">
        <v>65</v>
      </c>
      <c r="E5734" s="18" t="s">
        <v>23</v>
      </c>
      <c r="F5734" s="44">
        <v>666</v>
      </c>
    </row>
    <row r="5735" spans="1:6" x14ac:dyDescent="0.2">
      <c r="A5735" s="18" t="s">
        <v>188</v>
      </c>
      <c r="B5735" s="18" t="s">
        <v>323</v>
      </c>
      <c r="C5735" s="18" t="s">
        <v>325</v>
      </c>
      <c r="D5735" s="18" t="s">
        <v>65</v>
      </c>
      <c r="E5735" s="18" t="s">
        <v>280</v>
      </c>
      <c r="F5735" s="44">
        <v>17</v>
      </c>
    </row>
    <row r="5736" spans="1:6" x14ac:dyDescent="0.2">
      <c r="A5736" s="18" t="s">
        <v>188</v>
      </c>
      <c r="B5736" s="18" t="s">
        <v>323</v>
      </c>
      <c r="C5736" s="18" t="s">
        <v>325</v>
      </c>
      <c r="D5736" s="18" t="s">
        <v>65</v>
      </c>
      <c r="E5736" s="18" t="s">
        <v>66</v>
      </c>
      <c r="F5736" s="44">
        <v>174</v>
      </c>
    </row>
    <row r="5737" spans="1:6" x14ac:dyDescent="0.2">
      <c r="A5737" s="18" t="s">
        <v>188</v>
      </c>
      <c r="B5737" s="18" t="s">
        <v>323</v>
      </c>
      <c r="C5737" s="18" t="s">
        <v>325</v>
      </c>
      <c r="D5737" s="18" t="s">
        <v>243</v>
      </c>
      <c r="E5737" s="18" t="s">
        <v>21</v>
      </c>
      <c r="F5737" s="44">
        <v>20</v>
      </c>
    </row>
    <row r="5738" spans="1:6" x14ac:dyDescent="0.2">
      <c r="A5738" s="18" t="s">
        <v>188</v>
      </c>
      <c r="B5738" s="18" t="s">
        <v>323</v>
      </c>
      <c r="C5738" s="18" t="s">
        <v>325</v>
      </c>
      <c r="D5738" s="18" t="s">
        <v>243</v>
      </c>
      <c r="E5738" s="18" t="s">
        <v>14</v>
      </c>
      <c r="F5738" s="44">
        <v>31</v>
      </c>
    </row>
    <row r="5739" spans="1:6" x14ac:dyDescent="0.2">
      <c r="A5739" s="18" t="s">
        <v>188</v>
      </c>
      <c r="B5739" s="18" t="s">
        <v>323</v>
      </c>
      <c r="C5739" s="18" t="s">
        <v>325</v>
      </c>
      <c r="D5739" s="18" t="s">
        <v>243</v>
      </c>
      <c r="E5739" s="18" t="s">
        <v>18</v>
      </c>
      <c r="F5739" s="44">
        <v>106</v>
      </c>
    </row>
    <row r="5740" spans="1:6" x14ac:dyDescent="0.2">
      <c r="A5740" s="18" t="s">
        <v>188</v>
      </c>
      <c r="B5740" s="18" t="s">
        <v>323</v>
      </c>
      <c r="C5740" s="18" t="s">
        <v>325</v>
      </c>
      <c r="D5740" s="18" t="s">
        <v>243</v>
      </c>
      <c r="E5740" s="18" t="s">
        <v>17</v>
      </c>
      <c r="F5740" s="44">
        <v>61</v>
      </c>
    </row>
    <row r="5741" spans="1:6" x14ac:dyDescent="0.2">
      <c r="A5741" s="18" t="s">
        <v>188</v>
      </c>
      <c r="B5741" s="18" t="s">
        <v>323</v>
      </c>
      <c r="C5741" s="18" t="s">
        <v>325</v>
      </c>
      <c r="D5741" s="18" t="s">
        <v>243</v>
      </c>
      <c r="E5741" s="18" t="s">
        <v>20</v>
      </c>
      <c r="F5741" s="44">
        <v>16</v>
      </c>
    </row>
    <row r="5742" spans="1:6" x14ac:dyDescent="0.2">
      <c r="A5742" s="18" t="s">
        <v>188</v>
      </c>
      <c r="B5742" s="18" t="s">
        <v>323</v>
      </c>
      <c r="C5742" s="18" t="s">
        <v>325</v>
      </c>
      <c r="D5742" s="18" t="s">
        <v>243</v>
      </c>
      <c r="E5742" s="18" t="s">
        <v>23</v>
      </c>
      <c r="F5742" s="44">
        <v>25</v>
      </c>
    </row>
    <row r="5743" spans="1:6" x14ac:dyDescent="0.2">
      <c r="A5743" s="18" t="s">
        <v>188</v>
      </c>
      <c r="B5743" s="18" t="s">
        <v>323</v>
      </c>
      <c r="C5743" s="18" t="s">
        <v>325</v>
      </c>
      <c r="D5743" s="18" t="s">
        <v>243</v>
      </c>
      <c r="E5743" s="18" t="s">
        <v>15</v>
      </c>
      <c r="F5743" s="44">
        <v>105</v>
      </c>
    </row>
    <row r="5744" spans="1:6" x14ac:dyDescent="0.2">
      <c r="A5744" s="18" t="s">
        <v>188</v>
      </c>
      <c r="B5744" s="18" t="s">
        <v>323</v>
      </c>
      <c r="C5744" s="18" t="s">
        <v>325</v>
      </c>
      <c r="D5744" s="18" t="s">
        <v>243</v>
      </c>
      <c r="E5744" s="18" t="s">
        <v>22</v>
      </c>
      <c r="F5744" s="44">
        <v>40</v>
      </c>
    </row>
    <row r="5745" spans="1:6" x14ac:dyDescent="0.2">
      <c r="A5745" s="18" t="s">
        <v>188</v>
      </c>
      <c r="B5745" s="18" t="s">
        <v>323</v>
      </c>
      <c r="C5745" s="18" t="s">
        <v>325</v>
      </c>
      <c r="D5745" s="18" t="s">
        <v>98</v>
      </c>
      <c r="E5745" s="18" t="s">
        <v>100</v>
      </c>
      <c r="F5745" s="44">
        <v>62</v>
      </c>
    </row>
    <row r="5746" spans="1:6" x14ac:dyDescent="0.2">
      <c r="A5746" s="18" t="s">
        <v>188</v>
      </c>
      <c r="B5746" s="18" t="s">
        <v>323</v>
      </c>
      <c r="C5746" s="18" t="s">
        <v>325</v>
      </c>
      <c r="D5746" s="18" t="s">
        <v>98</v>
      </c>
      <c r="E5746" s="18" t="s">
        <v>102</v>
      </c>
      <c r="F5746" s="44">
        <v>26</v>
      </c>
    </row>
    <row r="5747" spans="1:6" x14ac:dyDescent="0.2">
      <c r="A5747" s="18" t="s">
        <v>188</v>
      </c>
      <c r="B5747" s="18" t="s">
        <v>323</v>
      </c>
      <c r="C5747" s="18" t="s">
        <v>325</v>
      </c>
      <c r="D5747" s="18" t="s">
        <v>98</v>
      </c>
      <c r="E5747" s="18" t="s">
        <v>23</v>
      </c>
      <c r="F5747" s="44">
        <v>154</v>
      </c>
    </row>
    <row r="5748" spans="1:6" x14ac:dyDescent="0.2">
      <c r="A5748" s="18" t="s">
        <v>188</v>
      </c>
      <c r="B5748" s="18" t="s">
        <v>323</v>
      </c>
      <c r="C5748" s="18" t="s">
        <v>325</v>
      </c>
      <c r="D5748" s="18" t="s">
        <v>98</v>
      </c>
      <c r="E5748" s="18" t="s">
        <v>101</v>
      </c>
      <c r="F5748" s="44">
        <v>135</v>
      </c>
    </row>
    <row r="5749" spans="1:6" x14ac:dyDescent="0.2">
      <c r="A5749" s="18" t="s">
        <v>188</v>
      </c>
      <c r="B5749" s="18" t="s">
        <v>323</v>
      </c>
      <c r="C5749" s="18" t="s">
        <v>325</v>
      </c>
      <c r="D5749" s="18" t="s">
        <v>98</v>
      </c>
      <c r="E5749" s="18" t="s">
        <v>104</v>
      </c>
      <c r="F5749" s="44">
        <v>18</v>
      </c>
    </row>
    <row r="5750" spans="1:6" x14ac:dyDescent="0.2">
      <c r="A5750" s="18" t="s">
        <v>188</v>
      </c>
      <c r="B5750" s="18" t="s">
        <v>323</v>
      </c>
      <c r="C5750" s="18" t="s">
        <v>325</v>
      </c>
      <c r="D5750" s="18" t="s">
        <v>98</v>
      </c>
      <c r="E5750" s="18" t="s">
        <v>99</v>
      </c>
      <c r="F5750" s="44">
        <v>839</v>
      </c>
    </row>
    <row r="5751" spans="1:6" x14ac:dyDescent="0.2">
      <c r="A5751" s="18" t="s">
        <v>188</v>
      </c>
      <c r="B5751" s="18" t="s">
        <v>323</v>
      </c>
      <c r="C5751" s="18" t="s">
        <v>325</v>
      </c>
      <c r="D5751" s="18" t="s">
        <v>98</v>
      </c>
      <c r="E5751" s="18" t="s">
        <v>103</v>
      </c>
      <c r="F5751" s="44">
        <v>281</v>
      </c>
    </row>
    <row r="5752" spans="1:6" x14ac:dyDescent="0.2">
      <c r="A5752" s="18" t="s">
        <v>188</v>
      </c>
      <c r="B5752" s="18" t="s">
        <v>323</v>
      </c>
      <c r="C5752" s="18" t="s">
        <v>325</v>
      </c>
      <c r="D5752" s="18" t="s">
        <v>39</v>
      </c>
      <c r="E5752" s="18" t="s">
        <v>172</v>
      </c>
      <c r="F5752" s="44">
        <v>32</v>
      </c>
    </row>
    <row r="5753" spans="1:6" x14ac:dyDescent="0.2">
      <c r="A5753" s="18" t="s">
        <v>188</v>
      </c>
      <c r="B5753" s="18" t="s">
        <v>323</v>
      </c>
      <c r="C5753" s="18" t="s">
        <v>325</v>
      </c>
      <c r="D5753" s="18" t="s">
        <v>39</v>
      </c>
      <c r="E5753" s="18" t="s">
        <v>174</v>
      </c>
      <c r="F5753" s="44">
        <v>14</v>
      </c>
    </row>
    <row r="5754" spans="1:6" x14ac:dyDescent="0.2">
      <c r="A5754" s="18" t="s">
        <v>188</v>
      </c>
      <c r="B5754" s="18" t="s">
        <v>323</v>
      </c>
      <c r="C5754" s="18" t="s">
        <v>325</v>
      </c>
      <c r="D5754" s="18" t="s">
        <v>39</v>
      </c>
      <c r="E5754" s="18" t="s">
        <v>23</v>
      </c>
      <c r="F5754" s="44">
        <v>13</v>
      </c>
    </row>
    <row r="5755" spans="1:6" x14ac:dyDescent="0.2">
      <c r="A5755" s="18" t="s">
        <v>188</v>
      </c>
      <c r="B5755" s="18" t="s">
        <v>323</v>
      </c>
      <c r="C5755" s="18" t="s">
        <v>325</v>
      </c>
      <c r="D5755" s="18" t="s">
        <v>39</v>
      </c>
      <c r="E5755" s="18" t="s">
        <v>54</v>
      </c>
      <c r="F5755" s="44">
        <v>6</v>
      </c>
    </row>
    <row r="5756" spans="1:6" x14ac:dyDescent="0.2">
      <c r="A5756" s="18" t="s">
        <v>188</v>
      </c>
      <c r="B5756" s="18" t="s">
        <v>323</v>
      </c>
      <c r="C5756" s="18" t="s">
        <v>325</v>
      </c>
      <c r="D5756" s="18" t="s">
        <v>39</v>
      </c>
      <c r="E5756" s="18" t="s">
        <v>55</v>
      </c>
      <c r="F5756" s="44">
        <v>7</v>
      </c>
    </row>
    <row r="5757" spans="1:6" x14ac:dyDescent="0.2">
      <c r="A5757" s="18" t="s">
        <v>188</v>
      </c>
      <c r="B5757" s="18" t="s">
        <v>323</v>
      </c>
      <c r="C5757" s="18" t="s">
        <v>325</v>
      </c>
      <c r="D5757" s="18" t="s">
        <v>39</v>
      </c>
      <c r="E5757" s="18" t="s">
        <v>170</v>
      </c>
      <c r="F5757" s="44">
        <v>33</v>
      </c>
    </row>
    <row r="5758" spans="1:6" x14ac:dyDescent="0.2">
      <c r="A5758" s="18" t="s">
        <v>188</v>
      </c>
      <c r="B5758" s="18" t="s">
        <v>323</v>
      </c>
      <c r="C5758" s="18" t="s">
        <v>325</v>
      </c>
      <c r="D5758" s="18" t="s">
        <v>39</v>
      </c>
      <c r="E5758" s="18" t="s">
        <v>47</v>
      </c>
      <c r="F5758" s="44">
        <v>31</v>
      </c>
    </row>
    <row r="5759" spans="1:6" x14ac:dyDescent="0.2">
      <c r="A5759" s="18" t="s">
        <v>188</v>
      </c>
      <c r="B5759" s="18" t="s">
        <v>323</v>
      </c>
      <c r="C5759" s="18" t="s">
        <v>325</v>
      </c>
      <c r="D5759" s="18" t="s">
        <v>39</v>
      </c>
      <c r="E5759" s="18" t="s">
        <v>169</v>
      </c>
      <c r="F5759" s="44">
        <v>156</v>
      </c>
    </row>
    <row r="5760" spans="1:6" x14ac:dyDescent="0.2">
      <c r="A5760" s="18" t="s">
        <v>188</v>
      </c>
      <c r="B5760" s="18" t="s">
        <v>323</v>
      </c>
      <c r="C5760" s="18" t="s">
        <v>325</v>
      </c>
      <c r="D5760" s="18" t="s">
        <v>39</v>
      </c>
      <c r="E5760" s="18" t="s">
        <v>189</v>
      </c>
      <c r="F5760" s="44">
        <v>7</v>
      </c>
    </row>
    <row r="5761" spans="1:6" x14ac:dyDescent="0.2">
      <c r="A5761" s="18" t="s">
        <v>188</v>
      </c>
      <c r="B5761" s="18" t="s">
        <v>323</v>
      </c>
      <c r="C5761" s="18" t="s">
        <v>325</v>
      </c>
      <c r="D5761" s="18" t="s">
        <v>39</v>
      </c>
      <c r="E5761" s="18" t="s">
        <v>56</v>
      </c>
      <c r="F5761" s="44">
        <v>15</v>
      </c>
    </row>
    <row r="5762" spans="1:6" x14ac:dyDescent="0.2">
      <c r="A5762" s="18" t="s">
        <v>188</v>
      </c>
      <c r="B5762" s="18" t="s">
        <v>323</v>
      </c>
      <c r="C5762" s="18" t="s">
        <v>325</v>
      </c>
      <c r="D5762" s="18" t="s">
        <v>39</v>
      </c>
      <c r="E5762" s="18" t="s">
        <v>44</v>
      </c>
      <c r="F5762" s="44">
        <v>9</v>
      </c>
    </row>
    <row r="5763" spans="1:6" x14ac:dyDescent="0.2">
      <c r="A5763" s="18" t="s">
        <v>188</v>
      </c>
      <c r="B5763" s="18" t="s">
        <v>323</v>
      </c>
      <c r="C5763" s="18" t="s">
        <v>325</v>
      </c>
      <c r="D5763" s="18" t="s">
        <v>39</v>
      </c>
      <c r="E5763" s="18" t="s">
        <v>173</v>
      </c>
      <c r="F5763" s="44">
        <v>9</v>
      </c>
    </row>
    <row r="5764" spans="1:6" x14ac:dyDescent="0.2">
      <c r="A5764" s="18" t="s">
        <v>188</v>
      </c>
      <c r="B5764" s="18" t="s">
        <v>323</v>
      </c>
      <c r="C5764" s="18" t="s">
        <v>325</v>
      </c>
      <c r="D5764" s="18" t="s">
        <v>13</v>
      </c>
      <c r="E5764" s="18" t="s">
        <v>21</v>
      </c>
      <c r="F5764" s="44">
        <v>187</v>
      </c>
    </row>
    <row r="5765" spans="1:6" x14ac:dyDescent="0.2">
      <c r="A5765" s="18" t="s">
        <v>188</v>
      </c>
      <c r="B5765" s="18" t="s">
        <v>323</v>
      </c>
      <c r="C5765" s="18" t="s">
        <v>325</v>
      </c>
      <c r="D5765" s="18" t="s">
        <v>13</v>
      </c>
      <c r="E5765" s="18" t="s">
        <v>14</v>
      </c>
      <c r="F5765" s="44">
        <v>1109</v>
      </c>
    </row>
    <row r="5766" spans="1:6" x14ac:dyDescent="0.2">
      <c r="A5766" s="18" t="s">
        <v>188</v>
      </c>
      <c r="B5766" s="18" t="s">
        <v>323</v>
      </c>
      <c r="C5766" s="18" t="s">
        <v>325</v>
      </c>
      <c r="D5766" s="18" t="s">
        <v>13</v>
      </c>
      <c r="E5766" s="18" t="s">
        <v>18</v>
      </c>
      <c r="F5766" s="44">
        <v>2510</v>
      </c>
    </row>
    <row r="5767" spans="1:6" x14ac:dyDescent="0.2">
      <c r="A5767" s="18" t="s">
        <v>188</v>
      </c>
      <c r="B5767" s="18" t="s">
        <v>323</v>
      </c>
      <c r="C5767" s="18" t="s">
        <v>325</v>
      </c>
      <c r="D5767" s="18" t="s">
        <v>13</v>
      </c>
      <c r="E5767" s="18" t="s">
        <v>17</v>
      </c>
      <c r="F5767" s="44">
        <v>2452</v>
      </c>
    </row>
    <row r="5768" spans="1:6" x14ac:dyDescent="0.2">
      <c r="A5768" s="18" t="s">
        <v>188</v>
      </c>
      <c r="B5768" s="18" t="s">
        <v>323</v>
      </c>
      <c r="C5768" s="18" t="s">
        <v>325</v>
      </c>
      <c r="D5768" s="18" t="s">
        <v>13</v>
      </c>
      <c r="E5768" s="18" t="s">
        <v>20</v>
      </c>
      <c r="F5768" s="44">
        <v>428</v>
      </c>
    </row>
    <row r="5769" spans="1:6" x14ac:dyDescent="0.2">
      <c r="A5769" s="18" t="s">
        <v>188</v>
      </c>
      <c r="B5769" s="18" t="s">
        <v>323</v>
      </c>
      <c r="C5769" s="18" t="s">
        <v>325</v>
      </c>
      <c r="D5769" s="18" t="s">
        <v>13</v>
      </c>
      <c r="E5769" s="18" t="s">
        <v>23</v>
      </c>
      <c r="F5769" s="44">
        <v>173</v>
      </c>
    </row>
    <row r="5770" spans="1:6" x14ac:dyDescent="0.2">
      <c r="A5770" s="18" t="s">
        <v>188</v>
      </c>
      <c r="B5770" s="18" t="s">
        <v>323</v>
      </c>
      <c r="C5770" s="18" t="s">
        <v>325</v>
      </c>
      <c r="D5770" s="18" t="s">
        <v>13</v>
      </c>
      <c r="E5770" s="18" t="s">
        <v>15</v>
      </c>
      <c r="F5770" s="44">
        <v>549</v>
      </c>
    </row>
    <row r="5771" spans="1:6" x14ac:dyDescent="0.2">
      <c r="A5771" s="18" t="s">
        <v>188</v>
      </c>
      <c r="B5771" s="18" t="s">
        <v>323</v>
      </c>
      <c r="C5771" s="18" t="s">
        <v>325</v>
      </c>
      <c r="D5771" s="18" t="s">
        <v>13</v>
      </c>
      <c r="E5771" s="18" t="s">
        <v>22</v>
      </c>
      <c r="F5771" s="44">
        <v>478</v>
      </c>
    </row>
    <row r="5772" spans="1:6" x14ac:dyDescent="0.2">
      <c r="A5772" s="18" t="s">
        <v>188</v>
      </c>
      <c r="B5772" s="18" t="s">
        <v>323</v>
      </c>
      <c r="C5772" s="18" t="s">
        <v>325</v>
      </c>
      <c r="D5772" s="18" t="s">
        <v>13</v>
      </c>
      <c r="E5772" s="18" t="s">
        <v>19</v>
      </c>
      <c r="F5772" s="44">
        <v>220</v>
      </c>
    </row>
    <row r="5773" spans="1:6" x14ac:dyDescent="0.2">
      <c r="A5773" s="18" t="s">
        <v>188</v>
      </c>
      <c r="B5773" s="18" t="s">
        <v>323</v>
      </c>
      <c r="C5773" s="18" t="s">
        <v>325</v>
      </c>
      <c r="D5773" s="18" t="s">
        <v>128</v>
      </c>
      <c r="E5773" s="18" t="s">
        <v>23</v>
      </c>
      <c r="F5773" s="44">
        <v>259</v>
      </c>
    </row>
    <row r="5774" spans="1:6" x14ac:dyDescent="0.2">
      <c r="A5774" s="18" t="s">
        <v>188</v>
      </c>
      <c r="B5774" s="18" t="s">
        <v>323</v>
      </c>
      <c r="C5774" s="18" t="s">
        <v>325</v>
      </c>
      <c r="D5774" s="18" t="s">
        <v>128</v>
      </c>
      <c r="E5774" s="18" t="s">
        <v>129</v>
      </c>
      <c r="F5774" s="44">
        <v>95</v>
      </c>
    </row>
    <row r="5775" spans="1:6" x14ac:dyDescent="0.2">
      <c r="A5775" s="18" t="s">
        <v>188</v>
      </c>
      <c r="B5775" s="18" t="s">
        <v>323</v>
      </c>
      <c r="C5775" s="18" t="s">
        <v>325</v>
      </c>
      <c r="D5775" s="18" t="s">
        <v>128</v>
      </c>
      <c r="E5775" s="18" t="s">
        <v>130</v>
      </c>
      <c r="F5775" s="44">
        <v>539</v>
      </c>
    </row>
    <row r="5776" spans="1:6" x14ac:dyDescent="0.2">
      <c r="A5776" s="18" t="s">
        <v>188</v>
      </c>
      <c r="B5776" s="18" t="s">
        <v>323</v>
      </c>
      <c r="C5776" s="18" t="s">
        <v>325</v>
      </c>
      <c r="D5776" s="18" t="s">
        <v>244</v>
      </c>
      <c r="E5776" s="18" t="s">
        <v>160</v>
      </c>
      <c r="F5776" s="44">
        <v>32</v>
      </c>
    </row>
    <row r="5777" spans="1:6" x14ac:dyDescent="0.2">
      <c r="A5777" s="18" t="s">
        <v>188</v>
      </c>
      <c r="B5777" s="18" t="s">
        <v>323</v>
      </c>
      <c r="C5777" s="18" t="s">
        <v>325</v>
      </c>
      <c r="D5777" s="18" t="s">
        <v>244</v>
      </c>
      <c r="E5777" s="18" t="s">
        <v>159</v>
      </c>
      <c r="F5777" s="44">
        <v>2</v>
      </c>
    </row>
    <row r="5778" spans="1:6" x14ac:dyDescent="0.2">
      <c r="A5778" s="18" t="s">
        <v>188</v>
      </c>
      <c r="B5778" s="18" t="s">
        <v>323</v>
      </c>
      <c r="C5778" s="18" t="s">
        <v>325</v>
      </c>
      <c r="D5778" s="18" t="s">
        <v>244</v>
      </c>
      <c r="E5778" s="18" t="s">
        <v>161</v>
      </c>
      <c r="F5778" s="44">
        <v>64</v>
      </c>
    </row>
    <row r="5779" spans="1:6" x14ac:dyDescent="0.2">
      <c r="A5779" s="18" t="s">
        <v>188</v>
      </c>
      <c r="B5779" s="18" t="s">
        <v>323</v>
      </c>
      <c r="C5779" s="18" t="s">
        <v>325</v>
      </c>
      <c r="D5779" s="18" t="s">
        <v>138</v>
      </c>
      <c r="E5779" s="18" t="s">
        <v>140</v>
      </c>
      <c r="F5779" s="44">
        <v>84</v>
      </c>
    </row>
    <row r="5780" spans="1:6" x14ac:dyDescent="0.2">
      <c r="A5780" s="18" t="s">
        <v>188</v>
      </c>
      <c r="B5780" s="18" t="s">
        <v>323</v>
      </c>
      <c r="C5780" s="18" t="s">
        <v>325</v>
      </c>
      <c r="D5780" s="18" t="s">
        <v>138</v>
      </c>
      <c r="E5780" s="18" t="s">
        <v>139</v>
      </c>
      <c r="F5780" s="44">
        <v>528</v>
      </c>
    </row>
    <row r="5781" spans="1:6" x14ac:dyDescent="0.2">
      <c r="A5781" s="18" t="s">
        <v>188</v>
      </c>
      <c r="B5781" s="18" t="s">
        <v>323</v>
      </c>
      <c r="C5781" s="18" t="s">
        <v>325</v>
      </c>
      <c r="D5781" s="18" t="s">
        <v>148</v>
      </c>
      <c r="E5781" s="18" t="s">
        <v>149</v>
      </c>
      <c r="F5781" s="44">
        <v>2</v>
      </c>
    </row>
    <row r="5782" spans="1:6" x14ac:dyDescent="0.2">
      <c r="A5782" s="18" t="s">
        <v>188</v>
      </c>
      <c r="B5782" s="18" t="s">
        <v>323</v>
      </c>
      <c r="C5782" s="18" t="s">
        <v>325</v>
      </c>
      <c r="D5782" s="18" t="s">
        <v>148</v>
      </c>
      <c r="E5782" s="18" t="s">
        <v>23</v>
      </c>
      <c r="F5782" s="44">
        <v>9</v>
      </c>
    </row>
    <row r="5783" spans="1:6" x14ac:dyDescent="0.2">
      <c r="A5783" s="18" t="s">
        <v>188</v>
      </c>
      <c r="B5783" s="18" t="s">
        <v>323</v>
      </c>
      <c r="C5783" s="18" t="s">
        <v>326</v>
      </c>
      <c r="D5783" s="18" t="s">
        <v>21</v>
      </c>
      <c r="E5783" s="18" t="s">
        <v>156</v>
      </c>
      <c r="F5783" s="44">
        <v>231</v>
      </c>
    </row>
    <row r="5784" spans="1:6" x14ac:dyDescent="0.2">
      <c r="A5784" s="18" t="s">
        <v>188</v>
      </c>
      <c r="B5784" s="18" t="s">
        <v>323</v>
      </c>
      <c r="C5784" s="18" t="s">
        <v>326</v>
      </c>
      <c r="D5784" s="18" t="s">
        <v>21</v>
      </c>
      <c r="E5784" s="18" t="s">
        <v>157</v>
      </c>
      <c r="F5784" s="44">
        <v>471</v>
      </c>
    </row>
    <row r="5785" spans="1:6" x14ac:dyDescent="0.2">
      <c r="A5785" s="18" t="s">
        <v>188</v>
      </c>
      <c r="B5785" s="18" t="s">
        <v>323</v>
      </c>
      <c r="C5785" s="18" t="s">
        <v>326</v>
      </c>
      <c r="D5785" s="18" t="s">
        <v>73</v>
      </c>
      <c r="E5785" s="18" t="s">
        <v>93</v>
      </c>
      <c r="F5785" s="44">
        <v>43</v>
      </c>
    </row>
    <row r="5786" spans="1:6" x14ac:dyDescent="0.2">
      <c r="A5786" s="18" t="s">
        <v>188</v>
      </c>
      <c r="B5786" s="18" t="s">
        <v>323</v>
      </c>
      <c r="C5786" s="18" t="s">
        <v>326</v>
      </c>
      <c r="D5786" s="18" t="s">
        <v>73</v>
      </c>
      <c r="E5786" s="18" t="s">
        <v>92</v>
      </c>
      <c r="F5786" s="44">
        <v>14</v>
      </c>
    </row>
    <row r="5787" spans="1:6" x14ac:dyDescent="0.2">
      <c r="A5787" s="18" t="s">
        <v>188</v>
      </c>
      <c r="B5787" s="18" t="s">
        <v>323</v>
      </c>
      <c r="C5787" s="18" t="s">
        <v>326</v>
      </c>
      <c r="D5787" s="18" t="s">
        <v>73</v>
      </c>
      <c r="E5787" s="18" t="s">
        <v>94</v>
      </c>
      <c r="F5787" s="44">
        <v>9</v>
      </c>
    </row>
    <row r="5788" spans="1:6" x14ac:dyDescent="0.2">
      <c r="A5788" s="18" t="s">
        <v>188</v>
      </c>
      <c r="B5788" s="18" t="s">
        <v>323</v>
      </c>
      <c r="C5788" s="18" t="s">
        <v>326</v>
      </c>
      <c r="D5788" s="18" t="s">
        <v>73</v>
      </c>
      <c r="E5788" s="18" t="s">
        <v>87</v>
      </c>
      <c r="F5788" s="44">
        <v>11</v>
      </c>
    </row>
    <row r="5789" spans="1:6" x14ac:dyDescent="0.2">
      <c r="A5789" s="18" t="s">
        <v>188</v>
      </c>
      <c r="B5789" s="18" t="s">
        <v>323</v>
      </c>
      <c r="C5789" s="18" t="s">
        <v>326</v>
      </c>
      <c r="D5789" s="18" t="s">
        <v>73</v>
      </c>
      <c r="E5789" s="18" t="s">
        <v>86</v>
      </c>
      <c r="F5789" s="44">
        <v>39</v>
      </c>
    </row>
    <row r="5790" spans="1:6" x14ac:dyDescent="0.2">
      <c r="A5790" s="18" t="s">
        <v>188</v>
      </c>
      <c r="B5790" s="18" t="s">
        <v>323</v>
      </c>
      <c r="C5790" s="18" t="s">
        <v>326</v>
      </c>
      <c r="D5790" s="18" t="s">
        <v>73</v>
      </c>
      <c r="E5790" s="18" t="s">
        <v>88</v>
      </c>
      <c r="F5790" s="44">
        <v>6</v>
      </c>
    </row>
    <row r="5791" spans="1:6" x14ac:dyDescent="0.2">
      <c r="A5791" s="18" t="s">
        <v>188</v>
      </c>
      <c r="B5791" s="18" t="s">
        <v>323</v>
      </c>
      <c r="C5791" s="18" t="s">
        <v>326</v>
      </c>
      <c r="D5791" s="18" t="s">
        <v>73</v>
      </c>
      <c r="E5791" s="18" t="s">
        <v>96</v>
      </c>
      <c r="F5791" s="44">
        <v>19</v>
      </c>
    </row>
    <row r="5792" spans="1:6" x14ac:dyDescent="0.2">
      <c r="A5792" s="18" t="s">
        <v>188</v>
      </c>
      <c r="B5792" s="18" t="s">
        <v>323</v>
      </c>
      <c r="C5792" s="18" t="s">
        <v>326</v>
      </c>
      <c r="D5792" s="18" t="s">
        <v>73</v>
      </c>
      <c r="E5792" s="18" t="s">
        <v>95</v>
      </c>
      <c r="F5792" s="44">
        <v>39</v>
      </c>
    </row>
    <row r="5793" spans="1:6" x14ac:dyDescent="0.2">
      <c r="A5793" s="18" t="s">
        <v>188</v>
      </c>
      <c r="B5793" s="18" t="s">
        <v>323</v>
      </c>
      <c r="C5793" s="18" t="s">
        <v>326</v>
      </c>
      <c r="D5793" s="18" t="s">
        <v>73</v>
      </c>
      <c r="E5793" s="18" t="s">
        <v>97</v>
      </c>
      <c r="F5793" s="44">
        <v>6</v>
      </c>
    </row>
    <row r="5794" spans="1:6" x14ac:dyDescent="0.2">
      <c r="A5794" s="18" t="s">
        <v>188</v>
      </c>
      <c r="B5794" s="18" t="s">
        <v>323</v>
      </c>
      <c r="C5794" s="18" t="s">
        <v>326</v>
      </c>
      <c r="D5794" s="18" t="s">
        <v>73</v>
      </c>
      <c r="E5794" s="18" t="s">
        <v>79</v>
      </c>
      <c r="F5794" s="44">
        <v>32</v>
      </c>
    </row>
    <row r="5795" spans="1:6" x14ac:dyDescent="0.2">
      <c r="A5795" s="18" t="s">
        <v>188</v>
      </c>
      <c r="B5795" s="18" t="s">
        <v>323</v>
      </c>
      <c r="C5795" s="18" t="s">
        <v>326</v>
      </c>
      <c r="D5795" s="18" t="s">
        <v>73</v>
      </c>
      <c r="E5795" s="18" t="s">
        <v>78</v>
      </c>
      <c r="F5795" s="44">
        <v>6</v>
      </c>
    </row>
    <row r="5796" spans="1:6" x14ac:dyDescent="0.2">
      <c r="A5796" s="18" t="s">
        <v>188</v>
      </c>
      <c r="B5796" s="18" t="s">
        <v>323</v>
      </c>
      <c r="C5796" s="18" t="s">
        <v>326</v>
      </c>
      <c r="D5796" s="18" t="s">
        <v>73</v>
      </c>
      <c r="E5796" s="18" t="s">
        <v>81</v>
      </c>
      <c r="F5796" s="44">
        <v>1</v>
      </c>
    </row>
    <row r="5797" spans="1:6" x14ac:dyDescent="0.2">
      <c r="A5797" s="18" t="s">
        <v>188</v>
      </c>
      <c r="B5797" s="18" t="s">
        <v>323</v>
      </c>
      <c r="C5797" s="18" t="s">
        <v>326</v>
      </c>
      <c r="D5797" s="18" t="s">
        <v>73</v>
      </c>
      <c r="E5797" s="18" t="s">
        <v>76</v>
      </c>
      <c r="F5797" s="44">
        <v>15</v>
      </c>
    </row>
    <row r="5798" spans="1:6" x14ac:dyDescent="0.2">
      <c r="A5798" s="18" t="s">
        <v>188</v>
      </c>
      <c r="B5798" s="18" t="s">
        <v>323</v>
      </c>
      <c r="C5798" s="18" t="s">
        <v>326</v>
      </c>
      <c r="D5798" s="18" t="s">
        <v>73</v>
      </c>
      <c r="E5798" s="18" t="s">
        <v>75</v>
      </c>
      <c r="F5798" s="44">
        <v>147</v>
      </c>
    </row>
    <row r="5799" spans="1:6" x14ac:dyDescent="0.2">
      <c r="A5799" s="18" t="s">
        <v>188</v>
      </c>
      <c r="B5799" s="18" t="s">
        <v>323</v>
      </c>
      <c r="C5799" s="18" t="s">
        <v>326</v>
      </c>
      <c r="D5799" s="18" t="s">
        <v>73</v>
      </c>
      <c r="E5799" s="18" t="s">
        <v>74</v>
      </c>
      <c r="F5799" s="44">
        <v>5</v>
      </c>
    </row>
    <row r="5800" spans="1:6" x14ac:dyDescent="0.2">
      <c r="A5800" s="18" t="s">
        <v>188</v>
      </c>
      <c r="B5800" s="18" t="s">
        <v>323</v>
      </c>
      <c r="C5800" s="18" t="s">
        <v>326</v>
      </c>
      <c r="D5800" s="18" t="s">
        <v>73</v>
      </c>
      <c r="E5800" s="18" t="s">
        <v>77</v>
      </c>
      <c r="F5800" s="44">
        <v>25</v>
      </c>
    </row>
    <row r="5801" spans="1:6" x14ac:dyDescent="0.2">
      <c r="A5801" s="18" t="s">
        <v>188</v>
      </c>
      <c r="B5801" s="18" t="s">
        <v>323</v>
      </c>
      <c r="C5801" s="18" t="s">
        <v>326</v>
      </c>
      <c r="D5801" s="18" t="s">
        <v>73</v>
      </c>
      <c r="E5801" s="18" t="s">
        <v>84</v>
      </c>
      <c r="F5801" s="44">
        <v>2</v>
      </c>
    </row>
    <row r="5802" spans="1:6" x14ac:dyDescent="0.2">
      <c r="A5802" s="18" t="s">
        <v>188</v>
      </c>
      <c r="B5802" s="18" t="s">
        <v>323</v>
      </c>
      <c r="C5802" s="18" t="s">
        <v>326</v>
      </c>
      <c r="D5802" s="18" t="s">
        <v>73</v>
      </c>
      <c r="E5802" s="18" t="s">
        <v>83</v>
      </c>
      <c r="F5802" s="44">
        <v>50</v>
      </c>
    </row>
    <row r="5803" spans="1:6" x14ac:dyDescent="0.2">
      <c r="A5803" s="18" t="s">
        <v>188</v>
      </c>
      <c r="B5803" s="18" t="s">
        <v>323</v>
      </c>
      <c r="C5803" s="18" t="s">
        <v>326</v>
      </c>
      <c r="D5803" s="18" t="s">
        <v>73</v>
      </c>
      <c r="E5803" s="18" t="s">
        <v>82</v>
      </c>
      <c r="F5803" s="44">
        <v>91</v>
      </c>
    </row>
    <row r="5804" spans="1:6" x14ac:dyDescent="0.2">
      <c r="A5804" s="18" t="s">
        <v>188</v>
      </c>
      <c r="B5804" s="18" t="s">
        <v>323</v>
      </c>
      <c r="C5804" s="18" t="s">
        <v>326</v>
      </c>
      <c r="D5804" s="18" t="s">
        <v>73</v>
      </c>
      <c r="E5804" s="18" t="s">
        <v>85</v>
      </c>
      <c r="F5804" s="44">
        <v>13</v>
      </c>
    </row>
    <row r="5805" spans="1:6" x14ac:dyDescent="0.2">
      <c r="A5805" s="18" t="s">
        <v>188</v>
      </c>
      <c r="B5805" s="18" t="s">
        <v>323</v>
      </c>
      <c r="C5805" s="18" t="s">
        <v>326</v>
      </c>
      <c r="D5805" s="18" t="s">
        <v>73</v>
      </c>
      <c r="E5805" s="18" t="s">
        <v>90</v>
      </c>
      <c r="F5805" s="44">
        <v>246</v>
      </c>
    </row>
    <row r="5806" spans="1:6" x14ac:dyDescent="0.2">
      <c r="A5806" s="18" t="s">
        <v>188</v>
      </c>
      <c r="B5806" s="18" t="s">
        <v>323</v>
      </c>
      <c r="C5806" s="18" t="s">
        <v>326</v>
      </c>
      <c r="D5806" s="18" t="s">
        <v>73</v>
      </c>
      <c r="E5806" s="18" t="s">
        <v>89</v>
      </c>
      <c r="F5806" s="44">
        <v>54</v>
      </c>
    </row>
    <row r="5807" spans="1:6" x14ac:dyDescent="0.2">
      <c r="A5807" s="18" t="s">
        <v>188</v>
      </c>
      <c r="B5807" s="18" t="s">
        <v>323</v>
      </c>
      <c r="C5807" s="18" t="s">
        <v>326</v>
      </c>
      <c r="D5807" s="18" t="s">
        <v>73</v>
      </c>
      <c r="E5807" s="18" t="s">
        <v>91</v>
      </c>
      <c r="F5807" s="44">
        <v>83</v>
      </c>
    </row>
    <row r="5808" spans="1:6" x14ac:dyDescent="0.2">
      <c r="A5808" s="18" t="s">
        <v>188</v>
      </c>
      <c r="B5808" s="18" t="s">
        <v>323</v>
      </c>
      <c r="C5808" s="18" t="s">
        <v>326</v>
      </c>
      <c r="D5808" s="18" t="s">
        <v>150</v>
      </c>
      <c r="E5808" s="18" t="s">
        <v>154</v>
      </c>
      <c r="F5808" s="44">
        <v>2506</v>
      </c>
    </row>
    <row r="5809" spans="1:6" x14ac:dyDescent="0.2">
      <c r="A5809" s="18" t="s">
        <v>188</v>
      </c>
      <c r="B5809" s="18" t="s">
        <v>323</v>
      </c>
      <c r="C5809" s="18" t="s">
        <v>326</v>
      </c>
      <c r="D5809" s="18" t="s">
        <v>150</v>
      </c>
      <c r="E5809" s="18" t="s">
        <v>151</v>
      </c>
      <c r="F5809" s="44">
        <v>5</v>
      </c>
    </row>
    <row r="5810" spans="1:6" x14ac:dyDescent="0.2">
      <c r="A5810" s="18" t="s">
        <v>188</v>
      </c>
      <c r="B5810" s="18" t="s">
        <v>323</v>
      </c>
      <c r="C5810" s="18" t="s">
        <v>326</v>
      </c>
      <c r="D5810" s="18" t="s">
        <v>150</v>
      </c>
      <c r="E5810" s="18" t="s">
        <v>152</v>
      </c>
      <c r="F5810" s="44">
        <v>352</v>
      </c>
    </row>
    <row r="5811" spans="1:6" x14ac:dyDescent="0.2">
      <c r="A5811" s="18" t="s">
        <v>188</v>
      </c>
      <c r="B5811" s="18" t="s">
        <v>323</v>
      </c>
      <c r="C5811" s="18" t="s">
        <v>326</v>
      </c>
      <c r="D5811" s="18" t="s">
        <v>150</v>
      </c>
      <c r="E5811" s="18" t="s">
        <v>153</v>
      </c>
      <c r="F5811" s="44">
        <v>1928</v>
      </c>
    </row>
    <row r="5812" spans="1:6" x14ac:dyDescent="0.2">
      <c r="A5812" s="18" t="s">
        <v>188</v>
      </c>
      <c r="B5812" s="18" t="s">
        <v>323</v>
      </c>
      <c r="C5812" s="18" t="s">
        <v>326</v>
      </c>
      <c r="D5812" s="18" t="s">
        <v>57</v>
      </c>
      <c r="E5812" s="18" t="s">
        <v>62</v>
      </c>
      <c r="F5812" s="44">
        <v>2059</v>
      </c>
    </row>
    <row r="5813" spans="1:6" x14ac:dyDescent="0.2">
      <c r="A5813" s="18" t="s">
        <v>188</v>
      </c>
      <c r="B5813" s="18" t="s">
        <v>323</v>
      </c>
      <c r="C5813" s="18" t="s">
        <v>326</v>
      </c>
      <c r="D5813" s="18" t="s">
        <v>57</v>
      </c>
      <c r="E5813" s="18" t="s">
        <v>59</v>
      </c>
      <c r="F5813" s="44">
        <v>1202</v>
      </c>
    </row>
    <row r="5814" spans="1:6" x14ac:dyDescent="0.2">
      <c r="A5814" s="18" t="s">
        <v>188</v>
      </c>
      <c r="B5814" s="18" t="s">
        <v>323</v>
      </c>
      <c r="C5814" s="18" t="s">
        <v>326</v>
      </c>
      <c r="D5814" s="18" t="s">
        <v>57</v>
      </c>
      <c r="E5814" s="18" t="s">
        <v>60</v>
      </c>
      <c r="F5814" s="44">
        <v>2097</v>
      </c>
    </row>
    <row r="5815" spans="1:6" x14ac:dyDescent="0.2">
      <c r="A5815" s="18" t="s">
        <v>188</v>
      </c>
      <c r="B5815" s="18" t="s">
        <v>323</v>
      </c>
      <c r="C5815" s="18" t="s">
        <v>326</v>
      </c>
      <c r="D5815" s="18" t="s">
        <v>57</v>
      </c>
      <c r="E5815" s="18" t="s">
        <v>61</v>
      </c>
      <c r="F5815" s="44">
        <v>878</v>
      </c>
    </row>
    <row r="5816" spans="1:6" x14ac:dyDescent="0.2">
      <c r="A5816" s="18" t="s">
        <v>188</v>
      </c>
      <c r="B5816" s="18" t="s">
        <v>323</v>
      </c>
      <c r="C5816" s="18" t="s">
        <v>326</v>
      </c>
      <c r="D5816" s="18" t="s">
        <v>57</v>
      </c>
      <c r="E5816" s="18" t="s">
        <v>63</v>
      </c>
      <c r="F5816" s="44">
        <v>447</v>
      </c>
    </row>
    <row r="5817" spans="1:6" x14ac:dyDescent="0.2">
      <c r="A5817" s="18" t="s">
        <v>188</v>
      </c>
      <c r="B5817" s="18" t="s">
        <v>323</v>
      </c>
      <c r="C5817" s="18" t="s">
        <v>326</v>
      </c>
      <c r="D5817" s="18" t="s">
        <v>57</v>
      </c>
      <c r="E5817" s="18" t="s">
        <v>23</v>
      </c>
      <c r="F5817" s="44">
        <v>376</v>
      </c>
    </row>
    <row r="5818" spans="1:6" x14ac:dyDescent="0.2">
      <c r="A5818" s="18" t="s">
        <v>188</v>
      </c>
      <c r="B5818" s="18" t="s">
        <v>323</v>
      </c>
      <c r="C5818" s="18" t="s">
        <v>326</v>
      </c>
      <c r="D5818" s="18" t="s">
        <v>141</v>
      </c>
      <c r="E5818" s="18" t="s">
        <v>145</v>
      </c>
      <c r="F5818" s="44">
        <v>5</v>
      </c>
    </row>
    <row r="5819" spans="1:6" x14ac:dyDescent="0.2">
      <c r="A5819" s="18" t="s">
        <v>188</v>
      </c>
      <c r="B5819" s="18" t="s">
        <v>323</v>
      </c>
      <c r="C5819" s="18" t="s">
        <v>326</v>
      </c>
      <c r="D5819" s="18" t="s">
        <v>141</v>
      </c>
      <c r="E5819" s="18" t="s">
        <v>142</v>
      </c>
      <c r="F5819" s="44">
        <v>148</v>
      </c>
    </row>
    <row r="5820" spans="1:6" x14ac:dyDescent="0.2">
      <c r="A5820" s="18" t="s">
        <v>188</v>
      </c>
      <c r="B5820" s="18" t="s">
        <v>323</v>
      </c>
      <c r="C5820" s="18" t="s">
        <v>326</v>
      </c>
      <c r="D5820" s="18" t="s">
        <v>141</v>
      </c>
      <c r="E5820" s="18" t="s">
        <v>147</v>
      </c>
      <c r="F5820" s="44">
        <v>22</v>
      </c>
    </row>
    <row r="5821" spans="1:6" x14ac:dyDescent="0.2">
      <c r="A5821" s="18" t="s">
        <v>188</v>
      </c>
      <c r="B5821" s="18" t="s">
        <v>323</v>
      </c>
      <c r="C5821" s="18" t="s">
        <v>326</v>
      </c>
      <c r="D5821" s="18" t="s">
        <v>141</v>
      </c>
      <c r="E5821" s="18" t="s">
        <v>143</v>
      </c>
      <c r="F5821" s="44">
        <v>4</v>
      </c>
    </row>
    <row r="5822" spans="1:6" x14ac:dyDescent="0.2">
      <c r="A5822" s="18" t="s">
        <v>188</v>
      </c>
      <c r="B5822" s="18" t="s">
        <v>323</v>
      </c>
      <c r="C5822" s="18" t="s">
        <v>326</v>
      </c>
      <c r="D5822" s="18" t="s">
        <v>35</v>
      </c>
      <c r="E5822" s="18" t="s">
        <v>21</v>
      </c>
      <c r="F5822" s="44">
        <v>1183</v>
      </c>
    </row>
    <row r="5823" spans="1:6" x14ac:dyDescent="0.2">
      <c r="A5823" s="18" t="s">
        <v>188</v>
      </c>
      <c r="B5823" s="18" t="s">
        <v>323</v>
      </c>
      <c r="C5823" s="18" t="s">
        <v>326</v>
      </c>
      <c r="D5823" s="18" t="s">
        <v>35</v>
      </c>
      <c r="E5823" s="18" t="s">
        <v>36</v>
      </c>
      <c r="F5823" s="44">
        <v>124</v>
      </c>
    </row>
    <row r="5824" spans="1:6" x14ac:dyDescent="0.2">
      <c r="A5824" s="18" t="s">
        <v>188</v>
      </c>
      <c r="B5824" s="18" t="s">
        <v>323</v>
      </c>
      <c r="C5824" s="18" t="s">
        <v>326</v>
      </c>
      <c r="D5824" s="18" t="s">
        <v>35</v>
      </c>
      <c r="E5824" s="18" t="s">
        <v>38</v>
      </c>
      <c r="F5824" s="44">
        <v>2339</v>
      </c>
    </row>
    <row r="5825" spans="1:6" x14ac:dyDescent="0.2">
      <c r="A5825" s="18" t="s">
        <v>188</v>
      </c>
      <c r="B5825" s="18" t="s">
        <v>323</v>
      </c>
      <c r="C5825" s="18" t="s">
        <v>326</v>
      </c>
      <c r="D5825" s="18" t="s">
        <v>35</v>
      </c>
      <c r="E5825" s="18" t="s">
        <v>23</v>
      </c>
      <c r="F5825" s="44">
        <v>196</v>
      </c>
    </row>
    <row r="5826" spans="1:6" x14ac:dyDescent="0.2">
      <c r="A5826" s="18" t="s">
        <v>188</v>
      </c>
      <c r="B5826" s="18" t="s">
        <v>323</v>
      </c>
      <c r="C5826" s="18" t="s">
        <v>326</v>
      </c>
      <c r="D5826" s="18" t="s">
        <v>35</v>
      </c>
      <c r="E5826" s="18" t="s">
        <v>37</v>
      </c>
      <c r="F5826" s="44">
        <v>632</v>
      </c>
    </row>
    <row r="5827" spans="1:6" x14ac:dyDescent="0.2">
      <c r="A5827" s="18" t="s">
        <v>188</v>
      </c>
      <c r="B5827" s="18" t="s">
        <v>323</v>
      </c>
      <c r="C5827" s="18" t="s">
        <v>326</v>
      </c>
      <c r="D5827" s="18" t="s">
        <v>35</v>
      </c>
      <c r="E5827" s="18" t="s">
        <v>22</v>
      </c>
      <c r="F5827" s="44">
        <v>214</v>
      </c>
    </row>
    <row r="5828" spans="1:6" x14ac:dyDescent="0.2">
      <c r="A5828" s="18" t="s">
        <v>188</v>
      </c>
      <c r="B5828" s="18" t="s">
        <v>323</v>
      </c>
      <c r="C5828" s="18" t="s">
        <v>326</v>
      </c>
      <c r="D5828" s="18" t="s">
        <v>272</v>
      </c>
      <c r="E5828" s="18" t="s">
        <v>166</v>
      </c>
      <c r="F5828" s="44">
        <v>425</v>
      </c>
    </row>
    <row r="5829" spans="1:6" x14ac:dyDescent="0.2">
      <c r="A5829" s="18" t="s">
        <v>188</v>
      </c>
      <c r="B5829" s="18" t="s">
        <v>323</v>
      </c>
      <c r="C5829" s="18" t="s">
        <v>326</v>
      </c>
      <c r="D5829" s="18" t="s">
        <v>272</v>
      </c>
      <c r="E5829" s="18" t="s">
        <v>163</v>
      </c>
      <c r="F5829" s="44">
        <v>1490</v>
      </c>
    </row>
    <row r="5830" spans="1:6" x14ac:dyDescent="0.2">
      <c r="A5830" s="18" t="s">
        <v>188</v>
      </c>
      <c r="B5830" s="18" t="s">
        <v>323</v>
      </c>
      <c r="C5830" s="18" t="s">
        <v>326</v>
      </c>
      <c r="D5830" s="18" t="s">
        <v>105</v>
      </c>
      <c r="E5830" s="18" t="s">
        <v>106</v>
      </c>
      <c r="F5830" s="44">
        <v>2</v>
      </c>
    </row>
    <row r="5831" spans="1:6" x14ac:dyDescent="0.2">
      <c r="A5831" s="18" t="s">
        <v>188</v>
      </c>
      <c r="B5831" s="18" t="s">
        <v>323</v>
      </c>
      <c r="C5831" s="18" t="s">
        <v>326</v>
      </c>
      <c r="D5831" s="18" t="s">
        <v>105</v>
      </c>
      <c r="E5831" s="18" t="s">
        <v>107</v>
      </c>
      <c r="F5831" s="44">
        <v>6</v>
      </c>
    </row>
    <row r="5832" spans="1:6" x14ac:dyDescent="0.2">
      <c r="A5832" s="18" t="s">
        <v>188</v>
      </c>
      <c r="B5832" s="18" t="s">
        <v>323</v>
      </c>
      <c r="C5832" s="18" t="s">
        <v>326</v>
      </c>
      <c r="D5832" s="18" t="s">
        <v>105</v>
      </c>
      <c r="E5832" s="18" t="s">
        <v>108</v>
      </c>
      <c r="F5832" s="44">
        <v>40</v>
      </c>
    </row>
    <row r="5833" spans="1:6" x14ac:dyDescent="0.2">
      <c r="A5833" s="18" t="s">
        <v>188</v>
      </c>
      <c r="B5833" s="18" t="s">
        <v>323</v>
      </c>
      <c r="C5833" s="18" t="s">
        <v>326</v>
      </c>
      <c r="D5833" s="18" t="s">
        <v>105</v>
      </c>
      <c r="E5833" s="18" t="s">
        <v>109</v>
      </c>
      <c r="F5833" s="44">
        <v>447</v>
      </c>
    </row>
    <row r="5834" spans="1:6" x14ac:dyDescent="0.2">
      <c r="A5834" s="18" t="s">
        <v>188</v>
      </c>
      <c r="B5834" s="18" t="s">
        <v>323</v>
      </c>
      <c r="C5834" s="18" t="s">
        <v>326</v>
      </c>
      <c r="D5834" s="18" t="s">
        <v>105</v>
      </c>
      <c r="E5834" s="18" t="s">
        <v>110</v>
      </c>
      <c r="F5834" s="44">
        <v>20</v>
      </c>
    </row>
    <row r="5835" spans="1:6" x14ac:dyDescent="0.2">
      <c r="A5835" s="18" t="s">
        <v>188</v>
      </c>
      <c r="B5835" s="18" t="s">
        <v>323</v>
      </c>
      <c r="C5835" s="18" t="s">
        <v>326</v>
      </c>
      <c r="D5835" s="18" t="s">
        <v>105</v>
      </c>
      <c r="E5835" s="18" t="s">
        <v>111</v>
      </c>
      <c r="F5835" s="44">
        <v>44</v>
      </c>
    </row>
    <row r="5836" spans="1:6" x14ac:dyDescent="0.2">
      <c r="A5836" s="18" t="s">
        <v>188</v>
      </c>
      <c r="B5836" s="18" t="s">
        <v>323</v>
      </c>
      <c r="C5836" s="18" t="s">
        <v>326</v>
      </c>
      <c r="D5836" s="18" t="s">
        <v>105</v>
      </c>
      <c r="E5836" s="18" t="s">
        <v>113</v>
      </c>
      <c r="F5836" s="44">
        <v>5</v>
      </c>
    </row>
    <row r="5837" spans="1:6" x14ac:dyDescent="0.2">
      <c r="A5837" s="18" t="s">
        <v>188</v>
      </c>
      <c r="B5837" s="18" t="s">
        <v>323</v>
      </c>
      <c r="C5837" s="18" t="s">
        <v>326</v>
      </c>
      <c r="D5837" s="18" t="s">
        <v>105</v>
      </c>
      <c r="E5837" s="18" t="s">
        <v>115</v>
      </c>
      <c r="F5837" s="44">
        <v>3</v>
      </c>
    </row>
    <row r="5838" spans="1:6" x14ac:dyDescent="0.2">
      <c r="A5838" s="18" t="s">
        <v>188</v>
      </c>
      <c r="B5838" s="18" t="s">
        <v>323</v>
      </c>
      <c r="C5838" s="18" t="s">
        <v>326</v>
      </c>
      <c r="D5838" s="18" t="s">
        <v>105</v>
      </c>
      <c r="E5838" s="18" t="s">
        <v>116</v>
      </c>
      <c r="F5838" s="44">
        <v>8</v>
      </c>
    </row>
    <row r="5839" spans="1:6" x14ac:dyDescent="0.2">
      <c r="A5839" s="18" t="s">
        <v>188</v>
      </c>
      <c r="B5839" s="18" t="s">
        <v>323</v>
      </c>
      <c r="C5839" s="18" t="s">
        <v>326</v>
      </c>
      <c r="D5839" s="18" t="s">
        <v>105</v>
      </c>
      <c r="E5839" s="18" t="s">
        <v>117</v>
      </c>
      <c r="F5839" s="44">
        <v>27</v>
      </c>
    </row>
    <row r="5840" spans="1:6" x14ac:dyDescent="0.2">
      <c r="A5840" s="18" t="s">
        <v>188</v>
      </c>
      <c r="B5840" s="18" t="s">
        <v>323</v>
      </c>
      <c r="C5840" s="18" t="s">
        <v>326</v>
      </c>
      <c r="D5840" s="18" t="s">
        <v>105</v>
      </c>
      <c r="E5840" s="18" t="s">
        <v>120</v>
      </c>
      <c r="F5840" s="44">
        <v>17</v>
      </c>
    </row>
    <row r="5841" spans="1:6" x14ac:dyDescent="0.2">
      <c r="A5841" s="18" t="s">
        <v>188</v>
      </c>
      <c r="B5841" s="18" t="s">
        <v>323</v>
      </c>
      <c r="C5841" s="18" t="s">
        <v>326</v>
      </c>
      <c r="D5841" s="18" t="s">
        <v>105</v>
      </c>
      <c r="E5841" s="18" t="s">
        <v>121</v>
      </c>
      <c r="F5841" s="44">
        <v>35</v>
      </c>
    </row>
    <row r="5842" spans="1:6" x14ac:dyDescent="0.2">
      <c r="A5842" s="18" t="s">
        <v>188</v>
      </c>
      <c r="B5842" s="18" t="s">
        <v>323</v>
      </c>
      <c r="C5842" s="18" t="s">
        <v>326</v>
      </c>
      <c r="D5842" s="18" t="s">
        <v>105</v>
      </c>
      <c r="E5842" s="18" t="s">
        <v>122</v>
      </c>
      <c r="F5842" s="44">
        <v>2</v>
      </c>
    </row>
    <row r="5843" spans="1:6" x14ac:dyDescent="0.2">
      <c r="A5843" s="18" t="s">
        <v>188</v>
      </c>
      <c r="B5843" s="18" t="s">
        <v>323</v>
      </c>
      <c r="C5843" s="18" t="s">
        <v>326</v>
      </c>
      <c r="D5843" s="18" t="s">
        <v>105</v>
      </c>
      <c r="E5843" s="18" t="s">
        <v>123</v>
      </c>
      <c r="F5843" s="44">
        <v>10</v>
      </c>
    </row>
    <row r="5844" spans="1:6" x14ac:dyDescent="0.2">
      <c r="A5844" s="18" t="s">
        <v>188</v>
      </c>
      <c r="B5844" s="18" t="s">
        <v>323</v>
      </c>
      <c r="C5844" s="18" t="s">
        <v>326</v>
      </c>
      <c r="D5844" s="18" t="s">
        <v>105</v>
      </c>
      <c r="E5844" s="18" t="s">
        <v>124</v>
      </c>
      <c r="F5844" s="44">
        <v>3</v>
      </c>
    </row>
    <row r="5845" spans="1:6" x14ac:dyDescent="0.2">
      <c r="A5845" s="18" t="s">
        <v>188</v>
      </c>
      <c r="B5845" s="18" t="s">
        <v>323</v>
      </c>
      <c r="C5845" s="18" t="s">
        <v>326</v>
      </c>
      <c r="D5845" s="18" t="s">
        <v>105</v>
      </c>
      <c r="E5845" s="18" t="s">
        <v>125</v>
      </c>
      <c r="F5845" s="44">
        <v>39</v>
      </c>
    </row>
    <row r="5846" spans="1:6" x14ac:dyDescent="0.2">
      <c r="A5846" s="18" t="s">
        <v>188</v>
      </c>
      <c r="B5846" s="18" t="s">
        <v>323</v>
      </c>
      <c r="C5846" s="18" t="s">
        <v>326</v>
      </c>
      <c r="D5846" s="18" t="s">
        <v>105</v>
      </c>
      <c r="E5846" s="18" t="s">
        <v>126</v>
      </c>
      <c r="F5846" s="44">
        <v>13</v>
      </c>
    </row>
    <row r="5847" spans="1:6" x14ac:dyDescent="0.2">
      <c r="A5847" s="18" t="s">
        <v>188</v>
      </c>
      <c r="B5847" s="18" t="s">
        <v>323</v>
      </c>
      <c r="C5847" s="18" t="s">
        <v>326</v>
      </c>
      <c r="D5847" s="18" t="s">
        <v>105</v>
      </c>
      <c r="E5847" s="18" t="s">
        <v>127</v>
      </c>
      <c r="F5847" s="44">
        <v>115</v>
      </c>
    </row>
    <row r="5848" spans="1:6" x14ac:dyDescent="0.2">
      <c r="A5848" s="18" t="s">
        <v>188</v>
      </c>
      <c r="B5848" s="18" t="s">
        <v>323</v>
      </c>
      <c r="C5848" s="18" t="s">
        <v>326</v>
      </c>
      <c r="D5848" s="18" t="s">
        <v>242</v>
      </c>
      <c r="E5848" s="18" t="s">
        <v>62</v>
      </c>
      <c r="F5848" s="44">
        <v>2081</v>
      </c>
    </row>
    <row r="5849" spans="1:6" x14ac:dyDescent="0.2">
      <c r="A5849" s="18" t="s">
        <v>188</v>
      </c>
      <c r="B5849" s="18" t="s">
        <v>323</v>
      </c>
      <c r="C5849" s="18" t="s">
        <v>326</v>
      </c>
      <c r="D5849" s="18" t="s">
        <v>242</v>
      </c>
      <c r="E5849" s="18" t="s">
        <v>59</v>
      </c>
      <c r="F5849" s="44">
        <v>130</v>
      </c>
    </row>
    <row r="5850" spans="1:6" x14ac:dyDescent="0.2">
      <c r="A5850" s="18" t="s">
        <v>188</v>
      </c>
      <c r="B5850" s="18" t="s">
        <v>323</v>
      </c>
      <c r="C5850" s="18" t="s">
        <v>326</v>
      </c>
      <c r="D5850" s="18" t="s">
        <v>242</v>
      </c>
      <c r="E5850" s="18" t="s">
        <v>60</v>
      </c>
      <c r="F5850" s="44">
        <v>50</v>
      </c>
    </row>
    <row r="5851" spans="1:6" x14ac:dyDescent="0.2">
      <c r="A5851" s="18" t="s">
        <v>188</v>
      </c>
      <c r="B5851" s="18" t="s">
        <v>323</v>
      </c>
      <c r="C5851" s="18" t="s">
        <v>326</v>
      </c>
      <c r="D5851" s="18" t="s">
        <v>242</v>
      </c>
      <c r="E5851" s="18" t="s">
        <v>61</v>
      </c>
      <c r="F5851" s="44">
        <v>531</v>
      </c>
    </row>
    <row r="5852" spans="1:6" x14ac:dyDescent="0.2">
      <c r="A5852" s="18" t="s">
        <v>188</v>
      </c>
      <c r="B5852" s="18" t="s">
        <v>323</v>
      </c>
      <c r="C5852" s="18" t="s">
        <v>326</v>
      </c>
      <c r="D5852" s="18" t="s">
        <v>242</v>
      </c>
      <c r="E5852" s="18" t="s">
        <v>63</v>
      </c>
      <c r="F5852" s="44">
        <v>195</v>
      </c>
    </row>
    <row r="5853" spans="1:6" x14ac:dyDescent="0.2">
      <c r="A5853" s="18" t="s">
        <v>188</v>
      </c>
      <c r="B5853" s="18" t="s">
        <v>323</v>
      </c>
      <c r="C5853" s="18" t="s">
        <v>326</v>
      </c>
      <c r="D5853" s="18" t="s">
        <v>242</v>
      </c>
      <c r="E5853" s="18" t="s">
        <v>23</v>
      </c>
      <c r="F5853" s="44">
        <v>62</v>
      </c>
    </row>
    <row r="5854" spans="1:6" x14ac:dyDescent="0.2">
      <c r="A5854" s="18" t="s">
        <v>188</v>
      </c>
      <c r="B5854" s="18" t="s">
        <v>323</v>
      </c>
      <c r="C5854" s="18" t="s">
        <v>326</v>
      </c>
      <c r="D5854" s="18" t="s">
        <v>273</v>
      </c>
      <c r="E5854" s="18" t="s">
        <v>133</v>
      </c>
      <c r="F5854" s="44">
        <v>60</v>
      </c>
    </row>
    <row r="5855" spans="1:6" x14ac:dyDescent="0.2">
      <c r="A5855" s="18" t="s">
        <v>188</v>
      </c>
      <c r="B5855" s="18" t="s">
        <v>323</v>
      </c>
      <c r="C5855" s="18" t="s">
        <v>326</v>
      </c>
      <c r="D5855" s="18" t="s">
        <v>273</v>
      </c>
      <c r="E5855" s="18" t="s">
        <v>23</v>
      </c>
      <c r="F5855" s="44">
        <v>339</v>
      </c>
    </row>
    <row r="5856" spans="1:6" x14ac:dyDescent="0.2">
      <c r="A5856" s="18" t="s">
        <v>188</v>
      </c>
      <c r="B5856" s="18" t="s">
        <v>323</v>
      </c>
      <c r="C5856" s="18" t="s">
        <v>326</v>
      </c>
      <c r="D5856" s="18" t="s">
        <v>273</v>
      </c>
      <c r="E5856" s="18" t="s">
        <v>136</v>
      </c>
      <c r="F5856" s="44">
        <v>23</v>
      </c>
    </row>
    <row r="5857" spans="1:6" x14ac:dyDescent="0.2">
      <c r="A5857" s="18" t="s">
        <v>188</v>
      </c>
      <c r="B5857" s="18" t="s">
        <v>323</v>
      </c>
      <c r="C5857" s="18" t="s">
        <v>326</v>
      </c>
      <c r="D5857" s="18" t="s">
        <v>273</v>
      </c>
      <c r="E5857" s="18" t="s">
        <v>137</v>
      </c>
      <c r="F5857" s="44">
        <v>40</v>
      </c>
    </row>
    <row r="5858" spans="1:6" x14ac:dyDescent="0.2">
      <c r="A5858" s="18" t="s">
        <v>188</v>
      </c>
      <c r="B5858" s="18" t="s">
        <v>323</v>
      </c>
      <c r="C5858" s="18" t="s">
        <v>326</v>
      </c>
      <c r="D5858" s="18" t="s">
        <v>273</v>
      </c>
      <c r="E5858" s="18" t="s">
        <v>135</v>
      </c>
      <c r="F5858" s="44">
        <v>57</v>
      </c>
    </row>
    <row r="5859" spans="1:6" x14ac:dyDescent="0.2">
      <c r="A5859" s="18" t="s">
        <v>188</v>
      </c>
      <c r="B5859" s="18" t="s">
        <v>323</v>
      </c>
      <c r="C5859" s="18" t="s">
        <v>326</v>
      </c>
      <c r="D5859" s="18" t="s">
        <v>273</v>
      </c>
      <c r="E5859" s="18" t="s">
        <v>134</v>
      </c>
      <c r="F5859" s="44">
        <v>34</v>
      </c>
    </row>
    <row r="5860" spans="1:6" x14ac:dyDescent="0.2">
      <c r="A5860" s="18" t="s">
        <v>188</v>
      </c>
      <c r="B5860" s="18" t="s">
        <v>323</v>
      </c>
      <c r="C5860" s="18" t="s">
        <v>326</v>
      </c>
      <c r="D5860" s="18" t="s">
        <v>273</v>
      </c>
      <c r="E5860" s="18" t="s">
        <v>132</v>
      </c>
      <c r="F5860" s="44">
        <v>370</v>
      </c>
    </row>
    <row r="5861" spans="1:6" x14ac:dyDescent="0.2">
      <c r="A5861" s="18" t="s">
        <v>188</v>
      </c>
      <c r="B5861" s="18" t="s">
        <v>323</v>
      </c>
      <c r="C5861" s="18" t="s">
        <v>326</v>
      </c>
      <c r="D5861" s="18" t="s">
        <v>274</v>
      </c>
      <c r="E5861" s="18" t="s">
        <v>163</v>
      </c>
      <c r="F5861" s="44">
        <v>51</v>
      </c>
    </row>
    <row r="5862" spans="1:6" x14ac:dyDescent="0.2">
      <c r="A5862" s="18" t="s">
        <v>188</v>
      </c>
      <c r="B5862" s="18" t="s">
        <v>323</v>
      </c>
      <c r="C5862" s="18" t="s">
        <v>326</v>
      </c>
      <c r="D5862" s="18" t="s">
        <v>34</v>
      </c>
      <c r="E5862" s="18" t="s">
        <v>276</v>
      </c>
      <c r="F5862" s="44">
        <v>1015</v>
      </c>
    </row>
    <row r="5863" spans="1:6" x14ac:dyDescent="0.2">
      <c r="A5863" s="18" t="s">
        <v>188</v>
      </c>
      <c r="B5863" s="18" t="s">
        <v>323</v>
      </c>
      <c r="C5863" s="18" t="s">
        <v>326</v>
      </c>
      <c r="D5863" s="18" t="s">
        <v>34</v>
      </c>
      <c r="E5863" s="18" t="s">
        <v>28</v>
      </c>
      <c r="F5863" s="44">
        <v>985</v>
      </c>
    </row>
    <row r="5864" spans="1:6" x14ac:dyDescent="0.2">
      <c r="A5864" s="18" t="s">
        <v>188</v>
      </c>
      <c r="B5864" s="18" t="s">
        <v>323</v>
      </c>
      <c r="C5864" s="18" t="s">
        <v>326</v>
      </c>
      <c r="D5864" s="18" t="s">
        <v>34</v>
      </c>
      <c r="E5864" s="18" t="s">
        <v>30</v>
      </c>
      <c r="F5864" s="44">
        <v>11</v>
      </c>
    </row>
    <row r="5865" spans="1:6" x14ac:dyDescent="0.2">
      <c r="A5865" s="18" t="s">
        <v>188</v>
      </c>
      <c r="B5865" s="18" t="s">
        <v>323</v>
      </c>
      <c r="C5865" s="18" t="s">
        <v>326</v>
      </c>
      <c r="D5865" s="18" t="s">
        <v>34</v>
      </c>
      <c r="E5865" s="18" t="s">
        <v>31</v>
      </c>
      <c r="F5865" s="44">
        <v>90</v>
      </c>
    </row>
    <row r="5866" spans="1:6" x14ac:dyDescent="0.2">
      <c r="A5866" s="18" t="s">
        <v>188</v>
      </c>
      <c r="B5866" s="18" t="s">
        <v>323</v>
      </c>
      <c r="C5866" s="18" t="s">
        <v>326</v>
      </c>
      <c r="D5866" s="18" t="s">
        <v>34</v>
      </c>
      <c r="E5866" s="18" t="s">
        <v>26</v>
      </c>
      <c r="F5866" s="44">
        <v>81</v>
      </c>
    </row>
    <row r="5867" spans="1:6" x14ac:dyDescent="0.2">
      <c r="A5867" s="18" t="s">
        <v>188</v>
      </c>
      <c r="B5867" s="18" t="s">
        <v>323</v>
      </c>
      <c r="C5867" s="18" t="s">
        <v>326</v>
      </c>
      <c r="D5867" s="18" t="s">
        <v>34</v>
      </c>
      <c r="E5867" s="18" t="s">
        <v>33</v>
      </c>
      <c r="F5867" s="44">
        <v>478</v>
      </c>
    </row>
    <row r="5868" spans="1:6" x14ac:dyDescent="0.2">
      <c r="A5868" s="18" t="s">
        <v>188</v>
      </c>
      <c r="B5868" s="18" t="s">
        <v>323</v>
      </c>
      <c r="C5868" s="18" t="s">
        <v>326</v>
      </c>
      <c r="D5868" s="18" t="s">
        <v>34</v>
      </c>
      <c r="E5868" s="18" t="s">
        <v>23</v>
      </c>
      <c r="F5868" s="44">
        <v>546</v>
      </c>
    </row>
    <row r="5869" spans="1:6" x14ac:dyDescent="0.2">
      <c r="A5869" s="18" t="s">
        <v>188</v>
      </c>
      <c r="B5869" s="18" t="s">
        <v>323</v>
      </c>
      <c r="C5869" s="18" t="s">
        <v>326</v>
      </c>
      <c r="D5869" s="18" t="s">
        <v>34</v>
      </c>
      <c r="E5869" s="18" t="s">
        <v>32</v>
      </c>
      <c r="F5869" s="44">
        <v>34</v>
      </c>
    </row>
    <row r="5870" spans="1:6" x14ac:dyDescent="0.2">
      <c r="A5870" s="18" t="s">
        <v>188</v>
      </c>
      <c r="B5870" s="18" t="s">
        <v>323</v>
      </c>
      <c r="C5870" s="18" t="s">
        <v>326</v>
      </c>
      <c r="D5870" s="18" t="s">
        <v>34</v>
      </c>
      <c r="E5870" s="18" t="s">
        <v>29</v>
      </c>
      <c r="F5870" s="44">
        <v>549</v>
      </c>
    </row>
    <row r="5871" spans="1:6" x14ac:dyDescent="0.2">
      <c r="A5871" s="18" t="s">
        <v>188</v>
      </c>
      <c r="B5871" s="18" t="s">
        <v>323</v>
      </c>
      <c r="C5871" s="18" t="s">
        <v>326</v>
      </c>
      <c r="D5871" s="18" t="s">
        <v>275</v>
      </c>
      <c r="E5871" s="18" t="s">
        <v>276</v>
      </c>
      <c r="F5871" s="44">
        <v>48</v>
      </c>
    </row>
    <row r="5872" spans="1:6" x14ac:dyDescent="0.2">
      <c r="A5872" s="18" t="s">
        <v>188</v>
      </c>
      <c r="B5872" s="18" t="s">
        <v>323</v>
      </c>
      <c r="C5872" s="18" t="s">
        <v>326</v>
      </c>
      <c r="D5872" s="18" t="s">
        <v>275</v>
      </c>
      <c r="E5872" s="18" t="s">
        <v>28</v>
      </c>
      <c r="F5872" s="44">
        <v>94</v>
      </c>
    </row>
    <row r="5873" spans="1:6" x14ac:dyDescent="0.2">
      <c r="A5873" s="18" t="s">
        <v>188</v>
      </c>
      <c r="B5873" s="18" t="s">
        <v>323</v>
      </c>
      <c r="C5873" s="18" t="s">
        <v>326</v>
      </c>
      <c r="D5873" s="18" t="s">
        <v>275</v>
      </c>
      <c r="E5873" s="18" t="s">
        <v>31</v>
      </c>
      <c r="F5873" s="44">
        <v>236</v>
      </c>
    </row>
    <row r="5874" spans="1:6" x14ac:dyDescent="0.2">
      <c r="A5874" s="18" t="s">
        <v>188</v>
      </c>
      <c r="B5874" s="18" t="s">
        <v>323</v>
      </c>
      <c r="C5874" s="18" t="s">
        <v>326</v>
      </c>
      <c r="D5874" s="18" t="s">
        <v>275</v>
      </c>
      <c r="E5874" s="18" t="s">
        <v>26</v>
      </c>
      <c r="F5874" s="44">
        <v>432</v>
      </c>
    </row>
    <row r="5875" spans="1:6" x14ac:dyDescent="0.2">
      <c r="A5875" s="18" t="s">
        <v>188</v>
      </c>
      <c r="B5875" s="18" t="s">
        <v>323</v>
      </c>
      <c r="C5875" s="18" t="s">
        <v>326</v>
      </c>
      <c r="D5875" s="18" t="s">
        <v>275</v>
      </c>
      <c r="E5875" s="18" t="s">
        <v>33</v>
      </c>
      <c r="F5875" s="44">
        <v>65</v>
      </c>
    </row>
    <row r="5876" spans="1:6" x14ac:dyDescent="0.2">
      <c r="A5876" s="18" t="s">
        <v>188</v>
      </c>
      <c r="B5876" s="18" t="s">
        <v>323</v>
      </c>
      <c r="C5876" s="18" t="s">
        <v>326</v>
      </c>
      <c r="D5876" s="18" t="s">
        <v>275</v>
      </c>
      <c r="E5876" s="18" t="s">
        <v>23</v>
      </c>
      <c r="F5876" s="44">
        <v>180</v>
      </c>
    </row>
    <row r="5877" spans="1:6" x14ac:dyDescent="0.2">
      <c r="A5877" s="18" t="s">
        <v>188</v>
      </c>
      <c r="B5877" s="18" t="s">
        <v>323</v>
      </c>
      <c r="C5877" s="18" t="s">
        <v>326</v>
      </c>
      <c r="D5877" s="18" t="s">
        <v>275</v>
      </c>
      <c r="E5877" s="18" t="s">
        <v>32</v>
      </c>
      <c r="F5877" s="44">
        <v>5</v>
      </c>
    </row>
    <row r="5878" spans="1:6" x14ac:dyDescent="0.2">
      <c r="A5878" s="18" t="s">
        <v>188</v>
      </c>
      <c r="B5878" s="18" t="s">
        <v>323</v>
      </c>
      <c r="C5878" s="18" t="s">
        <v>326</v>
      </c>
      <c r="D5878" s="18" t="s">
        <v>275</v>
      </c>
      <c r="E5878" s="18" t="s">
        <v>29</v>
      </c>
      <c r="F5878" s="44">
        <v>88</v>
      </c>
    </row>
    <row r="5879" spans="1:6" x14ac:dyDescent="0.2">
      <c r="A5879" s="18" t="s">
        <v>188</v>
      </c>
      <c r="B5879" s="18" t="s">
        <v>323</v>
      </c>
      <c r="C5879" s="18" t="s">
        <v>326</v>
      </c>
      <c r="D5879" s="18" t="s">
        <v>162</v>
      </c>
      <c r="E5879" s="18" t="s">
        <v>163</v>
      </c>
      <c r="F5879" s="44">
        <v>2277</v>
      </c>
    </row>
    <row r="5880" spans="1:6" x14ac:dyDescent="0.2">
      <c r="A5880" s="18" t="s">
        <v>188</v>
      </c>
      <c r="B5880" s="18" t="s">
        <v>323</v>
      </c>
      <c r="C5880" s="18" t="s">
        <v>326</v>
      </c>
      <c r="D5880" s="18" t="s">
        <v>65</v>
      </c>
      <c r="E5880" s="18" t="s">
        <v>70</v>
      </c>
      <c r="F5880" s="44">
        <v>19</v>
      </c>
    </row>
    <row r="5881" spans="1:6" x14ac:dyDescent="0.2">
      <c r="A5881" s="18" t="s">
        <v>188</v>
      </c>
      <c r="B5881" s="18" t="s">
        <v>323</v>
      </c>
      <c r="C5881" s="18" t="s">
        <v>326</v>
      </c>
      <c r="D5881" s="18" t="s">
        <v>65</v>
      </c>
      <c r="E5881" s="18" t="s">
        <v>69</v>
      </c>
      <c r="F5881" s="44">
        <v>1</v>
      </c>
    </row>
    <row r="5882" spans="1:6" x14ac:dyDescent="0.2">
      <c r="A5882" s="18" t="s">
        <v>188</v>
      </c>
      <c r="B5882" s="18" t="s">
        <v>323</v>
      </c>
      <c r="C5882" s="18" t="s">
        <v>326</v>
      </c>
      <c r="D5882" s="18" t="s">
        <v>65</v>
      </c>
      <c r="E5882" s="18" t="s">
        <v>277</v>
      </c>
      <c r="F5882" s="44">
        <v>17</v>
      </c>
    </row>
    <row r="5883" spans="1:6" x14ac:dyDescent="0.2">
      <c r="A5883" s="18" t="s">
        <v>188</v>
      </c>
      <c r="B5883" s="18" t="s">
        <v>323</v>
      </c>
      <c r="C5883" s="18" t="s">
        <v>326</v>
      </c>
      <c r="D5883" s="18" t="s">
        <v>65</v>
      </c>
      <c r="E5883" s="18" t="s">
        <v>278</v>
      </c>
      <c r="F5883" s="44">
        <v>241</v>
      </c>
    </row>
    <row r="5884" spans="1:6" x14ac:dyDescent="0.2">
      <c r="A5884" s="18" t="s">
        <v>188</v>
      </c>
      <c r="B5884" s="18" t="s">
        <v>323</v>
      </c>
      <c r="C5884" s="18" t="s">
        <v>326</v>
      </c>
      <c r="D5884" s="18" t="s">
        <v>65</v>
      </c>
      <c r="E5884" s="18" t="s">
        <v>279</v>
      </c>
      <c r="F5884" s="44">
        <v>47</v>
      </c>
    </row>
    <row r="5885" spans="1:6" x14ac:dyDescent="0.2">
      <c r="A5885" s="18" t="s">
        <v>188</v>
      </c>
      <c r="B5885" s="18" t="s">
        <v>323</v>
      </c>
      <c r="C5885" s="18" t="s">
        <v>326</v>
      </c>
      <c r="D5885" s="18" t="s">
        <v>65</v>
      </c>
      <c r="E5885" s="18" t="s">
        <v>23</v>
      </c>
      <c r="F5885" s="44">
        <v>520</v>
      </c>
    </row>
    <row r="5886" spans="1:6" x14ac:dyDescent="0.2">
      <c r="A5886" s="18" t="s">
        <v>188</v>
      </c>
      <c r="B5886" s="18" t="s">
        <v>323</v>
      </c>
      <c r="C5886" s="18" t="s">
        <v>326</v>
      </c>
      <c r="D5886" s="18" t="s">
        <v>65</v>
      </c>
      <c r="E5886" s="18" t="s">
        <v>280</v>
      </c>
      <c r="F5886" s="44">
        <v>11</v>
      </c>
    </row>
    <row r="5887" spans="1:6" x14ac:dyDescent="0.2">
      <c r="A5887" s="18" t="s">
        <v>188</v>
      </c>
      <c r="B5887" s="18" t="s">
        <v>323</v>
      </c>
      <c r="C5887" s="18" t="s">
        <v>326</v>
      </c>
      <c r="D5887" s="18" t="s">
        <v>65</v>
      </c>
      <c r="E5887" s="18" t="s">
        <v>66</v>
      </c>
      <c r="F5887" s="44">
        <v>135</v>
      </c>
    </row>
    <row r="5888" spans="1:6" x14ac:dyDescent="0.2">
      <c r="A5888" s="18" t="s">
        <v>188</v>
      </c>
      <c r="B5888" s="18" t="s">
        <v>323</v>
      </c>
      <c r="C5888" s="18" t="s">
        <v>326</v>
      </c>
      <c r="D5888" s="18" t="s">
        <v>243</v>
      </c>
      <c r="E5888" s="18" t="s">
        <v>21</v>
      </c>
      <c r="F5888" s="44">
        <v>19</v>
      </c>
    </row>
    <row r="5889" spans="1:6" x14ac:dyDescent="0.2">
      <c r="A5889" s="18" t="s">
        <v>188</v>
      </c>
      <c r="B5889" s="18" t="s">
        <v>323</v>
      </c>
      <c r="C5889" s="18" t="s">
        <v>326</v>
      </c>
      <c r="D5889" s="18" t="s">
        <v>243</v>
      </c>
      <c r="E5889" s="18" t="s">
        <v>14</v>
      </c>
      <c r="F5889" s="44">
        <v>19</v>
      </c>
    </row>
    <row r="5890" spans="1:6" x14ac:dyDescent="0.2">
      <c r="A5890" s="18" t="s">
        <v>188</v>
      </c>
      <c r="B5890" s="18" t="s">
        <v>323</v>
      </c>
      <c r="C5890" s="18" t="s">
        <v>326</v>
      </c>
      <c r="D5890" s="18" t="s">
        <v>243</v>
      </c>
      <c r="E5890" s="18" t="s">
        <v>18</v>
      </c>
      <c r="F5890" s="44">
        <v>87</v>
      </c>
    </row>
    <row r="5891" spans="1:6" x14ac:dyDescent="0.2">
      <c r="A5891" s="18" t="s">
        <v>188</v>
      </c>
      <c r="B5891" s="18" t="s">
        <v>323</v>
      </c>
      <c r="C5891" s="18" t="s">
        <v>326</v>
      </c>
      <c r="D5891" s="18" t="s">
        <v>243</v>
      </c>
      <c r="E5891" s="18" t="s">
        <v>17</v>
      </c>
      <c r="F5891" s="44">
        <v>49</v>
      </c>
    </row>
    <row r="5892" spans="1:6" x14ac:dyDescent="0.2">
      <c r="A5892" s="18" t="s">
        <v>188</v>
      </c>
      <c r="B5892" s="18" t="s">
        <v>323</v>
      </c>
      <c r="C5892" s="18" t="s">
        <v>326</v>
      </c>
      <c r="D5892" s="18" t="s">
        <v>243</v>
      </c>
      <c r="E5892" s="18" t="s">
        <v>20</v>
      </c>
      <c r="F5892" s="44">
        <v>8</v>
      </c>
    </row>
    <row r="5893" spans="1:6" x14ac:dyDescent="0.2">
      <c r="A5893" s="18" t="s">
        <v>188</v>
      </c>
      <c r="B5893" s="18" t="s">
        <v>323</v>
      </c>
      <c r="C5893" s="18" t="s">
        <v>326</v>
      </c>
      <c r="D5893" s="18" t="s">
        <v>243</v>
      </c>
      <c r="E5893" s="18" t="s">
        <v>23</v>
      </c>
      <c r="F5893" s="44">
        <v>19</v>
      </c>
    </row>
    <row r="5894" spans="1:6" x14ac:dyDescent="0.2">
      <c r="A5894" s="18" t="s">
        <v>188</v>
      </c>
      <c r="B5894" s="18" t="s">
        <v>323</v>
      </c>
      <c r="C5894" s="18" t="s">
        <v>326</v>
      </c>
      <c r="D5894" s="18" t="s">
        <v>243</v>
      </c>
      <c r="E5894" s="18" t="s">
        <v>15</v>
      </c>
      <c r="F5894" s="44">
        <v>76</v>
      </c>
    </row>
    <row r="5895" spans="1:6" x14ac:dyDescent="0.2">
      <c r="A5895" s="18" t="s">
        <v>188</v>
      </c>
      <c r="B5895" s="18" t="s">
        <v>323</v>
      </c>
      <c r="C5895" s="18" t="s">
        <v>326</v>
      </c>
      <c r="D5895" s="18" t="s">
        <v>243</v>
      </c>
      <c r="E5895" s="18" t="s">
        <v>22</v>
      </c>
      <c r="F5895" s="44">
        <v>31</v>
      </c>
    </row>
    <row r="5896" spans="1:6" x14ac:dyDescent="0.2">
      <c r="A5896" s="18" t="s">
        <v>188</v>
      </c>
      <c r="B5896" s="18" t="s">
        <v>323</v>
      </c>
      <c r="C5896" s="18" t="s">
        <v>326</v>
      </c>
      <c r="D5896" s="18" t="s">
        <v>98</v>
      </c>
      <c r="E5896" s="18" t="s">
        <v>100</v>
      </c>
      <c r="F5896" s="44">
        <v>62</v>
      </c>
    </row>
    <row r="5897" spans="1:6" x14ac:dyDescent="0.2">
      <c r="A5897" s="18" t="s">
        <v>188</v>
      </c>
      <c r="B5897" s="18" t="s">
        <v>323</v>
      </c>
      <c r="C5897" s="18" t="s">
        <v>326</v>
      </c>
      <c r="D5897" s="18" t="s">
        <v>98</v>
      </c>
      <c r="E5897" s="18" t="s">
        <v>102</v>
      </c>
      <c r="F5897" s="44">
        <v>10</v>
      </c>
    </row>
    <row r="5898" spans="1:6" x14ac:dyDescent="0.2">
      <c r="A5898" s="18" t="s">
        <v>188</v>
      </c>
      <c r="B5898" s="18" t="s">
        <v>323</v>
      </c>
      <c r="C5898" s="18" t="s">
        <v>326</v>
      </c>
      <c r="D5898" s="18" t="s">
        <v>98</v>
      </c>
      <c r="E5898" s="18" t="s">
        <v>23</v>
      </c>
      <c r="F5898" s="44">
        <v>101</v>
      </c>
    </row>
    <row r="5899" spans="1:6" x14ac:dyDescent="0.2">
      <c r="A5899" s="18" t="s">
        <v>188</v>
      </c>
      <c r="B5899" s="18" t="s">
        <v>323</v>
      </c>
      <c r="C5899" s="18" t="s">
        <v>326</v>
      </c>
      <c r="D5899" s="18" t="s">
        <v>98</v>
      </c>
      <c r="E5899" s="18" t="s">
        <v>101</v>
      </c>
      <c r="F5899" s="44">
        <v>91</v>
      </c>
    </row>
    <row r="5900" spans="1:6" x14ac:dyDescent="0.2">
      <c r="A5900" s="18" t="s">
        <v>188</v>
      </c>
      <c r="B5900" s="18" t="s">
        <v>323</v>
      </c>
      <c r="C5900" s="18" t="s">
        <v>326</v>
      </c>
      <c r="D5900" s="18" t="s">
        <v>98</v>
      </c>
      <c r="E5900" s="18" t="s">
        <v>104</v>
      </c>
      <c r="F5900" s="44">
        <v>16</v>
      </c>
    </row>
    <row r="5901" spans="1:6" x14ac:dyDescent="0.2">
      <c r="A5901" s="18" t="s">
        <v>188</v>
      </c>
      <c r="B5901" s="18" t="s">
        <v>323</v>
      </c>
      <c r="C5901" s="18" t="s">
        <v>326</v>
      </c>
      <c r="D5901" s="18" t="s">
        <v>98</v>
      </c>
      <c r="E5901" s="18" t="s">
        <v>99</v>
      </c>
      <c r="F5901" s="44">
        <v>722</v>
      </c>
    </row>
    <row r="5902" spans="1:6" x14ac:dyDescent="0.2">
      <c r="A5902" s="18" t="s">
        <v>188</v>
      </c>
      <c r="B5902" s="18" t="s">
        <v>323</v>
      </c>
      <c r="C5902" s="18" t="s">
        <v>326</v>
      </c>
      <c r="D5902" s="18" t="s">
        <v>98</v>
      </c>
      <c r="E5902" s="18" t="s">
        <v>103</v>
      </c>
      <c r="F5902" s="44">
        <v>195</v>
      </c>
    </row>
    <row r="5903" spans="1:6" x14ac:dyDescent="0.2">
      <c r="A5903" s="18" t="s">
        <v>188</v>
      </c>
      <c r="B5903" s="18" t="s">
        <v>323</v>
      </c>
      <c r="C5903" s="18" t="s">
        <v>326</v>
      </c>
      <c r="D5903" s="18" t="s">
        <v>39</v>
      </c>
      <c r="E5903" s="18" t="s">
        <v>172</v>
      </c>
      <c r="F5903" s="44">
        <v>42</v>
      </c>
    </row>
    <row r="5904" spans="1:6" x14ac:dyDescent="0.2">
      <c r="A5904" s="18" t="s">
        <v>188</v>
      </c>
      <c r="B5904" s="18" t="s">
        <v>323</v>
      </c>
      <c r="C5904" s="18" t="s">
        <v>326</v>
      </c>
      <c r="D5904" s="18" t="s">
        <v>39</v>
      </c>
      <c r="E5904" s="18" t="s">
        <v>174</v>
      </c>
      <c r="F5904" s="44">
        <v>124</v>
      </c>
    </row>
    <row r="5905" spans="1:6" x14ac:dyDescent="0.2">
      <c r="A5905" s="18" t="s">
        <v>188</v>
      </c>
      <c r="B5905" s="18" t="s">
        <v>323</v>
      </c>
      <c r="C5905" s="18" t="s">
        <v>326</v>
      </c>
      <c r="D5905" s="18" t="s">
        <v>39</v>
      </c>
      <c r="E5905" s="18" t="s">
        <v>23</v>
      </c>
      <c r="F5905" s="44">
        <v>24</v>
      </c>
    </row>
    <row r="5906" spans="1:6" x14ac:dyDescent="0.2">
      <c r="A5906" s="18" t="s">
        <v>188</v>
      </c>
      <c r="B5906" s="18" t="s">
        <v>323</v>
      </c>
      <c r="C5906" s="18" t="s">
        <v>326</v>
      </c>
      <c r="D5906" s="18" t="s">
        <v>39</v>
      </c>
      <c r="E5906" s="18" t="s">
        <v>54</v>
      </c>
      <c r="F5906" s="44">
        <v>25</v>
      </c>
    </row>
    <row r="5907" spans="1:6" x14ac:dyDescent="0.2">
      <c r="A5907" s="18" t="s">
        <v>188</v>
      </c>
      <c r="B5907" s="18" t="s">
        <v>323</v>
      </c>
      <c r="C5907" s="18" t="s">
        <v>326</v>
      </c>
      <c r="D5907" s="18" t="s">
        <v>39</v>
      </c>
      <c r="E5907" s="18" t="s">
        <v>171</v>
      </c>
      <c r="F5907" s="44">
        <v>2</v>
      </c>
    </row>
    <row r="5908" spans="1:6" x14ac:dyDescent="0.2">
      <c r="A5908" s="18" t="s">
        <v>188</v>
      </c>
      <c r="B5908" s="18" t="s">
        <v>323</v>
      </c>
      <c r="C5908" s="18" t="s">
        <v>326</v>
      </c>
      <c r="D5908" s="18" t="s">
        <v>39</v>
      </c>
      <c r="E5908" s="18" t="s">
        <v>55</v>
      </c>
      <c r="F5908" s="44">
        <v>105</v>
      </c>
    </row>
    <row r="5909" spans="1:6" x14ac:dyDescent="0.2">
      <c r="A5909" s="18" t="s">
        <v>188</v>
      </c>
      <c r="B5909" s="18" t="s">
        <v>323</v>
      </c>
      <c r="C5909" s="18" t="s">
        <v>326</v>
      </c>
      <c r="D5909" s="18" t="s">
        <v>39</v>
      </c>
      <c r="E5909" s="18" t="s">
        <v>42</v>
      </c>
      <c r="F5909" s="44">
        <v>1</v>
      </c>
    </row>
    <row r="5910" spans="1:6" x14ac:dyDescent="0.2">
      <c r="A5910" s="18" t="s">
        <v>188</v>
      </c>
      <c r="B5910" s="18" t="s">
        <v>323</v>
      </c>
      <c r="C5910" s="18" t="s">
        <v>326</v>
      </c>
      <c r="D5910" s="18" t="s">
        <v>39</v>
      </c>
      <c r="E5910" s="18" t="s">
        <v>43</v>
      </c>
      <c r="F5910" s="44">
        <v>2</v>
      </c>
    </row>
    <row r="5911" spans="1:6" x14ac:dyDescent="0.2">
      <c r="A5911" s="18" t="s">
        <v>188</v>
      </c>
      <c r="B5911" s="18" t="s">
        <v>323</v>
      </c>
      <c r="C5911" s="18" t="s">
        <v>326</v>
      </c>
      <c r="D5911" s="18" t="s">
        <v>39</v>
      </c>
      <c r="E5911" s="18" t="s">
        <v>170</v>
      </c>
      <c r="F5911" s="44">
        <v>13</v>
      </c>
    </row>
    <row r="5912" spans="1:6" x14ac:dyDescent="0.2">
      <c r="A5912" s="18" t="s">
        <v>188</v>
      </c>
      <c r="B5912" s="18" t="s">
        <v>323</v>
      </c>
      <c r="C5912" s="18" t="s">
        <v>326</v>
      </c>
      <c r="D5912" s="18" t="s">
        <v>39</v>
      </c>
      <c r="E5912" s="18" t="s">
        <v>48</v>
      </c>
      <c r="F5912" s="44">
        <v>5</v>
      </c>
    </row>
    <row r="5913" spans="1:6" x14ac:dyDescent="0.2">
      <c r="A5913" s="18" t="s">
        <v>188</v>
      </c>
      <c r="B5913" s="18" t="s">
        <v>323</v>
      </c>
      <c r="C5913" s="18" t="s">
        <v>326</v>
      </c>
      <c r="D5913" s="18" t="s">
        <v>39</v>
      </c>
      <c r="E5913" s="18" t="s">
        <v>47</v>
      </c>
      <c r="F5913" s="44">
        <v>253</v>
      </c>
    </row>
    <row r="5914" spans="1:6" x14ac:dyDescent="0.2">
      <c r="A5914" s="18" t="s">
        <v>188</v>
      </c>
      <c r="B5914" s="18" t="s">
        <v>323</v>
      </c>
      <c r="C5914" s="18" t="s">
        <v>326</v>
      </c>
      <c r="D5914" s="18" t="s">
        <v>39</v>
      </c>
      <c r="E5914" s="18" t="s">
        <v>169</v>
      </c>
      <c r="F5914" s="44">
        <v>124</v>
      </c>
    </row>
    <row r="5915" spans="1:6" x14ac:dyDescent="0.2">
      <c r="A5915" s="18" t="s">
        <v>188</v>
      </c>
      <c r="B5915" s="18" t="s">
        <v>323</v>
      </c>
      <c r="C5915" s="18" t="s">
        <v>326</v>
      </c>
      <c r="D5915" s="18" t="s">
        <v>39</v>
      </c>
      <c r="E5915" s="18" t="s">
        <v>189</v>
      </c>
      <c r="F5915" s="44">
        <v>5</v>
      </c>
    </row>
    <row r="5916" spans="1:6" x14ac:dyDescent="0.2">
      <c r="A5916" s="18" t="s">
        <v>188</v>
      </c>
      <c r="B5916" s="18" t="s">
        <v>323</v>
      </c>
      <c r="C5916" s="18" t="s">
        <v>326</v>
      </c>
      <c r="D5916" s="18" t="s">
        <v>39</v>
      </c>
      <c r="E5916" s="18" t="s">
        <v>56</v>
      </c>
      <c r="F5916" s="44">
        <v>63</v>
      </c>
    </row>
    <row r="5917" spans="1:6" x14ac:dyDescent="0.2">
      <c r="A5917" s="18" t="s">
        <v>188</v>
      </c>
      <c r="B5917" s="18" t="s">
        <v>323</v>
      </c>
      <c r="C5917" s="18" t="s">
        <v>326</v>
      </c>
      <c r="D5917" s="18" t="s">
        <v>39</v>
      </c>
      <c r="E5917" s="18" t="s">
        <v>44</v>
      </c>
      <c r="F5917" s="44">
        <v>5</v>
      </c>
    </row>
    <row r="5918" spans="1:6" x14ac:dyDescent="0.2">
      <c r="A5918" s="18" t="s">
        <v>188</v>
      </c>
      <c r="B5918" s="18" t="s">
        <v>323</v>
      </c>
      <c r="C5918" s="18" t="s">
        <v>326</v>
      </c>
      <c r="D5918" s="18" t="s">
        <v>39</v>
      </c>
      <c r="E5918" s="18" t="s">
        <v>173</v>
      </c>
      <c r="F5918" s="44">
        <v>3</v>
      </c>
    </row>
    <row r="5919" spans="1:6" x14ac:dyDescent="0.2">
      <c r="A5919" s="18" t="s">
        <v>188</v>
      </c>
      <c r="B5919" s="18" t="s">
        <v>323</v>
      </c>
      <c r="C5919" s="18" t="s">
        <v>326</v>
      </c>
      <c r="D5919" s="18" t="s">
        <v>13</v>
      </c>
      <c r="E5919" s="18" t="s">
        <v>21</v>
      </c>
      <c r="F5919" s="44">
        <v>217</v>
      </c>
    </row>
    <row r="5920" spans="1:6" x14ac:dyDescent="0.2">
      <c r="A5920" s="18" t="s">
        <v>188</v>
      </c>
      <c r="B5920" s="18" t="s">
        <v>323</v>
      </c>
      <c r="C5920" s="18" t="s">
        <v>326</v>
      </c>
      <c r="D5920" s="18" t="s">
        <v>13</v>
      </c>
      <c r="E5920" s="18" t="s">
        <v>14</v>
      </c>
      <c r="F5920" s="44">
        <v>1353</v>
      </c>
    </row>
    <row r="5921" spans="1:6" x14ac:dyDescent="0.2">
      <c r="A5921" s="18" t="s">
        <v>188</v>
      </c>
      <c r="B5921" s="18" t="s">
        <v>323</v>
      </c>
      <c r="C5921" s="18" t="s">
        <v>326</v>
      </c>
      <c r="D5921" s="18" t="s">
        <v>13</v>
      </c>
      <c r="E5921" s="18" t="s">
        <v>18</v>
      </c>
      <c r="F5921" s="44">
        <v>2572</v>
      </c>
    </row>
    <row r="5922" spans="1:6" x14ac:dyDescent="0.2">
      <c r="A5922" s="18" t="s">
        <v>188</v>
      </c>
      <c r="B5922" s="18" t="s">
        <v>323</v>
      </c>
      <c r="C5922" s="18" t="s">
        <v>326</v>
      </c>
      <c r="D5922" s="18" t="s">
        <v>13</v>
      </c>
      <c r="E5922" s="18" t="s">
        <v>17</v>
      </c>
      <c r="F5922" s="44">
        <v>2588</v>
      </c>
    </row>
    <row r="5923" spans="1:6" x14ac:dyDescent="0.2">
      <c r="A5923" s="18" t="s">
        <v>188</v>
      </c>
      <c r="B5923" s="18" t="s">
        <v>323</v>
      </c>
      <c r="C5923" s="18" t="s">
        <v>326</v>
      </c>
      <c r="D5923" s="18" t="s">
        <v>13</v>
      </c>
      <c r="E5923" s="18" t="s">
        <v>20</v>
      </c>
      <c r="F5923" s="44">
        <v>347</v>
      </c>
    </row>
    <row r="5924" spans="1:6" x14ac:dyDescent="0.2">
      <c r="A5924" s="18" t="s">
        <v>188</v>
      </c>
      <c r="B5924" s="18" t="s">
        <v>323</v>
      </c>
      <c r="C5924" s="18" t="s">
        <v>326</v>
      </c>
      <c r="D5924" s="18" t="s">
        <v>13</v>
      </c>
      <c r="E5924" s="18" t="s">
        <v>23</v>
      </c>
      <c r="F5924" s="44">
        <v>224</v>
      </c>
    </row>
    <row r="5925" spans="1:6" x14ac:dyDescent="0.2">
      <c r="A5925" s="18" t="s">
        <v>188</v>
      </c>
      <c r="B5925" s="18" t="s">
        <v>323</v>
      </c>
      <c r="C5925" s="18" t="s">
        <v>326</v>
      </c>
      <c r="D5925" s="18" t="s">
        <v>13</v>
      </c>
      <c r="E5925" s="18" t="s">
        <v>15</v>
      </c>
      <c r="F5925" s="44">
        <v>616</v>
      </c>
    </row>
    <row r="5926" spans="1:6" x14ac:dyDescent="0.2">
      <c r="A5926" s="18" t="s">
        <v>188</v>
      </c>
      <c r="B5926" s="18" t="s">
        <v>323</v>
      </c>
      <c r="C5926" s="18" t="s">
        <v>326</v>
      </c>
      <c r="D5926" s="18" t="s">
        <v>13</v>
      </c>
      <c r="E5926" s="18" t="s">
        <v>22</v>
      </c>
      <c r="F5926" s="44">
        <v>557</v>
      </c>
    </row>
    <row r="5927" spans="1:6" x14ac:dyDescent="0.2">
      <c r="A5927" s="18" t="s">
        <v>188</v>
      </c>
      <c r="B5927" s="18" t="s">
        <v>323</v>
      </c>
      <c r="C5927" s="18" t="s">
        <v>326</v>
      </c>
      <c r="D5927" s="18" t="s">
        <v>13</v>
      </c>
      <c r="E5927" s="18" t="s">
        <v>19</v>
      </c>
      <c r="F5927" s="44">
        <v>167</v>
      </c>
    </row>
    <row r="5928" spans="1:6" x14ac:dyDescent="0.2">
      <c r="A5928" s="18" t="s">
        <v>188</v>
      </c>
      <c r="B5928" s="18" t="s">
        <v>323</v>
      </c>
      <c r="C5928" s="18" t="s">
        <v>326</v>
      </c>
      <c r="D5928" s="18" t="s">
        <v>128</v>
      </c>
      <c r="E5928" s="18" t="s">
        <v>23</v>
      </c>
      <c r="F5928" s="44">
        <v>341</v>
      </c>
    </row>
    <row r="5929" spans="1:6" x14ac:dyDescent="0.2">
      <c r="A5929" s="18" t="s">
        <v>188</v>
      </c>
      <c r="B5929" s="18" t="s">
        <v>323</v>
      </c>
      <c r="C5929" s="18" t="s">
        <v>326</v>
      </c>
      <c r="D5929" s="18" t="s">
        <v>128</v>
      </c>
      <c r="E5929" s="18" t="s">
        <v>129</v>
      </c>
      <c r="F5929" s="44">
        <v>62</v>
      </c>
    </row>
    <row r="5930" spans="1:6" x14ac:dyDescent="0.2">
      <c r="A5930" s="18" t="s">
        <v>188</v>
      </c>
      <c r="B5930" s="18" t="s">
        <v>323</v>
      </c>
      <c r="C5930" s="18" t="s">
        <v>326</v>
      </c>
      <c r="D5930" s="18" t="s">
        <v>128</v>
      </c>
      <c r="E5930" s="18" t="s">
        <v>130</v>
      </c>
      <c r="F5930" s="44">
        <v>384</v>
      </c>
    </row>
    <row r="5931" spans="1:6" x14ac:dyDescent="0.2">
      <c r="A5931" s="18" t="s">
        <v>188</v>
      </c>
      <c r="B5931" s="18" t="s">
        <v>323</v>
      </c>
      <c r="C5931" s="18" t="s">
        <v>326</v>
      </c>
      <c r="D5931" s="18" t="s">
        <v>244</v>
      </c>
      <c r="E5931" s="18" t="s">
        <v>160</v>
      </c>
      <c r="F5931" s="44">
        <v>30</v>
      </c>
    </row>
    <row r="5932" spans="1:6" x14ac:dyDescent="0.2">
      <c r="A5932" s="18" t="s">
        <v>188</v>
      </c>
      <c r="B5932" s="18" t="s">
        <v>323</v>
      </c>
      <c r="C5932" s="18" t="s">
        <v>326</v>
      </c>
      <c r="D5932" s="18" t="s">
        <v>244</v>
      </c>
      <c r="E5932" s="18" t="s">
        <v>159</v>
      </c>
      <c r="F5932" s="44">
        <v>2</v>
      </c>
    </row>
    <row r="5933" spans="1:6" x14ac:dyDescent="0.2">
      <c r="A5933" s="18" t="s">
        <v>188</v>
      </c>
      <c r="B5933" s="18" t="s">
        <v>323</v>
      </c>
      <c r="C5933" s="18" t="s">
        <v>326</v>
      </c>
      <c r="D5933" s="18" t="s">
        <v>244</v>
      </c>
      <c r="E5933" s="18" t="s">
        <v>161</v>
      </c>
      <c r="F5933" s="44">
        <v>54</v>
      </c>
    </row>
    <row r="5934" spans="1:6" x14ac:dyDescent="0.2">
      <c r="A5934" s="18" t="s">
        <v>188</v>
      </c>
      <c r="B5934" s="18" t="s">
        <v>323</v>
      </c>
      <c r="C5934" s="18" t="s">
        <v>326</v>
      </c>
      <c r="D5934" s="18" t="s">
        <v>138</v>
      </c>
      <c r="E5934" s="18" t="s">
        <v>140</v>
      </c>
      <c r="F5934" s="44">
        <v>61</v>
      </c>
    </row>
    <row r="5935" spans="1:6" x14ac:dyDescent="0.2">
      <c r="A5935" s="18" t="s">
        <v>188</v>
      </c>
      <c r="B5935" s="18" t="s">
        <v>323</v>
      </c>
      <c r="C5935" s="18" t="s">
        <v>326</v>
      </c>
      <c r="D5935" s="18" t="s">
        <v>138</v>
      </c>
      <c r="E5935" s="18" t="s">
        <v>139</v>
      </c>
      <c r="F5935" s="44">
        <v>402</v>
      </c>
    </row>
    <row r="5936" spans="1:6" x14ac:dyDescent="0.2">
      <c r="A5936" s="18" t="s">
        <v>188</v>
      </c>
      <c r="B5936" s="18" t="s">
        <v>323</v>
      </c>
      <c r="C5936" s="18" t="s">
        <v>326</v>
      </c>
      <c r="D5936" s="18" t="s">
        <v>148</v>
      </c>
      <c r="E5936" s="18" t="s">
        <v>23</v>
      </c>
      <c r="F5936" s="44">
        <v>5</v>
      </c>
    </row>
    <row r="5937" spans="1:6" x14ac:dyDescent="0.2">
      <c r="A5937" s="18" t="s">
        <v>188</v>
      </c>
      <c r="B5937" s="18" t="s">
        <v>323</v>
      </c>
      <c r="C5937" s="18" t="s">
        <v>327</v>
      </c>
      <c r="D5937" s="18" t="s">
        <v>21</v>
      </c>
      <c r="E5937" s="18" t="s">
        <v>156</v>
      </c>
      <c r="F5937" s="44">
        <v>189</v>
      </c>
    </row>
    <row r="5938" spans="1:6" x14ac:dyDescent="0.2">
      <c r="A5938" s="18" t="s">
        <v>188</v>
      </c>
      <c r="B5938" s="18" t="s">
        <v>323</v>
      </c>
      <c r="C5938" s="18" t="s">
        <v>327</v>
      </c>
      <c r="D5938" s="18" t="s">
        <v>21</v>
      </c>
      <c r="E5938" s="18" t="s">
        <v>157</v>
      </c>
      <c r="F5938" s="44">
        <v>548</v>
      </c>
    </row>
    <row r="5939" spans="1:6" x14ac:dyDescent="0.2">
      <c r="A5939" s="18" t="s">
        <v>188</v>
      </c>
      <c r="B5939" s="18" t="s">
        <v>323</v>
      </c>
      <c r="C5939" s="18" t="s">
        <v>327</v>
      </c>
      <c r="D5939" s="18" t="s">
        <v>73</v>
      </c>
      <c r="E5939" s="18" t="s">
        <v>93</v>
      </c>
      <c r="F5939" s="44">
        <v>9</v>
      </c>
    </row>
    <row r="5940" spans="1:6" x14ac:dyDescent="0.2">
      <c r="A5940" s="18" t="s">
        <v>188</v>
      </c>
      <c r="B5940" s="18" t="s">
        <v>323</v>
      </c>
      <c r="C5940" s="18" t="s">
        <v>327</v>
      </c>
      <c r="D5940" s="18" t="s">
        <v>73</v>
      </c>
      <c r="E5940" s="18" t="s">
        <v>92</v>
      </c>
      <c r="F5940" s="44">
        <v>6</v>
      </c>
    </row>
    <row r="5941" spans="1:6" x14ac:dyDescent="0.2">
      <c r="A5941" s="18" t="s">
        <v>188</v>
      </c>
      <c r="B5941" s="18" t="s">
        <v>323</v>
      </c>
      <c r="C5941" s="18" t="s">
        <v>327</v>
      </c>
      <c r="D5941" s="18" t="s">
        <v>73</v>
      </c>
      <c r="E5941" s="18" t="s">
        <v>94</v>
      </c>
      <c r="F5941" s="44">
        <v>8</v>
      </c>
    </row>
    <row r="5942" spans="1:6" x14ac:dyDescent="0.2">
      <c r="A5942" s="18" t="s">
        <v>188</v>
      </c>
      <c r="B5942" s="18" t="s">
        <v>323</v>
      </c>
      <c r="C5942" s="18" t="s">
        <v>327</v>
      </c>
      <c r="D5942" s="18" t="s">
        <v>73</v>
      </c>
      <c r="E5942" s="18" t="s">
        <v>87</v>
      </c>
      <c r="F5942" s="44">
        <v>9</v>
      </c>
    </row>
    <row r="5943" spans="1:6" x14ac:dyDescent="0.2">
      <c r="A5943" s="18" t="s">
        <v>188</v>
      </c>
      <c r="B5943" s="18" t="s">
        <v>323</v>
      </c>
      <c r="C5943" s="18" t="s">
        <v>327</v>
      </c>
      <c r="D5943" s="18" t="s">
        <v>73</v>
      </c>
      <c r="E5943" s="18" t="s">
        <v>86</v>
      </c>
      <c r="F5943" s="44">
        <v>37</v>
      </c>
    </row>
    <row r="5944" spans="1:6" x14ac:dyDescent="0.2">
      <c r="A5944" s="18" t="s">
        <v>188</v>
      </c>
      <c r="B5944" s="18" t="s">
        <v>323</v>
      </c>
      <c r="C5944" s="18" t="s">
        <v>327</v>
      </c>
      <c r="D5944" s="18" t="s">
        <v>73</v>
      </c>
      <c r="E5944" s="18" t="s">
        <v>88</v>
      </c>
      <c r="F5944" s="44">
        <v>3</v>
      </c>
    </row>
    <row r="5945" spans="1:6" x14ac:dyDescent="0.2">
      <c r="A5945" s="18" t="s">
        <v>188</v>
      </c>
      <c r="B5945" s="18" t="s">
        <v>323</v>
      </c>
      <c r="C5945" s="18" t="s">
        <v>327</v>
      </c>
      <c r="D5945" s="18" t="s">
        <v>73</v>
      </c>
      <c r="E5945" s="18" t="s">
        <v>96</v>
      </c>
      <c r="F5945" s="44">
        <v>22</v>
      </c>
    </row>
    <row r="5946" spans="1:6" x14ac:dyDescent="0.2">
      <c r="A5946" s="18" t="s">
        <v>188</v>
      </c>
      <c r="B5946" s="18" t="s">
        <v>323</v>
      </c>
      <c r="C5946" s="18" t="s">
        <v>327</v>
      </c>
      <c r="D5946" s="18" t="s">
        <v>73</v>
      </c>
      <c r="E5946" s="18" t="s">
        <v>95</v>
      </c>
      <c r="F5946" s="44">
        <v>35</v>
      </c>
    </row>
    <row r="5947" spans="1:6" x14ac:dyDescent="0.2">
      <c r="A5947" s="18" t="s">
        <v>188</v>
      </c>
      <c r="B5947" s="18" t="s">
        <v>323</v>
      </c>
      <c r="C5947" s="18" t="s">
        <v>327</v>
      </c>
      <c r="D5947" s="18" t="s">
        <v>73</v>
      </c>
      <c r="E5947" s="18" t="s">
        <v>97</v>
      </c>
      <c r="F5947" s="44">
        <v>7</v>
      </c>
    </row>
    <row r="5948" spans="1:6" x14ac:dyDescent="0.2">
      <c r="A5948" s="18" t="s">
        <v>188</v>
      </c>
      <c r="B5948" s="18" t="s">
        <v>323</v>
      </c>
      <c r="C5948" s="18" t="s">
        <v>327</v>
      </c>
      <c r="D5948" s="18" t="s">
        <v>73</v>
      </c>
      <c r="E5948" s="18" t="s">
        <v>79</v>
      </c>
      <c r="F5948" s="44">
        <v>40</v>
      </c>
    </row>
    <row r="5949" spans="1:6" x14ac:dyDescent="0.2">
      <c r="A5949" s="18" t="s">
        <v>188</v>
      </c>
      <c r="B5949" s="18" t="s">
        <v>323</v>
      </c>
      <c r="C5949" s="18" t="s">
        <v>327</v>
      </c>
      <c r="D5949" s="18" t="s">
        <v>73</v>
      </c>
      <c r="E5949" s="18" t="s">
        <v>78</v>
      </c>
      <c r="F5949" s="44">
        <v>8</v>
      </c>
    </row>
    <row r="5950" spans="1:6" x14ac:dyDescent="0.2">
      <c r="A5950" s="18" t="s">
        <v>188</v>
      </c>
      <c r="B5950" s="18" t="s">
        <v>323</v>
      </c>
      <c r="C5950" s="18" t="s">
        <v>327</v>
      </c>
      <c r="D5950" s="18" t="s">
        <v>73</v>
      </c>
      <c r="E5950" s="18" t="s">
        <v>81</v>
      </c>
      <c r="F5950" s="44">
        <v>3</v>
      </c>
    </row>
    <row r="5951" spans="1:6" x14ac:dyDescent="0.2">
      <c r="A5951" s="18" t="s">
        <v>188</v>
      </c>
      <c r="B5951" s="18" t="s">
        <v>323</v>
      </c>
      <c r="C5951" s="18" t="s">
        <v>327</v>
      </c>
      <c r="D5951" s="18" t="s">
        <v>73</v>
      </c>
      <c r="E5951" s="18" t="s">
        <v>76</v>
      </c>
      <c r="F5951" s="44">
        <v>24</v>
      </c>
    </row>
    <row r="5952" spans="1:6" x14ac:dyDescent="0.2">
      <c r="A5952" s="18" t="s">
        <v>188</v>
      </c>
      <c r="B5952" s="18" t="s">
        <v>323</v>
      </c>
      <c r="C5952" s="18" t="s">
        <v>327</v>
      </c>
      <c r="D5952" s="18" t="s">
        <v>73</v>
      </c>
      <c r="E5952" s="18" t="s">
        <v>75</v>
      </c>
      <c r="F5952" s="44">
        <v>133</v>
      </c>
    </row>
    <row r="5953" spans="1:6" x14ac:dyDescent="0.2">
      <c r="A5953" s="18" t="s">
        <v>188</v>
      </c>
      <c r="B5953" s="18" t="s">
        <v>323</v>
      </c>
      <c r="C5953" s="18" t="s">
        <v>327</v>
      </c>
      <c r="D5953" s="18" t="s">
        <v>73</v>
      </c>
      <c r="E5953" s="18" t="s">
        <v>74</v>
      </c>
      <c r="F5953" s="44">
        <v>1</v>
      </c>
    </row>
    <row r="5954" spans="1:6" x14ac:dyDescent="0.2">
      <c r="A5954" s="18" t="s">
        <v>188</v>
      </c>
      <c r="B5954" s="18" t="s">
        <v>323</v>
      </c>
      <c r="C5954" s="18" t="s">
        <v>327</v>
      </c>
      <c r="D5954" s="18" t="s">
        <v>73</v>
      </c>
      <c r="E5954" s="18" t="s">
        <v>77</v>
      </c>
      <c r="F5954" s="44">
        <v>28</v>
      </c>
    </row>
    <row r="5955" spans="1:6" x14ac:dyDescent="0.2">
      <c r="A5955" s="18" t="s">
        <v>188</v>
      </c>
      <c r="B5955" s="18" t="s">
        <v>323</v>
      </c>
      <c r="C5955" s="18" t="s">
        <v>327</v>
      </c>
      <c r="D5955" s="18" t="s">
        <v>73</v>
      </c>
      <c r="E5955" s="18" t="s">
        <v>84</v>
      </c>
      <c r="F5955" s="44">
        <v>1</v>
      </c>
    </row>
    <row r="5956" spans="1:6" x14ac:dyDescent="0.2">
      <c r="A5956" s="18" t="s">
        <v>188</v>
      </c>
      <c r="B5956" s="18" t="s">
        <v>323</v>
      </c>
      <c r="C5956" s="18" t="s">
        <v>327</v>
      </c>
      <c r="D5956" s="18" t="s">
        <v>73</v>
      </c>
      <c r="E5956" s="18" t="s">
        <v>83</v>
      </c>
      <c r="F5956" s="44">
        <v>34</v>
      </c>
    </row>
    <row r="5957" spans="1:6" x14ac:dyDescent="0.2">
      <c r="A5957" s="18" t="s">
        <v>188</v>
      </c>
      <c r="B5957" s="18" t="s">
        <v>323</v>
      </c>
      <c r="C5957" s="18" t="s">
        <v>327</v>
      </c>
      <c r="D5957" s="18" t="s">
        <v>73</v>
      </c>
      <c r="E5957" s="18" t="s">
        <v>82</v>
      </c>
      <c r="F5957" s="44">
        <v>67</v>
      </c>
    </row>
    <row r="5958" spans="1:6" x14ac:dyDescent="0.2">
      <c r="A5958" s="18" t="s">
        <v>188</v>
      </c>
      <c r="B5958" s="18" t="s">
        <v>323</v>
      </c>
      <c r="C5958" s="18" t="s">
        <v>327</v>
      </c>
      <c r="D5958" s="18" t="s">
        <v>73</v>
      </c>
      <c r="E5958" s="18" t="s">
        <v>85</v>
      </c>
      <c r="F5958" s="44">
        <v>10</v>
      </c>
    </row>
    <row r="5959" spans="1:6" x14ac:dyDescent="0.2">
      <c r="A5959" s="18" t="s">
        <v>188</v>
      </c>
      <c r="B5959" s="18" t="s">
        <v>323</v>
      </c>
      <c r="C5959" s="18" t="s">
        <v>327</v>
      </c>
      <c r="D5959" s="18" t="s">
        <v>73</v>
      </c>
      <c r="E5959" s="18" t="s">
        <v>90</v>
      </c>
      <c r="F5959" s="44">
        <v>215</v>
      </c>
    </row>
    <row r="5960" spans="1:6" x14ac:dyDescent="0.2">
      <c r="A5960" s="18" t="s">
        <v>188</v>
      </c>
      <c r="B5960" s="18" t="s">
        <v>323</v>
      </c>
      <c r="C5960" s="18" t="s">
        <v>327</v>
      </c>
      <c r="D5960" s="18" t="s">
        <v>73</v>
      </c>
      <c r="E5960" s="18" t="s">
        <v>89</v>
      </c>
      <c r="F5960" s="44">
        <v>59</v>
      </c>
    </row>
    <row r="5961" spans="1:6" x14ac:dyDescent="0.2">
      <c r="A5961" s="18" t="s">
        <v>188</v>
      </c>
      <c r="B5961" s="18" t="s">
        <v>323</v>
      </c>
      <c r="C5961" s="18" t="s">
        <v>327</v>
      </c>
      <c r="D5961" s="18" t="s">
        <v>73</v>
      </c>
      <c r="E5961" s="18" t="s">
        <v>91</v>
      </c>
      <c r="F5961" s="44">
        <v>93</v>
      </c>
    </row>
    <row r="5962" spans="1:6" x14ac:dyDescent="0.2">
      <c r="A5962" s="18" t="s">
        <v>188</v>
      </c>
      <c r="B5962" s="18" t="s">
        <v>323</v>
      </c>
      <c r="C5962" s="18" t="s">
        <v>327</v>
      </c>
      <c r="D5962" s="18" t="s">
        <v>150</v>
      </c>
      <c r="E5962" s="18" t="s">
        <v>154</v>
      </c>
      <c r="F5962" s="44">
        <v>2535</v>
      </c>
    </row>
    <row r="5963" spans="1:6" x14ac:dyDescent="0.2">
      <c r="A5963" s="18" t="s">
        <v>188</v>
      </c>
      <c r="B5963" s="18" t="s">
        <v>323</v>
      </c>
      <c r="C5963" s="18" t="s">
        <v>327</v>
      </c>
      <c r="D5963" s="18" t="s">
        <v>150</v>
      </c>
      <c r="E5963" s="18" t="s">
        <v>151</v>
      </c>
      <c r="F5963" s="44">
        <v>19</v>
      </c>
    </row>
    <row r="5964" spans="1:6" x14ac:dyDescent="0.2">
      <c r="A5964" s="18" t="s">
        <v>188</v>
      </c>
      <c r="B5964" s="18" t="s">
        <v>323</v>
      </c>
      <c r="C5964" s="18" t="s">
        <v>327</v>
      </c>
      <c r="D5964" s="18" t="s">
        <v>150</v>
      </c>
      <c r="E5964" s="18" t="s">
        <v>152</v>
      </c>
      <c r="F5964" s="44">
        <v>283</v>
      </c>
    </row>
    <row r="5965" spans="1:6" x14ac:dyDescent="0.2">
      <c r="A5965" s="18" t="s">
        <v>188</v>
      </c>
      <c r="B5965" s="18" t="s">
        <v>323</v>
      </c>
      <c r="C5965" s="18" t="s">
        <v>327</v>
      </c>
      <c r="D5965" s="18" t="s">
        <v>150</v>
      </c>
      <c r="E5965" s="18" t="s">
        <v>153</v>
      </c>
      <c r="F5965" s="44">
        <v>1932</v>
      </c>
    </row>
    <row r="5966" spans="1:6" x14ac:dyDescent="0.2">
      <c r="A5966" s="18" t="s">
        <v>188</v>
      </c>
      <c r="B5966" s="18" t="s">
        <v>323</v>
      </c>
      <c r="C5966" s="18" t="s">
        <v>327</v>
      </c>
      <c r="D5966" s="18" t="s">
        <v>57</v>
      </c>
      <c r="E5966" s="18" t="s">
        <v>62</v>
      </c>
      <c r="F5966" s="44">
        <v>1763</v>
      </c>
    </row>
    <row r="5967" spans="1:6" x14ac:dyDescent="0.2">
      <c r="A5967" s="18" t="s">
        <v>188</v>
      </c>
      <c r="B5967" s="18" t="s">
        <v>323</v>
      </c>
      <c r="C5967" s="18" t="s">
        <v>327</v>
      </c>
      <c r="D5967" s="18" t="s">
        <v>57</v>
      </c>
      <c r="E5967" s="18" t="s">
        <v>59</v>
      </c>
      <c r="F5967" s="44">
        <v>920</v>
      </c>
    </row>
    <row r="5968" spans="1:6" x14ac:dyDescent="0.2">
      <c r="A5968" s="18" t="s">
        <v>188</v>
      </c>
      <c r="B5968" s="18" t="s">
        <v>323</v>
      </c>
      <c r="C5968" s="18" t="s">
        <v>327</v>
      </c>
      <c r="D5968" s="18" t="s">
        <v>57</v>
      </c>
      <c r="E5968" s="18" t="s">
        <v>60</v>
      </c>
      <c r="F5968" s="44">
        <v>2032</v>
      </c>
    </row>
    <row r="5969" spans="1:6" x14ac:dyDescent="0.2">
      <c r="A5969" s="18" t="s">
        <v>188</v>
      </c>
      <c r="B5969" s="18" t="s">
        <v>323</v>
      </c>
      <c r="C5969" s="18" t="s">
        <v>327</v>
      </c>
      <c r="D5969" s="18" t="s">
        <v>57</v>
      </c>
      <c r="E5969" s="18" t="s">
        <v>61</v>
      </c>
      <c r="F5969" s="44">
        <v>723</v>
      </c>
    </row>
    <row r="5970" spans="1:6" x14ac:dyDescent="0.2">
      <c r="A5970" s="18" t="s">
        <v>188</v>
      </c>
      <c r="B5970" s="18" t="s">
        <v>323</v>
      </c>
      <c r="C5970" s="18" t="s">
        <v>327</v>
      </c>
      <c r="D5970" s="18" t="s">
        <v>57</v>
      </c>
      <c r="E5970" s="18" t="s">
        <v>63</v>
      </c>
      <c r="F5970" s="44">
        <v>365</v>
      </c>
    </row>
    <row r="5971" spans="1:6" x14ac:dyDescent="0.2">
      <c r="A5971" s="18" t="s">
        <v>188</v>
      </c>
      <c r="B5971" s="18" t="s">
        <v>323</v>
      </c>
      <c r="C5971" s="18" t="s">
        <v>327</v>
      </c>
      <c r="D5971" s="18" t="s">
        <v>57</v>
      </c>
      <c r="E5971" s="18" t="s">
        <v>23</v>
      </c>
      <c r="F5971" s="44">
        <v>307</v>
      </c>
    </row>
    <row r="5972" spans="1:6" x14ac:dyDescent="0.2">
      <c r="A5972" s="18" t="s">
        <v>188</v>
      </c>
      <c r="B5972" s="18" t="s">
        <v>323</v>
      </c>
      <c r="C5972" s="18" t="s">
        <v>327</v>
      </c>
      <c r="D5972" s="18" t="s">
        <v>141</v>
      </c>
      <c r="E5972" s="18" t="s">
        <v>145</v>
      </c>
      <c r="F5972" s="44">
        <v>3</v>
      </c>
    </row>
    <row r="5973" spans="1:6" x14ac:dyDescent="0.2">
      <c r="A5973" s="18" t="s">
        <v>188</v>
      </c>
      <c r="B5973" s="18" t="s">
        <v>323</v>
      </c>
      <c r="C5973" s="18" t="s">
        <v>327</v>
      </c>
      <c r="D5973" s="18" t="s">
        <v>141</v>
      </c>
      <c r="E5973" s="18" t="s">
        <v>142</v>
      </c>
      <c r="F5973" s="44">
        <v>140</v>
      </c>
    </row>
    <row r="5974" spans="1:6" x14ac:dyDescent="0.2">
      <c r="A5974" s="18" t="s">
        <v>188</v>
      </c>
      <c r="B5974" s="18" t="s">
        <v>323</v>
      </c>
      <c r="C5974" s="18" t="s">
        <v>327</v>
      </c>
      <c r="D5974" s="18" t="s">
        <v>141</v>
      </c>
      <c r="E5974" s="18" t="s">
        <v>147</v>
      </c>
      <c r="F5974" s="44">
        <v>30</v>
      </c>
    </row>
    <row r="5975" spans="1:6" x14ac:dyDescent="0.2">
      <c r="A5975" s="18" t="s">
        <v>188</v>
      </c>
      <c r="B5975" s="18" t="s">
        <v>323</v>
      </c>
      <c r="C5975" s="18" t="s">
        <v>327</v>
      </c>
      <c r="D5975" s="18" t="s">
        <v>141</v>
      </c>
      <c r="E5975" s="18" t="s">
        <v>144</v>
      </c>
      <c r="F5975" s="44">
        <v>1</v>
      </c>
    </row>
    <row r="5976" spans="1:6" x14ac:dyDescent="0.2">
      <c r="A5976" s="18" t="s">
        <v>188</v>
      </c>
      <c r="B5976" s="18" t="s">
        <v>323</v>
      </c>
      <c r="C5976" s="18" t="s">
        <v>327</v>
      </c>
      <c r="D5976" s="18" t="s">
        <v>141</v>
      </c>
      <c r="E5976" s="18" t="s">
        <v>143</v>
      </c>
      <c r="F5976" s="44">
        <v>5</v>
      </c>
    </row>
    <row r="5977" spans="1:6" x14ac:dyDescent="0.2">
      <c r="A5977" s="18" t="s">
        <v>188</v>
      </c>
      <c r="B5977" s="18" t="s">
        <v>323</v>
      </c>
      <c r="C5977" s="18" t="s">
        <v>327</v>
      </c>
      <c r="D5977" s="18" t="s">
        <v>35</v>
      </c>
      <c r="E5977" s="18" t="s">
        <v>21</v>
      </c>
      <c r="F5977" s="44">
        <v>949</v>
      </c>
    </row>
    <row r="5978" spans="1:6" x14ac:dyDescent="0.2">
      <c r="A5978" s="18" t="s">
        <v>188</v>
      </c>
      <c r="B5978" s="18" t="s">
        <v>323</v>
      </c>
      <c r="C5978" s="18" t="s">
        <v>327</v>
      </c>
      <c r="D5978" s="18" t="s">
        <v>35</v>
      </c>
      <c r="E5978" s="18" t="s">
        <v>36</v>
      </c>
      <c r="F5978" s="44">
        <v>143</v>
      </c>
    </row>
    <row r="5979" spans="1:6" x14ac:dyDescent="0.2">
      <c r="A5979" s="18" t="s">
        <v>188</v>
      </c>
      <c r="B5979" s="18" t="s">
        <v>323</v>
      </c>
      <c r="C5979" s="18" t="s">
        <v>327</v>
      </c>
      <c r="D5979" s="18" t="s">
        <v>35</v>
      </c>
      <c r="E5979" s="18" t="s">
        <v>38</v>
      </c>
      <c r="F5979" s="44">
        <v>2078</v>
      </c>
    </row>
    <row r="5980" spans="1:6" x14ac:dyDescent="0.2">
      <c r="A5980" s="18" t="s">
        <v>188</v>
      </c>
      <c r="B5980" s="18" t="s">
        <v>323</v>
      </c>
      <c r="C5980" s="18" t="s">
        <v>327</v>
      </c>
      <c r="D5980" s="18" t="s">
        <v>35</v>
      </c>
      <c r="E5980" s="18" t="s">
        <v>23</v>
      </c>
      <c r="F5980" s="44">
        <v>151</v>
      </c>
    </row>
    <row r="5981" spans="1:6" x14ac:dyDescent="0.2">
      <c r="A5981" s="18" t="s">
        <v>188</v>
      </c>
      <c r="B5981" s="18" t="s">
        <v>323</v>
      </c>
      <c r="C5981" s="18" t="s">
        <v>327</v>
      </c>
      <c r="D5981" s="18" t="s">
        <v>35</v>
      </c>
      <c r="E5981" s="18" t="s">
        <v>37</v>
      </c>
      <c r="F5981" s="44">
        <v>463</v>
      </c>
    </row>
    <row r="5982" spans="1:6" x14ac:dyDescent="0.2">
      <c r="A5982" s="18" t="s">
        <v>188</v>
      </c>
      <c r="B5982" s="18" t="s">
        <v>323</v>
      </c>
      <c r="C5982" s="18" t="s">
        <v>327</v>
      </c>
      <c r="D5982" s="18" t="s">
        <v>35</v>
      </c>
      <c r="E5982" s="18" t="s">
        <v>22</v>
      </c>
      <c r="F5982" s="44">
        <v>156</v>
      </c>
    </row>
    <row r="5983" spans="1:6" x14ac:dyDescent="0.2">
      <c r="A5983" s="18" t="s">
        <v>188</v>
      </c>
      <c r="B5983" s="18" t="s">
        <v>323</v>
      </c>
      <c r="C5983" s="18" t="s">
        <v>327</v>
      </c>
      <c r="D5983" s="18" t="s">
        <v>272</v>
      </c>
      <c r="E5983" s="18" t="s">
        <v>166</v>
      </c>
      <c r="F5983" s="44">
        <v>321</v>
      </c>
    </row>
    <row r="5984" spans="1:6" x14ac:dyDescent="0.2">
      <c r="A5984" s="18" t="s">
        <v>188</v>
      </c>
      <c r="B5984" s="18" t="s">
        <v>323</v>
      </c>
      <c r="C5984" s="18" t="s">
        <v>327</v>
      </c>
      <c r="D5984" s="18" t="s">
        <v>272</v>
      </c>
      <c r="E5984" s="18" t="s">
        <v>163</v>
      </c>
      <c r="F5984" s="44">
        <v>1373</v>
      </c>
    </row>
    <row r="5985" spans="1:6" x14ac:dyDescent="0.2">
      <c r="A5985" s="18" t="s">
        <v>188</v>
      </c>
      <c r="B5985" s="18" t="s">
        <v>323</v>
      </c>
      <c r="C5985" s="18" t="s">
        <v>327</v>
      </c>
      <c r="D5985" s="18" t="s">
        <v>105</v>
      </c>
      <c r="E5985" s="18" t="s">
        <v>106</v>
      </c>
      <c r="F5985" s="44">
        <v>1</v>
      </c>
    </row>
    <row r="5986" spans="1:6" x14ac:dyDescent="0.2">
      <c r="A5986" s="18" t="s">
        <v>188</v>
      </c>
      <c r="B5986" s="18" t="s">
        <v>323</v>
      </c>
      <c r="C5986" s="18" t="s">
        <v>327</v>
      </c>
      <c r="D5986" s="18" t="s">
        <v>105</v>
      </c>
      <c r="E5986" s="18" t="s">
        <v>108</v>
      </c>
      <c r="F5986" s="44">
        <v>21</v>
      </c>
    </row>
    <row r="5987" spans="1:6" x14ac:dyDescent="0.2">
      <c r="A5987" s="18" t="s">
        <v>188</v>
      </c>
      <c r="B5987" s="18" t="s">
        <v>323</v>
      </c>
      <c r="C5987" s="18" t="s">
        <v>327</v>
      </c>
      <c r="D5987" s="18" t="s">
        <v>105</v>
      </c>
      <c r="E5987" s="18" t="s">
        <v>109</v>
      </c>
      <c r="F5987" s="44">
        <v>389</v>
      </c>
    </row>
    <row r="5988" spans="1:6" x14ac:dyDescent="0.2">
      <c r="A5988" s="18" t="s">
        <v>188</v>
      </c>
      <c r="B5988" s="18" t="s">
        <v>323</v>
      </c>
      <c r="C5988" s="18" t="s">
        <v>327</v>
      </c>
      <c r="D5988" s="18" t="s">
        <v>105</v>
      </c>
      <c r="E5988" s="18" t="s">
        <v>110</v>
      </c>
      <c r="F5988" s="44">
        <v>20</v>
      </c>
    </row>
    <row r="5989" spans="1:6" x14ac:dyDescent="0.2">
      <c r="A5989" s="18" t="s">
        <v>188</v>
      </c>
      <c r="B5989" s="18" t="s">
        <v>323</v>
      </c>
      <c r="C5989" s="18" t="s">
        <v>327</v>
      </c>
      <c r="D5989" s="18" t="s">
        <v>105</v>
      </c>
      <c r="E5989" s="18" t="s">
        <v>111</v>
      </c>
      <c r="F5989" s="44">
        <v>25</v>
      </c>
    </row>
    <row r="5990" spans="1:6" x14ac:dyDescent="0.2">
      <c r="A5990" s="18" t="s">
        <v>188</v>
      </c>
      <c r="B5990" s="18" t="s">
        <v>323</v>
      </c>
      <c r="C5990" s="18" t="s">
        <v>327</v>
      </c>
      <c r="D5990" s="18" t="s">
        <v>105</v>
      </c>
      <c r="E5990" s="18" t="s">
        <v>112</v>
      </c>
      <c r="F5990" s="44">
        <v>2</v>
      </c>
    </row>
    <row r="5991" spans="1:6" x14ac:dyDescent="0.2">
      <c r="A5991" s="18" t="s">
        <v>188</v>
      </c>
      <c r="B5991" s="18" t="s">
        <v>323</v>
      </c>
      <c r="C5991" s="18" t="s">
        <v>327</v>
      </c>
      <c r="D5991" s="18" t="s">
        <v>105</v>
      </c>
      <c r="E5991" s="18" t="s">
        <v>113</v>
      </c>
      <c r="F5991" s="44">
        <v>4</v>
      </c>
    </row>
    <row r="5992" spans="1:6" x14ac:dyDescent="0.2">
      <c r="A5992" s="18" t="s">
        <v>188</v>
      </c>
      <c r="B5992" s="18" t="s">
        <v>323</v>
      </c>
      <c r="C5992" s="18" t="s">
        <v>327</v>
      </c>
      <c r="D5992" s="18" t="s">
        <v>105</v>
      </c>
      <c r="E5992" s="18" t="s">
        <v>114</v>
      </c>
      <c r="F5992" s="44">
        <v>1</v>
      </c>
    </row>
    <row r="5993" spans="1:6" x14ac:dyDescent="0.2">
      <c r="A5993" s="18" t="s">
        <v>188</v>
      </c>
      <c r="B5993" s="18" t="s">
        <v>323</v>
      </c>
      <c r="C5993" s="18" t="s">
        <v>327</v>
      </c>
      <c r="D5993" s="18" t="s">
        <v>105</v>
      </c>
      <c r="E5993" s="18" t="s">
        <v>115</v>
      </c>
      <c r="F5993" s="44">
        <v>5</v>
      </c>
    </row>
    <row r="5994" spans="1:6" x14ac:dyDescent="0.2">
      <c r="A5994" s="18" t="s">
        <v>188</v>
      </c>
      <c r="B5994" s="18" t="s">
        <v>323</v>
      </c>
      <c r="C5994" s="18" t="s">
        <v>327</v>
      </c>
      <c r="D5994" s="18" t="s">
        <v>105</v>
      </c>
      <c r="E5994" s="18" t="s">
        <v>116</v>
      </c>
      <c r="F5994" s="44">
        <v>9</v>
      </c>
    </row>
    <row r="5995" spans="1:6" x14ac:dyDescent="0.2">
      <c r="A5995" s="18" t="s">
        <v>188</v>
      </c>
      <c r="B5995" s="18" t="s">
        <v>323</v>
      </c>
      <c r="C5995" s="18" t="s">
        <v>327</v>
      </c>
      <c r="D5995" s="18" t="s">
        <v>105</v>
      </c>
      <c r="E5995" s="18" t="s">
        <v>117</v>
      </c>
      <c r="F5995" s="44">
        <v>21</v>
      </c>
    </row>
    <row r="5996" spans="1:6" x14ac:dyDescent="0.2">
      <c r="A5996" s="18" t="s">
        <v>188</v>
      </c>
      <c r="B5996" s="18" t="s">
        <v>323</v>
      </c>
      <c r="C5996" s="18" t="s">
        <v>327</v>
      </c>
      <c r="D5996" s="18" t="s">
        <v>105</v>
      </c>
      <c r="E5996" s="18" t="s">
        <v>120</v>
      </c>
      <c r="F5996" s="44">
        <v>6</v>
      </c>
    </row>
    <row r="5997" spans="1:6" x14ac:dyDescent="0.2">
      <c r="A5997" s="18" t="s">
        <v>188</v>
      </c>
      <c r="B5997" s="18" t="s">
        <v>323</v>
      </c>
      <c r="C5997" s="18" t="s">
        <v>327</v>
      </c>
      <c r="D5997" s="18" t="s">
        <v>105</v>
      </c>
      <c r="E5997" s="18" t="s">
        <v>121</v>
      </c>
      <c r="F5997" s="44">
        <v>27</v>
      </c>
    </row>
    <row r="5998" spans="1:6" x14ac:dyDescent="0.2">
      <c r="A5998" s="18" t="s">
        <v>188</v>
      </c>
      <c r="B5998" s="18" t="s">
        <v>323</v>
      </c>
      <c r="C5998" s="18" t="s">
        <v>327</v>
      </c>
      <c r="D5998" s="18" t="s">
        <v>105</v>
      </c>
      <c r="E5998" s="18" t="s">
        <v>122</v>
      </c>
      <c r="F5998" s="44">
        <v>2</v>
      </c>
    </row>
    <row r="5999" spans="1:6" x14ac:dyDescent="0.2">
      <c r="A5999" s="18" t="s">
        <v>188</v>
      </c>
      <c r="B5999" s="18" t="s">
        <v>323</v>
      </c>
      <c r="C5999" s="18" t="s">
        <v>327</v>
      </c>
      <c r="D5999" s="18" t="s">
        <v>105</v>
      </c>
      <c r="E5999" s="18" t="s">
        <v>123</v>
      </c>
      <c r="F5999" s="44">
        <v>5</v>
      </c>
    </row>
    <row r="6000" spans="1:6" x14ac:dyDescent="0.2">
      <c r="A6000" s="18" t="s">
        <v>188</v>
      </c>
      <c r="B6000" s="18" t="s">
        <v>323</v>
      </c>
      <c r="C6000" s="18" t="s">
        <v>327</v>
      </c>
      <c r="D6000" s="18" t="s">
        <v>105</v>
      </c>
      <c r="E6000" s="18" t="s">
        <v>124</v>
      </c>
      <c r="F6000" s="44">
        <v>8</v>
      </c>
    </row>
    <row r="6001" spans="1:6" x14ac:dyDescent="0.2">
      <c r="A6001" s="18" t="s">
        <v>188</v>
      </c>
      <c r="B6001" s="18" t="s">
        <v>323</v>
      </c>
      <c r="C6001" s="18" t="s">
        <v>327</v>
      </c>
      <c r="D6001" s="18" t="s">
        <v>105</v>
      </c>
      <c r="E6001" s="18" t="s">
        <v>125</v>
      </c>
      <c r="F6001" s="44">
        <v>28</v>
      </c>
    </row>
    <row r="6002" spans="1:6" x14ac:dyDescent="0.2">
      <c r="A6002" s="18" t="s">
        <v>188</v>
      </c>
      <c r="B6002" s="18" t="s">
        <v>323</v>
      </c>
      <c r="C6002" s="18" t="s">
        <v>327</v>
      </c>
      <c r="D6002" s="18" t="s">
        <v>105</v>
      </c>
      <c r="E6002" s="18" t="s">
        <v>126</v>
      </c>
      <c r="F6002" s="44">
        <v>6</v>
      </c>
    </row>
    <row r="6003" spans="1:6" x14ac:dyDescent="0.2">
      <c r="A6003" s="18" t="s">
        <v>188</v>
      </c>
      <c r="B6003" s="18" t="s">
        <v>323</v>
      </c>
      <c r="C6003" s="18" t="s">
        <v>327</v>
      </c>
      <c r="D6003" s="18" t="s">
        <v>105</v>
      </c>
      <c r="E6003" s="18" t="s">
        <v>127</v>
      </c>
      <c r="F6003" s="44">
        <v>111</v>
      </c>
    </row>
    <row r="6004" spans="1:6" x14ac:dyDescent="0.2">
      <c r="A6004" s="18" t="s">
        <v>188</v>
      </c>
      <c r="B6004" s="18" t="s">
        <v>323</v>
      </c>
      <c r="C6004" s="18" t="s">
        <v>327</v>
      </c>
      <c r="D6004" s="18" t="s">
        <v>242</v>
      </c>
      <c r="E6004" s="18" t="s">
        <v>62</v>
      </c>
      <c r="F6004" s="44">
        <v>1809</v>
      </c>
    </row>
    <row r="6005" spans="1:6" x14ac:dyDescent="0.2">
      <c r="A6005" s="18" t="s">
        <v>188</v>
      </c>
      <c r="B6005" s="18" t="s">
        <v>323</v>
      </c>
      <c r="C6005" s="18" t="s">
        <v>327</v>
      </c>
      <c r="D6005" s="18" t="s">
        <v>242</v>
      </c>
      <c r="E6005" s="18" t="s">
        <v>59</v>
      </c>
      <c r="F6005" s="44">
        <v>89</v>
      </c>
    </row>
    <row r="6006" spans="1:6" x14ac:dyDescent="0.2">
      <c r="A6006" s="18" t="s">
        <v>188</v>
      </c>
      <c r="B6006" s="18" t="s">
        <v>323</v>
      </c>
      <c r="C6006" s="18" t="s">
        <v>327</v>
      </c>
      <c r="D6006" s="18" t="s">
        <v>242</v>
      </c>
      <c r="E6006" s="18" t="s">
        <v>60</v>
      </c>
      <c r="F6006" s="44">
        <v>32</v>
      </c>
    </row>
    <row r="6007" spans="1:6" x14ac:dyDescent="0.2">
      <c r="A6007" s="18" t="s">
        <v>188</v>
      </c>
      <c r="B6007" s="18" t="s">
        <v>323</v>
      </c>
      <c r="C6007" s="18" t="s">
        <v>327</v>
      </c>
      <c r="D6007" s="18" t="s">
        <v>242</v>
      </c>
      <c r="E6007" s="18" t="s">
        <v>61</v>
      </c>
      <c r="F6007" s="44">
        <v>451</v>
      </c>
    </row>
    <row r="6008" spans="1:6" x14ac:dyDescent="0.2">
      <c r="A6008" s="18" t="s">
        <v>188</v>
      </c>
      <c r="B6008" s="18" t="s">
        <v>323</v>
      </c>
      <c r="C6008" s="18" t="s">
        <v>327</v>
      </c>
      <c r="D6008" s="18" t="s">
        <v>242</v>
      </c>
      <c r="E6008" s="18" t="s">
        <v>63</v>
      </c>
      <c r="F6008" s="44">
        <v>124</v>
      </c>
    </row>
    <row r="6009" spans="1:6" x14ac:dyDescent="0.2">
      <c r="A6009" s="18" t="s">
        <v>188</v>
      </c>
      <c r="B6009" s="18" t="s">
        <v>323</v>
      </c>
      <c r="C6009" s="18" t="s">
        <v>327</v>
      </c>
      <c r="D6009" s="18" t="s">
        <v>242</v>
      </c>
      <c r="E6009" s="18" t="s">
        <v>23</v>
      </c>
      <c r="F6009" s="44">
        <v>50</v>
      </c>
    </row>
    <row r="6010" spans="1:6" x14ac:dyDescent="0.2">
      <c r="A6010" s="18" t="s">
        <v>188</v>
      </c>
      <c r="B6010" s="18" t="s">
        <v>323</v>
      </c>
      <c r="C6010" s="18" t="s">
        <v>327</v>
      </c>
      <c r="D6010" s="18" t="s">
        <v>273</v>
      </c>
      <c r="E6010" s="18" t="s">
        <v>133</v>
      </c>
      <c r="F6010" s="44">
        <v>101</v>
      </c>
    </row>
    <row r="6011" spans="1:6" x14ac:dyDescent="0.2">
      <c r="A6011" s="18" t="s">
        <v>188</v>
      </c>
      <c r="B6011" s="18" t="s">
        <v>323</v>
      </c>
      <c r="C6011" s="18" t="s">
        <v>327</v>
      </c>
      <c r="D6011" s="18" t="s">
        <v>273</v>
      </c>
      <c r="E6011" s="18" t="s">
        <v>23</v>
      </c>
      <c r="F6011" s="44">
        <v>429</v>
      </c>
    </row>
    <row r="6012" spans="1:6" x14ac:dyDescent="0.2">
      <c r="A6012" s="18" t="s">
        <v>188</v>
      </c>
      <c r="B6012" s="18" t="s">
        <v>323</v>
      </c>
      <c r="C6012" s="18" t="s">
        <v>327</v>
      </c>
      <c r="D6012" s="18" t="s">
        <v>273</v>
      </c>
      <c r="E6012" s="18" t="s">
        <v>136</v>
      </c>
      <c r="F6012" s="44">
        <v>19</v>
      </c>
    </row>
    <row r="6013" spans="1:6" x14ac:dyDescent="0.2">
      <c r="A6013" s="18" t="s">
        <v>188</v>
      </c>
      <c r="B6013" s="18" t="s">
        <v>323</v>
      </c>
      <c r="C6013" s="18" t="s">
        <v>327</v>
      </c>
      <c r="D6013" s="18" t="s">
        <v>273</v>
      </c>
      <c r="E6013" s="18" t="s">
        <v>137</v>
      </c>
      <c r="F6013" s="44">
        <v>145</v>
      </c>
    </row>
    <row r="6014" spans="1:6" x14ac:dyDescent="0.2">
      <c r="A6014" s="18" t="s">
        <v>188</v>
      </c>
      <c r="B6014" s="18" t="s">
        <v>323</v>
      </c>
      <c r="C6014" s="18" t="s">
        <v>327</v>
      </c>
      <c r="D6014" s="18" t="s">
        <v>273</v>
      </c>
      <c r="E6014" s="18" t="s">
        <v>135</v>
      </c>
      <c r="F6014" s="44">
        <v>182</v>
      </c>
    </row>
    <row r="6015" spans="1:6" x14ac:dyDescent="0.2">
      <c r="A6015" s="18" t="s">
        <v>188</v>
      </c>
      <c r="B6015" s="18" t="s">
        <v>323</v>
      </c>
      <c r="C6015" s="18" t="s">
        <v>327</v>
      </c>
      <c r="D6015" s="18" t="s">
        <v>273</v>
      </c>
      <c r="E6015" s="18" t="s">
        <v>134</v>
      </c>
      <c r="F6015" s="44">
        <v>100</v>
      </c>
    </row>
    <row r="6016" spans="1:6" x14ac:dyDescent="0.2">
      <c r="A6016" s="18" t="s">
        <v>188</v>
      </c>
      <c r="B6016" s="18" t="s">
        <v>323</v>
      </c>
      <c r="C6016" s="18" t="s">
        <v>327</v>
      </c>
      <c r="D6016" s="18" t="s">
        <v>273</v>
      </c>
      <c r="E6016" s="18" t="s">
        <v>132</v>
      </c>
      <c r="F6016" s="44">
        <v>1257</v>
      </c>
    </row>
    <row r="6017" spans="1:6" x14ac:dyDescent="0.2">
      <c r="A6017" s="18" t="s">
        <v>188</v>
      </c>
      <c r="B6017" s="18" t="s">
        <v>323</v>
      </c>
      <c r="C6017" s="18" t="s">
        <v>327</v>
      </c>
      <c r="D6017" s="18" t="s">
        <v>274</v>
      </c>
      <c r="E6017" s="18" t="s">
        <v>163</v>
      </c>
      <c r="F6017" s="44">
        <v>56</v>
      </c>
    </row>
    <row r="6018" spans="1:6" x14ac:dyDescent="0.2">
      <c r="A6018" s="18" t="s">
        <v>188</v>
      </c>
      <c r="B6018" s="18" t="s">
        <v>323</v>
      </c>
      <c r="C6018" s="18" t="s">
        <v>327</v>
      </c>
      <c r="D6018" s="18" t="s">
        <v>34</v>
      </c>
      <c r="E6018" s="18" t="s">
        <v>276</v>
      </c>
      <c r="F6018" s="44">
        <v>798</v>
      </c>
    </row>
    <row r="6019" spans="1:6" x14ac:dyDescent="0.2">
      <c r="A6019" s="18" t="s">
        <v>188</v>
      </c>
      <c r="B6019" s="18" t="s">
        <v>323</v>
      </c>
      <c r="C6019" s="18" t="s">
        <v>327</v>
      </c>
      <c r="D6019" s="18" t="s">
        <v>34</v>
      </c>
      <c r="E6019" s="18" t="s">
        <v>28</v>
      </c>
      <c r="F6019" s="44">
        <v>884</v>
      </c>
    </row>
    <row r="6020" spans="1:6" x14ac:dyDescent="0.2">
      <c r="A6020" s="18" t="s">
        <v>188</v>
      </c>
      <c r="B6020" s="18" t="s">
        <v>323</v>
      </c>
      <c r="C6020" s="18" t="s">
        <v>327</v>
      </c>
      <c r="D6020" s="18" t="s">
        <v>34</v>
      </c>
      <c r="E6020" s="18" t="s">
        <v>30</v>
      </c>
      <c r="F6020" s="44">
        <v>9</v>
      </c>
    </row>
    <row r="6021" spans="1:6" x14ac:dyDescent="0.2">
      <c r="A6021" s="18" t="s">
        <v>188</v>
      </c>
      <c r="B6021" s="18" t="s">
        <v>323</v>
      </c>
      <c r="C6021" s="18" t="s">
        <v>327</v>
      </c>
      <c r="D6021" s="18" t="s">
        <v>34</v>
      </c>
      <c r="E6021" s="18" t="s">
        <v>31</v>
      </c>
      <c r="F6021" s="44">
        <v>47</v>
      </c>
    </row>
    <row r="6022" spans="1:6" x14ac:dyDescent="0.2">
      <c r="A6022" s="18" t="s">
        <v>188</v>
      </c>
      <c r="B6022" s="18" t="s">
        <v>323</v>
      </c>
      <c r="C6022" s="18" t="s">
        <v>327</v>
      </c>
      <c r="D6022" s="18" t="s">
        <v>34</v>
      </c>
      <c r="E6022" s="18" t="s">
        <v>26</v>
      </c>
      <c r="F6022" s="44">
        <v>44</v>
      </c>
    </row>
    <row r="6023" spans="1:6" x14ac:dyDescent="0.2">
      <c r="A6023" s="18" t="s">
        <v>188</v>
      </c>
      <c r="B6023" s="18" t="s">
        <v>323</v>
      </c>
      <c r="C6023" s="18" t="s">
        <v>327</v>
      </c>
      <c r="D6023" s="18" t="s">
        <v>34</v>
      </c>
      <c r="E6023" s="18" t="s">
        <v>33</v>
      </c>
      <c r="F6023" s="44">
        <v>406</v>
      </c>
    </row>
    <row r="6024" spans="1:6" x14ac:dyDescent="0.2">
      <c r="A6024" s="18" t="s">
        <v>188</v>
      </c>
      <c r="B6024" s="18" t="s">
        <v>323</v>
      </c>
      <c r="C6024" s="18" t="s">
        <v>327</v>
      </c>
      <c r="D6024" s="18" t="s">
        <v>34</v>
      </c>
      <c r="E6024" s="18" t="s">
        <v>23</v>
      </c>
      <c r="F6024" s="44">
        <v>390</v>
      </c>
    </row>
    <row r="6025" spans="1:6" x14ac:dyDescent="0.2">
      <c r="A6025" s="18" t="s">
        <v>188</v>
      </c>
      <c r="B6025" s="18" t="s">
        <v>323</v>
      </c>
      <c r="C6025" s="18" t="s">
        <v>327</v>
      </c>
      <c r="D6025" s="18" t="s">
        <v>34</v>
      </c>
      <c r="E6025" s="18" t="s">
        <v>32</v>
      </c>
      <c r="F6025" s="44">
        <v>45</v>
      </c>
    </row>
    <row r="6026" spans="1:6" x14ac:dyDescent="0.2">
      <c r="A6026" s="18" t="s">
        <v>188</v>
      </c>
      <c r="B6026" s="18" t="s">
        <v>323</v>
      </c>
      <c r="C6026" s="18" t="s">
        <v>327</v>
      </c>
      <c r="D6026" s="18" t="s">
        <v>34</v>
      </c>
      <c r="E6026" s="18" t="s">
        <v>29</v>
      </c>
      <c r="F6026" s="44">
        <v>429</v>
      </c>
    </row>
    <row r="6027" spans="1:6" x14ac:dyDescent="0.2">
      <c r="A6027" s="18" t="s">
        <v>188</v>
      </c>
      <c r="B6027" s="18" t="s">
        <v>323</v>
      </c>
      <c r="C6027" s="18" t="s">
        <v>327</v>
      </c>
      <c r="D6027" s="18" t="s">
        <v>275</v>
      </c>
      <c r="E6027" s="18" t="s">
        <v>276</v>
      </c>
      <c r="F6027" s="44">
        <v>35</v>
      </c>
    </row>
    <row r="6028" spans="1:6" x14ac:dyDescent="0.2">
      <c r="A6028" s="18" t="s">
        <v>188</v>
      </c>
      <c r="B6028" s="18" t="s">
        <v>323</v>
      </c>
      <c r="C6028" s="18" t="s">
        <v>327</v>
      </c>
      <c r="D6028" s="18" t="s">
        <v>275</v>
      </c>
      <c r="E6028" s="18" t="s">
        <v>28</v>
      </c>
      <c r="F6028" s="44">
        <v>94</v>
      </c>
    </row>
    <row r="6029" spans="1:6" x14ac:dyDescent="0.2">
      <c r="A6029" s="18" t="s">
        <v>188</v>
      </c>
      <c r="B6029" s="18" t="s">
        <v>323</v>
      </c>
      <c r="C6029" s="18" t="s">
        <v>327</v>
      </c>
      <c r="D6029" s="18" t="s">
        <v>275</v>
      </c>
      <c r="E6029" s="18" t="s">
        <v>31</v>
      </c>
      <c r="F6029" s="44">
        <v>217</v>
      </c>
    </row>
    <row r="6030" spans="1:6" x14ac:dyDescent="0.2">
      <c r="A6030" s="18" t="s">
        <v>188</v>
      </c>
      <c r="B6030" s="18" t="s">
        <v>323</v>
      </c>
      <c r="C6030" s="18" t="s">
        <v>327</v>
      </c>
      <c r="D6030" s="18" t="s">
        <v>275</v>
      </c>
      <c r="E6030" s="18" t="s">
        <v>26</v>
      </c>
      <c r="F6030" s="44">
        <v>423</v>
      </c>
    </row>
    <row r="6031" spans="1:6" x14ac:dyDescent="0.2">
      <c r="A6031" s="18" t="s">
        <v>188</v>
      </c>
      <c r="B6031" s="18" t="s">
        <v>323</v>
      </c>
      <c r="C6031" s="18" t="s">
        <v>327</v>
      </c>
      <c r="D6031" s="18" t="s">
        <v>275</v>
      </c>
      <c r="E6031" s="18" t="s">
        <v>33</v>
      </c>
      <c r="F6031" s="44">
        <v>85</v>
      </c>
    </row>
    <row r="6032" spans="1:6" x14ac:dyDescent="0.2">
      <c r="A6032" s="18" t="s">
        <v>188</v>
      </c>
      <c r="B6032" s="18" t="s">
        <v>323</v>
      </c>
      <c r="C6032" s="18" t="s">
        <v>327</v>
      </c>
      <c r="D6032" s="18" t="s">
        <v>275</v>
      </c>
      <c r="E6032" s="18" t="s">
        <v>23</v>
      </c>
      <c r="F6032" s="44">
        <v>148</v>
      </c>
    </row>
    <row r="6033" spans="1:6" x14ac:dyDescent="0.2">
      <c r="A6033" s="18" t="s">
        <v>188</v>
      </c>
      <c r="B6033" s="18" t="s">
        <v>323</v>
      </c>
      <c r="C6033" s="18" t="s">
        <v>327</v>
      </c>
      <c r="D6033" s="18" t="s">
        <v>275</v>
      </c>
      <c r="E6033" s="18" t="s">
        <v>32</v>
      </c>
      <c r="F6033" s="44">
        <v>2</v>
      </c>
    </row>
    <row r="6034" spans="1:6" x14ac:dyDescent="0.2">
      <c r="A6034" s="18" t="s">
        <v>188</v>
      </c>
      <c r="B6034" s="18" t="s">
        <v>323</v>
      </c>
      <c r="C6034" s="18" t="s">
        <v>327</v>
      </c>
      <c r="D6034" s="18" t="s">
        <v>275</v>
      </c>
      <c r="E6034" s="18" t="s">
        <v>29</v>
      </c>
      <c r="F6034" s="44">
        <v>66</v>
      </c>
    </row>
    <row r="6035" spans="1:6" x14ac:dyDescent="0.2">
      <c r="A6035" s="18" t="s">
        <v>188</v>
      </c>
      <c r="B6035" s="18" t="s">
        <v>323</v>
      </c>
      <c r="C6035" s="18" t="s">
        <v>327</v>
      </c>
      <c r="D6035" s="18" t="s">
        <v>162</v>
      </c>
      <c r="E6035" s="18" t="s">
        <v>163</v>
      </c>
      <c r="F6035" s="44">
        <v>2173</v>
      </c>
    </row>
    <row r="6036" spans="1:6" x14ac:dyDescent="0.2">
      <c r="A6036" s="18" t="s">
        <v>188</v>
      </c>
      <c r="B6036" s="18" t="s">
        <v>323</v>
      </c>
      <c r="C6036" s="18" t="s">
        <v>327</v>
      </c>
      <c r="D6036" s="18" t="s">
        <v>65</v>
      </c>
      <c r="E6036" s="18" t="s">
        <v>70</v>
      </c>
      <c r="F6036" s="44">
        <v>24</v>
      </c>
    </row>
    <row r="6037" spans="1:6" x14ac:dyDescent="0.2">
      <c r="A6037" s="18" t="s">
        <v>188</v>
      </c>
      <c r="B6037" s="18" t="s">
        <v>323</v>
      </c>
      <c r="C6037" s="18" t="s">
        <v>327</v>
      </c>
      <c r="D6037" s="18" t="s">
        <v>65</v>
      </c>
      <c r="E6037" s="18" t="s">
        <v>69</v>
      </c>
      <c r="F6037" s="44">
        <v>4</v>
      </c>
    </row>
    <row r="6038" spans="1:6" x14ac:dyDescent="0.2">
      <c r="A6038" s="18" t="s">
        <v>188</v>
      </c>
      <c r="B6038" s="18" t="s">
        <v>323</v>
      </c>
      <c r="C6038" s="18" t="s">
        <v>327</v>
      </c>
      <c r="D6038" s="18" t="s">
        <v>65</v>
      </c>
      <c r="E6038" s="18" t="s">
        <v>277</v>
      </c>
      <c r="F6038" s="44">
        <v>17</v>
      </c>
    </row>
    <row r="6039" spans="1:6" x14ac:dyDescent="0.2">
      <c r="A6039" s="18" t="s">
        <v>188</v>
      </c>
      <c r="B6039" s="18" t="s">
        <v>323</v>
      </c>
      <c r="C6039" s="18" t="s">
        <v>327</v>
      </c>
      <c r="D6039" s="18" t="s">
        <v>65</v>
      </c>
      <c r="E6039" s="18" t="s">
        <v>278</v>
      </c>
      <c r="F6039" s="44">
        <v>218</v>
      </c>
    </row>
    <row r="6040" spans="1:6" x14ac:dyDescent="0.2">
      <c r="A6040" s="18" t="s">
        <v>188</v>
      </c>
      <c r="B6040" s="18" t="s">
        <v>323</v>
      </c>
      <c r="C6040" s="18" t="s">
        <v>327</v>
      </c>
      <c r="D6040" s="18" t="s">
        <v>65</v>
      </c>
      <c r="E6040" s="18" t="s">
        <v>279</v>
      </c>
      <c r="F6040" s="44">
        <v>75</v>
      </c>
    </row>
    <row r="6041" spans="1:6" x14ac:dyDescent="0.2">
      <c r="A6041" s="18" t="s">
        <v>188</v>
      </c>
      <c r="B6041" s="18" t="s">
        <v>323</v>
      </c>
      <c r="C6041" s="18" t="s">
        <v>327</v>
      </c>
      <c r="D6041" s="18" t="s">
        <v>65</v>
      </c>
      <c r="E6041" s="18" t="s">
        <v>23</v>
      </c>
      <c r="F6041" s="44">
        <v>448</v>
      </c>
    </row>
    <row r="6042" spans="1:6" x14ac:dyDescent="0.2">
      <c r="A6042" s="18" t="s">
        <v>188</v>
      </c>
      <c r="B6042" s="18" t="s">
        <v>323</v>
      </c>
      <c r="C6042" s="18" t="s">
        <v>327</v>
      </c>
      <c r="D6042" s="18" t="s">
        <v>65</v>
      </c>
      <c r="E6042" s="18" t="s">
        <v>280</v>
      </c>
      <c r="F6042" s="44">
        <v>13</v>
      </c>
    </row>
    <row r="6043" spans="1:6" x14ac:dyDescent="0.2">
      <c r="A6043" s="18" t="s">
        <v>188</v>
      </c>
      <c r="B6043" s="18" t="s">
        <v>323</v>
      </c>
      <c r="C6043" s="18" t="s">
        <v>327</v>
      </c>
      <c r="D6043" s="18" t="s">
        <v>65</v>
      </c>
      <c r="E6043" s="18" t="s">
        <v>66</v>
      </c>
      <c r="F6043" s="44">
        <v>139</v>
      </c>
    </row>
    <row r="6044" spans="1:6" x14ac:dyDescent="0.2">
      <c r="A6044" s="18" t="s">
        <v>188</v>
      </c>
      <c r="B6044" s="18" t="s">
        <v>323</v>
      </c>
      <c r="C6044" s="18" t="s">
        <v>327</v>
      </c>
      <c r="D6044" s="18" t="s">
        <v>243</v>
      </c>
      <c r="E6044" s="18" t="s">
        <v>21</v>
      </c>
      <c r="F6044" s="44">
        <v>13</v>
      </c>
    </row>
    <row r="6045" spans="1:6" x14ac:dyDescent="0.2">
      <c r="A6045" s="18" t="s">
        <v>188</v>
      </c>
      <c r="B6045" s="18" t="s">
        <v>323</v>
      </c>
      <c r="C6045" s="18" t="s">
        <v>327</v>
      </c>
      <c r="D6045" s="18" t="s">
        <v>243</v>
      </c>
      <c r="E6045" s="18" t="s">
        <v>14</v>
      </c>
      <c r="F6045" s="44">
        <v>12</v>
      </c>
    </row>
    <row r="6046" spans="1:6" x14ac:dyDescent="0.2">
      <c r="A6046" s="18" t="s">
        <v>188</v>
      </c>
      <c r="B6046" s="18" t="s">
        <v>323</v>
      </c>
      <c r="C6046" s="18" t="s">
        <v>327</v>
      </c>
      <c r="D6046" s="18" t="s">
        <v>243</v>
      </c>
      <c r="E6046" s="18" t="s">
        <v>18</v>
      </c>
      <c r="F6046" s="44">
        <v>62</v>
      </c>
    </row>
    <row r="6047" spans="1:6" x14ac:dyDescent="0.2">
      <c r="A6047" s="18" t="s">
        <v>188</v>
      </c>
      <c r="B6047" s="18" t="s">
        <v>323</v>
      </c>
      <c r="C6047" s="18" t="s">
        <v>327</v>
      </c>
      <c r="D6047" s="18" t="s">
        <v>243</v>
      </c>
      <c r="E6047" s="18" t="s">
        <v>17</v>
      </c>
      <c r="F6047" s="44">
        <v>37</v>
      </c>
    </row>
    <row r="6048" spans="1:6" x14ac:dyDescent="0.2">
      <c r="A6048" s="18" t="s">
        <v>188</v>
      </c>
      <c r="B6048" s="18" t="s">
        <v>323</v>
      </c>
      <c r="C6048" s="18" t="s">
        <v>327</v>
      </c>
      <c r="D6048" s="18" t="s">
        <v>243</v>
      </c>
      <c r="E6048" s="18" t="s">
        <v>20</v>
      </c>
      <c r="F6048" s="44">
        <v>11</v>
      </c>
    </row>
    <row r="6049" spans="1:6" x14ac:dyDescent="0.2">
      <c r="A6049" s="18" t="s">
        <v>188</v>
      </c>
      <c r="B6049" s="18" t="s">
        <v>323</v>
      </c>
      <c r="C6049" s="18" t="s">
        <v>327</v>
      </c>
      <c r="D6049" s="18" t="s">
        <v>243</v>
      </c>
      <c r="E6049" s="18" t="s">
        <v>23</v>
      </c>
      <c r="F6049" s="44">
        <v>19</v>
      </c>
    </row>
    <row r="6050" spans="1:6" x14ac:dyDescent="0.2">
      <c r="A6050" s="18" t="s">
        <v>188</v>
      </c>
      <c r="B6050" s="18" t="s">
        <v>323</v>
      </c>
      <c r="C6050" s="18" t="s">
        <v>327</v>
      </c>
      <c r="D6050" s="18" t="s">
        <v>243</v>
      </c>
      <c r="E6050" s="18" t="s">
        <v>15</v>
      </c>
      <c r="F6050" s="44">
        <v>65</v>
      </c>
    </row>
    <row r="6051" spans="1:6" x14ac:dyDescent="0.2">
      <c r="A6051" s="18" t="s">
        <v>188</v>
      </c>
      <c r="B6051" s="18" t="s">
        <v>323</v>
      </c>
      <c r="C6051" s="18" t="s">
        <v>327</v>
      </c>
      <c r="D6051" s="18" t="s">
        <v>243</v>
      </c>
      <c r="E6051" s="18" t="s">
        <v>22</v>
      </c>
      <c r="F6051" s="44">
        <v>32</v>
      </c>
    </row>
    <row r="6052" spans="1:6" x14ac:dyDescent="0.2">
      <c r="A6052" s="18" t="s">
        <v>188</v>
      </c>
      <c r="B6052" s="18" t="s">
        <v>323</v>
      </c>
      <c r="C6052" s="18" t="s">
        <v>327</v>
      </c>
      <c r="D6052" s="18" t="s">
        <v>98</v>
      </c>
      <c r="E6052" s="18" t="s">
        <v>100</v>
      </c>
      <c r="F6052" s="44">
        <v>44</v>
      </c>
    </row>
    <row r="6053" spans="1:6" x14ac:dyDescent="0.2">
      <c r="A6053" s="18" t="s">
        <v>188</v>
      </c>
      <c r="B6053" s="18" t="s">
        <v>323</v>
      </c>
      <c r="C6053" s="18" t="s">
        <v>327</v>
      </c>
      <c r="D6053" s="18" t="s">
        <v>98</v>
      </c>
      <c r="E6053" s="18" t="s">
        <v>102</v>
      </c>
      <c r="F6053" s="44">
        <v>7</v>
      </c>
    </row>
    <row r="6054" spans="1:6" x14ac:dyDescent="0.2">
      <c r="A6054" s="18" t="s">
        <v>188</v>
      </c>
      <c r="B6054" s="18" t="s">
        <v>323</v>
      </c>
      <c r="C6054" s="18" t="s">
        <v>327</v>
      </c>
      <c r="D6054" s="18" t="s">
        <v>98</v>
      </c>
      <c r="E6054" s="18" t="s">
        <v>23</v>
      </c>
      <c r="F6054" s="44">
        <v>93</v>
      </c>
    </row>
    <row r="6055" spans="1:6" x14ac:dyDescent="0.2">
      <c r="A6055" s="18" t="s">
        <v>188</v>
      </c>
      <c r="B6055" s="18" t="s">
        <v>323</v>
      </c>
      <c r="C6055" s="18" t="s">
        <v>327</v>
      </c>
      <c r="D6055" s="18" t="s">
        <v>98</v>
      </c>
      <c r="E6055" s="18" t="s">
        <v>101</v>
      </c>
      <c r="F6055" s="44">
        <v>87</v>
      </c>
    </row>
    <row r="6056" spans="1:6" x14ac:dyDescent="0.2">
      <c r="A6056" s="18" t="s">
        <v>188</v>
      </c>
      <c r="B6056" s="18" t="s">
        <v>323</v>
      </c>
      <c r="C6056" s="18" t="s">
        <v>327</v>
      </c>
      <c r="D6056" s="18" t="s">
        <v>98</v>
      </c>
      <c r="E6056" s="18" t="s">
        <v>104</v>
      </c>
      <c r="F6056" s="44">
        <v>13</v>
      </c>
    </row>
    <row r="6057" spans="1:6" x14ac:dyDescent="0.2">
      <c r="A6057" s="18" t="s">
        <v>188</v>
      </c>
      <c r="B6057" s="18" t="s">
        <v>323</v>
      </c>
      <c r="C6057" s="18" t="s">
        <v>327</v>
      </c>
      <c r="D6057" s="18" t="s">
        <v>98</v>
      </c>
      <c r="E6057" s="18" t="s">
        <v>99</v>
      </c>
      <c r="F6057" s="44">
        <v>808</v>
      </c>
    </row>
    <row r="6058" spans="1:6" x14ac:dyDescent="0.2">
      <c r="A6058" s="18" t="s">
        <v>188</v>
      </c>
      <c r="B6058" s="18" t="s">
        <v>323</v>
      </c>
      <c r="C6058" s="18" t="s">
        <v>327</v>
      </c>
      <c r="D6058" s="18" t="s">
        <v>98</v>
      </c>
      <c r="E6058" s="18" t="s">
        <v>103</v>
      </c>
      <c r="F6058" s="44">
        <v>206</v>
      </c>
    </row>
    <row r="6059" spans="1:6" x14ac:dyDescent="0.2">
      <c r="A6059" s="18" t="s">
        <v>188</v>
      </c>
      <c r="B6059" s="18" t="s">
        <v>323</v>
      </c>
      <c r="C6059" s="18" t="s">
        <v>327</v>
      </c>
      <c r="D6059" s="18" t="s">
        <v>39</v>
      </c>
      <c r="E6059" s="18" t="s">
        <v>172</v>
      </c>
      <c r="F6059" s="44">
        <v>23</v>
      </c>
    </row>
    <row r="6060" spans="1:6" x14ac:dyDescent="0.2">
      <c r="A6060" s="18" t="s">
        <v>188</v>
      </c>
      <c r="B6060" s="18" t="s">
        <v>323</v>
      </c>
      <c r="C6060" s="18" t="s">
        <v>327</v>
      </c>
      <c r="D6060" s="18" t="s">
        <v>39</v>
      </c>
      <c r="E6060" s="18" t="s">
        <v>174</v>
      </c>
      <c r="F6060" s="44">
        <v>78</v>
      </c>
    </row>
    <row r="6061" spans="1:6" x14ac:dyDescent="0.2">
      <c r="A6061" s="18" t="s">
        <v>188</v>
      </c>
      <c r="B6061" s="18" t="s">
        <v>323</v>
      </c>
      <c r="C6061" s="18" t="s">
        <v>327</v>
      </c>
      <c r="D6061" s="18" t="s">
        <v>39</v>
      </c>
      <c r="E6061" s="18" t="s">
        <v>23</v>
      </c>
      <c r="F6061" s="44">
        <v>18</v>
      </c>
    </row>
    <row r="6062" spans="1:6" x14ac:dyDescent="0.2">
      <c r="A6062" s="18" t="s">
        <v>188</v>
      </c>
      <c r="B6062" s="18" t="s">
        <v>323</v>
      </c>
      <c r="C6062" s="18" t="s">
        <v>327</v>
      </c>
      <c r="D6062" s="18" t="s">
        <v>39</v>
      </c>
      <c r="E6062" s="18" t="s">
        <v>54</v>
      </c>
      <c r="F6062" s="44">
        <v>39</v>
      </c>
    </row>
    <row r="6063" spans="1:6" x14ac:dyDescent="0.2">
      <c r="A6063" s="18" t="s">
        <v>188</v>
      </c>
      <c r="B6063" s="18" t="s">
        <v>323</v>
      </c>
      <c r="C6063" s="18" t="s">
        <v>327</v>
      </c>
      <c r="D6063" s="18" t="s">
        <v>39</v>
      </c>
      <c r="E6063" s="18" t="s">
        <v>171</v>
      </c>
      <c r="F6063" s="44">
        <v>6</v>
      </c>
    </row>
    <row r="6064" spans="1:6" x14ac:dyDescent="0.2">
      <c r="A6064" s="18" t="s">
        <v>188</v>
      </c>
      <c r="B6064" s="18" t="s">
        <v>323</v>
      </c>
      <c r="C6064" s="18" t="s">
        <v>327</v>
      </c>
      <c r="D6064" s="18" t="s">
        <v>39</v>
      </c>
      <c r="E6064" s="18" t="s">
        <v>55</v>
      </c>
      <c r="F6064" s="44">
        <v>46</v>
      </c>
    </row>
    <row r="6065" spans="1:6" x14ac:dyDescent="0.2">
      <c r="A6065" s="18" t="s">
        <v>188</v>
      </c>
      <c r="B6065" s="18" t="s">
        <v>323</v>
      </c>
      <c r="C6065" s="18" t="s">
        <v>327</v>
      </c>
      <c r="D6065" s="18" t="s">
        <v>39</v>
      </c>
      <c r="E6065" s="18" t="s">
        <v>170</v>
      </c>
      <c r="F6065" s="44">
        <v>12</v>
      </c>
    </row>
    <row r="6066" spans="1:6" x14ac:dyDescent="0.2">
      <c r="A6066" s="18" t="s">
        <v>188</v>
      </c>
      <c r="B6066" s="18" t="s">
        <v>323</v>
      </c>
      <c r="C6066" s="18" t="s">
        <v>327</v>
      </c>
      <c r="D6066" s="18" t="s">
        <v>39</v>
      </c>
      <c r="E6066" s="18" t="s">
        <v>48</v>
      </c>
      <c r="F6066" s="44">
        <v>8</v>
      </c>
    </row>
    <row r="6067" spans="1:6" x14ac:dyDescent="0.2">
      <c r="A6067" s="18" t="s">
        <v>188</v>
      </c>
      <c r="B6067" s="18" t="s">
        <v>323</v>
      </c>
      <c r="C6067" s="18" t="s">
        <v>327</v>
      </c>
      <c r="D6067" s="18" t="s">
        <v>39</v>
      </c>
      <c r="E6067" s="18" t="s">
        <v>47</v>
      </c>
      <c r="F6067" s="44">
        <v>191</v>
      </c>
    </row>
    <row r="6068" spans="1:6" x14ac:dyDescent="0.2">
      <c r="A6068" s="18" t="s">
        <v>188</v>
      </c>
      <c r="B6068" s="18" t="s">
        <v>323</v>
      </c>
      <c r="C6068" s="18" t="s">
        <v>327</v>
      </c>
      <c r="D6068" s="18" t="s">
        <v>39</v>
      </c>
      <c r="E6068" s="18" t="s">
        <v>169</v>
      </c>
      <c r="F6068" s="44">
        <v>140</v>
      </c>
    </row>
    <row r="6069" spans="1:6" x14ac:dyDescent="0.2">
      <c r="A6069" s="18" t="s">
        <v>188</v>
      </c>
      <c r="B6069" s="18" t="s">
        <v>323</v>
      </c>
      <c r="C6069" s="18" t="s">
        <v>327</v>
      </c>
      <c r="D6069" s="18" t="s">
        <v>39</v>
      </c>
      <c r="E6069" s="18" t="s">
        <v>189</v>
      </c>
      <c r="F6069" s="44">
        <v>3</v>
      </c>
    </row>
    <row r="6070" spans="1:6" x14ac:dyDescent="0.2">
      <c r="A6070" s="18" t="s">
        <v>188</v>
      </c>
      <c r="B6070" s="18" t="s">
        <v>323</v>
      </c>
      <c r="C6070" s="18" t="s">
        <v>327</v>
      </c>
      <c r="D6070" s="18" t="s">
        <v>39</v>
      </c>
      <c r="E6070" s="18" t="s">
        <v>56</v>
      </c>
      <c r="F6070" s="44">
        <v>37</v>
      </c>
    </row>
    <row r="6071" spans="1:6" x14ac:dyDescent="0.2">
      <c r="A6071" s="18" t="s">
        <v>188</v>
      </c>
      <c r="B6071" s="18" t="s">
        <v>323</v>
      </c>
      <c r="C6071" s="18" t="s">
        <v>327</v>
      </c>
      <c r="D6071" s="18" t="s">
        <v>39</v>
      </c>
      <c r="E6071" s="18" t="s">
        <v>44</v>
      </c>
      <c r="F6071" s="44">
        <v>7</v>
      </c>
    </row>
    <row r="6072" spans="1:6" x14ac:dyDescent="0.2">
      <c r="A6072" s="18" t="s">
        <v>188</v>
      </c>
      <c r="B6072" s="18" t="s">
        <v>323</v>
      </c>
      <c r="C6072" s="18" t="s">
        <v>327</v>
      </c>
      <c r="D6072" s="18" t="s">
        <v>39</v>
      </c>
      <c r="E6072" s="18" t="s">
        <v>173</v>
      </c>
      <c r="F6072" s="44">
        <v>9</v>
      </c>
    </row>
    <row r="6073" spans="1:6" x14ac:dyDescent="0.2">
      <c r="A6073" s="18" t="s">
        <v>188</v>
      </c>
      <c r="B6073" s="18" t="s">
        <v>323</v>
      </c>
      <c r="C6073" s="18" t="s">
        <v>327</v>
      </c>
      <c r="D6073" s="18" t="s">
        <v>13</v>
      </c>
      <c r="E6073" s="18" t="s">
        <v>21</v>
      </c>
      <c r="F6073" s="44">
        <v>160</v>
      </c>
    </row>
    <row r="6074" spans="1:6" x14ac:dyDescent="0.2">
      <c r="A6074" s="18" t="s">
        <v>188</v>
      </c>
      <c r="B6074" s="18" t="s">
        <v>323</v>
      </c>
      <c r="C6074" s="18" t="s">
        <v>327</v>
      </c>
      <c r="D6074" s="18" t="s">
        <v>13</v>
      </c>
      <c r="E6074" s="18" t="s">
        <v>14</v>
      </c>
      <c r="F6074" s="44">
        <v>1048</v>
      </c>
    </row>
    <row r="6075" spans="1:6" x14ac:dyDescent="0.2">
      <c r="A6075" s="18" t="s">
        <v>188</v>
      </c>
      <c r="B6075" s="18" t="s">
        <v>323</v>
      </c>
      <c r="C6075" s="18" t="s">
        <v>327</v>
      </c>
      <c r="D6075" s="18" t="s">
        <v>13</v>
      </c>
      <c r="E6075" s="18" t="s">
        <v>18</v>
      </c>
      <c r="F6075" s="44">
        <v>2139</v>
      </c>
    </row>
    <row r="6076" spans="1:6" x14ac:dyDescent="0.2">
      <c r="A6076" s="18" t="s">
        <v>188</v>
      </c>
      <c r="B6076" s="18" t="s">
        <v>323</v>
      </c>
      <c r="C6076" s="18" t="s">
        <v>327</v>
      </c>
      <c r="D6076" s="18" t="s">
        <v>13</v>
      </c>
      <c r="E6076" s="18" t="s">
        <v>17</v>
      </c>
      <c r="F6076" s="44">
        <v>1975</v>
      </c>
    </row>
    <row r="6077" spans="1:6" x14ac:dyDescent="0.2">
      <c r="A6077" s="18" t="s">
        <v>188</v>
      </c>
      <c r="B6077" s="18" t="s">
        <v>323</v>
      </c>
      <c r="C6077" s="18" t="s">
        <v>327</v>
      </c>
      <c r="D6077" s="18" t="s">
        <v>13</v>
      </c>
      <c r="E6077" s="18" t="s">
        <v>20</v>
      </c>
      <c r="F6077" s="44">
        <v>297</v>
      </c>
    </row>
    <row r="6078" spans="1:6" x14ac:dyDescent="0.2">
      <c r="A6078" s="18" t="s">
        <v>188</v>
      </c>
      <c r="B6078" s="18" t="s">
        <v>323</v>
      </c>
      <c r="C6078" s="18" t="s">
        <v>327</v>
      </c>
      <c r="D6078" s="18" t="s">
        <v>13</v>
      </c>
      <c r="E6078" s="18" t="s">
        <v>23</v>
      </c>
      <c r="F6078" s="44">
        <v>132</v>
      </c>
    </row>
    <row r="6079" spans="1:6" x14ac:dyDescent="0.2">
      <c r="A6079" s="18" t="s">
        <v>188</v>
      </c>
      <c r="B6079" s="18" t="s">
        <v>323</v>
      </c>
      <c r="C6079" s="18" t="s">
        <v>327</v>
      </c>
      <c r="D6079" s="18" t="s">
        <v>13</v>
      </c>
      <c r="E6079" s="18" t="s">
        <v>15</v>
      </c>
      <c r="F6079" s="44">
        <v>567</v>
      </c>
    </row>
    <row r="6080" spans="1:6" x14ac:dyDescent="0.2">
      <c r="A6080" s="18" t="s">
        <v>188</v>
      </c>
      <c r="B6080" s="18" t="s">
        <v>323</v>
      </c>
      <c r="C6080" s="18" t="s">
        <v>327</v>
      </c>
      <c r="D6080" s="18" t="s">
        <v>13</v>
      </c>
      <c r="E6080" s="18" t="s">
        <v>22</v>
      </c>
      <c r="F6080" s="44">
        <v>436</v>
      </c>
    </row>
    <row r="6081" spans="1:6" x14ac:dyDescent="0.2">
      <c r="A6081" s="18" t="s">
        <v>188</v>
      </c>
      <c r="B6081" s="18" t="s">
        <v>323</v>
      </c>
      <c r="C6081" s="18" t="s">
        <v>327</v>
      </c>
      <c r="D6081" s="18" t="s">
        <v>13</v>
      </c>
      <c r="E6081" s="18" t="s">
        <v>19</v>
      </c>
      <c r="F6081" s="44">
        <v>141</v>
      </c>
    </row>
    <row r="6082" spans="1:6" x14ac:dyDescent="0.2">
      <c r="A6082" s="18" t="s">
        <v>188</v>
      </c>
      <c r="B6082" s="18" t="s">
        <v>323</v>
      </c>
      <c r="C6082" s="18" t="s">
        <v>327</v>
      </c>
      <c r="D6082" s="18" t="s">
        <v>128</v>
      </c>
      <c r="E6082" s="18" t="s">
        <v>23</v>
      </c>
      <c r="F6082" s="44">
        <v>257</v>
      </c>
    </row>
    <row r="6083" spans="1:6" x14ac:dyDescent="0.2">
      <c r="A6083" s="18" t="s">
        <v>188</v>
      </c>
      <c r="B6083" s="18" t="s">
        <v>323</v>
      </c>
      <c r="C6083" s="18" t="s">
        <v>327</v>
      </c>
      <c r="D6083" s="18" t="s">
        <v>128</v>
      </c>
      <c r="E6083" s="18" t="s">
        <v>129</v>
      </c>
      <c r="F6083" s="44">
        <v>73</v>
      </c>
    </row>
    <row r="6084" spans="1:6" x14ac:dyDescent="0.2">
      <c r="A6084" s="18" t="s">
        <v>188</v>
      </c>
      <c r="B6084" s="18" t="s">
        <v>323</v>
      </c>
      <c r="C6084" s="18" t="s">
        <v>327</v>
      </c>
      <c r="D6084" s="18" t="s">
        <v>128</v>
      </c>
      <c r="E6084" s="18" t="s">
        <v>130</v>
      </c>
      <c r="F6084" s="44">
        <v>345</v>
      </c>
    </row>
    <row r="6085" spans="1:6" x14ac:dyDescent="0.2">
      <c r="A6085" s="18" t="s">
        <v>188</v>
      </c>
      <c r="B6085" s="18" t="s">
        <v>323</v>
      </c>
      <c r="C6085" s="18" t="s">
        <v>327</v>
      </c>
      <c r="D6085" s="18" t="s">
        <v>244</v>
      </c>
      <c r="E6085" s="18" t="s">
        <v>160</v>
      </c>
      <c r="F6085" s="44">
        <v>31</v>
      </c>
    </row>
    <row r="6086" spans="1:6" x14ac:dyDescent="0.2">
      <c r="A6086" s="18" t="s">
        <v>188</v>
      </c>
      <c r="B6086" s="18" t="s">
        <v>323</v>
      </c>
      <c r="C6086" s="18" t="s">
        <v>327</v>
      </c>
      <c r="D6086" s="18" t="s">
        <v>244</v>
      </c>
      <c r="E6086" s="18" t="s">
        <v>159</v>
      </c>
      <c r="F6086" s="44">
        <v>3</v>
      </c>
    </row>
    <row r="6087" spans="1:6" x14ac:dyDescent="0.2">
      <c r="A6087" s="18" t="s">
        <v>188</v>
      </c>
      <c r="B6087" s="18" t="s">
        <v>323</v>
      </c>
      <c r="C6087" s="18" t="s">
        <v>327</v>
      </c>
      <c r="D6087" s="18" t="s">
        <v>244</v>
      </c>
      <c r="E6087" s="18" t="s">
        <v>161</v>
      </c>
      <c r="F6087" s="44">
        <v>50</v>
      </c>
    </row>
    <row r="6088" spans="1:6" x14ac:dyDescent="0.2">
      <c r="A6088" s="18" t="s">
        <v>188</v>
      </c>
      <c r="B6088" s="18" t="s">
        <v>323</v>
      </c>
      <c r="C6088" s="18" t="s">
        <v>327</v>
      </c>
      <c r="D6088" s="18" t="s">
        <v>138</v>
      </c>
      <c r="E6088" s="18" t="s">
        <v>140</v>
      </c>
      <c r="F6088" s="44">
        <v>83</v>
      </c>
    </row>
    <row r="6089" spans="1:6" x14ac:dyDescent="0.2">
      <c r="A6089" s="18" t="s">
        <v>188</v>
      </c>
      <c r="B6089" s="18" t="s">
        <v>323</v>
      </c>
      <c r="C6089" s="18" t="s">
        <v>327</v>
      </c>
      <c r="D6089" s="18" t="s">
        <v>138</v>
      </c>
      <c r="E6089" s="18" t="s">
        <v>139</v>
      </c>
      <c r="F6089" s="44">
        <v>365</v>
      </c>
    </row>
    <row r="6090" spans="1:6" x14ac:dyDescent="0.2">
      <c r="A6090" s="18" t="s">
        <v>188</v>
      </c>
      <c r="B6090" s="18" t="s">
        <v>323</v>
      </c>
      <c r="C6090" s="18" t="s">
        <v>327</v>
      </c>
      <c r="D6090" s="18" t="s">
        <v>148</v>
      </c>
      <c r="E6090" s="18" t="s">
        <v>23</v>
      </c>
      <c r="F6090" s="44">
        <v>4</v>
      </c>
    </row>
    <row r="6091" spans="1:6" x14ac:dyDescent="0.2">
      <c r="A6091" s="18" t="s">
        <v>218</v>
      </c>
      <c r="B6091" s="18" t="s">
        <v>328</v>
      </c>
      <c r="C6091" s="18" t="s">
        <v>329</v>
      </c>
      <c r="D6091" s="18" t="s">
        <v>21</v>
      </c>
      <c r="E6091" s="18" t="s">
        <v>156</v>
      </c>
      <c r="F6091" s="44">
        <v>165</v>
      </c>
    </row>
    <row r="6092" spans="1:6" x14ac:dyDescent="0.2">
      <c r="A6092" s="18" t="s">
        <v>218</v>
      </c>
      <c r="B6092" s="18" t="s">
        <v>328</v>
      </c>
      <c r="C6092" s="18" t="s">
        <v>329</v>
      </c>
      <c r="D6092" s="18" t="s">
        <v>21</v>
      </c>
      <c r="E6092" s="18" t="s">
        <v>157</v>
      </c>
      <c r="F6092" s="44">
        <v>296</v>
      </c>
    </row>
    <row r="6093" spans="1:6" x14ac:dyDescent="0.2">
      <c r="A6093" s="18" t="s">
        <v>218</v>
      </c>
      <c r="B6093" s="18" t="s">
        <v>328</v>
      </c>
      <c r="C6093" s="18" t="s">
        <v>329</v>
      </c>
      <c r="D6093" s="18" t="s">
        <v>73</v>
      </c>
      <c r="E6093" s="18" t="s">
        <v>93</v>
      </c>
      <c r="F6093" s="44">
        <v>31</v>
      </c>
    </row>
    <row r="6094" spans="1:6" x14ac:dyDescent="0.2">
      <c r="A6094" s="18" t="s">
        <v>218</v>
      </c>
      <c r="B6094" s="18" t="s">
        <v>328</v>
      </c>
      <c r="C6094" s="18" t="s">
        <v>329</v>
      </c>
      <c r="D6094" s="18" t="s">
        <v>73</v>
      </c>
      <c r="E6094" s="18" t="s">
        <v>92</v>
      </c>
      <c r="F6094" s="44">
        <v>6</v>
      </c>
    </row>
    <row r="6095" spans="1:6" x14ac:dyDescent="0.2">
      <c r="A6095" s="18" t="s">
        <v>218</v>
      </c>
      <c r="B6095" s="18" t="s">
        <v>328</v>
      </c>
      <c r="C6095" s="18" t="s">
        <v>329</v>
      </c>
      <c r="D6095" s="18" t="s">
        <v>73</v>
      </c>
      <c r="E6095" s="18" t="s">
        <v>94</v>
      </c>
      <c r="F6095" s="44">
        <v>36</v>
      </c>
    </row>
    <row r="6096" spans="1:6" x14ac:dyDescent="0.2">
      <c r="A6096" s="18" t="s">
        <v>218</v>
      </c>
      <c r="B6096" s="18" t="s">
        <v>328</v>
      </c>
      <c r="C6096" s="18" t="s">
        <v>329</v>
      </c>
      <c r="D6096" s="18" t="s">
        <v>73</v>
      </c>
      <c r="E6096" s="18" t="s">
        <v>87</v>
      </c>
      <c r="F6096" s="44">
        <v>4</v>
      </c>
    </row>
    <row r="6097" spans="1:6" x14ac:dyDescent="0.2">
      <c r="A6097" s="18" t="s">
        <v>218</v>
      </c>
      <c r="B6097" s="18" t="s">
        <v>328</v>
      </c>
      <c r="C6097" s="18" t="s">
        <v>329</v>
      </c>
      <c r="D6097" s="18" t="s">
        <v>73</v>
      </c>
      <c r="E6097" s="18" t="s">
        <v>86</v>
      </c>
      <c r="F6097" s="44">
        <v>33</v>
      </c>
    </row>
    <row r="6098" spans="1:6" x14ac:dyDescent="0.2">
      <c r="A6098" s="18" t="s">
        <v>218</v>
      </c>
      <c r="B6098" s="18" t="s">
        <v>328</v>
      </c>
      <c r="C6098" s="18" t="s">
        <v>329</v>
      </c>
      <c r="D6098" s="18" t="s">
        <v>73</v>
      </c>
      <c r="E6098" s="18" t="s">
        <v>88</v>
      </c>
      <c r="F6098" s="44">
        <v>4</v>
      </c>
    </row>
    <row r="6099" spans="1:6" x14ac:dyDescent="0.2">
      <c r="A6099" s="18" t="s">
        <v>218</v>
      </c>
      <c r="B6099" s="18" t="s">
        <v>328</v>
      </c>
      <c r="C6099" s="18" t="s">
        <v>329</v>
      </c>
      <c r="D6099" s="18" t="s">
        <v>73</v>
      </c>
      <c r="E6099" s="18" t="s">
        <v>96</v>
      </c>
      <c r="F6099" s="44">
        <v>30</v>
      </c>
    </row>
    <row r="6100" spans="1:6" x14ac:dyDescent="0.2">
      <c r="A6100" s="18" t="s">
        <v>218</v>
      </c>
      <c r="B6100" s="18" t="s">
        <v>328</v>
      </c>
      <c r="C6100" s="18" t="s">
        <v>329</v>
      </c>
      <c r="D6100" s="18" t="s">
        <v>73</v>
      </c>
      <c r="E6100" s="18" t="s">
        <v>95</v>
      </c>
      <c r="F6100" s="44">
        <v>54</v>
      </c>
    </row>
    <row r="6101" spans="1:6" x14ac:dyDescent="0.2">
      <c r="A6101" s="18" t="s">
        <v>218</v>
      </c>
      <c r="B6101" s="18" t="s">
        <v>328</v>
      </c>
      <c r="C6101" s="18" t="s">
        <v>329</v>
      </c>
      <c r="D6101" s="18" t="s">
        <v>73</v>
      </c>
      <c r="E6101" s="18" t="s">
        <v>97</v>
      </c>
      <c r="F6101" s="44">
        <v>21</v>
      </c>
    </row>
    <row r="6102" spans="1:6" x14ac:dyDescent="0.2">
      <c r="A6102" s="18" t="s">
        <v>218</v>
      </c>
      <c r="B6102" s="18" t="s">
        <v>328</v>
      </c>
      <c r="C6102" s="18" t="s">
        <v>329</v>
      </c>
      <c r="D6102" s="18" t="s">
        <v>73</v>
      </c>
      <c r="E6102" s="18" t="s">
        <v>80</v>
      </c>
      <c r="F6102" s="44">
        <v>10</v>
      </c>
    </row>
    <row r="6103" spans="1:6" x14ac:dyDescent="0.2">
      <c r="A6103" s="18" t="s">
        <v>218</v>
      </c>
      <c r="B6103" s="18" t="s">
        <v>328</v>
      </c>
      <c r="C6103" s="18" t="s">
        <v>329</v>
      </c>
      <c r="D6103" s="18" t="s">
        <v>73</v>
      </c>
      <c r="E6103" s="18" t="s">
        <v>79</v>
      </c>
      <c r="F6103" s="44">
        <v>42</v>
      </c>
    </row>
    <row r="6104" spans="1:6" x14ac:dyDescent="0.2">
      <c r="A6104" s="18" t="s">
        <v>218</v>
      </c>
      <c r="B6104" s="18" t="s">
        <v>328</v>
      </c>
      <c r="C6104" s="18" t="s">
        <v>329</v>
      </c>
      <c r="D6104" s="18" t="s">
        <v>73</v>
      </c>
      <c r="E6104" s="18" t="s">
        <v>78</v>
      </c>
      <c r="F6104" s="44">
        <v>8</v>
      </c>
    </row>
    <row r="6105" spans="1:6" x14ac:dyDescent="0.2">
      <c r="A6105" s="18" t="s">
        <v>218</v>
      </c>
      <c r="B6105" s="18" t="s">
        <v>328</v>
      </c>
      <c r="C6105" s="18" t="s">
        <v>329</v>
      </c>
      <c r="D6105" s="18" t="s">
        <v>73</v>
      </c>
      <c r="E6105" s="18" t="s">
        <v>81</v>
      </c>
      <c r="F6105" s="44">
        <v>28</v>
      </c>
    </row>
    <row r="6106" spans="1:6" x14ac:dyDescent="0.2">
      <c r="A6106" s="18" t="s">
        <v>218</v>
      </c>
      <c r="B6106" s="18" t="s">
        <v>328</v>
      </c>
      <c r="C6106" s="18" t="s">
        <v>329</v>
      </c>
      <c r="D6106" s="18" t="s">
        <v>73</v>
      </c>
      <c r="E6106" s="18" t="s">
        <v>76</v>
      </c>
      <c r="F6106" s="44">
        <v>81</v>
      </c>
    </row>
    <row r="6107" spans="1:6" x14ac:dyDescent="0.2">
      <c r="A6107" s="18" t="s">
        <v>218</v>
      </c>
      <c r="B6107" s="18" t="s">
        <v>328</v>
      </c>
      <c r="C6107" s="18" t="s">
        <v>329</v>
      </c>
      <c r="D6107" s="18" t="s">
        <v>73</v>
      </c>
      <c r="E6107" s="18" t="s">
        <v>75</v>
      </c>
      <c r="F6107" s="44">
        <v>299</v>
      </c>
    </row>
    <row r="6108" spans="1:6" x14ac:dyDescent="0.2">
      <c r="A6108" s="18" t="s">
        <v>218</v>
      </c>
      <c r="B6108" s="18" t="s">
        <v>328</v>
      </c>
      <c r="C6108" s="18" t="s">
        <v>329</v>
      </c>
      <c r="D6108" s="18" t="s">
        <v>73</v>
      </c>
      <c r="E6108" s="18" t="s">
        <v>74</v>
      </c>
      <c r="F6108" s="44">
        <v>5</v>
      </c>
    </row>
    <row r="6109" spans="1:6" x14ac:dyDescent="0.2">
      <c r="A6109" s="18" t="s">
        <v>218</v>
      </c>
      <c r="B6109" s="18" t="s">
        <v>328</v>
      </c>
      <c r="C6109" s="18" t="s">
        <v>329</v>
      </c>
      <c r="D6109" s="18" t="s">
        <v>73</v>
      </c>
      <c r="E6109" s="18" t="s">
        <v>77</v>
      </c>
      <c r="F6109" s="44">
        <v>111</v>
      </c>
    </row>
    <row r="6110" spans="1:6" x14ac:dyDescent="0.2">
      <c r="A6110" s="18" t="s">
        <v>218</v>
      </c>
      <c r="B6110" s="18" t="s">
        <v>328</v>
      </c>
      <c r="C6110" s="18" t="s">
        <v>329</v>
      </c>
      <c r="D6110" s="18" t="s">
        <v>73</v>
      </c>
      <c r="E6110" s="18" t="s">
        <v>84</v>
      </c>
      <c r="F6110" s="44">
        <v>8</v>
      </c>
    </row>
    <row r="6111" spans="1:6" x14ac:dyDescent="0.2">
      <c r="A6111" s="18" t="s">
        <v>218</v>
      </c>
      <c r="B6111" s="18" t="s">
        <v>328</v>
      </c>
      <c r="C6111" s="18" t="s">
        <v>329</v>
      </c>
      <c r="D6111" s="18" t="s">
        <v>73</v>
      </c>
      <c r="E6111" s="18" t="s">
        <v>83</v>
      </c>
      <c r="F6111" s="44">
        <v>42</v>
      </c>
    </row>
    <row r="6112" spans="1:6" x14ac:dyDescent="0.2">
      <c r="A6112" s="18" t="s">
        <v>218</v>
      </c>
      <c r="B6112" s="18" t="s">
        <v>328</v>
      </c>
      <c r="C6112" s="18" t="s">
        <v>329</v>
      </c>
      <c r="D6112" s="18" t="s">
        <v>73</v>
      </c>
      <c r="E6112" s="18" t="s">
        <v>82</v>
      </c>
      <c r="F6112" s="44">
        <v>121</v>
      </c>
    </row>
    <row r="6113" spans="1:6" x14ac:dyDescent="0.2">
      <c r="A6113" s="18" t="s">
        <v>218</v>
      </c>
      <c r="B6113" s="18" t="s">
        <v>328</v>
      </c>
      <c r="C6113" s="18" t="s">
        <v>329</v>
      </c>
      <c r="D6113" s="18" t="s">
        <v>73</v>
      </c>
      <c r="E6113" s="18" t="s">
        <v>85</v>
      </c>
      <c r="F6113" s="44">
        <v>44</v>
      </c>
    </row>
    <row r="6114" spans="1:6" x14ac:dyDescent="0.2">
      <c r="A6114" s="18" t="s">
        <v>218</v>
      </c>
      <c r="B6114" s="18" t="s">
        <v>328</v>
      </c>
      <c r="C6114" s="18" t="s">
        <v>329</v>
      </c>
      <c r="D6114" s="18" t="s">
        <v>73</v>
      </c>
      <c r="E6114" s="18" t="s">
        <v>90</v>
      </c>
      <c r="F6114" s="44">
        <v>267</v>
      </c>
    </row>
    <row r="6115" spans="1:6" x14ac:dyDescent="0.2">
      <c r="A6115" s="18" t="s">
        <v>218</v>
      </c>
      <c r="B6115" s="18" t="s">
        <v>328</v>
      </c>
      <c r="C6115" s="18" t="s">
        <v>329</v>
      </c>
      <c r="D6115" s="18" t="s">
        <v>73</v>
      </c>
      <c r="E6115" s="18" t="s">
        <v>89</v>
      </c>
      <c r="F6115" s="44">
        <v>58</v>
      </c>
    </row>
    <row r="6116" spans="1:6" x14ac:dyDescent="0.2">
      <c r="A6116" s="18" t="s">
        <v>218</v>
      </c>
      <c r="B6116" s="18" t="s">
        <v>328</v>
      </c>
      <c r="C6116" s="18" t="s">
        <v>329</v>
      </c>
      <c r="D6116" s="18" t="s">
        <v>73</v>
      </c>
      <c r="E6116" s="18" t="s">
        <v>91</v>
      </c>
      <c r="F6116" s="44">
        <v>230</v>
      </c>
    </row>
    <row r="6117" spans="1:6" x14ac:dyDescent="0.2">
      <c r="A6117" s="18" t="s">
        <v>218</v>
      </c>
      <c r="B6117" s="18" t="s">
        <v>328</v>
      </c>
      <c r="C6117" s="18" t="s">
        <v>329</v>
      </c>
      <c r="D6117" s="18" t="s">
        <v>150</v>
      </c>
      <c r="E6117" s="18" t="s">
        <v>154</v>
      </c>
      <c r="F6117" s="44">
        <v>2305</v>
      </c>
    </row>
    <row r="6118" spans="1:6" x14ac:dyDescent="0.2">
      <c r="A6118" s="18" t="s">
        <v>218</v>
      </c>
      <c r="B6118" s="18" t="s">
        <v>328</v>
      </c>
      <c r="C6118" s="18" t="s">
        <v>329</v>
      </c>
      <c r="D6118" s="18" t="s">
        <v>150</v>
      </c>
      <c r="E6118" s="18" t="s">
        <v>151</v>
      </c>
      <c r="F6118" s="44">
        <v>19</v>
      </c>
    </row>
    <row r="6119" spans="1:6" x14ac:dyDescent="0.2">
      <c r="A6119" s="18" t="s">
        <v>218</v>
      </c>
      <c r="B6119" s="18" t="s">
        <v>328</v>
      </c>
      <c r="C6119" s="18" t="s">
        <v>329</v>
      </c>
      <c r="D6119" s="18" t="s">
        <v>150</v>
      </c>
      <c r="E6119" s="18" t="s">
        <v>152</v>
      </c>
      <c r="F6119" s="44">
        <v>333</v>
      </c>
    </row>
    <row r="6120" spans="1:6" x14ac:dyDescent="0.2">
      <c r="A6120" s="18" t="s">
        <v>218</v>
      </c>
      <c r="B6120" s="18" t="s">
        <v>328</v>
      </c>
      <c r="C6120" s="18" t="s">
        <v>329</v>
      </c>
      <c r="D6120" s="18" t="s">
        <v>150</v>
      </c>
      <c r="E6120" s="18" t="s">
        <v>153</v>
      </c>
      <c r="F6120" s="44">
        <v>1705</v>
      </c>
    </row>
    <row r="6121" spans="1:6" x14ac:dyDescent="0.2">
      <c r="A6121" s="18" t="s">
        <v>218</v>
      </c>
      <c r="B6121" s="18" t="s">
        <v>328</v>
      </c>
      <c r="C6121" s="18" t="s">
        <v>329</v>
      </c>
      <c r="D6121" s="18" t="s">
        <v>57</v>
      </c>
      <c r="E6121" s="18" t="s">
        <v>62</v>
      </c>
      <c r="F6121" s="44">
        <v>1566</v>
      </c>
    </row>
    <row r="6122" spans="1:6" x14ac:dyDescent="0.2">
      <c r="A6122" s="18" t="s">
        <v>218</v>
      </c>
      <c r="B6122" s="18" t="s">
        <v>328</v>
      </c>
      <c r="C6122" s="18" t="s">
        <v>329</v>
      </c>
      <c r="D6122" s="18" t="s">
        <v>57</v>
      </c>
      <c r="E6122" s="18" t="s">
        <v>59</v>
      </c>
      <c r="F6122" s="44">
        <v>554</v>
      </c>
    </row>
    <row r="6123" spans="1:6" x14ac:dyDescent="0.2">
      <c r="A6123" s="18" t="s">
        <v>218</v>
      </c>
      <c r="B6123" s="18" t="s">
        <v>328</v>
      </c>
      <c r="C6123" s="18" t="s">
        <v>329</v>
      </c>
      <c r="D6123" s="18" t="s">
        <v>57</v>
      </c>
      <c r="E6123" s="18" t="s">
        <v>60</v>
      </c>
      <c r="F6123" s="44">
        <v>1767</v>
      </c>
    </row>
    <row r="6124" spans="1:6" x14ac:dyDescent="0.2">
      <c r="A6124" s="18" t="s">
        <v>218</v>
      </c>
      <c r="B6124" s="18" t="s">
        <v>328</v>
      </c>
      <c r="C6124" s="18" t="s">
        <v>329</v>
      </c>
      <c r="D6124" s="18" t="s">
        <v>57</v>
      </c>
      <c r="E6124" s="18" t="s">
        <v>61</v>
      </c>
      <c r="F6124" s="44">
        <v>587</v>
      </c>
    </row>
    <row r="6125" spans="1:6" x14ac:dyDescent="0.2">
      <c r="A6125" s="18" t="s">
        <v>218</v>
      </c>
      <c r="B6125" s="18" t="s">
        <v>328</v>
      </c>
      <c r="C6125" s="18" t="s">
        <v>329</v>
      </c>
      <c r="D6125" s="18" t="s">
        <v>57</v>
      </c>
      <c r="E6125" s="18" t="s">
        <v>63</v>
      </c>
      <c r="F6125" s="44">
        <v>339</v>
      </c>
    </row>
    <row r="6126" spans="1:6" x14ac:dyDescent="0.2">
      <c r="A6126" s="18" t="s">
        <v>218</v>
      </c>
      <c r="B6126" s="18" t="s">
        <v>328</v>
      </c>
      <c r="C6126" s="18" t="s">
        <v>329</v>
      </c>
      <c r="D6126" s="18" t="s">
        <v>57</v>
      </c>
      <c r="E6126" s="18" t="s">
        <v>23</v>
      </c>
      <c r="F6126" s="44">
        <v>284</v>
      </c>
    </row>
    <row r="6127" spans="1:6" x14ac:dyDescent="0.2">
      <c r="A6127" s="18" t="s">
        <v>218</v>
      </c>
      <c r="B6127" s="18" t="s">
        <v>328</v>
      </c>
      <c r="C6127" s="18" t="s">
        <v>329</v>
      </c>
      <c r="D6127" s="18" t="s">
        <v>141</v>
      </c>
      <c r="E6127" s="18" t="s">
        <v>145</v>
      </c>
      <c r="F6127" s="44">
        <v>2</v>
      </c>
    </row>
    <row r="6128" spans="1:6" x14ac:dyDescent="0.2">
      <c r="A6128" s="18" t="s">
        <v>218</v>
      </c>
      <c r="B6128" s="18" t="s">
        <v>328</v>
      </c>
      <c r="C6128" s="18" t="s">
        <v>329</v>
      </c>
      <c r="D6128" s="18" t="s">
        <v>141</v>
      </c>
      <c r="E6128" s="18" t="s">
        <v>142</v>
      </c>
      <c r="F6128" s="44">
        <v>83</v>
      </c>
    </row>
    <row r="6129" spans="1:6" x14ac:dyDescent="0.2">
      <c r="A6129" s="18" t="s">
        <v>218</v>
      </c>
      <c r="B6129" s="18" t="s">
        <v>328</v>
      </c>
      <c r="C6129" s="18" t="s">
        <v>329</v>
      </c>
      <c r="D6129" s="18" t="s">
        <v>141</v>
      </c>
      <c r="E6129" s="18" t="s">
        <v>147</v>
      </c>
      <c r="F6129" s="44">
        <v>23</v>
      </c>
    </row>
    <row r="6130" spans="1:6" x14ac:dyDescent="0.2">
      <c r="A6130" s="18" t="s">
        <v>218</v>
      </c>
      <c r="B6130" s="18" t="s">
        <v>328</v>
      </c>
      <c r="C6130" s="18" t="s">
        <v>329</v>
      </c>
      <c r="D6130" s="18" t="s">
        <v>141</v>
      </c>
      <c r="E6130" s="18" t="s">
        <v>143</v>
      </c>
      <c r="F6130" s="44">
        <v>5</v>
      </c>
    </row>
    <row r="6131" spans="1:6" x14ac:dyDescent="0.2">
      <c r="A6131" s="18" t="s">
        <v>218</v>
      </c>
      <c r="B6131" s="18" t="s">
        <v>328</v>
      </c>
      <c r="C6131" s="18" t="s">
        <v>329</v>
      </c>
      <c r="D6131" s="18" t="s">
        <v>35</v>
      </c>
      <c r="E6131" s="18" t="s">
        <v>21</v>
      </c>
      <c r="F6131" s="44">
        <v>700</v>
      </c>
    </row>
    <row r="6132" spans="1:6" x14ac:dyDescent="0.2">
      <c r="A6132" s="18" t="s">
        <v>218</v>
      </c>
      <c r="B6132" s="18" t="s">
        <v>328</v>
      </c>
      <c r="C6132" s="18" t="s">
        <v>329</v>
      </c>
      <c r="D6132" s="18" t="s">
        <v>35</v>
      </c>
      <c r="E6132" s="18" t="s">
        <v>36</v>
      </c>
      <c r="F6132" s="44">
        <v>13</v>
      </c>
    </row>
    <row r="6133" spans="1:6" x14ac:dyDescent="0.2">
      <c r="A6133" s="18" t="s">
        <v>218</v>
      </c>
      <c r="B6133" s="18" t="s">
        <v>328</v>
      </c>
      <c r="C6133" s="18" t="s">
        <v>329</v>
      </c>
      <c r="D6133" s="18" t="s">
        <v>35</v>
      </c>
      <c r="E6133" s="18" t="s">
        <v>38</v>
      </c>
      <c r="F6133" s="44">
        <v>1614</v>
      </c>
    </row>
    <row r="6134" spans="1:6" x14ac:dyDescent="0.2">
      <c r="A6134" s="18" t="s">
        <v>218</v>
      </c>
      <c r="B6134" s="18" t="s">
        <v>328</v>
      </c>
      <c r="C6134" s="18" t="s">
        <v>329</v>
      </c>
      <c r="D6134" s="18" t="s">
        <v>35</v>
      </c>
      <c r="E6134" s="18" t="s">
        <v>23</v>
      </c>
      <c r="F6134" s="44">
        <v>106</v>
      </c>
    </row>
    <row r="6135" spans="1:6" x14ac:dyDescent="0.2">
      <c r="A6135" s="18" t="s">
        <v>218</v>
      </c>
      <c r="B6135" s="18" t="s">
        <v>328</v>
      </c>
      <c r="C6135" s="18" t="s">
        <v>329</v>
      </c>
      <c r="D6135" s="18" t="s">
        <v>35</v>
      </c>
      <c r="E6135" s="18" t="s">
        <v>37</v>
      </c>
      <c r="F6135" s="44">
        <v>173</v>
      </c>
    </row>
    <row r="6136" spans="1:6" x14ac:dyDescent="0.2">
      <c r="A6136" s="18" t="s">
        <v>218</v>
      </c>
      <c r="B6136" s="18" t="s">
        <v>328</v>
      </c>
      <c r="C6136" s="18" t="s">
        <v>329</v>
      </c>
      <c r="D6136" s="18" t="s">
        <v>35</v>
      </c>
      <c r="E6136" s="18" t="s">
        <v>22</v>
      </c>
      <c r="F6136" s="44">
        <v>89</v>
      </c>
    </row>
    <row r="6137" spans="1:6" x14ac:dyDescent="0.2">
      <c r="A6137" s="18" t="s">
        <v>218</v>
      </c>
      <c r="B6137" s="18" t="s">
        <v>328</v>
      </c>
      <c r="C6137" s="18" t="s">
        <v>329</v>
      </c>
      <c r="D6137" s="18" t="s">
        <v>272</v>
      </c>
      <c r="E6137" s="18" t="s">
        <v>166</v>
      </c>
      <c r="F6137" s="44">
        <v>319</v>
      </c>
    </row>
    <row r="6138" spans="1:6" x14ac:dyDescent="0.2">
      <c r="A6138" s="18" t="s">
        <v>218</v>
      </c>
      <c r="B6138" s="18" t="s">
        <v>328</v>
      </c>
      <c r="C6138" s="18" t="s">
        <v>329</v>
      </c>
      <c r="D6138" s="18" t="s">
        <v>272</v>
      </c>
      <c r="E6138" s="18" t="s">
        <v>163</v>
      </c>
      <c r="F6138" s="44">
        <v>1136</v>
      </c>
    </row>
    <row r="6139" spans="1:6" x14ac:dyDescent="0.2">
      <c r="A6139" s="18" t="s">
        <v>218</v>
      </c>
      <c r="B6139" s="18" t="s">
        <v>328</v>
      </c>
      <c r="C6139" s="18" t="s">
        <v>329</v>
      </c>
      <c r="D6139" s="18" t="s">
        <v>105</v>
      </c>
      <c r="E6139" s="18" t="s">
        <v>106</v>
      </c>
      <c r="F6139" s="44">
        <v>1</v>
      </c>
    </row>
    <row r="6140" spans="1:6" x14ac:dyDescent="0.2">
      <c r="A6140" s="18" t="s">
        <v>218</v>
      </c>
      <c r="B6140" s="18" t="s">
        <v>328</v>
      </c>
      <c r="C6140" s="18" t="s">
        <v>329</v>
      </c>
      <c r="D6140" s="18" t="s">
        <v>105</v>
      </c>
      <c r="E6140" s="18" t="s">
        <v>107</v>
      </c>
      <c r="F6140" s="44">
        <v>5</v>
      </c>
    </row>
    <row r="6141" spans="1:6" x14ac:dyDescent="0.2">
      <c r="A6141" s="18" t="s">
        <v>218</v>
      </c>
      <c r="B6141" s="18" t="s">
        <v>328</v>
      </c>
      <c r="C6141" s="18" t="s">
        <v>329</v>
      </c>
      <c r="D6141" s="18" t="s">
        <v>105</v>
      </c>
      <c r="E6141" s="18" t="s">
        <v>108</v>
      </c>
      <c r="F6141" s="44">
        <v>15</v>
      </c>
    </row>
    <row r="6142" spans="1:6" x14ac:dyDescent="0.2">
      <c r="A6142" s="18" t="s">
        <v>218</v>
      </c>
      <c r="B6142" s="18" t="s">
        <v>328</v>
      </c>
      <c r="C6142" s="18" t="s">
        <v>329</v>
      </c>
      <c r="D6142" s="18" t="s">
        <v>105</v>
      </c>
      <c r="E6142" s="18" t="s">
        <v>109</v>
      </c>
      <c r="F6142" s="44">
        <v>289</v>
      </c>
    </row>
    <row r="6143" spans="1:6" x14ac:dyDescent="0.2">
      <c r="A6143" s="18" t="s">
        <v>218</v>
      </c>
      <c r="B6143" s="18" t="s">
        <v>328</v>
      </c>
      <c r="C6143" s="18" t="s">
        <v>329</v>
      </c>
      <c r="D6143" s="18" t="s">
        <v>105</v>
      </c>
      <c r="E6143" s="18" t="s">
        <v>110</v>
      </c>
      <c r="F6143" s="44">
        <v>31</v>
      </c>
    </row>
    <row r="6144" spans="1:6" x14ac:dyDescent="0.2">
      <c r="A6144" s="18" t="s">
        <v>218</v>
      </c>
      <c r="B6144" s="18" t="s">
        <v>328</v>
      </c>
      <c r="C6144" s="18" t="s">
        <v>329</v>
      </c>
      <c r="D6144" s="18" t="s">
        <v>105</v>
      </c>
      <c r="E6144" s="18" t="s">
        <v>111</v>
      </c>
      <c r="F6144" s="44">
        <v>56</v>
      </c>
    </row>
    <row r="6145" spans="1:6" x14ac:dyDescent="0.2">
      <c r="A6145" s="18" t="s">
        <v>218</v>
      </c>
      <c r="B6145" s="18" t="s">
        <v>328</v>
      </c>
      <c r="C6145" s="18" t="s">
        <v>329</v>
      </c>
      <c r="D6145" s="18" t="s">
        <v>105</v>
      </c>
      <c r="E6145" s="18" t="s">
        <v>112</v>
      </c>
      <c r="F6145" s="44">
        <v>1</v>
      </c>
    </row>
    <row r="6146" spans="1:6" x14ac:dyDescent="0.2">
      <c r="A6146" s="18" t="s">
        <v>218</v>
      </c>
      <c r="B6146" s="18" t="s">
        <v>328</v>
      </c>
      <c r="C6146" s="18" t="s">
        <v>329</v>
      </c>
      <c r="D6146" s="18" t="s">
        <v>105</v>
      </c>
      <c r="E6146" s="18" t="s">
        <v>113</v>
      </c>
      <c r="F6146" s="44">
        <v>4</v>
      </c>
    </row>
    <row r="6147" spans="1:6" x14ac:dyDescent="0.2">
      <c r="A6147" s="18" t="s">
        <v>218</v>
      </c>
      <c r="B6147" s="18" t="s">
        <v>328</v>
      </c>
      <c r="C6147" s="18" t="s">
        <v>329</v>
      </c>
      <c r="D6147" s="18" t="s">
        <v>105</v>
      </c>
      <c r="E6147" s="18" t="s">
        <v>115</v>
      </c>
      <c r="F6147" s="44">
        <v>5</v>
      </c>
    </row>
    <row r="6148" spans="1:6" x14ac:dyDescent="0.2">
      <c r="A6148" s="18" t="s">
        <v>218</v>
      </c>
      <c r="B6148" s="18" t="s">
        <v>328</v>
      </c>
      <c r="C6148" s="18" t="s">
        <v>329</v>
      </c>
      <c r="D6148" s="18" t="s">
        <v>105</v>
      </c>
      <c r="E6148" s="18" t="s">
        <v>116</v>
      </c>
      <c r="F6148" s="44">
        <v>6</v>
      </c>
    </row>
    <row r="6149" spans="1:6" x14ac:dyDescent="0.2">
      <c r="A6149" s="18" t="s">
        <v>218</v>
      </c>
      <c r="B6149" s="18" t="s">
        <v>328</v>
      </c>
      <c r="C6149" s="18" t="s">
        <v>329</v>
      </c>
      <c r="D6149" s="18" t="s">
        <v>105</v>
      </c>
      <c r="E6149" s="18" t="s">
        <v>117</v>
      </c>
      <c r="F6149" s="44">
        <v>24</v>
      </c>
    </row>
    <row r="6150" spans="1:6" x14ac:dyDescent="0.2">
      <c r="A6150" s="18" t="s">
        <v>218</v>
      </c>
      <c r="B6150" s="18" t="s">
        <v>328</v>
      </c>
      <c r="C6150" s="18" t="s">
        <v>329</v>
      </c>
      <c r="D6150" s="18" t="s">
        <v>105</v>
      </c>
      <c r="E6150" s="18" t="s">
        <v>119</v>
      </c>
      <c r="F6150" s="44">
        <v>1</v>
      </c>
    </row>
    <row r="6151" spans="1:6" x14ac:dyDescent="0.2">
      <c r="A6151" s="18" t="s">
        <v>218</v>
      </c>
      <c r="B6151" s="18" t="s">
        <v>328</v>
      </c>
      <c r="C6151" s="18" t="s">
        <v>329</v>
      </c>
      <c r="D6151" s="18" t="s">
        <v>105</v>
      </c>
      <c r="E6151" s="18" t="s">
        <v>120</v>
      </c>
      <c r="F6151" s="44">
        <v>9</v>
      </c>
    </row>
    <row r="6152" spans="1:6" x14ac:dyDescent="0.2">
      <c r="A6152" s="18" t="s">
        <v>218</v>
      </c>
      <c r="B6152" s="18" t="s">
        <v>328</v>
      </c>
      <c r="C6152" s="18" t="s">
        <v>329</v>
      </c>
      <c r="D6152" s="18" t="s">
        <v>105</v>
      </c>
      <c r="E6152" s="18" t="s">
        <v>121</v>
      </c>
      <c r="F6152" s="44">
        <v>34</v>
      </c>
    </row>
    <row r="6153" spans="1:6" x14ac:dyDescent="0.2">
      <c r="A6153" s="18" t="s">
        <v>218</v>
      </c>
      <c r="B6153" s="18" t="s">
        <v>328</v>
      </c>
      <c r="C6153" s="18" t="s">
        <v>329</v>
      </c>
      <c r="D6153" s="18" t="s">
        <v>105</v>
      </c>
      <c r="E6153" s="18" t="s">
        <v>122</v>
      </c>
      <c r="F6153" s="44">
        <v>3</v>
      </c>
    </row>
    <row r="6154" spans="1:6" x14ac:dyDescent="0.2">
      <c r="A6154" s="18" t="s">
        <v>218</v>
      </c>
      <c r="B6154" s="18" t="s">
        <v>328</v>
      </c>
      <c r="C6154" s="18" t="s">
        <v>329</v>
      </c>
      <c r="D6154" s="18" t="s">
        <v>105</v>
      </c>
      <c r="E6154" s="18" t="s">
        <v>123</v>
      </c>
      <c r="F6154" s="44">
        <v>3</v>
      </c>
    </row>
    <row r="6155" spans="1:6" x14ac:dyDescent="0.2">
      <c r="A6155" s="18" t="s">
        <v>218</v>
      </c>
      <c r="B6155" s="18" t="s">
        <v>328</v>
      </c>
      <c r="C6155" s="18" t="s">
        <v>329</v>
      </c>
      <c r="D6155" s="18" t="s">
        <v>105</v>
      </c>
      <c r="E6155" s="18" t="s">
        <v>124</v>
      </c>
      <c r="F6155" s="44">
        <v>8</v>
      </c>
    </row>
    <row r="6156" spans="1:6" x14ac:dyDescent="0.2">
      <c r="A6156" s="18" t="s">
        <v>218</v>
      </c>
      <c r="B6156" s="18" t="s">
        <v>328</v>
      </c>
      <c r="C6156" s="18" t="s">
        <v>329</v>
      </c>
      <c r="D6156" s="18" t="s">
        <v>105</v>
      </c>
      <c r="E6156" s="18" t="s">
        <v>125</v>
      </c>
      <c r="F6156" s="44">
        <v>22</v>
      </c>
    </row>
    <row r="6157" spans="1:6" x14ac:dyDescent="0.2">
      <c r="A6157" s="18" t="s">
        <v>218</v>
      </c>
      <c r="B6157" s="18" t="s">
        <v>328</v>
      </c>
      <c r="C6157" s="18" t="s">
        <v>329</v>
      </c>
      <c r="D6157" s="18" t="s">
        <v>105</v>
      </c>
      <c r="E6157" s="18" t="s">
        <v>126</v>
      </c>
      <c r="F6157" s="44">
        <v>10</v>
      </c>
    </row>
    <row r="6158" spans="1:6" x14ac:dyDescent="0.2">
      <c r="A6158" s="18" t="s">
        <v>218</v>
      </c>
      <c r="B6158" s="18" t="s">
        <v>328</v>
      </c>
      <c r="C6158" s="18" t="s">
        <v>329</v>
      </c>
      <c r="D6158" s="18" t="s">
        <v>105</v>
      </c>
      <c r="E6158" s="18" t="s">
        <v>127</v>
      </c>
      <c r="F6158" s="44">
        <v>62</v>
      </c>
    </row>
    <row r="6159" spans="1:6" x14ac:dyDescent="0.2">
      <c r="A6159" s="18" t="s">
        <v>218</v>
      </c>
      <c r="B6159" s="18" t="s">
        <v>328</v>
      </c>
      <c r="C6159" s="18" t="s">
        <v>329</v>
      </c>
      <c r="D6159" s="18" t="s">
        <v>242</v>
      </c>
      <c r="E6159" s="18" t="s">
        <v>62</v>
      </c>
      <c r="F6159" s="44">
        <v>1145</v>
      </c>
    </row>
    <row r="6160" spans="1:6" x14ac:dyDescent="0.2">
      <c r="A6160" s="18" t="s">
        <v>218</v>
      </c>
      <c r="B6160" s="18" t="s">
        <v>328</v>
      </c>
      <c r="C6160" s="18" t="s">
        <v>329</v>
      </c>
      <c r="D6160" s="18" t="s">
        <v>242</v>
      </c>
      <c r="E6160" s="18" t="s">
        <v>59</v>
      </c>
      <c r="F6160" s="44">
        <v>41</v>
      </c>
    </row>
    <row r="6161" spans="1:6" x14ac:dyDescent="0.2">
      <c r="A6161" s="18" t="s">
        <v>218</v>
      </c>
      <c r="B6161" s="18" t="s">
        <v>328</v>
      </c>
      <c r="C6161" s="18" t="s">
        <v>329</v>
      </c>
      <c r="D6161" s="18" t="s">
        <v>242</v>
      </c>
      <c r="E6161" s="18" t="s">
        <v>60</v>
      </c>
      <c r="F6161" s="44">
        <v>34</v>
      </c>
    </row>
    <row r="6162" spans="1:6" x14ac:dyDescent="0.2">
      <c r="A6162" s="18" t="s">
        <v>218</v>
      </c>
      <c r="B6162" s="18" t="s">
        <v>328</v>
      </c>
      <c r="C6162" s="18" t="s">
        <v>329</v>
      </c>
      <c r="D6162" s="18" t="s">
        <v>242</v>
      </c>
      <c r="E6162" s="18" t="s">
        <v>61</v>
      </c>
      <c r="F6162" s="44">
        <v>257</v>
      </c>
    </row>
    <row r="6163" spans="1:6" x14ac:dyDescent="0.2">
      <c r="A6163" s="18" t="s">
        <v>218</v>
      </c>
      <c r="B6163" s="18" t="s">
        <v>328</v>
      </c>
      <c r="C6163" s="18" t="s">
        <v>329</v>
      </c>
      <c r="D6163" s="18" t="s">
        <v>242</v>
      </c>
      <c r="E6163" s="18" t="s">
        <v>63</v>
      </c>
      <c r="F6163" s="44">
        <v>83</v>
      </c>
    </row>
    <row r="6164" spans="1:6" x14ac:dyDescent="0.2">
      <c r="A6164" s="18" t="s">
        <v>218</v>
      </c>
      <c r="B6164" s="18" t="s">
        <v>328</v>
      </c>
      <c r="C6164" s="18" t="s">
        <v>329</v>
      </c>
      <c r="D6164" s="18" t="s">
        <v>242</v>
      </c>
      <c r="E6164" s="18" t="s">
        <v>23</v>
      </c>
      <c r="F6164" s="44">
        <v>33</v>
      </c>
    </row>
    <row r="6165" spans="1:6" x14ac:dyDescent="0.2">
      <c r="A6165" s="18" t="s">
        <v>218</v>
      </c>
      <c r="B6165" s="18" t="s">
        <v>328</v>
      </c>
      <c r="C6165" s="18" t="s">
        <v>329</v>
      </c>
      <c r="D6165" s="18" t="s">
        <v>273</v>
      </c>
      <c r="E6165" s="18" t="s">
        <v>133</v>
      </c>
      <c r="F6165" s="44">
        <v>47</v>
      </c>
    </row>
    <row r="6166" spans="1:6" x14ac:dyDescent="0.2">
      <c r="A6166" s="18" t="s">
        <v>218</v>
      </c>
      <c r="B6166" s="18" t="s">
        <v>328</v>
      </c>
      <c r="C6166" s="18" t="s">
        <v>329</v>
      </c>
      <c r="D6166" s="18" t="s">
        <v>273</v>
      </c>
      <c r="E6166" s="18" t="s">
        <v>23</v>
      </c>
      <c r="F6166" s="44">
        <v>244</v>
      </c>
    </row>
    <row r="6167" spans="1:6" x14ac:dyDescent="0.2">
      <c r="A6167" s="18" t="s">
        <v>218</v>
      </c>
      <c r="B6167" s="18" t="s">
        <v>328</v>
      </c>
      <c r="C6167" s="18" t="s">
        <v>329</v>
      </c>
      <c r="D6167" s="18" t="s">
        <v>273</v>
      </c>
      <c r="E6167" s="18" t="s">
        <v>136</v>
      </c>
      <c r="F6167" s="44">
        <v>21</v>
      </c>
    </row>
    <row r="6168" spans="1:6" x14ac:dyDescent="0.2">
      <c r="A6168" s="18" t="s">
        <v>218</v>
      </c>
      <c r="B6168" s="18" t="s">
        <v>328</v>
      </c>
      <c r="C6168" s="18" t="s">
        <v>329</v>
      </c>
      <c r="D6168" s="18" t="s">
        <v>273</v>
      </c>
      <c r="E6168" s="18" t="s">
        <v>137</v>
      </c>
      <c r="F6168" s="44">
        <v>50</v>
      </c>
    </row>
    <row r="6169" spans="1:6" x14ac:dyDescent="0.2">
      <c r="A6169" s="18" t="s">
        <v>218</v>
      </c>
      <c r="B6169" s="18" t="s">
        <v>328</v>
      </c>
      <c r="C6169" s="18" t="s">
        <v>329</v>
      </c>
      <c r="D6169" s="18" t="s">
        <v>273</v>
      </c>
      <c r="E6169" s="18" t="s">
        <v>135</v>
      </c>
      <c r="F6169" s="44">
        <v>56</v>
      </c>
    </row>
    <row r="6170" spans="1:6" x14ac:dyDescent="0.2">
      <c r="A6170" s="18" t="s">
        <v>218</v>
      </c>
      <c r="B6170" s="18" t="s">
        <v>328</v>
      </c>
      <c r="C6170" s="18" t="s">
        <v>329</v>
      </c>
      <c r="D6170" s="18" t="s">
        <v>273</v>
      </c>
      <c r="E6170" s="18" t="s">
        <v>134</v>
      </c>
      <c r="F6170" s="44">
        <v>44</v>
      </c>
    </row>
    <row r="6171" spans="1:6" x14ac:dyDescent="0.2">
      <c r="A6171" s="18" t="s">
        <v>218</v>
      </c>
      <c r="B6171" s="18" t="s">
        <v>328</v>
      </c>
      <c r="C6171" s="18" t="s">
        <v>329</v>
      </c>
      <c r="D6171" s="18" t="s">
        <v>273</v>
      </c>
      <c r="E6171" s="18" t="s">
        <v>132</v>
      </c>
      <c r="F6171" s="44">
        <v>382</v>
      </c>
    </row>
    <row r="6172" spans="1:6" x14ac:dyDescent="0.2">
      <c r="A6172" s="18" t="s">
        <v>218</v>
      </c>
      <c r="B6172" s="18" t="s">
        <v>328</v>
      </c>
      <c r="C6172" s="18" t="s">
        <v>329</v>
      </c>
      <c r="D6172" s="18" t="s">
        <v>274</v>
      </c>
      <c r="E6172" s="18" t="s">
        <v>163</v>
      </c>
      <c r="F6172" s="44">
        <v>32</v>
      </c>
    </row>
    <row r="6173" spans="1:6" x14ac:dyDescent="0.2">
      <c r="A6173" s="18" t="s">
        <v>218</v>
      </c>
      <c r="B6173" s="18" t="s">
        <v>328</v>
      </c>
      <c r="C6173" s="18" t="s">
        <v>329</v>
      </c>
      <c r="D6173" s="18" t="s">
        <v>34</v>
      </c>
      <c r="E6173" s="18" t="s">
        <v>276</v>
      </c>
      <c r="F6173" s="44">
        <v>325</v>
      </c>
    </row>
    <row r="6174" spans="1:6" x14ac:dyDescent="0.2">
      <c r="A6174" s="18" t="s">
        <v>218</v>
      </c>
      <c r="B6174" s="18" t="s">
        <v>328</v>
      </c>
      <c r="C6174" s="18" t="s">
        <v>329</v>
      </c>
      <c r="D6174" s="18" t="s">
        <v>34</v>
      </c>
      <c r="E6174" s="18" t="s">
        <v>28</v>
      </c>
      <c r="F6174" s="44">
        <v>520</v>
      </c>
    </row>
    <row r="6175" spans="1:6" x14ac:dyDescent="0.2">
      <c r="A6175" s="18" t="s">
        <v>218</v>
      </c>
      <c r="B6175" s="18" t="s">
        <v>328</v>
      </c>
      <c r="C6175" s="18" t="s">
        <v>329</v>
      </c>
      <c r="D6175" s="18" t="s">
        <v>34</v>
      </c>
      <c r="E6175" s="18" t="s">
        <v>30</v>
      </c>
      <c r="F6175" s="44">
        <v>8</v>
      </c>
    </row>
    <row r="6176" spans="1:6" x14ac:dyDescent="0.2">
      <c r="A6176" s="18" t="s">
        <v>218</v>
      </c>
      <c r="B6176" s="18" t="s">
        <v>328</v>
      </c>
      <c r="C6176" s="18" t="s">
        <v>329</v>
      </c>
      <c r="D6176" s="18" t="s">
        <v>34</v>
      </c>
      <c r="E6176" s="18" t="s">
        <v>31</v>
      </c>
      <c r="F6176" s="44">
        <v>42</v>
      </c>
    </row>
    <row r="6177" spans="1:6" x14ac:dyDescent="0.2">
      <c r="A6177" s="18" t="s">
        <v>218</v>
      </c>
      <c r="B6177" s="18" t="s">
        <v>328</v>
      </c>
      <c r="C6177" s="18" t="s">
        <v>329</v>
      </c>
      <c r="D6177" s="18" t="s">
        <v>34</v>
      </c>
      <c r="E6177" s="18" t="s">
        <v>26</v>
      </c>
      <c r="F6177" s="44">
        <v>23</v>
      </c>
    </row>
    <row r="6178" spans="1:6" x14ac:dyDescent="0.2">
      <c r="A6178" s="18" t="s">
        <v>218</v>
      </c>
      <c r="B6178" s="18" t="s">
        <v>328</v>
      </c>
      <c r="C6178" s="18" t="s">
        <v>329</v>
      </c>
      <c r="D6178" s="18" t="s">
        <v>34</v>
      </c>
      <c r="E6178" s="18" t="s">
        <v>33</v>
      </c>
      <c r="F6178" s="44">
        <v>284</v>
      </c>
    </row>
    <row r="6179" spans="1:6" x14ac:dyDescent="0.2">
      <c r="A6179" s="18" t="s">
        <v>218</v>
      </c>
      <c r="B6179" s="18" t="s">
        <v>328</v>
      </c>
      <c r="C6179" s="18" t="s">
        <v>329</v>
      </c>
      <c r="D6179" s="18" t="s">
        <v>34</v>
      </c>
      <c r="E6179" s="18" t="s">
        <v>23</v>
      </c>
      <c r="F6179" s="44">
        <v>231</v>
      </c>
    </row>
    <row r="6180" spans="1:6" x14ac:dyDescent="0.2">
      <c r="A6180" s="18" t="s">
        <v>218</v>
      </c>
      <c r="B6180" s="18" t="s">
        <v>328</v>
      </c>
      <c r="C6180" s="18" t="s">
        <v>329</v>
      </c>
      <c r="D6180" s="18" t="s">
        <v>34</v>
      </c>
      <c r="E6180" s="18" t="s">
        <v>32</v>
      </c>
      <c r="F6180" s="44">
        <v>22</v>
      </c>
    </row>
    <row r="6181" spans="1:6" x14ac:dyDescent="0.2">
      <c r="A6181" s="18" t="s">
        <v>218</v>
      </c>
      <c r="B6181" s="18" t="s">
        <v>328</v>
      </c>
      <c r="C6181" s="18" t="s">
        <v>329</v>
      </c>
      <c r="D6181" s="18" t="s">
        <v>34</v>
      </c>
      <c r="E6181" s="18" t="s">
        <v>29</v>
      </c>
      <c r="F6181" s="44">
        <v>265</v>
      </c>
    </row>
    <row r="6182" spans="1:6" x14ac:dyDescent="0.2">
      <c r="A6182" s="18" t="s">
        <v>218</v>
      </c>
      <c r="B6182" s="18" t="s">
        <v>328</v>
      </c>
      <c r="C6182" s="18" t="s">
        <v>329</v>
      </c>
      <c r="D6182" s="18" t="s">
        <v>275</v>
      </c>
      <c r="E6182" s="18" t="s">
        <v>276</v>
      </c>
      <c r="F6182" s="44">
        <v>23</v>
      </c>
    </row>
    <row r="6183" spans="1:6" x14ac:dyDescent="0.2">
      <c r="A6183" s="18" t="s">
        <v>218</v>
      </c>
      <c r="B6183" s="18" t="s">
        <v>328</v>
      </c>
      <c r="C6183" s="18" t="s">
        <v>329</v>
      </c>
      <c r="D6183" s="18" t="s">
        <v>275</v>
      </c>
      <c r="E6183" s="18" t="s">
        <v>28</v>
      </c>
      <c r="F6183" s="44">
        <v>66</v>
      </c>
    </row>
    <row r="6184" spans="1:6" x14ac:dyDescent="0.2">
      <c r="A6184" s="18" t="s">
        <v>218</v>
      </c>
      <c r="B6184" s="18" t="s">
        <v>328</v>
      </c>
      <c r="C6184" s="18" t="s">
        <v>329</v>
      </c>
      <c r="D6184" s="18" t="s">
        <v>275</v>
      </c>
      <c r="E6184" s="18" t="s">
        <v>31</v>
      </c>
      <c r="F6184" s="44">
        <v>148</v>
      </c>
    </row>
    <row r="6185" spans="1:6" x14ac:dyDescent="0.2">
      <c r="A6185" s="18" t="s">
        <v>218</v>
      </c>
      <c r="B6185" s="18" t="s">
        <v>328</v>
      </c>
      <c r="C6185" s="18" t="s">
        <v>329</v>
      </c>
      <c r="D6185" s="18" t="s">
        <v>275</v>
      </c>
      <c r="E6185" s="18" t="s">
        <v>26</v>
      </c>
      <c r="F6185" s="44">
        <v>457</v>
      </c>
    </row>
    <row r="6186" spans="1:6" x14ac:dyDescent="0.2">
      <c r="A6186" s="18" t="s">
        <v>218</v>
      </c>
      <c r="B6186" s="18" t="s">
        <v>328</v>
      </c>
      <c r="C6186" s="18" t="s">
        <v>329</v>
      </c>
      <c r="D6186" s="18" t="s">
        <v>275</v>
      </c>
      <c r="E6186" s="18" t="s">
        <v>33</v>
      </c>
      <c r="F6186" s="44">
        <v>88</v>
      </c>
    </row>
    <row r="6187" spans="1:6" x14ac:dyDescent="0.2">
      <c r="A6187" s="18" t="s">
        <v>218</v>
      </c>
      <c r="B6187" s="18" t="s">
        <v>328</v>
      </c>
      <c r="C6187" s="18" t="s">
        <v>329</v>
      </c>
      <c r="D6187" s="18" t="s">
        <v>275</v>
      </c>
      <c r="E6187" s="18" t="s">
        <v>23</v>
      </c>
      <c r="F6187" s="44">
        <v>99</v>
      </c>
    </row>
    <row r="6188" spans="1:6" x14ac:dyDescent="0.2">
      <c r="A6188" s="18" t="s">
        <v>218</v>
      </c>
      <c r="B6188" s="18" t="s">
        <v>328</v>
      </c>
      <c r="C6188" s="18" t="s">
        <v>329</v>
      </c>
      <c r="D6188" s="18" t="s">
        <v>275</v>
      </c>
      <c r="E6188" s="18" t="s">
        <v>32</v>
      </c>
      <c r="F6188" s="44">
        <v>1</v>
      </c>
    </row>
    <row r="6189" spans="1:6" x14ac:dyDescent="0.2">
      <c r="A6189" s="18" t="s">
        <v>218</v>
      </c>
      <c r="B6189" s="18" t="s">
        <v>328</v>
      </c>
      <c r="C6189" s="18" t="s">
        <v>329</v>
      </c>
      <c r="D6189" s="18" t="s">
        <v>275</v>
      </c>
      <c r="E6189" s="18" t="s">
        <v>29</v>
      </c>
      <c r="F6189" s="44">
        <v>60</v>
      </c>
    </row>
    <row r="6190" spans="1:6" x14ac:dyDescent="0.2">
      <c r="A6190" s="18" t="s">
        <v>218</v>
      </c>
      <c r="B6190" s="18" t="s">
        <v>328</v>
      </c>
      <c r="C6190" s="18" t="s">
        <v>329</v>
      </c>
      <c r="D6190" s="18" t="s">
        <v>162</v>
      </c>
      <c r="E6190" s="18" t="s">
        <v>163</v>
      </c>
      <c r="F6190" s="44">
        <v>1869</v>
      </c>
    </row>
    <row r="6191" spans="1:6" x14ac:dyDescent="0.2">
      <c r="A6191" s="18" t="s">
        <v>218</v>
      </c>
      <c r="B6191" s="18" t="s">
        <v>328</v>
      </c>
      <c r="C6191" s="18" t="s">
        <v>329</v>
      </c>
      <c r="D6191" s="18" t="s">
        <v>65</v>
      </c>
      <c r="E6191" s="18" t="s">
        <v>70</v>
      </c>
      <c r="F6191" s="44">
        <v>23</v>
      </c>
    </row>
    <row r="6192" spans="1:6" x14ac:dyDescent="0.2">
      <c r="A6192" s="18" t="s">
        <v>218</v>
      </c>
      <c r="B6192" s="18" t="s">
        <v>328</v>
      </c>
      <c r="C6192" s="18" t="s">
        <v>329</v>
      </c>
      <c r="D6192" s="18" t="s">
        <v>65</v>
      </c>
      <c r="E6192" s="18" t="s">
        <v>69</v>
      </c>
      <c r="F6192" s="44">
        <v>2</v>
      </c>
    </row>
    <row r="6193" spans="1:6" x14ac:dyDescent="0.2">
      <c r="A6193" s="18" t="s">
        <v>218</v>
      </c>
      <c r="B6193" s="18" t="s">
        <v>328</v>
      </c>
      <c r="C6193" s="18" t="s">
        <v>329</v>
      </c>
      <c r="D6193" s="18" t="s">
        <v>65</v>
      </c>
      <c r="E6193" s="18" t="s">
        <v>277</v>
      </c>
      <c r="F6193" s="44">
        <v>14</v>
      </c>
    </row>
    <row r="6194" spans="1:6" x14ac:dyDescent="0.2">
      <c r="A6194" s="18" t="s">
        <v>218</v>
      </c>
      <c r="B6194" s="18" t="s">
        <v>328</v>
      </c>
      <c r="C6194" s="18" t="s">
        <v>329</v>
      </c>
      <c r="D6194" s="18" t="s">
        <v>65</v>
      </c>
      <c r="E6194" s="18" t="s">
        <v>278</v>
      </c>
      <c r="F6194" s="44">
        <v>253</v>
      </c>
    </row>
    <row r="6195" spans="1:6" x14ac:dyDescent="0.2">
      <c r="A6195" s="18" t="s">
        <v>218</v>
      </c>
      <c r="B6195" s="18" t="s">
        <v>328</v>
      </c>
      <c r="C6195" s="18" t="s">
        <v>329</v>
      </c>
      <c r="D6195" s="18" t="s">
        <v>65</v>
      </c>
      <c r="E6195" s="18" t="s">
        <v>279</v>
      </c>
      <c r="F6195" s="44">
        <v>36</v>
      </c>
    </row>
    <row r="6196" spans="1:6" x14ac:dyDescent="0.2">
      <c r="A6196" s="18" t="s">
        <v>218</v>
      </c>
      <c r="B6196" s="18" t="s">
        <v>328</v>
      </c>
      <c r="C6196" s="18" t="s">
        <v>329</v>
      </c>
      <c r="D6196" s="18" t="s">
        <v>65</v>
      </c>
      <c r="E6196" s="18" t="s">
        <v>23</v>
      </c>
      <c r="F6196" s="44">
        <v>373</v>
      </c>
    </row>
    <row r="6197" spans="1:6" x14ac:dyDescent="0.2">
      <c r="A6197" s="18" t="s">
        <v>218</v>
      </c>
      <c r="B6197" s="18" t="s">
        <v>328</v>
      </c>
      <c r="C6197" s="18" t="s">
        <v>329</v>
      </c>
      <c r="D6197" s="18" t="s">
        <v>65</v>
      </c>
      <c r="E6197" s="18" t="s">
        <v>280</v>
      </c>
      <c r="F6197" s="44">
        <v>8</v>
      </c>
    </row>
    <row r="6198" spans="1:6" x14ac:dyDescent="0.2">
      <c r="A6198" s="18" t="s">
        <v>218</v>
      </c>
      <c r="B6198" s="18" t="s">
        <v>328</v>
      </c>
      <c r="C6198" s="18" t="s">
        <v>329</v>
      </c>
      <c r="D6198" s="18" t="s">
        <v>65</v>
      </c>
      <c r="E6198" s="18" t="s">
        <v>66</v>
      </c>
      <c r="F6198" s="44">
        <v>113</v>
      </c>
    </row>
    <row r="6199" spans="1:6" x14ac:dyDescent="0.2">
      <c r="A6199" s="18" t="s">
        <v>218</v>
      </c>
      <c r="B6199" s="18" t="s">
        <v>328</v>
      </c>
      <c r="C6199" s="18" t="s">
        <v>329</v>
      </c>
      <c r="D6199" s="18" t="s">
        <v>243</v>
      </c>
      <c r="E6199" s="18" t="s">
        <v>21</v>
      </c>
      <c r="F6199" s="44">
        <v>8</v>
      </c>
    </row>
    <row r="6200" spans="1:6" x14ac:dyDescent="0.2">
      <c r="A6200" s="18" t="s">
        <v>218</v>
      </c>
      <c r="B6200" s="18" t="s">
        <v>328</v>
      </c>
      <c r="C6200" s="18" t="s">
        <v>329</v>
      </c>
      <c r="D6200" s="18" t="s">
        <v>243</v>
      </c>
      <c r="E6200" s="18" t="s">
        <v>14</v>
      </c>
      <c r="F6200" s="44">
        <v>7</v>
      </c>
    </row>
    <row r="6201" spans="1:6" x14ac:dyDescent="0.2">
      <c r="A6201" s="18" t="s">
        <v>218</v>
      </c>
      <c r="B6201" s="18" t="s">
        <v>328</v>
      </c>
      <c r="C6201" s="18" t="s">
        <v>329</v>
      </c>
      <c r="D6201" s="18" t="s">
        <v>243</v>
      </c>
      <c r="E6201" s="18" t="s">
        <v>18</v>
      </c>
      <c r="F6201" s="44">
        <v>57</v>
      </c>
    </row>
    <row r="6202" spans="1:6" x14ac:dyDescent="0.2">
      <c r="A6202" s="18" t="s">
        <v>218</v>
      </c>
      <c r="B6202" s="18" t="s">
        <v>328</v>
      </c>
      <c r="C6202" s="18" t="s">
        <v>329</v>
      </c>
      <c r="D6202" s="18" t="s">
        <v>243</v>
      </c>
      <c r="E6202" s="18" t="s">
        <v>17</v>
      </c>
      <c r="F6202" s="44">
        <v>30</v>
      </c>
    </row>
    <row r="6203" spans="1:6" x14ac:dyDescent="0.2">
      <c r="A6203" s="18" t="s">
        <v>218</v>
      </c>
      <c r="B6203" s="18" t="s">
        <v>328</v>
      </c>
      <c r="C6203" s="18" t="s">
        <v>329</v>
      </c>
      <c r="D6203" s="18" t="s">
        <v>243</v>
      </c>
      <c r="E6203" s="18" t="s">
        <v>20</v>
      </c>
      <c r="F6203" s="44">
        <v>6</v>
      </c>
    </row>
    <row r="6204" spans="1:6" x14ac:dyDescent="0.2">
      <c r="A6204" s="18" t="s">
        <v>218</v>
      </c>
      <c r="B6204" s="18" t="s">
        <v>328</v>
      </c>
      <c r="C6204" s="18" t="s">
        <v>329</v>
      </c>
      <c r="D6204" s="18" t="s">
        <v>243</v>
      </c>
      <c r="E6204" s="18" t="s">
        <v>23</v>
      </c>
      <c r="F6204" s="44">
        <v>8</v>
      </c>
    </row>
    <row r="6205" spans="1:6" x14ac:dyDescent="0.2">
      <c r="A6205" s="18" t="s">
        <v>218</v>
      </c>
      <c r="B6205" s="18" t="s">
        <v>328</v>
      </c>
      <c r="C6205" s="18" t="s">
        <v>329</v>
      </c>
      <c r="D6205" s="18" t="s">
        <v>243</v>
      </c>
      <c r="E6205" s="18" t="s">
        <v>15</v>
      </c>
      <c r="F6205" s="44">
        <v>34</v>
      </c>
    </row>
    <row r="6206" spans="1:6" x14ac:dyDescent="0.2">
      <c r="A6206" s="18" t="s">
        <v>218</v>
      </c>
      <c r="B6206" s="18" t="s">
        <v>328</v>
      </c>
      <c r="C6206" s="18" t="s">
        <v>329</v>
      </c>
      <c r="D6206" s="18" t="s">
        <v>243</v>
      </c>
      <c r="E6206" s="18" t="s">
        <v>22</v>
      </c>
      <c r="F6206" s="44">
        <v>12</v>
      </c>
    </row>
    <row r="6207" spans="1:6" x14ac:dyDescent="0.2">
      <c r="A6207" s="18" t="s">
        <v>218</v>
      </c>
      <c r="B6207" s="18" t="s">
        <v>328</v>
      </c>
      <c r="C6207" s="18" t="s">
        <v>329</v>
      </c>
      <c r="D6207" s="18" t="s">
        <v>98</v>
      </c>
      <c r="E6207" s="18" t="s">
        <v>100</v>
      </c>
      <c r="F6207" s="44">
        <v>46</v>
      </c>
    </row>
    <row r="6208" spans="1:6" x14ac:dyDescent="0.2">
      <c r="A6208" s="18" t="s">
        <v>218</v>
      </c>
      <c r="B6208" s="18" t="s">
        <v>328</v>
      </c>
      <c r="C6208" s="18" t="s">
        <v>329</v>
      </c>
      <c r="D6208" s="18" t="s">
        <v>98</v>
      </c>
      <c r="E6208" s="18" t="s">
        <v>102</v>
      </c>
      <c r="F6208" s="44">
        <v>30</v>
      </c>
    </row>
    <row r="6209" spans="1:6" x14ac:dyDescent="0.2">
      <c r="A6209" s="18" t="s">
        <v>218</v>
      </c>
      <c r="B6209" s="18" t="s">
        <v>328</v>
      </c>
      <c r="C6209" s="18" t="s">
        <v>329</v>
      </c>
      <c r="D6209" s="18" t="s">
        <v>98</v>
      </c>
      <c r="E6209" s="18" t="s">
        <v>23</v>
      </c>
      <c r="F6209" s="44">
        <v>92</v>
      </c>
    </row>
    <row r="6210" spans="1:6" x14ac:dyDescent="0.2">
      <c r="A6210" s="18" t="s">
        <v>218</v>
      </c>
      <c r="B6210" s="18" t="s">
        <v>328</v>
      </c>
      <c r="C6210" s="18" t="s">
        <v>329</v>
      </c>
      <c r="D6210" s="18" t="s">
        <v>98</v>
      </c>
      <c r="E6210" s="18" t="s">
        <v>101</v>
      </c>
      <c r="F6210" s="44">
        <v>84</v>
      </c>
    </row>
    <row r="6211" spans="1:6" x14ac:dyDescent="0.2">
      <c r="A6211" s="18" t="s">
        <v>218</v>
      </c>
      <c r="B6211" s="18" t="s">
        <v>328</v>
      </c>
      <c r="C6211" s="18" t="s">
        <v>329</v>
      </c>
      <c r="D6211" s="18" t="s">
        <v>98</v>
      </c>
      <c r="E6211" s="18" t="s">
        <v>104</v>
      </c>
      <c r="F6211" s="44">
        <v>7</v>
      </c>
    </row>
    <row r="6212" spans="1:6" x14ac:dyDescent="0.2">
      <c r="A6212" s="18" t="s">
        <v>218</v>
      </c>
      <c r="B6212" s="18" t="s">
        <v>328</v>
      </c>
      <c r="C6212" s="18" t="s">
        <v>329</v>
      </c>
      <c r="D6212" s="18" t="s">
        <v>98</v>
      </c>
      <c r="E6212" s="18" t="s">
        <v>99</v>
      </c>
      <c r="F6212" s="44">
        <v>825</v>
      </c>
    </row>
    <row r="6213" spans="1:6" x14ac:dyDescent="0.2">
      <c r="A6213" s="18" t="s">
        <v>218</v>
      </c>
      <c r="B6213" s="18" t="s">
        <v>328</v>
      </c>
      <c r="C6213" s="18" t="s">
        <v>329</v>
      </c>
      <c r="D6213" s="18" t="s">
        <v>98</v>
      </c>
      <c r="E6213" s="18" t="s">
        <v>103</v>
      </c>
      <c r="F6213" s="44">
        <v>172</v>
      </c>
    </row>
    <row r="6214" spans="1:6" x14ac:dyDescent="0.2">
      <c r="A6214" s="18" t="s">
        <v>218</v>
      </c>
      <c r="B6214" s="18" t="s">
        <v>328</v>
      </c>
      <c r="C6214" s="18" t="s">
        <v>329</v>
      </c>
      <c r="D6214" s="18" t="s">
        <v>39</v>
      </c>
      <c r="E6214" s="18" t="s">
        <v>220</v>
      </c>
      <c r="F6214" s="44">
        <v>2</v>
      </c>
    </row>
    <row r="6215" spans="1:6" x14ac:dyDescent="0.2">
      <c r="A6215" s="18" t="s">
        <v>218</v>
      </c>
      <c r="B6215" s="18" t="s">
        <v>328</v>
      </c>
      <c r="C6215" s="18" t="s">
        <v>329</v>
      </c>
      <c r="D6215" s="18" t="s">
        <v>39</v>
      </c>
      <c r="E6215" s="18" t="s">
        <v>172</v>
      </c>
      <c r="F6215" s="44">
        <v>38</v>
      </c>
    </row>
    <row r="6216" spans="1:6" x14ac:dyDescent="0.2">
      <c r="A6216" s="18" t="s">
        <v>218</v>
      </c>
      <c r="B6216" s="18" t="s">
        <v>328</v>
      </c>
      <c r="C6216" s="18" t="s">
        <v>329</v>
      </c>
      <c r="D6216" s="18" t="s">
        <v>39</v>
      </c>
      <c r="E6216" s="18" t="s">
        <v>174</v>
      </c>
      <c r="F6216" s="44">
        <v>2</v>
      </c>
    </row>
    <row r="6217" spans="1:6" x14ac:dyDescent="0.2">
      <c r="A6217" s="18" t="s">
        <v>218</v>
      </c>
      <c r="B6217" s="18" t="s">
        <v>328</v>
      </c>
      <c r="C6217" s="18" t="s">
        <v>329</v>
      </c>
      <c r="D6217" s="18" t="s">
        <v>39</v>
      </c>
      <c r="E6217" s="18" t="s">
        <v>23</v>
      </c>
      <c r="F6217" s="44">
        <v>8</v>
      </c>
    </row>
    <row r="6218" spans="1:6" x14ac:dyDescent="0.2">
      <c r="A6218" s="18" t="s">
        <v>218</v>
      </c>
      <c r="B6218" s="18" t="s">
        <v>328</v>
      </c>
      <c r="C6218" s="18" t="s">
        <v>329</v>
      </c>
      <c r="D6218" s="18" t="s">
        <v>39</v>
      </c>
      <c r="E6218" s="18" t="s">
        <v>55</v>
      </c>
      <c r="F6218" s="44">
        <v>7</v>
      </c>
    </row>
    <row r="6219" spans="1:6" x14ac:dyDescent="0.2">
      <c r="A6219" s="18" t="s">
        <v>218</v>
      </c>
      <c r="B6219" s="18" t="s">
        <v>328</v>
      </c>
      <c r="C6219" s="18" t="s">
        <v>329</v>
      </c>
      <c r="D6219" s="18" t="s">
        <v>39</v>
      </c>
      <c r="E6219" s="18" t="s">
        <v>43</v>
      </c>
      <c r="F6219" s="44">
        <v>1</v>
      </c>
    </row>
    <row r="6220" spans="1:6" x14ac:dyDescent="0.2">
      <c r="A6220" s="18" t="s">
        <v>218</v>
      </c>
      <c r="B6220" s="18" t="s">
        <v>328</v>
      </c>
      <c r="C6220" s="18" t="s">
        <v>329</v>
      </c>
      <c r="D6220" s="18" t="s">
        <v>39</v>
      </c>
      <c r="E6220" s="18" t="s">
        <v>170</v>
      </c>
      <c r="F6220" s="44">
        <v>29</v>
      </c>
    </row>
    <row r="6221" spans="1:6" x14ac:dyDescent="0.2">
      <c r="A6221" s="18" t="s">
        <v>218</v>
      </c>
      <c r="B6221" s="18" t="s">
        <v>328</v>
      </c>
      <c r="C6221" s="18" t="s">
        <v>329</v>
      </c>
      <c r="D6221" s="18" t="s">
        <v>39</v>
      </c>
      <c r="E6221" s="18" t="s">
        <v>47</v>
      </c>
      <c r="F6221" s="44">
        <v>5</v>
      </c>
    </row>
    <row r="6222" spans="1:6" x14ac:dyDescent="0.2">
      <c r="A6222" s="18" t="s">
        <v>218</v>
      </c>
      <c r="B6222" s="18" t="s">
        <v>328</v>
      </c>
      <c r="C6222" s="18" t="s">
        <v>329</v>
      </c>
      <c r="D6222" s="18" t="s">
        <v>39</v>
      </c>
      <c r="E6222" s="18" t="s">
        <v>169</v>
      </c>
      <c r="F6222" s="44">
        <v>128</v>
      </c>
    </row>
    <row r="6223" spans="1:6" x14ac:dyDescent="0.2">
      <c r="A6223" s="18" t="s">
        <v>218</v>
      </c>
      <c r="B6223" s="18" t="s">
        <v>328</v>
      </c>
      <c r="C6223" s="18" t="s">
        <v>329</v>
      </c>
      <c r="D6223" s="18" t="s">
        <v>39</v>
      </c>
      <c r="E6223" s="18" t="s">
        <v>189</v>
      </c>
      <c r="F6223" s="44">
        <v>3</v>
      </c>
    </row>
    <row r="6224" spans="1:6" x14ac:dyDescent="0.2">
      <c r="A6224" s="18" t="s">
        <v>218</v>
      </c>
      <c r="B6224" s="18" t="s">
        <v>328</v>
      </c>
      <c r="C6224" s="18" t="s">
        <v>329</v>
      </c>
      <c r="D6224" s="18" t="s">
        <v>39</v>
      </c>
      <c r="E6224" s="18" t="s">
        <v>56</v>
      </c>
      <c r="F6224" s="44">
        <v>15</v>
      </c>
    </row>
    <row r="6225" spans="1:6" x14ac:dyDescent="0.2">
      <c r="A6225" s="18" t="s">
        <v>218</v>
      </c>
      <c r="B6225" s="18" t="s">
        <v>328</v>
      </c>
      <c r="C6225" s="18" t="s">
        <v>329</v>
      </c>
      <c r="D6225" s="18" t="s">
        <v>39</v>
      </c>
      <c r="E6225" s="18" t="s">
        <v>44</v>
      </c>
      <c r="F6225" s="44">
        <v>3</v>
      </c>
    </row>
    <row r="6226" spans="1:6" x14ac:dyDescent="0.2">
      <c r="A6226" s="18" t="s">
        <v>218</v>
      </c>
      <c r="B6226" s="18" t="s">
        <v>328</v>
      </c>
      <c r="C6226" s="18" t="s">
        <v>329</v>
      </c>
      <c r="D6226" s="18" t="s">
        <v>39</v>
      </c>
      <c r="E6226" s="18" t="s">
        <v>173</v>
      </c>
      <c r="F6226" s="44">
        <v>5</v>
      </c>
    </row>
    <row r="6227" spans="1:6" x14ac:dyDescent="0.2">
      <c r="A6227" s="18" t="s">
        <v>218</v>
      </c>
      <c r="B6227" s="18" t="s">
        <v>328</v>
      </c>
      <c r="C6227" s="18" t="s">
        <v>329</v>
      </c>
      <c r="D6227" s="18" t="s">
        <v>13</v>
      </c>
      <c r="E6227" s="18" t="s">
        <v>21</v>
      </c>
      <c r="F6227" s="44">
        <v>111</v>
      </c>
    </row>
    <row r="6228" spans="1:6" x14ac:dyDescent="0.2">
      <c r="A6228" s="18" t="s">
        <v>218</v>
      </c>
      <c r="B6228" s="18" t="s">
        <v>328</v>
      </c>
      <c r="C6228" s="18" t="s">
        <v>329</v>
      </c>
      <c r="D6228" s="18" t="s">
        <v>13</v>
      </c>
      <c r="E6228" s="18" t="s">
        <v>14</v>
      </c>
      <c r="F6228" s="44">
        <v>497</v>
      </c>
    </row>
    <row r="6229" spans="1:6" x14ac:dyDescent="0.2">
      <c r="A6229" s="18" t="s">
        <v>218</v>
      </c>
      <c r="B6229" s="18" t="s">
        <v>328</v>
      </c>
      <c r="C6229" s="18" t="s">
        <v>329</v>
      </c>
      <c r="D6229" s="18" t="s">
        <v>13</v>
      </c>
      <c r="E6229" s="18" t="s">
        <v>18</v>
      </c>
      <c r="F6229" s="44">
        <v>1288</v>
      </c>
    </row>
    <row r="6230" spans="1:6" x14ac:dyDescent="0.2">
      <c r="A6230" s="18" t="s">
        <v>218</v>
      </c>
      <c r="B6230" s="18" t="s">
        <v>328</v>
      </c>
      <c r="C6230" s="18" t="s">
        <v>329</v>
      </c>
      <c r="D6230" s="18" t="s">
        <v>13</v>
      </c>
      <c r="E6230" s="18" t="s">
        <v>17</v>
      </c>
      <c r="F6230" s="44">
        <v>1374</v>
      </c>
    </row>
    <row r="6231" spans="1:6" x14ac:dyDescent="0.2">
      <c r="A6231" s="18" t="s">
        <v>218</v>
      </c>
      <c r="B6231" s="18" t="s">
        <v>328</v>
      </c>
      <c r="C6231" s="18" t="s">
        <v>329</v>
      </c>
      <c r="D6231" s="18" t="s">
        <v>13</v>
      </c>
      <c r="E6231" s="18" t="s">
        <v>20</v>
      </c>
      <c r="F6231" s="44">
        <v>158</v>
      </c>
    </row>
    <row r="6232" spans="1:6" x14ac:dyDescent="0.2">
      <c r="A6232" s="18" t="s">
        <v>218</v>
      </c>
      <c r="B6232" s="18" t="s">
        <v>328</v>
      </c>
      <c r="C6232" s="18" t="s">
        <v>329</v>
      </c>
      <c r="D6232" s="18" t="s">
        <v>13</v>
      </c>
      <c r="E6232" s="18" t="s">
        <v>23</v>
      </c>
      <c r="F6232" s="44">
        <v>79</v>
      </c>
    </row>
    <row r="6233" spans="1:6" x14ac:dyDescent="0.2">
      <c r="A6233" s="18" t="s">
        <v>218</v>
      </c>
      <c r="B6233" s="18" t="s">
        <v>328</v>
      </c>
      <c r="C6233" s="18" t="s">
        <v>329</v>
      </c>
      <c r="D6233" s="18" t="s">
        <v>13</v>
      </c>
      <c r="E6233" s="18" t="s">
        <v>15</v>
      </c>
      <c r="F6233" s="44">
        <v>224</v>
      </c>
    </row>
    <row r="6234" spans="1:6" x14ac:dyDescent="0.2">
      <c r="A6234" s="18" t="s">
        <v>218</v>
      </c>
      <c r="B6234" s="18" t="s">
        <v>328</v>
      </c>
      <c r="C6234" s="18" t="s">
        <v>329</v>
      </c>
      <c r="D6234" s="18" t="s">
        <v>13</v>
      </c>
      <c r="E6234" s="18" t="s">
        <v>22</v>
      </c>
      <c r="F6234" s="44">
        <v>223</v>
      </c>
    </row>
    <row r="6235" spans="1:6" x14ac:dyDescent="0.2">
      <c r="A6235" s="18" t="s">
        <v>218</v>
      </c>
      <c r="B6235" s="18" t="s">
        <v>328</v>
      </c>
      <c r="C6235" s="18" t="s">
        <v>329</v>
      </c>
      <c r="D6235" s="18" t="s">
        <v>13</v>
      </c>
      <c r="E6235" s="18" t="s">
        <v>19</v>
      </c>
      <c r="F6235" s="44">
        <v>136</v>
      </c>
    </row>
    <row r="6236" spans="1:6" x14ac:dyDescent="0.2">
      <c r="A6236" s="18" t="s">
        <v>218</v>
      </c>
      <c r="B6236" s="18" t="s">
        <v>328</v>
      </c>
      <c r="C6236" s="18" t="s">
        <v>329</v>
      </c>
      <c r="D6236" s="18" t="s">
        <v>128</v>
      </c>
      <c r="E6236" s="18" t="s">
        <v>23</v>
      </c>
      <c r="F6236" s="44">
        <v>242</v>
      </c>
    </row>
    <row r="6237" spans="1:6" x14ac:dyDescent="0.2">
      <c r="A6237" s="18" t="s">
        <v>218</v>
      </c>
      <c r="B6237" s="18" t="s">
        <v>328</v>
      </c>
      <c r="C6237" s="18" t="s">
        <v>329</v>
      </c>
      <c r="D6237" s="18" t="s">
        <v>128</v>
      </c>
      <c r="E6237" s="18" t="s">
        <v>129</v>
      </c>
      <c r="F6237" s="44">
        <v>57</v>
      </c>
    </row>
    <row r="6238" spans="1:6" x14ac:dyDescent="0.2">
      <c r="A6238" s="18" t="s">
        <v>218</v>
      </c>
      <c r="B6238" s="18" t="s">
        <v>328</v>
      </c>
      <c r="C6238" s="18" t="s">
        <v>329</v>
      </c>
      <c r="D6238" s="18" t="s">
        <v>128</v>
      </c>
      <c r="E6238" s="18" t="s">
        <v>130</v>
      </c>
      <c r="F6238" s="44">
        <v>332</v>
      </c>
    </row>
    <row r="6239" spans="1:6" x14ac:dyDescent="0.2">
      <c r="A6239" s="18" t="s">
        <v>218</v>
      </c>
      <c r="B6239" s="18" t="s">
        <v>328</v>
      </c>
      <c r="C6239" s="18" t="s">
        <v>329</v>
      </c>
      <c r="D6239" s="18" t="s">
        <v>244</v>
      </c>
      <c r="E6239" s="18" t="s">
        <v>160</v>
      </c>
      <c r="F6239" s="44">
        <v>4</v>
      </c>
    </row>
    <row r="6240" spans="1:6" x14ac:dyDescent="0.2">
      <c r="A6240" s="18" t="s">
        <v>218</v>
      </c>
      <c r="B6240" s="18" t="s">
        <v>328</v>
      </c>
      <c r="C6240" s="18" t="s">
        <v>329</v>
      </c>
      <c r="D6240" s="18" t="s">
        <v>244</v>
      </c>
      <c r="E6240" s="18" t="s">
        <v>161</v>
      </c>
      <c r="F6240" s="44">
        <v>47</v>
      </c>
    </row>
    <row r="6241" spans="1:6" x14ac:dyDescent="0.2">
      <c r="A6241" s="18" t="s">
        <v>218</v>
      </c>
      <c r="B6241" s="18" t="s">
        <v>328</v>
      </c>
      <c r="C6241" s="18" t="s">
        <v>329</v>
      </c>
      <c r="D6241" s="18" t="s">
        <v>138</v>
      </c>
      <c r="E6241" s="18" t="s">
        <v>140</v>
      </c>
      <c r="F6241" s="44">
        <v>75</v>
      </c>
    </row>
    <row r="6242" spans="1:6" x14ac:dyDescent="0.2">
      <c r="A6242" s="18" t="s">
        <v>218</v>
      </c>
      <c r="B6242" s="18" t="s">
        <v>328</v>
      </c>
      <c r="C6242" s="18" t="s">
        <v>329</v>
      </c>
      <c r="D6242" s="18" t="s">
        <v>138</v>
      </c>
      <c r="E6242" s="18" t="s">
        <v>139</v>
      </c>
      <c r="F6242" s="44">
        <v>392</v>
      </c>
    </row>
    <row r="6243" spans="1:6" x14ac:dyDescent="0.2">
      <c r="A6243" s="18" t="s">
        <v>218</v>
      </c>
      <c r="B6243" s="18" t="s">
        <v>328</v>
      </c>
      <c r="C6243" s="18" t="s">
        <v>329</v>
      </c>
      <c r="D6243" s="18" t="s">
        <v>148</v>
      </c>
      <c r="E6243" s="18" t="s">
        <v>23</v>
      </c>
      <c r="F6243" s="44">
        <v>3</v>
      </c>
    </row>
    <row r="6244" spans="1:6" x14ac:dyDescent="0.2">
      <c r="A6244" s="18" t="s">
        <v>218</v>
      </c>
      <c r="B6244" s="18" t="s">
        <v>328</v>
      </c>
      <c r="C6244" s="18" t="s">
        <v>330</v>
      </c>
      <c r="D6244" s="18" t="s">
        <v>21</v>
      </c>
      <c r="E6244" s="18" t="s">
        <v>156</v>
      </c>
      <c r="F6244" s="44">
        <v>181</v>
      </c>
    </row>
    <row r="6245" spans="1:6" x14ac:dyDescent="0.2">
      <c r="A6245" s="18" t="s">
        <v>218</v>
      </c>
      <c r="B6245" s="18" t="s">
        <v>328</v>
      </c>
      <c r="C6245" s="18" t="s">
        <v>330</v>
      </c>
      <c r="D6245" s="18" t="s">
        <v>21</v>
      </c>
      <c r="E6245" s="18" t="s">
        <v>157</v>
      </c>
      <c r="F6245" s="44">
        <v>417</v>
      </c>
    </row>
    <row r="6246" spans="1:6" x14ac:dyDescent="0.2">
      <c r="A6246" s="18" t="s">
        <v>218</v>
      </c>
      <c r="B6246" s="18" t="s">
        <v>328</v>
      </c>
      <c r="C6246" s="18" t="s">
        <v>330</v>
      </c>
      <c r="D6246" s="18" t="s">
        <v>73</v>
      </c>
      <c r="E6246" s="18" t="s">
        <v>93</v>
      </c>
      <c r="F6246" s="44">
        <v>33</v>
      </c>
    </row>
    <row r="6247" spans="1:6" x14ac:dyDescent="0.2">
      <c r="A6247" s="18" t="s">
        <v>218</v>
      </c>
      <c r="B6247" s="18" t="s">
        <v>328</v>
      </c>
      <c r="C6247" s="18" t="s">
        <v>330</v>
      </c>
      <c r="D6247" s="18" t="s">
        <v>73</v>
      </c>
      <c r="E6247" s="18" t="s">
        <v>92</v>
      </c>
      <c r="F6247" s="44">
        <v>15</v>
      </c>
    </row>
    <row r="6248" spans="1:6" x14ac:dyDescent="0.2">
      <c r="A6248" s="18" t="s">
        <v>218</v>
      </c>
      <c r="B6248" s="18" t="s">
        <v>328</v>
      </c>
      <c r="C6248" s="18" t="s">
        <v>330</v>
      </c>
      <c r="D6248" s="18" t="s">
        <v>73</v>
      </c>
      <c r="E6248" s="18" t="s">
        <v>94</v>
      </c>
      <c r="F6248" s="44">
        <v>22</v>
      </c>
    </row>
    <row r="6249" spans="1:6" x14ac:dyDescent="0.2">
      <c r="A6249" s="18" t="s">
        <v>218</v>
      </c>
      <c r="B6249" s="18" t="s">
        <v>328</v>
      </c>
      <c r="C6249" s="18" t="s">
        <v>330</v>
      </c>
      <c r="D6249" s="18" t="s">
        <v>73</v>
      </c>
      <c r="E6249" s="18" t="s">
        <v>87</v>
      </c>
      <c r="F6249" s="44">
        <v>9</v>
      </c>
    </row>
    <row r="6250" spans="1:6" x14ac:dyDescent="0.2">
      <c r="A6250" s="18" t="s">
        <v>218</v>
      </c>
      <c r="B6250" s="18" t="s">
        <v>328</v>
      </c>
      <c r="C6250" s="18" t="s">
        <v>330</v>
      </c>
      <c r="D6250" s="18" t="s">
        <v>73</v>
      </c>
      <c r="E6250" s="18" t="s">
        <v>86</v>
      </c>
      <c r="F6250" s="44">
        <v>29</v>
      </c>
    </row>
    <row r="6251" spans="1:6" x14ac:dyDescent="0.2">
      <c r="A6251" s="18" t="s">
        <v>218</v>
      </c>
      <c r="B6251" s="18" t="s">
        <v>328</v>
      </c>
      <c r="C6251" s="18" t="s">
        <v>330</v>
      </c>
      <c r="D6251" s="18" t="s">
        <v>73</v>
      </c>
      <c r="E6251" s="18" t="s">
        <v>88</v>
      </c>
      <c r="F6251" s="44">
        <v>2</v>
      </c>
    </row>
    <row r="6252" spans="1:6" x14ac:dyDescent="0.2">
      <c r="A6252" s="18" t="s">
        <v>218</v>
      </c>
      <c r="B6252" s="18" t="s">
        <v>328</v>
      </c>
      <c r="C6252" s="18" t="s">
        <v>330</v>
      </c>
      <c r="D6252" s="18" t="s">
        <v>73</v>
      </c>
      <c r="E6252" s="18" t="s">
        <v>96</v>
      </c>
      <c r="F6252" s="44">
        <v>37</v>
      </c>
    </row>
    <row r="6253" spans="1:6" x14ac:dyDescent="0.2">
      <c r="A6253" s="18" t="s">
        <v>218</v>
      </c>
      <c r="B6253" s="18" t="s">
        <v>328</v>
      </c>
      <c r="C6253" s="18" t="s">
        <v>330</v>
      </c>
      <c r="D6253" s="18" t="s">
        <v>73</v>
      </c>
      <c r="E6253" s="18" t="s">
        <v>95</v>
      </c>
      <c r="F6253" s="44">
        <v>38</v>
      </c>
    </row>
    <row r="6254" spans="1:6" x14ac:dyDescent="0.2">
      <c r="A6254" s="18" t="s">
        <v>218</v>
      </c>
      <c r="B6254" s="18" t="s">
        <v>328</v>
      </c>
      <c r="C6254" s="18" t="s">
        <v>330</v>
      </c>
      <c r="D6254" s="18" t="s">
        <v>73</v>
      </c>
      <c r="E6254" s="18" t="s">
        <v>97</v>
      </c>
      <c r="F6254" s="44">
        <v>7</v>
      </c>
    </row>
    <row r="6255" spans="1:6" x14ac:dyDescent="0.2">
      <c r="A6255" s="18" t="s">
        <v>218</v>
      </c>
      <c r="B6255" s="18" t="s">
        <v>328</v>
      </c>
      <c r="C6255" s="18" t="s">
        <v>330</v>
      </c>
      <c r="D6255" s="18" t="s">
        <v>73</v>
      </c>
      <c r="E6255" s="18" t="s">
        <v>80</v>
      </c>
      <c r="F6255" s="44">
        <v>3</v>
      </c>
    </row>
    <row r="6256" spans="1:6" x14ac:dyDescent="0.2">
      <c r="A6256" s="18" t="s">
        <v>218</v>
      </c>
      <c r="B6256" s="18" t="s">
        <v>328</v>
      </c>
      <c r="C6256" s="18" t="s">
        <v>330</v>
      </c>
      <c r="D6256" s="18" t="s">
        <v>73</v>
      </c>
      <c r="E6256" s="18" t="s">
        <v>79</v>
      </c>
      <c r="F6256" s="44">
        <v>53</v>
      </c>
    </row>
    <row r="6257" spans="1:6" x14ac:dyDescent="0.2">
      <c r="A6257" s="18" t="s">
        <v>218</v>
      </c>
      <c r="B6257" s="18" t="s">
        <v>328</v>
      </c>
      <c r="C6257" s="18" t="s">
        <v>330</v>
      </c>
      <c r="D6257" s="18" t="s">
        <v>73</v>
      </c>
      <c r="E6257" s="18" t="s">
        <v>78</v>
      </c>
      <c r="F6257" s="44">
        <v>11</v>
      </c>
    </row>
    <row r="6258" spans="1:6" x14ac:dyDescent="0.2">
      <c r="A6258" s="18" t="s">
        <v>218</v>
      </c>
      <c r="B6258" s="18" t="s">
        <v>328</v>
      </c>
      <c r="C6258" s="18" t="s">
        <v>330</v>
      </c>
      <c r="D6258" s="18" t="s">
        <v>73</v>
      </c>
      <c r="E6258" s="18" t="s">
        <v>81</v>
      </c>
      <c r="F6258" s="44">
        <v>18</v>
      </c>
    </row>
    <row r="6259" spans="1:6" x14ac:dyDescent="0.2">
      <c r="A6259" s="18" t="s">
        <v>218</v>
      </c>
      <c r="B6259" s="18" t="s">
        <v>328</v>
      </c>
      <c r="C6259" s="18" t="s">
        <v>330</v>
      </c>
      <c r="D6259" s="18" t="s">
        <v>73</v>
      </c>
      <c r="E6259" s="18" t="s">
        <v>76</v>
      </c>
      <c r="F6259" s="44">
        <v>72</v>
      </c>
    </row>
    <row r="6260" spans="1:6" x14ac:dyDescent="0.2">
      <c r="A6260" s="18" t="s">
        <v>218</v>
      </c>
      <c r="B6260" s="18" t="s">
        <v>328</v>
      </c>
      <c r="C6260" s="18" t="s">
        <v>330</v>
      </c>
      <c r="D6260" s="18" t="s">
        <v>73</v>
      </c>
      <c r="E6260" s="18" t="s">
        <v>75</v>
      </c>
      <c r="F6260" s="44">
        <v>283</v>
      </c>
    </row>
    <row r="6261" spans="1:6" x14ac:dyDescent="0.2">
      <c r="A6261" s="18" t="s">
        <v>218</v>
      </c>
      <c r="B6261" s="18" t="s">
        <v>328</v>
      </c>
      <c r="C6261" s="18" t="s">
        <v>330</v>
      </c>
      <c r="D6261" s="18" t="s">
        <v>73</v>
      </c>
      <c r="E6261" s="18" t="s">
        <v>74</v>
      </c>
      <c r="F6261" s="44">
        <v>3</v>
      </c>
    </row>
    <row r="6262" spans="1:6" x14ac:dyDescent="0.2">
      <c r="A6262" s="18" t="s">
        <v>218</v>
      </c>
      <c r="B6262" s="18" t="s">
        <v>328</v>
      </c>
      <c r="C6262" s="18" t="s">
        <v>330</v>
      </c>
      <c r="D6262" s="18" t="s">
        <v>73</v>
      </c>
      <c r="E6262" s="18" t="s">
        <v>77</v>
      </c>
      <c r="F6262" s="44">
        <v>85</v>
      </c>
    </row>
    <row r="6263" spans="1:6" x14ac:dyDescent="0.2">
      <c r="A6263" s="18" t="s">
        <v>218</v>
      </c>
      <c r="B6263" s="18" t="s">
        <v>328</v>
      </c>
      <c r="C6263" s="18" t="s">
        <v>330</v>
      </c>
      <c r="D6263" s="18" t="s">
        <v>73</v>
      </c>
      <c r="E6263" s="18" t="s">
        <v>84</v>
      </c>
      <c r="F6263" s="44">
        <v>3</v>
      </c>
    </row>
    <row r="6264" spans="1:6" x14ac:dyDescent="0.2">
      <c r="A6264" s="18" t="s">
        <v>218</v>
      </c>
      <c r="B6264" s="18" t="s">
        <v>328</v>
      </c>
      <c r="C6264" s="18" t="s">
        <v>330</v>
      </c>
      <c r="D6264" s="18" t="s">
        <v>73</v>
      </c>
      <c r="E6264" s="18" t="s">
        <v>83</v>
      </c>
      <c r="F6264" s="44">
        <v>49</v>
      </c>
    </row>
    <row r="6265" spans="1:6" x14ac:dyDescent="0.2">
      <c r="A6265" s="18" t="s">
        <v>218</v>
      </c>
      <c r="B6265" s="18" t="s">
        <v>328</v>
      </c>
      <c r="C6265" s="18" t="s">
        <v>330</v>
      </c>
      <c r="D6265" s="18" t="s">
        <v>73</v>
      </c>
      <c r="E6265" s="18" t="s">
        <v>82</v>
      </c>
      <c r="F6265" s="44">
        <v>152</v>
      </c>
    </row>
    <row r="6266" spans="1:6" x14ac:dyDescent="0.2">
      <c r="A6266" s="18" t="s">
        <v>218</v>
      </c>
      <c r="B6266" s="18" t="s">
        <v>328</v>
      </c>
      <c r="C6266" s="18" t="s">
        <v>330</v>
      </c>
      <c r="D6266" s="18" t="s">
        <v>73</v>
      </c>
      <c r="E6266" s="18" t="s">
        <v>85</v>
      </c>
      <c r="F6266" s="44">
        <v>32</v>
      </c>
    </row>
    <row r="6267" spans="1:6" x14ac:dyDescent="0.2">
      <c r="A6267" s="18" t="s">
        <v>218</v>
      </c>
      <c r="B6267" s="18" t="s">
        <v>328</v>
      </c>
      <c r="C6267" s="18" t="s">
        <v>330</v>
      </c>
      <c r="D6267" s="18" t="s">
        <v>73</v>
      </c>
      <c r="E6267" s="18" t="s">
        <v>90</v>
      </c>
      <c r="F6267" s="44">
        <v>352</v>
      </c>
    </row>
    <row r="6268" spans="1:6" x14ac:dyDescent="0.2">
      <c r="A6268" s="18" t="s">
        <v>218</v>
      </c>
      <c r="B6268" s="18" t="s">
        <v>328</v>
      </c>
      <c r="C6268" s="18" t="s">
        <v>330</v>
      </c>
      <c r="D6268" s="18" t="s">
        <v>73</v>
      </c>
      <c r="E6268" s="18" t="s">
        <v>89</v>
      </c>
      <c r="F6268" s="44">
        <v>76</v>
      </c>
    </row>
    <row r="6269" spans="1:6" x14ac:dyDescent="0.2">
      <c r="A6269" s="18" t="s">
        <v>218</v>
      </c>
      <c r="B6269" s="18" t="s">
        <v>328</v>
      </c>
      <c r="C6269" s="18" t="s">
        <v>330</v>
      </c>
      <c r="D6269" s="18" t="s">
        <v>73</v>
      </c>
      <c r="E6269" s="18" t="s">
        <v>91</v>
      </c>
      <c r="F6269" s="44">
        <v>188</v>
      </c>
    </row>
    <row r="6270" spans="1:6" x14ac:dyDescent="0.2">
      <c r="A6270" s="18" t="s">
        <v>218</v>
      </c>
      <c r="B6270" s="18" t="s">
        <v>328</v>
      </c>
      <c r="C6270" s="18" t="s">
        <v>330</v>
      </c>
      <c r="D6270" s="18" t="s">
        <v>150</v>
      </c>
      <c r="E6270" s="18" t="s">
        <v>154</v>
      </c>
      <c r="F6270" s="44">
        <v>2753</v>
      </c>
    </row>
    <row r="6271" spans="1:6" x14ac:dyDescent="0.2">
      <c r="A6271" s="18" t="s">
        <v>218</v>
      </c>
      <c r="B6271" s="18" t="s">
        <v>328</v>
      </c>
      <c r="C6271" s="18" t="s">
        <v>330</v>
      </c>
      <c r="D6271" s="18" t="s">
        <v>150</v>
      </c>
      <c r="E6271" s="18" t="s">
        <v>151</v>
      </c>
      <c r="F6271" s="44">
        <v>15</v>
      </c>
    </row>
    <row r="6272" spans="1:6" x14ac:dyDescent="0.2">
      <c r="A6272" s="18" t="s">
        <v>218</v>
      </c>
      <c r="B6272" s="18" t="s">
        <v>328</v>
      </c>
      <c r="C6272" s="18" t="s">
        <v>330</v>
      </c>
      <c r="D6272" s="18" t="s">
        <v>150</v>
      </c>
      <c r="E6272" s="18" t="s">
        <v>152</v>
      </c>
      <c r="F6272" s="44">
        <v>407</v>
      </c>
    </row>
    <row r="6273" spans="1:6" x14ac:dyDescent="0.2">
      <c r="A6273" s="18" t="s">
        <v>218</v>
      </c>
      <c r="B6273" s="18" t="s">
        <v>328</v>
      </c>
      <c r="C6273" s="18" t="s">
        <v>330</v>
      </c>
      <c r="D6273" s="18" t="s">
        <v>150</v>
      </c>
      <c r="E6273" s="18" t="s">
        <v>153</v>
      </c>
      <c r="F6273" s="44">
        <v>1934</v>
      </c>
    </row>
    <row r="6274" spans="1:6" x14ac:dyDescent="0.2">
      <c r="A6274" s="18" t="s">
        <v>218</v>
      </c>
      <c r="B6274" s="18" t="s">
        <v>328</v>
      </c>
      <c r="C6274" s="18" t="s">
        <v>330</v>
      </c>
      <c r="D6274" s="18" t="s">
        <v>57</v>
      </c>
      <c r="E6274" s="18" t="s">
        <v>62</v>
      </c>
      <c r="F6274" s="44">
        <v>2094</v>
      </c>
    </row>
    <row r="6275" spans="1:6" x14ac:dyDescent="0.2">
      <c r="A6275" s="18" t="s">
        <v>218</v>
      </c>
      <c r="B6275" s="18" t="s">
        <v>328</v>
      </c>
      <c r="C6275" s="18" t="s">
        <v>330</v>
      </c>
      <c r="D6275" s="18" t="s">
        <v>57</v>
      </c>
      <c r="E6275" s="18" t="s">
        <v>59</v>
      </c>
      <c r="F6275" s="44">
        <v>941</v>
      </c>
    </row>
    <row r="6276" spans="1:6" x14ac:dyDescent="0.2">
      <c r="A6276" s="18" t="s">
        <v>218</v>
      </c>
      <c r="B6276" s="18" t="s">
        <v>328</v>
      </c>
      <c r="C6276" s="18" t="s">
        <v>330</v>
      </c>
      <c r="D6276" s="18" t="s">
        <v>57</v>
      </c>
      <c r="E6276" s="18" t="s">
        <v>60</v>
      </c>
      <c r="F6276" s="44">
        <v>1905</v>
      </c>
    </row>
    <row r="6277" spans="1:6" x14ac:dyDescent="0.2">
      <c r="A6277" s="18" t="s">
        <v>218</v>
      </c>
      <c r="B6277" s="18" t="s">
        <v>328</v>
      </c>
      <c r="C6277" s="18" t="s">
        <v>330</v>
      </c>
      <c r="D6277" s="18" t="s">
        <v>57</v>
      </c>
      <c r="E6277" s="18" t="s">
        <v>61</v>
      </c>
      <c r="F6277" s="44">
        <v>723</v>
      </c>
    </row>
    <row r="6278" spans="1:6" x14ac:dyDescent="0.2">
      <c r="A6278" s="18" t="s">
        <v>218</v>
      </c>
      <c r="B6278" s="18" t="s">
        <v>328</v>
      </c>
      <c r="C6278" s="18" t="s">
        <v>330</v>
      </c>
      <c r="D6278" s="18" t="s">
        <v>57</v>
      </c>
      <c r="E6278" s="18" t="s">
        <v>63</v>
      </c>
      <c r="F6278" s="44">
        <v>445</v>
      </c>
    </row>
    <row r="6279" spans="1:6" x14ac:dyDescent="0.2">
      <c r="A6279" s="18" t="s">
        <v>218</v>
      </c>
      <c r="B6279" s="18" t="s">
        <v>328</v>
      </c>
      <c r="C6279" s="18" t="s">
        <v>330</v>
      </c>
      <c r="D6279" s="18" t="s">
        <v>57</v>
      </c>
      <c r="E6279" s="18" t="s">
        <v>23</v>
      </c>
      <c r="F6279" s="44">
        <v>350</v>
      </c>
    </row>
    <row r="6280" spans="1:6" x14ac:dyDescent="0.2">
      <c r="A6280" s="18" t="s">
        <v>218</v>
      </c>
      <c r="B6280" s="18" t="s">
        <v>328</v>
      </c>
      <c r="C6280" s="18" t="s">
        <v>330</v>
      </c>
      <c r="D6280" s="18" t="s">
        <v>141</v>
      </c>
      <c r="E6280" s="18" t="s">
        <v>145</v>
      </c>
      <c r="F6280" s="44">
        <v>3</v>
      </c>
    </row>
    <row r="6281" spans="1:6" x14ac:dyDescent="0.2">
      <c r="A6281" s="18" t="s">
        <v>218</v>
      </c>
      <c r="B6281" s="18" t="s">
        <v>328</v>
      </c>
      <c r="C6281" s="18" t="s">
        <v>330</v>
      </c>
      <c r="D6281" s="18" t="s">
        <v>141</v>
      </c>
      <c r="E6281" s="18" t="s">
        <v>142</v>
      </c>
      <c r="F6281" s="44">
        <v>140</v>
      </c>
    </row>
    <row r="6282" spans="1:6" x14ac:dyDescent="0.2">
      <c r="A6282" s="18" t="s">
        <v>218</v>
      </c>
      <c r="B6282" s="18" t="s">
        <v>328</v>
      </c>
      <c r="C6282" s="18" t="s">
        <v>330</v>
      </c>
      <c r="D6282" s="18" t="s">
        <v>141</v>
      </c>
      <c r="E6282" s="18" t="s">
        <v>147</v>
      </c>
      <c r="F6282" s="44">
        <v>26</v>
      </c>
    </row>
    <row r="6283" spans="1:6" x14ac:dyDescent="0.2">
      <c r="A6283" s="18" t="s">
        <v>218</v>
      </c>
      <c r="B6283" s="18" t="s">
        <v>328</v>
      </c>
      <c r="C6283" s="18" t="s">
        <v>330</v>
      </c>
      <c r="D6283" s="18" t="s">
        <v>141</v>
      </c>
      <c r="E6283" s="18" t="s">
        <v>143</v>
      </c>
      <c r="F6283" s="44">
        <v>4</v>
      </c>
    </row>
    <row r="6284" spans="1:6" x14ac:dyDescent="0.2">
      <c r="A6284" s="18" t="s">
        <v>218</v>
      </c>
      <c r="B6284" s="18" t="s">
        <v>328</v>
      </c>
      <c r="C6284" s="18" t="s">
        <v>330</v>
      </c>
      <c r="D6284" s="18" t="s">
        <v>35</v>
      </c>
      <c r="E6284" s="18" t="s">
        <v>21</v>
      </c>
      <c r="F6284" s="44">
        <v>1039</v>
      </c>
    </row>
    <row r="6285" spans="1:6" x14ac:dyDescent="0.2">
      <c r="A6285" s="18" t="s">
        <v>218</v>
      </c>
      <c r="B6285" s="18" t="s">
        <v>328</v>
      </c>
      <c r="C6285" s="18" t="s">
        <v>330</v>
      </c>
      <c r="D6285" s="18" t="s">
        <v>35</v>
      </c>
      <c r="E6285" s="18" t="s">
        <v>36</v>
      </c>
      <c r="F6285" s="44">
        <v>34</v>
      </c>
    </row>
    <row r="6286" spans="1:6" x14ac:dyDescent="0.2">
      <c r="A6286" s="18" t="s">
        <v>218</v>
      </c>
      <c r="B6286" s="18" t="s">
        <v>328</v>
      </c>
      <c r="C6286" s="18" t="s">
        <v>330</v>
      </c>
      <c r="D6286" s="18" t="s">
        <v>35</v>
      </c>
      <c r="E6286" s="18" t="s">
        <v>38</v>
      </c>
      <c r="F6286" s="44">
        <v>2148</v>
      </c>
    </row>
    <row r="6287" spans="1:6" x14ac:dyDescent="0.2">
      <c r="A6287" s="18" t="s">
        <v>218</v>
      </c>
      <c r="B6287" s="18" t="s">
        <v>328</v>
      </c>
      <c r="C6287" s="18" t="s">
        <v>330</v>
      </c>
      <c r="D6287" s="18" t="s">
        <v>35</v>
      </c>
      <c r="E6287" s="18" t="s">
        <v>23</v>
      </c>
      <c r="F6287" s="44">
        <v>158</v>
      </c>
    </row>
    <row r="6288" spans="1:6" x14ac:dyDescent="0.2">
      <c r="A6288" s="18" t="s">
        <v>218</v>
      </c>
      <c r="B6288" s="18" t="s">
        <v>328</v>
      </c>
      <c r="C6288" s="18" t="s">
        <v>330</v>
      </c>
      <c r="D6288" s="18" t="s">
        <v>35</v>
      </c>
      <c r="E6288" s="18" t="s">
        <v>37</v>
      </c>
      <c r="F6288" s="44">
        <v>345</v>
      </c>
    </row>
    <row r="6289" spans="1:6" x14ac:dyDescent="0.2">
      <c r="A6289" s="18" t="s">
        <v>218</v>
      </c>
      <c r="B6289" s="18" t="s">
        <v>328</v>
      </c>
      <c r="C6289" s="18" t="s">
        <v>330</v>
      </c>
      <c r="D6289" s="18" t="s">
        <v>35</v>
      </c>
      <c r="E6289" s="18" t="s">
        <v>22</v>
      </c>
      <c r="F6289" s="44">
        <v>158</v>
      </c>
    </row>
    <row r="6290" spans="1:6" x14ac:dyDescent="0.2">
      <c r="A6290" s="18" t="s">
        <v>218</v>
      </c>
      <c r="B6290" s="18" t="s">
        <v>328</v>
      </c>
      <c r="C6290" s="18" t="s">
        <v>330</v>
      </c>
      <c r="D6290" s="18" t="s">
        <v>272</v>
      </c>
      <c r="E6290" s="18" t="s">
        <v>166</v>
      </c>
      <c r="F6290" s="44">
        <v>356</v>
      </c>
    </row>
    <row r="6291" spans="1:6" x14ac:dyDescent="0.2">
      <c r="A6291" s="18" t="s">
        <v>218</v>
      </c>
      <c r="B6291" s="18" t="s">
        <v>328</v>
      </c>
      <c r="C6291" s="18" t="s">
        <v>330</v>
      </c>
      <c r="D6291" s="18" t="s">
        <v>272</v>
      </c>
      <c r="E6291" s="18" t="s">
        <v>163</v>
      </c>
      <c r="F6291" s="44">
        <v>1389</v>
      </c>
    </row>
    <row r="6292" spans="1:6" x14ac:dyDescent="0.2">
      <c r="A6292" s="18" t="s">
        <v>218</v>
      </c>
      <c r="B6292" s="18" t="s">
        <v>328</v>
      </c>
      <c r="C6292" s="18" t="s">
        <v>330</v>
      </c>
      <c r="D6292" s="18" t="s">
        <v>105</v>
      </c>
      <c r="E6292" s="18" t="s">
        <v>106</v>
      </c>
      <c r="F6292" s="44">
        <v>2</v>
      </c>
    </row>
    <row r="6293" spans="1:6" x14ac:dyDescent="0.2">
      <c r="A6293" s="18" t="s">
        <v>218</v>
      </c>
      <c r="B6293" s="18" t="s">
        <v>328</v>
      </c>
      <c r="C6293" s="18" t="s">
        <v>330</v>
      </c>
      <c r="D6293" s="18" t="s">
        <v>105</v>
      </c>
      <c r="E6293" s="18" t="s">
        <v>107</v>
      </c>
      <c r="F6293" s="44">
        <v>2</v>
      </c>
    </row>
    <row r="6294" spans="1:6" x14ac:dyDescent="0.2">
      <c r="A6294" s="18" t="s">
        <v>218</v>
      </c>
      <c r="B6294" s="18" t="s">
        <v>328</v>
      </c>
      <c r="C6294" s="18" t="s">
        <v>330</v>
      </c>
      <c r="D6294" s="18" t="s">
        <v>105</v>
      </c>
      <c r="E6294" s="18" t="s">
        <v>108</v>
      </c>
      <c r="F6294" s="44">
        <v>15</v>
      </c>
    </row>
    <row r="6295" spans="1:6" x14ac:dyDescent="0.2">
      <c r="A6295" s="18" t="s">
        <v>218</v>
      </c>
      <c r="B6295" s="18" t="s">
        <v>328</v>
      </c>
      <c r="C6295" s="18" t="s">
        <v>330</v>
      </c>
      <c r="D6295" s="18" t="s">
        <v>105</v>
      </c>
      <c r="E6295" s="18" t="s">
        <v>109</v>
      </c>
      <c r="F6295" s="44">
        <v>393</v>
      </c>
    </row>
    <row r="6296" spans="1:6" x14ac:dyDescent="0.2">
      <c r="A6296" s="18" t="s">
        <v>218</v>
      </c>
      <c r="B6296" s="18" t="s">
        <v>328</v>
      </c>
      <c r="C6296" s="18" t="s">
        <v>330</v>
      </c>
      <c r="D6296" s="18" t="s">
        <v>105</v>
      </c>
      <c r="E6296" s="18" t="s">
        <v>110</v>
      </c>
      <c r="F6296" s="44">
        <v>31</v>
      </c>
    </row>
    <row r="6297" spans="1:6" x14ac:dyDescent="0.2">
      <c r="A6297" s="18" t="s">
        <v>218</v>
      </c>
      <c r="B6297" s="18" t="s">
        <v>328</v>
      </c>
      <c r="C6297" s="18" t="s">
        <v>330</v>
      </c>
      <c r="D6297" s="18" t="s">
        <v>105</v>
      </c>
      <c r="E6297" s="18" t="s">
        <v>111</v>
      </c>
      <c r="F6297" s="44">
        <v>62</v>
      </c>
    </row>
    <row r="6298" spans="1:6" x14ac:dyDescent="0.2">
      <c r="A6298" s="18" t="s">
        <v>218</v>
      </c>
      <c r="B6298" s="18" t="s">
        <v>328</v>
      </c>
      <c r="C6298" s="18" t="s">
        <v>330</v>
      </c>
      <c r="D6298" s="18" t="s">
        <v>105</v>
      </c>
      <c r="E6298" s="18" t="s">
        <v>112</v>
      </c>
      <c r="F6298" s="44">
        <v>4</v>
      </c>
    </row>
    <row r="6299" spans="1:6" x14ac:dyDescent="0.2">
      <c r="A6299" s="18" t="s">
        <v>218</v>
      </c>
      <c r="B6299" s="18" t="s">
        <v>328</v>
      </c>
      <c r="C6299" s="18" t="s">
        <v>330</v>
      </c>
      <c r="D6299" s="18" t="s">
        <v>105</v>
      </c>
      <c r="E6299" s="18" t="s">
        <v>113</v>
      </c>
      <c r="F6299" s="44">
        <v>6</v>
      </c>
    </row>
    <row r="6300" spans="1:6" x14ac:dyDescent="0.2">
      <c r="A6300" s="18" t="s">
        <v>218</v>
      </c>
      <c r="B6300" s="18" t="s">
        <v>328</v>
      </c>
      <c r="C6300" s="18" t="s">
        <v>330</v>
      </c>
      <c r="D6300" s="18" t="s">
        <v>105</v>
      </c>
      <c r="E6300" s="18" t="s">
        <v>114</v>
      </c>
      <c r="F6300" s="44">
        <v>2</v>
      </c>
    </row>
    <row r="6301" spans="1:6" x14ac:dyDescent="0.2">
      <c r="A6301" s="18" t="s">
        <v>218</v>
      </c>
      <c r="B6301" s="18" t="s">
        <v>328</v>
      </c>
      <c r="C6301" s="18" t="s">
        <v>330</v>
      </c>
      <c r="D6301" s="18" t="s">
        <v>105</v>
      </c>
      <c r="E6301" s="18" t="s">
        <v>115</v>
      </c>
      <c r="F6301" s="44">
        <v>7</v>
      </c>
    </row>
    <row r="6302" spans="1:6" x14ac:dyDescent="0.2">
      <c r="A6302" s="18" t="s">
        <v>218</v>
      </c>
      <c r="B6302" s="18" t="s">
        <v>328</v>
      </c>
      <c r="C6302" s="18" t="s">
        <v>330</v>
      </c>
      <c r="D6302" s="18" t="s">
        <v>105</v>
      </c>
      <c r="E6302" s="18" t="s">
        <v>116</v>
      </c>
      <c r="F6302" s="44">
        <v>7</v>
      </c>
    </row>
    <row r="6303" spans="1:6" x14ac:dyDescent="0.2">
      <c r="A6303" s="18" t="s">
        <v>218</v>
      </c>
      <c r="B6303" s="18" t="s">
        <v>328</v>
      </c>
      <c r="C6303" s="18" t="s">
        <v>330</v>
      </c>
      <c r="D6303" s="18" t="s">
        <v>105</v>
      </c>
      <c r="E6303" s="18" t="s">
        <v>117</v>
      </c>
      <c r="F6303" s="44">
        <v>36</v>
      </c>
    </row>
    <row r="6304" spans="1:6" x14ac:dyDescent="0.2">
      <c r="A6304" s="18" t="s">
        <v>218</v>
      </c>
      <c r="B6304" s="18" t="s">
        <v>328</v>
      </c>
      <c r="C6304" s="18" t="s">
        <v>330</v>
      </c>
      <c r="D6304" s="18" t="s">
        <v>105</v>
      </c>
      <c r="E6304" s="18" t="s">
        <v>119</v>
      </c>
      <c r="F6304" s="44">
        <v>1</v>
      </c>
    </row>
    <row r="6305" spans="1:6" x14ac:dyDescent="0.2">
      <c r="A6305" s="18" t="s">
        <v>218</v>
      </c>
      <c r="B6305" s="18" t="s">
        <v>328</v>
      </c>
      <c r="C6305" s="18" t="s">
        <v>330</v>
      </c>
      <c r="D6305" s="18" t="s">
        <v>105</v>
      </c>
      <c r="E6305" s="18" t="s">
        <v>120</v>
      </c>
      <c r="F6305" s="44">
        <v>12</v>
      </c>
    </row>
    <row r="6306" spans="1:6" x14ac:dyDescent="0.2">
      <c r="A6306" s="18" t="s">
        <v>218</v>
      </c>
      <c r="B6306" s="18" t="s">
        <v>328</v>
      </c>
      <c r="C6306" s="18" t="s">
        <v>330</v>
      </c>
      <c r="D6306" s="18" t="s">
        <v>105</v>
      </c>
      <c r="E6306" s="18" t="s">
        <v>121</v>
      </c>
      <c r="F6306" s="44">
        <v>38</v>
      </c>
    </row>
    <row r="6307" spans="1:6" x14ac:dyDescent="0.2">
      <c r="A6307" s="18" t="s">
        <v>218</v>
      </c>
      <c r="B6307" s="18" t="s">
        <v>328</v>
      </c>
      <c r="C6307" s="18" t="s">
        <v>330</v>
      </c>
      <c r="D6307" s="18" t="s">
        <v>105</v>
      </c>
      <c r="E6307" s="18" t="s">
        <v>123</v>
      </c>
      <c r="F6307" s="44">
        <v>3</v>
      </c>
    </row>
    <row r="6308" spans="1:6" x14ac:dyDescent="0.2">
      <c r="A6308" s="18" t="s">
        <v>218</v>
      </c>
      <c r="B6308" s="18" t="s">
        <v>328</v>
      </c>
      <c r="C6308" s="18" t="s">
        <v>330</v>
      </c>
      <c r="D6308" s="18" t="s">
        <v>105</v>
      </c>
      <c r="E6308" s="18" t="s">
        <v>124</v>
      </c>
      <c r="F6308" s="44">
        <v>5</v>
      </c>
    </row>
    <row r="6309" spans="1:6" x14ac:dyDescent="0.2">
      <c r="A6309" s="18" t="s">
        <v>218</v>
      </c>
      <c r="B6309" s="18" t="s">
        <v>328</v>
      </c>
      <c r="C6309" s="18" t="s">
        <v>330</v>
      </c>
      <c r="D6309" s="18" t="s">
        <v>105</v>
      </c>
      <c r="E6309" s="18" t="s">
        <v>125</v>
      </c>
      <c r="F6309" s="44">
        <v>39</v>
      </c>
    </row>
    <row r="6310" spans="1:6" x14ac:dyDescent="0.2">
      <c r="A6310" s="18" t="s">
        <v>218</v>
      </c>
      <c r="B6310" s="18" t="s">
        <v>328</v>
      </c>
      <c r="C6310" s="18" t="s">
        <v>330</v>
      </c>
      <c r="D6310" s="18" t="s">
        <v>105</v>
      </c>
      <c r="E6310" s="18" t="s">
        <v>126</v>
      </c>
      <c r="F6310" s="44">
        <v>7</v>
      </c>
    </row>
    <row r="6311" spans="1:6" x14ac:dyDescent="0.2">
      <c r="A6311" s="18" t="s">
        <v>218</v>
      </c>
      <c r="B6311" s="18" t="s">
        <v>328</v>
      </c>
      <c r="C6311" s="18" t="s">
        <v>330</v>
      </c>
      <c r="D6311" s="18" t="s">
        <v>105</v>
      </c>
      <c r="E6311" s="18" t="s">
        <v>127</v>
      </c>
      <c r="F6311" s="44">
        <v>96</v>
      </c>
    </row>
    <row r="6312" spans="1:6" x14ac:dyDescent="0.2">
      <c r="A6312" s="18" t="s">
        <v>218</v>
      </c>
      <c r="B6312" s="18" t="s">
        <v>328</v>
      </c>
      <c r="C6312" s="18" t="s">
        <v>330</v>
      </c>
      <c r="D6312" s="18" t="s">
        <v>242</v>
      </c>
      <c r="E6312" s="18" t="s">
        <v>62</v>
      </c>
      <c r="F6312" s="44">
        <v>1644</v>
      </c>
    </row>
    <row r="6313" spans="1:6" x14ac:dyDescent="0.2">
      <c r="A6313" s="18" t="s">
        <v>218</v>
      </c>
      <c r="B6313" s="18" t="s">
        <v>328</v>
      </c>
      <c r="C6313" s="18" t="s">
        <v>330</v>
      </c>
      <c r="D6313" s="18" t="s">
        <v>242</v>
      </c>
      <c r="E6313" s="18" t="s">
        <v>59</v>
      </c>
      <c r="F6313" s="44">
        <v>83</v>
      </c>
    </row>
    <row r="6314" spans="1:6" x14ac:dyDescent="0.2">
      <c r="A6314" s="18" t="s">
        <v>218</v>
      </c>
      <c r="B6314" s="18" t="s">
        <v>328</v>
      </c>
      <c r="C6314" s="18" t="s">
        <v>330</v>
      </c>
      <c r="D6314" s="18" t="s">
        <v>242</v>
      </c>
      <c r="E6314" s="18" t="s">
        <v>60</v>
      </c>
      <c r="F6314" s="44">
        <v>39</v>
      </c>
    </row>
    <row r="6315" spans="1:6" x14ac:dyDescent="0.2">
      <c r="A6315" s="18" t="s">
        <v>218</v>
      </c>
      <c r="B6315" s="18" t="s">
        <v>328</v>
      </c>
      <c r="C6315" s="18" t="s">
        <v>330</v>
      </c>
      <c r="D6315" s="18" t="s">
        <v>242</v>
      </c>
      <c r="E6315" s="18" t="s">
        <v>61</v>
      </c>
      <c r="F6315" s="44">
        <v>357</v>
      </c>
    </row>
    <row r="6316" spans="1:6" x14ac:dyDescent="0.2">
      <c r="A6316" s="18" t="s">
        <v>218</v>
      </c>
      <c r="B6316" s="18" t="s">
        <v>328</v>
      </c>
      <c r="C6316" s="18" t="s">
        <v>330</v>
      </c>
      <c r="D6316" s="18" t="s">
        <v>242</v>
      </c>
      <c r="E6316" s="18" t="s">
        <v>63</v>
      </c>
      <c r="F6316" s="44">
        <v>133</v>
      </c>
    </row>
    <row r="6317" spans="1:6" x14ac:dyDescent="0.2">
      <c r="A6317" s="18" t="s">
        <v>218</v>
      </c>
      <c r="B6317" s="18" t="s">
        <v>328</v>
      </c>
      <c r="C6317" s="18" t="s">
        <v>330</v>
      </c>
      <c r="D6317" s="18" t="s">
        <v>242</v>
      </c>
      <c r="E6317" s="18" t="s">
        <v>23</v>
      </c>
      <c r="F6317" s="44">
        <v>38</v>
      </c>
    </row>
    <row r="6318" spans="1:6" x14ac:dyDescent="0.2">
      <c r="A6318" s="18" t="s">
        <v>218</v>
      </c>
      <c r="B6318" s="18" t="s">
        <v>328</v>
      </c>
      <c r="C6318" s="18" t="s">
        <v>330</v>
      </c>
      <c r="D6318" s="18" t="s">
        <v>273</v>
      </c>
      <c r="E6318" s="18" t="s">
        <v>133</v>
      </c>
      <c r="F6318" s="44">
        <v>72</v>
      </c>
    </row>
    <row r="6319" spans="1:6" x14ac:dyDescent="0.2">
      <c r="A6319" s="18" t="s">
        <v>218</v>
      </c>
      <c r="B6319" s="18" t="s">
        <v>328</v>
      </c>
      <c r="C6319" s="18" t="s">
        <v>330</v>
      </c>
      <c r="D6319" s="18" t="s">
        <v>273</v>
      </c>
      <c r="E6319" s="18" t="s">
        <v>23</v>
      </c>
      <c r="F6319" s="44">
        <v>306</v>
      </c>
    </row>
    <row r="6320" spans="1:6" x14ac:dyDescent="0.2">
      <c r="A6320" s="18" t="s">
        <v>218</v>
      </c>
      <c r="B6320" s="18" t="s">
        <v>328</v>
      </c>
      <c r="C6320" s="18" t="s">
        <v>330</v>
      </c>
      <c r="D6320" s="18" t="s">
        <v>273</v>
      </c>
      <c r="E6320" s="18" t="s">
        <v>136</v>
      </c>
      <c r="F6320" s="44">
        <v>22</v>
      </c>
    </row>
    <row r="6321" spans="1:6" x14ac:dyDescent="0.2">
      <c r="A6321" s="18" t="s">
        <v>218</v>
      </c>
      <c r="B6321" s="18" t="s">
        <v>328</v>
      </c>
      <c r="C6321" s="18" t="s">
        <v>330</v>
      </c>
      <c r="D6321" s="18" t="s">
        <v>273</v>
      </c>
      <c r="E6321" s="18" t="s">
        <v>137</v>
      </c>
      <c r="F6321" s="44">
        <v>66</v>
      </c>
    </row>
    <row r="6322" spans="1:6" x14ac:dyDescent="0.2">
      <c r="A6322" s="18" t="s">
        <v>218</v>
      </c>
      <c r="B6322" s="18" t="s">
        <v>328</v>
      </c>
      <c r="C6322" s="18" t="s">
        <v>330</v>
      </c>
      <c r="D6322" s="18" t="s">
        <v>273</v>
      </c>
      <c r="E6322" s="18" t="s">
        <v>135</v>
      </c>
      <c r="F6322" s="44">
        <v>105</v>
      </c>
    </row>
    <row r="6323" spans="1:6" x14ac:dyDescent="0.2">
      <c r="A6323" s="18" t="s">
        <v>218</v>
      </c>
      <c r="B6323" s="18" t="s">
        <v>328</v>
      </c>
      <c r="C6323" s="18" t="s">
        <v>330</v>
      </c>
      <c r="D6323" s="18" t="s">
        <v>273</v>
      </c>
      <c r="E6323" s="18" t="s">
        <v>134</v>
      </c>
      <c r="F6323" s="44">
        <v>46</v>
      </c>
    </row>
    <row r="6324" spans="1:6" x14ac:dyDescent="0.2">
      <c r="A6324" s="18" t="s">
        <v>218</v>
      </c>
      <c r="B6324" s="18" t="s">
        <v>328</v>
      </c>
      <c r="C6324" s="18" t="s">
        <v>330</v>
      </c>
      <c r="D6324" s="18" t="s">
        <v>273</v>
      </c>
      <c r="E6324" s="18" t="s">
        <v>132</v>
      </c>
      <c r="F6324" s="44">
        <v>505</v>
      </c>
    </row>
    <row r="6325" spans="1:6" x14ac:dyDescent="0.2">
      <c r="A6325" s="18" t="s">
        <v>218</v>
      </c>
      <c r="B6325" s="18" t="s">
        <v>328</v>
      </c>
      <c r="C6325" s="18" t="s">
        <v>330</v>
      </c>
      <c r="D6325" s="18" t="s">
        <v>274</v>
      </c>
      <c r="E6325" s="18" t="s">
        <v>163</v>
      </c>
      <c r="F6325" s="44">
        <v>44</v>
      </c>
    </row>
    <row r="6326" spans="1:6" x14ac:dyDescent="0.2">
      <c r="A6326" s="18" t="s">
        <v>218</v>
      </c>
      <c r="B6326" s="18" t="s">
        <v>328</v>
      </c>
      <c r="C6326" s="18" t="s">
        <v>330</v>
      </c>
      <c r="D6326" s="18" t="s">
        <v>34</v>
      </c>
      <c r="E6326" s="18" t="s">
        <v>276</v>
      </c>
      <c r="F6326" s="44">
        <v>529</v>
      </c>
    </row>
    <row r="6327" spans="1:6" x14ac:dyDescent="0.2">
      <c r="A6327" s="18" t="s">
        <v>218</v>
      </c>
      <c r="B6327" s="18" t="s">
        <v>328</v>
      </c>
      <c r="C6327" s="18" t="s">
        <v>330</v>
      </c>
      <c r="D6327" s="18" t="s">
        <v>34</v>
      </c>
      <c r="E6327" s="18" t="s">
        <v>28</v>
      </c>
      <c r="F6327" s="44">
        <v>715</v>
      </c>
    </row>
    <row r="6328" spans="1:6" x14ac:dyDescent="0.2">
      <c r="A6328" s="18" t="s">
        <v>218</v>
      </c>
      <c r="B6328" s="18" t="s">
        <v>328</v>
      </c>
      <c r="C6328" s="18" t="s">
        <v>330</v>
      </c>
      <c r="D6328" s="18" t="s">
        <v>34</v>
      </c>
      <c r="E6328" s="18" t="s">
        <v>30</v>
      </c>
      <c r="F6328" s="44">
        <v>15</v>
      </c>
    </row>
    <row r="6329" spans="1:6" x14ac:dyDescent="0.2">
      <c r="A6329" s="18" t="s">
        <v>218</v>
      </c>
      <c r="B6329" s="18" t="s">
        <v>328</v>
      </c>
      <c r="C6329" s="18" t="s">
        <v>330</v>
      </c>
      <c r="D6329" s="18" t="s">
        <v>34</v>
      </c>
      <c r="E6329" s="18" t="s">
        <v>31</v>
      </c>
      <c r="F6329" s="44">
        <v>78</v>
      </c>
    </row>
    <row r="6330" spans="1:6" x14ac:dyDescent="0.2">
      <c r="A6330" s="18" t="s">
        <v>218</v>
      </c>
      <c r="B6330" s="18" t="s">
        <v>328</v>
      </c>
      <c r="C6330" s="18" t="s">
        <v>330</v>
      </c>
      <c r="D6330" s="18" t="s">
        <v>34</v>
      </c>
      <c r="E6330" s="18" t="s">
        <v>26</v>
      </c>
      <c r="F6330" s="44">
        <v>48</v>
      </c>
    </row>
    <row r="6331" spans="1:6" x14ac:dyDescent="0.2">
      <c r="A6331" s="18" t="s">
        <v>218</v>
      </c>
      <c r="B6331" s="18" t="s">
        <v>328</v>
      </c>
      <c r="C6331" s="18" t="s">
        <v>330</v>
      </c>
      <c r="D6331" s="18" t="s">
        <v>34</v>
      </c>
      <c r="E6331" s="18" t="s">
        <v>33</v>
      </c>
      <c r="F6331" s="44">
        <v>317</v>
      </c>
    </row>
    <row r="6332" spans="1:6" x14ac:dyDescent="0.2">
      <c r="A6332" s="18" t="s">
        <v>218</v>
      </c>
      <c r="B6332" s="18" t="s">
        <v>328</v>
      </c>
      <c r="C6332" s="18" t="s">
        <v>330</v>
      </c>
      <c r="D6332" s="18" t="s">
        <v>34</v>
      </c>
      <c r="E6332" s="18" t="s">
        <v>23</v>
      </c>
      <c r="F6332" s="44">
        <v>406</v>
      </c>
    </row>
    <row r="6333" spans="1:6" x14ac:dyDescent="0.2">
      <c r="A6333" s="18" t="s">
        <v>218</v>
      </c>
      <c r="B6333" s="18" t="s">
        <v>328</v>
      </c>
      <c r="C6333" s="18" t="s">
        <v>330</v>
      </c>
      <c r="D6333" s="18" t="s">
        <v>34</v>
      </c>
      <c r="E6333" s="18" t="s">
        <v>32</v>
      </c>
      <c r="F6333" s="44">
        <v>52</v>
      </c>
    </row>
    <row r="6334" spans="1:6" x14ac:dyDescent="0.2">
      <c r="A6334" s="18" t="s">
        <v>218</v>
      </c>
      <c r="B6334" s="18" t="s">
        <v>328</v>
      </c>
      <c r="C6334" s="18" t="s">
        <v>330</v>
      </c>
      <c r="D6334" s="18" t="s">
        <v>34</v>
      </c>
      <c r="E6334" s="18" t="s">
        <v>29</v>
      </c>
      <c r="F6334" s="44">
        <v>373</v>
      </c>
    </row>
    <row r="6335" spans="1:6" x14ac:dyDescent="0.2">
      <c r="A6335" s="18" t="s">
        <v>218</v>
      </c>
      <c r="B6335" s="18" t="s">
        <v>328</v>
      </c>
      <c r="C6335" s="18" t="s">
        <v>330</v>
      </c>
      <c r="D6335" s="18" t="s">
        <v>275</v>
      </c>
      <c r="E6335" s="18" t="s">
        <v>276</v>
      </c>
      <c r="F6335" s="44">
        <v>24</v>
      </c>
    </row>
    <row r="6336" spans="1:6" x14ac:dyDescent="0.2">
      <c r="A6336" s="18" t="s">
        <v>218</v>
      </c>
      <c r="B6336" s="18" t="s">
        <v>328</v>
      </c>
      <c r="C6336" s="18" t="s">
        <v>330</v>
      </c>
      <c r="D6336" s="18" t="s">
        <v>275</v>
      </c>
      <c r="E6336" s="18" t="s">
        <v>28</v>
      </c>
      <c r="F6336" s="44">
        <v>81</v>
      </c>
    </row>
    <row r="6337" spans="1:6" x14ac:dyDescent="0.2">
      <c r="A6337" s="18" t="s">
        <v>218</v>
      </c>
      <c r="B6337" s="18" t="s">
        <v>328</v>
      </c>
      <c r="C6337" s="18" t="s">
        <v>330</v>
      </c>
      <c r="D6337" s="18" t="s">
        <v>275</v>
      </c>
      <c r="E6337" s="18" t="s">
        <v>30</v>
      </c>
      <c r="F6337" s="44">
        <v>1</v>
      </c>
    </row>
    <row r="6338" spans="1:6" x14ac:dyDescent="0.2">
      <c r="A6338" s="18" t="s">
        <v>218</v>
      </c>
      <c r="B6338" s="18" t="s">
        <v>328</v>
      </c>
      <c r="C6338" s="18" t="s">
        <v>330</v>
      </c>
      <c r="D6338" s="18" t="s">
        <v>275</v>
      </c>
      <c r="E6338" s="18" t="s">
        <v>31</v>
      </c>
      <c r="F6338" s="44">
        <v>181</v>
      </c>
    </row>
    <row r="6339" spans="1:6" x14ac:dyDescent="0.2">
      <c r="A6339" s="18" t="s">
        <v>218</v>
      </c>
      <c r="B6339" s="18" t="s">
        <v>328</v>
      </c>
      <c r="C6339" s="18" t="s">
        <v>330</v>
      </c>
      <c r="D6339" s="18" t="s">
        <v>275</v>
      </c>
      <c r="E6339" s="18" t="s">
        <v>26</v>
      </c>
      <c r="F6339" s="44">
        <v>480</v>
      </c>
    </row>
    <row r="6340" spans="1:6" x14ac:dyDescent="0.2">
      <c r="A6340" s="18" t="s">
        <v>218</v>
      </c>
      <c r="B6340" s="18" t="s">
        <v>328</v>
      </c>
      <c r="C6340" s="18" t="s">
        <v>330</v>
      </c>
      <c r="D6340" s="18" t="s">
        <v>275</v>
      </c>
      <c r="E6340" s="18" t="s">
        <v>33</v>
      </c>
      <c r="F6340" s="44">
        <v>92</v>
      </c>
    </row>
    <row r="6341" spans="1:6" x14ac:dyDescent="0.2">
      <c r="A6341" s="18" t="s">
        <v>218</v>
      </c>
      <c r="B6341" s="18" t="s">
        <v>328</v>
      </c>
      <c r="C6341" s="18" t="s">
        <v>330</v>
      </c>
      <c r="D6341" s="18" t="s">
        <v>275</v>
      </c>
      <c r="E6341" s="18" t="s">
        <v>23</v>
      </c>
      <c r="F6341" s="44">
        <v>161</v>
      </c>
    </row>
    <row r="6342" spans="1:6" x14ac:dyDescent="0.2">
      <c r="A6342" s="18" t="s">
        <v>218</v>
      </c>
      <c r="B6342" s="18" t="s">
        <v>328</v>
      </c>
      <c r="C6342" s="18" t="s">
        <v>330</v>
      </c>
      <c r="D6342" s="18" t="s">
        <v>275</v>
      </c>
      <c r="E6342" s="18" t="s">
        <v>32</v>
      </c>
      <c r="F6342" s="44">
        <v>2</v>
      </c>
    </row>
    <row r="6343" spans="1:6" x14ac:dyDescent="0.2">
      <c r="A6343" s="18" t="s">
        <v>218</v>
      </c>
      <c r="B6343" s="18" t="s">
        <v>328</v>
      </c>
      <c r="C6343" s="18" t="s">
        <v>330</v>
      </c>
      <c r="D6343" s="18" t="s">
        <v>275</v>
      </c>
      <c r="E6343" s="18" t="s">
        <v>29</v>
      </c>
      <c r="F6343" s="44">
        <v>59</v>
      </c>
    </row>
    <row r="6344" spans="1:6" x14ac:dyDescent="0.2">
      <c r="A6344" s="18" t="s">
        <v>218</v>
      </c>
      <c r="B6344" s="18" t="s">
        <v>328</v>
      </c>
      <c r="C6344" s="18" t="s">
        <v>330</v>
      </c>
      <c r="D6344" s="18" t="s">
        <v>162</v>
      </c>
      <c r="E6344" s="18" t="s">
        <v>163</v>
      </c>
      <c r="F6344" s="44">
        <v>2437</v>
      </c>
    </row>
    <row r="6345" spans="1:6" x14ac:dyDescent="0.2">
      <c r="A6345" s="18" t="s">
        <v>218</v>
      </c>
      <c r="B6345" s="18" t="s">
        <v>328</v>
      </c>
      <c r="C6345" s="18" t="s">
        <v>330</v>
      </c>
      <c r="D6345" s="18" t="s">
        <v>65</v>
      </c>
      <c r="E6345" s="18" t="s">
        <v>70</v>
      </c>
      <c r="F6345" s="44">
        <v>14</v>
      </c>
    </row>
    <row r="6346" spans="1:6" x14ac:dyDescent="0.2">
      <c r="A6346" s="18" t="s">
        <v>218</v>
      </c>
      <c r="B6346" s="18" t="s">
        <v>328</v>
      </c>
      <c r="C6346" s="18" t="s">
        <v>330</v>
      </c>
      <c r="D6346" s="18" t="s">
        <v>65</v>
      </c>
      <c r="E6346" s="18" t="s">
        <v>69</v>
      </c>
      <c r="F6346" s="44">
        <v>1</v>
      </c>
    </row>
    <row r="6347" spans="1:6" x14ac:dyDescent="0.2">
      <c r="A6347" s="18" t="s">
        <v>218</v>
      </c>
      <c r="B6347" s="18" t="s">
        <v>328</v>
      </c>
      <c r="C6347" s="18" t="s">
        <v>330</v>
      </c>
      <c r="D6347" s="18" t="s">
        <v>65</v>
      </c>
      <c r="E6347" s="18" t="s">
        <v>277</v>
      </c>
      <c r="F6347" s="44">
        <v>21</v>
      </c>
    </row>
    <row r="6348" spans="1:6" x14ac:dyDescent="0.2">
      <c r="A6348" s="18" t="s">
        <v>218</v>
      </c>
      <c r="B6348" s="18" t="s">
        <v>328</v>
      </c>
      <c r="C6348" s="18" t="s">
        <v>330</v>
      </c>
      <c r="D6348" s="18" t="s">
        <v>65</v>
      </c>
      <c r="E6348" s="18" t="s">
        <v>278</v>
      </c>
      <c r="F6348" s="44">
        <v>436</v>
      </c>
    </row>
    <row r="6349" spans="1:6" x14ac:dyDescent="0.2">
      <c r="A6349" s="18" t="s">
        <v>218</v>
      </c>
      <c r="B6349" s="18" t="s">
        <v>328</v>
      </c>
      <c r="C6349" s="18" t="s">
        <v>330</v>
      </c>
      <c r="D6349" s="18" t="s">
        <v>65</v>
      </c>
      <c r="E6349" s="18" t="s">
        <v>279</v>
      </c>
      <c r="F6349" s="44">
        <v>48</v>
      </c>
    </row>
    <row r="6350" spans="1:6" x14ac:dyDescent="0.2">
      <c r="A6350" s="18" t="s">
        <v>218</v>
      </c>
      <c r="B6350" s="18" t="s">
        <v>328</v>
      </c>
      <c r="C6350" s="18" t="s">
        <v>330</v>
      </c>
      <c r="D6350" s="18" t="s">
        <v>65</v>
      </c>
      <c r="E6350" s="18" t="s">
        <v>23</v>
      </c>
      <c r="F6350" s="44">
        <v>574</v>
      </c>
    </row>
    <row r="6351" spans="1:6" x14ac:dyDescent="0.2">
      <c r="A6351" s="18" t="s">
        <v>218</v>
      </c>
      <c r="B6351" s="18" t="s">
        <v>328</v>
      </c>
      <c r="C6351" s="18" t="s">
        <v>330</v>
      </c>
      <c r="D6351" s="18" t="s">
        <v>65</v>
      </c>
      <c r="E6351" s="18" t="s">
        <v>280</v>
      </c>
      <c r="F6351" s="44">
        <v>15</v>
      </c>
    </row>
    <row r="6352" spans="1:6" x14ac:dyDescent="0.2">
      <c r="A6352" s="18" t="s">
        <v>218</v>
      </c>
      <c r="B6352" s="18" t="s">
        <v>328</v>
      </c>
      <c r="C6352" s="18" t="s">
        <v>330</v>
      </c>
      <c r="D6352" s="18" t="s">
        <v>65</v>
      </c>
      <c r="E6352" s="18" t="s">
        <v>66</v>
      </c>
      <c r="F6352" s="44">
        <v>236</v>
      </c>
    </row>
    <row r="6353" spans="1:6" x14ac:dyDescent="0.2">
      <c r="A6353" s="18" t="s">
        <v>218</v>
      </c>
      <c r="B6353" s="18" t="s">
        <v>328</v>
      </c>
      <c r="C6353" s="18" t="s">
        <v>330</v>
      </c>
      <c r="D6353" s="18" t="s">
        <v>243</v>
      </c>
      <c r="E6353" s="18" t="s">
        <v>21</v>
      </c>
      <c r="F6353" s="44">
        <v>14</v>
      </c>
    </row>
    <row r="6354" spans="1:6" x14ac:dyDescent="0.2">
      <c r="A6354" s="18" t="s">
        <v>218</v>
      </c>
      <c r="B6354" s="18" t="s">
        <v>328</v>
      </c>
      <c r="C6354" s="18" t="s">
        <v>330</v>
      </c>
      <c r="D6354" s="18" t="s">
        <v>243</v>
      </c>
      <c r="E6354" s="18" t="s">
        <v>14</v>
      </c>
      <c r="F6354" s="44">
        <v>17</v>
      </c>
    </row>
    <row r="6355" spans="1:6" x14ac:dyDescent="0.2">
      <c r="A6355" s="18" t="s">
        <v>218</v>
      </c>
      <c r="B6355" s="18" t="s">
        <v>328</v>
      </c>
      <c r="C6355" s="18" t="s">
        <v>330</v>
      </c>
      <c r="D6355" s="18" t="s">
        <v>243</v>
      </c>
      <c r="E6355" s="18" t="s">
        <v>18</v>
      </c>
      <c r="F6355" s="44">
        <v>100</v>
      </c>
    </row>
    <row r="6356" spans="1:6" x14ac:dyDescent="0.2">
      <c r="A6356" s="18" t="s">
        <v>218</v>
      </c>
      <c r="B6356" s="18" t="s">
        <v>328</v>
      </c>
      <c r="C6356" s="18" t="s">
        <v>330</v>
      </c>
      <c r="D6356" s="18" t="s">
        <v>243</v>
      </c>
      <c r="E6356" s="18" t="s">
        <v>17</v>
      </c>
      <c r="F6356" s="44">
        <v>37</v>
      </c>
    </row>
    <row r="6357" spans="1:6" x14ac:dyDescent="0.2">
      <c r="A6357" s="18" t="s">
        <v>218</v>
      </c>
      <c r="B6357" s="18" t="s">
        <v>328</v>
      </c>
      <c r="C6357" s="18" t="s">
        <v>330</v>
      </c>
      <c r="D6357" s="18" t="s">
        <v>243</v>
      </c>
      <c r="E6357" s="18" t="s">
        <v>20</v>
      </c>
      <c r="F6357" s="44">
        <v>15</v>
      </c>
    </row>
    <row r="6358" spans="1:6" x14ac:dyDescent="0.2">
      <c r="A6358" s="18" t="s">
        <v>218</v>
      </c>
      <c r="B6358" s="18" t="s">
        <v>328</v>
      </c>
      <c r="C6358" s="18" t="s">
        <v>330</v>
      </c>
      <c r="D6358" s="18" t="s">
        <v>243</v>
      </c>
      <c r="E6358" s="18" t="s">
        <v>23</v>
      </c>
      <c r="F6358" s="44">
        <v>19</v>
      </c>
    </row>
    <row r="6359" spans="1:6" x14ac:dyDescent="0.2">
      <c r="A6359" s="18" t="s">
        <v>218</v>
      </c>
      <c r="B6359" s="18" t="s">
        <v>328</v>
      </c>
      <c r="C6359" s="18" t="s">
        <v>330</v>
      </c>
      <c r="D6359" s="18" t="s">
        <v>243</v>
      </c>
      <c r="E6359" s="18" t="s">
        <v>15</v>
      </c>
      <c r="F6359" s="44">
        <v>82</v>
      </c>
    </row>
    <row r="6360" spans="1:6" x14ac:dyDescent="0.2">
      <c r="A6360" s="18" t="s">
        <v>218</v>
      </c>
      <c r="B6360" s="18" t="s">
        <v>328</v>
      </c>
      <c r="C6360" s="18" t="s">
        <v>330</v>
      </c>
      <c r="D6360" s="18" t="s">
        <v>243</v>
      </c>
      <c r="E6360" s="18" t="s">
        <v>22</v>
      </c>
      <c r="F6360" s="44">
        <v>34</v>
      </c>
    </row>
    <row r="6361" spans="1:6" x14ac:dyDescent="0.2">
      <c r="A6361" s="18" t="s">
        <v>218</v>
      </c>
      <c r="B6361" s="18" t="s">
        <v>328</v>
      </c>
      <c r="C6361" s="18" t="s">
        <v>330</v>
      </c>
      <c r="D6361" s="18" t="s">
        <v>98</v>
      </c>
      <c r="E6361" s="18" t="s">
        <v>100</v>
      </c>
      <c r="F6361" s="44">
        <v>51</v>
      </c>
    </row>
    <row r="6362" spans="1:6" x14ac:dyDescent="0.2">
      <c r="A6362" s="18" t="s">
        <v>218</v>
      </c>
      <c r="B6362" s="18" t="s">
        <v>328</v>
      </c>
      <c r="C6362" s="18" t="s">
        <v>330</v>
      </c>
      <c r="D6362" s="18" t="s">
        <v>98</v>
      </c>
      <c r="E6362" s="18" t="s">
        <v>102</v>
      </c>
      <c r="F6362" s="44">
        <v>24</v>
      </c>
    </row>
    <row r="6363" spans="1:6" x14ac:dyDescent="0.2">
      <c r="A6363" s="18" t="s">
        <v>218</v>
      </c>
      <c r="B6363" s="18" t="s">
        <v>328</v>
      </c>
      <c r="C6363" s="18" t="s">
        <v>330</v>
      </c>
      <c r="D6363" s="18" t="s">
        <v>98</v>
      </c>
      <c r="E6363" s="18" t="s">
        <v>23</v>
      </c>
      <c r="F6363" s="44">
        <v>175</v>
      </c>
    </row>
    <row r="6364" spans="1:6" x14ac:dyDescent="0.2">
      <c r="A6364" s="18" t="s">
        <v>218</v>
      </c>
      <c r="B6364" s="18" t="s">
        <v>328</v>
      </c>
      <c r="C6364" s="18" t="s">
        <v>330</v>
      </c>
      <c r="D6364" s="18" t="s">
        <v>98</v>
      </c>
      <c r="E6364" s="18" t="s">
        <v>101</v>
      </c>
      <c r="F6364" s="44">
        <v>142</v>
      </c>
    </row>
    <row r="6365" spans="1:6" x14ac:dyDescent="0.2">
      <c r="A6365" s="18" t="s">
        <v>218</v>
      </c>
      <c r="B6365" s="18" t="s">
        <v>328</v>
      </c>
      <c r="C6365" s="18" t="s">
        <v>330</v>
      </c>
      <c r="D6365" s="18" t="s">
        <v>98</v>
      </c>
      <c r="E6365" s="18" t="s">
        <v>104</v>
      </c>
      <c r="F6365" s="44">
        <v>13</v>
      </c>
    </row>
    <row r="6366" spans="1:6" x14ac:dyDescent="0.2">
      <c r="A6366" s="18" t="s">
        <v>218</v>
      </c>
      <c r="B6366" s="18" t="s">
        <v>328</v>
      </c>
      <c r="C6366" s="18" t="s">
        <v>330</v>
      </c>
      <c r="D6366" s="18" t="s">
        <v>98</v>
      </c>
      <c r="E6366" s="18" t="s">
        <v>99</v>
      </c>
      <c r="F6366" s="44">
        <v>1004</v>
      </c>
    </row>
    <row r="6367" spans="1:6" x14ac:dyDescent="0.2">
      <c r="A6367" s="18" t="s">
        <v>218</v>
      </c>
      <c r="B6367" s="18" t="s">
        <v>328</v>
      </c>
      <c r="C6367" s="18" t="s">
        <v>330</v>
      </c>
      <c r="D6367" s="18" t="s">
        <v>98</v>
      </c>
      <c r="E6367" s="18" t="s">
        <v>103</v>
      </c>
      <c r="F6367" s="44">
        <v>316</v>
      </c>
    </row>
    <row r="6368" spans="1:6" x14ac:dyDescent="0.2">
      <c r="A6368" s="18" t="s">
        <v>218</v>
      </c>
      <c r="B6368" s="18" t="s">
        <v>328</v>
      </c>
      <c r="C6368" s="18" t="s">
        <v>330</v>
      </c>
      <c r="D6368" s="18" t="s">
        <v>39</v>
      </c>
      <c r="E6368" s="18" t="s">
        <v>220</v>
      </c>
      <c r="F6368" s="44">
        <v>1</v>
      </c>
    </row>
    <row r="6369" spans="1:6" x14ac:dyDescent="0.2">
      <c r="A6369" s="18" t="s">
        <v>218</v>
      </c>
      <c r="B6369" s="18" t="s">
        <v>328</v>
      </c>
      <c r="C6369" s="18" t="s">
        <v>330</v>
      </c>
      <c r="D6369" s="18" t="s">
        <v>39</v>
      </c>
      <c r="E6369" s="18" t="s">
        <v>172</v>
      </c>
      <c r="F6369" s="44">
        <v>38</v>
      </c>
    </row>
    <row r="6370" spans="1:6" x14ac:dyDescent="0.2">
      <c r="A6370" s="18" t="s">
        <v>218</v>
      </c>
      <c r="B6370" s="18" t="s">
        <v>328</v>
      </c>
      <c r="C6370" s="18" t="s">
        <v>330</v>
      </c>
      <c r="D6370" s="18" t="s">
        <v>39</v>
      </c>
      <c r="E6370" s="18" t="s">
        <v>174</v>
      </c>
      <c r="F6370" s="44">
        <v>7</v>
      </c>
    </row>
    <row r="6371" spans="1:6" x14ac:dyDescent="0.2">
      <c r="A6371" s="18" t="s">
        <v>218</v>
      </c>
      <c r="B6371" s="18" t="s">
        <v>328</v>
      </c>
      <c r="C6371" s="18" t="s">
        <v>330</v>
      </c>
      <c r="D6371" s="18" t="s">
        <v>39</v>
      </c>
      <c r="E6371" s="18" t="s">
        <v>23</v>
      </c>
      <c r="F6371" s="44">
        <v>23</v>
      </c>
    </row>
    <row r="6372" spans="1:6" x14ac:dyDescent="0.2">
      <c r="A6372" s="18" t="s">
        <v>218</v>
      </c>
      <c r="B6372" s="18" t="s">
        <v>328</v>
      </c>
      <c r="C6372" s="18" t="s">
        <v>330</v>
      </c>
      <c r="D6372" s="18" t="s">
        <v>39</v>
      </c>
      <c r="E6372" s="18" t="s">
        <v>54</v>
      </c>
      <c r="F6372" s="44">
        <v>1</v>
      </c>
    </row>
    <row r="6373" spans="1:6" x14ac:dyDescent="0.2">
      <c r="A6373" s="18" t="s">
        <v>218</v>
      </c>
      <c r="B6373" s="18" t="s">
        <v>328</v>
      </c>
      <c r="C6373" s="18" t="s">
        <v>330</v>
      </c>
      <c r="D6373" s="18" t="s">
        <v>39</v>
      </c>
      <c r="E6373" s="18" t="s">
        <v>171</v>
      </c>
      <c r="F6373" s="44">
        <v>1</v>
      </c>
    </row>
    <row r="6374" spans="1:6" x14ac:dyDescent="0.2">
      <c r="A6374" s="18" t="s">
        <v>218</v>
      </c>
      <c r="B6374" s="18" t="s">
        <v>328</v>
      </c>
      <c r="C6374" s="18" t="s">
        <v>330</v>
      </c>
      <c r="D6374" s="18" t="s">
        <v>39</v>
      </c>
      <c r="E6374" s="18" t="s">
        <v>55</v>
      </c>
      <c r="F6374" s="44">
        <v>6</v>
      </c>
    </row>
    <row r="6375" spans="1:6" x14ac:dyDescent="0.2">
      <c r="A6375" s="18" t="s">
        <v>218</v>
      </c>
      <c r="B6375" s="18" t="s">
        <v>328</v>
      </c>
      <c r="C6375" s="18" t="s">
        <v>330</v>
      </c>
      <c r="D6375" s="18" t="s">
        <v>39</v>
      </c>
      <c r="E6375" s="18" t="s">
        <v>170</v>
      </c>
      <c r="F6375" s="44">
        <v>30</v>
      </c>
    </row>
    <row r="6376" spans="1:6" x14ac:dyDescent="0.2">
      <c r="A6376" s="18" t="s">
        <v>218</v>
      </c>
      <c r="B6376" s="18" t="s">
        <v>328</v>
      </c>
      <c r="C6376" s="18" t="s">
        <v>330</v>
      </c>
      <c r="D6376" s="18" t="s">
        <v>39</v>
      </c>
      <c r="E6376" s="18" t="s">
        <v>47</v>
      </c>
      <c r="F6376" s="44">
        <v>11</v>
      </c>
    </row>
    <row r="6377" spans="1:6" x14ac:dyDescent="0.2">
      <c r="A6377" s="18" t="s">
        <v>218</v>
      </c>
      <c r="B6377" s="18" t="s">
        <v>328</v>
      </c>
      <c r="C6377" s="18" t="s">
        <v>330</v>
      </c>
      <c r="D6377" s="18" t="s">
        <v>39</v>
      </c>
      <c r="E6377" s="18" t="s">
        <v>169</v>
      </c>
      <c r="F6377" s="44">
        <v>160</v>
      </c>
    </row>
    <row r="6378" spans="1:6" x14ac:dyDescent="0.2">
      <c r="A6378" s="18" t="s">
        <v>218</v>
      </c>
      <c r="B6378" s="18" t="s">
        <v>328</v>
      </c>
      <c r="C6378" s="18" t="s">
        <v>330</v>
      </c>
      <c r="D6378" s="18" t="s">
        <v>39</v>
      </c>
      <c r="E6378" s="18" t="s">
        <v>189</v>
      </c>
      <c r="F6378" s="44">
        <v>6</v>
      </c>
    </row>
    <row r="6379" spans="1:6" x14ac:dyDescent="0.2">
      <c r="A6379" s="18" t="s">
        <v>218</v>
      </c>
      <c r="B6379" s="18" t="s">
        <v>328</v>
      </c>
      <c r="C6379" s="18" t="s">
        <v>330</v>
      </c>
      <c r="D6379" s="18" t="s">
        <v>39</v>
      </c>
      <c r="E6379" s="18" t="s">
        <v>56</v>
      </c>
      <c r="F6379" s="44">
        <v>19</v>
      </c>
    </row>
    <row r="6380" spans="1:6" x14ac:dyDescent="0.2">
      <c r="A6380" s="18" t="s">
        <v>218</v>
      </c>
      <c r="B6380" s="18" t="s">
        <v>328</v>
      </c>
      <c r="C6380" s="18" t="s">
        <v>330</v>
      </c>
      <c r="D6380" s="18" t="s">
        <v>39</v>
      </c>
      <c r="E6380" s="18" t="s">
        <v>44</v>
      </c>
      <c r="F6380" s="44">
        <v>7</v>
      </c>
    </row>
    <row r="6381" spans="1:6" x14ac:dyDescent="0.2">
      <c r="A6381" s="18" t="s">
        <v>218</v>
      </c>
      <c r="B6381" s="18" t="s">
        <v>328</v>
      </c>
      <c r="C6381" s="18" t="s">
        <v>330</v>
      </c>
      <c r="D6381" s="18" t="s">
        <v>39</v>
      </c>
      <c r="E6381" s="18" t="s">
        <v>173</v>
      </c>
      <c r="F6381" s="44">
        <v>10</v>
      </c>
    </row>
    <row r="6382" spans="1:6" x14ac:dyDescent="0.2">
      <c r="A6382" s="18" t="s">
        <v>218</v>
      </c>
      <c r="B6382" s="18" t="s">
        <v>328</v>
      </c>
      <c r="C6382" s="18" t="s">
        <v>330</v>
      </c>
      <c r="D6382" s="18" t="s">
        <v>13</v>
      </c>
      <c r="E6382" s="18" t="s">
        <v>21</v>
      </c>
      <c r="F6382" s="44">
        <v>144</v>
      </c>
    </row>
    <row r="6383" spans="1:6" x14ac:dyDescent="0.2">
      <c r="A6383" s="18" t="s">
        <v>218</v>
      </c>
      <c r="B6383" s="18" t="s">
        <v>328</v>
      </c>
      <c r="C6383" s="18" t="s">
        <v>330</v>
      </c>
      <c r="D6383" s="18" t="s">
        <v>13</v>
      </c>
      <c r="E6383" s="18" t="s">
        <v>14</v>
      </c>
      <c r="F6383" s="44">
        <v>893</v>
      </c>
    </row>
    <row r="6384" spans="1:6" x14ac:dyDescent="0.2">
      <c r="A6384" s="18" t="s">
        <v>218</v>
      </c>
      <c r="B6384" s="18" t="s">
        <v>328</v>
      </c>
      <c r="C6384" s="18" t="s">
        <v>330</v>
      </c>
      <c r="D6384" s="18" t="s">
        <v>13</v>
      </c>
      <c r="E6384" s="18" t="s">
        <v>18</v>
      </c>
      <c r="F6384" s="44">
        <v>2078</v>
      </c>
    </row>
    <row r="6385" spans="1:6" x14ac:dyDescent="0.2">
      <c r="A6385" s="18" t="s">
        <v>218</v>
      </c>
      <c r="B6385" s="18" t="s">
        <v>328</v>
      </c>
      <c r="C6385" s="18" t="s">
        <v>330</v>
      </c>
      <c r="D6385" s="18" t="s">
        <v>13</v>
      </c>
      <c r="E6385" s="18" t="s">
        <v>17</v>
      </c>
      <c r="F6385" s="44">
        <v>2291</v>
      </c>
    </row>
    <row r="6386" spans="1:6" x14ac:dyDescent="0.2">
      <c r="A6386" s="18" t="s">
        <v>218</v>
      </c>
      <c r="B6386" s="18" t="s">
        <v>328</v>
      </c>
      <c r="C6386" s="18" t="s">
        <v>330</v>
      </c>
      <c r="D6386" s="18" t="s">
        <v>13</v>
      </c>
      <c r="E6386" s="18" t="s">
        <v>20</v>
      </c>
      <c r="F6386" s="44">
        <v>298</v>
      </c>
    </row>
    <row r="6387" spans="1:6" x14ac:dyDescent="0.2">
      <c r="A6387" s="18" t="s">
        <v>218</v>
      </c>
      <c r="B6387" s="18" t="s">
        <v>328</v>
      </c>
      <c r="C6387" s="18" t="s">
        <v>330</v>
      </c>
      <c r="D6387" s="18" t="s">
        <v>13</v>
      </c>
      <c r="E6387" s="18" t="s">
        <v>23</v>
      </c>
      <c r="F6387" s="44">
        <v>142</v>
      </c>
    </row>
    <row r="6388" spans="1:6" x14ac:dyDescent="0.2">
      <c r="A6388" s="18" t="s">
        <v>218</v>
      </c>
      <c r="B6388" s="18" t="s">
        <v>328</v>
      </c>
      <c r="C6388" s="18" t="s">
        <v>330</v>
      </c>
      <c r="D6388" s="18" t="s">
        <v>13</v>
      </c>
      <c r="E6388" s="18" t="s">
        <v>15</v>
      </c>
      <c r="F6388" s="44">
        <v>421</v>
      </c>
    </row>
    <row r="6389" spans="1:6" x14ac:dyDescent="0.2">
      <c r="A6389" s="18" t="s">
        <v>218</v>
      </c>
      <c r="B6389" s="18" t="s">
        <v>328</v>
      </c>
      <c r="C6389" s="18" t="s">
        <v>330</v>
      </c>
      <c r="D6389" s="18" t="s">
        <v>13</v>
      </c>
      <c r="E6389" s="18" t="s">
        <v>22</v>
      </c>
      <c r="F6389" s="44">
        <v>408</v>
      </c>
    </row>
    <row r="6390" spans="1:6" x14ac:dyDescent="0.2">
      <c r="A6390" s="18" t="s">
        <v>218</v>
      </c>
      <c r="B6390" s="18" t="s">
        <v>328</v>
      </c>
      <c r="C6390" s="18" t="s">
        <v>330</v>
      </c>
      <c r="D6390" s="18" t="s">
        <v>13</v>
      </c>
      <c r="E6390" s="18" t="s">
        <v>19</v>
      </c>
      <c r="F6390" s="44">
        <v>184</v>
      </c>
    </row>
    <row r="6391" spans="1:6" x14ac:dyDescent="0.2">
      <c r="A6391" s="18" t="s">
        <v>218</v>
      </c>
      <c r="B6391" s="18" t="s">
        <v>328</v>
      </c>
      <c r="C6391" s="18" t="s">
        <v>330</v>
      </c>
      <c r="D6391" s="18" t="s">
        <v>128</v>
      </c>
      <c r="E6391" s="18" t="s">
        <v>23</v>
      </c>
      <c r="F6391" s="44">
        <v>307</v>
      </c>
    </row>
    <row r="6392" spans="1:6" x14ac:dyDescent="0.2">
      <c r="A6392" s="18" t="s">
        <v>218</v>
      </c>
      <c r="B6392" s="18" t="s">
        <v>328</v>
      </c>
      <c r="C6392" s="18" t="s">
        <v>330</v>
      </c>
      <c r="D6392" s="18" t="s">
        <v>128</v>
      </c>
      <c r="E6392" s="18" t="s">
        <v>129</v>
      </c>
      <c r="F6392" s="44">
        <v>79</v>
      </c>
    </row>
    <row r="6393" spans="1:6" x14ac:dyDescent="0.2">
      <c r="A6393" s="18" t="s">
        <v>218</v>
      </c>
      <c r="B6393" s="18" t="s">
        <v>328</v>
      </c>
      <c r="C6393" s="18" t="s">
        <v>330</v>
      </c>
      <c r="D6393" s="18" t="s">
        <v>128</v>
      </c>
      <c r="E6393" s="18" t="s">
        <v>130</v>
      </c>
      <c r="F6393" s="44">
        <v>435</v>
      </c>
    </row>
    <row r="6394" spans="1:6" x14ac:dyDescent="0.2">
      <c r="A6394" s="18" t="s">
        <v>218</v>
      </c>
      <c r="B6394" s="18" t="s">
        <v>328</v>
      </c>
      <c r="C6394" s="18" t="s">
        <v>330</v>
      </c>
      <c r="D6394" s="18" t="s">
        <v>244</v>
      </c>
      <c r="E6394" s="18" t="s">
        <v>160</v>
      </c>
      <c r="F6394" s="44">
        <v>18</v>
      </c>
    </row>
    <row r="6395" spans="1:6" x14ac:dyDescent="0.2">
      <c r="A6395" s="18" t="s">
        <v>218</v>
      </c>
      <c r="B6395" s="18" t="s">
        <v>328</v>
      </c>
      <c r="C6395" s="18" t="s">
        <v>330</v>
      </c>
      <c r="D6395" s="18" t="s">
        <v>244</v>
      </c>
      <c r="E6395" s="18" t="s">
        <v>159</v>
      </c>
      <c r="F6395" s="44">
        <v>1</v>
      </c>
    </row>
    <row r="6396" spans="1:6" x14ac:dyDescent="0.2">
      <c r="A6396" s="18" t="s">
        <v>218</v>
      </c>
      <c r="B6396" s="18" t="s">
        <v>328</v>
      </c>
      <c r="C6396" s="18" t="s">
        <v>330</v>
      </c>
      <c r="D6396" s="18" t="s">
        <v>244</v>
      </c>
      <c r="E6396" s="18" t="s">
        <v>161</v>
      </c>
      <c r="F6396" s="44">
        <v>66</v>
      </c>
    </row>
    <row r="6397" spans="1:6" x14ac:dyDescent="0.2">
      <c r="A6397" s="18" t="s">
        <v>218</v>
      </c>
      <c r="B6397" s="18" t="s">
        <v>328</v>
      </c>
      <c r="C6397" s="18" t="s">
        <v>330</v>
      </c>
      <c r="D6397" s="18" t="s">
        <v>138</v>
      </c>
      <c r="E6397" s="18" t="s">
        <v>140</v>
      </c>
      <c r="F6397" s="44">
        <v>89</v>
      </c>
    </row>
    <row r="6398" spans="1:6" x14ac:dyDescent="0.2">
      <c r="A6398" s="18" t="s">
        <v>218</v>
      </c>
      <c r="B6398" s="18" t="s">
        <v>328</v>
      </c>
      <c r="C6398" s="18" t="s">
        <v>330</v>
      </c>
      <c r="D6398" s="18" t="s">
        <v>138</v>
      </c>
      <c r="E6398" s="18" t="s">
        <v>139</v>
      </c>
      <c r="F6398" s="44">
        <v>565</v>
      </c>
    </row>
    <row r="6399" spans="1:6" x14ac:dyDescent="0.2">
      <c r="A6399" s="18" t="s">
        <v>218</v>
      </c>
      <c r="B6399" s="18" t="s">
        <v>328</v>
      </c>
      <c r="C6399" s="18" t="s">
        <v>330</v>
      </c>
      <c r="D6399" s="18" t="s">
        <v>148</v>
      </c>
      <c r="E6399" s="18" t="s">
        <v>23</v>
      </c>
      <c r="F6399" s="44">
        <v>13</v>
      </c>
    </row>
    <row r="6400" spans="1:6" x14ac:dyDescent="0.2">
      <c r="A6400" s="18" t="s">
        <v>218</v>
      </c>
      <c r="B6400" s="18" t="s">
        <v>328</v>
      </c>
      <c r="C6400" s="18" t="s">
        <v>331</v>
      </c>
      <c r="D6400" s="18" t="s">
        <v>21</v>
      </c>
      <c r="E6400" s="18" t="s">
        <v>156</v>
      </c>
      <c r="F6400" s="44">
        <v>161</v>
      </c>
    </row>
    <row r="6401" spans="1:6" x14ac:dyDescent="0.2">
      <c r="A6401" s="18" t="s">
        <v>218</v>
      </c>
      <c r="B6401" s="18" t="s">
        <v>328</v>
      </c>
      <c r="C6401" s="18" t="s">
        <v>331</v>
      </c>
      <c r="D6401" s="18" t="s">
        <v>21</v>
      </c>
      <c r="E6401" s="18" t="s">
        <v>157</v>
      </c>
      <c r="F6401" s="44">
        <v>431</v>
      </c>
    </row>
    <row r="6402" spans="1:6" x14ac:dyDescent="0.2">
      <c r="A6402" s="18" t="s">
        <v>218</v>
      </c>
      <c r="B6402" s="18" t="s">
        <v>328</v>
      </c>
      <c r="C6402" s="18" t="s">
        <v>331</v>
      </c>
      <c r="D6402" s="18" t="s">
        <v>73</v>
      </c>
      <c r="E6402" s="18" t="s">
        <v>93</v>
      </c>
      <c r="F6402" s="44">
        <v>11</v>
      </c>
    </row>
    <row r="6403" spans="1:6" x14ac:dyDescent="0.2">
      <c r="A6403" s="18" t="s">
        <v>218</v>
      </c>
      <c r="B6403" s="18" t="s">
        <v>328</v>
      </c>
      <c r="C6403" s="18" t="s">
        <v>331</v>
      </c>
      <c r="D6403" s="18" t="s">
        <v>73</v>
      </c>
      <c r="E6403" s="18" t="s">
        <v>92</v>
      </c>
      <c r="F6403" s="44">
        <v>12</v>
      </c>
    </row>
    <row r="6404" spans="1:6" x14ac:dyDescent="0.2">
      <c r="A6404" s="18" t="s">
        <v>218</v>
      </c>
      <c r="B6404" s="18" t="s">
        <v>328</v>
      </c>
      <c r="C6404" s="18" t="s">
        <v>331</v>
      </c>
      <c r="D6404" s="18" t="s">
        <v>73</v>
      </c>
      <c r="E6404" s="18" t="s">
        <v>94</v>
      </c>
      <c r="F6404" s="44">
        <v>14</v>
      </c>
    </row>
    <row r="6405" spans="1:6" x14ac:dyDescent="0.2">
      <c r="A6405" s="18" t="s">
        <v>218</v>
      </c>
      <c r="B6405" s="18" t="s">
        <v>328</v>
      </c>
      <c r="C6405" s="18" t="s">
        <v>331</v>
      </c>
      <c r="D6405" s="18" t="s">
        <v>73</v>
      </c>
      <c r="E6405" s="18" t="s">
        <v>87</v>
      </c>
      <c r="F6405" s="44">
        <v>12</v>
      </c>
    </row>
    <row r="6406" spans="1:6" x14ac:dyDescent="0.2">
      <c r="A6406" s="18" t="s">
        <v>218</v>
      </c>
      <c r="B6406" s="18" t="s">
        <v>328</v>
      </c>
      <c r="C6406" s="18" t="s">
        <v>331</v>
      </c>
      <c r="D6406" s="18" t="s">
        <v>73</v>
      </c>
      <c r="E6406" s="18" t="s">
        <v>86</v>
      </c>
      <c r="F6406" s="44">
        <v>37</v>
      </c>
    </row>
    <row r="6407" spans="1:6" x14ac:dyDescent="0.2">
      <c r="A6407" s="18" t="s">
        <v>218</v>
      </c>
      <c r="B6407" s="18" t="s">
        <v>328</v>
      </c>
      <c r="C6407" s="18" t="s">
        <v>331</v>
      </c>
      <c r="D6407" s="18" t="s">
        <v>73</v>
      </c>
      <c r="E6407" s="18" t="s">
        <v>88</v>
      </c>
      <c r="F6407" s="44">
        <v>5</v>
      </c>
    </row>
    <row r="6408" spans="1:6" x14ac:dyDescent="0.2">
      <c r="A6408" s="18" t="s">
        <v>218</v>
      </c>
      <c r="B6408" s="18" t="s">
        <v>328</v>
      </c>
      <c r="C6408" s="18" t="s">
        <v>331</v>
      </c>
      <c r="D6408" s="18" t="s">
        <v>73</v>
      </c>
      <c r="E6408" s="18" t="s">
        <v>96</v>
      </c>
      <c r="F6408" s="44">
        <v>24</v>
      </c>
    </row>
    <row r="6409" spans="1:6" x14ac:dyDescent="0.2">
      <c r="A6409" s="18" t="s">
        <v>218</v>
      </c>
      <c r="B6409" s="18" t="s">
        <v>328</v>
      </c>
      <c r="C6409" s="18" t="s">
        <v>331</v>
      </c>
      <c r="D6409" s="18" t="s">
        <v>73</v>
      </c>
      <c r="E6409" s="18" t="s">
        <v>95</v>
      </c>
      <c r="F6409" s="44">
        <v>37</v>
      </c>
    </row>
    <row r="6410" spans="1:6" x14ac:dyDescent="0.2">
      <c r="A6410" s="18" t="s">
        <v>218</v>
      </c>
      <c r="B6410" s="18" t="s">
        <v>328</v>
      </c>
      <c r="C6410" s="18" t="s">
        <v>331</v>
      </c>
      <c r="D6410" s="18" t="s">
        <v>73</v>
      </c>
      <c r="E6410" s="18" t="s">
        <v>97</v>
      </c>
      <c r="F6410" s="44">
        <v>10</v>
      </c>
    </row>
    <row r="6411" spans="1:6" x14ac:dyDescent="0.2">
      <c r="A6411" s="18" t="s">
        <v>218</v>
      </c>
      <c r="B6411" s="18" t="s">
        <v>328</v>
      </c>
      <c r="C6411" s="18" t="s">
        <v>331</v>
      </c>
      <c r="D6411" s="18" t="s">
        <v>73</v>
      </c>
      <c r="E6411" s="18" t="s">
        <v>80</v>
      </c>
      <c r="F6411" s="44">
        <v>4</v>
      </c>
    </row>
    <row r="6412" spans="1:6" x14ac:dyDescent="0.2">
      <c r="A6412" s="18" t="s">
        <v>218</v>
      </c>
      <c r="B6412" s="18" t="s">
        <v>328</v>
      </c>
      <c r="C6412" s="18" t="s">
        <v>331</v>
      </c>
      <c r="D6412" s="18" t="s">
        <v>73</v>
      </c>
      <c r="E6412" s="18" t="s">
        <v>79</v>
      </c>
      <c r="F6412" s="44">
        <v>40</v>
      </c>
    </row>
    <row r="6413" spans="1:6" x14ac:dyDescent="0.2">
      <c r="A6413" s="18" t="s">
        <v>218</v>
      </c>
      <c r="B6413" s="18" t="s">
        <v>328</v>
      </c>
      <c r="C6413" s="18" t="s">
        <v>331</v>
      </c>
      <c r="D6413" s="18" t="s">
        <v>73</v>
      </c>
      <c r="E6413" s="18" t="s">
        <v>78</v>
      </c>
      <c r="F6413" s="44">
        <v>6</v>
      </c>
    </row>
    <row r="6414" spans="1:6" x14ac:dyDescent="0.2">
      <c r="A6414" s="18" t="s">
        <v>218</v>
      </c>
      <c r="B6414" s="18" t="s">
        <v>328</v>
      </c>
      <c r="C6414" s="18" t="s">
        <v>331</v>
      </c>
      <c r="D6414" s="18" t="s">
        <v>73</v>
      </c>
      <c r="E6414" s="18" t="s">
        <v>81</v>
      </c>
      <c r="F6414" s="44">
        <v>11</v>
      </c>
    </row>
    <row r="6415" spans="1:6" x14ac:dyDescent="0.2">
      <c r="A6415" s="18" t="s">
        <v>218</v>
      </c>
      <c r="B6415" s="18" t="s">
        <v>328</v>
      </c>
      <c r="C6415" s="18" t="s">
        <v>331</v>
      </c>
      <c r="D6415" s="18" t="s">
        <v>73</v>
      </c>
      <c r="E6415" s="18" t="s">
        <v>76</v>
      </c>
      <c r="F6415" s="44">
        <v>24</v>
      </c>
    </row>
    <row r="6416" spans="1:6" x14ac:dyDescent="0.2">
      <c r="A6416" s="18" t="s">
        <v>218</v>
      </c>
      <c r="B6416" s="18" t="s">
        <v>328</v>
      </c>
      <c r="C6416" s="18" t="s">
        <v>331</v>
      </c>
      <c r="D6416" s="18" t="s">
        <v>73</v>
      </c>
      <c r="E6416" s="18" t="s">
        <v>75</v>
      </c>
      <c r="F6416" s="44">
        <v>158</v>
      </c>
    </row>
    <row r="6417" spans="1:6" x14ac:dyDescent="0.2">
      <c r="A6417" s="18" t="s">
        <v>218</v>
      </c>
      <c r="B6417" s="18" t="s">
        <v>328</v>
      </c>
      <c r="C6417" s="18" t="s">
        <v>331</v>
      </c>
      <c r="D6417" s="18" t="s">
        <v>73</v>
      </c>
      <c r="E6417" s="18" t="s">
        <v>74</v>
      </c>
      <c r="F6417" s="44">
        <v>2</v>
      </c>
    </row>
    <row r="6418" spans="1:6" x14ac:dyDescent="0.2">
      <c r="A6418" s="18" t="s">
        <v>218</v>
      </c>
      <c r="B6418" s="18" t="s">
        <v>328</v>
      </c>
      <c r="C6418" s="18" t="s">
        <v>331</v>
      </c>
      <c r="D6418" s="18" t="s">
        <v>73</v>
      </c>
      <c r="E6418" s="18" t="s">
        <v>77</v>
      </c>
      <c r="F6418" s="44">
        <v>30</v>
      </c>
    </row>
    <row r="6419" spans="1:6" x14ac:dyDescent="0.2">
      <c r="A6419" s="18" t="s">
        <v>218</v>
      </c>
      <c r="B6419" s="18" t="s">
        <v>328</v>
      </c>
      <c r="C6419" s="18" t="s">
        <v>331</v>
      </c>
      <c r="D6419" s="18" t="s">
        <v>73</v>
      </c>
      <c r="E6419" s="18" t="s">
        <v>84</v>
      </c>
      <c r="F6419" s="44">
        <v>1</v>
      </c>
    </row>
    <row r="6420" spans="1:6" x14ac:dyDescent="0.2">
      <c r="A6420" s="18" t="s">
        <v>218</v>
      </c>
      <c r="B6420" s="18" t="s">
        <v>328</v>
      </c>
      <c r="C6420" s="18" t="s">
        <v>331</v>
      </c>
      <c r="D6420" s="18" t="s">
        <v>73</v>
      </c>
      <c r="E6420" s="18" t="s">
        <v>83</v>
      </c>
      <c r="F6420" s="44">
        <v>52</v>
      </c>
    </row>
    <row r="6421" spans="1:6" x14ac:dyDescent="0.2">
      <c r="A6421" s="18" t="s">
        <v>218</v>
      </c>
      <c r="B6421" s="18" t="s">
        <v>328</v>
      </c>
      <c r="C6421" s="18" t="s">
        <v>331</v>
      </c>
      <c r="D6421" s="18" t="s">
        <v>73</v>
      </c>
      <c r="E6421" s="18" t="s">
        <v>82</v>
      </c>
      <c r="F6421" s="44">
        <v>61</v>
      </c>
    </row>
    <row r="6422" spans="1:6" x14ac:dyDescent="0.2">
      <c r="A6422" s="18" t="s">
        <v>218</v>
      </c>
      <c r="B6422" s="18" t="s">
        <v>328</v>
      </c>
      <c r="C6422" s="18" t="s">
        <v>331</v>
      </c>
      <c r="D6422" s="18" t="s">
        <v>73</v>
      </c>
      <c r="E6422" s="18" t="s">
        <v>85</v>
      </c>
      <c r="F6422" s="44">
        <v>17</v>
      </c>
    </row>
    <row r="6423" spans="1:6" x14ac:dyDescent="0.2">
      <c r="A6423" s="18" t="s">
        <v>218</v>
      </c>
      <c r="B6423" s="18" t="s">
        <v>328</v>
      </c>
      <c r="C6423" s="18" t="s">
        <v>331</v>
      </c>
      <c r="D6423" s="18" t="s">
        <v>73</v>
      </c>
      <c r="E6423" s="18" t="s">
        <v>90</v>
      </c>
      <c r="F6423" s="44">
        <v>239</v>
      </c>
    </row>
    <row r="6424" spans="1:6" x14ac:dyDescent="0.2">
      <c r="A6424" s="18" t="s">
        <v>218</v>
      </c>
      <c r="B6424" s="18" t="s">
        <v>328</v>
      </c>
      <c r="C6424" s="18" t="s">
        <v>331</v>
      </c>
      <c r="D6424" s="18" t="s">
        <v>73</v>
      </c>
      <c r="E6424" s="18" t="s">
        <v>89</v>
      </c>
      <c r="F6424" s="44">
        <v>45</v>
      </c>
    </row>
    <row r="6425" spans="1:6" x14ac:dyDescent="0.2">
      <c r="A6425" s="18" t="s">
        <v>218</v>
      </c>
      <c r="B6425" s="18" t="s">
        <v>328</v>
      </c>
      <c r="C6425" s="18" t="s">
        <v>331</v>
      </c>
      <c r="D6425" s="18" t="s">
        <v>73</v>
      </c>
      <c r="E6425" s="18" t="s">
        <v>91</v>
      </c>
      <c r="F6425" s="44">
        <v>93</v>
      </c>
    </row>
    <row r="6426" spans="1:6" x14ac:dyDescent="0.2">
      <c r="A6426" s="18" t="s">
        <v>218</v>
      </c>
      <c r="B6426" s="18" t="s">
        <v>328</v>
      </c>
      <c r="C6426" s="18" t="s">
        <v>331</v>
      </c>
      <c r="D6426" s="18" t="s">
        <v>150</v>
      </c>
      <c r="E6426" s="18" t="s">
        <v>154</v>
      </c>
      <c r="F6426" s="44">
        <v>2665</v>
      </c>
    </row>
    <row r="6427" spans="1:6" x14ac:dyDescent="0.2">
      <c r="A6427" s="18" t="s">
        <v>218</v>
      </c>
      <c r="B6427" s="18" t="s">
        <v>328</v>
      </c>
      <c r="C6427" s="18" t="s">
        <v>331</v>
      </c>
      <c r="D6427" s="18" t="s">
        <v>150</v>
      </c>
      <c r="E6427" s="18" t="s">
        <v>151</v>
      </c>
      <c r="F6427" s="44">
        <v>6</v>
      </c>
    </row>
    <row r="6428" spans="1:6" x14ac:dyDescent="0.2">
      <c r="A6428" s="18" t="s">
        <v>218</v>
      </c>
      <c r="B6428" s="18" t="s">
        <v>328</v>
      </c>
      <c r="C6428" s="18" t="s">
        <v>331</v>
      </c>
      <c r="D6428" s="18" t="s">
        <v>150</v>
      </c>
      <c r="E6428" s="18" t="s">
        <v>152</v>
      </c>
      <c r="F6428" s="44">
        <v>455</v>
      </c>
    </row>
    <row r="6429" spans="1:6" x14ac:dyDescent="0.2">
      <c r="A6429" s="18" t="s">
        <v>218</v>
      </c>
      <c r="B6429" s="18" t="s">
        <v>328</v>
      </c>
      <c r="C6429" s="18" t="s">
        <v>331</v>
      </c>
      <c r="D6429" s="18" t="s">
        <v>150</v>
      </c>
      <c r="E6429" s="18" t="s">
        <v>153</v>
      </c>
      <c r="F6429" s="44">
        <v>2031</v>
      </c>
    </row>
    <row r="6430" spans="1:6" x14ac:dyDescent="0.2">
      <c r="A6430" s="18" t="s">
        <v>218</v>
      </c>
      <c r="B6430" s="18" t="s">
        <v>328</v>
      </c>
      <c r="C6430" s="18" t="s">
        <v>331</v>
      </c>
      <c r="D6430" s="18" t="s">
        <v>57</v>
      </c>
      <c r="E6430" s="18" t="s">
        <v>62</v>
      </c>
      <c r="F6430" s="44">
        <v>1882</v>
      </c>
    </row>
    <row r="6431" spans="1:6" x14ac:dyDescent="0.2">
      <c r="A6431" s="18" t="s">
        <v>218</v>
      </c>
      <c r="B6431" s="18" t="s">
        <v>328</v>
      </c>
      <c r="C6431" s="18" t="s">
        <v>331</v>
      </c>
      <c r="D6431" s="18" t="s">
        <v>57</v>
      </c>
      <c r="E6431" s="18" t="s">
        <v>59</v>
      </c>
      <c r="F6431" s="44">
        <v>817</v>
      </c>
    </row>
    <row r="6432" spans="1:6" x14ac:dyDescent="0.2">
      <c r="A6432" s="18" t="s">
        <v>218</v>
      </c>
      <c r="B6432" s="18" t="s">
        <v>328</v>
      </c>
      <c r="C6432" s="18" t="s">
        <v>331</v>
      </c>
      <c r="D6432" s="18" t="s">
        <v>57</v>
      </c>
      <c r="E6432" s="18" t="s">
        <v>60</v>
      </c>
      <c r="F6432" s="44">
        <v>2211</v>
      </c>
    </row>
    <row r="6433" spans="1:6" x14ac:dyDescent="0.2">
      <c r="A6433" s="18" t="s">
        <v>218</v>
      </c>
      <c r="B6433" s="18" t="s">
        <v>328</v>
      </c>
      <c r="C6433" s="18" t="s">
        <v>331</v>
      </c>
      <c r="D6433" s="18" t="s">
        <v>57</v>
      </c>
      <c r="E6433" s="18" t="s">
        <v>61</v>
      </c>
      <c r="F6433" s="44">
        <v>736</v>
      </c>
    </row>
    <row r="6434" spans="1:6" x14ac:dyDescent="0.2">
      <c r="A6434" s="18" t="s">
        <v>218</v>
      </c>
      <c r="B6434" s="18" t="s">
        <v>328</v>
      </c>
      <c r="C6434" s="18" t="s">
        <v>331</v>
      </c>
      <c r="D6434" s="18" t="s">
        <v>57</v>
      </c>
      <c r="E6434" s="18" t="s">
        <v>63</v>
      </c>
      <c r="F6434" s="44">
        <v>399</v>
      </c>
    </row>
    <row r="6435" spans="1:6" x14ac:dyDescent="0.2">
      <c r="A6435" s="18" t="s">
        <v>218</v>
      </c>
      <c r="B6435" s="18" t="s">
        <v>328</v>
      </c>
      <c r="C6435" s="18" t="s">
        <v>331</v>
      </c>
      <c r="D6435" s="18" t="s">
        <v>57</v>
      </c>
      <c r="E6435" s="18" t="s">
        <v>23</v>
      </c>
      <c r="F6435" s="44">
        <v>389</v>
      </c>
    </row>
    <row r="6436" spans="1:6" x14ac:dyDescent="0.2">
      <c r="A6436" s="18" t="s">
        <v>218</v>
      </c>
      <c r="B6436" s="18" t="s">
        <v>328</v>
      </c>
      <c r="C6436" s="18" t="s">
        <v>331</v>
      </c>
      <c r="D6436" s="18" t="s">
        <v>141</v>
      </c>
      <c r="E6436" s="18" t="s">
        <v>145</v>
      </c>
      <c r="F6436" s="44">
        <v>7</v>
      </c>
    </row>
    <row r="6437" spans="1:6" x14ac:dyDescent="0.2">
      <c r="A6437" s="18" t="s">
        <v>218</v>
      </c>
      <c r="B6437" s="18" t="s">
        <v>328</v>
      </c>
      <c r="C6437" s="18" t="s">
        <v>331</v>
      </c>
      <c r="D6437" s="18" t="s">
        <v>141</v>
      </c>
      <c r="E6437" s="18" t="s">
        <v>142</v>
      </c>
      <c r="F6437" s="44">
        <v>158</v>
      </c>
    </row>
    <row r="6438" spans="1:6" x14ac:dyDescent="0.2">
      <c r="A6438" s="18" t="s">
        <v>218</v>
      </c>
      <c r="B6438" s="18" t="s">
        <v>328</v>
      </c>
      <c r="C6438" s="18" t="s">
        <v>331</v>
      </c>
      <c r="D6438" s="18" t="s">
        <v>141</v>
      </c>
      <c r="E6438" s="18" t="s">
        <v>147</v>
      </c>
      <c r="F6438" s="44">
        <v>33</v>
      </c>
    </row>
    <row r="6439" spans="1:6" x14ac:dyDescent="0.2">
      <c r="A6439" s="18" t="s">
        <v>218</v>
      </c>
      <c r="B6439" s="18" t="s">
        <v>328</v>
      </c>
      <c r="C6439" s="18" t="s">
        <v>331</v>
      </c>
      <c r="D6439" s="18" t="s">
        <v>141</v>
      </c>
      <c r="E6439" s="18" t="s">
        <v>144</v>
      </c>
      <c r="F6439" s="44">
        <v>3</v>
      </c>
    </row>
    <row r="6440" spans="1:6" x14ac:dyDescent="0.2">
      <c r="A6440" s="18" t="s">
        <v>218</v>
      </c>
      <c r="B6440" s="18" t="s">
        <v>328</v>
      </c>
      <c r="C6440" s="18" t="s">
        <v>331</v>
      </c>
      <c r="D6440" s="18" t="s">
        <v>141</v>
      </c>
      <c r="E6440" s="18" t="s">
        <v>143</v>
      </c>
      <c r="F6440" s="44">
        <v>1</v>
      </c>
    </row>
    <row r="6441" spans="1:6" x14ac:dyDescent="0.2">
      <c r="A6441" s="18" t="s">
        <v>218</v>
      </c>
      <c r="B6441" s="18" t="s">
        <v>328</v>
      </c>
      <c r="C6441" s="18" t="s">
        <v>331</v>
      </c>
      <c r="D6441" s="18" t="s">
        <v>35</v>
      </c>
      <c r="E6441" s="18" t="s">
        <v>21</v>
      </c>
      <c r="F6441" s="44">
        <v>1166</v>
      </c>
    </row>
    <row r="6442" spans="1:6" x14ac:dyDescent="0.2">
      <c r="A6442" s="18" t="s">
        <v>218</v>
      </c>
      <c r="B6442" s="18" t="s">
        <v>328</v>
      </c>
      <c r="C6442" s="18" t="s">
        <v>331</v>
      </c>
      <c r="D6442" s="18" t="s">
        <v>35</v>
      </c>
      <c r="E6442" s="18" t="s">
        <v>36</v>
      </c>
      <c r="F6442" s="44">
        <v>85</v>
      </c>
    </row>
    <row r="6443" spans="1:6" x14ac:dyDescent="0.2">
      <c r="A6443" s="18" t="s">
        <v>218</v>
      </c>
      <c r="B6443" s="18" t="s">
        <v>328</v>
      </c>
      <c r="C6443" s="18" t="s">
        <v>331</v>
      </c>
      <c r="D6443" s="18" t="s">
        <v>35</v>
      </c>
      <c r="E6443" s="18" t="s">
        <v>38</v>
      </c>
      <c r="F6443" s="44">
        <v>2232</v>
      </c>
    </row>
    <row r="6444" spans="1:6" x14ac:dyDescent="0.2">
      <c r="A6444" s="18" t="s">
        <v>218</v>
      </c>
      <c r="B6444" s="18" t="s">
        <v>328</v>
      </c>
      <c r="C6444" s="18" t="s">
        <v>331</v>
      </c>
      <c r="D6444" s="18" t="s">
        <v>35</v>
      </c>
      <c r="E6444" s="18" t="s">
        <v>23</v>
      </c>
      <c r="F6444" s="44">
        <v>210</v>
      </c>
    </row>
    <row r="6445" spans="1:6" x14ac:dyDescent="0.2">
      <c r="A6445" s="18" t="s">
        <v>218</v>
      </c>
      <c r="B6445" s="18" t="s">
        <v>328</v>
      </c>
      <c r="C6445" s="18" t="s">
        <v>331</v>
      </c>
      <c r="D6445" s="18" t="s">
        <v>35</v>
      </c>
      <c r="E6445" s="18" t="s">
        <v>37</v>
      </c>
      <c r="F6445" s="44">
        <v>552</v>
      </c>
    </row>
    <row r="6446" spans="1:6" x14ac:dyDescent="0.2">
      <c r="A6446" s="18" t="s">
        <v>218</v>
      </c>
      <c r="B6446" s="18" t="s">
        <v>328</v>
      </c>
      <c r="C6446" s="18" t="s">
        <v>331</v>
      </c>
      <c r="D6446" s="18" t="s">
        <v>35</v>
      </c>
      <c r="E6446" s="18" t="s">
        <v>22</v>
      </c>
      <c r="F6446" s="44">
        <v>156</v>
      </c>
    </row>
    <row r="6447" spans="1:6" x14ac:dyDescent="0.2">
      <c r="A6447" s="18" t="s">
        <v>218</v>
      </c>
      <c r="B6447" s="18" t="s">
        <v>328</v>
      </c>
      <c r="C6447" s="18" t="s">
        <v>331</v>
      </c>
      <c r="D6447" s="18" t="s">
        <v>272</v>
      </c>
      <c r="E6447" s="18" t="s">
        <v>166</v>
      </c>
      <c r="F6447" s="44">
        <v>380</v>
      </c>
    </row>
    <row r="6448" spans="1:6" x14ac:dyDescent="0.2">
      <c r="A6448" s="18" t="s">
        <v>218</v>
      </c>
      <c r="B6448" s="18" t="s">
        <v>328</v>
      </c>
      <c r="C6448" s="18" t="s">
        <v>331</v>
      </c>
      <c r="D6448" s="18" t="s">
        <v>272</v>
      </c>
      <c r="E6448" s="18" t="s">
        <v>163</v>
      </c>
      <c r="F6448" s="44">
        <v>1335</v>
      </c>
    </row>
    <row r="6449" spans="1:6" x14ac:dyDescent="0.2">
      <c r="A6449" s="18" t="s">
        <v>218</v>
      </c>
      <c r="B6449" s="18" t="s">
        <v>328</v>
      </c>
      <c r="C6449" s="18" t="s">
        <v>331</v>
      </c>
      <c r="D6449" s="18" t="s">
        <v>105</v>
      </c>
      <c r="E6449" s="18" t="s">
        <v>106</v>
      </c>
      <c r="F6449" s="44">
        <v>1</v>
      </c>
    </row>
    <row r="6450" spans="1:6" x14ac:dyDescent="0.2">
      <c r="A6450" s="18" t="s">
        <v>218</v>
      </c>
      <c r="B6450" s="18" t="s">
        <v>328</v>
      </c>
      <c r="C6450" s="18" t="s">
        <v>331</v>
      </c>
      <c r="D6450" s="18" t="s">
        <v>105</v>
      </c>
      <c r="E6450" s="18" t="s">
        <v>107</v>
      </c>
      <c r="F6450" s="44">
        <v>10</v>
      </c>
    </row>
    <row r="6451" spans="1:6" x14ac:dyDescent="0.2">
      <c r="A6451" s="18" t="s">
        <v>218</v>
      </c>
      <c r="B6451" s="18" t="s">
        <v>328</v>
      </c>
      <c r="C6451" s="18" t="s">
        <v>331</v>
      </c>
      <c r="D6451" s="18" t="s">
        <v>105</v>
      </c>
      <c r="E6451" s="18" t="s">
        <v>108</v>
      </c>
      <c r="F6451" s="44">
        <v>27</v>
      </c>
    </row>
    <row r="6452" spans="1:6" x14ac:dyDescent="0.2">
      <c r="A6452" s="18" t="s">
        <v>218</v>
      </c>
      <c r="B6452" s="18" t="s">
        <v>328</v>
      </c>
      <c r="C6452" s="18" t="s">
        <v>331</v>
      </c>
      <c r="D6452" s="18" t="s">
        <v>105</v>
      </c>
      <c r="E6452" s="18" t="s">
        <v>109</v>
      </c>
      <c r="F6452" s="44">
        <v>487</v>
      </c>
    </row>
    <row r="6453" spans="1:6" x14ac:dyDescent="0.2">
      <c r="A6453" s="18" t="s">
        <v>218</v>
      </c>
      <c r="B6453" s="18" t="s">
        <v>328</v>
      </c>
      <c r="C6453" s="18" t="s">
        <v>331</v>
      </c>
      <c r="D6453" s="18" t="s">
        <v>105</v>
      </c>
      <c r="E6453" s="18" t="s">
        <v>110</v>
      </c>
      <c r="F6453" s="44">
        <v>29</v>
      </c>
    </row>
    <row r="6454" spans="1:6" x14ac:dyDescent="0.2">
      <c r="A6454" s="18" t="s">
        <v>218</v>
      </c>
      <c r="B6454" s="18" t="s">
        <v>328</v>
      </c>
      <c r="C6454" s="18" t="s">
        <v>331</v>
      </c>
      <c r="D6454" s="18" t="s">
        <v>105</v>
      </c>
      <c r="E6454" s="18" t="s">
        <v>111</v>
      </c>
      <c r="F6454" s="44">
        <v>47</v>
      </c>
    </row>
    <row r="6455" spans="1:6" x14ac:dyDescent="0.2">
      <c r="A6455" s="18" t="s">
        <v>218</v>
      </c>
      <c r="B6455" s="18" t="s">
        <v>328</v>
      </c>
      <c r="C6455" s="18" t="s">
        <v>331</v>
      </c>
      <c r="D6455" s="18" t="s">
        <v>105</v>
      </c>
      <c r="E6455" s="18" t="s">
        <v>112</v>
      </c>
      <c r="F6455" s="44">
        <v>1</v>
      </c>
    </row>
    <row r="6456" spans="1:6" x14ac:dyDescent="0.2">
      <c r="A6456" s="18" t="s">
        <v>218</v>
      </c>
      <c r="B6456" s="18" t="s">
        <v>328</v>
      </c>
      <c r="C6456" s="18" t="s">
        <v>331</v>
      </c>
      <c r="D6456" s="18" t="s">
        <v>105</v>
      </c>
      <c r="E6456" s="18" t="s">
        <v>113</v>
      </c>
      <c r="F6456" s="44">
        <v>3</v>
      </c>
    </row>
    <row r="6457" spans="1:6" x14ac:dyDescent="0.2">
      <c r="A6457" s="18" t="s">
        <v>218</v>
      </c>
      <c r="B6457" s="18" t="s">
        <v>328</v>
      </c>
      <c r="C6457" s="18" t="s">
        <v>331</v>
      </c>
      <c r="D6457" s="18" t="s">
        <v>105</v>
      </c>
      <c r="E6457" s="18" t="s">
        <v>114</v>
      </c>
      <c r="F6457" s="44">
        <v>1</v>
      </c>
    </row>
    <row r="6458" spans="1:6" x14ac:dyDescent="0.2">
      <c r="A6458" s="18" t="s">
        <v>218</v>
      </c>
      <c r="B6458" s="18" t="s">
        <v>328</v>
      </c>
      <c r="C6458" s="18" t="s">
        <v>331</v>
      </c>
      <c r="D6458" s="18" t="s">
        <v>105</v>
      </c>
      <c r="E6458" s="18" t="s">
        <v>115</v>
      </c>
      <c r="F6458" s="44">
        <v>1</v>
      </c>
    </row>
    <row r="6459" spans="1:6" x14ac:dyDescent="0.2">
      <c r="A6459" s="18" t="s">
        <v>218</v>
      </c>
      <c r="B6459" s="18" t="s">
        <v>328</v>
      </c>
      <c r="C6459" s="18" t="s">
        <v>331</v>
      </c>
      <c r="D6459" s="18" t="s">
        <v>105</v>
      </c>
      <c r="E6459" s="18" t="s">
        <v>116</v>
      </c>
      <c r="F6459" s="44">
        <v>11</v>
      </c>
    </row>
    <row r="6460" spans="1:6" x14ac:dyDescent="0.2">
      <c r="A6460" s="18" t="s">
        <v>218</v>
      </c>
      <c r="B6460" s="18" t="s">
        <v>328</v>
      </c>
      <c r="C6460" s="18" t="s">
        <v>331</v>
      </c>
      <c r="D6460" s="18" t="s">
        <v>105</v>
      </c>
      <c r="E6460" s="18" t="s">
        <v>117</v>
      </c>
      <c r="F6460" s="44">
        <v>32</v>
      </c>
    </row>
    <row r="6461" spans="1:6" x14ac:dyDescent="0.2">
      <c r="A6461" s="18" t="s">
        <v>218</v>
      </c>
      <c r="B6461" s="18" t="s">
        <v>328</v>
      </c>
      <c r="C6461" s="18" t="s">
        <v>331</v>
      </c>
      <c r="D6461" s="18" t="s">
        <v>105</v>
      </c>
      <c r="E6461" s="18" t="s">
        <v>119</v>
      </c>
      <c r="F6461" s="44">
        <v>2</v>
      </c>
    </row>
    <row r="6462" spans="1:6" x14ac:dyDescent="0.2">
      <c r="A6462" s="18" t="s">
        <v>218</v>
      </c>
      <c r="B6462" s="18" t="s">
        <v>328</v>
      </c>
      <c r="C6462" s="18" t="s">
        <v>331</v>
      </c>
      <c r="D6462" s="18" t="s">
        <v>105</v>
      </c>
      <c r="E6462" s="18" t="s">
        <v>120</v>
      </c>
      <c r="F6462" s="44">
        <v>8</v>
      </c>
    </row>
    <row r="6463" spans="1:6" x14ac:dyDescent="0.2">
      <c r="A6463" s="18" t="s">
        <v>218</v>
      </c>
      <c r="B6463" s="18" t="s">
        <v>328</v>
      </c>
      <c r="C6463" s="18" t="s">
        <v>331</v>
      </c>
      <c r="D6463" s="18" t="s">
        <v>105</v>
      </c>
      <c r="E6463" s="18" t="s">
        <v>121</v>
      </c>
      <c r="F6463" s="44">
        <v>27</v>
      </c>
    </row>
    <row r="6464" spans="1:6" x14ac:dyDescent="0.2">
      <c r="A6464" s="18" t="s">
        <v>218</v>
      </c>
      <c r="B6464" s="18" t="s">
        <v>328</v>
      </c>
      <c r="C6464" s="18" t="s">
        <v>331</v>
      </c>
      <c r="D6464" s="18" t="s">
        <v>105</v>
      </c>
      <c r="E6464" s="18" t="s">
        <v>122</v>
      </c>
      <c r="F6464" s="44">
        <v>2</v>
      </c>
    </row>
    <row r="6465" spans="1:6" x14ac:dyDescent="0.2">
      <c r="A6465" s="18" t="s">
        <v>218</v>
      </c>
      <c r="B6465" s="18" t="s">
        <v>328</v>
      </c>
      <c r="C6465" s="18" t="s">
        <v>331</v>
      </c>
      <c r="D6465" s="18" t="s">
        <v>105</v>
      </c>
      <c r="E6465" s="18" t="s">
        <v>123</v>
      </c>
      <c r="F6465" s="44">
        <v>5</v>
      </c>
    </row>
    <row r="6466" spans="1:6" x14ac:dyDescent="0.2">
      <c r="A6466" s="18" t="s">
        <v>218</v>
      </c>
      <c r="B6466" s="18" t="s">
        <v>328</v>
      </c>
      <c r="C6466" s="18" t="s">
        <v>331</v>
      </c>
      <c r="D6466" s="18" t="s">
        <v>105</v>
      </c>
      <c r="E6466" s="18" t="s">
        <v>124</v>
      </c>
      <c r="F6466" s="44">
        <v>5</v>
      </c>
    </row>
    <row r="6467" spans="1:6" x14ac:dyDescent="0.2">
      <c r="A6467" s="18" t="s">
        <v>218</v>
      </c>
      <c r="B6467" s="18" t="s">
        <v>328</v>
      </c>
      <c r="C6467" s="18" t="s">
        <v>331</v>
      </c>
      <c r="D6467" s="18" t="s">
        <v>105</v>
      </c>
      <c r="E6467" s="18" t="s">
        <v>125</v>
      </c>
      <c r="F6467" s="44">
        <v>26</v>
      </c>
    </row>
    <row r="6468" spans="1:6" x14ac:dyDescent="0.2">
      <c r="A6468" s="18" t="s">
        <v>218</v>
      </c>
      <c r="B6468" s="18" t="s">
        <v>328</v>
      </c>
      <c r="C6468" s="18" t="s">
        <v>331</v>
      </c>
      <c r="D6468" s="18" t="s">
        <v>105</v>
      </c>
      <c r="E6468" s="18" t="s">
        <v>126</v>
      </c>
      <c r="F6468" s="44">
        <v>12</v>
      </c>
    </row>
    <row r="6469" spans="1:6" x14ac:dyDescent="0.2">
      <c r="A6469" s="18" t="s">
        <v>218</v>
      </c>
      <c r="B6469" s="18" t="s">
        <v>328</v>
      </c>
      <c r="C6469" s="18" t="s">
        <v>331</v>
      </c>
      <c r="D6469" s="18" t="s">
        <v>105</v>
      </c>
      <c r="E6469" s="18" t="s">
        <v>127</v>
      </c>
      <c r="F6469" s="44">
        <v>126</v>
      </c>
    </row>
    <row r="6470" spans="1:6" x14ac:dyDescent="0.2">
      <c r="A6470" s="18" t="s">
        <v>218</v>
      </c>
      <c r="B6470" s="18" t="s">
        <v>328</v>
      </c>
      <c r="C6470" s="18" t="s">
        <v>331</v>
      </c>
      <c r="D6470" s="18" t="s">
        <v>242</v>
      </c>
      <c r="E6470" s="18" t="s">
        <v>62</v>
      </c>
      <c r="F6470" s="44">
        <v>1565</v>
      </c>
    </row>
    <row r="6471" spans="1:6" x14ac:dyDescent="0.2">
      <c r="A6471" s="18" t="s">
        <v>218</v>
      </c>
      <c r="B6471" s="18" t="s">
        <v>328</v>
      </c>
      <c r="C6471" s="18" t="s">
        <v>331</v>
      </c>
      <c r="D6471" s="18" t="s">
        <v>242</v>
      </c>
      <c r="E6471" s="18" t="s">
        <v>59</v>
      </c>
      <c r="F6471" s="44">
        <v>45</v>
      </c>
    </row>
    <row r="6472" spans="1:6" x14ac:dyDescent="0.2">
      <c r="A6472" s="18" t="s">
        <v>218</v>
      </c>
      <c r="B6472" s="18" t="s">
        <v>328</v>
      </c>
      <c r="C6472" s="18" t="s">
        <v>331</v>
      </c>
      <c r="D6472" s="18" t="s">
        <v>242</v>
      </c>
      <c r="E6472" s="18" t="s">
        <v>60</v>
      </c>
      <c r="F6472" s="44">
        <v>23</v>
      </c>
    </row>
    <row r="6473" spans="1:6" x14ac:dyDescent="0.2">
      <c r="A6473" s="18" t="s">
        <v>218</v>
      </c>
      <c r="B6473" s="18" t="s">
        <v>328</v>
      </c>
      <c r="C6473" s="18" t="s">
        <v>331</v>
      </c>
      <c r="D6473" s="18" t="s">
        <v>242</v>
      </c>
      <c r="E6473" s="18" t="s">
        <v>61</v>
      </c>
      <c r="F6473" s="44">
        <v>350</v>
      </c>
    </row>
    <row r="6474" spans="1:6" x14ac:dyDescent="0.2">
      <c r="A6474" s="18" t="s">
        <v>218</v>
      </c>
      <c r="B6474" s="18" t="s">
        <v>328</v>
      </c>
      <c r="C6474" s="18" t="s">
        <v>331</v>
      </c>
      <c r="D6474" s="18" t="s">
        <v>242</v>
      </c>
      <c r="E6474" s="18" t="s">
        <v>63</v>
      </c>
      <c r="F6474" s="44">
        <v>134</v>
      </c>
    </row>
    <row r="6475" spans="1:6" x14ac:dyDescent="0.2">
      <c r="A6475" s="18" t="s">
        <v>218</v>
      </c>
      <c r="B6475" s="18" t="s">
        <v>328</v>
      </c>
      <c r="C6475" s="18" t="s">
        <v>331</v>
      </c>
      <c r="D6475" s="18" t="s">
        <v>242</v>
      </c>
      <c r="E6475" s="18" t="s">
        <v>23</v>
      </c>
      <c r="F6475" s="44">
        <v>34</v>
      </c>
    </row>
    <row r="6476" spans="1:6" x14ac:dyDescent="0.2">
      <c r="A6476" s="18" t="s">
        <v>218</v>
      </c>
      <c r="B6476" s="18" t="s">
        <v>328</v>
      </c>
      <c r="C6476" s="18" t="s">
        <v>331</v>
      </c>
      <c r="D6476" s="18" t="s">
        <v>273</v>
      </c>
      <c r="E6476" s="18" t="s">
        <v>133</v>
      </c>
      <c r="F6476" s="44">
        <v>63</v>
      </c>
    </row>
    <row r="6477" spans="1:6" x14ac:dyDescent="0.2">
      <c r="A6477" s="18" t="s">
        <v>218</v>
      </c>
      <c r="B6477" s="18" t="s">
        <v>328</v>
      </c>
      <c r="C6477" s="18" t="s">
        <v>331</v>
      </c>
      <c r="D6477" s="18" t="s">
        <v>273</v>
      </c>
      <c r="E6477" s="18" t="s">
        <v>23</v>
      </c>
      <c r="F6477" s="44">
        <v>280</v>
      </c>
    </row>
    <row r="6478" spans="1:6" x14ac:dyDescent="0.2">
      <c r="A6478" s="18" t="s">
        <v>218</v>
      </c>
      <c r="B6478" s="18" t="s">
        <v>328</v>
      </c>
      <c r="C6478" s="18" t="s">
        <v>331</v>
      </c>
      <c r="D6478" s="18" t="s">
        <v>273</v>
      </c>
      <c r="E6478" s="18" t="s">
        <v>136</v>
      </c>
      <c r="F6478" s="44">
        <v>20</v>
      </c>
    </row>
    <row r="6479" spans="1:6" x14ac:dyDescent="0.2">
      <c r="A6479" s="18" t="s">
        <v>218</v>
      </c>
      <c r="B6479" s="18" t="s">
        <v>328</v>
      </c>
      <c r="C6479" s="18" t="s">
        <v>331</v>
      </c>
      <c r="D6479" s="18" t="s">
        <v>273</v>
      </c>
      <c r="E6479" s="18" t="s">
        <v>137</v>
      </c>
      <c r="F6479" s="44">
        <v>51</v>
      </c>
    </row>
    <row r="6480" spans="1:6" x14ac:dyDescent="0.2">
      <c r="A6480" s="18" t="s">
        <v>218</v>
      </c>
      <c r="B6480" s="18" t="s">
        <v>328</v>
      </c>
      <c r="C6480" s="18" t="s">
        <v>331</v>
      </c>
      <c r="D6480" s="18" t="s">
        <v>273</v>
      </c>
      <c r="E6480" s="18" t="s">
        <v>135</v>
      </c>
      <c r="F6480" s="44">
        <v>57</v>
      </c>
    </row>
    <row r="6481" spans="1:6" x14ac:dyDescent="0.2">
      <c r="A6481" s="18" t="s">
        <v>218</v>
      </c>
      <c r="B6481" s="18" t="s">
        <v>328</v>
      </c>
      <c r="C6481" s="18" t="s">
        <v>331</v>
      </c>
      <c r="D6481" s="18" t="s">
        <v>273</v>
      </c>
      <c r="E6481" s="18" t="s">
        <v>134</v>
      </c>
      <c r="F6481" s="44">
        <v>42</v>
      </c>
    </row>
    <row r="6482" spans="1:6" x14ac:dyDescent="0.2">
      <c r="A6482" s="18" t="s">
        <v>218</v>
      </c>
      <c r="B6482" s="18" t="s">
        <v>328</v>
      </c>
      <c r="C6482" s="18" t="s">
        <v>331</v>
      </c>
      <c r="D6482" s="18" t="s">
        <v>273</v>
      </c>
      <c r="E6482" s="18" t="s">
        <v>132</v>
      </c>
      <c r="F6482" s="44">
        <v>349</v>
      </c>
    </row>
    <row r="6483" spans="1:6" x14ac:dyDescent="0.2">
      <c r="A6483" s="18" t="s">
        <v>218</v>
      </c>
      <c r="B6483" s="18" t="s">
        <v>328</v>
      </c>
      <c r="C6483" s="18" t="s">
        <v>331</v>
      </c>
      <c r="D6483" s="18" t="s">
        <v>274</v>
      </c>
      <c r="E6483" s="18" t="s">
        <v>163</v>
      </c>
      <c r="F6483" s="44">
        <v>57</v>
      </c>
    </row>
    <row r="6484" spans="1:6" x14ac:dyDescent="0.2">
      <c r="A6484" s="18" t="s">
        <v>218</v>
      </c>
      <c r="B6484" s="18" t="s">
        <v>328</v>
      </c>
      <c r="C6484" s="18" t="s">
        <v>331</v>
      </c>
      <c r="D6484" s="18" t="s">
        <v>34</v>
      </c>
      <c r="E6484" s="18" t="s">
        <v>276</v>
      </c>
      <c r="F6484" s="44">
        <v>696</v>
      </c>
    </row>
    <row r="6485" spans="1:6" x14ac:dyDescent="0.2">
      <c r="A6485" s="18" t="s">
        <v>218</v>
      </c>
      <c r="B6485" s="18" t="s">
        <v>328</v>
      </c>
      <c r="C6485" s="18" t="s">
        <v>331</v>
      </c>
      <c r="D6485" s="18" t="s">
        <v>34</v>
      </c>
      <c r="E6485" s="18" t="s">
        <v>28</v>
      </c>
      <c r="F6485" s="44">
        <v>785</v>
      </c>
    </row>
    <row r="6486" spans="1:6" x14ac:dyDescent="0.2">
      <c r="A6486" s="18" t="s">
        <v>218</v>
      </c>
      <c r="B6486" s="18" t="s">
        <v>328</v>
      </c>
      <c r="C6486" s="18" t="s">
        <v>331</v>
      </c>
      <c r="D6486" s="18" t="s">
        <v>34</v>
      </c>
      <c r="E6486" s="18" t="s">
        <v>30</v>
      </c>
      <c r="F6486" s="44">
        <v>12</v>
      </c>
    </row>
    <row r="6487" spans="1:6" x14ac:dyDescent="0.2">
      <c r="A6487" s="18" t="s">
        <v>218</v>
      </c>
      <c r="B6487" s="18" t="s">
        <v>328</v>
      </c>
      <c r="C6487" s="18" t="s">
        <v>331</v>
      </c>
      <c r="D6487" s="18" t="s">
        <v>34</v>
      </c>
      <c r="E6487" s="18" t="s">
        <v>31</v>
      </c>
      <c r="F6487" s="44">
        <v>73</v>
      </c>
    </row>
    <row r="6488" spans="1:6" x14ac:dyDescent="0.2">
      <c r="A6488" s="18" t="s">
        <v>218</v>
      </c>
      <c r="B6488" s="18" t="s">
        <v>328</v>
      </c>
      <c r="C6488" s="18" t="s">
        <v>331</v>
      </c>
      <c r="D6488" s="18" t="s">
        <v>34</v>
      </c>
      <c r="E6488" s="18" t="s">
        <v>26</v>
      </c>
      <c r="F6488" s="44">
        <v>65</v>
      </c>
    </row>
    <row r="6489" spans="1:6" x14ac:dyDescent="0.2">
      <c r="A6489" s="18" t="s">
        <v>218</v>
      </c>
      <c r="B6489" s="18" t="s">
        <v>328</v>
      </c>
      <c r="C6489" s="18" t="s">
        <v>331</v>
      </c>
      <c r="D6489" s="18" t="s">
        <v>34</v>
      </c>
      <c r="E6489" s="18" t="s">
        <v>33</v>
      </c>
      <c r="F6489" s="44">
        <v>410</v>
      </c>
    </row>
    <row r="6490" spans="1:6" x14ac:dyDescent="0.2">
      <c r="A6490" s="18" t="s">
        <v>218</v>
      </c>
      <c r="B6490" s="18" t="s">
        <v>328</v>
      </c>
      <c r="C6490" s="18" t="s">
        <v>331</v>
      </c>
      <c r="D6490" s="18" t="s">
        <v>34</v>
      </c>
      <c r="E6490" s="18" t="s">
        <v>23</v>
      </c>
      <c r="F6490" s="44">
        <v>412</v>
      </c>
    </row>
    <row r="6491" spans="1:6" x14ac:dyDescent="0.2">
      <c r="A6491" s="18" t="s">
        <v>218</v>
      </c>
      <c r="B6491" s="18" t="s">
        <v>328</v>
      </c>
      <c r="C6491" s="18" t="s">
        <v>331</v>
      </c>
      <c r="D6491" s="18" t="s">
        <v>34</v>
      </c>
      <c r="E6491" s="18" t="s">
        <v>32</v>
      </c>
      <c r="F6491" s="44">
        <v>38</v>
      </c>
    </row>
    <row r="6492" spans="1:6" x14ac:dyDescent="0.2">
      <c r="A6492" s="18" t="s">
        <v>218</v>
      </c>
      <c r="B6492" s="18" t="s">
        <v>328</v>
      </c>
      <c r="C6492" s="18" t="s">
        <v>331</v>
      </c>
      <c r="D6492" s="18" t="s">
        <v>34</v>
      </c>
      <c r="E6492" s="18" t="s">
        <v>29</v>
      </c>
      <c r="F6492" s="44">
        <v>399</v>
      </c>
    </row>
    <row r="6493" spans="1:6" x14ac:dyDescent="0.2">
      <c r="A6493" s="18" t="s">
        <v>218</v>
      </c>
      <c r="B6493" s="18" t="s">
        <v>328</v>
      </c>
      <c r="C6493" s="18" t="s">
        <v>331</v>
      </c>
      <c r="D6493" s="18" t="s">
        <v>275</v>
      </c>
      <c r="E6493" s="18" t="s">
        <v>276</v>
      </c>
      <c r="F6493" s="44">
        <v>31</v>
      </c>
    </row>
    <row r="6494" spans="1:6" x14ac:dyDescent="0.2">
      <c r="A6494" s="18" t="s">
        <v>218</v>
      </c>
      <c r="B6494" s="18" t="s">
        <v>328</v>
      </c>
      <c r="C6494" s="18" t="s">
        <v>331</v>
      </c>
      <c r="D6494" s="18" t="s">
        <v>275</v>
      </c>
      <c r="E6494" s="18" t="s">
        <v>28</v>
      </c>
      <c r="F6494" s="44">
        <v>80</v>
      </c>
    </row>
    <row r="6495" spans="1:6" x14ac:dyDescent="0.2">
      <c r="A6495" s="18" t="s">
        <v>218</v>
      </c>
      <c r="B6495" s="18" t="s">
        <v>328</v>
      </c>
      <c r="C6495" s="18" t="s">
        <v>331</v>
      </c>
      <c r="D6495" s="18" t="s">
        <v>275</v>
      </c>
      <c r="E6495" s="18" t="s">
        <v>30</v>
      </c>
      <c r="F6495" s="44">
        <v>1</v>
      </c>
    </row>
    <row r="6496" spans="1:6" x14ac:dyDescent="0.2">
      <c r="A6496" s="18" t="s">
        <v>218</v>
      </c>
      <c r="B6496" s="18" t="s">
        <v>328</v>
      </c>
      <c r="C6496" s="18" t="s">
        <v>331</v>
      </c>
      <c r="D6496" s="18" t="s">
        <v>275</v>
      </c>
      <c r="E6496" s="18" t="s">
        <v>31</v>
      </c>
      <c r="F6496" s="44">
        <v>203</v>
      </c>
    </row>
    <row r="6497" spans="1:6" x14ac:dyDescent="0.2">
      <c r="A6497" s="18" t="s">
        <v>218</v>
      </c>
      <c r="B6497" s="18" t="s">
        <v>328</v>
      </c>
      <c r="C6497" s="18" t="s">
        <v>331</v>
      </c>
      <c r="D6497" s="18" t="s">
        <v>275</v>
      </c>
      <c r="E6497" s="18" t="s">
        <v>26</v>
      </c>
      <c r="F6497" s="44">
        <v>452</v>
      </c>
    </row>
    <row r="6498" spans="1:6" x14ac:dyDescent="0.2">
      <c r="A6498" s="18" t="s">
        <v>218</v>
      </c>
      <c r="B6498" s="18" t="s">
        <v>328</v>
      </c>
      <c r="C6498" s="18" t="s">
        <v>331</v>
      </c>
      <c r="D6498" s="18" t="s">
        <v>275</v>
      </c>
      <c r="E6498" s="18" t="s">
        <v>33</v>
      </c>
      <c r="F6498" s="44">
        <v>71</v>
      </c>
    </row>
    <row r="6499" spans="1:6" x14ac:dyDescent="0.2">
      <c r="A6499" s="18" t="s">
        <v>218</v>
      </c>
      <c r="B6499" s="18" t="s">
        <v>328</v>
      </c>
      <c r="C6499" s="18" t="s">
        <v>331</v>
      </c>
      <c r="D6499" s="18" t="s">
        <v>275</v>
      </c>
      <c r="E6499" s="18" t="s">
        <v>23</v>
      </c>
      <c r="F6499" s="44">
        <v>127</v>
      </c>
    </row>
    <row r="6500" spans="1:6" x14ac:dyDescent="0.2">
      <c r="A6500" s="18" t="s">
        <v>218</v>
      </c>
      <c r="B6500" s="18" t="s">
        <v>328</v>
      </c>
      <c r="C6500" s="18" t="s">
        <v>331</v>
      </c>
      <c r="D6500" s="18" t="s">
        <v>275</v>
      </c>
      <c r="E6500" s="18" t="s">
        <v>32</v>
      </c>
      <c r="F6500" s="44">
        <v>1</v>
      </c>
    </row>
    <row r="6501" spans="1:6" x14ac:dyDescent="0.2">
      <c r="A6501" s="18" t="s">
        <v>218</v>
      </c>
      <c r="B6501" s="18" t="s">
        <v>328</v>
      </c>
      <c r="C6501" s="18" t="s">
        <v>331</v>
      </c>
      <c r="D6501" s="18" t="s">
        <v>275</v>
      </c>
      <c r="E6501" s="18" t="s">
        <v>29</v>
      </c>
      <c r="F6501" s="44">
        <v>51</v>
      </c>
    </row>
    <row r="6502" spans="1:6" x14ac:dyDescent="0.2">
      <c r="A6502" s="18" t="s">
        <v>218</v>
      </c>
      <c r="B6502" s="18" t="s">
        <v>328</v>
      </c>
      <c r="C6502" s="18" t="s">
        <v>331</v>
      </c>
      <c r="D6502" s="18" t="s">
        <v>162</v>
      </c>
      <c r="E6502" s="18" t="s">
        <v>163</v>
      </c>
      <c r="F6502" s="44">
        <v>2441</v>
      </c>
    </row>
    <row r="6503" spans="1:6" x14ac:dyDescent="0.2">
      <c r="A6503" s="18" t="s">
        <v>218</v>
      </c>
      <c r="B6503" s="18" t="s">
        <v>328</v>
      </c>
      <c r="C6503" s="18" t="s">
        <v>331</v>
      </c>
      <c r="D6503" s="18" t="s">
        <v>65</v>
      </c>
      <c r="E6503" s="18" t="s">
        <v>70</v>
      </c>
      <c r="F6503" s="44">
        <v>18</v>
      </c>
    </row>
    <row r="6504" spans="1:6" x14ac:dyDescent="0.2">
      <c r="A6504" s="18" t="s">
        <v>218</v>
      </c>
      <c r="B6504" s="18" t="s">
        <v>328</v>
      </c>
      <c r="C6504" s="18" t="s">
        <v>331</v>
      </c>
      <c r="D6504" s="18" t="s">
        <v>65</v>
      </c>
      <c r="E6504" s="18" t="s">
        <v>277</v>
      </c>
      <c r="F6504" s="44">
        <v>17</v>
      </c>
    </row>
    <row r="6505" spans="1:6" x14ac:dyDescent="0.2">
      <c r="A6505" s="18" t="s">
        <v>218</v>
      </c>
      <c r="B6505" s="18" t="s">
        <v>328</v>
      </c>
      <c r="C6505" s="18" t="s">
        <v>331</v>
      </c>
      <c r="D6505" s="18" t="s">
        <v>65</v>
      </c>
      <c r="E6505" s="18" t="s">
        <v>278</v>
      </c>
      <c r="F6505" s="44">
        <v>239</v>
      </c>
    </row>
    <row r="6506" spans="1:6" x14ac:dyDescent="0.2">
      <c r="A6506" s="18" t="s">
        <v>218</v>
      </c>
      <c r="B6506" s="18" t="s">
        <v>328</v>
      </c>
      <c r="C6506" s="18" t="s">
        <v>331</v>
      </c>
      <c r="D6506" s="18" t="s">
        <v>65</v>
      </c>
      <c r="E6506" s="18" t="s">
        <v>279</v>
      </c>
      <c r="F6506" s="44">
        <v>50</v>
      </c>
    </row>
    <row r="6507" spans="1:6" x14ac:dyDescent="0.2">
      <c r="A6507" s="18" t="s">
        <v>218</v>
      </c>
      <c r="B6507" s="18" t="s">
        <v>328</v>
      </c>
      <c r="C6507" s="18" t="s">
        <v>331</v>
      </c>
      <c r="D6507" s="18" t="s">
        <v>65</v>
      </c>
      <c r="E6507" s="18" t="s">
        <v>23</v>
      </c>
      <c r="F6507" s="44">
        <v>449</v>
      </c>
    </row>
    <row r="6508" spans="1:6" x14ac:dyDescent="0.2">
      <c r="A6508" s="18" t="s">
        <v>218</v>
      </c>
      <c r="B6508" s="18" t="s">
        <v>328</v>
      </c>
      <c r="C6508" s="18" t="s">
        <v>331</v>
      </c>
      <c r="D6508" s="18" t="s">
        <v>65</v>
      </c>
      <c r="E6508" s="18" t="s">
        <v>280</v>
      </c>
      <c r="F6508" s="44">
        <v>9</v>
      </c>
    </row>
    <row r="6509" spans="1:6" x14ac:dyDescent="0.2">
      <c r="A6509" s="18" t="s">
        <v>218</v>
      </c>
      <c r="B6509" s="18" t="s">
        <v>328</v>
      </c>
      <c r="C6509" s="18" t="s">
        <v>331</v>
      </c>
      <c r="D6509" s="18" t="s">
        <v>65</v>
      </c>
      <c r="E6509" s="18" t="s">
        <v>66</v>
      </c>
      <c r="F6509" s="44">
        <v>160</v>
      </c>
    </row>
    <row r="6510" spans="1:6" x14ac:dyDescent="0.2">
      <c r="A6510" s="18" t="s">
        <v>218</v>
      </c>
      <c r="B6510" s="18" t="s">
        <v>328</v>
      </c>
      <c r="C6510" s="18" t="s">
        <v>331</v>
      </c>
      <c r="D6510" s="18" t="s">
        <v>243</v>
      </c>
      <c r="E6510" s="18" t="s">
        <v>21</v>
      </c>
      <c r="F6510" s="44">
        <v>9</v>
      </c>
    </row>
    <row r="6511" spans="1:6" x14ac:dyDescent="0.2">
      <c r="A6511" s="18" t="s">
        <v>218</v>
      </c>
      <c r="B6511" s="18" t="s">
        <v>328</v>
      </c>
      <c r="C6511" s="18" t="s">
        <v>331</v>
      </c>
      <c r="D6511" s="18" t="s">
        <v>243</v>
      </c>
      <c r="E6511" s="18" t="s">
        <v>14</v>
      </c>
      <c r="F6511" s="44">
        <v>14</v>
      </c>
    </row>
    <row r="6512" spans="1:6" x14ac:dyDescent="0.2">
      <c r="A6512" s="18" t="s">
        <v>218</v>
      </c>
      <c r="B6512" s="18" t="s">
        <v>328</v>
      </c>
      <c r="C6512" s="18" t="s">
        <v>331</v>
      </c>
      <c r="D6512" s="18" t="s">
        <v>243</v>
      </c>
      <c r="E6512" s="18" t="s">
        <v>18</v>
      </c>
      <c r="F6512" s="44">
        <v>60</v>
      </c>
    </row>
    <row r="6513" spans="1:6" x14ac:dyDescent="0.2">
      <c r="A6513" s="18" t="s">
        <v>218</v>
      </c>
      <c r="B6513" s="18" t="s">
        <v>328</v>
      </c>
      <c r="C6513" s="18" t="s">
        <v>331</v>
      </c>
      <c r="D6513" s="18" t="s">
        <v>243</v>
      </c>
      <c r="E6513" s="18" t="s">
        <v>17</v>
      </c>
      <c r="F6513" s="44">
        <v>41</v>
      </c>
    </row>
    <row r="6514" spans="1:6" x14ac:dyDescent="0.2">
      <c r="A6514" s="18" t="s">
        <v>218</v>
      </c>
      <c r="B6514" s="18" t="s">
        <v>328</v>
      </c>
      <c r="C6514" s="18" t="s">
        <v>331</v>
      </c>
      <c r="D6514" s="18" t="s">
        <v>243</v>
      </c>
      <c r="E6514" s="18" t="s">
        <v>20</v>
      </c>
      <c r="F6514" s="44">
        <v>10</v>
      </c>
    </row>
    <row r="6515" spans="1:6" x14ac:dyDescent="0.2">
      <c r="A6515" s="18" t="s">
        <v>218</v>
      </c>
      <c r="B6515" s="18" t="s">
        <v>328</v>
      </c>
      <c r="C6515" s="18" t="s">
        <v>331</v>
      </c>
      <c r="D6515" s="18" t="s">
        <v>243</v>
      </c>
      <c r="E6515" s="18" t="s">
        <v>23</v>
      </c>
      <c r="F6515" s="44">
        <v>16</v>
      </c>
    </row>
    <row r="6516" spans="1:6" x14ac:dyDescent="0.2">
      <c r="A6516" s="18" t="s">
        <v>218</v>
      </c>
      <c r="B6516" s="18" t="s">
        <v>328</v>
      </c>
      <c r="C6516" s="18" t="s">
        <v>331</v>
      </c>
      <c r="D6516" s="18" t="s">
        <v>243</v>
      </c>
      <c r="E6516" s="18" t="s">
        <v>15</v>
      </c>
      <c r="F6516" s="44">
        <v>51</v>
      </c>
    </row>
    <row r="6517" spans="1:6" x14ac:dyDescent="0.2">
      <c r="A6517" s="18" t="s">
        <v>218</v>
      </c>
      <c r="B6517" s="18" t="s">
        <v>328</v>
      </c>
      <c r="C6517" s="18" t="s">
        <v>331</v>
      </c>
      <c r="D6517" s="18" t="s">
        <v>243</v>
      </c>
      <c r="E6517" s="18" t="s">
        <v>22</v>
      </c>
      <c r="F6517" s="44">
        <v>23</v>
      </c>
    </row>
    <row r="6518" spans="1:6" x14ac:dyDescent="0.2">
      <c r="A6518" s="18" t="s">
        <v>218</v>
      </c>
      <c r="B6518" s="18" t="s">
        <v>328</v>
      </c>
      <c r="C6518" s="18" t="s">
        <v>331</v>
      </c>
      <c r="D6518" s="18" t="s">
        <v>98</v>
      </c>
      <c r="E6518" s="18" t="s">
        <v>100</v>
      </c>
      <c r="F6518" s="44">
        <v>46</v>
      </c>
    </row>
    <row r="6519" spans="1:6" x14ac:dyDescent="0.2">
      <c r="A6519" s="18" t="s">
        <v>218</v>
      </c>
      <c r="B6519" s="18" t="s">
        <v>328</v>
      </c>
      <c r="C6519" s="18" t="s">
        <v>331</v>
      </c>
      <c r="D6519" s="18" t="s">
        <v>98</v>
      </c>
      <c r="E6519" s="18" t="s">
        <v>102</v>
      </c>
      <c r="F6519" s="44">
        <v>13</v>
      </c>
    </row>
    <row r="6520" spans="1:6" x14ac:dyDescent="0.2">
      <c r="A6520" s="18" t="s">
        <v>218</v>
      </c>
      <c r="B6520" s="18" t="s">
        <v>328</v>
      </c>
      <c r="C6520" s="18" t="s">
        <v>331</v>
      </c>
      <c r="D6520" s="18" t="s">
        <v>98</v>
      </c>
      <c r="E6520" s="18" t="s">
        <v>23</v>
      </c>
      <c r="F6520" s="44">
        <v>94</v>
      </c>
    </row>
    <row r="6521" spans="1:6" x14ac:dyDescent="0.2">
      <c r="A6521" s="18" t="s">
        <v>218</v>
      </c>
      <c r="B6521" s="18" t="s">
        <v>328</v>
      </c>
      <c r="C6521" s="18" t="s">
        <v>331</v>
      </c>
      <c r="D6521" s="18" t="s">
        <v>98</v>
      </c>
      <c r="E6521" s="18" t="s">
        <v>101</v>
      </c>
      <c r="F6521" s="44">
        <v>97</v>
      </c>
    </row>
    <row r="6522" spans="1:6" x14ac:dyDescent="0.2">
      <c r="A6522" s="18" t="s">
        <v>218</v>
      </c>
      <c r="B6522" s="18" t="s">
        <v>328</v>
      </c>
      <c r="C6522" s="18" t="s">
        <v>331</v>
      </c>
      <c r="D6522" s="18" t="s">
        <v>98</v>
      </c>
      <c r="E6522" s="18" t="s">
        <v>104</v>
      </c>
      <c r="F6522" s="44">
        <v>12</v>
      </c>
    </row>
    <row r="6523" spans="1:6" x14ac:dyDescent="0.2">
      <c r="A6523" s="18" t="s">
        <v>218</v>
      </c>
      <c r="B6523" s="18" t="s">
        <v>328</v>
      </c>
      <c r="C6523" s="18" t="s">
        <v>331</v>
      </c>
      <c r="D6523" s="18" t="s">
        <v>98</v>
      </c>
      <c r="E6523" s="18" t="s">
        <v>99</v>
      </c>
      <c r="F6523" s="44">
        <v>781</v>
      </c>
    </row>
    <row r="6524" spans="1:6" x14ac:dyDescent="0.2">
      <c r="A6524" s="18" t="s">
        <v>218</v>
      </c>
      <c r="B6524" s="18" t="s">
        <v>328</v>
      </c>
      <c r="C6524" s="18" t="s">
        <v>331</v>
      </c>
      <c r="D6524" s="18" t="s">
        <v>98</v>
      </c>
      <c r="E6524" s="18" t="s">
        <v>103</v>
      </c>
      <c r="F6524" s="44">
        <v>213</v>
      </c>
    </row>
    <row r="6525" spans="1:6" x14ac:dyDescent="0.2">
      <c r="A6525" s="18" t="s">
        <v>218</v>
      </c>
      <c r="B6525" s="18" t="s">
        <v>328</v>
      </c>
      <c r="C6525" s="18" t="s">
        <v>331</v>
      </c>
      <c r="D6525" s="18" t="s">
        <v>39</v>
      </c>
      <c r="E6525" s="18" t="s">
        <v>220</v>
      </c>
      <c r="F6525" s="44">
        <v>1</v>
      </c>
    </row>
    <row r="6526" spans="1:6" x14ac:dyDescent="0.2">
      <c r="A6526" s="18" t="s">
        <v>218</v>
      </c>
      <c r="B6526" s="18" t="s">
        <v>328</v>
      </c>
      <c r="C6526" s="18" t="s">
        <v>331</v>
      </c>
      <c r="D6526" s="18" t="s">
        <v>39</v>
      </c>
      <c r="E6526" s="18" t="s">
        <v>172</v>
      </c>
      <c r="F6526" s="44">
        <v>29</v>
      </c>
    </row>
    <row r="6527" spans="1:6" x14ac:dyDescent="0.2">
      <c r="A6527" s="18" t="s">
        <v>218</v>
      </c>
      <c r="B6527" s="18" t="s">
        <v>328</v>
      </c>
      <c r="C6527" s="18" t="s">
        <v>331</v>
      </c>
      <c r="D6527" s="18" t="s">
        <v>39</v>
      </c>
      <c r="E6527" s="18" t="s">
        <v>174</v>
      </c>
      <c r="F6527" s="44">
        <v>44</v>
      </c>
    </row>
    <row r="6528" spans="1:6" x14ac:dyDescent="0.2">
      <c r="A6528" s="18" t="s">
        <v>218</v>
      </c>
      <c r="B6528" s="18" t="s">
        <v>328</v>
      </c>
      <c r="C6528" s="18" t="s">
        <v>331</v>
      </c>
      <c r="D6528" s="18" t="s">
        <v>39</v>
      </c>
      <c r="E6528" s="18" t="s">
        <v>23</v>
      </c>
      <c r="F6528" s="44">
        <v>20</v>
      </c>
    </row>
    <row r="6529" spans="1:6" x14ac:dyDescent="0.2">
      <c r="A6529" s="18" t="s">
        <v>218</v>
      </c>
      <c r="B6529" s="18" t="s">
        <v>328</v>
      </c>
      <c r="C6529" s="18" t="s">
        <v>331</v>
      </c>
      <c r="D6529" s="18" t="s">
        <v>39</v>
      </c>
      <c r="E6529" s="18" t="s">
        <v>54</v>
      </c>
      <c r="F6529" s="44">
        <v>12</v>
      </c>
    </row>
    <row r="6530" spans="1:6" x14ac:dyDescent="0.2">
      <c r="A6530" s="18" t="s">
        <v>218</v>
      </c>
      <c r="B6530" s="18" t="s">
        <v>328</v>
      </c>
      <c r="C6530" s="18" t="s">
        <v>331</v>
      </c>
      <c r="D6530" s="18" t="s">
        <v>39</v>
      </c>
      <c r="E6530" s="18" t="s">
        <v>171</v>
      </c>
      <c r="F6530" s="44">
        <v>2</v>
      </c>
    </row>
    <row r="6531" spans="1:6" x14ac:dyDescent="0.2">
      <c r="A6531" s="18" t="s">
        <v>218</v>
      </c>
      <c r="B6531" s="18" t="s">
        <v>328</v>
      </c>
      <c r="C6531" s="18" t="s">
        <v>331</v>
      </c>
      <c r="D6531" s="18" t="s">
        <v>39</v>
      </c>
      <c r="E6531" s="18" t="s">
        <v>55</v>
      </c>
      <c r="F6531" s="44">
        <v>56</v>
      </c>
    </row>
    <row r="6532" spans="1:6" x14ac:dyDescent="0.2">
      <c r="A6532" s="18" t="s">
        <v>218</v>
      </c>
      <c r="B6532" s="18" t="s">
        <v>328</v>
      </c>
      <c r="C6532" s="18" t="s">
        <v>331</v>
      </c>
      <c r="D6532" s="18" t="s">
        <v>39</v>
      </c>
      <c r="E6532" s="18" t="s">
        <v>43</v>
      </c>
      <c r="F6532" s="44">
        <v>1</v>
      </c>
    </row>
    <row r="6533" spans="1:6" x14ac:dyDescent="0.2">
      <c r="A6533" s="18" t="s">
        <v>218</v>
      </c>
      <c r="B6533" s="18" t="s">
        <v>328</v>
      </c>
      <c r="C6533" s="18" t="s">
        <v>331</v>
      </c>
      <c r="D6533" s="18" t="s">
        <v>39</v>
      </c>
      <c r="E6533" s="18" t="s">
        <v>170</v>
      </c>
      <c r="F6533" s="44">
        <v>24</v>
      </c>
    </row>
    <row r="6534" spans="1:6" x14ac:dyDescent="0.2">
      <c r="A6534" s="18" t="s">
        <v>218</v>
      </c>
      <c r="B6534" s="18" t="s">
        <v>328</v>
      </c>
      <c r="C6534" s="18" t="s">
        <v>331</v>
      </c>
      <c r="D6534" s="18" t="s">
        <v>39</v>
      </c>
      <c r="E6534" s="18" t="s">
        <v>48</v>
      </c>
      <c r="F6534" s="44">
        <v>1</v>
      </c>
    </row>
    <row r="6535" spans="1:6" x14ac:dyDescent="0.2">
      <c r="A6535" s="18" t="s">
        <v>218</v>
      </c>
      <c r="B6535" s="18" t="s">
        <v>328</v>
      </c>
      <c r="C6535" s="18" t="s">
        <v>331</v>
      </c>
      <c r="D6535" s="18" t="s">
        <v>39</v>
      </c>
      <c r="E6535" s="18" t="s">
        <v>47</v>
      </c>
      <c r="F6535" s="44">
        <v>159</v>
      </c>
    </row>
    <row r="6536" spans="1:6" x14ac:dyDescent="0.2">
      <c r="A6536" s="18" t="s">
        <v>218</v>
      </c>
      <c r="B6536" s="18" t="s">
        <v>328</v>
      </c>
      <c r="C6536" s="18" t="s">
        <v>331</v>
      </c>
      <c r="D6536" s="18" t="s">
        <v>39</v>
      </c>
      <c r="E6536" s="18" t="s">
        <v>169</v>
      </c>
      <c r="F6536" s="44">
        <v>118</v>
      </c>
    </row>
    <row r="6537" spans="1:6" x14ac:dyDescent="0.2">
      <c r="A6537" s="18" t="s">
        <v>218</v>
      </c>
      <c r="B6537" s="18" t="s">
        <v>328</v>
      </c>
      <c r="C6537" s="18" t="s">
        <v>331</v>
      </c>
      <c r="D6537" s="18" t="s">
        <v>39</v>
      </c>
      <c r="E6537" s="18" t="s">
        <v>189</v>
      </c>
      <c r="F6537" s="44">
        <v>3</v>
      </c>
    </row>
    <row r="6538" spans="1:6" x14ac:dyDescent="0.2">
      <c r="A6538" s="18" t="s">
        <v>218</v>
      </c>
      <c r="B6538" s="18" t="s">
        <v>328</v>
      </c>
      <c r="C6538" s="18" t="s">
        <v>331</v>
      </c>
      <c r="D6538" s="18" t="s">
        <v>39</v>
      </c>
      <c r="E6538" s="18" t="s">
        <v>56</v>
      </c>
      <c r="F6538" s="44">
        <v>32</v>
      </c>
    </row>
    <row r="6539" spans="1:6" x14ac:dyDescent="0.2">
      <c r="A6539" s="18" t="s">
        <v>218</v>
      </c>
      <c r="B6539" s="18" t="s">
        <v>328</v>
      </c>
      <c r="C6539" s="18" t="s">
        <v>331</v>
      </c>
      <c r="D6539" s="18" t="s">
        <v>39</v>
      </c>
      <c r="E6539" s="18" t="s">
        <v>44</v>
      </c>
      <c r="F6539" s="44">
        <v>1</v>
      </c>
    </row>
    <row r="6540" spans="1:6" x14ac:dyDescent="0.2">
      <c r="A6540" s="18" t="s">
        <v>218</v>
      </c>
      <c r="B6540" s="18" t="s">
        <v>328</v>
      </c>
      <c r="C6540" s="18" t="s">
        <v>331</v>
      </c>
      <c r="D6540" s="18" t="s">
        <v>39</v>
      </c>
      <c r="E6540" s="18" t="s">
        <v>173</v>
      </c>
      <c r="F6540" s="44">
        <v>8</v>
      </c>
    </row>
    <row r="6541" spans="1:6" x14ac:dyDescent="0.2">
      <c r="A6541" s="18" t="s">
        <v>218</v>
      </c>
      <c r="B6541" s="18" t="s">
        <v>328</v>
      </c>
      <c r="C6541" s="18" t="s">
        <v>331</v>
      </c>
      <c r="D6541" s="18" t="s">
        <v>13</v>
      </c>
      <c r="E6541" s="18" t="s">
        <v>21</v>
      </c>
      <c r="F6541" s="44">
        <v>153</v>
      </c>
    </row>
    <row r="6542" spans="1:6" x14ac:dyDescent="0.2">
      <c r="A6542" s="18" t="s">
        <v>218</v>
      </c>
      <c r="B6542" s="18" t="s">
        <v>328</v>
      </c>
      <c r="C6542" s="18" t="s">
        <v>331</v>
      </c>
      <c r="D6542" s="18" t="s">
        <v>13</v>
      </c>
      <c r="E6542" s="18" t="s">
        <v>14</v>
      </c>
      <c r="F6542" s="44">
        <v>946</v>
      </c>
    </row>
    <row r="6543" spans="1:6" x14ac:dyDescent="0.2">
      <c r="A6543" s="18" t="s">
        <v>218</v>
      </c>
      <c r="B6543" s="18" t="s">
        <v>328</v>
      </c>
      <c r="C6543" s="18" t="s">
        <v>331</v>
      </c>
      <c r="D6543" s="18" t="s">
        <v>13</v>
      </c>
      <c r="E6543" s="18" t="s">
        <v>18</v>
      </c>
      <c r="F6543" s="44">
        <v>2072</v>
      </c>
    </row>
    <row r="6544" spans="1:6" x14ac:dyDescent="0.2">
      <c r="A6544" s="18" t="s">
        <v>218</v>
      </c>
      <c r="B6544" s="18" t="s">
        <v>328</v>
      </c>
      <c r="C6544" s="18" t="s">
        <v>331</v>
      </c>
      <c r="D6544" s="18" t="s">
        <v>13</v>
      </c>
      <c r="E6544" s="18" t="s">
        <v>17</v>
      </c>
      <c r="F6544" s="44">
        <v>2169</v>
      </c>
    </row>
    <row r="6545" spans="1:6" x14ac:dyDescent="0.2">
      <c r="A6545" s="18" t="s">
        <v>218</v>
      </c>
      <c r="B6545" s="18" t="s">
        <v>328</v>
      </c>
      <c r="C6545" s="18" t="s">
        <v>331</v>
      </c>
      <c r="D6545" s="18" t="s">
        <v>13</v>
      </c>
      <c r="E6545" s="18" t="s">
        <v>20</v>
      </c>
      <c r="F6545" s="44">
        <v>258</v>
      </c>
    </row>
    <row r="6546" spans="1:6" x14ac:dyDescent="0.2">
      <c r="A6546" s="18" t="s">
        <v>218</v>
      </c>
      <c r="B6546" s="18" t="s">
        <v>328</v>
      </c>
      <c r="C6546" s="18" t="s">
        <v>331</v>
      </c>
      <c r="D6546" s="18" t="s">
        <v>13</v>
      </c>
      <c r="E6546" s="18" t="s">
        <v>23</v>
      </c>
      <c r="F6546" s="44">
        <v>128</v>
      </c>
    </row>
    <row r="6547" spans="1:6" x14ac:dyDescent="0.2">
      <c r="A6547" s="18" t="s">
        <v>218</v>
      </c>
      <c r="B6547" s="18" t="s">
        <v>328</v>
      </c>
      <c r="C6547" s="18" t="s">
        <v>331</v>
      </c>
      <c r="D6547" s="18" t="s">
        <v>13</v>
      </c>
      <c r="E6547" s="18" t="s">
        <v>15</v>
      </c>
      <c r="F6547" s="44">
        <v>481</v>
      </c>
    </row>
    <row r="6548" spans="1:6" x14ac:dyDescent="0.2">
      <c r="A6548" s="18" t="s">
        <v>218</v>
      </c>
      <c r="B6548" s="18" t="s">
        <v>328</v>
      </c>
      <c r="C6548" s="18" t="s">
        <v>331</v>
      </c>
      <c r="D6548" s="18" t="s">
        <v>13</v>
      </c>
      <c r="E6548" s="18" t="s">
        <v>22</v>
      </c>
      <c r="F6548" s="44">
        <v>409</v>
      </c>
    </row>
    <row r="6549" spans="1:6" x14ac:dyDescent="0.2">
      <c r="A6549" s="18" t="s">
        <v>218</v>
      </c>
      <c r="B6549" s="18" t="s">
        <v>328</v>
      </c>
      <c r="C6549" s="18" t="s">
        <v>331</v>
      </c>
      <c r="D6549" s="18" t="s">
        <v>13</v>
      </c>
      <c r="E6549" s="18" t="s">
        <v>19</v>
      </c>
      <c r="F6549" s="44">
        <v>127</v>
      </c>
    </row>
    <row r="6550" spans="1:6" x14ac:dyDescent="0.2">
      <c r="A6550" s="18" t="s">
        <v>218</v>
      </c>
      <c r="B6550" s="18" t="s">
        <v>328</v>
      </c>
      <c r="C6550" s="18" t="s">
        <v>331</v>
      </c>
      <c r="D6550" s="18" t="s">
        <v>128</v>
      </c>
      <c r="E6550" s="18" t="s">
        <v>23</v>
      </c>
      <c r="F6550" s="44">
        <v>311</v>
      </c>
    </row>
    <row r="6551" spans="1:6" x14ac:dyDescent="0.2">
      <c r="A6551" s="18" t="s">
        <v>218</v>
      </c>
      <c r="B6551" s="18" t="s">
        <v>328</v>
      </c>
      <c r="C6551" s="18" t="s">
        <v>331</v>
      </c>
      <c r="D6551" s="18" t="s">
        <v>128</v>
      </c>
      <c r="E6551" s="18" t="s">
        <v>129</v>
      </c>
      <c r="F6551" s="44">
        <v>59</v>
      </c>
    </row>
    <row r="6552" spans="1:6" x14ac:dyDescent="0.2">
      <c r="A6552" s="18" t="s">
        <v>218</v>
      </c>
      <c r="B6552" s="18" t="s">
        <v>328</v>
      </c>
      <c r="C6552" s="18" t="s">
        <v>331</v>
      </c>
      <c r="D6552" s="18" t="s">
        <v>128</v>
      </c>
      <c r="E6552" s="18" t="s">
        <v>130</v>
      </c>
      <c r="F6552" s="44">
        <v>285</v>
      </c>
    </row>
    <row r="6553" spans="1:6" x14ac:dyDescent="0.2">
      <c r="A6553" s="18" t="s">
        <v>218</v>
      </c>
      <c r="B6553" s="18" t="s">
        <v>328</v>
      </c>
      <c r="C6553" s="18" t="s">
        <v>331</v>
      </c>
      <c r="D6553" s="18" t="s">
        <v>244</v>
      </c>
      <c r="E6553" s="18" t="s">
        <v>160</v>
      </c>
      <c r="F6553" s="44">
        <v>10</v>
      </c>
    </row>
    <row r="6554" spans="1:6" x14ac:dyDescent="0.2">
      <c r="A6554" s="18" t="s">
        <v>218</v>
      </c>
      <c r="B6554" s="18" t="s">
        <v>328</v>
      </c>
      <c r="C6554" s="18" t="s">
        <v>331</v>
      </c>
      <c r="D6554" s="18" t="s">
        <v>244</v>
      </c>
      <c r="E6554" s="18" t="s">
        <v>161</v>
      </c>
      <c r="F6554" s="44">
        <v>51</v>
      </c>
    </row>
    <row r="6555" spans="1:6" x14ac:dyDescent="0.2">
      <c r="A6555" s="18" t="s">
        <v>218</v>
      </c>
      <c r="B6555" s="18" t="s">
        <v>328</v>
      </c>
      <c r="C6555" s="18" t="s">
        <v>331</v>
      </c>
      <c r="D6555" s="18" t="s">
        <v>138</v>
      </c>
      <c r="E6555" s="18" t="s">
        <v>140</v>
      </c>
      <c r="F6555" s="44">
        <v>79</v>
      </c>
    </row>
    <row r="6556" spans="1:6" x14ac:dyDescent="0.2">
      <c r="A6556" s="18" t="s">
        <v>218</v>
      </c>
      <c r="B6556" s="18" t="s">
        <v>328</v>
      </c>
      <c r="C6556" s="18" t="s">
        <v>331</v>
      </c>
      <c r="D6556" s="18" t="s">
        <v>138</v>
      </c>
      <c r="E6556" s="18" t="s">
        <v>139</v>
      </c>
      <c r="F6556" s="44">
        <v>400</v>
      </c>
    </row>
    <row r="6557" spans="1:6" x14ac:dyDescent="0.2">
      <c r="A6557" s="18" t="s">
        <v>218</v>
      </c>
      <c r="B6557" s="18" t="s">
        <v>328</v>
      </c>
      <c r="C6557" s="18" t="s">
        <v>331</v>
      </c>
      <c r="D6557" s="18" t="s">
        <v>148</v>
      </c>
      <c r="E6557" s="18" t="s">
        <v>23</v>
      </c>
      <c r="F6557" s="44">
        <v>6</v>
      </c>
    </row>
    <row r="6558" spans="1:6" x14ac:dyDescent="0.2">
      <c r="A6558" s="18" t="s">
        <v>218</v>
      </c>
      <c r="B6558" s="18" t="s">
        <v>328</v>
      </c>
      <c r="C6558" s="18" t="s">
        <v>332</v>
      </c>
      <c r="D6558" s="18" t="s">
        <v>21</v>
      </c>
      <c r="E6558" s="18" t="s">
        <v>156</v>
      </c>
      <c r="F6558" s="44">
        <v>184</v>
      </c>
    </row>
    <row r="6559" spans="1:6" x14ac:dyDescent="0.2">
      <c r="A6559" s="18" t="s">
        <v>218</v>
      </c>
      <c r="B6559" s="18" t="s">
        <v>328</v>
      </c>
      <c r="C6559" s="18" t="s">
        <v>332</v>
      </c>
      <c r="D6559" s="18" t="s">
        <v>21</v>
      </c>
      <c r="E6559" s="18" t="s">
        <v>157</v>
      </c>
      <c r="F6559" s="44">
        <v>395</v>
      </c>
    </row>
    <row r="6560" spans="1:6" x14ac:dyDescent="0.2">
      <c r="A6560" s="18" t="s">
        <v>218</v>
      </c>
      <c r="B6560" s="18" t="s">
        <v>328</v>
      </c>
      <c r="C6560" s="18" t="s">
        <v>332</v>
      </c>
      <c r="D6560" s="18" t="s">
        <v>73</v>
      </c>
      <c r="E6560" s="18" t="s">
        <v>93</v>
      </c>
      <c r="F6560" s="44">
        <v>13</v>
      </c>
    </row>
    <row r="6561" spans="1:6" x14ac:dyDescent="0.2">
      <c r="A6561" s="18" t="s">
        <v>218</v>
      </c>
      <c r="B6561" s="18" t="s">
        <v>328</v>
      </c>
      <c r="C6561" s="18" t="s">
        <v>332</v>
      </c>
      <c r="D6561" s="18" t="s">
        <v>73</v>
      </c>
      <c r="E6561" s="18" t="s">
        <v>92</v>
      </c>
      <c r="F6561" s="44">
        <v>10</v>
      </c>
    </row>
    <row r="6562" spans="1:6" x14ac:dyDescent="0.2">
      <c r="A6562" s="18" t="s">
        <v>218</v>
      </c>
      <c r="B6562" s="18" t="s">
        <v>328</v>
      </c>
      <c r="C6562" s="18" t="s">
        <v>332</v>
      </c>
      <c r="D6562" s="18" t="s">
        <v>73</v>
      </c>
      <c r="E6562" s="18" t="s">
        <v>94</v>
      </c>
      <c r="F6562" s="44">
        <v>17</v>
      </c>
    </row>
    <row r="6563" spans="1:6" x14ac:dyDescent="0.2">
      <c r="A6563" s="18" t="s">
        <v>218</v>
      </c>
      <c r="B6563" s="18" t="s">
        <v>328</v>
      </c>
      <c r="C6563" s="18" t="s">
        <v>332</v>
      </c>
      <c r="D6563" s="18" t="s">
        <v>73</v>
      </c>
      <c r="E6563" s="18" t="s">
        <v>87</v>
      </c>
      <c r="F6563" s="44">
        <v>8</v>
      </c>
    </row>
    <row r="6564" spans="1:6" x14ac:dyDescent="0.2">
      <c r="A6564" s="18" t="s">
        <v>218</v>
      </c>
      <c r="B6564" s="18" t="s">
        <v>328</v>
      </c>
      <c r="C6564" s="18" t="s">
        <v>332</v>
      </c>
      <c r="D6564" s="18" t="s">
        <v>73</v>
      </c>
      <c r="E6564" s="18" t="s">
        <v>86</v>
      </c>
      <c r="F6564" s="44">
        <v>40</v>
      </c>
    </row>
    <row r="6565" spans="1:6" x14ac:dyDescent="0.2">
      <c r="A6565" s="18" t="s">
        <v>218</v>
      </c>
      <c r="B6565" s="18" t="s">
        <v>328</v>
      </c>
      <c r="C6565" s="18" t="s">
        <v>332</v>
      </c>
      <c r="D6565" s="18" t="s">
        <v>73</v>
      </c>
      <c r="E6565" s="18" t="s">
        <v>96</v>
      </c>
      <c r="F6565" s="44">
        <v>30</v>
      </c>
    </row>
    <row r="6566" spans="1:6" x14ac:dyDescent="0.2">
      <c r="A6566" s="18" t="s">
        <v>218</v>
      </c>
      <c r="B6566" s="18" t="s">
        <v>328</v>
      </c>
      <c r="C6566" s="18" t="s">
        <v>332</v>
      </c>
      <c r="D6566" s="18" t="s">
        <v>73</v>
      </c>
      <c r="E6566" s="18" t="s">
        <v>95</v>
      </c>
      <c r="F6566" s="44">
        <v>29</v>
      </c>
    </row>
    <row r="6567" spans="1:6" x14ac:dyDescent="0.2">
      <c r="A6567" s="18" t="s">
        <v>218</v>
      </c>
      <c r="B6567" s="18" t="s">
        <v>328</v>
      </c>
      <c r="C6567" s="18" t="s">
        <v>332</v>
      </c>
      <c r="D6567" s="18" t="s">
        <v>73</v>
      </c>
      <c r="E6567" s="18" t="s">
        <v>97</v>
      </c>
      <c r="F6567" s="44">
        <v>8</v>
      </c>
    </row>
    <row r="6568" spans="1:6" x14ac:dyDescent="0.2">
      <c r="A6568" s="18" t="s">
        <v>218</v>
      </c>
      <c r="B6568" s="18" t="s">
        <v>328</v>
      </c>
      <c r="C6568" s="18" t="s">
        <v>332</v>
      </c>
      <c r="D6568" s="18" t="s">
        <v>73</v>
      </c>
      <c r="E6568" s="18" t="s">
        <v>80</v>
      </c>
      <c r="F6568" s="44">
        <v>1</v>
      </c>
    </row>
    <row r="6569" spans="1:6" x14ac:dyDescent="0.2">
      <c r="A6569" s="18" t="s">
        <v>218</v>
      </c>
      <c r="B6569" s="18" t="s">
        <v>328</v>
      </c>
      <c r="C6569" s="18" t="s">
        <v>332</v>
      </c>
      <c r="D6569" s="18" t="s">
        <v>73</v>
      </c>
      <c r="E6569" s="18" t="s">
        <v>79</v>
      </c>
      <c r="F6569" s="44">
        <v>48</v>
      </c>
    </row>
    <row r="6570" spans="1:6" x14ac:dyDescent="0.2">
      <c r="A6570" s="18" t="s">
        <v>218</v>
      </c>
      <c r="B6570" s="18" t="s">
        <v>328</v>
      </c>
      <c r="C6570" s="18" t="s">
        <v>332</v>
      </c>
      <c r="D6570" s="18" t="s">
        <v>73</v>
      </c>
      <c r="E6570" s="18" t="s">
        <v>78</v>
      </c>
      <c r="F6570" s="44">
        <v>6</v>
      </c>
    </row>
    <row r="6571" spans="1:6" x14ac:dyDescent="0.2">
      <c r="A6571" s="18" t="s">
        <v>218</v>
      </c>
      <c r="B6571" s="18" t="s">
        <v>328</v>
      </c>
      <c r="C6571" s="18" t="s">
        <v>332</v>
      </c>
      <c r="D6571" s="18" t="s">
        <v>73</v>
      </c>
      <c r="E6571" s="18" t="s">
        <v>81</v>
      </c>
      <c r="F6571" s="44">
        <v>2</v>
      </c>
    </row>
    <row r="6572" spans="1:6" x14ac:dyDescent="0.2">
      <c r="A6572" s="18" t="s">
        <v>218</v>
      </c>
      <c r="B6572" s="18" t="s">
        <v>328</v>
      </c>
      <c r="C6572" s="18" t="s">
        <v>332</v>
      </c>
      <c r="D6572" s="18" t="s">
        <v>73</v>
      </c>
      <c r="E6572" s="18" t="s">
        <v>76</v>
      </c>
      <c r="F6572" s="44">
        <v>33</v>
      </c>
    </row>
    <row r="6573" spans="1:6" x14ac:dyDescent="0.2">
      <c r="A6573" s="18" t="s">
        <v>218</v>
      </c>
      <c r="B6573" s="18" t="s">
        <v>328</v>
      </c>
      <c r="C6573" s="18" t="s">
        <v>332</v>
      </c>
      <c r="D6573" s="18" t="s">
        <v>73</v>
      </c>
      <c r="E6573" s="18" t="s">
        <v>75</v>
      </c>
      <c r="F6573" s="44">
        <v>203</v>
      </c>
    </row>
    <row r="6574" spans="1:6" x14ac:dyDescent="0.2">
      <c r="A6574" s="18" t="s">
        <v>218</v>
      </c>
      <c r="B6574" s="18" t="s">
        <v>328</v>
      </c>
      <c r="C6574" s="18" t="s">
        <v>332</v>
      </c>
      <c r="D6574" s="18" t="s">
        <v>73</v>
      </c>
      <c r="E6574" s="18" t="s">
        <v>77</v>
      </c>
      <c r="F6574" s="44">
        <v>39</v>
      </c>
    </row>
    <row r="6575" spans="1:6" x14ac:dyDescent="0.2">
      <c r="A6575" s="18" t="s">
        <v>218</v>
      </c>
      <c r="B6575" s="18" t="s">
        <v>328</v>
      </c>
      <c r="C6575" s="18" t="s">
        <v>332</v>
      </c>
      <c r="D6575" s="18" t="s">
        <v>73</v>
      </c>
      <c r="E6575" s="18" t="s">
        <v>84</v>
      </c>
      <c r="F6575" s="44">
        <v>5</v>
      </c>
    </row>
    <row r="6576" spans="1:6" x14ac:dyDescent="0.2">
      <c r="A6576" s="18" t="s">
        <v>218</v>
      </c>
      <c r="B6576" s="18" t="s">
        <v>328</v>
      </c>
      <c r="C6576" s="18" t="s">
        <v>332</v>
      </c>
      <c r="D6576" s="18" t="s">
        <v>73</v>
      </c>
      <c r="E6576" s="18" t="s">
        <v>83</v>
      </c>
      <c r="F6576" s="44">
        <v>57</v>
      </c>
    </row>
    <row r="6577" spans="1:6" x14ac:dyDescent="0.2">
      <c r="A6577" s="18" t="s">
        <v>218</v>
      </c>
      <c r="B6577" s="18" t="s">
        <v>328</v>
      </c>
      <c r="C6577" s="18" t="s">
        <v>332</v>
      </c>
      <c r="D6577" s="18" t="s">
        <v>73</v>
      </c>
      <c r="E6577" s="18" t="s">
        <v>82</v>
      </c>
      <c r="F6577" s="44">
        <v>66</v>
      </c>
    </row>
    <row r="6578" spans="1:6" x14ac:dyDescent="0.2">
      <c r="A6578" s="18" t="s">
        <v>218</v>
      </c>
      <c r="B6578" s="18" t="s">
        <v>328</v>
      </c>
      <c r="C6578" s="18" t="s">
        <v>332</v>
      </c>
      <c r="D6578" s="18" t="s">
        <v>73</v>
      </c>
      <c r="E6578" s="18" t="s">
        <v>85</v>
      </c>
      <c r="F6578" s="44">
        <v>36</v>
      </c>
    </row>
    <row r="6579" spans="1:6" x14ac:dyDescent="0.2">
      <c r="A6579" s="18" t="s">
        <v>218</v>
      </c>
      <c r="B6579" s="18" t="s">
        <v>328</v>
      </c>
      <c r="C6579" s="18" t="s">
        <v>332</v>
      </c>
      <c r="D6579" s="18" t="s">
        <v>73</v>
      </c>
      <c r="E6579" s="18" t="s">
        <v>90</v>
      </c>
      <c r="F6579" s="44">
        <v>237</v>
      </c>
    </row>
    <row r="6580" spans="1:6" x14ac:dyDescent="0.2">
      <c r="A6580" s="18" t="s">
        <v>218</v>
      </c>
      <c r="B6580" s="18" t="s">
        <v>328</v>
      </c>
      <c r="C6580" s="18" t="s">
        <v>332</v>
      </c>
      <c r="D6580" s="18" t="s">
        <v>73</v>
      </c>
      <c r="E6580" s="18" t="s">
        <v>89</v>
      </c>
      <c r="F6580" s="44">
        <v>49</v>
      </c>
    </row>
    <row r="6581" spans="1:6" x14ac:dyDescent="0.2">
      <c r="A6581" s="18" t="s">
        <v>218</v>
      </c>
      <c r="B6581" s="18" t="s">
        <v>328</v>
      </c>
      <c r="C6581" s="18" t="s">
        <v>332</v>
      </c>
      <c r="D6581" s="18" t="s">
        <v>73</v>
      </c>
      <c r="E6581" s="18" t="s">
        <v>91</v>
      </c>
      <c r="F6581" s="44">
        <v>133</v>
      </c>
    </row>
    <row r="6582" spans="1:6" x14ac:dyDescent="0.2">
      <c r="A6582" s="18" t="s">
        <v>218</v>
      </c>
      <c r="B6582" s="18" t="s">
        <v>328</v>
      </c>
      <c r="C6582" s="18" t="s">
        <v>332</v>
      </c>
      <c r="D6582" s="18" t="s">
        <v>150</v>
      </c>
      <c r="E6582" s="18" t="s">
        <v>154</v>
      </c>
      <c r="F6582" s="44">
        <v>2770</v>
      </c>
    </row>
    <row r="6583" spans="1:6" x14ac:dyDescent="0.2">
      <c r="A6583" s="18" t="s">
        <v>218</v>
      </c>
      <c r="B6583" s="18" t="s">
        <v>328</v>
      </c>
      <c r="C6583" s="18" t="s">
        <v>332</v>
      </c>
      <c r="D6583" s="18" t="s">
        <v>150</v>
      </c>
      <c r="E6583" s="18" t="s">
        <v>151</v>
      </c>
      <c r="F6583" s="44">
        <v>11</v>
      </c>
    </row>
    <row r="6584" spans="1:6" x14ac:dyDescent="0.2">
      <c r="A6584" s="18" t="s">
        <v>218</v>
      </c>
      <c r="B6584" s="18" t="s">
        <v>328</v>
      </c>
      <c r="C6584" s="18" t="s">
        <v>332</v>
      </c>
      <c r="D6584" s="18" t="s">
        <v>150</v>
      </c>
      <c r="E6584" s="18" t="s">
        <v>152</v>
      </c>
      <c r="F6584" s="44">
        <v>455</v>
      </c>
    </row>
    <row r="6585" spans="1:6" x14ac:dyDescent="0.2">
      <c r="A6585" s="18" t="s">
        <v>218</v>
      </c>
      <c r="B6585" s="18" t="s">
        <v>328</v>
      </c>
      <c r="C6585" s="18" t="s">
        <v>332</v>
      </c>
      <c r="D6585" s="18" t="s">
        <v>150</v>
      </c>
      <c r="E6585" s="18" t="s">
        <v>153</v>
      </c>
      <c r="F6585" s="44">
        <v>2149</v>
      </c>
    </row>
    <row r="6586" spans="1:6" x14ac:dyDescent="0.2">
      <c r="A6586" s="18" t="s">
        <v>218</v>
      </c>
      <c r="B6586" s="18" t="s">
        <v>328</v>
      </c>
      <c r="C6586" s="18" t="s">
        <v>332</v>
      </c>
      <c r="D6586" s="18" t="s">
        <v>57</v>
      </c>
      <c r="E6586" s="18" t="s">
        <v>62</v>
      </c>
      <c r="F6586" s="44">
        <v>1743</v>
      </c>
    </row>
    <row r="6587" spans="1:6" x14ac:dyDescent="0.2">
      <c r="A6587" s="18" t="s">
        <v>218</v>
      </c>
      <c r="B6587" s="18" t="s">
        <v>328</v>
      </c>
      <c r="C6587" s="18" t="s">
        <v>332</v>
      </c>
      <c r="D6587" s="18" t="s">
        <v>57</v>
      </c>
      <c r="E6587" s="18" t="s">
        <v>59</v>
      </c>
      <c r="F6587" s="44">
        <v>661</v>
      </c>
    </row>
    <row r="6588" spans="1:6" x14ac:dyDescent="0.2">
      <c r="A6588" s="18" t="s">
        <v>218</v>
      </c>
      <c r="B6588" s="18" t="s">
        <v>328</v>
      </c>
      <c r="C6588" s="18" t="s">
        <v>332</v>
      </c>
      <c r="D6588" s="18" t="s">
        <v>57</v>
      </c>
      <c r="E6588" s="18" t="s">
        <v>60</v>
      </c>
      <c r="F6588" s="44">
        <v>2251</v>
      </c>
    </row>
    <row r="6589" spans="1:6" x14ac:dyDescent="0.2">
      <c r="A6589" s="18" t="s">
        <v>218</v>
      </c>
      <c r="B6589" s="18" t="s">
        <v>328</v>
      </c>
      <c r="C6589" s="18" t="s">
        <v>332</v>
      </c>
      <c r="D6589" s="18" t="s">
        <v>57</v>
      </c>
      <c r="E6589" s="18" t="s">
        <v>61</v>
      </c>
      <c r="F6589" s="44">
        <v>754</v>
      </c>
    </row>
    <row r="6590" spans="1:6" x14ac:dyDescent="0.2">
      <c r="A6590" s="18" t="s">
        <v>218</v>
      </c>
      <c r="B6590" s="18" t="s">
        <v>328</v>
      </c>
      <c r="C6590" s="18" t="s">
        <v>332</v>
      </c>
      <c r="D6590" s="18" t="s">
        <v>57</v>
      </c>
      <c r="E6590" s="18" t="s">
        <v>63</v>
      </c>
      <c r="F6590" s="44">
        <v>462</v>
      </c>
    </row>
    <row r="6591" spans="1:6" x14ac:dyDescent="0.2">
      <c r="A6591" s="18" t="s">
        <v>218</v>
      </c>
      <c r="B6591" s="18" t="s">
        <v>328</v>
      </c>
      <c r="C6591" s="18" t="s">
        <v>332</v>
      </c>
      <c r="D6591" s="18" t="s">
        <v>57</v>
      </c>
      <c r="E6591" s="18" t="s">
        <v>23</v>
      </c>
      <c r="F6591" s="44">
        <v>378</v>
      </c>
    </row>
    <row r="6592" spans="1:6" x14ac:dyDescent="0.2">
      <c r="A6592" s="18" t="s">
        <v>218</v>
      </c>
      <c r="B6592" s="18" t="s">
        <v>328</v>
      </c>
      <c r="C6592" s="18" t="s">
        <v>332</v>
      </c>
      <c r="D6592" s="18" t="s">
        <v>141</v>
      </c>
      <c r="E6592" s="18" t="s">
        <v>145</v>
      </c>
      <c r="F6592" s="44">
        <v>5</v>
      </c>
    </row>
    <row r="6593" spans="1:6" x14ac:dyDescent="0.2">
      <c r="A6593" s="18" t="s">
        <v>218</v>
      </c>
      <c r="B6593" s="18" t="s">
        <v>328</v>
      </c>
      <c r="C6593" s="18" t="s">
        <v>332</v>
      </c>
      <c r="D6593" s="18" t="s">
        <v>141</v>
      </c>
      <c r="E6593" s="18" t="s">
        <v>142</v>
      </c>
      <c r="F6593" s="44">
        <v>138</v>
      </c>
    </row>
    <row r="6594" spans="1:6" x14ac:dyDescent="0.2">
      <c r="A6594" s="18" t="s">
        <v>218</v>
      </c>
      <c r="B6594" s="18" t="s">
        <v>328</v>
      </c>
      <c r="C6594" s="18" t="s">
        <v>332</v>
      </c>
      <c r="D6594" s="18" t="s">
        <v>141</v>
      </c>
      <c r="E6594" s="18" t="s">
        <v>147</v>
      </c>
      <c r="F6594" s="44">
        <v>34</v>
      </c>
    </row>
    <row r="6595" spans="1:6" x14ac:dyDescent="0.2">
      <c r="A6595" s="18" t="s">
        <v>218</v>
      </c>
      <c r="B6595" s="18" t="s">
        <v>328</v>
      </c>
      <c r="C6595" s="18" t="s">
        <v>332</v>
      </c>
      <c r="D6595" s="18" t="s">
        <v>141</v>
      </c>
      <c r="E6595" s="18" t="s">
        <v>143</v>
      </c>
      <c r="F6595" s="44">
        <v>5</v>
      </c>
    </row>
    <row r="6596" spans="1:6" x14ac:dyDescent="0.2">
      <c r="A6596" s="18" t="s">
        <v>218</v>
      </c>
      <c r="B6596" s="18" t="s">
        <v>328</v>
      </c>
      <c r="C6596" s="18" t="s">
        <v>332</v>
      </c>
      <c r="D6596" s="18" t="s">
        <v>35</v>
      </c>
      <c r="E6596" s="18" t="s">
        <v>21</v>
      </c>
      <c r="F6596" s="44">
        <v>1002</v>
      </c>
    </row>
    <row r="6597" spans="1:6" x14ac:dyDescent="0.2">
      <c r="A6597" s="18" t="s">
        <v>218</v>
      </c>
      <c r="B6597" s="18" t="s">
        <v>328</v>
      </c>
      <c r="C6597" s="18" t="s">
        <v>332</v>
      </c>
      <c r="D6597" s="18" t="s">
        <v>35</v>
      </c>
      <c r="E6597" s="18" t="s">
        <v>36</v>
      </c>
      <c r="F6597" s="44">
        <v>47</v>
      </c>
    </row>
    <row r="6598" spans="1:6" x14ac:dyDescent="0.2">
      <c r="A6598" s="18" t="s">
        <v>218</v>
      </c>
      <c r="B6598" s="18" t="s">
        <v>328</v>
      </c>
      <c r="C6598" s="18" t="s">
        <v>332</v>
      </c>
      <c r="D6598" s="18" t="s">
        <v>35</v>
      </c>
      <c r="E6598" s="18" t="s">
        <v>38</v>
      </c>
      <c r="F6598" s="44">
        <v>2147</v>
      </c>
    </row>
    <row r="6599" spans="1:6" x14ac:dyDescent="0.2">
      <c r="A6599" s="18" t="s">
        <v>218</v>
      </c>
      <c r="B6599" s="18" t="s">
        <v>328</v>
      </c>
      <c r="C6599" s="18" t="s">
        <v>332</v>
      </c>
      <c r="D6599" s="18" t="s">
        <v>35</v>
      </c>
      <c r="E6599" s="18" t="s">
        <v>23</v>
      </c>
      <c r="F6599" s="44">
        <v>155</v>
      </c>
    </row>
    <row r="6600" spans="1:6" x14ac:dyDescent="0.2">
      <c r="A6600" s="18" t="s">
        <v>218</v>
      </c>
      <c r="B6600" s="18" t="s">
        <v>328</v>
      </c>
      <c r="C6600" s="18" t="s">
        <v>332</v>
      </c>
      <c r="D6600" s="18" t="s">
        <v>35</v>
      </c>
      <c r="E6600" s="18" t="s">
        <v>37</v>
      </c>
      <c r="F6600" s="44">
        <v>434</v>
      </c>
    </row>
    <row r="6601" spans="1:6" x14ac:dyDescent="0.2">
      <c r="A6601" s="18" t="s">
        <v>218</v>
      </c>
      <c r="B6601" s="18" t="s">
        <v>328</v>
      </c>
      <c r="C6601" s="18" t="s">
        <v>332</v>
      </c>
      <c r="D6601" s="18" t="s">
        <v>35</v>
      </c>
      <c r="E6601" s="18" t="s">
        <v>22</v>
      </c>
      <c r="F6601" s="44">
        <v>159</v>
      </c>
    </row>
    <row r="6602" spans="1:6" x14ac:dyDescent="0.2">
      <c r="A6602" s="18" t="s">
        <v>218</v>
      </c>
      <c r="B6602" s="18" t="s">
        <v>328</v>
      </c>
      <c r="C6602" s="18" t="s">
        <v>332</v>
      </c>
      <c r="D6602" s="18" t="s">
        <v>272</v>
      </c>
      <c r="E6602" s="18" t="s">
        <v>166</v>
      </c>
      <c r="F6602" s="44">
        <v>333</v>
      </c>
    </row>
    <row r="6603" spans="1:6" x14ac:dyDescent="0.2">
      <c r="A6603" s="18" t="s">
        <v>218</v>
      </c>
      <c r="B6603" s="18" t="s">
        <v>328</v>
      </c>
      <c r="C6603" s="18" t="s">
        <v>332</v>
      </c>
      <c r="D6603" s="18" t="s">
        <v>272</v>
      </c>
      <c r="E6603" s="18" t="s">
        <v>163</v>
      </c>
      <c r="F6603" s="44">
        <v>1240</v>
      </c>
    </row>
    <row r="6604" spans="1:6" x14ac:dyDescent="0.2">
      <c r="A6604" s="18" t="s">
        <v>218</v>
      </c>
      <c r="B6604" s="18" t="s">
        <v>328</v>
      </c>
      <c r="C6604" s="18" t="s">
        <v>332</v>
      </c>
      <c r="D6604" s="18" t="s">
        <v>105</v>
      </c>
      <c r="E6604" s="18" t="s">
        <v>106</v>
      </c>
      <c r="F6604" s="44">
        <v>1</v>
      </c>
    </row>
    <row r="6605" spans="1:6" x14ac:dyDescent="0.2">
      <c r="A6605" s="18" t="s">
        <v>218</v>
      </c>
      <c r="B6605" s="18" t="s">
        <v>328</v>
      </c>
      <c r="C6605" s="18" t="s">
        <v>332</v>
      </c>
      <c r="D6605" s="18" t="s">
        <v>105</v>
      </c>
      <c r="E6605" s="18" t="s">
        <v>107</v>
      </c>
      <c r="F6605" s="44">
        <v>7</v>
      </c>
    </row>
    <row r="6606" spans="1:6" x14ac:dyDescent="0.2">
      <c r="A6606" s="18" t="s">
        <v>218</v>
      </c>
      <c r="B6606" s="18" t="s">
        <v>328</v>
      </c>
      <c r="C6606" s="18" t="s">
        <v>332</v>
      </c>
      <c r="D6606" s="18" t="s">
        <v>105</v>
      </c>
      <c r="E6606" s="18" t="s">
        <v>108</v>
      </c>
      <c r="F6606" s="44">
        <v>14</v>
      </c>
    </row>
    <row r="6607" spans="1:6" x14ac:dyDescent="0.2">
      <c r="A6607" s="18" t="s">
        <v>218</v>
      </c>
      <c r="B6607" s="18" t="s">
        <v>328</v>
      </c>
      <c r="C6607" s="18" t="s">
        <v>332</v>
      </c>
      <c r="D6607" s="18" t="s">
        <v>105</v>
      </c>
      <c r="E6607" s="18" t="s">
        <v>109</v>
      </c>
      <c r="F6607" s="44">
        <v>470</v>
      </c>
    </row>
    <row r="6608" spans="1:6" x14ac:dyDescent="0.2">
      <c r="A6608" s="18" t="s">
        <v>218</v>
      </c>
      <c r="B6608" s="18" t="s">
        <v>328</v>
      </c>
      <c r="C6608" s="18" t="s">
        <v>332</v>
      </c>
      <c r="D6608" s="18" t="s">
        <v>105</v>
      </c>
      <c r="E6608" s="18" t="s">
        <v>110</v>
      </c>
      <c r="F6608" s="44">
        <v>24</v>
      </c>
    </row>
    <row r="6609" spans="1:6" x14ac:dyDescent="0.2">
      <c r="A6609" s="18" t="s">
        <v>218</v>
      </c>
      <c r="B6609" s="18" t="s">
        <v>328</v>
      </c>
      <c r="C6609" s="18" t="s">
        <v>332</v>
      </c>
      <c r="D6609" s="18" t="s">
        <v>105</v>
      </c>
      <c r="E6609" s="18" t="s">
        <v>111</v>
      </c>
      <c r="F6609" s="44">
        <v>53</v>
      </c>
    </row>
    <row r="6610" spans="1:6" x14ac:dyDescent="0.2">
      <c r="A6610" s="18" t="s">
        <v>218</v>
      </c>
      <c r="B6610" s="18" t="s">
        <v>328</v>
      </c>
      <c r="C6610" s="18" t="s">
        <v>332</v>
      </c>
      <c r="D6610" s="18" t="s">
        <v>105</v>
      </c>
      <c r="E6610" s="18" t="s">
        <v>112</v>
      </c>
      <c r="F6610" s="44">
        <v>1</v>
      </c>
    </row>
    <row r="6611" spans="1:6" x14ac:dyDescent="0.2">
      <c r="A6611" s="18" t="s">
        <v>218</v>
      </c>
      <c r="B6611" s="18" t="s">
        <v>328</v>
      </c>
      <c r="C6611" s="18" t="s">
        <v>332</v>
      </c>
      <c r="D6611" s="18" t="s">
        <v>105</v>
      </c>
      <c r="E6611" s="18" t="s">
        <v>113</v>
      </c>
      <c r="F6611" s="44">
        <v>5</v>
      </c>
    </row>
    <row r="6612" spans="1:6" x14ac:dyDescent="0.2">
      <c r="A6612" s="18" t="s">
        <v>218</v>
      </c>
      <c r="B6612" s="18" t="s">
        <v>328</v>
      </c>
      <c r="C6612" s="18" t="s">
        <v>332</v>
      </c>
      <c r="D6612" s="18" t="s">
        <v>105</v>
      </c>
      <c r="E6612" s="18" t="s">
        <v>114</v>
      </c>
      <c r="F6612" s="44">
        <v>4</v>
      </c>
    </row>
    <row r="6613" spans="1:6" x14ac:dyDescent="0.2">
      <c r="A6613" s="18" t="s">
        <v>218</v>
      </c>
      <c r="B6613" s="18" t="s">
        <v>328</v>
      </c>
      <c r="C6613" s="18" t="s">
        <v>332</v>
      </c>
      <c r="D6613" s="18" t="s">
        <v>105</v>
      </c>
      <c r="E6613" s="18" t="s">
        <v>115</v>
      </c>
      <c r="F6613" s="44">
        <v>4</v>
      </c>
    </row>
    <row r="6614" spans="1:6" x14ac:dyDescent="0.2">
      <c r="A6614" s="18" t="s">
        <v>218</v>
      </c>
      <c r="B6614" s="18" t="s">
        <v>328</v>
      </c>
      <c r="C6614" s="18" t="s">
        <v>332</v>
      </c>
      <c r="D6614" s="18" t="s">
        <v>105</v>
      </c>
      <c r="E6614" s="18" t="s">
        <v>116</v>
      </c>
      <c r="F6614" s="44">
        <v>16</v>
      </c>
    </row>
    <row r="6615" spans="1:6" x14ac:dyDescent="0.2">
      <c r="A6615" s="18" t="s">
        <v>218</v>
      </c>
      <c r="B6615" s="18" t="s">
        <v>328</v>
      </c>
      <c r="C6615" s="18" t="s">
        <v>332</v>
      </c>
      <c r="D6615" s="18" t="s">
        <v>105</v>
      </c>
      <c r="E6615" s="18" t="s">
        <v>117</v>
      </c>
      <c r="F6615" s="44">
        <v>31</v>
      </c>
    </row>
    <row r="6616" spans="1:6" x14ac:dyDescent="0.2">
      <c r="A6616" s="18" t="s">
        <v>218</v>
      </c>
      <c r="B6616" s="18" t="s">
        <v>328</v>
      </c>
      <c r="C6616" s="18" t="s">
        <v>332</v>
      </c>
      <c r="D6616" s="18" t="s">
        <v>105</v>
      </c>
      <c r="E6616" s="18" t="s">
        <v>120</v>
      </c>
      <c r="F6616" s="44">
        <v>10</v>
      </c>
    </row>
    <row r="6617" spans="1:6" x14ac:dyDescent="0.2">
      <c r="A6617" s="18" t="s">
        <v>218</v>
      </c>
      <c r="B6617" s="18" t="s">
        <v>328</v>
      </c>
      <c r="C6617" s="18" t="s">
        <v>332</v>
      </c>
      <c r="D6617" s="18" t="s">
        <v>105</v>
      </c>
      <c r="E6617" s="18" t="s">
        <v>121</v>
      </c>
      <c r="F6617" s="44">
        <v>24</v>
      </c>
    </row>
    <row r="6618" spans="1:6" x14ac:dyDescent="0.2">
      <c r="A6618" s="18" t="s">
        <v>218</v>
      </c>
      <c r="B6618" s="18" t="s">
        <v>328</v>
      </c>
      <c r="C6618" s="18" t="s">
        <v>332</v>
      </c>
      <c r="D6618" s="18" t="s">
        <v>105</v>
      </c>
      <c r="E6618" s="18" t="s">
        <v>122</v>
      </c>
      <c r="F6618" s="44">
        <v>4</v>
      </c>
    </row>
    <row r="6619" spans="1:6" x14ac:dyDescent="0.2">
      <c r="A6619" s="18" t="s">
        <v>218</v>
      </c>
      <c r="B6619" s="18" t="s">
        <v>328</v>
      </c>
      <c r="C6619" s="18" t="s">
        <v>332</v>
      </c>
      <c r="D6619" s="18" t="s">
        <v>105</v>
      </c>
      <c r="E6619" s="18" t="s">
        <v>123</v>
      </c>
      <c r="F6619" s="44">
        <v>8</v>
      </c>
    </row>
    <row r="6620" spans="1:6" x14ac:dyDescent="0.2">
      <c r="A6620" s="18" t="s">
        <v>218</v>
      </c>
      <c r="B6620" s="18" t="s">
        <v>328</v>
      </c>
      <c r="C6620" s="18" t="s">
        <v>332</v>
      </c>
      <c r="D6620" s="18" t="s">
        <v>105</v>
      </c>
      <c r="E6620" s="18" t="s">
        <v>124</v>
      </c>
      <c r="F6620" s="44">
        <v>6</v>
      </c>
    </row>
    <row r="6621" spans="1:6" x14ac:dyDescent="0.2">
      <c r="A6621" s="18" t="s">
        <v>218</v>
      </c>
      <c r="B6621" s="18" t="s">
        <v>328</v>
      </c>
      <c r="C6621" s="18" t="s">
        <v>332</v>
      </c>
      <c r="D6621" s="18" t="s">
        <v>105</v>
      </c>
      <c r="E6621" s="18" t="s">
        <v>125</v>
      </c>
      <c r="F6621" s="44">
        <v>28</v>
      </c>
    </row>
    <row r="6622" spans="1:6" x14ac:dyDescent="0.2">
      <c r="A6622" s="18" t="s">
        <v>218</v>
      </c>
      <c r="B6622" s="18" t="s">
        <v>328</v>
      </c>
      <c r="C6622" s="18" t="s">
        <v>332</v>
      </c>
      <c r="D6622" s="18" t="s">
        <v>105</v>
      </c>
      <c r="E6622" s="18" t="s">
        <v>126</v>
      </c>
      <c r="F6622" s="44">
        <v>6</v>
      </c>
    </row>
    <row r="6623" spans="1:6" x14ac:dyDescent="0.2">
      <c r="A6623" s="18" t="s">
        <v>218</v>
      </c>
      <c r="B6623" s="18" t="s">
        <v>328</v>
      </c>
      <c r="C6623" s="18" t="s">
        <v>332</v>
      </c>
      <c r="D6623" s="18" t="s">
        <v>105</v>
      </c>
      <c r="E6623" s="18" t="s">
        <v>127</v>
      </c>
      <c r="F6623" s="44">
        <v>75</v>
      </c>
    </row>
    <row r="6624" spans="1:6" x14ac:dyDescent="0.2">
      <c r="A6624" s="18" t="s">
        <v>218</v>
      </c>
      <c r="B6624" s="18" t="s">
        <v>328</v>
      </c>
      <c r="C6624" s="18" t="s">
        <v>332</v>
      </c>
      <c r="D6624" s="18" t="s">
        <v>242</v>
      </c>
      <c r="E6624" s="18" t="s">
        <v>62</v>
      </c>
      <c r="F6624" s="44">
        <v>1384</v>
      </c>
    </row>
    <row r="6625" spans="1:6" x14ac:dyDescent="0.2">
      <c r="A6625" s="18" t="s">
        <v>218</v>
      </c>
      <c r="B6625" s="18" t="s">
        <v>328</v>
      </c>
      <c r="C6625" s="18" t="s">
        <v>332</v>
      </c>
      <c r="D6625" s="18" t="s">
        <v>242</v>
      </c>
      <c r="E6625" s="18" t="s">
        <v>59</v>
      </c>
      <c r="F6625" s="44">
        <v>37</v>
      </c>
    </row>
    <row r="6626" spans="1:6" x14ac:dyDescent="0.2">
      <c r="A6626" s="18" t="s">
        <v>218</v>
      </c>
      <c r="B6626" s="18" t="s">
        <v>328</v>
      </c>
      <c r="C6626" s="18" t="s">
        <v>332</v>
      </c>
      <c r="D6626" s="18" t="s">
        <v>242</v>
      </c>
      <c r="E6626" s="18" t="s">
        <v>60</v>
      </c>
      <c r="F6626" s="44">
        <v>20</v>
      </c>
    </row>
    <row r="6627" spans="1:6" x14ac:dyDescent="0.2">
      <c r="A6627" s="18" t="s">
        <v>218</v>
      </c>
      <c r="B6627" s="18" t="s">
        <v>328</v>
      </c>
      <c r="C6627" s="18" t="s">
        <v>332</v>
      </c>
      <c r="D6627" s="18" t="s">
        <v>242</v>
      </c>
      <c r="E6627" s="18" t="s">
        <v>61</v>
      </c>
      <c r="F6627" s="44">
        <v>292</v>
      </c>
    </row>
    <row r="6628" spans="1:6" x14ac:dyDescent="0.2">
      <c r="A6628" s="18" t="s">
        <v>218</v>
      </c>
      <c r="B6628" s="18" t="s">
        <v>328</v>
      </c>
      <c r="C6628" s="18" t="s">
        <v>332</v>
      </c>
      <c r="D6628" s="18" t="s">
        <v>242</v>
      </c>
      <c r="E6628" s="18" t="s">
        <v>63</v>
      </c>
      <c r="F6628" s="44">
        <v>117</v>
      </c>
    </row>
    <row r="6629" spans="1:6" x14ac:dyDescent="0.2">
      <c r="A6629" s="18" t="s">
        <v>218</v>
      </c>
      <c r="B6629" s="18" t="s">
        <v>328</v>
      </c>
      <c r="C6629" s="18" t="s">
        <v>332</v>
      </c>
      <c r="D6629" s="18" t="s">
        <v>242</v>
      </c>
      <c r="E6629" s="18" t="s">
        <v>23</v>
      </c>
      <c r="F6629" s="44">
        <v>43</v>
      </c>
    </row>
    <row r="6630" spans="1:6" x14ac:dyDescent="0.2">
      <c r="A6630" s="18" t="s">
        <v>218</v>
      </c>
      <c r="B6630" s="18" t="s">
        <v>328</v>
      </c>
      <c r="C6630" s="18" t="s">
        <v>332</v>
      </c>
      <c r="D6630" s="18" t="s">
        <v>273</v>
      </c>
      <c r="E6630" s="18" t="s">
        <v>133</v>
      </c>
      <c r="F6630" s="44">
        <v>60</v>
      </c>
    </row>
    <row r="6631" spans="1:6" x14ac:dyDescent="0.2">
      <c r="A6631" s="18" t="s">
        <v>218</v>
      </c>
      <c r="B6631" s="18" t="s">
        <v>328</v>
      </c>
      <c r="C6631" s="18" t="s">
        <v>332</v>
      </c>
      <c r="D6631" s="18" t="s">
        <v>273</v>
      </c>
      <c r="E6631" s="18" t="s">
        <v>23</v>
      </c>
      <c r="F6631" s="44">
        <v>288</v>
      </c>
    </row>
    <row r="6632" spans="1:6" x14ac:dyDescent="0.2">
      <c r="A6632" s="18" t="s">
        <v>218</v>
      </c>
      <c r="B6632" s="18" t="s">
        <v>328</v>
      </c>
      <c r="C6632" s="18" t="s">
        <v>332</v>
      </c>
      <c r="D6632" s="18" t="s">
        <v>273</v>
      </c>
      <c r="E6632" s="18" t="s">
        <v>136</v>
      </c>
      <c r="F6632" s="44">
        <v>19</v>
      </c>
    </row>
    <row r="6633" spans="1:6" x14ac:dyDescent="0.2">
      <c r="A6633" s="18" t="s">
        <v>218</v>
      </c>
      <c r="B6633" s="18" t="s">
        <v>328</v>
      </c>
      <c r="C6633" s="18" t="s">
        <v>332</v>
      </c>
      <c r="D6633" s="18" t="s">
        <v>273</v>
      </c>
      <c r="E6633" s="18" t="s">
        <v>137</v>
      </c>
      <c r="F6633" s="44">
        <v>48</v>
      </c>
    </row>
    <row r="6634" spans="1:6" x14ac:dyDescent="0.2">
      <c r="A6634" s="18" t="s">
        <v>218</v>
      </c>
      <c r="B6634" s="18" t="s">
        <v>328</v>
      </c>
      <c r="C6634" s="18" t="s">
        <v>332</v>
      </c>
      <c r="D6634" s="18" t="s">
        <v>273</v>
      </c>
      <c r="E6634" s="18" t="s">
        <v>135</v>
      </c>
      <c r="F6634" s="44">
        <v>38</v>
      </c>
    </row>
    <row r="6635" spans="1:6" x14ac:dyDescent="0.2">
      <c r="A6635" s="18" t="s">
        <v>218</v>
      </c>
      <c r="B6635" s="18" t="s">
        <v>328</v>
      </c>
      <c r="C6635" s="18" t="s">
        <v>332</v>
      </c>
      <c r="D6635" s="18" t="s">
        <v>273</v>
      </c>
      <c r="E6635" s="18" t="s">
        <v>134</v>
      </c>
      <c r="F6635" s="44">
        <v>42</v>
      </c>
    </row>
    <row r="6636" spans="1:6" x14ac:dyDescent="0.2">
      <c r="A6636" s="18" t="s">
        <v>218</v>
      </c>
      <c r="B6636" s="18" t="s">
        <v>328</v>
      </c>
      <c r="C6636" s="18" t="s">
        <v>332</v>
      </c>
      <c r="D6636" s="18" t="s">
        <v>273</v>
      </c>
      <c r="E6636" s="18" t="s">
        <v>132</v>
      </c>
      <c r="F6636" s="44">
        <v>416</v>
      </c>
    </row>
    <row r="6637" spans="1:6" x14ac:dyDescent="0.2">
      <c r="A6637" s="18" t="s">
        <v>218</v>
      </c>
      <c r="B6637" s="18" t="s">
        <v>328</v>
      </c>
      <c r="C6637" s="18" t="s">
        <v>332</v>
      </c>
      <c r="D6637" s="18" t="s">
        <v>274</v>
      </c>
      <c r="E6637" s="18" t="s">
        <v>163</v>
      </c>
      <c r="F6637" s="44">
        <v>56</v>
      </c>
    </row>
    <row r="6638" spans="1:6" x14ac:dyDescent="0.2">
      <c r="A6638" s="18" t="s">
        <v>218</v>
      </c>
      <c r="B6638" s="18" t="s">
        <v>328</v>
      </c>
      <c r="C6638" s="18" t="s">
        <v>332</v>
      </c>
      <c r="D6638" s="18" t="s">
        <v>34</v>
      </c>
      <c r="E6638" s="18" t="s">
        <v>276</v>
      </c>
      <c r="F6638" s="44">
        <v>605</v>
      </c>
    </row>
    <row r="6639" spans="1:6" x14ac:dyDescent="0.2">
      <c r="A6639" s="18" t="s">
        <v>218</v>
      </c>
      <c r="B6639" s="18" t="s">
        <v>328</v>
      </c>
      <c r="C6639" s="18" t="s">
        <v>332</v>
      </c>
      <c r="D6639" s="18" t="s">
        <v>34</v>
      </c>
      <c r="E6639" s="18" t="s">
        <v>28</v>
      </c>
      <c r="F6639" s="44">
        <v>762</v>
      </c>
    </row>
    <row r="6640" spans="1:6" x14ac:dyDescent="0.2">
      <c r="A6640" s="18" t="s">
        <v>218</v>
      </c>
      <c r="B6640" s="18" t="s">
        <v>328</v>
      </c>
      <c r="C6640" s="18" t="s">
        <v>332</v>
      </c>
      <c r="D6640" s="18" t="s">
        <v>34</v>
      </c>
      <c r="E6640" s="18" t="s">
        <v>30</v>
      </c>
      <c r="F6640" s="44">
        <v>7</v>
      </c>
    </row>
    <row r="6641" spans="1:6" x14ac:dyDescent="0.2">
      <c r="A6641" s="18" t="s">
        <v>218</v>
      </c>
      <c r="B6641" s="18" t="s">
        <v>328</v>
      </c>
      <c r="C6641" s="18" t="s">
        <v>332</v>
      </c>
      <c r="D6641" s="18" t="s">
        <v>34</v>
      </c>
      <c r="E6641" s="18" t="s">
        <v>31</v>
      </c>
      <c r="F6641" s="44">
        <v>82</v>
      </c>
    </row>
    <row r="6642" spans="1:6" x14ac:dyDescent="0.2">
      <c r="A6642" s="18" t="s">
        <v>218</v>
      </c>
      <c r="B6642" s="18" t="s">
        <v>328</v>
      </c>
      <c r="C6642" s="18" t="s">
        <v>332</v>
      </c>
      <c r="D6642" s="18" t="s">
        <v>34</v>
      </c>
      <c r="E6642" s="18" t="s">
        <v>26</v>
      </c>
      <c r="F6642" s="44">
        <v>59</v>
      </c>
    </row>
    <row r="6643" spans="1:6" x14ac:dyDescent="0.2">
      <c r="A6643" s="18" t="s">
        <v>218</v>
      </c>
      <c r="B6643" s="18" t="s">
        <v>328</v>
      </c>
      <c r="C6643" s="18" t="s">
        <v>332</v>
      </c>
      <c r="D6643" s="18" t="s">
        <v>34</v>
      </c>
      <c r="E6643" s="18" t="s">
        <v>33</v>
      </c>
      <c r="F6643" s="44">
        <v>360</v>
      </c>
    </row>
    <row r="6644" spans="1:6" x14ac:dyDescent="0.2">
      <c r="A6644" s="18" t="s">
        <v>218</v>
      </c>
      <c r="B6644" s="18" t="s">
        <v>328</v>
      </c>
      <c r="C6644" s="18" t="s">
        <v>332</v>
      </c>
      <c r="D6644" s="18" t="s">
        <v>34</v>
      </c>
      <c r="E6644" s="18" t="s">
        <v>23</v>
      </c>
      <c r="F6644" s="44">
        <v>392</v>
      </c>
    </row>
    <row r="6645" spans="1:6" x14ac:dyDescent="0.2">
      <c r="A6645" s="18" t="s">
        <v>218</v>
      </c>
      <c r="B6645" s="18" t="s">
        <v>328</v>
      </c>
      <c r="C6645" s="18" t="s">
        <v>332</v>
      </c>
      <c r="D6645" s="18" t="s">
        <v>34</v>
      </c>
      <c r="E6645" s="18" t="s">
        <v>32</v>
      </c>
      <c r="F6645" s="44">
        <v>35</v>
      </c>
    </row>
    <row r="6646" spans="1:6" x14ac:dyDescent="0.2">
      <c r="A6646" s="18" t="s">
        <v>218</v>
      </c>
      <c r="B6646" s="18" t="s">
        <v>328</v>
      </c>
      <c r="C6646" s="18" t="s">
        <v>332</v>
      </c>
      <c r="D6646" s="18" t="s">
        <v>34</v>
      </c>
      <c r="E6646" s="18" t="s">
        <v>29</v>
      </c>
      <c r="F6646" s="44">
        <v>367</v>
      </c>
    </row>
    <row r="6647" spans="1:6" x14ac:dyDescent="0.2">
      <c r="A6647" s="18" t="s">
        <v>218</v>
      </c>
      <c r="B6647" s="18" t="s">
        <v>328</v>
      </c>
      <c r="C6647" s="18" t="s">
        <v>332</v>
      </c>
      <c r="D6647" s="18" t="s">
        <v>275</v>
      </c>
      <c r="E6647" s="18" t="s">
        <v>276</v>
      </c>
      <c r="F6647" s="44">
        <v>31</v>
      </c>
    </row>
    <row r="6648" spans="1:6" x14ac:dyDescent="0.2">
      <c r="A6648" s="18" t="s">
        <v>218</v>
      </c>
      <c r="B6648" s="18" t="s">
        <v>328</v>
      </c>
      <c r="C6648" s="18" t="s">
        <v>332</v>
      </c>
      <c r="D6648" s="18" t="s">
        <v>275</v>
      </c>
      <c r="E6648" s="18" t="s">
        <v>28</v>
      </c>
      <c r="F6648" s="44">
        <v>74</v>
      </c>
    </row>
    <row r="6649" spans="1:6" x14ac:dyDescent="0.2">
      <c r="A6649" s="18" t="s">
        <v>218</v>
      </c>
      <c r="B6649" s="18" t="s">
        <v>328</v>
      </c>
      <c r="C6649" s="18" t="s">
        <v>332</v>
      </c>
      <c r="D6649" s="18" t="s">
        <v>275</v>
      </c>
      <c r="E6649" s="18" t="s">
        <v>31</v>
      </c>
      <c r="F6649" s="44">
        <v>138</v>
      </c>
    </row>
    <row r="6650" spans="1:6" x14ac:dyDescent="0.2">
      <c r="A6650" s="18" t="s">
        <v>218</v>
      </c>
      <c r="B6650" s="18" t="s">
        <v>328</v>
      </c>
      <c r="C6650" s="18" t="s">
        <v>332</v>
      </c>
      <c r="D6650" s="18" t="s">
        <v>275</v>
      </c>
      <c r="E6650" s="18" t="s">
        <v>26</v>
      </c>
      <c r="F6650" s="44">
        <v>435</v>
      </c>
    </row>
    <row r="6651" spans="1:6" x14ac:dyDescent="0.2">
      <c r="A6651" s="18" t="s">
        <v>218</v>
      </c>
      <c r="B6651" s="18" t="s">
        <v>328</v>
      </c>
      <c r="C6651" s="18" t="s">
        <v>332</v>
      </c>
      <c r="D6651" s="18" t="s">
        <v>275</v>
      </c>
      <c r="E6651" s="18" t="s">
        <v>33</v>
      </c>
      <c r="F6651" s="44">
        <v>88</v>
      </c>
    </row>
    <row r="6652" spans="1:6" x14ac:dyDescent="0.2">
      <c r="A6652" s="18" t="s">
        <v>218</v>
      </c>
      <c r="B6652" s="18" t="s">
        <v>328</v>
      </c>
      <c r="C6652" s="18" t="s">
        <v>332</v>
      </c>
      <c r="D6652" s="18" t="s">
        <v>275</v>
      </c>
      <c r="E6652" s="18" t="s">
        <v>23</v>
      </c>
      <c r="F6652" s="44">
        <v>123</v>
      </c>
    </row>
    <row r="6653" spans="1:6" x14ac:dyDescent="0.2">
      <c r="A6653" s="18" t="s">
        <v>218</v>
      </c>
      <c r="B6653" s="18" t="s">
        <v>328</v>
      </c>
      <c r="C6653" s="18" t="s">
        <v>332</v>
      </c>
      <c r="D6653" s="18" t="s">
        <v>275</v>
      </c>
      <c r="E6653" s="18" t="s">
        <v>32</v>
      </c>
      <c r="F6653" s="44">
        <v>1</v>
      </c>
    </row>
    <row r="6654" spans="1:6" x14ac:dyDescent="0.2">
      <c r="A6654" s="18" t="s">
        <v>218</v>
      </c>
      <c r="B6654" s="18" t="s">
        <v>328</v>
      </c>
      <c r="C6654" s="18" t="s">
        <v>332</v>
      </c>
      <c r="D6654" s="18" t="s">
        <v>275</v>
      </c>
      <c r="E6654" s="18" t="s">
        <v>29</v>
      </c>
      <c r="F6654" s="44">
        <v>65</v>
      </c>
    </row>
    <row r="6655" spans="1:6" x14ac:dyDescent="0.2">
      <c r="A6655" s="18" t="s">
        <v>218</v>
      </c>
      <c r="B6655" s="18" t="s">
        <v>328</v>
      </c>
      <c r="C6655" s="18" t="s">
        <v>332</v>
      </c>
      <c r="D6655" s="18" t="s">
        <v>162</v>
      </c>
      <c r="E6655" s="18" t="s">
        <v>163</v>
      </c>
      <c r="F6655" s="44">
        <v>2312</v>
      </c>
    </row>
    <row r="6656" spans="1:6" x14ac:dyDescent="0.2">
      <c r="A6656" s="18" t="s">
        <v>218</v>
      </c>
      <c r="B6656" s="18" t="s">
        <v>328</v>
      </c>
      <c r="C6656" s="18" t="s">
        <v>332</v>
      </c>
      <c r="D6656" s="18" t="s">
        <v>65</v>
      </c>
      <c r="E6656" s="18" t="s">
        <v>70</v>
      </c>
      <c r="F6656" s="44">
        <v>12</v>
      </c>
    </row>
    <row r="6657" spans="1:6" x14ac:dyDescent="0.2">
      <c r="A6657" s="18" t="s">
        <v>218</v>
      </c>
      <c r="B6657" s="18" t="s">
        <v>328</v>
      </c>
      <c r="C6657" s="18" t="s">
        <v>332</v>
      </c>
      <c r="D6657" s="18" t="s">
        <v>65</v>
      </c>
      <c r="E6657" s="18" t="s">
        <v>69</v>
      </c>
      <c r="F6657" s="44">
        <v>2</v>
      </c>
    </row>
    <row r="6658" spans="1:6" x14ac:dyDescent="0.2">
      <c r="A6658" s="18" t="s">
        <v>218</v>
      </c>
      <c r="B6658" s="18" t="s">
        <v>328</v>
      </c>
      <c r="C6658" s="18" t="s">
        <v>332</v>
      </c>
      <c r="D6658" s="18" t="s">
        <v>65</v>
      </c>
      <c r="E6658" s="18" t="s">
        <v>277</v>
      </c>
      <c r="F6658" s="44">
        <v>12</v>
      </c>
    </row>
    <row r="6659" spans="1:6" x14ac:dyDescent="0.2">
      <c r="A6659" s="18" t="s">
        <v>218</v>
      </c>
      <c r="B6659" s="18" t="s">
        <v>328</v>
      </c>
      <c r="C6659" s="18" t="s">
        <v>332</v>
      </c>
      <c r="D6659" s="18" t="s">
        <v>65</v>
      </c>
      <c r="E6659" s="18" t="s">
        <v>278</v>
      </c>
      <c r="F6659" s="44">
        <v>220</v>
      </c>
    </row>
    <row r="6660" spans="1:6" x14ac:dyDescent="0.2">
      <c r="A6660" s="18" t="s">
        <v>218</v>
      </c>
      <c r="B6660" s="18" t="s">
        <v>328</v>
      </c>
      <c r="C6660" s="18" t="s">
        <v>332</v>
      </c>
      <c r="D6660" s="18" t="s">
        <v>65</v>
      </c>
      <c r="E6660" s="18" t="s">
        <v>279</v>
      </c>
      <c r="F6660" s="44">
        <v>85</v>
      </c>
    </row>
    <row r="6661" spans="1:6" x14ac:dyDescent="0.2">
      <c r="A6661" s="18" t="s">
        <v>218</v>
      </c>
      <c r="B6661" s="18" t="s">
        <v>328</v>
      </c>
      <c r="C6661" s="18" t="s">
        <v>332</v>
      </c>
      <c r="D6661" s="18" t="s">
        <v>65</v>
      </c>
      <c r="E6661" s="18" t="s">
        <v>23</v>
      </c>
      <c r="F6661" s="44">
        <v>424</v>
      </c>
    </row>
    <row r="6662" spans="1:6" x14ac:dyDescent="0.2">
      <c r="A6662" s="18" t="s">
        <v>218</v>
      </c>
      <c r="B6662" s="18" t="s">
        <v>328</v>
      </c>
      <c r="C6662" s="18" t="s">
        <v>332</v>
      </c>
      <c r="D6662" s="18" t="s">
        <v>65</v>
      </c>
      <c r="E6662" s="18" t="s">
        <v>280</v>
      </c>
      <c r="F6662" s="44">
        <v>4</v>
      </c>
    </row>
    <row r="6663" spans="1:6" x14ac:dyDescent="0.2">
      <c r="A6663" s="18" t="s">
        <v>218</v>
      </c>
      <c r="B6663" s="18" t="s">
        <v>328</v>
      </c>
      <c r="C6663" s="18" t="s">
        <v>332</v>
      </c>
      <c r="D6663" s="18" t="s">
        <v>65</v>
      </c>
      <c r="E6663" s="18" t="s">
        <v>66</v>
      </c>
      <c r="F6663" s="44">
        <v>136</v>
      </c>
    </row>
    <row r="6664" spans="1:6" x14ac:dyDescent="0.2">
      <c r="A6664" s="18" t="s">
        <v>218</v>
      </c>
      <c r="B6664" s="18" t="s">
        <v>328</v>
      </c>
      <c r="C6664" s="18" t="s">
        <v>332</v>
      </c>
      <c r="D6664" s="18" t="s">
        <v>243</v>
      </c>
      <c r="E6664" s="18" t="s">
        <v>21</v>
      </c>
      <c r="F6664" s="44">
        <v>12</v>
      </c>
    </row>
    <row r="6665" spans="1:6" x14ac:dyDescent="0.2">
      <c r="A6665" s="18" t="s">
        <v>218</v>
      </c>
      <c r="B6665" s="18" t="s">
        <v>328</v>
      </c>
      <c r="C6665" s="18" t="s">
        <v>332</v>
      </c>
      <c r="D6665" s="18" t="s">
        <v>243</v>
      </c>
      <c r="E6665" s="18" t="s">
        <v>14</v>
      </c>
      <c r="F6665" s="44">
        <v>16</v>
      </c>
    </row>
    <row r="6666" spans="1:6" x14ac:dyDescent="0.2">
      <c r="A6666" s="18" t="s">
        <v>218</v>
      </c>
      <c r="B6666" s="18" t="s">
        <v>328</v>
      </c>
      <c r="C6666" s="18" t="s">
        <v>332</v>
      </c>
      <c r="D6666" s="18" t="s">
        <v>243</v>
      </c>
      <c r="E6666" s="18" t="s">
        <v>18</v>
      </c>
      <c r="F6666" s="44">
        <v>53</v>
      </c>
    </row>
    <row r="6667" spans="1:6" x14ac:dyDescent="0.2">
      <c r="A6667" s="18" t="s">
        <v>218</v>
      </c>
      <c r="B6667" s="18" t="s">
        <v>328</v>
      </c>
      <c r="C6667" s="18" t="s">
        <v>332</v>
      </c>
      <c r="D6667" s="18" t="s">
        <v>243</v>
      </c>
      <c r="E6667" s="18" t="s">
        <v>17</v>
      </c>
      <c r="F6667" s="44">
        <v>26</v>
      </c>
    </row>
    <row r="6668" spans="1:6" x14ac:dyDescent="0.2">
      <c r="A6668" s="18" t="s">
        <v>218</v>
      </c>
      <c r="B6668" s="18" t="s">
        <v>328</v>
      </c>
      <c r="C6668" s="18" t="s">
        <v>332</v>
      </c>
      <c r="D6668" s="18" t="s">
        <v>243</v>
      </c>
      <c r="E6668" s="18" t="s">
        <v>20</v>
      </c>
      <c r="F6668" s="44">
        <v>9</v>
      </c>
    </row>
    <row r="6669" spans="1:6" x14ac:dyDescent="0.2">
      <c r="A6669" s="18" t="s">
        <v>218</v>
      </c>
      <c r="B6669" s="18" t="s">
        <v>328</v>
      </c>
      <c r="C6669" s="18" t="s">
        <v>332</v>
      </c>
      <c r="D6669" s="18" t="s">
        <v>243</v>
      </c>
      <c r="E6669" s="18" t="s">
        <v>23</v>
      </c>
      <c r="F6669" s="44">
        <v>17</v>
      </c>
    </row>
    <row r="6670" spans="1:6" x14ac:dyDescent="0.2">
      <c r="A6670" s="18" t="s">
        <v>218</v>
      </c>
      <c r="B6670" s="18" t="s">
        <v>328</v>
      </c>
      <c r="C6670" s="18" t="s">
        <v>332</v>
      </c>
      <c r="D6670" s="18" t="s">
        <v>243</v>
      </c>
      <c r="E6670" s="18" t="s">
        <v>15</v>
      </c>
      <c r="F6670" s="44">
        <v>31</v>
      </c>
    </row>
    <row r="6671" spans="1:6" x14ac:dyDescent="0.2">
      <c r="A6671" s="18" t="s">
        <v>218</v>
      </c>
      <c r="B6671" s="18" t="s">
        <v>328</v>
      </c>
      <c r="C6671" s="18" t="s">
        <v>332</v>
      </c>
      <c r="D6671" s="18" t="s">
        <v>243</v>
      </c>
      <c r="E6671" s="18" t="s">
        <v>22</v>
      </c>
      <c r="F6671" s="44">
        <v>11</v>
      </c>
    </row>
    <row r="6672" spans="1:6" x14ac:dyDescent="0.2">
      <c r="A6672" s="18" t="s">
        <v>218</v>
      </c>
      <c r="B6672" s="18" t="s">
        <v>328</v>
      </c>
      <c r="C6672" s="18" t="s">
        <v>332</v>
      </c>
      <c r="D6672" s="18" t="s">
        <v>98</v>
      </c>
      <c r="E6672" s="18" t="s">
        <v>100</v>
      </c>
      <c r="F6672" s="44">
        <v>40</v>
      </c>
    </row>
    <row r="6673" spans="1:6" x14ac:dyDescent="0.2">
      <c r="A6673" s="18" t="s">
        <v>218</v>
      </c>
      <c r="B6673" s="18" t="s">
        <v>328</v>
      </c>
      <c r="C6673" s="18" t="s">
        <v>332</v>
      </c>
      <c r="D6673" s="18" t="s">
        <v>98</v>
      </c>
      <c r="E6673" s="18" t="s">
        <v>102</v>
      </c>
      <c r="F6673" s="44">
        <v>13</v>
      </c>
    </row>
    <row r="6674" spans="1:6" x14ac:dyDescent="0.2">
      <c r="A6674" s="18" t="s">
        <v>218</v>
      </c>
      <c r="B6674" s="18" t="s">
        <v>328</v>
      </c>
      <c r="C6674" s="18" t="s">
        <v>332</v>
      </c>
      <c r="D6674" s="18" t="s">
        <v>98</v>
      </c>
      <c r="E6674" s="18" t="s">
        <v>23</v>
      </c>
      <c r="F6674" s="44">
        <v>96</v>
      </c>
    </row>
    <row r="6675" spans="1:6" x14ac:dyDescent="0.2">
      <c r="A6675" s="18" t="s">
        <v>218</v>
      </c>
      <c r="B6675" s="18" t="s">
        <v>328</v>
      </c>
      <c r="C6675" s="18" t="s">
        <v>332</v>
      </c>
      <c r="D6675" s="18" t="s">
        <v>98</v>
      </c>
      <c r="E6675" s="18" t="s">
        <v>101</v>
      </c>
      <c r="F6675" s="44">
        <v>100</v>
      </c>
    </row>
    <row r="6676" spans="1:6" x14ac:dyDescent="0.2">
      <c r="A6676" s="18" t="s">
        <v>218</v>
      </c>
      <c r="B6676" s="18" t="s">
        <v>328</v>
      </c>
      <c r="C6676" s="18" t="s">
        <v>332</v>
      </c>
      <c r="D6676" s="18" t="s">
        <v>98</v>
      </c>
      <c r="E6676" s="18" t="s">
        <v>104</v>
      </c>
      <c r="F6676" s="44">
        <v>14</v>
      </c>
    </row>
    <row r="6677" spans="1:6" x14ac:dyDescent="0.2">
      <c r="A6677" s="18" t="s">
        <v>218</v>
      </c>
      <c r="B6677" s="18" t="s">
        <v>328</v>
      </c>
      <c r="C6677" s="18" t="s">
        <v>332</v>
      </c>
      <c r="D6677" s="18" t="s">
        <v>98</v>
      </c>
      <c r="E6677" s="18" t="s">
        <v>99</v>
      </c>
      <c r="F6677" s="44">
        <v>937</v>
      </c>
    </row>
    <row r="6678" spans="1:6" x14ac:dyDescent="0.2">
      <c r="A6678" s="18" t="s">
        <v>218</v>
      </c>
      <c r="B6678" s="18" t="s">
        <v>328</v>
      </c>
      <c r="C6678" s="18" t="s">
        <v>332</v>
      </c>
      <c r="D6678" s="18" t="s">
        <v>98</v>
      </c>
      <c r="E6678" s="18" t="s">
        <v>103</v>
      </c>
      <c r="F6678" s="44">
        <v>189</v>
      </c>
    </row>
    <row r="6679" spans="1:6" x14ac:dyDescent="0.2">
      <c r="A6679" s="18" t="s">
        <v>218</v>
      </c>
      <c r="B6679" s="18" t="s">
        <v>328</v>
      </c>
      <c r="C6679" s="18" t="s">
        <v>332</v>
      </c>
      <c r="D6679" s="18" t="s">
        <v>39</v>
      </c>
      <c r="E6679" s="18" t="s">
        <v>220</v>
      </c>
      <c r="F6679" s="44">
        <v>2</v>
      </c>
    </row>
    <row r="6680" spans="1:6" x14ac:dyDescent="0.2">
      <c r="A6680" s="18" t="s">
        <v>218</v>
      </c>
      <c r="B6680" s="18" t="s">
        <v>328</v>
      </c>
      <c r="C6680" s="18" t="s">
        <v>332</v>
      </c>
      <c r="D6680" s="18" t="s">
        <v>39</v>
      </c>
      <c r="E6680" s="18" t="s">
        <v>172</v>
      </c>
      <c r="F6680" s="44">
        <v>33</v>
      </c>
    </row>
    <row r="6681" spans="1:6" x14ac:dyDescent="0.2">
      <c r="A6681" s="18" t="s">
        <v>218</v>
      </c>
      <c r="B6681" s="18" t="s">
        <v>328</v>
      </c>
      <c r="C6681" s="18" t="s">
        <v>332</v>
      </c>
      <c r="D6681" s="18" t="s">
        <v>39</v>
      </c>
      <c r="E6681" s="18" t="s">
        <v>174</v>
      </c>
      <c r="F6681" s="44">
        <v>22</v>
      </c>
    </row>
    <row r="6682" spans="1:6" x14ac:dyDescent="0.2">
      <c r="A6682" s="18" t="s">
        <v>218</v>
      </c>
      <c r="B6682" s="18" t="s">
        <v>328</v>
      </c>
      <c r="C6682" s="18" t="s">
        <v>332</v>
      </c>
      <c r="D6682" s="18" t="s">
        <v>39</v>
      </c>
      <c r="E6682" s="18" t="s">
        <v>23</v>
      </c>
      <c r="F6682" s="44">
        <v>17</v>
      </c>
    </row>
    <row r="6683" spans="1:6" x14ac:dyDescent="0.2">
      <c r="A6683" s="18" t="s">
        <v>218</v>
      </c>
      <c r="B6683" s="18" t="s">
        <v>328</v>
      </c>
      <c r="C6683" s="18" t="s">
        <v>332</v>
      </c>
      <c r="D6683" s="18" t="s">
        <v>39</v>
      </c>
      <c r="E6683" s="18" t="s">
        <v>54</v>
      </c>
      <c r="F6683" s="44">
        <v>7</v>
      </c>
    </row>
    <row r="6684" spans="1:6" x14ac:dyDescent="0.2">
      <c r="A6684" s="18" t="s">
        <v>218</v>
      </c>
      <c r="B6684" s="18" t="s">
        <v>328</v>
      </c>
      <c r="C6684" s="18" t="s">
        <v>332</v>
      </c>
      <c r="D6684" s="18" t="s">
        <v>39</v>
      </c>
      <c r="E6684" s="18" t="s">
        <v>171</v>
      </c>
      <c r="F6684" s="44">
        <v>1</v>
      </c>
    </row>
    <row r="6685" spans="1:6" x14ac:dyDescent="0.2">
      <c r="A6685" s="18" t="s">
        <v>218</v>
      </c>
      <c r="B6685" s="18" t="s">
        <v>328</v>
      </c>
      <c r="C6685" s="18" t="s">
        <v>332</v>
      </c>
      <c r="D6685" s="18" t="s">
        <v>39</v>
      </c>
      <c r="E6685" s="18" t="s">
        <v>55</v>
      </c>
      <c r="F6685" s="44">
        <v>31</v>
      </c>
    </row>
    <row r="6686" spans="1:6" x14ac:dyDescent="0.2">
      <c r="A6686" s="18" t="s">
        <v>218</v>
      </c>
      <c r="B6686" s="18" t="s">
        <v>328</v>
      </c>
      <c r="C6686" s="18" t="s">
        <v>332</v>
      </c>
      <c r="D6686" s="18" t="s">
        <v>39</v>
      </c>
      <c r="E6686" s="18" t="s">
        <v>42</v>
      </c>
      <c r="F6686" s="44">
        <v>4</v>
      </c>
    </row>
    <row r="6687" spans="1:6" x14ac:dyDescent="0.2">
      <c r="A6687" s="18" t="s">
        <v>218</v>
      </c>
      <c r="B6687" s="18" t="s">
        <v>328</v>
      </c>
      <c r="C6687" s="18" t="s">
        <v>332</v>
      </c>
      <c r="D6687" s="18" t="s">
        <v>39</v>
      </c>
      <c r="E6687" s="18" t="s">
        <v>43</v>
      </c>
      <c r="F6687" s="44">
        <v>1</v>
      </c>
    </row>
    <row r="6688" spans="1:6" x14ac:dyDescent="0.2">
      <c r="A6688" s="18" t="s">
        <v>218</v>
      </c>
      <c r="B6688" s="18" t="s">
        <v>328</v>
      </c>
      <c r="C6688" s="18" t="s">
        <v>332</v>
      </c>
      <c r="D6688" s="18" t="s">
        <v>39</v>
      </c>
      <c r="E6688" s="18" t="s">
        <v>170</v>
      </c>
      <c r="F6688" s="44">
        <v>16</v>
      </c>
    </row>
    <row r="6689" spans="1:6" x14ac:dyDescent="0.2">
      <c r="A6689" s="18" t="s">
        <v>218</v>
      </c>
      <c r="B6689" s="18" t="s">
        <v>328</v>
      </c>
      <c r="C6689" s="18" t="s">
        <v>332</v>
      </c>
      <c r="D6689" s="18" t="s">
        <v>39</v>
      </c>
      <c r="E6689" s="18" t="s">
        <v>48</v>
      </c>
      <c r="F6689" s="44">
        <v>8</v>
      </c>
    </row>
    <row r="6690" spans="1:6" x14ac:dyDescent="0.2">
      <c r="A6690" s="18" t="s">
        <v>218</v>
      </c>
      <c r="B6690" s="18" t="s">
        <v>328</v>
      </c>
      <c r="C6690" s="18" t="s">
        <v>332</v>
      </c>
      <c r="D6690" s="18" t="s">
        <v>39</v>
      </c>
      <c r="E6690" s="18" t="s">
        <v>47</v>
      </c>
      <c r="F6690" s="44">
        <v>95</v>
      </c>
    </row>
    <row r="6691" spans="1:6" x14ac:dyDescent="0.2">
      <c r="A6691" s="18" t="s">
        <v>218</v>
      </c>
      <c r="B6691" s="18" t="s">
        <v>328</v>
      </c>
      <c r="C6691" s="18" t="s">
        <v>332</v>
      </c>
      <c r="D6691" s="18" t="s">
        <v>39</v>
      </c>
      <c r="E6691" s="18" t="s">
        <v>169</v>
      </c>
      <c r="F6691" s="44">
        <v>113</v>
      </c>
    </row>
    <row r="6692" spans="1:6" x14ac:dyDescent="0.2">
      <c r="A6692" s="18" t="s">
        <v>218</v>
      </c>
      <c r="B6692" s="18" t="s">
        <v>328</v>
      </c>
      <c r="C6692" s="18" t="s">
        <v>332</v>
      </c>
      <c r="D6692" s="18" t="s">
        <v>39</v>
      </c>
      <c r="E6692" s="18" t="s">
        <v>189</v>
      </c>
      <c r="F6692" s="44">
        <v>5</v>
      </c>
    </row>
    <row r="6693" spans="1:6" x14ac:dyDescent="0.2">
      <c r="A6693" s="18" t="s">
        <v>218</v>
      </c>
      <c r="B6693" s="18" t="s">
        <v>328</v>
      </c>
      <c r="C6693" s="18" t="s">
        <v>332</v>
      </c>
      <c r="D6693" s="18" t="s">
        <v>39</v>
      </c>
      <c r="E6693" s="18" t="s">
        <v>56</v>
      </c>
      <c r="F6693" s="44">
        <v>31</v>
      </c>
    </row>
    <row r="6694" spans="1:6" x14ac:dyDescent="0.2">
      <c r="A6694" s="18" t="s">
        <v>218</v>
      </c>
      <c r="B6694" s="18" t="s">
        <v>328</v>
      </c>
      <c r="C6694" s="18" t="s">
        <v>332</v>
      </c>
      <c r="D6694" s="18" t="s">
        <v>39</v>
      </c>
      <c r="E6694" s="18" t="s">
        <v>44</v>
      </c>
      <c r="F6694" s="44">
        <v>2</v>
      </c>
    </row>
    <row r="6695" spans="1:6" x14ac:dyDescent="0.2">
      <c r="A6695" s="18" t="s">
        <v>218</v>
      </c>
      <c r="B6695" s="18" t="s">
        <v>328</v>
      </c>
      <c r="C6695" s="18" t="s">
        <v>332</v>
      </c>
      <c r="D6695" s="18" t="s">
        <v>39</v>
      </c>
      <c r="E6695" s="18" t="s">
        <v>173</v>
      </c>
      <c r="F6695" s="44">
        <v>6</v>
      </c>
    </row>
    <row r="6696" spans="1:6" x14ac:dyDescent="0.2">
      <c r="A6696" s="18" t="s">
        <v>218</v>
      </c>
      <c r="B6696" s="18" t="s">
        <v>328</v>
      </c>
      <c r="C6696" s="18" t="s">
        <v>332</v>
      </c>
      <c r="D6696" s="18" t="s">
        <v>13</v>
      </c>
      <c r="E6696" s="18" t="s">
        <v>21</v>
      </c>
      <c r="F6696" s="44">
        <v>120</v>
      </c>
    </row>
    <row r="6697" spans="1:6" x14ac:dyDescent="0.2">
      <c r="A6697" s="18" t="s">
        <v>218</v>
      </c>
      <c r="B6697" s="18" t="s">
        <v>328</v>
      </c>
      <c r="C6697" s="18" t="s">
        <v>332</v>
      </c>
      <c r="D6697" s="18" t="s">
        <v>13</v>
      </c>
      <c r="E6697" s="18" t="s">
        <v>14</v>
      </c>
      <c r="F6697" s="44">
        <v>696</v>
      </c>
    </row>
    <row r="6698" spans="1:6" x14ac:dyDescent="0.2">
      <c r="A6698" s="18" t="s">
        <v>218</v>
      </c>
      <c r="B6698" s="18" t="s">
        <v>328</v>
      </c>
      <c r="C6698" s="18" t="s">
        <v>332</v>
      </c>
      <c r="D6698" s="18" t="s">
        <v>13</v>
      </c>
      <c r="E6698" s="18" t="s">
        <v>18</v>
      </c>
      <c r="F6698" s="44">
        <v>1486</v>
      </c>
    </row>
    <row r="6699" spans="1:6" x14ac:dyDescent="0.2">
      <c r="A6699" s="18" t="s">
        <v>218</v>
      </c>
      <c r="B6699" s="18" t="s">
        <v>328</v>
      </c>
      <c r="C6699" s="18" t="s">
        <v>332</v>
      </c>
      <c r="D6699" s="18" t="s">
        <v>13</v>
      </c>
      <c r="E6699" s="18" t="s">
        <v>17</v>
      </c>
      <c r="F6699" s="44">
        <v>1533</v>
      </c>
    </row>
    <row r="6700" spans="1:6" x14ac:dyDescent="0.2">
      <c r="A6700" s="18" t="s">
        <v>218</v>
      </c>
      <c r="B6700" s="18" t="s">
        <v>328</v>
      </c>
      <c r="C6700" s="18" t="s">
        <v>332</v>
      </c>
      <c r="D6700" s="18" t="s">
        <v>13</v>
      </c>
      <c r="E6700" s="18" t="s">
        <v>20</v>
      </c>
      <c r="F6700" s="44">
        <v>167</v>
      </c>
    </row>
    <row r="6701" spans="1:6" x14ac:dyDescent="0.2">
      <c r="A6701" s="18" t="s">
        <v>218</v>
      </c>
      <c r="B6701" s="18" t="s">
        <v>328</v>
      </c>
      <c r="C6701" s="18" t="s">
        <v>332</v>
      </c>
      <c r="D6701" s="18" t="s">
        <v>13</v>
      </c>
      <c r="E6701" s="18" t="s">
        <v>23</v>
      </c>
      <c r="F6701" s="44">
        <v>94</v>
      </c>
    </row>
    <row r="6702" spans="1:6" x14ac:dyDescent="0.2">
      <c r="A6702" s="18" t="s">
        <v>218</v>
      </c>
      <c r="B6702" s="18" t="s">
        <v>328</v>
      </c>
      <c r="C6702" s="18" t="s">
        <v>332</v>
      </c>
      <c r="D6702" s="18" t="s">
        <v>13</v>
      </c>
      <c r="E6702" s="18" t="s">
        <v>15</v>
      </c>
      <c r="F6702" s="44">
        <v>361</v>
      </c>
    </row>
    <row r="6703" spans="1:6" x14ac:dyDescent="0.2">
      <c r="A6703" s="18" t="s">
        <v>218</v>
      </c>
      <c r="B6703" s="18" t="s">
        <v>328</v>
      </c>
      <c r="C6703" s="18" t="s">
        <v>332</v>
      </c>
      <c r="D6703" s="18" t="s">
        <v>13</v>
      </c>
      <c r="E6703" s="18" t="s">
        <v>22</v>
      </c>
      <c r="F6703" s="44">
        <v>313</v>
      </c>
    </row>
    <row r="6704" spans="1:6" x14ac:dyDescent="0.2">
      <c r="A6704" s="18" t="s">
        <v>218</v>
      </c>
      <c r="B6704" s="18" t="s">
        <v>328</v>
      </c>
      <c r="C6704" s="18" t="s">
        <v>332</v>
      </c>
      <c r="D6704" s="18" t="s">
        <v>13</v>
      </c>
      <c r="E6704" s="18" t="s">
        <v>19</v>
      </c>
      <c r="F6704" s="44">
        <v>82</v>
      </c>
    </row>
    <row r="6705" spans="1:6" x14ac:dyDescent="0.2">
      <c r="A6705" s="18" t="s">
        <v>218</v>
      </c>
      <c r="B6705" s="18" t="s">
        <v>328</v>
      </c>
      <c r="C6705" s="18" t="s">
        <v>332</v>
      </c>
      <c r="D6705" s="18" t="s">
        <v>128</v>
      </c>
      <c r="E6705" s="18" t="s">
        <v>23</v>
      </c>
      <c r="F6705" s="44">
        <v>277</v>
      </c>
    </row>
    <row r="6706" spans="1:6" x14ac:dyDescent="0.2">
      <c r="A6706" s="18" t="s">
        <v>218</v>
      </c>
      <c r="B6706" s="18" t="s">
        <v>328</v>
      </c>
      <c r="C6706" s="18" t="s">
        <v>332</v>
      </c>
      <c r="D6706" s="18" t="s">
        <v>128</v>
      </c>
      <c r="E6706" s="18" t="s">
        <v>129</v>
      </c>
      <c r="F6706" s="44">
        <v>60</v>
      </c>
    </row>
    <row r="6707" spans="1:6" x14ac:dyDescent="0.2">
      <c r="A6707" s="18" t="s">
        <v>218</v>
      </c>
      <c r="B6707" s="18" t="s">
        <v>328</v>
      </c>
      <c r="C6707" s="18" t="s">
        <v>332</v>
      </c>
      <c r="D6707" s="18" t="s">
        <v>128</v>
      </c>
      <c r="E6707" s="18" t="s">
        <v>130</v>
      </c>
      <c r="F6707" s="44">
        <v>238</v>
      </c>
    </row>
    <row r="6708" spans="1:6" x14ac:dyDescent="0.2">
      <c r="A6708" s="18" t="s">
        <v>218</v>
      </c>
      <c r="B6708" s="18" t="s">
        <v>328</v>
      </c>
      <c r="C6708" s="18" t="s">
        <v>332</v>
      </c>
      <c r="D6708" s="18" t="s">
        <v>244</v>
      </c>
      <c r="E6708" s="18" t="s">
        <v>160</v>
      </c>
      <c r="F6708" s="44">
        <v>7</v>
      </c>
    </row>
    <row r="6709" spans="1:6" x14ac:dyDescent="0.2">
      <c r="A6709" s="18" t="s">
        <v>218</v>
      </c>
      <c r="B6709" s="18" t="s">
        <v>328</v>
      </c>
      <c r="C6709" s="18" t="s">
        <v>332</v>
      </c>
      <c r="D6709" s="18" t="s">
        <v>244</v>
      </c>
      <c r="E6709" s="18" t="s">
        <v>159</v>
      </c>
      <c r="F6709" s="44">
        <v>1</v>
      </c>
    </row>
    <row r="6710" spans="1:6" x14ac:dyDescent="0.2">
      <c r="A6710" s="18" t="s">
        <v>218</v>
      </c>
      <c r="B6710" s="18" t="s">
        <v>328</v>
      </c>
      <c r="C6710" s="18" t="s">
        <v>332</v>
      </c>
      <c r="D6710" s="18" t="s">
        <v>244</v>
      </c>
      <c r="E6710" s="18" t="s">
        <v>161</v>
      </c>
      <c r="F6710" s="44">
        <v>38</v>
      </c>
    </row>
    <row r="6711" spans="1:6" x14ac:dyDescent="0.2">
      <c r="A6711" s="18" t="s">
        <v>218</v>
      </c>
      <c r="B6711" s="18" t="s">
        <v>328</v>
      </c>
      <c r="C6711" s="18" t="s">
        <v>332</v>
      </c>
      <c r="D6711" s="18" t="s">
        <v>138</v>
      </c>
      <c r="E6711" s="18" t="s">
        <v>140</v>
      </c>
      <c r="F6711" s="44">
        <v>77</v>
      </c>
    </row>
    <row r="6712" spans="1:6" x14ac:dyDescent="0.2">
      <c r="A6712" s="18" t="s">
        <v>218</v>
      </c>
      <c r="B6712" s="18" t="s">
        <v>328</v>
      </c>
      <c r="C6712" s="18" t="s">
        <v>332</v>
      </c>
      <c r="D6712" s="18" t="s">
        <v>138</v>
      </c>
      <c r="E6712" s="18" t="s">
        <v>139</v>
      </c>
      <c r="F6712" s="44">
        <v>418</v>
      </c>
    </row>
    <row r="6713" spans="1:6" x14ac:dyDescent="0.2">
      <c r="A6713" s="18" t="s">
        <v>218</v>
      </c>
      <c r="B6713" s="18" t="s">
        <v>328</v>
      </c>
      <c r="C6713" s="18" t="s">
        <v>332</v>
      </c>
      <c r="D6713" s="18" t="s">
        <v>148</v>
      </c>
      <c r="E6713" s="18" t="s">
        <v>149</v>
      </c>
      <c r="F6713" s="44">
        <v>1</v>
      </c>
    </row>
    <row r="6714" spans="1:6" x14ac:dyDescent="0.2">
      <c r="A6714" s="18" t="s">
        <v>218</v>
      </c>
      <c r="B6714" s="18" t="s">
        <v>328</v>
      </c>
      <c r="C6714" s="18" t="s">
        <v>332</v>
      </c>
      <c r="D6714" s="18" t="s">
        <v>148</v>
      </c>
      <c r="E6714" s="18" t="s">
        <v>23</v>
      </c>
      <c r="F6714" s="44">
        <v>5</v>
      </c>
    </row>
    <row r="6715" spans="1:6" x14ac:dyDescent="0.2">
      <c r="A6715" s="18" t="s">
        <v>221</v>
      </c>
      <c r="B6715" s="18" t="s">
        <v>333</v>
      </c>
      <c r="C6715" s="18" t="s">
        <v>334</v>
      </c>
      <c r="D6715" s="18" t="s">
        <v>21</v>
      </c>
      <c r="E6715" s="18" t="s">
        <v>156</v>
      </c>
      <c r="F6715" s="44">
        <v>208</v>
      </c>
    </row>
    <row r="6716" spans="1:6" x14ac:dyDescent="0.2">
      <c r="A6716" s="18" t="s">
        <v>221</v>
      </c>
      <c r="B6716" s="18" t="s">
        <v>333</v>
      </c>
      <c r="C6716" s="18" t="s">
        <v>334</v>
      </c>
      <c r="D6716" s="18" t="s">
        <v>21</v>
      </c>
      <c r="E6716" s="18" t="s">
        <v>157</v>
      </c>
      <c r="F6716" s="44">
        <v>418</v>
      </c>
    </row>
    <row r="6717" spans="1:6" x14ac:dyDescent="0.2">
      <c r="A6717" s="18" t="s">
        <v>221</v>
      </c>
      <c r="B6717" s="18" t="s">
        <v>333</v>
      </c>
      <c r="C6717" s="18" t="s">
        <v>334</v>
      </c>
      <c r="D6717" s="18" t="s">
        <v>73</v>
      </c>
      <c r="E6717" s="18" t="s">
        <v>93</v>
      </c>
      <c r="F6717" s="44">
        <v>35</v>
      </c>
    </row>
    <row r="6718" spans="1:6" x14ac:dyDescent="0.2">
      <c r="A6718" s="18" t="s">
        <v>221</v>
      </c>
      <c r="B6718" s="18" t="s">
        <v>333</v>
      </c>
      <c r="C6718" s="18" t="s">
        <v>334</v>
      </c>
      <c r="D6718" s="18" t="s">
        <v>73</v>
      </c>
      <c r="E6718" s="18" t="s">
        <v>92</v>
      </c>
      <c r="F6718" s="44">
        <v>16</v>
      </c>
    </row>
    <row r="6719" spans="1:6" x14ac:dyDescent="0.2">
      <c r="A6719" s="18" t="s">
        <v>221</v>
      </c>
      <c r="B6719" s="18" t="s">
        <v>333</v>
      </c>
      <c r="C6719" s="18" t="s">
        <v>334</v>
      </c>
      <c r="D6719" s="18" t="s">
        <v>73</v>
      </c>
      <c r="E6719" s="18" t="s">
        <v>94</v>
      </c>
      <c r="F6719" s="44">
        <v>17</v>
      </c>
    </row>
    <row r="6720" spans="1:6" x14ac:dyDescent="0.2">
      <c r="A6720" s="18" t="s">
        <v>221</v>
      </c>
      <c r="B6720" s="18" t="s">
        <v>333</v>
      </c>
      <c r="C6720" s="18" t="s">
        <v>334</v>
      </c>
      <c r="D6720" s="18" t="s">
        <v>73</v>
      </c>
      <c r="E6720" s="18" t="s">
        <v>87</v>
      </c>
      <c r="F6720" s="44">
        <v>11</v>
      </c>
    </row>
    <row r="6721" spans="1:6" x14ac:dyDescent="0.2">
      <c r="A6721" s="18" t="s">
        <v>221</v>
      </c>
      <c r="B6721" s="18" t="s">
        <v>333</v>
      </c>
      <c r="C6721" s="18" t="s">
        <v>334</v>
      </c>
      <c r="D6721" s="18" t="s">
        <v>73</v>
      </c>
      <c r="E6721" s="18" t="s">
        <v>86</v>
      </c>
      <c r="F6721" s="44">
        <v>37</v>
      </c>
    </row>
    <row r="6722" spans="1:6" x14ac:dyDescent="0.2">
      <c r="A6722" s="18" t="s">
        <v>221</v>
      </c>
      <c r="B6722" s="18" t="s">
        <v>333</v>
      </c>
      <c r="C6722" s="18" t="s">
        <v>334</v>
      </c>
      <c r="D6722" s="18" t="s">
        <v>73</v>
      </c>
      <c r="E6722" s="18" t="s">
        <v>88</v>
      </c>
      <c r="F6722" s="44">
        <v>5</v>
      </c>
    </row>
    <row r="6723" spans="1:6" x14ac:dyDescent="0.2">
      <c r="A6723" s="18" t="s">
        <v>221</v>
      </c>
      <c r="B6723" s="18" t="s">
        <v>333</v>
      </c>
      <c r="C6723" s="18" t="s">
        <v>334</v>
      </c>
      <c r="D6723" s="18" t="s">
        <v>73</v>
      </c>
      <c r="E6723" s="18" t="s">
        <v>96</v>
      </c>
      <c r="F6723" s="44">
        <v>56</v>
      </c>
    </row>
    <row r="6724" spans="1:6" x14ac:dyDescent="0.2">
      <c r="A6724" s="18" t="s">
        <v>221</v>
      </c>
      <c r="B6724" s="18" t="s">
        <v>333</v>
      </c>
      <c r="C6724" s="18" t="s">
        <v>334</v>
      </c>
      <c r="D6724" s="18" t="s">
        <v>73</v>
      </c>
      <c r="E6724" s="18" t="s">
        <v>95</v>
      </c>
      <c r="F6724" s="44">
        <v>61</v>
      </c>
    </row>
    <row r="6725" spans="1:6" x14ac:dyDescent="0.2">
      <c r="A6725" s="18" t="s">
        <v>221</v>
      </c>
      <c r="B6725" s="18" t="s">
        <v>333</v>
      </c>
      <c r="C6725" s="18" t="s">
        <v>334</v>
      </c>
      <c r="D6725" s="18" t="s">
        <v>73</v>
      </c>
      <c r="E6725" s="18" t="s">
        <v>97</v>
      </c>
      <c r="F6725" s="44">
        <v>28</v>
      </c>
    </row>
    <row r="6726" spans="1:6" x14ac:dyDescent="0.2">
      <c r="A6726" s="18" t="s">
        <v>221</v>
      </c>
      <c r="B6726" s="18" t="s">
        <v>333</v>
      </c>
      <c r="C6726" s="18" t="s">
        <v>334</v>
      </c>
      <c r="D6726" s="18" t="s">
        <v>73</v>
      </c>
      <c r="E6726" s="18" t="s">
        <v>80</v>
      </c>
      <c r="F6726" s="44">
        <v>11</v>
      </c>
    </row>
    <row r="6727" spans="1:6" x14ac:dyDescent="0.2">
      <c r="A6727" s="18" t="s">
        <v>221</v>
      </c>
      <c r="B6727" s="18" t="s">
        <v>333</v>
      </c>
      <c r="C6727" s="18" t="s">
        <v>334</v>
      </c>
      <c r="D6727" s="18" t="s">
        <v>73</v>
      </c>
      <c r="E6727" s="18" t="s">
        <v>79</v>
      </c>
      <c r="F6727" s="44">
        <v>59</v>
      </c>
    </row>
    <row r="6728" spans="1:6" x14ac:dyDescent="0.2">
      <c r="A6728" s="18" t="s">
        <v>221</v>
      </c>
      <c r="B6728" s="18" t="s">
        <v>333</v>
      </c>
      <c r="C6728" s="18" t="s">
        <v>334</v>
      </c>
      <c r="D6728" s="18" t="s">
        <v>73</v>
      </c>
      <c r="E6728" s="18" t="s">
        <v>78</v>
      </c>
      <c r="F6728" s="44">
        <v>10</v>
      </c>
    </row>
    <row r="6729" spans="1:6" x14ac:dyDescent="0.2">
      <c r="A6729" s="18" t="s">
        <v>221</v>
      </c>
      <c r="B6729" s="18" t="s">
        <v>333</v>
      </c>
      <c r="C6729" s="18" t="s">
        <v>334</v>
      </c>
      <c r="D6729" s="18" t="s">
        <v>73</v>
      </c>
      <c r="E6729" s="18" t="s">
        <v>81</v>
      </c>
      <c r="F6729" s="44">
        <v>29</v>
      </c>
    </row>
    <row r="6730" spans="1:6" x14ac:dyDescent="0.2">
      <c r="A6730" s="18" t="s">
        <v>221</v>
      </c>
      <c r="B6730" s="18" t="s">
        <v>333</v>
      </c>
      <c r="C6730" s="18" t="s">
        <v>334</v>
      </c>
      <c r="D6730" s="18" t="s">
        <v>73</v>
      </c>
      <c r="E6730" s="18" t="s">
        <v>76</v>
      </c>
      <c r="F6730" s="44">
        <v>117</v>
      </c>
    </row>
    <row r="6731" spans="1:6" x14ac:dyDescent="0.2">
      <c r="A6731" s="18" t="s">
        <v>221</v>
      </c>
      <c r="B6731" s="18" t="s">
        <v>333</v>
      </c>
      <c r="C6731" s="18" t="s">
        <v>334</v>
      </c>
      <c r="D6731" s="18" t="s">
        <v>73</v>
      </c>
      <c r="E6731" s="18" t="s">
        <v>75</v>
      </c>
      <c r="F6731" s="44">
        <v>377</v>
      </c>
    </row>
    <row r="6732" spans="1:6" x14ac:dyDescent="0.2">
      <c r="A6732" s="18" t="s">
        <v>221</v>
      </c>
      <c r="B6732" s="18" t="s">
        <v>333</v>
      </c>
      <c r="C6732" s="18" t="s">
        <v>334</v>
      </c>
      <c r="D6732" s="18" t="s">
        <v>73</v>
      </c>
      <c r="E6732" s="18" t="s">
        <v>74</v>
      </c>
      <c r="F6732" s="44">
        <v>3</v>
      </c>
    </row>
    <row r="6733" spans="1:6" x14ac:dyDescent="0.2">
      <c r="A6733" s="18" t="s">
        <v>221</v>
      </c>
      <c r="B6733" s="18" t="s">
        <v>333</v>
      </c>
      <c r="C6733" s="18" t="s">
        <v>334</v>
      </c>
      <c r="D6733" s="18" t="s">
        <v>73</v>
      </c>
      <c r="E6733" s="18" t="s">
        <v>77</v>
      </c>
      <c r="F6733" s="44">
        <v>122</v>
      </c>
    </row>
    <row r="6734" spans="1:6" x14ac:dyDescent="0.2">
      <c r="A6734" s="18" t="s">
        <v>221</v>
      </c>
      <c r="B6734" s="18" t="s">
        <v>333</v>
      </c>
      <c r="C6734" s="18" t="s">
        <v>334</v>
      </c>
      <c r="D6734" s="18" t="s">
        <v>73</v>
      </c>
      <c r="E6734" s="18" t="s">
        <v>84</v>
      </c>
      <c r="F6734" s="44">
        <v>7</v>
      </c>
    </row>
    <row r="6735" spans="1:6" x14ac:dyDescent="0.2">
      <c r="A6735" s="18" t="s">
        <v>221</v>
      </c>
      <c r="B6735" s="18" t="s">
        <v>333</v>
      </c>
      <c r="C6735" s="18" t="s">
        <v>334</v>
      </c>
      <c r="D6735" s="18" t="s">
        <v>73</v>
      </c>
      <c r="E6735" s="18" t="s">
        <v>83</v>
      </c>
      <c r="F6735" s="44">
        <v>47</v>
      </c>
    </row>
    <row r="6736" spans="1:6" x14ac:dyDescent="0.2">
      <c r="A6736" s="18" t="s">
        <v>221</v>
      </c>
      <c r="B6736" s="18" t="s">
        <v>333</v>
      </c>
      <c r="C6736" s="18" t="s">
        <v>334</v>
      </c>
      <c r="D6736" s="18" t="s">
        <v>73</v>
      </c>
      <c r="E6736" s="18" t="s">
        <v>82</v>
      </c>
      <c r="F6736" s="44">
        <v>86</v>
      </c>
    </row>
    <row r="6737" spans="1:6" x14ac:dyDescent="0.2">
      <c r="A6737" s="18" t="s">
        <v>221</v>
      </c>
      <c r="B6737" s="18" t="s">
        <v>333</v>
      </c>
      <c r="C6737" s="18" t="s">
        <v>334</v>
      </c>
      <c r="D6737" s="18" t="s">
        <v>73</v>
      </c>
      <c r="E6737" s="18" t="s">
        <v>85</v>
      </c>
      <c r="F6737" s="44">
        <v>50</v>
      </c>
    </row>
    <row r="6738" spans="1:6" x14ac:dyDescent="0.2">
      <c r="A6738" s="18" t="s">
        <v>221</v>
      </c>
      <c r="B6738" s="18" t="s">
        <v>333</v>
      </c>
      <c r="C6738" s="18" t="s">
        <v>334</v>
      </c>
      <c r="D6738" s="18" t="s">
        <v>73</v>
      </c>
      <c r="E6738" s="18" t="s">
        <v>90</v>
      </c>
      <c r="F6738" s="44">
        <v>410</v>
      </c>
    </row>
    <row r="6739" spans="1:6" x14ac:dyDescent="0.2">
      <c r="A6739" s="18" t="s">
        <v>221</v>
      </c>
      <c r="B6739" s="18" t="s">
        <v>333</v>
      </c>
      <c r="C6739" s="18" t="s">
        <v>334</v>
      </c>
      <c r="D6739" s="18" t="s">
        <v>73</v>
      </c>
      <c r="E6739" s="18" t="s">
        <v>89</v>
      </c>
      <c r="F6739" s="44">
        <v>62</v>
      </c>
    </row>
    <row r="6740" spans="1:6" x14ac:dyDescent="0.2">
      <c r="A6740" s="18" t="s">
        <v>221</v>
      </c>
      <c r="B6740" s="18" t="s">
        <v>333</v>
      </c>
      <c r="C6740" s="18" t="s">
        <v>334</v>
      </c>
      <c r="D6740" s="18" t="s">
        <v>73</v>
      </c>
      <c r="E6740" s="18" t="s">
        <v>91</v>
      </c>
      <c r="F6740" s="44">
        <v>335</v>
      </c>
    </row>
    <row r="6741" spans="1:6" x14ac:dyDescent="0.2">
      <c r="A6741" s="18" t="s">
        <v>221</v>
      </c>
      <c r="B6741" s="18" t="s">
        <v>333</v>
      </c>
      <c r="C6741" s="18" t="s">
        <v>334</v>
      </c>
      <c r="D6741" s="18" t="s">
        <v>150</v>
      </c>
      <c r="E6741" s="18" t="s">
        <v>154</v>
      </c>
      <c r="F6741" s="44">
        <v>3024</v>
      </c>
    </row>
    <row r="6742" spans="1:6" x14ac:dyDescent="0.2">
      <c r="A6742" s="18" t="s">
        <v>221</v>
      </c>
      <c r="B6742" s="18" t="s">
        <v>333</v>
      </c>
      <c r="C6742" s="18" t="s">
        <v>334</v>
      </c>
      <c r="D6742" s="18" t="s">
        <v>150</v>
      </c>
      <c r="E6742" s="18" t="s">
        <v>151</v>
      </c>
      <c r="F6742" s="44">
        <v>10</v>
      </c>
    </row>
    <row r="6743" spans="1:6" x14ac:dyDescent="0.2">
      <c r="A6743" s="18" t="s">
        <v>221</v>
      </c>
      <c r="B6743" s="18" t="s">
        <v>333</v>
      </c>
      <c r="C6743" s="18" t="s">
        <v>334</v>
      </c>
      <c r="D6743" s="18" t="s">
        <v>150</v>
      </c>
      <c r="E6743" s="18" t="s">
        <v>152</v>
      </c>
      <c r="F6743" s="44">
        <v>473</v>
      </c>
    </row>
    <row r="6744" spans="1:6" x14ac:dyDescent="0.2">
      <c r="A6744" s="18" t="s">
        <v>221</v>
      </c>
      <c r="B6744" s="18" t="s">
        <v>333</v>
      </c>
      <c r="C6744" s="18" t="s">
        <v>334</v>
      </c>
      <c r="D6744" s="18" t="s">
        <v>150</v>
      </c>
      <c r="E6744" s="18" t="s">
        <v>153</v>
      </c>
      <c r="F6744" s="44">
        <v>2277</v>
      </c>
    </row>
    <row r="6745" spans="1:6" x14ac:dyDescent="0.2">
      <c r="A6745" s="18" t="s">
        <v>221</v>
      </c>
      <c r="B6745" s="18" t="s">
        <v>333</v>
      </c>
      <c r="C6745" s="18" t="s">
        <v>334</v>
      </c>
      <c r="D6745" s="18" t="s">
        <v>57</v>
      </c>
      <c r="E6745" s="18" t="s">
        <v>62</v>
      </c>
      <c r="F6745" s="44">
        <v>2304</v>
      </c>
    </row>
    <row r="6746" spans="1:6" x14ac:dyDescent="0.2">
      <c r="A6746" s="18" t="s">
        <v>221</v>
      </c>
      <c r="B6746" s="18" t="s">
        <v>333</v>
      </c>
      <c r="C6746" s="18" t="s">
        <v>334</v>
      </c>
      <c r="D6746" s="18" t="s">
        <v>57</v>
      </c>
      <c r="E6746" s="18" t="s">
        <v>59</v>
      </c>
      <c r="F6746" s="44">
        <v>1063</v>
      </c>
    </row>
    <row r="6747" spans="1:6" x14ac:dyDescent="0.2">
      <c r="A6747" s="18" t="s">
        <v>221</v>
      </c>
      <c r="B6747" s="18" t="s">
        <v>333</v>
      </c>
      <c r="C6747" s="18" t="s">
        <v>334</v>
      </c>
      <c r="D6747" s="18" t="s">
        <v>57</v>
      </c>
      <c r="E6747" s="18" t="s">
        <v>60</v>
      </c>
      <c r="F6747" s="44">
        <v>2250</v>
      </c>
    </row>
    <row r="6748" spans="1:6" x14ac:dyDescent="0.2">
      <c r="A6748" s="18" t="s">
        <v>221</v>
      </c>
      <c r="B6748" s="18" t="s">
        <v>333</v>
      </c>
      <c r="C6748" s="18" t="s">
        <v>334</v>
      </c>
      <c r="D6748" s="18" t="s">
        <v>57</v>
      </c>
      <c r="E6748" s="18" t="s">
        <v>61</v>
      </c>
      <c r="F6748" s="44">
        <v>775</v>
      </c>
    </row>
    <row r="6749" spans="1:6" x14ac:dyDescent="0.2">
      <c r="A6749" s="18" t="s">
        <v>221</v>
      </c>
      <c r="B6749" s="18" t="s">
        <v>333</v>
      </c>
      <c r="C6749" s="18" t="s">
        <v>334</v>
      </c>
      <c r="D6749" s="18" t="s">
        <v>57</v>
      </c>
      <c r="E6749" s="18" t="s">
        <v>63</v>
      </c>
      <c r="F6749" s="44">
        <v>609</v>
      </c>
    </row>
    <row r="6750" spans="1:6" x14ac:dyDescent="0.2">
      <c r="A6750" s="18" t="s">
        <v>221</v>
      </c>
      <c r="B6750" s="18" t="s">
        <v>333</v>
      </c>
      <c r="C6750" s="18" t="s">
        <v>334</v>
      </c>
      <c r="D6750" s="18" t="s">
        <v>57</v>
      </c>
      <c r="E6750" s="18" t="s">
        <v>23</v>
      </c>
      <c r="F6750" s="44">
        <v>412</v>
      </c>
    </row>
    <row r="6751" spans="1:6" x14ac:dyDescent="0.2">
      <c r="A6751" s="18" t="s">
        <v>221</v>
      </c>
      <c r="B6751" s="18" t="s">
        <v>333</v>
      </c>
      <c r="C6751" s="18" t="s">
        <v>334</v>
      </c>
      <c r="D6751" s="18" t="s">
        <v>141</v>
      </c>
      <c r="E6751" s="18" t="s">
        <v>146</v>
      </c>
      <c r="F6751" s="44">
        <v>1</v>
      </c>
    </row>
    <row r="6752" spans="1:6" x14ac:dyDescent="0.2">
      <c r="A6752" s="18" t="s">
        <v>221</v>
      </c>
      <c r="B6752" s="18" t="s">
        <v>333</v>
      </c>
      <c r="C6752" s="18" t="s">
        <v>334</v>
      </c>
      <c r="D6752" s="18" t="s">
        <v>141</v>
      </c>
      <c r="E6752" s="18" t="s">
        <v>145</v>
      </c>
      <c r="F6752" s="44">
        <v>2</v>
      </c>
    </row>
    <row r="6753" spans="1:6" x14ac:dyDescent="0.2">
      <c r="A6753" s="18" t="s">
        <v>221</v>
      </c>
      <c r="B6753" s="18" t="s">
        <v>333</v>
      </c>
      <c r="C6753" s="18" t="s">
        <v>334</v>
      </c>
      <c r="D6753" s="18" t="s">
        <v>141</v>
      </c>
      <c r="E6753" s="18" t="s">
        <v>142</v>
      </c>
      <c r="F6753" s="44">
        <v>157</v>
      </c>
    </row>
    <row r="6754" spans="1:6" x14ac:dyDescent="0.2">
      <c r="A6754" s="18" t="s">
        <v>221</v>
      </c>
      <c r="B6754" s="18" t="s">
        <v>333</v>
      </c>
      <c r="C6754" s="18" t="s">
        <v>334</v>
      </c>
      <c r="D6754" s="18" t="s">
        <v>141</v>
      </c>
      <c r="E6754" s="18" t="s">
        <v>147</v>
      </c>
      <c r="F6754" s="44">
        <v>18</v>
      </c>
    </row>
    <row r="6755" spans="1:6" x14ac:dyDescent="0.2">
      <c r="A6755" s="18" t="s">
        <v>221</v>
      </c>
      <c r="B6755" s="18" t="s">
        <v>333</v>
      </c>
      <c r="C6755" s="18" t="s">
        <v>334</v>
      </c>
      <c r="D6755" s="18" t="s">
        <v>141</v>
      </c>
      <c r="E6755" s="18" t="s">
        <v>144</v>
      </c>
      <c r="F6755" s="44">
        <v>1</v>
      </c>
    </row>
    <row r="6756" spans="1:6" x14ac:dyDescent="0.2">
      <c r="A6756" s="18" t="s">
        <v>221</v>
      </c>
      <c r="B6756" s="18" t="s">
        <v>333</v>
      </c>
      <c r="C6756" s="18" t="s">
        <v>334</v>
      </c>
      <c r="D6756" s="18" t="s">
        <v>141</v>
      </c>
      <c r="E6756" s="18" t="s">
        <v>143</v>
      </c>
      <c r="F6756" s="44">
        <v>9</v>
      </c>
    </row>
    <row r="6757" spans="1:6" x14ac:dyDescent="0.2">
      <c r="A6757" s="18" t="s">
        <v>221</v>
      </c>
      <c r="B6757" s="18" t="s">
        <v>333</v>
      </c>
      <c r="C6757" s="18" t="s">
        <v>334</v>
      </c>
      <c r="D6757" s="18" t="s">
        <v>35</v>
      </c>
      <c r="E6757" s="18" t="s">
        <v>21</v>
      </c>
      <c r="F6757" s="44">
        <v>835</v>
      </c>
    </row>
    <row r="6758" spans="1:6" x14ac:dyDescent="0.2">
      <c r="A6758" s="18" t="s">
        <v>221</v>
      </c>
      <c r="B6758" s="18" t="s">
        <v>333</v>
      </c>
      <c r="C6758" s="18" t="s">
        <v>334</v>
      </c>
      <c r="D6758" s="18" t="s">
        <v>35</v>
      </c>
      <c r="E6758" s="18" t="s">
        <v>36</v>
      </c>
      <c r="F6758" s="44">
        <v>27</v>
      </c>
    </row>
    <row r="6759" spans="1:6" x14ac:dyDescent="0.2">
      <c r="A6759" s="18" t="s">
        <v>221</v>
      </c>
      <c r="B6759" s="18" t="s">
        <v>333</v>
      </c>
      <c r="C6759" s="18" t="s">
        <v>334</v>
      </c>
      <c r="D6759" s="18" t="s">
        <v>35</v>
      </c>
      <c r="E6759" s="18" t="s">
        <v>38</v>
      </c>
      <c r="F6759" s="44">
        <v>2108</v>
      </c>
    </row>
    <row r="6760" spans="1:6" x14ac:dyDescent="0.2">
      <c r="A6760" s="18" t="s">
        <v>221</v>
      </c>
      <c r="B6760" s="18" t="s">
        <v>333</v>
      </c>
      <c r="C6760" s="18" t="s">
        <v>334</v>
      </c>
      <c r="D6760" s="18" t="s">
        <v>35</v>
      </c>
      <c r="E6760" s="18" t="s">
        <v>23</v>
      </c>
      <c r="F6760" s="44">
        <v>143</v>
      </c>
    </row>
    <row r="6761" spans="1:6" x14ac:dyDescent="0.2">
      <c r="A6761" s="18" t="s">
        <v>221</v>
      </c>
      <c r="B6761" s="18" t="s">
        <v>333</v>
      </c>
      <c r="C6761" s="18" t="s">
        <v>334</v>
      </c>
      <c r="D6761" s="18" t="s">
        <v>35</v>
      </c>
      <c r="E6761" s="18" t="s">
        <v>37</v>
      </c>
      <c r="F6761" s="44">
        <v>200</v>
      </c>
    </row>
    <row r="6762" spans="1:6" x14ac:dyDescent="0.2">
      <c r="A6762" s="18" t="s">
        <v>221</v>
      </c>
      <c r="B6762" s="18" t="s">
        <v>333</v>
      </c>
      <c r="C6762" s="18" t="s">
        <v>334</v>
      </c>
      <c r="D6762" s="18" t="s">
        <v>35</v>
      </c>
      <c r="E6762" s="18" t="s">
        <v>22</v>
      </c>
      <c r="F6762" s="44">
        <v>108</v>
      </c>
    </row>
    <row r="6763" spans="1:6" x14ac:dyDescent="0.2">
      <c r="A6763" s="18" t="s">
        <v>221</v>
      </c>
      <c r="B6763" s="18" t="s">
        <v>333</v>
      </c>
      <c r="C6763" s="18" t="s">
        <v>334</v>
      </c>
      <c r="D6763" s="18" t="s">
        <v>272</v>
      </c>
      <c r="E6763" s="18" t="s">
        <v>166</v>
      </c>
      <c r="F6763" s="44">
        <v>447</v>
      </c>
    </row>
    <row r="6764" spans="1:6" x14ac:dyDescent="0.2">
      <c r="A6764" s="18" t="s">
        <v>221</v>
      </c>
      <c r="B6764" s="18" t="s">
        <v>333</v>
      </c>
      <c r="C6764" s="18" t="s">
        <v>334</v>
      </c>
      <c r="D6764" s="18" t="s">
        <v>272</v>
      </c>
      <c r="E6764" s="18" t="s">
        <v>163</v>
      </c>
      <c r="F6764" s="44">
        <v>1426</v>
      </c>
    </row>
    <row r="6765" spans="1:6" x14ac:dyDescent="0.2">
      <c r="A6765" s="18" t="s">
        <v>221</v>
      </c>
      <c r="B6765" s="18" t="s">
        <v>333</v>
      </c>
      <c r="C6765" s="18" t="s">
        <v>334</v>
      </c>
      <c r="D6765" s="18" t="s">
        <v>105</v>
      </c>
      <c r="E6765" s="18" t="s">
        <v>106</v>
      </c>
      <c r="F6765" s="44">
        <v>1</v>
      </c>
    </row>
    <row r="6766" spans="1:6" x14ac:dyDescent="0.2">
      <c r="A6766" s="18" t="s">
        <v>221</v>
      </c>
      <c r="B6766" s="18" t="s">
        <v>333</v>
      </c>
      <c r="C6766" s="18" t="s">
        <v>334</v>
      </c>
      <c r="D6766" s="18" t="s">
        <v>105</v>
      </c>
      <c r="E6766" s="18" t="s">
        <v>107</v>
      </c>
      <c r="F6766" s="44">
        <v>4</v>
      </c>
    </row>
    <row r="6767" spans="1:6" x14ac:dyDescent="0.2">
      <c r="A6767" s="18" t="s">
        <v>221</v>
      </c>
      <c r="B6767" s="18" t="s">
        <v>333</v>
      </c>
      <c r="C6767" s="18" t="s">
        <v>334</v>
      </c>
      <c r="D6767" s="18" t="s">
        <v>105</v>
      </c>
      <c r="E6767" s="18" t="s">
        <v>108</v>
      </c>
      <c r="F6767" s="44">
        <v>16</v>
      </c>
    </row>
    <row r="6768" spans="1:6" x14ac:dyDescent="0.2">
      <c r="A6768" s="18" t="s">
        <v>221</v>
      </c>
      <c r="B6768" s="18" t="s">
        <v>333</v>
      </c>
      <c r="C6768" s="18" t="s">
        <v>334</v>
      </c>
      <c r="D6768" s="18" t="s">
        <v>105</v>
      </c>
      <c r="E6768" s="18" t="s">
        <v>109</v>
      </c>
      <c r="F6768" s="44">
        <v>412</v>
      </c>
    </row>
    <row r="6769" spans="1:6" x14ac:dyDescent="0.2">
      <c r="A6769" s="18" t="s">
        <v>221</v>
      </c>
      <c r="B6769" s="18" t="s">
        <v>333</v>
      </c>
      <c r="C6769" s="18" t="s">
        <v>334</v>
      </c>
      <c r="D6769" s="18" t="s">
        <v>105</v>
      </c>
      <c r="E6769" s="18" t="s">
        <v>110</v>
      </c>
      <c r="F6769" s="44">
        <v>19</v>
      </c>
    </row>
    <row r="6770" spans="1:6" x14ac:dyDescent="0.2">
      <c r="A6770" s="18" t="s">
        <v>221</v>
      </c>
      <c r="B6770" s="18" t="s">
        <v>333</v>
      </c>
      <c r="C6770" s="18" t="s">
        <v>334</v>
      </c>
      <c r="D6770" s="18" t="s">
        <v>105</v>
      </c>
      <c r="E6770" s="18" t="s">
        <v>111</v>
      </c>
      <c r="F6770" s="44">
        <v>38</v>
      </c>
    </row>
    <row r="6771" spans="1:6" x14ac:dyDescent="0.2">
      <c r="A6771" s="18" t="s">
        <v>221</v>
      </c>
      <c r="B6771" s="18" t="s">
        <v>333</v>
      </c>
      <c r="C6771" s="18" t="s">
        <v>334</v>
      </c>
      <c r="D6771" s="18" t="s">
        <v>105</v>
      </c>
      <c r="E6771" s="18" t="s">
        <v>112</v>
      </c>
      <c r="F6771" s="44">
        <v>3</v>
      </c>
    </row>
    <row r="6772" spans="1:6" x14ac:dyDescent="0.2">
      <c r="A6772" s="18" t="s">
        <v>221</v>
      </c>
      <c r="B6772" s="18" t="s">
        <v>333</v>
      </c>
      <c r="C6772" s="18" t="s">
        <v>334</v>
      </c>
      <c r="D6772" s="18" t="s">
        <v>105</v>
      </c>
      <c r="E6772" s="18" t="s">
        <v>113</v>
      </c>
      <c r="F6772" s="44">
        <v>7</v>
      </c>
    </row>
    <row r="6773" spans="1:6" x14ac:dyDescent="0.2">
      <c r="A6773" s="18" t="s">
        <v>221</v>
      </c>
      <c r="B6773" s="18" t="s">
        <v>333</v>
      </c>
      <c r="C6773" s="18" t="s">
        <v>334</v>
      </c>
      <c r="D6773" s="18" t="s">
        <v>105</v>
      </c>
      <c r="E6773" s="18" t="s">
        <v>114</v>
      </c>
      <c r="F6773" s="44">
        <v>1</v>
      </c>
    </row>
    <row r="6774" spans="1:6" x14ac:dyDescent="0.2">
      <c r="A6774" s="18" t="s">
        <v>221</v>
      </c>
      <c r="B6774" s="18" t="s">
        <v>333</v>
      </c>
      <c r="C6774" s="18" t="s">
        <v>334</v>
      </c>
      <c r="D6774" s="18" t="s">
        <v>105</v>
      </c>
      <c r="E6774" s="18" t="s">
        <v>115</v>
      </c>
      <c r="F6774" s="44">
        <v>4</v>
      </c>
    </row>
    <row r="6775" spans="1:6" x14ac:dyDescent="0.2">
      <c r="A6775" s="18" t="s">
        <v>221</v>
      </c>
      <c r="B6775" s="18" t="s">
        <v>333</v>
      </c>
      <c r="C6775" s="18" t="s">
        <v>334</v>
      </c>
      <c r="D6775" s="18" t="s">
        <v>105</v>
      </c>
      <c r="E6775" s="18" t="s">
        <v>116</v>
      </c>
      <c r="F6775" s="44">
        <v>10</v>
      </c>
    </row>
    <row r="6776" spans="1:6" x14ac:dyDescent="0.2">
      <c r="A6776" s="18" t="s">
        <v>221</v>
      </c>
      <c r="B6776" s="18" t="s">
        <v>333</v>
      </c>
      <c r="C6776" s="18" t="s">
        <v>334</v>
      </c>
      <c r="D6776" s="18" t="s">
        <v>105</v>
      </c>
      <c r="E6776" s="18" t="s">
        <v>117</v>
      </c>
      <c r="F6776" s="44">
        <v>22</v>
      </c>
    </row>
    <row r="6777" spans="1:6" x14ac:dyDescent="0.2">
      <c r="A6777" s="18" t="s">
        <v>221</v>
      </c>
      <c r="B6777" s="18" t="s">
        <v>333</v>
      </c>
      <c r="C6777" s="18" t="s">
        <v>334</v>
      </c>
      <c r="D6777" s="18" t="s">
        <v>105</v>
      </c>
      <c r="E6777" s="18" t="s">
        <v>120</v>
      </c>
      <c r="F6777" s="44">
        <v>6</v>
      </c>
    </row>
    <row r="6778" spans="1:6" x14ac:dyDescent="0.2">
      <c r="A6778" s="18" t="s">
        <v>221</v>
      </c>
      <c r="B6778" s="18" t="s">
        <v>333</v>
      </c>
      <c r="C6778" s="18" t="s">
        <v>334</v>
      </c>
      <c r="D6778" s="18" t="s">
        <v>105</v>
      </c>
      <c r="E6778" s="18" t="s">
        <v>121</v>
      </c>
      <c r="F6778" s="44">
        <v>22</v>
      </c>
    </row>
    <row r="6779" spans="1:6" x14ac:dyDescent="0.2">
      <c r="A6779" s="18" t="s">
        <v>221</v>
      </c>
      <c r="B6779" s="18" t="s">
        <v>333</v>
      </c>
      <c r="C6779" s="18" t="s">
        <v>334</v>
      </c>
      <c r="D6779" s="18" t="s">
        <v>105</v>
      </c>
      <c r="E6779" s="18" t="s">
        <v>122</v>
      </c>
      <c r="F6779" s="44">
        <v>3</v>
      </c>
    </row>
    <row r="6780" spans="1:6" x14ac:dyDescent="0.2">
      <c r="A6780" s="18" t="s">
        <v>221</v>
      </c>
      <c r="B6780" s="18" t="s">
        <v>333</v>
      </c>
      <c r="C6780" s="18" t="s">
        <v>334</v>
      </c>
      <c r="D6780" s="18" t="s">
        <v>105</v>
      </c>
      <c r="E6780" s="18" t="s">
        <v>123</v>
      </c>
      <c r="F6780" s="44">
        <v>5</v>
      </c>
    </row>
    <row r="6781" spans="1:6" x14ac:dyDescent="0.2">
      <c r="A6781" s="18" t="s">
        <v>221</v>
      </c>
      <c r="B6781" s="18" t="s">
        <v>333</v>
      </c>
      <c r="C6781" s="18" t="s">
        <v>334</v>
      </c>
      <c r="D6781" s="18" t="s">
        <v>105</v>
      </c>
      <c r="E6781" s="18" t="s">
        <v>124</v>
      </c>
      <c r="F6781" s="44">
        <v>5</v>
      </c>
    </row>
    <row r="6782" spans="1:6" x14ac:dyDescent="0.2">
      <c r="A6782" s="18" t="s">
        <v>221</v>
      </c>
      <c r="B6782" s="18" t="s">
        <v>333</v>
      </c>
      <c r="C6782" s="18" t="s">
        <v>334</v>
      </c>
      <c r="D6782" s="18" t="s">
        <v>105</v>
      </c>
      <c r="E6782" s="18" t="s">
        <v>125</v>
      </c>
      <c r="F6782" s="44">
        <v>24</v>
      </c>
    </row>
    <row r="6783" spans="1:6" x14ac:dyDescent="0.2">
      <c r="A6783" s="18" t="s">
        <v>221</v>
      </c>
      <c r="B6783" s="18" t="s">
        <v>333</v>
      </c>
      <c r="C6783" s="18" t="s">
        <v>334</v>
      </c>
      <c r="D6783" s="18" t="s">
        <v>105</v>
      </c>
      <c r="E6783" s="18" t="s">
        <v>126</v>
      </c>
      <c r="F6783" s="44">
        <v>14</v>
      </c>
    </row>
    <row r="6784" spans="1:6" x14ac:dyDescent="0.2">
      <c r="A6784" s="18" t="s">
        <v>221</v>
      </c>
      <c r="B6784" s="18" t="s">
        <v>333</v>
      </c>
      <c r="C6784" s="18" t="s">
        <v>334</v>
      </c>
      <c r="D6784" s="18" t="s">
        <v>105</v>
      </c>
      <c r="E6784" s="18" t="s">
        <v>127</v>
      </c>
      <c r="F6784" s="44">
        <v>94</v>
      </c>
    </row>
    <row r="6785" spans="1:6" x14ac:dyDescent="0.2">
      <c r="A6785" s="18" t="s">
        <v>221</v>
      </c>
      <c r="B6785" s="18" t="s">
        <v>333</v>
      </c>
      <c r="C6785" s="18" t="s">
        <v>334</v>
      </c>
      <c r="D6785" s="18" t="s">
        <v>242</v>
      </c>
      <c r="E6785" s="18" t="s">
        <v>62</v>
      </c>
      <c r="F6785" s="44">
        <v>1835</v>
      </c>
    </row>
    <row r="6786" spans="1:6" x14ac:dyDescent="0.2">
      <c r="A6786" s="18" t="s">
        <v>221</v>
      </c>
      <c r="B6786" s="18" t="s">
        <v>333</v>
      </c>
      <c r="C6786" s="18" t="s">
        <v>334</v>
      </c>
      <c r="D6786" s="18" t="s">
        <v>242</v>
      </c>
      <c r="E6786" s="18" t="s">
        <v>59</v>
      </c>
      <c r="F6786" s="44">
        <v>64</v>
      </c>
    </row>
    <row r="6787" spans="1:6" x14ac:dyDescent="0.2">
      <c r="A6787" s="18" t="s">
        <v>221</v>
      </c>
      <c r="B6787" s="18" t="s">
        <v>333</v>
      </c>
      <c r="C6787" s="18" t="s">
        <v>334</v>
      </c>
      <c r="D6787" s="18" t="s">
        <v>242</v>
      </c>
      <c r="E6787" s="18" t="s">
        <v>60</v>
      </c>
      <c r="F6787" s="44">
        <v>50</v>
      </c>
    </row>
    <row r="6788" spans="1:6" x14ac:dyDescent="0.2">
      <c r="A6788" s="18" t="s">
        <v>221</v>
      </c>
      <c r="B6788" s="18" t="s">
        <v>333</v>
      </c>
      <c r="C6788" s="18" t="s">
        <v>334</v>
      </c>
      <c r="D6788" s="18" t="s">
        <v>242</v>
      </c>
      <c r="E6788" s="18" t="s">
        <v>61</v>
      </c>
      <c r="F6788" s="44">
        <v>459</v>
      </c>
    </row>
    <row r="6789" spans="1:6" x14ac:dyDescent="0.2">
      <c r="A6789" s="18" t="s">
        <v>221</v>
      </c>
      <c r="B6789" s="18" t="s">
        <v>333</v>
      </c>
      <c r="C6789" s="18" t="s">
        <v>334</v>
      </c>
      <c r="D6789" s="18" t="s">
        <v>242</v>
      </c>
      <c r="E6789" s="18" t="s">
        <v>63</v>
      </c>
      <c r="F6789" s="44">
        <v>138</v>
      </c>
    </row>
    <row r="6790" spans="1:6" x14ac:dyDescent="0.2">
      <c r="A6790" s="18" t="s">
        <v>221</v>
      </c>
      <c r="B6790" s="18" t="s">
        <v>333</v>
      </c>
      <c r="C6790" s="18" t="s">
        <v>334</v>
      </c>
      <c r="D6790" s="18" t="s">
        <v>242</v>
      </c>
      <c r="E6790" s="18" t="s">
        <v>23</v>
      </c>
      <c r="F6790" s="44">
        <v>45</v>
      </c>
    </row>
    <row r="6791" spans="1:6" x14ac:dyDescent="0.2">
      <c r="A6791" s="18" t="s">
        <v>221</v>
      </c>
      <c r="B6791" s="18" t="s">
        <v>333</v>
      </c>
      <c r="C6791" s="18" t="s">
        <v>334</v>
      </c>
      <c r="D6791" s="18" t="s">
        <v>273</v>
      </c>
      <c r="E6791" s="18" t="s">
        <v>133</v>
      </c>
      <c r="F6791" s="44">
        <v>65</v>
      </c>
    </row>
    <row r="6792" spans="1:6" x14ac:dyDescent="0.2">
      <c r="A6792" s="18" t="s">
        <v>221</v>
      </c>
      <c r="B6792" s="18" t="s">
        <v>333</v>
      </c>
      <c r="C6792" s="18" t="s">
        <v>334</v>
      </c>
      <c r="D6792" s="18" t="s">
        <v>273</v>
      </c>
      <c r="E6792" s="18" t="s">
        <v>23</v>
      </c>
      <c r="F6792" s="44">
        <v>281</v>
      </c>
    </row>
    <row r="6793" spans="1:6" x14ac:dyDescent="0.2">
      <c r="A6793" s="18" t="s">
        <v>221</v>
      </c>
      <c r="B6793" s="18" t="s">
        <v>333</v>
      </c>
      <c r="C6793" s="18" t="s">
        <v>334</v>
      </c>
      <c r="D6793" s="18" t="s">
        <v>273</v>
      </c>
      <c r="E6793" s="18" t="s">
        <v>136</v>
      </c>
      <c r="F6793" s="44">
        <v>30</v>
      </c>
    </row>
    <row r="6794" spans="1:6" x14ac:dyDescent="0.2">
      <c r="A6794" s="18" t="s">
        <v>221</v>
      </c>
      <c r="B6794" s="18" t="s">
        <v>333</v>
      </c>
      <c r="C6794" s="18" t="s">
        <v>334</v>
      </c>
      <c r="D6794" s="18" t="s">
        <v>273</v>
      </c>
      <c r="E6794" s="18" t="s">
        <v>137</v>
      </c>
      <c r="F6794" s="44">
        <v>50</v>
      </c>
    </row>
    <row r="6795" spans="1:6" x14ac:dyDescent="0.2">
      <c r="A6795" s="18" t="s">
        <v>221</v>
      </c>
      <c r="B6795" s="18" t="s">
        <v>333</v>
      </c>
      <c r="C6795" s="18" t="s">
        <v>334</v>
      </c>
      <c r="D6795" s="18" t="s">
        <v>273</v>
      </c>
      <c r="E6795" s="18" t="s">
        <v>135</v>
      </c>
      <c r="F6795" s="44">
        <v>63</v>
      </c>
    </row>
    <row r="6796" spans="1:6" x14ac:dyDescent="0.2">
      <c r="A6796" s="18" t="s">
        <v>221</v>
      </c>
      <c r="B6796" s="18" t="s">
        <v>333</v>
      </c>
      <c r="C6796" s="18" t="s">
        <v>334</v>
      </c>
      <c r="D6796" s="18" t="s">
        <v>273</v>
      </c>
      <c r="E6796" s="18" t="s">
        <v>134</v>
      </c>
      <c r="F6796" s="44">
        <v>44</v>
      </c>
    </row>
    <row r="6797" spans="1:6" x14ac:dyDescent="0.2">
      <c r="A6797" s="18" t="s">
        <v>221</v>
      </c>
      <c r="B6797" s="18" t="s">
        <v>333</v>
      </c>
      <c r="C6797" s="18" t="s">
        <v>334</v>
      </c>
      <c r="D6797" s="18" t="s">
        <v>273</v>
      </c>
      <c r="E6797" s="18" t="s">
        <v>132</v>
      </c>
      <c r="F6797" s="44">
        <v>432</v>
      </c>
    </row>
    <row r="6798" spans="1:6" x14ac:dyDescent="0.2">
      <c r="A6798" s="18" t="s">
        <v>221</v>
      </c>
      <c r="B6798" s="18" t="s">
        <v>333</v>
      </c>
      <c r="C6798" s="18" t="s">
        <v>334</v>
      </c>
      <c r="D6798" s="18" t="s">
        <v>274</v>
      </c>
      <c r="E6798" s="18" t="s">
        <v>163</v>
      </c>
      <c r="F6798" s="44">
        <v>57</v>
      </c>
    </row>
    <row r="6799" spans="1:6" x14ac:dyDescent="0.2">
      <c r="A6799" s="18" t="s">
        <v>221</v>
      </c>
      <c r="B6799" s="18" t="s">
        <v>333</v>
      </c>
      <c r="C6799" s="18" t="s">
        <v>334</v>
      </c>
      <c r="D6799" s="18" t="s">
        <v>34</v>
      </c>
      <c r="E6799" s="18" t="s">
        <v>276</v>
      </c>
      <c r="F6799" s="44">
        <v>867</v>
      </c>
    </row>
    <row r="6800" spans="1:6" x14ac:dyDescent="0.2">
      <c r="A6800" s="18" t="s">
        <v>221</v>
      </c>
      <c r="B6800" s="18" t="s">
        <v>333</v>
      </c>
      <c r="C6800" s="18" t="s">
        <v>334</v>
      </c>
      <c r="D6800" s="18" t="s">
        <v>34</v>
      </c>
      <c r="E6800" s="18" t="s">
        <v>28</v>
      </c>
      <c r="F6800" s="44">
        <v>932</v>
      </c>
    </row>
    <row r="6801" spans="1:6" x14ac:dyDescent="0.2">
      <c r="A6801" s="18" t="s">
        <v>221</v>
      </c>
      <c r="B6801" s="18" t="s">
        <v>333</v>
      </c>
      <c r="C6801" s="18" t="s">
        <v>334</v>
      </c>
      <c r="D6801" s="18" t="s">
        <v>34</v>
      </c>
      <c r="E6801" s="18" t="s">
        <v>30</v>
      </c>
      <c r="F6801" s="44">
        <v>9</v>
      </c>
    </row>
    <row r="6802" spans="1:6" x14ac:dyDescent="0.2">
      <c r="A6802" s="18" t="s">
        <v>221</v>
      </c>
      <c r="B6802" s="18" t="s">
        <v>333</v>
      </c>
      <c r="C6802" s="18" t="s">
        <v>334</v>
      </c>
      <c r="D6802" s="18" t="s">
        <v>34</v>
      </c>
      <c r="E6802" s="18" t="s">
        <v>31</v>
      </c>
      <c r="F6802" s="44">
        <v>85</v>
      </c>
    </row>
    <row r="6803" spans="1:6" x14ac:dyDescent="0.2">
      <c r="A6803" s="18" t="s">
        <v>221</v>
      </c>
      <c r="B6803" s="18" t="s">
        <v>333</v>
      </c>
      <c r="C6803" s="18" t="s">
        <v>334</v>
      </c>
      <c r="D6803" s="18" t="s">
        <v>34</v>
      </c>
      <c r="E6803" s="18" t="s">
        <v>26</v>
      </c>
      <c r="F6803" s="44">
        <v>62</v>
      </c>
    </row>
    <row r="6804" spans="1:6" x14ac:dyDescent="0.2">
      <c r="A6804" s="18" t="s">
        <v>221</v>
      </c>
      <c r="B6804" s="18" t="s">
        <v>333</v>
      </c>
      <c r="C6804" s="18" t="s">
        <v>334</v>
      </c>
      <c r="D6804" s="18" t="s">
        <v>34</v>
      </c>
      <c r="E6804" s="18" t="s">
        <v>33</v>
      </c>
      <c r="F6804" s="44">
        <v>452</v>
      </c>
    </row>
    <row r="6805" spans="1:6" x14ac:dyDescent="0.2">
      <c r="A6805" s="18" t="s">
        <v>221</v>
      </c>
      <c r="B6805" s="18" t="s">
        <v>333</v>
      </c>
      <c r="C6805" s="18" t="s">
        <v>334</v>
      </c>
      <c r="D6805" s="18" t="s">
        <v>34</v>
      </c>
      <c r="E6805" s="18" t="s">
        <v>23</v>
      </c>
      <c r="F6805" s="44">
        <v>411</v>
      </c>
    </row>
    <row r="6806" spans="1:6" x14ac:dyDescent="0.2">
      <c r="A6806" s="18" t="s">
        <v>221</v>
      </c>
      <c r="B6806" s="18" t="s">
        <v>333</v>
      </c>
      <c r="C6806" s="18" t="s">
        <v>334</v>
      </c>
      <c r="D6806" s="18" t="s">
        <v>34</v>
      </c>
      <c r="E6806" s="18" t="s">
        <v>32</v>
      </c>
      <c r="F6806" s="44">
        <v>63</v>
      </c>
    </row>
    <row r="6807" spans="1:6" x14ac:dyDescent="0.2">
      <c r="A6807" s="18" t="s">
        <v>221</v>
      </c>
      <c r="B6807" s="18" t="s">
        <v>333</v>
      </c>
      <c r="C6807" s="18" t="s">
        <v>334</v>
      </c>
      <c r="D6807" s="18" t="s">
        <v>34</v>
      </c>
      <c r="E6807" s="18" t="s">
        <v>29</v>
      </c>
      <c r="F6807" s="44">
        <v>465</v>
      </c>
    </row>
    <row r="6808" spans="1:6" x14ac:dyDescent="0.2">
      <c r="A6808" s="18" t="s">
        <v>221</v>
      </c>
      <c r="B6808" s="18" t="s">
        <v>333</v>
      </c>
      <c r="C6808" s="18" t="s">
        <v>334</v>
      </c>
      <c r="D6808" s="18" t="s">
        <v>275</v>
      </c>
      <c r="E6808" s="18" t="s">
        <v>276</v>
      </c>
      <c r="F6808" s="44">
        <v>51</v>
      </c>
    </row>
    <row r="6809" spans="1:6" x14ac:dyDescent="0.2">
      <c r="A6809" s="18" t="s">
        <v>221</v>
      </c>
      <c r="B6809" s="18" t="s">
        <v>333</v>
      </c>
      <c r="C6809" s="18" t="s">
        <v>334</v>
      </c>
      <c r="D6809" s="18" t="s">
        <v>275</v>
      </c>
      <c r="E6809" s="18" t="s">
        <v>28</v>
      </c>
      <c r="F6809" s="44">
        <v>81</v>
      </c>
    </row>
    <row r="6810" spans="1:6" x14ac:dyDescent="0.2">
      <c r="A6810" s="18" t="s">
        <v>221</v>
      </c>
      <c r="B6810" s="18" t="s">
        <v>333</v>
      </c>
      <c r="C6810" s="18" t="s">
        <v>334</v>
      </c>
      <c r="D6810" s="18" t="s">
        <v>275</v>
      </c>
      <c r="E6810" s="18" t="s">
        <v>31</v>
      </c>
      <c r="F6810" s="44">
        <v>234</v>
      </c>
    </row>
    <row r="6811" spans="1:6" x14ac:dyDescent="0.2">
      <c r="A6811" s="18" t="s">
        <v>221</v>
      </c>
      <c r="B6811" s="18" t="s">
        <v>333</v>
      </c>
      <c r="C6811" s="18" t="s">
        <v>334</v>
      </c>
      <c r="D6811" s="18" t="s">
        <v>275</v>
      </c>
      <c r="E6811" s="18" t="s">
        <v>26</v>
      </c>
      <c r="F6811" s="44">
        <v>439</v>
      </c>
    </row>
    <row r="6812" spans="1:6" x14ac:dyDescent="0.2">
      <c r="A6812" s="18" t="s">
        <v>221</v>
      </c>
      <c r="B6812" s="18" t="s">
        <v>333</v>
      </c>
      <c r="C6812" s="18" t="s">
        <v>334</v>
      </c>
      <c r="D6812" s="18" t="s">
        <v>275</v>
      </c>
      <c r="E6812" s="18" t="s">
        <v>33</v>
      </c>
      <c r="F6812" s="44">
        <v>130</v>
      </c>
    </row>
    <row r="6813" spans="1:6" x14ac:dyDescent="0.2">
      <c r="A6813" s="18" t="s">
        <v>221</v>
      </c>
      <c r="B6813" s="18" t="s">
        <v>333</v>
      </c>
      <c r="C6813" s="18" t="s">
        <v>334</v>
      </c>
      <c r="D6813" s="18" t="s">
        <v>275</v>
      </c>
      <c r="E6813" s="18" t="s">
        <v>23</v>
      </c>
      <c r="F6813" s="44">
        <v>163</v>
      </c>
    </row>
    <row r="6814" spans="1:6" x14ac:dyDescent="0.2">
      <c r="A6814" s="18" t="s">
        <v>221</v>
      </c>
      <c r="B6814" s="18" t="s">
        <v>333</v>
      </c>
      <c r="C6814" s="18" t="s">
        <v>334</v>
      </c>
      <c r="D6814" s="18" t="s">
        <v>275</v>
      </c>
      <c r="E6814" s="18" t="s">
        <v>29</v>
      </c>
      <c r="F6814" s="44">
        <v>79</v>
      </c>
    </row>
    <row r="6815" spans="1:6" x14ac:dyDescent="0.2">
      <c r="A6815" s="18" t="s">
        <v>221</v>
      </c>
      <c r="B6815" s="18" t="s">
        <v>333</v>
      </c>
      <c r="C6815" s="18" t="s">
        <v>334</v>
      </c>
      <c r="D6815" s="18" t="s">
        <v>162</v>
      </c>
      <c r="E6815" s="18" t="s">
        <v>163</v>
      </c>
      <c r="F6815" s="44">
        <v>2936</v>
      </c>
    </row>
    <row r="6816" spans="1:6" x14ac:dyDescent="0.2">
      <c r="A6816" s="18" t="s">
        <v>221</v>
      </c>
      <c r="B6816" s="18" t="s">
        <v>333</v>
      </c>
      <c r="C6816" s="18" t="s">
        <v>334</v>
      </c>
      <c r="D6816" s="18" t="s">
        <v>65</v>
      </c>
      <c r="E6816" s="18" t="s">
        <v>70</v>
      </c>
      <c r="F6816" s="44">
        <v>22</v>
      </c>
    </row>
    <row r="6817" spans="1:6" x14ac:dyDescent="0.2">
      <c r="A6817" s="18" t="s">
        <v>221</v>
      </c>
      <c r="B6817" s="18" t="s">
        <v>333</v>
      </c>
      <c r="C6817" s="18" t="s">
        <v>334</v>
      </c>
      <c r="D6817" s="18" t="s">
        <v>65</v>
      </c>
      <c r="E6817" s="18" t="s">
        <v>69</v>
      </c>
      <c r="F6817" s="44">
        <v>3</v>
      </c>
    </row>
    <row r="6818" spans="1:6" x14ac:dyDescent="0.2">
      <c r="A6818" s="18" t="s">
        <v>221</v>
      </c>
      <c r="B6818" s="18" t="s">
        <v>333</v>
      </c>
      <c r="C6818" s="18" t="s">
        <v>334</v>
      </c>
      <c r="D6818" s="18" t="s">
        <v>65</v>
      </c>
      <c r="E6818" s="18" t="s">
        <v>277</v>
      </c>
      <c r="F6818" s="44">
        <v>24</v>
      </c>
    </row>
    <row r="6819" spans="1:6" x14ac:dyDescent="0.2">
      <c r="A6819" s="18" t="s">
        <v>221</v>
      </c>
      <c r="B6819" s="18" t="s">
        <v>333</v>
      </c>
      <c r="C6819" s="18" t="s">
        <v>334</v>
      </c>
      <c r="D6819" s="18" t="s">
        <v>65</v>
      </c>
      <c r="E6819" s="18" t="s">
        <v>278</v>
      </c>
      <c r="F6819" s="44">
        <v>439</v>
      </c>
    </row>
    <row r="6820" spans="1:6" x14ac:dyDescent="0.2">
      <c r="A6820" s="18" t="s">
        <v>221</v>
      </c>
      <c r="B6820" s="18" t="s">
        <v>333</v>
      </c>
      <c r="C6820" s="18" t="s">
        <v>334</v>
      </c>
      <c r="D6820" s="18" t="s">
        <v>65</v>
      </c>
      <c r="E6820" s="18" t="s">
        <v>279</v>
      </c>
      <c r="F6820" s="44">
        <v>50</v>
      </c>
    </row>
    <row r="6821" spans="1:6" x14ac:dyDescent="0.2">
      <c r="A6821" s="18" t="s">
        <v>221</v>
      </c>
      <c r="B6821" s="18" t="s">
        <v>333</v>
      </c>
      <c r="C6821" s="18" t="s">
        <v>334</v>
      </c>
      <c r="D6821" s="18" t="s">
        <v>65</v>
      </c>
      <c r="E6821" s="18" t="s">
        <v>23</v>
      </c>
      <c r="F6821" s="44">
        <v>629</v>
      </c>
    </row>
    <row r="6822" spans="1:6" x14ac:dyDescent="0.2">
      <c r="A6822" s="18" t="s">
        <v>221</v>
      </c>
      <c r="B6822" s="18" t="s">
        <v>333</v>
      </c>
      <c r="C6822" s="18" t="s">
        <v>334</v>
      </c>
      <c r="D6822" s="18" t="s">
        <v>65</v>
      </c>
      <c r="E6822" s="18" t="s">
        <v>280</v>
      </c>
      <c r="F6822" s="44">
        <v>14</v>
      </c>
    </row>
    <row r="6823" spans="1:6" x14ac:dyDescent="0.2">
      <c r="A6823" s="18" t="s">
        <v>221</v>
      </c>
      <c r="B6823" s="18" t="s">
        <v>333</v>
      </c>
      <c r="C6823" s="18" t="s">
        <v>334</v>
      </c>
      <c r="D6823" s="18" t="s">
        <v>65</v>
      </c>
      <c r="E6823" s="18" t="s">
        <v>66</v>
      </c>
      <c r="F6823" s="44">
        <v>206</v>
      </c>
    </row>
    <row r="6824" spans="1:6" x14ac:dyDescent="0.2">
      <c r="A6824" s="18" t="s">
        <v>221</v>
      </c>
      <c r="B6824" s="18" t="s">
        <v>333</v>
      </c>
      <c r="C6824" s="18" t="s">
        <v>334</v>
      </c>
      <c r="D6824" s="18" t="s">
        <v>243</v>
      </c>
      <c r="E6824" s="18" t="s">
        <v>21</v>
      </c>
      <c r="F6824" s="44">
        <v>9</v>
      </c>
    </row>
    <row r="6825" spans="1:6" x14ac:dyDescent="0.2">
      <c r="A6825" s="18" t="s">
        <v>221</v>
      </c>
      <c r="B6825" s="18" t="s">
        <v>333</v>
      </c>
      <c r="C6825" s="18" t="s">
        <v>334</v>
      </c>
      <c r="D6825" s="18" t="s">
        <v>243</v>
      </c>
      <c r="E6825" s="18" t="s">
        <v>14</v>
      </c>
      <c r="F6825" s="44">
        <v>22</v>
      </c>
    </row>
    <row r="6826" spans="1:6" x14ac:dyDescent="0.2">
      <c r="A6826" s="18" t="s">
        <v>221</v>
      </c>
      <c r="B6826" s="18" t="s">
        <v>333</v>
      </c>
      <c r="C6826" s="18" t="s">
        <v>334</v>
      </c>
      <c r="D6826" s="18" t="s">
        <v>243</v>
      </c>
      <c r="E6826" s="18" t="s">
        <v>18</v>
      </c>
      <c r="F6826" s="44">
        <v>89</v>
      </c>
    </row>
    <row r="6827" spans="1:6" x14ac:dyDescent="0.2">
      <c r="A6827" s="18" t="s">
        <v>221</v>
      </c>
      <c r="B6827" s="18" t="s">
        <v>333</v>
      </c>
      <c r="C6827" s="18" t="s">
        <v>334</v>
      </c>
      <c r="D6827" s="18" t="s">
        <v>243</v>
      </c>
      <c r="E6827" s="18" t="s">
        <v>17</v>
      </c>
      <c r="F6827" s="44">
        <v>47</v>
      </c>
    </row>
    <row r="6828" spans="1:6" x14ac:dyDescent="0.2">
      <c r="A6828" s="18" t="s">
        <v>221</v>
      </c>
      <c r="B6828" s="18" t="s">
        <v>333</v>
      </c>
      <c r="C6828" s="18" t="s">
        <v>334</v>
      </c>
      <c r="D6828" s="18" t="s">
        <v>243</v>
      </c>
      <c r="E6828" s="18" t="s">
        <v>20</v>
      </c>
      <c r="F6828" s="44">
        <v>16</v>
      </c>
    </row>
    <row r="6829" spans="1:6" x14ac:dyDescent="0.2">
      <c r="A6829" s="18" t="s">
        <v>221</v>
      </c>
      <c r="B6829" s="18" t="s">
        <v>333</v>
      </c>
      <c r="C6829" s="18" t="s">
        <v>334</v>
      </c>
      <c r="D6829" s="18" t="s">
        <v>243</v>
      </c>
      <c r="E6829" s="18" t="s">
        <v>23</v>
      </c>
      <c r="F6829" s="44">
        <v>15</v>
      </c>
    </row>
    <row r="6830" spans="1:6" x14ac:dyDescent="0.2">
      <c r="A6830" s="18" t="s">
        <v>221</v>
      </c>
      <c r="B6830" s="18" t="s">
        <v>333</v>
      </c>
      <c r="C6830" s="18" t="s">
        <v>334</v>
      </c>
      <c r="D6830" s="18" t="s">
        <v>243</v>
      </c>
      <c r="E6830" s="18" t="s">
        <v>15</v>
      </c>
      <c r="F6830" s="44">
        <v>70</v>
      </c>
    </row>
    <row r="6831" spans="1:6" x14ac:dyDescent="0.2">
      <c r="A6831" s="18" t="s">
        <v>221</v>
      </c>
      <c r="B6831" s="18" t="s">
        <v>333</v>
      </c>
      <c r="C6831" s="18" t="s">
        <v>334</v>
      </c>
      <c r="D6831" s="18" t="s">
        <v>243</v>
      </c>
      <c r="E6831" s="18" t="s">
        <v>22</v>
      </c>
      <c r="F6831" s="44">
        <v>23</v>
      </c>
    </row>
    <row r="6832" spans="1:6" x14ac:dyDescent="0.2">
      <c r="A6832" s="18" t="s">
        <v>221</v>
      </c>
      <c r="B6832" s="18" t="s">
        <v>333</v>
      </c>
      <c r="C6832" s="18" t="s">
        <v>334</v>
      </c>
      <c r="D6832" s="18" t="s">
        <v>98</v>
      </c>
      <c r="E6832" s="18" t="s">
        <v>100</v>
      </c>
      <c r="F6832" s="44">
        <v>43</v>
      </c>
    </row>
    <row r="6833" spans="1:6" x14ac:dyDescent="0.2">
      <c r="A6833" s="18" t="s">
        <v>221</v>
      </c>
      <c r="B6833" s="18" t="s">
        <v>333</v>
      </c>
      <c r="C6833" s="18" t="s">
        <v>334</v>
      </c>
      <c r="D6833" s="18" t="s">
        <v>98</v>
      </c>
      <c r="E6833" s="18" t="s">
        <v>102</v>
      </c>
      <c r="F6833" s="44">
        <v>22</v>
      </c>
    </row>
    <row r="6834" spans="1:6" x14ac:dyDescent="0.2">
      <c r="A6834" s="18" t="s">
        <v>221</v>
      </c>
      <c r="B6834" s="18" t="s">
        <v>333</v>
      </c>
      <c r="C6834" s="18" t="s">
        <v>334</v>
      </c>
      <c r="D6834" s="18" t="s">
        <v>98</v>
      </c>
      <c r="E6834" s="18" t="s">
        <v>23</v>
      </c>
      <c r="F6834" s="44">
        <v>178</v>
      </c>
    </row>
    <row r="6835" spans="1:6" x14ac:dyDescent="0.2">
      <c r="A6835" s="18" t="s">
        <v>221</v>
      </c>
      <c r="B6835" s="18" t="s">
        <v>333</v>
      </c>
      <c r="C6835" s="18" t="s">
        <v>334</v>
      </c>
      <c r="D6835" s="18" t="s">
        <v>98</v>
      </c>
      <c r="E6835" s="18" t="s">
        <v>101</v>
      </c>
      <c r="F6835" s="44">
        <v>143</v>
      </c>
    </row>
    <row r="6836" spans="1:6" x14ac:dyDescent="0.2">
      <c r="A6836" s="18" t="s">
        <v>221</v>
      </c>
      <c r="B6836" s="18" t="s">
        <v>333</v>
      </c>
      <c r="C6836" s="18" t="s">
        <v>334</v>
      </c>
      <c r="D6836" s="18" t="s">
        <v>98</v>
      </c>
      <c r="E6836" s="18" t="s">
        <v>104</v>
      </c>
      <c r="F6836" s="44">
        <v>17</v>
      </c>
    </row>
    <row r="6837" spans="1:6" x14ac:dyDescent="0.2">
      <c r="A6837" s="18" t="s">
        <v>221</v>
      </c>
      <c r="B6837" s="18" t="s">
        <v>333</v>
      </c>
      <c r="C6837" s="18" t="s">
        <v>334</v>
      </c>
      <c r="D6837" s="18" t="s">
        <v>98</v>
      </c>
      <c r="E6837" s="18" t="s">
        <v>99</v>
      </c>
      <c r="F6837" s="44">
        <v>1119</v>
      </c>
    </row>
    <row r="6838" spans="1:6" x14ac:dyDescent="0.2">
      <c r="A6838" s="18" t="s">
        <v>221</v>
      </c>
      <c r="B6838" s="18" t="s">
        <v>333</v>
      </c>
      <c r="C6838" s="18" t="s">
        <v>334</v>
      </c>
      <c r="D6838" s="18" t="s">
        <v>98</v>
      </c>
      <c r="E6838" s="18" t="s">
        <v>103</v>
      </c>
      <c r="F6838" s="44">
        <v>333</v>
      </c>
    </row>
    <row r="6839" spans="1:6" x14ac:dyDescent="0.2">
      <c r="A6839" s="18" t="s">
        <v>221</v>
      </c>
      <c r="B6839" s="18" t="s">
        <v>333</v>
      </c>
      <c r="C6839" s="18" t="s">
        <v>334</v>
      </c>
      <c r="D6839" s="18" t="s">
        <v>39</v>
      </c>
      <c r="E6839" s="18" t="s">
        <v>220</v>
      </c>
      <c r="F6839" s="44">
        <v>1</v>
      </c>
    </row>
    <row r="6840" spans="1:6" x14ac:dyDescent="0.2">
      <c r="A6840" s="18" t="s">
        <v>221</v>
      </c>
      <c r="B6840" s="18" t="s">
        <v>333</v>
      </c>
      <c r="C6840" s="18" t="s">
        <v>334</v>
      </c>
      <c r="D6840" s="18" t="s">
        <v>39</v>
      </c>
      <c r="E6840" s="18" t="s">
        <v>172</v>
      </c>
      <c r="F6840" s="44">
        <v>43</v>
      </c>
    </row>
    <row r="6841" spans="1:6" x14ac:dyDescent="0.2">
      <c r="A6841" s="18" t="s">
        <v>221</v>
      </c>
      <c r="B6841" s="18" t="s">
        <v>333</v>
      </c>
      <c r="C6841" s="18" t="s">
        <v>334</v>
      </c>
      <c r="D6841" s="18" t="s">
        <v>39</v>
      </c>
      <c r="E6841" s="18" t="s">
        <v>174</v>
      </c>
      <c r="F6841" s="44">
        <v>1</v>
      </c>
    </row>
    <row r="6842" spans="1:6" x14ac:dyDescent="0.2">
      <c r="A6842" s="18" t="s">
        <v>221</v>
      </c>
      <c r="B6842" s="18" t="s">
        <v>333</v>
      </c>
      <c r="C6842" s="18" t="s">
        <v>334</v>
      </c>
      <c r="D6842" s="18" t="s">
        <v>39</v>
      </c>
      <c r="E6842" s="18" t="s">
        <v>23</v>
      </c>
      <c r="F6842" s="44">
        <v>16</v>
      </c>
    </row>
    <row r="6843" spans="1:6" x14ac:dyDescent="0.2">
      <c r="A6843" s="18" t="s">
        <v>221</v>
      </c>
      <c r="B6843" s="18" t="s">
        <v>333</v>
      </c>
      <c r="C6843" s="18" t="s">
        <v>334</v>
      </c>
      <c r="D6843" s="18" t="s">
        <v>39</v>
      </c>
      <c r="E6843" s="18" t="s">
        <v>54</v>
      </c>
      <c r="F6843" s="44">
        <v>3</v>
      </c>
    </row>
    <row r="6844" spans="1:6" x14ac:dyDescent="0.2">
      <c r="A6844" s="18" t="s">
        <v>221</v>
      </c>
      <c r="B6844" s="18" t="s">
        <v>333</v>
      </c>
      <c r="C6844" s="18" t="s">
        <v>334</v>
      </c>
      <c r="D6844" s="18" t="s">
        <v>39</v>
      </c>
      <c r="E6844" s="18" t="s">
        <v>55</v>
      </c>
      <c r="F6844" s="44">
        <v>4</v>
      </c>
    </row>
    <row r="6845" spans="1:6" x14ac:dyDescent="0.2">
      <c r="A6845" s="18" t="s">
        <v>221</v>
      </c>
      <c r="B6845" s="18" t="s">
        <v>333</v>
      </c>
      <c r="C6845" s="18" t="s">
        <v>334</v>
      </c>
      <c r="D6845" s="18" t="s">
        <v>39</v>
      </c>
      <c r="E6845" s="18" t="s">
        <v>43</v>
      </c>
      <c r="F6845" s="44">
        <v>1</v>
      </c>
    </row>
    <row r="6846" spans="1:6" x14ac:dyDescent="0.2">
      <c r="A6846" s="18" t="s">
        <v>221</v>
      </c>
      <c r="B6846" s="18" t="s">
        <v>333</v>
      </c>
      <c r="C6846" s="18" t="s">
        <v>334</v>
      </c>
      <c r="D6846" s="18" t="s">
        <v>39</v>
      </c>
      <c r="E6846" s="18" t="s">
        <v>170</v>
      </c>
      <c r="F6846" s="44">
        <v>42</v>
      </c>
    </row>
    <row r="6847" spans="1:6" x14ac:dyDescent="0.2">
      <c r="A6847" s="18" t="s">
        <v>221</v>
      </c>
      <c r="B6847" s="18" t="s">
        <v>333</v>
      </c>
      <c r="C6847" s="18" t="s">
        <v>334</v>
      </c>
      <c r="D6847" s="18" t="s">
        <v>39</v>
      </c>
      <c r="E6847" s="18" t="s">
        <v>47</v>
      </c>
      <c r="F6847" s="44">
        <v>20</v>
      </c>
    </row>
    <row r="6848" spans="1:6" x14ac:dyDescent="0.2">
      <c r="A6848" s="18" t="s">
        <v>221</v>
      </c>
      <c r="B6848" s="18" t="s">
        <v>333</v>
      </c>
      <c r="C6848" s="18" t="s">
        <v>334</v>
      </c>
      <c r="D6848" s="18" t="s">
        <v>39</v>
      </c>
      <c r="E6848" s="18" t="s">
        <v>169</v>
      </c>
      <c r="F6848" s="44">
        <v>173</v>
      </c>
    </row>
    <row r="6849" spans="1:6" x14ac:dyDescent="0.2">
      <c r="A6849" s="18" t="s">
        <v>221</v>
      </c>
      <c r="B6849" s="18" t="s">
        <v>333</v>
      </c>
      <c r="C6849" s="18" t="s">
        <v>334</v>
      </c>
      <c r="D6849" s="18" t="s">
        <v>39</v>
      </c>
      <c r="E6849" s="18" t="s">
        <v>189</v>
      </c>
      <c r="F6849" s="44">
        <v>12</v>
      </c>
    </row>
    <row r="6850" spans="1:6" x14ac:dyDescent="0.2">
      <c r="A6850" s="18" t="s">
        <v>221</v>
      </c>
      <c r="B6850" s="18" t="s">
        <v>333</v>
      </c>
      <c r="C6850" s="18" t="s">
        <v>334</v>
      </c>
      <c r="D6850" s="18" t="s">
        <v>39</v>
      </c>
      <c r="E6850" s="18" t="s">
        <v>56</v>
      </c>
      <c r="F6850" s="44">
        <v>19</v>
      </c>
    </row>
    <row r="6851" spans="1:6" x14ac:dyDescent="0.2">
      <c r="A6851" s="18" t="s">
        <v>221</v>
      </c>
      <c r="B6851" s="18" t="s">
        <v>333</v>
      </c>
      <c r="C6851" s="18" t="s">
        <v>334</v>
      </c>
      <c r="D6851" s="18" t="s">
        <v>39</v>
      </c>
      <c r="E6851" s="18" t="s">
        <v>44</v>
      </c>
      <c r="F6851" s="44">
        <v>3</v>
      </c>
    </row>
    <row r="6852" spans="1:6" x14ac:dyDescent="0.2">
      <c r="A6852" s="18" t="s">
        <v>221</v>
      </c>
      <c r="B6852" s="18" t="s">
        <v>333</v>
      </c>
      <c r="C6852" s="18" t="s">
        <v>334</v>
      </c>
      <c r="D6852" s="18" t="s">
        <v>39</v>
      </c>
      <c r="E6852" s="18" t="s">
        <v>173</v>
      </c>
      <c r="F6852" s="44">
        <v>9</v>
      </c>
    </row>
    <row r="6853" spans="1:6" x14ac:dyDescent="0.2">
      <c r="A6853" s="18" t="s">
        <v>221</v>
      </c>
      <c r="B6853" s="18" t="s">
        <v>333</v>
      </c>
      <c r="C6853" s="18" t="s">
        <v>334</v>
      </c>
      <c r="D6853" s="18" t="s">
        <v>13</v>
      </c>
      <c r="E6853" s="18" t="s">
        <v>21</v>
      </c>
      <c r="F6853" s="44">
        <v>148</v>
      </c>
    </row>
    <row r="6854" spans="1:6" x14ac:dyDescent="0.2">
      <c r="A6854" s="18" t="s">
        <v>221</v>
      </c>
      <c r="B6854" s="18" t="s">
        <v>333</v>
      </c>
      <c r="C6854" s="18" t="s">
        <v>334</v>
      </c>
      <c r="D6854" s="18" t="s">
        <v>13</v>
      </c>
      <c r="E6854" s="18" t="s">
        <v>14</v>
      </c>
      <c r="F6854" s="44">
        <v>859</v>
      </c>
    </row>
    <row r="6855" spans="1:6" x14ac:dyDescent="0.2">
      <c r="A6855" s="18" t="s">
        <v>221</v>
      </c>
      <c r="B6855" s="18" t="s">
        <v>333</v>
      </c>
      <c r="C6855" s="18" t="s">
        <v>334</v>
      </c>
      <c r="D6855" s="18" t="s">
        <v>13</v>
      </c>
      <c r="E6855" s="18" t="s">
        <v>18</v>
      </c>
      <c r="F6855" s="44">
        <v>2304</v>
      </c>
    </row>
    <row r="6856" spans="1:6" x14ac:dyDescent="0.2">
      <c r="A6856" s="18" t="s">
        <v>221</v>
      </c>
      <c r="B6856" s="18" t="s">
        <v>333</v>
      </c>
      <c r="C6856" s="18" t="s">
        <v>334</v>
      </c>
      <c r="D6856" s="18" t="s">
        <v>13</v>
      </c>
      <c r="E6856" s="18" t="s">
        <v>17</v>
      </c>
      <c r="F6856" s="44">
        <v>2228</v>
      </c>
    </row>
    <row r="6857" spans="1:6" x14ac:dyDescent="0.2">
      <c r="A6857" s="18" t="s">
        <v>221</v>
      </c>
      <c r="B6857" s="18" t="s">
        <v>333</v>
      </c>
      <c r="C6857" s="18" t="s">
        <v>334</v>
      </c>
      <c r="D6857" s="18" t="s">
        <v>13</v>
      </c>
      <c r="E6857" s="18" t="s">
        <v>20</v>
      </c>
      <c r="F6857" s="44">
        <v>299</v>
      </c>
    </row>
    <row r="6858" spans="1:6" x14ac:dyDescent="0.2">
      <c r="A6858" s="18" t="s">
        <v>221</v>
      </c>
      <c r="B6858" s="18" t="s">
        <v>333</v>
      </c>
      <c r="C6858" s="18" t="s">
        <v>334</v>
      </c>
      <c r="D6858" s="18" t="s">
        <v>13</v>
      </c>
      <c r="E6858" s="18" t="s">
        <v>23</v>
      </c>
      <c r="F6858" s="44">
        <v>152</v>
      </c>
    </row>
    <row r="6859" spans="1:6" x14ac:dyDescent="0.2">
      <c r="A6859" s="18" t="s">
        <v>221</v>
      </c>
      <c r="B6859" s="18" t="s">
        <v>333</v>
      </c>
      <c r="C6859" s="18" t="s">
        <v>334</v>
      </c>
      <c r="D6859" s="18" t="s">
        <v>13</v>
      </c>
      <c r="E6859" s="18" t="s">
        <v>15</v>
      </c>
      <c r="F6859" s="44">
        <v>444</v>
      </c>
    </row>
    <row r="6860" spans="1:6" x14ac:dyDescent="0.2">
      <c r="A6860" s="18" t="s">
        <v>221</v>
      </c>
      <c r="B6860" s="18" t="s">
        <v>333</v>
      </c>
      <c r="C6860" s="18" t="s">
        <v>334</v>
      </c>
      <c r="D6860" s="18" t="s">
        <v>13</v>
      </c>
      <c r="E6860" s="18" t="s">
        <v>22</v>
      </c>
      <c r="F6860" s="44">
        <v>422</v>
      </c>
    </row>
    <row r="6861" spans="1:6" x14ac:dyDescent="0.2">
      <c r="A6861" s="18" t="s">
        <v>221</v>
      </c>
      <c r="B6861" s="18" t="s">
        <v>333</v>
      </c>
      <c r="C6861" s="18" t="s">
        <v>334</v>
      </c>
      <c r="D6861" s="18" t="s">
        <v>13</v>
      </c>
      <c r="E6861" s="18" t="s">
        <v>19</v>
      </c>
      <c r="F6861" s="44">
        <v>161</v>
      </c>
    </row>
    <row r="6862" spans="1:6" x14ac:dyDescent="0.2">
      <c r="A6862" s="18" t="s">
        <v>221</v>
      </c>
      <c r="B6862" s="18" t="s">
        <v>333</v>
      </c>
      <c r="C6862" s="18" t="s">
        <v>334</v>
      </c>
      <c r="D6862" s="18" t="s">
        <v>128</v>
      </c>
      <c r="E6862" s="18" t="s">
        <v>23</v>
      </c>
      <c r="F6862" s="44">
        <v>297</v>
      </c>
    </row>
    <row r="6863" spans="1:6" x14ac:dyDescent="0.2">
      <c r="A6863" s="18" t="s">
        <v>221</v>
      </c>
      <c r="B6863" s="18" t="s">
        <v>333</v>
      </c>
      <c r="C6863" s="18" t="s">
        <v>334</v>
      </c>
      <c r="D6863" s="18" t="s">
        <v>128</v>
      </c>
      <c r="E6863" s="18" t="s">
        <v>129</v>
      </c>
      <c r="F6863" s="44">
        <v>66</v>
      </c>
    </row>
    <row r="6864" spans="1:6" x14ac:dyDescent="0.2">
      <c r="A6864" s="18" t="s">
        <v>221</v>
      </c>
      <c r="B6864" s="18" t="s">
        <v>333</v>
      </c>
      <c r="C6864" s="18" t="s">
        <v>334</v>
      </c>
      <c r="D6864" s="18" t="s">
        <v>128</v>
      </c>
      <c r="E6864" s="18" t="s">
        <v>130</v>
      </c>
      <c r="F6864" s="44">
        <v>390</v>
      </c>
    </row>
    <row r="6865" spans="1:6" x14ac:dyDescent="0.2">
      <c r="A6865" s="18" t="s">
        <v>221</v>
      </c>
      <c r="B6865" s="18" t="s">
        <v>333</v>
      </c>
      <c r="C6865" s="18" t="s">
        <v>334</v>
      </c>
      <c r="D6865" s="18" t="s">
        <v>244</v>
      </c>
      <c r="E6865" s="18" t="s">
        <v>160</v>
      </c>
      <c r="F6865" s="44">
        <v>8</v>
      </c>
    </row>
    <row r="6866" spans="1:6" x14ac:dyDescent="0.2">
      <c r="A6866" s="18" t="s">
        <v>221</v>
      </c>
      <c r="B6866" s="18" t="s">
        <v>333</v>
      </c>
      <c r="C6866" s="18" t="s">
        <v>334</v>
      </c>
      <c r="D6866" s="18" t="s">
        <v>244</v>
      </c>
      <c r="E6866" s="18" t="s">
        <v>159</v>
      </c>
      <c r="F6866" s="44">
        <v>2</v>
      </c>
    </row>
    <row r="6867" spans="1:6" x14ac:dyDescent="0.2">
      <c r="A6867" s="18" t="s">
        <v>221</v>
      </c>
      <c r="B6867" s="18" t="s">
        <v>333</v>
      </c>
      <c r="C6867" s="18" t="s">
        <v>334</v>
      </c>
      <c r="D6867" s="18" t="s">
        <v>244</v>
      </c>
      <c r="E6867" s="18" t="s">
        <v>161</v>
      </c>
      <c r="F6867" s="44">
        <v>53</v>
      </c>
    </row>
    <row r="6868" spans="1:6" x14ac:dyDescent="0.2">
      <c r="A6868" s="18" t="s">
        <v>221</v>
      </c>
      <c r="B6868" s="18" t="s">
        <v>333</v>
      </c>
      <c r="C6868" s="18" t="s">
        <v>334</v>
      </c>
      <c r="D6868" s="18" t="s">
        <v>138</v>
      </c>
      <c r="E6868" s="18" t="s">
        <v>140</v>
      </c>
      <c r="F6868" s="44">
        <v>97</v>
      </c>
    </row>
    <row r="6869" spans="1:6" x14ac:dyDescent="0.2">
      <c r="A6869" s="18" t="s">
        <v>221</v>
      </c>
      <c r="B6869" s="18" t="s">
        <v>333</v>
      </c>
      <c r="C6869" s="18" t="s">
        <v>334</v>
      </c>
      <c r="D6869" s="18" t="s">
        <v>138</v>
      </c>
      <c r="E6869" s="18" t="s">
        <v>139</v>
      </c>
      <c r="F6869" s="44">
        <v>555</v>
      </c>
    </row>
    <row r="6870" spans="1:6" x14ac:dyDescent="0.2">
      <c r="A6870" s="18" t="s">
        <v>221</v>
      </c>
      <c r="B6870" s="18" t="s">
        <v>333</v>
      </c>
      <c r="C6870" s="18" t="s">
        <v>334</v>
      </c>
      <c r="D6870" s="18" t="s">
        <v>148</v>
      </c>
      <c r="E6870" s="18" t="s">
        <v>149</v>
      </c>
      <c r="F6870" s="44">
        <v>1</v>
      </c>
    </row>
    <row r="6871" spans="1:6" x14ac:dyDescent="0.2">
      <c r="A6871" s="18" t="s">
        <v>221</v>
      </c>
      <c r="B6871" s="18" t="s">
        <v>333</v>
      </c>
      <c r="C6871" s="18" t="s">
        <v>334</v>
      </c>
      <c r="D6871" s="18" t="s">
        <v>148</v>
      </c>
      <c r="E6871" s="18" t="s">
        <v>23</v>
      </c>
      <c r="F6871" s="44">
        <v>11</v>
      </c>
    </row>
    <row r="6872" spans="1:6" x14ac:dyDescent="0.2">
      <c r="A6872" s="18" t="s">
        <v>221</v>
      </c>
      <c r="B6872" s="18" t="s">
        <v>333</v>
      </c>
      <c r="C6872" s="18" t="s">
        <v>335</v>
      </c>
      <c r="D6872" s="18" t="s">
        <v>21</v>
      </c>
      <c r="E6872" s="18" t="s">
        <v>156</v>
      </c>
      <c r="F6872" s="44">
        <v>196</v>
      </c>
    </row>
    <row r="6873" spans="1:6" x14ac:dyDescent="0.2">
      <c r="A6873" s="18" t="s">
        <v>221</v>
      </c>
      <c r="B6873" s="18" t="s">
        <v>333</v>
      </c>
      <c r="C6873" s="18" t="s">
        <v>335</v>
      </c>
      <c r="D6873" s="18" t="s">
        <v>21</v>
      </c>
      <c r="E6873" s="18" t="s">
        <v>157</v>
      </c>
      <c r="F6873" s="44">
        <v>437</v>
      </c>
    </row>
    <row r="6874" spans="1:6" x14ac:dyDescent="0.2">
      <c r="A6874" s="18" t="s">
        <v>221</v>
      </c>
      <c r="B6874" s="18" t="s">
        <v>333</v>
      </c>
      <c r="C6874" s="18" t="s">
        <v>335</v>
      </c>
      <c r="D6874" s="18" t="s">
        <v>73</v>
      </c>
      <c r="E6874" s="18" t="s">
        <v>93</v>
      </c>
      <c r="F6874" s="44">
        <v>32</v>
      </c>
    </row>
    <row r="6875" spans="1:6" x14ac:dyDescent="0.2">
      <c r="A6875" s="18" t="s">
        <v>221</v>
      </c>
      <c r="B6875" s="18" t="s">
        <v>333</v>
      </c>
      <c r="C6875" s="18" t="s">
        <v>335</v>
      </c>
      <c r="D6875" s="18" t="s">
        <v>73</v>
      </c>
      <c r="E6875" s="18" t="s">
        <v>92</v>
      </c>
      <c r="F6875" s="44">
        <v>7</v>
      </c>
    </row>
    <row r="6876" spans="1:6" x14ac:dyDescent="0.2">
      <c r="A6876" s="18" t="s">
        <v>221</v>
      </c>
      <c r="B6876" s="18" t="s">
        <v>333</v>
      </c>
      <c r="C6876" s="18" t="s">
        <v>335</v>
      </c>
      <c r="D6876" s="18" t="s">
        <v>73</v>
      </c>
      <c r="E6876" s="18" t="s">
        <v>94</v>
      </c>
      <c r="F6876" s="44">
        <v>14</v>
      </c>
    </row>
    <row r="6877" spans="1:6" x14ac:dyDescent="0.2">
      <c r="A6877" s="18" t="s">
        <v>221</v>
      </c>
      <c r="B6877" s="18" t="s">
        <v>333</v>
      </c>
      <c r="C6877" s="18" t="s">
        <v>335</v>
      </c>
      <c r="D6877" s="18" t="s">
        <v>73</v>
      </c>
      <c r="E6877" s="18" t="s">
        <v>87</v>
      </c>
      <c r="F6877" s="44">
        <v>8</v>
      </c>
    </row>
    <row r="6878" spans="1:6" x14ac:dyDescent="0.2">
      <c r="A6878" s="18" t="s">
        <v>221</v>
      </c>
      <c r="B6878" s="18" t="s">
        <v>333</v>
      </c>
      <c r="C6878" s="18" t="s">
        <v>335</v>
      </c>
      <c r="D6878" s="18" t="s">
        <v>73</v>
      </c>
      <c r="E6878" s="18" t="s">
        <v>86</v>
      </c>
      <c r="F6878" s="44">
        <v>34</v>
      </c>
    </row>
    <row r="6879" spans="1:6" x14ac:dyDescent="0.2">
      <c r="A6879" s="18" t="s">
        <v>221</v>
      </c>
      <c r="B6879" s="18" t="s">
        <v>333</v>
      </c>
      <c r="C6879" s="18" t="s">
        <v>335</v>
      </c>
      <c r="D6879" s="18" t="s">
        <v>73</v>
      </c>
      <c r="E6879" s="18" t="s">
        <v>88</v>
      </c>
      <c r="F6879" s="44">
        <v>2</v>
      </c>
    </row>
    <row r="6880" spans="1:6" x14ac:dyDescent="0.2">
      <c r="A6880" s="18" t="s">
        <v>221</v>
      </c>
      <c r="B6880" s="18" t="s">
        <v>333</v>
      </c>
      <c r="C6880" s="18" t="s">
        <v>335</v>
      </c>
      <c r="D6880" s="18" t="s">
        <v>73</v>
      </c>
      <c r="E6880" s="18" t="s">
        <v>96</v>
      </c>
      <c r="F6880" s="44">
        <v>38</v>
      </c>
    </row>
    <row r="6881" spans="1:6" x14ac:dyDescent="0.2">
      <c r="A6881" s="18" t="s">
        <v>221</v>
      </c>
      <c r="B6881" s="18" t="s">
        <v>333</v>
      </c>
      <c r="C6881" s="18" t="s">
        <v>335</v>
      </c>
      <c r="D6881" s="18" t="s">
        <v>73</v>
      </c>
      <c r="E6881" s="18" t="s">
        <v>95</v>
      </c>
      <c r="F6881" s="44">
        <v>52</v>
      </c>
    </row>
    <row r="6882" spans="1:6" x14ac:dyDescent="0.2">
      <c r="A6882" s="18" t="s">
        <v>221</v>
      </c>
      <c r="B6882" s="18" t="s">
        <v>333</v>
      </c>
      <c r="C6882" s="18" t="s">
        <v>335</v>
      </c>
      <c r="D6882" s="18" t="s">
        <v>73</v>
      </c>
      <c r="E6882" s="18" t="s">
        <v>97</v>
      </c>
      <c r="F6882" s="44">
        <v>13</v>
      </c>
    </row>
    <row r="6883" spans="1:6" x14ac:dyDescent="0.2">
      <c r="A6883" s="18" t="s">
        <v>221</v>
      </c>
      <c r="B6883" s="18" t="s">
        <v>333</v>
      </c>
      <c r="C6883" s="18" t="s">
        <v>335</v>
      </c>
      <c r="D6883" s="18" t="s">
        <v>73</v>
      </c>
      <c r="E6883" s="18" t="s">
        <v>80</v>
      </c>
      <c r="F6883" s="44">
        <v>5</v>
      </c>
    </row>
    <row r="6884" spans="1:6" x14ac:dyDescent="0.2">
      <c r="A6884" s="18" t="s">
        <v>221</v>
      </c>
      <c r="B6884" s="18" t="s">
        <v>333</v>
      </c>
      <c r="C6884" s="18" t="s">
        <v>335</v>
      </c>
      <c r="D6884" s="18" t="s">
        <v>73</v>
      </c>
      <c r="E6884" s="18" t="s">
        <v>79</v>
      </c>
      <c r="F6884" s="44">
        <v>52</v>
      </c>
    </row>
    <row r="6885" spans="1:6" x14ac:dyDescent="0.2">
      <c r="A6885" s="18" t="s">
        <v>221</v>
      </c>
      <c r="B6885" s="18" t="s">
        <v>333</v>
      </c>
      <c r="C6885" s="18" t="s">
        <v>335</v>
      </c>
      <c r="D6885" s="18" t="s">
        <v>73</v>
      </c>
      <c r="E6885" s="18" t="s">
        <v>78</v>
      </c>
      <c r="F6885" s="44">
        <v>5</v>
      </c>
    </row>
    <row r="6886" spans="1:6" x14ac:dyDescent="0.2">
      <c r="A6886" s="18" t="s">
        <v>221</v>
      </c>
      <c r="B6886" s="18" t="s">
        <v>333</v>
      </c>
      <c r="C6886" s="18" t="s">
        <v>335</v>
      </c>
      <c r="D6886" s="18" t="s">
        <v>73</v>
      </c>
      <c r="E6886" s="18" t="s">
        <v>81</v>
      </c>
      <c r="F6886" s="44">
        <v>10</v>
      </c>
    </row>
    <row r="6887" spans="1:6" x14ac:dyDescent="0.2">
      <c r="A6887" s="18" t="s">
        <v>221</v>
      </c>
      <c r="B6887" s="18" t="s">
        <v>333</v>
      </c>
      <c r="C6887" s="18" t="s">
        <v>335</v>
      </c>
      <c r="D6887" s="18" t="s">
        <v>73</v>
      </c>
      <c r="E6887" s="18" t="s">
        <v>76</v>
      </c>
      <c r="F6887" s="44">
        <v>80</v>
      </c>
    </row>
    <row r="6888" spans="1:6" x14ac:dyDescent="0.2">
      <c r="A6888" s="18" t="s">
        <v>221</v>
      </c>
      <c r="B6888" s="18" t="s">
        <v>333</v>
      </c>
      <c r="C6888" s="18" t="s">
        <v>335</v>
      </c>
      <c r="D6888" s="18" t="s">
        <v>73</v>
      </c>
      <c r="E6888" s="18" t="s">
        <v>75</v>
      </c>
      <c r="F6888" s="44">
        <v>358</v>
      </c>
    </row>
    <row r="6889" spans="1:6" x14ac:dyDescent="0.2">
      <c r="A6889" s="18" t="s">
        <v>221</v>
      </c>
      <c r="B6889" s="18" t="s">
        <v>333</v>
      </c>
      <c r="C6889" s="18" t="s">
        <v>335</v>
      </c>
      <c r="D6889" s="18" t="s">
        <v>73</v>
      </c>
      <c r="E6889" s="18" t="s">
        <v>74</v>
      </c>
      <c r="F6889" s="44">
        <v>5</v>
      </c>
    </row>
    <row r="6890" spans="1:6" x14ac:dyDescent="0.2">
      <c r="A6890" s="18" t="s">
        <v>221</v>
      </c>
      <c r="B6890" s="18" t="s">
        <v>333</v>
      </c>
      <c r="C6890" s="18" t="s">
        <v>335</v>
      </c>
      <c r="D6890" s="18" t="s">
        <v>73</v>
      </c>
      <c r="E6890" s="18" t="s">
        <v>77</v>
      </c>
      <c r="F6890" s="44">
        <v>100</v>
      </c>
    </row>
    <row r="6891" spans="1:6" x14ac:dyDescent="0.2">
      <c r="A6891" s="18" t="s">
        <v>221</v>
      </c>
      <c r="B6891" s="18" t="s">
        <v>333</v>
      </c>
      <c r="C6891" s="18" t="s">
        <v>335</v>
      </c>
      <c r="D6891" s="18" t="s">
        <v>73</v>
      </c>
      <c r="E6891" s="18" t="s">
        <v>84</v>
      </c>
      <c r="F6891" s="44">
        <v>4</v>
      </c>
    </row>
    <row r="6892" spans="1:6" x14ac:dyDescent="0.2">
      <c r="A6892" s="18" t="s">
        <v>221</v>
      </c>
      <c r="B6892" s="18" t="s">
        <v>333</v>
      </c>
      <c r="C6892" s="18" t="s">
        <v>335</v>
      </c>
      <c r="D6892" s="18" t="s">
        <v>73</v>
      </c>
      <c r="E6892" s="18" t="s">
        <v>83</v>
      </c>
      <c r="F6892" s="44">
        <v>54</v>
      </c>
    </row>
    <row r="6893" spans="1:6" x14ac:dyDescent="0.2">
      <c r="A6893" s="18" t="s">
        <v>221</v>
      </c>
      <c r="B6893" s="18" t="s">
        <v>333</v>
      </c>
      <c r="C6893" s="18" t="s">
        <v>335</v>
      </c>
      <c r="D6893" s="18" t="s">
        <v>73</v>
      </c>
      <c r="E6893" s="18" t="s">
        <v>82</v>
      </c>
      <c r="F6893" s="44">
        <v>110</v>
      </c>
    </row>
    <row r="6894" spans="1:6" x14ac:dyDescent="0.2">
      <c r="A6894" s="18" t="s">
        <v>221</v>
      </c>
      <c r="B6894" s="18" t="s">
        <v>333</v>
      </c>
      <c r="C6894" s="18" t="s">
        <v>335</v>
      </c>
      <c r="D6894" s="18" t="s">
        <v>73</v>
      </c>
      <c r="E6894" s="18" t="s">
        <v>85</v>
      </c>
      <c r="F6894" s="44">
        <v>39</v>
      </c>
    </row>
    <row r="6895" spans="1:6" x14ac:dyDescent="0.2">
      <c r="A6895" s="18" t="s">
        <v>221</v>
      </c>
      <c r="B6895" s="18" t="s">
        <v>333</v>
      </c>
      <c r="C6895" s="18" t="s">
        <v>335</v>
      </c>
      <c r="D6895" s="18" t="s">
        <v>73</v>
      </c>
      <c r="E6895" s="18" t="s">
        <v>90</v>
      </c>
      <c r="F6895" s="44">
        <v>393</v>
      </c>
    </row>
    <row r="6896" spans="1:6" x14ac:dyDescent="0.2">
      <c r="A6896" s="18" t="s">
        <v>221</v>
      </c>
      <c r="B6896" s="18" t="s">
        <v>333</v>
      </c>
      <c r="C6896" s="18" t="s">
        <v>335</v>
      </c>
      <c r="D6896" s="18" t="s">
        <v>73</v>
      </c>
      <c r="E6896" s="18" t="s">
        <v>89</v>
      </c>
      <c r="F6896" s="44">
        <v>47</v>
      </c>
    </row>
    <row r="6897" spans="1:6" x14ac:dyDescent="0.2">
      <c r="A6897" s="18" t="s">
        <v>221</v>
      </c>
      <c r="B6897" s="18" t="s">
        <v>333</v>
      </c>
      <c r="C6897" s="18" t="s">
        <v>335</v>
      </c>
      <c r="D6897" s="18" t="s">
        <v>73</v>
      </c>
      <c r="E6897" s="18" t="s">
        <v>91</v>
      </c>
      <c r="F6897" s="44">
        <v>233</v>
      </c>
    </row>
    <row r="6898" spans="1:6" x14ac:dyDescent="0.2">
      <c r="A6898" s="18" t="s">
        <v>221</v>
      </c>
      <c r="B6898" s="18" t="s">
        <v>333</v>
      </c>
      <c r="C6898" s="18" t="s">
        <v>335</v>
      </c>
      <c r="D6898" s="18" t="s">
        <v>150</v>
      </c>
      <c r="E6898" s="18" t="s">
        <v>154</v>
      </c>
      <c r="F6898" s="44">
        <v>3520</v>
      </c>
    </row>
    <row r="6899" spans="1:6" x14ac:dyDescent="0.2">
      <c r="A6899" s="18" t="s">
        <v>221</v>
      </c>
      <c r="B6899" s="18" t="s">
        <v>333</v>
      </c>
      <c r="C6899" s="18" t="s">
        <v>335</v>
      </c>
      <c r="D6899" s="18" t="s">
        <v>150</v>
      </c>
      <c r="E6899" s="18" t="s">
        <v>151</v>
      </c>
      <c r="F6899" s="44">
        <v>13</v>
      </c>
    </row>
    <row r="6900" spans="1:6" x14ac:dyDescent="0.2">
      <c r="A6900" s="18" t="s">
        <v>221</v>
      </c>
      <c r="B6900" s="18" t="s">
        <v>333</v>
      </c>
      <c r="C6900" s="18" t="s">
        <v>335</v>
      </c>
      <c r="D6900" s="18" t="s">
        <v>150</v>
      </c>
      <c r="E6900" s="18" t="s">
        <v>152</v>
      </c>
      <c r="F6900" s="44">
        <v>583</v>
      </c>
    </row>
    <row r="6901" spans="1:6" x14ac:dyDescent="0.2">
      <c r="A6901" s="18" t="s">
        <v>221</v>
      </c>
      <c r="B6901" s="18" t="s">
        <v>333</v>
      </c>
      <c r="C6901" s="18" t="s">
        <v>335</v>
      </c>
      <c r="D6901" s="18" t="s">
        <v>150</v>
      </c>
      <c r="E6901" s="18" t="s">
        <v>153</v>
      </c>
      <c r="F6901" s="44">
        <v>2442</v>
      </c>
    </row>
    <row r="6902" spans="1:6" x14ac:dyDescent="0.2">
      <c r="A6902" s="18" t="s">
        <v>221</v>
      </c>
      <c r="B6902" s="18" t="s">
        <v>333</v>
      </c>
      <c r="C6902" s="18" t="s">
        <v>335</v>
      </c>
      <c r="D6902" s="18" t="s">
        <v>57</v>
      </c>
      <c r="E6902" s="18" t="s">
        <v>62</v>
      </c>
      <c r="F6902" s="44">
        <v>2623</v>
      </c>
    </row>
    <row r="6903" spans="1:6" x14ac:dyDescent="0.2">
      <c r="A6903" s="18" t="s">
        <v>221</v>
      </c>
      <c r="B6903" s="18" t="s">
        <v>333</v>
      </c>
      <c r="C6903" s="18" t="s">
        <v>335</v>
      </c>
      <c r="D6903" s="18" t="s">
        <v>57</v>
      </c>
      <c r="E6903" s="18" t="s">
        <v>59</v>
      </c>
      <c r="F6903" s="44">
        <v>1126</v>
      </c>
    </row>
    <row r="6904" spans="1:6" x14ac:dyDescent="0.2">
      <c r="A6904" s="18" t="s">
        <v>221</v>
      </c>
      <c r="B6904" s="18" t="s">
        <v>333</v>
      </c>
      <c r="C6904" s="18" t="s">
        <v>335</v>
      </c>
      <c r="D6904" s="18" t="s">
        <v>57</v>
      </c>
      <c r="E6904" s="18" t="s">
        <v>60</v>
      </c>
      <c r="F6904" s="44">
        <v>2202</v>
      </c>
    </row>
    <row r="6905" spans="1:6" x14ac:dyDescent="0.2">
      <c r="A6905" s="18" t="s">
        <v>221</v>
      </c>
      <c r="B6905" s="18" t="s">
        <v>333</v>
      </c>
      <c r="C6905" s="18" t="s">
        <v>335</v>
      </c>
      <c r="D6905" s="18" t="s">
        <v>57</v>
      </c>
      <c r="E6905" s="18" t="s">
        <v>61</v>
      </c>
      <c r="F6905" s="44">
        <v>931</v>
      </c>
    </row>
    <row r="6906" spans="1:6" x14ac:dyDescent="0.2">
      <c r="A6906" s="18" t="s">
        <v>221</v>
      </c>
      <c r="B6906" s="18" t="s">
        <v>333</v>
      </c>
      <c r="C6906" s="18" t="s">
        <v>335</v>
      </c>
      <c r="D6906" s="18" t="s">
        <v>57</v>
      </c>
      <c r="E6906" s="18" t="s">
        <v>63</v>
      </c>
      <c r="F6906" s="44">
        <v>647</v>
      </c>
    </row>
    <row r="6907" spans="1:6" x14ac:dyDescent="0.2">
      <c r="A6907" s="18" t="s">
        <v>221</v>
      </c>
      <c r="B6907" s="18" t="s">
        <v>333</v>
      </c>
      <c r="C6907" s="18" t="s">
        <v>335</v>
      </c>
      <c r="D6907" s="18" t="s">
        <v>57</v>
      </c>
      <c r="E6907" s="18" t="s">
        <v>23</v>
      </c>
      <c r="F6907" s="44">
        <v>486</v>
      </c>
    </row>
    <row r="6908" spans="1:6" x14ac:dyDescent="0.2">
      <c r="A6908" s="18" t="s">
        <v>221</v>
      </c>
      <c r="B6908" s="18" t="s">
        <v>333</v>
      </c>
      <c r="C6908" s="18" t="s">
        <v>335</v>
      </c>
      <c r="D6908" s="18" t="s">
        <v>141</v>
      </c>
      <c r="E6908" s="18" t="s">
        <v>145</v>
      </c>
      <c r="F6908" s="44">
        <v>3</v>
      </c>
    </row>
    <row r="6909" spans="1:6" x14ac:dyDescent="0.2">
      <c r="A6909" s="18" t="s">
        <v>221</v>
      </c>
      <c r="B6909" s="18" t="s">
        <v>333</v>
      </c>
      <c r="C6909" s="18" t="s">
        <v>335</v>
      </c>
      <c r="D6909" s="18" t="s">
        <v>141</v>
      </c>
      <c r="E6909" s="18" t="s">
        <v>142</v>
      </c>
      <c r="F6909" s="44">
        <v>123</v>
      </c>
    </row>
    <row r="6910" spans="1:6" x14ac:dyDescent="0.2">
      <c r="A6910" s="18" t="s">
        <v>221</v>
      </c>
      <c r="B6910" s="18" t="s">
        <v>333</v>
      </c>
      <c r="C6910" s="18" t="s">
        <v>335</v>
      </c>
      <c r="D6910" s="18" t="s">
        <v>141</v>
      </c>
      <c r="E6910" s="18" t="s">
        <v>147</v>
      </c>
      <c r="F6910" s="44">
        <v>19</v>
      </c>
    </row>
    <row r="6911" spans="1:6" x14ac:dyDescent="0.2">
      <c r="A6911" s="18" t="s">
        <v>221</v>
      </c>
      <c r="B6911" s="18" t="s">
        <v>333</v>
      </c>
      <c r="C6911" s="18" t="s">
        <v>335</v>
      </c>
      <c r="D6911" s="18" t="s">
        <v>141</v>
      </c>
      <c r="E6911" s="18" t="s">
        <v>144</v>
      </c>
      <c r="F6911" s="44">
        <v>2</v>
      </c>
    </row>
    <row r="6912" spans="1:6" x14ac:dyDescent="0.2">
      <c r="A6912" s="18" t="s">
        <v>221</v>
      </c>
      <c r="B6912" s="18" t="s">
        <v>333</v>
      </c>
      <c r="C6912" s="18" t="s">
        <v>335</v>
      </c>
      <c r="D6912" s="18" t="s">
        <v>141</v>
      </c>
      <c r="E6912" s="18" t="s">
        <v>143</v>
      </c>
      <c r="F6912" s="44">
        <v>6</v>
      </c>
    </row>
    <row r="6913" spans="1:6" x14ac:dyDescent="0.2">
      <c r="A6913" s="18" t="s">
        <v>221</v>
      </c>
      <c r="B6913" s="18" t="s">
        <v>333</v>
      </c>
      <c r="C6913" s="18" t="s">
        <v>335</v>
      </c>
      <c r="D6913" s="18" t="s">
        <v>35</v>
      </c>
      <c r="E6913" s="18" t="s">
        <v>21</v>
      </c>
      <c r="F6913" s="44">
        <v>1556</v>
      </c>
    </row>
    <row r="6914" spans="1:6" x14ac:dyDescent="0.2">
      <c r="A6914" s="18" t="s">
        <v>221</v>
      </c>
      <c r="B6914" s="18" t="s">
        <v>333</v>
      </c>
      <c r="C6914" s="18" t="s">
        <v>335</v>
      </c>
      <c r="D6914" s="18" t="s">
        <v>35</v>
      </c>
      <c r="E6914" s="18" t="s">
        <v>36</v>
      </c>
      <c r="F6914" s="44">
        <v>38</v>
      </c>
    </row>
    <row r="6915" spans="1:6" x14ac:dyDescent="0.2">
      <c r="A6915" s="18" t="s">
        <v>221</v>
      </c>
      <c r="B6915" s="18" t="s">
        <v>333</v>
      </c>
      <c r="C6915" s="18" t="s">
        <v>335</v>
      </c>
      <c r="D6915" s="18" t="s">
        <v>35</v>
      </c>
      <c r="E6915" s="18" t="s">
        <v>38</v>
      </c>
      <c r="F6915" s="44">
        <v>2536</v>
      </c>
    </row>
    <row r="6916" spans="1:6" x14ac:dyDescent="0.2">
      <c r="A6916" s="18" t="s">
        <v>221</v>
      </c>
      <c r="B6916" s="18" t="s">
        <v>333</v>
      </c>
      <c r="C6916" s="18" t="s">
        <v>335</v>
      </c>
      <c r="D6916" s="18" t="s">
        <v>35</v>
      </c>
      <c r="E6916" s="18" t="s">
        <v>23</v>
      </c>
      <c r="F6916" s="44">
        <v>183</v>
      </c>
    </row>
    <row r="6917" spans="1:6" x14ac:dyDescent="0.2">
      <c r="A6917" s="18" t="s">
        <v>221</v>
      </c>
      <c r="B6917" s="18" t="s">
        <v>333</v>
      </c>
      <c r="C6917" s="18" t="s">
        <v>335</v>
      </c>
      <c r="D6917" s="18" t="s">
        <v>35</v>
      </c>
      <c r="E6917" s="18" t="s">
        <v>37</v>
      </c>
      <c r="F6917" s="44">
        <v>435</v>
      </c>
    </row>
    <row r="6918" spans="1:6" x14ac:dyDescent="0.2">
      <c r="A6918" s="18" t="s">
        <v>221</v>
      </c>
      <c r="B6918" s="18" t="s">
        <v>333</v>
      </c>
      <c r="C6918" s="18" t="s">
        <v>335</v>
      </c>
      <c r="D6918" s="18" t="s">
        <v>35</v>
      </c>
      <c r="E6918" s="18" t="s">
        <v>22</v>
      </c>
      <c r="F6918" s="44">
        <v>453</v>
      </c>
    </row>
    <row r="6919" spans="1:6" x14ac:dyDescent="0.2">
      <c r="A6919" s="18" t="s">
        <v>221</v>
      </c>
      <c r="B6919" s="18" t="s">
        <v>333</v>
      </c>
      <c r="C6919" s="18" t="s">
        <v>335</v>
      </c>
      <c r="D6919" s="18" t="s">
        <v>272</v>
      </c>
      <c r="E6919" s="18" t="s">
        <v>166</v>
      </c>
      <c r="F6919" s="44">
        <v>423</v>
      </c>
    </row>
    <row r="6920" spans="1:6" x14ac:dyDescent="0.2">
      <c r="A6920" s="18" t="s">
        <v>221</v>
      </c>
      <c r="B6920" s="18" t="s">
        <v>333</v>
      </c>
      <c r="C6920" s="18" t="s">
        <v>335</v>
      </c>
      <c r="D6920" s="18" t="s">
        <v>272</v>
      </c>
      <c r="E6920" s="18" t="s">
        <v>163</v>
      </c>
      <c r="F6920" s="44">
        <v>1625</v>
      </c>
    </row>
    <row r="6921" spans="1:6" x14ac:dyDescent="0.2">
      <c r="A6921" s="18" t="s">
        <v>221</v>
      </c>
      <c r="B6921" s="18" t="s">
        <v>333</v>
      </c>
      <c r="C6921" s="18" t="s">
        <v>335</v>
      </c>
      <c r="D6921" s="18" t="s">
        <v>105</v>
      </c>
      <c r="E6921" s="18" t="s">
        <v>106</v>
      </c>
      <c r="F6921" s="44">
        <v>2</v>
      </c>
    </row>
    <row r="6922" spans="1:6" x14ac:dyDescent="0.2">
      <c r="A6922" s="18" t="s">
        <v>221</v>
      </c>
      <c r="B6922" s="18" t="s">
        <v>333</v>
      </c>
      <c r="C6922" s="18" t="s">
        <v>335</v>
      </c>
      <c r="D6922" s="18" t="s">
        <v>105</v>
      </c>
      <c r="E6922" s="18" t="s">
        <v>107</v>
      </c>
      <c r="F6922" s="44">
        <v>10</v>
      </c>
    </row>
    <row r="6923" spans="1:6" x14ac:dyDescent="0.2">
      <c r="A6923" s="18" t="s">
        <v>221</v>
      </c>
      <c r="B6923" s="18" t="s">
        <v>333</v>
      </c>
      <c r="C6923" s="18" t="s">
        <v>335</v>
      </c>
      <c r="D6923" s="18" t="s">
        <v>105</v>
      </c>
      <c r="E6923" s="18" t="s">
        <v>108</v>
      </c>
      <c r="F6923" s="44">
        <v>24</v>
      </c>
    </row>
    <row r="6924" spans="1:6" x14ac:dyDescent="0.2">
      <c r="A6924" s="18" t="s">
        <v>221</v>
      </c>
      <c r="B6924" s="18" t="s">
        <v>333</v>
      </c>
      <c r="C6924" s="18" t="s">
        <v>335</v>
      </c>
      <c r="D6924" s="18" t="s">
        <v>105</v>
      </c>
      <c r="E6924" s="18" t="s">
        <v>109</v>
      </c>
      <c r="F6924" s="44">
        <v>445</v>
      </c>
    </row>
    <row r="6925" spans="1:6" x14ac:dyDescent="0.2">
      <c r="A6925" s="18" t="s">
        <v>221</v>
      </c>
      <c r="B6925" s="18" t="s">
        <v>333</v>
      </c>
      <c r="C6925" s="18" t="s">
        <v>335</v>
      </c>
      <c r="D6925" s="18" t="s">
        <v>105</v>
      </c>
      <c r="E6925" s="18" t="s">
        <v>110</v>
      </c>
      <c r="F6925" s="44">
        <v>34</v>
      </c>
    </row>
    <row r="6926" spans="1:6" x14ac:dyDescent="0.2">
      <c r="A6926" s="18" t="s">
        <v>221</v>
      </c>
      <c r="B6926" s="18" t="s">
        <v>333</v>
      </c>
      <c r="C6926" s="18" t="s">
        <v>335</v>
      </c>
      <c r="D6926" s="18" t="s">
        <v>105</v>
      </c>
      <c r="E6926" s="18" t="s">
        <v>111</v>
      </c>
      <c r="F6926" s="44">
        <v>64</v>
      </c>
    </row>
    <row r="6927" spans="1:6" x14ac:dyDescent="0.2">
      <c r="A6927" s="18" t="s">
        <v>221</v>
      </c>
      <c r="B6927" s="18" t="s">
        <v>333</v>
      </c>
      <c r="C6927" s="18" t="s">
        <v>335</v>
      </c>
      <c r="D6927" s="18" t="s">
        <v>105</v>
      </c>
      <c r="E6927" s="18" t="s">
        <v>112</v>
      </c>
      <c r="F6927" s="44">
        <v>1</v>
      </c>
    </row>
    <row r="6928" spans="1:6" x14ac:dyDescent="0.2">
      <c r="A6928" s="18" t="s">
        <v>221</v>
      </c>
      <c r="B6928" s="18" t="s">
        <v>333</v>
      </c>
      <c r="C6928" s="18" t="s">
        <v>335</v>
      </c>
      <c r="D6928" s="18" t="s">
        <v>105</v>
      </c>
      <c r="E6928" s="18" t="s">
        <v>113</v>
      </c>
      <c r="F6928" s="44">
        <v>9</v>
      </c>
    </row>
    <row r="6929" spans="1:6" x14ac:dyDescent="0.2">
      <c r="A6929" s="18" t="s">
        <v>221</v>
      </c>
      <c r="B6929" s="18" t="s">
        <v>333</v>
      </c>
      <c r="C6929" s="18" t="s">
        <v>335</v>
      </c>
      <c r="D6929" s="18" t="s">
        <v>105</v>
      </c>
      <c r="E6929" s="18" t="s">
        <v>114</v>
      </c>
      <c r="F6929" s="44">
        <v>2</v>
      </c>
    </row>
    <row r="6930" spans="1:6" x14ac:dyDescent="0.2">
      <c r="A6930" s="18" t="s">
        <v>221</v>
      </c>
      <c r="B6930" s="18" t="s">
        <v>333</v>
      </c>
      <c r="C6930" s="18" t="s">
        <v>335</v>
      </c>
      <c r="D6930" s="18" t="s">
        <v>105</v>
      </c>
      <c r="E6930" s="18" t="s">
        <v>115</v>
      </c>
      <c r="F6930" s="44">
        <v>3</v>
      </c>
    </row>
    <row r="6931" spans="1:6" x14ac:dyDescent="0.2">
      <c r="A6931" s="18" t="s">
        <v>221</v>
      </c>
      <c r="B6931" s="18" t="s">
        <v>333</v>
      </c>
      <c r="C6931" s="18" t="s">
        <v>335</v>
      </c>
      <c r="D6931" s="18" t="s">
        <v>105</v>
      </c>
      <c r="E6931" s="18" t="s">
        <v>116</v>
      </c>
      <c r="F6931" s="44">
        <v>10</v>
      </c>
    </row>
    <row r="6932" spans="1:6" x14ac:dyDescent="0.2">
      <c r="A6932" s="18" t="s">
        <v>221</v>
      </c>
      <c r="B6932" s="18" t="s">
        <v>333</v>
      </c>
      <c r="C6932" s="18" t="s">
        <v>335</v>
      </c>
      <c r="D6932" s="18" t="s">
        <v>105</v>
      </c>
      <c r="E6932" s="18" t="s">
        <v>117</v>
      </c>
      <c r="F6932" s="44">
        <v>24</v>
      </c>
    </row>
    <row r="6933" spans="1:6" x14ac:dyDescent="0.2">
      <c r="A6933" s="18" t="s">
        <v>221</v>
      </c>
      <c r="B6933" s="18" t="s">
        <v>333</v>
      </c>
      <c r="C6933" s="18" t="s">
        <v>335</v>
      </c>
      <c r="D6933" s="18" t="s">
        <v>105</v>
      </c>
      <c r="E6933" s="18" t="s">
        <v>119</v>
      </c>
      <c r="F6933" s="44">
        <v>1</v>
      </c>
    </row>
    <row r="6934" spans="1:6" x14ac:dyDescent="0.2">
      <c r="A6934" s="18" t="s">
        <v>221</v>
      </c>
      <c r="B6934" s="18" t="s">
        <v>333</v>
      </c>
      <c r="C6934" s="18" t="s">
        <v>335</v>
      </c>
      <c r="D6934" s="18" t="s">
        <v>105</v>
      </c>
      <c r="E6934" s="18" t="s">
        <v>120</v>
      </c>
      <c r="F6934" s="44">
        <v>15</v>
      </c>
    </row>
    <row r="6935" spans="1:6" x14ac:dyDescent="0.2">
      <c r="A6935" s="18" t="s">
        <v>221</v>
      </c>
      <c r="B6935" s="18" t="s">
        <v>333</v>
      </c>
      <c r="C6935" s="18" t="s">
        <v>335</v>
      </c>
      <c r="D6935" s="18" t="s">
        <v>105</v>
      </c>
      <c r="E6935" s="18" t="s">
        <v>121</v>
      </c>
      <c r="F6935" s="44">
        <v>20</v>
      </c>
    </row>
    <row r="6936" spans="1:6" x14ac:dyDescent="0.2">
      <c r="A6936" s="18" t="s">
        <v>221</v>
      </c>
      <c r="B6936" s="18" t="s">
        <v>333</v>
      </c>
      <c r="C6936" s="18" t="s">
        <v>335</v>
      </c>
      <c r="D6936" s="18" t="s">
        <v>105</v>
      </c>
      <c r="E6936" s="18" t="s">
        <v>122</v>
      </c>
      <c r="F6936" s="44">
        <v>4</v>
      </c>
    </row>
    <row r="6937" spans="1:6" x14ac:dyDescent="0.2">
      <c r="A6937" s="18" t="s">
        <v>221</v>
      </c>
      <c r="B6937" s="18" t="s">
        <v>333</v>
      </c>
      <c r="C6937" s="18" t="s">
        <v>335</v>
      </c>
      <c r="D6937" s="18" t="s">
        <v>105</v>
      </c>
      <c r="E6937" s="18" t="s">
        <v>123</v>
      </c>
      <c r="F6937" s="44">
        <v>7</v>
      </c>
    </row>
    <row r="6938" spans="1:6" x14ac:dyDescent="0.2">
      <c r="A6938" s="18" t="s">
        <v>221</v>
      </c>
      <c r="B6938" s="18" t="s">
        <v>333</v>
      </c>
      <c r="C6938" s="18" t="s">
        <v>335</v>
      </c>
      <c r="D6938" s="18" t="s">
        <v>105</v>
      </c>
      <c r="E6938" s="18" t="s">
        <v>124</v>
      </c>
      <c r="F6938" s="44">
        <v>5</v>
      </c>
    </row>
    <row r="6939" spans="1:6" x14ac:dyDescent="0.2">
      <c r="A6939" s="18" t="s">
        <v>221</v>
      </c>
      <c r="B6939" s="18" t="s">
        <v>333</v>
      </c>
      <c r="C6939" s="18" t="s">
        <v>335</v>
      </c>
      <c r="D6939" s="18" t="s">
        <v>105</v>
      </c>
      <c r="E6939" s="18" t="s">
        <v>125</v>
      </c>
      <c r="F6939" s="44">
        <v>32</v>
      </c>
    </row>
    <row r="6940" spans="1:6" x14ac:dyDescent="0.2">
      <c r="A6940" s="18" t="s">
        <v>221</v>
      </c>
      <c r="B6940" s="18" t="s">
        <v>333</v>
      </c>
      <c r="C6940" s="18" t="s">
        <v>335</v>
      </c>
      <c r="D6940" s="18" t="s">
        <v>105</v>
      </c>
      <c r="E6940" s="18" t="s">
        <v>126</v>
      </c>
      <c r="F6940" s="44">
        <v>14</v>
      </c>
    </row>
    <row r="6941" spans="1:6" x14ac:dyDescent="0.2">
      <c r="A6941" s="18" t="s">
        <v>221</v>
      </c>
      <c r="B6941" s="18" t="s">
        <v>333</v>
      </c>
      <c r="C6941" s="18" t="s">
        <v>335</v>
      </c>
      <c r="D6941" s="18" t="s">
        <v>105</v>
      </c>
      <c r="E6941" s="18" t="s">
        <v>127</v>
      </c>
      <c r="F6941" s="44">
        <v>98</v>
      </c>
    </row>
    <row r="6942" spans="1:6" x14ac:dyDescent="0.2">
      <c r="A6942" s="18" t="s">
        <v>221</v>
      </c>
      <c r="B6942" s="18" t="s">
        <v>333</v>
      </c>
      <c r="C6942" s="18" t="s">
        <v>335</v>
      </c>
      <c r="D6942" s="18" t="s">
        <v>242</v>
      </c>
      <c r="E6942" s="18" t="s">
        <v>62</v>
      </c>
      <c r="F6942" s="44">
        <v>1952</v>
      </c>
    </row>
    <row r="6943" spans="1:6" x14ac:dyDescent="0.2">
      <c r="A6943" s="18" t="s">
        <v>221</v>
      </c>
      <c r="B6943" s="18" t="s">
        <v>333</v>
      </c>
      <c r="C6943" s="18" t="s">
        <v>335</v>
      </c>
      <c r="D6943" s="18" t="s">
        <v>242</v>
      </c>
      <c r="E6943" s="18" t="s">
        <v>59</v>
      </c>
      <c r="F6943" s="44">
        <v>91</v>
      </c>
    </row>
    <row r="6944" spans="1:6" x14ac:dyDescent="0.2">
      <c r="A6944" s="18" t="s">
        <v>221</v>
      </c>
      <c r="B6944" s="18" t="s">
        <v>333</v>
      </c>
      <c r="C6944" s="18" t="s">
        <v>335</v>
      </c>
      <c r="D6944" s="18" t="s">
        <v>242</v>
      </c>
      <c r="E6944" s="18" t="s">
        <v>60</v>
      </c>
      <c r="F6944" s="44">
        <v>48</v>
      </c>
    </row>
    <row r="6945" spans="1:6" x14ac:dyDescent="0.2">
      <c r="A6945" s="18" t="s">
        <v>221</v>
      </c>
      <c r="B6945" s="18" t="s">
        <v>333</v>
      </c>
      <c r="C6945" s="18" t="s">
        <v>335</v>
      </c>
      <c r="D6945" s="18" t="s">
        <v>242</v>
      </c>
      <c r="E6945" s="18" t="s">
        <v>61</v>
      </c>
      <c r="F6945" s="44">
        <v>540</v>
      </c>
    </row>
    <row r="6946" spans="1:6" x14ac:dyDescent="0.2">
      <c r="A6946" s="18" t="s">
        <v>221</v>
      </c>
      <c r="B6946" s="18" t="s">
        <v>333</v>
      </c>
      <c r="C6946" s="18" t="s">
        <v>335</v>
      </c>
      <c r="D6946" s="18" t="s">
        <v>242</v>
      </c>
      <c r="E6946" s="18" t="s">
        <v>63</v>
      </c>
      <c r="F6946" s="44">
        <v>185</v>
      </c>
    </row>
    <row r="6947" spans="1:6" x14ac:dyDescent="0.2">
      <c r="A6947" s="18" t="s">
        <v>221</v>
      </c>
      <c r="B6947" s="18" t="s">
        <v>333</v>
      </c>
      <c r="C6947" s="18" t="s">
        <v>335</v>
      </c>
      <c r="D6947" s="18" t="s">
        <v>242</v>
      </c>
      <c r="E6947" s="18" t="s">
        <v>23</v>
      </c>
      <c r="F6947" s="44">
        <v>61</v>
      </c>
    </row>
    <row r="6948" spans="1:6" x14ac:dyDescent="0.2">
      <c r="A6948" s="18" t="s">
        <v>221</v>
      </c>
      <c r="B6948" s="18" t="s">
        <v>333</v>
      </c>
      <c r="C6948" s="18" t="s">
        <v>335</v>
      </c>
      <c r="D6948" s="18" t="s">
        <v>273</v>
      </c>
      <c r="E6948" s="18" t="s">
        <v>133</v>
      </c>
      <c r="F6948" s="44">
        <v>65</v>
      </c>
    </row>
    <row r="6949" spans="1:6" x14ac:dyDescent="0.2">
      <c r="A6949" s="18" t="s">
        <v>221</v>
      </c>
      <c r="B6949" s="18" t="s">
        <v>333</v>
      </c>
      <c r="C6949" s="18" t="s">
        <v>335</v>
      </c>
      <c r="D6949" s="18" t="s">
        <v>273</v>
      </c>
      <c r="E6949" s="18" t="s">
        <v>23</v>
      </c>
      <c r="F6949" s="44">
        <v>274</v>
      </c>
    </row>
    <row r="6950" spans="1:6" x14ac:dyDescent="0.2">
      <c r="A6950" s="18" t="s">
        <v>221</v>
      </c>
      <c r="B6950" s="18" t="s">
        <v>333</v>
      </c>
      <c r="C6950" s="18" t="s">
        <v>335</v>
      </c>
      <c r="D6950" s="18" t="s">
        <v>273</v>
      </c>
      <c r="E6950" s="18" t="s">
        <v>136</v>
      </c>
      <c r="F6950" s="44">
        <v>17</v>
      </c>
    </row>
    <row r="6951" spans="1:6" x14ac:dyDescent="0.2">
      <c r="A6951" s="18" t="s">
        <v>221</v>
      </c>
      <c r="B6951" s="18" t="s">
        <v>333</v>
      </c>
      <c r="C6951" s="18" t="s">
        <v>335</v>
      </c>
      <c r="D6951" s="18" t="s">
        <v>273</v>
      </c>
      <c r="E6951" s="18" t="s">
        <v>137</v>
      </c>
      <c r="F6951" s="44">
        <v>37</v>
      </c>
    </row>
    <row r="6952" spans="1:6" x14ac:dyDescent="0.2">
      <c r="A6952" s="18" t="s">
        <v>221</v>
      </c>
      <c r="B6952" s="18" t="s">
        <v>333</v>
      </c>
      <c r="C6952" s="18" t="s">
        <v>335</v>
      </c>
      <c r="D6952" s="18" t="s">
        <v>273</v>
      </c>
      <c r="E6952" s="18" t="s">
        <v>135</v>
      </c>
      <c r="F6952" s="44">
        <v>49</v>
      </c>
    </row>
    <row r="6953" spans="1:6" x14ac:dyDescent="0.2">
      <c r="A6953" s="18" t="s">
        <v>221</v>
      </c>
      <c r="B6953" s="18" t="s">
        <v>333</v>
      </c>
      <c r="C6953" s="18" t="s">
        <v>335</v>
      </c>
      <c r="D6953" s="18" t="s">
        <v>273</v>
      </c>
      <c r="E6953" s="18" t="s">
        <v>134</v>
      </c>
      <c r="F6953" s="44">
        <v>30</v>
      </c>
    </row>
    <row r="6954" spans="1:6" x14ac:dyDescent="0.2">
      <c r="A6954" s="18" t="s">
        <v>221</v>
      </c>
      <c r="B6954" s="18" t="s">
        <v>333</v>
      </c>
      <c r="C6954" s="18" t="s">
        <v>335</v>
      </c>
      <c r="D6954" s="18" t="s">
        <v>273</v>
      </c>
      <c r="E6954" s="18" t="s">
        <v>132</v>
      </c>
      <c r="F6954" s="44">
        <v>365</v>
      </c>
    </row>
    <row r="6955" spans="1:6" x14ac:dyDescent="0.2">
      <c r="A6955" s="18" t="s">
        <v>221</v>
      </c>
      <c r="B6955" s="18" t="s">
        <v>333</v>
      </c>
      <c r="C6955" s="18" t="s">
        <v>335</v>
      </c>
      <c r="D6955" s="18" t="s">
        <v>274</v>
      </c>
      <c r="E6955" s="18" t="s">
        <v>163</v>
      </c>
      <c r="F6955" s="44">
        <v>66</v>
      </c>
    </row>
    <row r="6956" spans="1:6" x14ac:dyDescent="0.2">
      <c r="A6956" s="18" t="s">
        <v>221</v>
      </c>
      <c r="B6956" s="18" t="s">
        <v>333</v>
      </c>
      <c r="C6956" s="18" t="s">
        <v>335</v>
      </c>
      <c r="D6956" s="18" t="s">
        <v>34</v>
      </c>
      <c r="E6956" s="18" t="s">
        <v>276</v>
      </c>
      <c r="F6956" s="44">
        <v>846</v>
      </c>
    </row>
    <row r="6957" spans="1:6" x14ac:dyDescent="0.2">
      <c r="A6957" s="18" t="s">
        <v>221</v>
      </c>
      <c r="B6957" s="18" t="s">
        <v>333</v>
      </c>
      <c r="C6957" s="18" t="s">
        <v>335</v>
      </c>
      <c r="D6957" s="18" t="s">
        <v>34</v>
      </c>
      <c r="E6957" s="18" t="s">
        <v>28</v>
      </c>
      <c r="F6957" s="44">
        <v>790</v>
      </c>
    </row>
    <row r="6958" spans="1:6" x14ac:dyDescent="0.2">
      <c r="A6958" s="18" t="s">
        <v>221</v>
      </c>
      <c r="B6958" s="18" t="s">
        <v>333</v>
      </c>
      <c r="C6958" s="18" t="s">
        <v>335</v>
      </c>
      <c r="D6958" s="18" t="s">
        <v>34</v>
      </c>
      <c r="E6958" s="18" t="s">
        <v>30</v>
      </c>
      <c r="F6958" s="44">
        <v>9</v>
      </c>
    </row>
    <row r="6959" spans="1:6" x14ac:dyDescent="0.2">
      <c r="A6959" s="18" t="s">
        <v>221</v>
      </c>
      <c r="B6959" s="18" t="s">
        <v>333</v>
      </c>
      <c r="C6959" s="18" t="s">
        <v>335</v>
      </c>
      <c r="D6959" s="18" t="s">
        <v>34</v>
      </c>
      <c r="E6959" s="18" t="s">
        <v>31</v>
      </c>
      <c r="F6959" s="44">
        <v>110</v>
      </c>
    </row>
    <row r="6960" spans="1:6" x14ac:dyDescent="0.2">
      <c r="A6960" s="18" t="s">
        <v>221</v>
      </c>
      <c r="B6960" s="18" t="s">
        <v>333</v>
      </c>
      <c r="C6960" s="18" t="s">
        <v>335</v>
      </c>
      <c r="D6960" s="18" t="s">
        <v>34</v>
      </c>
      <c r="E6960" s="18" t="s">
        <v>26</v>
      </c>
      <c r="F6960" s="44">
        <v>88</v>
      </c>
    </row>
    <row r="6961" spans="1:6" x14ac:dyDescent="0.2">
      <c r="A6961" s="18" t="s">
        <v>221</v>
      </c>
      <c r="B6961" s="18" t="s">
        <v>333</v>
      </c>
      <c r="C6961" s="18" t="s">
        <v>335</v>
      </c>
      <c r="D6961" s="18" t="s">
        <v>34</v>
      </c>
      <c r="E6961" s="18" t="s">
        <v>33</v>
      </c>
      <c r="F6961" s="44">
        <v>415</v>
      </c>
    </row>
    <row r="6962" spans="1:6" x14ac:dyDescent="0.2">
      <c r="A6962" s="18" t="s">
        <v>221</v>
      </c>
      <c r="B6962" s="18" t="s">
        <v>333</v>
      </c>
      <c r="C6962" s="18" t="s">
        <v>335</v>
      </c>
      <c r="D6962" s="18" t="s">
        <v>34</v>
      </c>
      <c r="E6962" s="18" t="s">
        <v>23</v>
      </c>
      <c r="F6962" s="44">
        <v>328</v>
      </c>
    </row>
    <row r="6963" spans="1:6" x14ac:dyDescent="0.2">
      <c r="A6963" s="18" t="s">
        <v>221</v>
      </c>
      <c r="B6963" s="18" t="s">
        <v>333</v>
      </c>
      <c r="C6963" s="18" t="s">
        <v>335</v>
      </c>
      <c r="D6963" s="18" t="s">
        <v>34</v>
      </c>
      <c r="E6963" s="18" t="s">
        <v>32</v>
      </c>
      <c r="F6963" s="44">
        <v>75</v>
      </c>
    </row>
    <row r="6964" spans="1:6" x14ac:dyDescent="0.2">
      <c r="A6964" s="18" t="s">
        <v>221</v>
      </c>
      <c r="B6964" s="18" t="s">
        <v>333</v>
      </c>
      <c r="C6964" s="18" t="s">
        <v>335</v>
      </c>
      <c r="D6964" s="18" t="s">
        <v>34</v>
      </c>
      <c r="E6964" s="18" t="s">
        <v>29</v>
      </c>
      <c r="F6964" s="44">
        <v>468</v>
      </c>
    </row>
    <row r="6965" spans="1:6" x14ac:dyDescent="0.2">
      <c r="A6965" s="18" t="s">
        <v>221</v>
      </c>
      <c r="B6965" s="18" t="s">
        <v>333</v>
      </c>
      <c r="C6965" s="18" t="s">
        <v>335</v>
      </c>
      <c r="D6965" s="18" t="s">
        <v>275</v>
      </c>
      <c r="E6965" s="18" t="s">
        <v>276</v>
      </c>
      <c r="F6965" s="44">
        <v>53</v>
      </c>
    </row>
    <row r="6966" spans="1:6" x14ac:dyDescent="0.2">
      <c r="A6966" s="18" t="s">
        <v>221</v>
      </c>
      <c r="B6966" s="18" t="s">
        <v>333</v>
      </c>
      <c r="C6966" s="18" t="s">
        <v>335</v>
      </c>
      <c r="D6966" s="18" t="s">
        <v>275</v>
      </c>
      <c r="E6966" s="18" t="s">
        <v>28</v>
      </c>
      <c r="F6966" s="44">
        <v>116</v>
      </c>
    </row>
    <row r="6967" spans="1:6" x14ac:dyDescent="0.2">
      <c r="A6967" s="18" t="s">
        <v>221</v>
      </c>
      <c r="B6967" s="18" t="s">
        <v>333</v>
      </c>
      <c r="C6967" s="18" t="s">
        <v>335</v>
      </c>
      <c r="D6967" s="18" t="s">
        <v>275</v>
      </c>
      <c r="E6967" s="18" t="s">
        <v>30</v>
      </c>
      <c r="F6967" s="44">
        <v>1</v>
      </c>
    </row>
    <row r="6968" spans="1:6" x14ac:dyDescent="0.2">
      <c r="A6968" s="18" t="s">
        <v>221</v>
      </c>
      <c r="B6968" s="18" t="s">
        <v>333</v>
      </c>
      <c r="C6968" s="18" t="s">
        <v>335</v>
      </c>
      <c r="D6968" s="18" t="s">
        <v>275</v>
      </c>
      <c r="E6968" s="18" t="s">
        <v>31</v>
      </c>
      <c r="F6968" s="44">
        <v>327</v>
      </c>
    </row>
    <row r="6969" spans="1:6" x14ac:dyDescent="0.2">
      <c r="A6969" s="18" t="s">
        <v>221</v>
      </c>
      <c r="B6969" s="18" t="s">
        <v>333</v>
      </c>
      <c r="C6969" s="18" t="s">
        <v>335</v>
      </c>
      <c r="D6969" s="18" t="s">
        <v>275</v>
      </c>
      <c r="E6969" s="18" t="s">
        <v>26</v>
      </c>
      <c r="F6969" s="44">
        <v>598</v>
      </c>
    </row>
    <row r="6970" spans="1:6" x14ac:dyDescent="0.2">
      <c r="A6970" s="18" t="s">
        <v>221</v>
      </c>
      <c r="B6970" s="18" t="s">
        <v>333</v>
      </c>
      <c r="C6970" s="18" t="s">
        <v>335</v>
      </c>
      <c r="D6970" s="18" t="s">
        <v>275</v>
      </c>
      <c r="E6970" s="18" t="s">
        <v>33</v>
      </c>
      <c r="F6970" s="44">
        <v>131</v>
      </c>
    </row>
    <row r="6971" spans="1:6" x14ac:dyDescent="0.2">
      <c r="A6971" s="18" t="s">
        <v>221</v>
      </c>
      <c r="B6971" s="18" t="s">
        <v>333</v>
      </c>
      <c r="C6971" s="18" t="s">
        <v>335</v>
      </c>
      <c r="D6971" s="18" t="s">
        <v>275</v>
      </c>
      <c r="E6971" s="18" t="s">
        <v>23</v>
      </c>
      <c r="F6971" s="44">
        <v>216</v>
      </c>
    </row>
    <row r="6972" spans="1:6" x14ac:dyDescent="0.2">
      <c r="A6972" s="18" t="s">
        <v>221</v>
      </c>
      <c r="B6972" s="18" t="s">
        <v>333</v>
      </c>
      <c r="C6972" s="18" t="s">
        <v>335</v>
      </c>
      <c r="D6972" s="18" t="s">
        <v>275</v>
      </c>
      <c r="E6972" s="18" t="s">
        <v>32</v>
      </c>
      <c r="F6972" s="44">
        <v>3</v>
      </c>
    </row>
    <row r="6973" spans="1:6" x14ac:dyDescent="0.2">
      <c r="A6973" s="18" t="s">
        <v>221</v>
      </c>
      <c r="B6973" s="18" t="s">
        <v>333</v>
      </c>
      <c r="C6973" s="18" t="s">
        <v>335</v>
      </c>
      <c r="D6973" s="18" t="s">
        <v>275</v>
      </c>
      <c r="E6973" s="18" t="s">
        <v>29</v>
      </c>
      <c r="F6973" s="44">
        <v>106</v>
      </c>
    </row>
    <row r="6974" spans="1:6" x14ac:dyDescent="0.2">
      <c r="A6974" s="18" t="s">
        <v>221</v>
      </c>
      <c r="B6974" s="18" t="s">
        <v>333</v>
      </c>
      <c r="C6974" s="18" t="s">
        <v>335</v>
      </c>
      <c r="D6974" s="18" t="s">
        <v>162</v>
      </c>
      <c r="E6974" s="18" t="s">
        <v>163</v>
      </c>
      <c r="F6974" s="44">
        <v>3290</v>
      </c>
    </row>
    <row r="6975" spans="1:6" x14ac:dyDescent="0.2">
      <c r="A6975" s="18" t="s">
        <v>221</v>
      </c>
      <c r="B6975" s="18" t="s">
        <v>333</v>
      </c>
      <c r="C6975" s="18" t="s">
        <v>335</v>
      </c>
      <c r="D6975" s="18" t="s">
        <v>65</v>
      </c>
      <c r="E6975" s="18" t="s">
        <v>70</v>
      </c>
      <c r="F6975" s="44">
        <v>24</v>
      </c>
    </row>
    <row r="6976" spans="1:6" x14ac:dyDescent="0.2">
      <c r="A6976" s="18" t="s">
        <v>221</v>
      </c>
      <c r="B6976" s="18" t="s">
        <v>333</v>
      </c>
      <c r="C6976" s="18" t="s">
        <v>335</v>
      </c>
      <c r="D6976" s="18" t="s">
        <v>65</v>
      </c>
      <c r="E6976" s="18" t="s">
        <v>277</v>
      </c>
      <c r="F6976" s="44">
        <v>17</v>
      </c>
    </row>
    <row r="6977" spans="1:6" x14ac:dyDescent="0.2">
      <c r="A6977" s="18" t="s">
        <v>221</v>
      </c>
      <c r="B6977" s="18" t="s">
        <v>333</v>
      </c>
      <c r="C6977" s="18" t="s">
        <v>335</v>
      </c>
      <c r="D6977" s="18" t="s">
        <v>65</v>
      </c>
      <c r="E6977" s="18" t="s">
        <v>278</v>
      </c>
      <c r="F6977" s="44">
        <v>507</v>
      </c>
    </row>
    <row r="6978" spans="1:6" x14ac:dyDescent="0.2">
      <c r="A6978" s="18" t="s">
        <v>221</v>
      </c>
      <c r="B6978" s="18" t="s">
        <v>333</v>
      </c>
      <c r="C6978" s="18" t="s">
        <v>335</v>
      </c>
      <c r="D6978" s="18" t="s">
        <v>65</v>
      </c>
      <c r="E6978" s="18" t="s">
        <v>279</v>
      </c>
      <c r="F6978" s="44">
        <v>57</v>
      </c>
    </row>
    <row r="6979" spans="1:6" x14ac:dyDescent="0.2">
      <c r="A6979" s="18" t="s">
        <v>221</v>
      </c>
      <c r="B6979" s="18" t="s">
        <v>333</v>
      </c>
      <c r="C6979" s="18" t="s">
        <v>335</v>
      </c>
      <c r="D6979" s="18" t="s">
        <v>65</v>
      </c>
      <c r="E6979" s="18" t="s">
        <v>23</v>
      </c>
      <c r="F6979" s="44">
        <v>737</v>
      </c>
    </row>
    <row r="6980" spans="1:6" x14ac:dyDescent="0.2">
      <c r="A6980" s="18" t="s">
        <v>221</v>
      </c>
      <c r="B6980" s="18" t="s">
        <v>333</v>
      </c>
      <c r="C6980" s="18" t="s">
        <v>335</v>
      </c>
      <c r="D6980" s="18" t="s">
        <v>65</v>
      </c>
      <c r="E6980" s="18" t="s">
        <v>280</v>
      </c>
      <c r="F6980" s="44">
        <v>22</v>
      </c>
    </row>
    <row r="6981" spans="1:6" x14ac:dyDescent="0.2">
      <c r="A6981" s="18" t="s">
        <v>221</v>
      </c>
      <c r="B6981" s="18" t="s">
        <v>333</v>
      </c>
      <c r="C6981" s="18" t="s">
        <v>335</v>
      </c>
      <c r="D6981" s="18" t="s">
        <v>65</v>
      </c>
      <c r="E6981" s="18" t="s">
        <v>66</v>
      </c>
      <c r="F6981" s="44">
        <v>206</v>
      </c>
    </row>
    <row r="6982" spans="1:6" x14ac:dyDescent="0.2">
      <c r="A6982" s="18" t="s">
        <v>221</v>
      </c>
      <c r="B6982" s="18" t="s">
        <v>333</v>
      </c>
      <c r="C6982" s="18" t="s">
        <v>335</v>
      </c>
      <c r="D6982" s="18" t="s">
        <v>243</v>
      </c>
      <c r="E6982" s="18" t="s">
        <v>21</v>
      </c>
      <c r="F6982" s="44">
        <v>14</v>
      </c>
    </row>
    <row r="6983" spans="1:6" x14ac:dyDescent="0.2">
      <c r="A6983" s="18" t="s">
        <v>221</v>
      </c>
      <c r="B6983" s="18" t="s">
        <v>333</v>
      </c>
      <c r="C6983" s="18" t="s">
        <v>335</v>
      </c>
      <c r="D6983" s="18" t="s">
        <v>243</v>
      </c>
      <c r="E6983" s="18" t="s">
        <v>14</v>
      </c>
      <c r="F6983" s="44">
        <v>21</v>
      </c>
    </row>
    <row r="6984" spans="1:6" x14ac:dyDescent="0.2">
      <c r="A6984" s="18" t="s">
        <v>221</v>
      </c>
      <c r="B6984" s="18" t="s">
        <v>333</v>
      </c>
      <c r="C6984" s="18" t="s">
        <v>335</v>
      </c>
      <c r="D6984" s="18" t="s">
        <v>243</v>
      </c>
      <c r="E6984" s="18" t="s">
        <v>18</v>
      </c>
      <c r="F6984" s="44">
        <v>83</v>
      </c>
    </row>
    <row r="6985" spans="1:6" x14ac:dyDescent="0.2">
      <c r="A6985" s="18" t="s">
        <v>221</v>
      </c>
      <c r="B6985" s="18" t="s">
        <v>333</v>
      </c>
      <c r="C6985" s="18" t="s">
        <v>335</v>
      </c>
      <c r="D6985" s="18" t="s">
        <v>243</v>
      </c>
      <c r="E6985" s="18" t="s">
        <v>17</v>
      </c>
      <c r="F6985" s="44">
        <v>71</v>
      </c>
    </row>
    <row r="6986" spans="1:6" x14ac:dyDescent="0.2">
      <c r="A6986" s="18" t="s">
        <v>221</v>
      </c>
      <c r="B6986" s="18" t="s">
        <v>333</v>
      </c>
      <c r="C6986" s="18" t="s">
        <v>335</v>
      </c>
      <c r="D6986" s="18" t="s">
        <v>243</v>
      </c>
      <c r="E6986" s="18" t="s">
        <v>20</v>
      </c>
      <c r="F6986" s="44">
        <v>27</v>
      </c>
    </row>
    <row r="6987" spans="1:6" x14ac:dyDescent="0.2">
      <c r="A6987" s="18" t="s">
        <v>221</v>
      </c>
      <c r="B6987" s="18" t="s">
        <v>333</v>
      </c>
      <c r="C6987" s="18" t="s">
        <v>335</v>
      </c>
      <c r="D6987" s="18" t="s">
        <v>243</v>
      </c>
      <c r="E6987" s="18" t="s">
        <v>23</v>
      </c>
      <c r="F6987" s="44">
        <v>28</v>
      </c>
    </row>
    <row r="6988" spans="1:6" x14ac:dyDescent="0.2">
      <c r="A6988" s="18" t="s">
        <v>221</v>
      </c>
      <c r="B6988" s="18" t="s">
        <v>333</v>
      </c>
      <c r="C6988" s="18" t="s">
        <v>335</v>
      </c>
      <c r="D6988" s="18" t="s">
        <v>243</v>
      </c>
      <c r="E6988" s="18" t="s">
        <v>15</v>
      </c>
      <c r="F6988" s="44">
        <v>90</v>
      </c>
    </row>
    <row r="6989" spans="1:6" x14ac:dyDescent="0.2">
      <c r="A6989" s="18" t="s">
        <v>221</v>
      </c>
      <c r="B6989" s="18" t="s">
        <v>333</v>
      </c>
      <c r="C6989" s="18" t="s">
        <v>335</v>
      </c>
      <c r="D6989" s="18" t="s">
        <v>243</v>
      </c>
      <c r="E6989" s="18" t="s">
        <v>22</v>
      </c>
      <c r="F6989" s="44">
        <v>37</v>
      </c>
    </row>
    <row r="6990" spans="1:6" x14ac:dyDescent="0.2">
      <c r="A6990" s="18" t="s">
        <v>221</v>
      </c>
      <c r="B6990" s="18" t="s">
        <v>333</v>
      </c>
      <c r="C6990" s="18" t="s">
        <v>335</v>
      </c>
      <c r="D6990" s="18" t="s">
        <v>98</v>
      </c>
      <c r="E6990" s="18" t="s">
        <v>100</v>
      </c>
      <c r="F6990" s="44">
        <v>65</v>
      </c>
    </row>
    <row r="6991" spans="1:6" x14ac:dyDescent="0.2">
      <c r="A6991" s="18" t="s">
        <v>221</v>
      </c>
      <c r="B6991" s="18" t="s">
        <v>333</v>
      </c>
      <c r="C6991" s="18" t="s">
        <v>335</v>
      </c>
      <c r="D6991" s="18" t="s">
        <v>98</v>
      </c>
      <c r="E6991" s="18" t="s">
        <v>102</v>
      </c>
      <c r="F6991" s="44">
        <v>30</v>
      </c>
    </row>
    <row r="6992" spans="1:6" x14ac:dyDescent="0.2">
      <c r="A6992" s="18" t="s">
        <v>221</v>
      </c>
      <c r="B6992" s="18" t="s">
        <v>333</v>
      </c>
      <c r="C6992" s="18" t="s">
        <v>335</v>
      </c>
      <c r="D6992" s="18" t="s">
        <v>98</v>
      </c>
      <c r="E6992" s="18" t="s">
        <v>23</v>
      </c>
      <c r="F6992" s="44">
        <v>166</v>
      </c>
    </row>
    <row r="6993" spans="1:6" x14ac:dyDescent="0.2">
      <c r="A6993" s="18" t="s">
        <v>221</v>
      </c>
      <c r="B6993" s="18" t="s">
        <v>333</v>
      </c>
      <c r="C6993" s="18" t="s">
        <v>335</v>
      </c>
      <c r="D6993" s="18" t="s">
        <v>98</v>
      </c>
      <c r="E6993" s="18" t="s">
        <v>101</v>
      </c>
      <c r="F6993" s="44">
        <v>162</v>
      </c>
    </row>
    <row r="6994" spans="1:6" x14ac:dyDescent="0.2">
      <c r="A6994" s="18" t="s">
        <v>221</v>
      </c>
      <c r="B6994" s="18" t="s">
        <v>333</v>
      </c>
      <c r="C6994" s="18" t="s">
        <v>335</v>
      </c>
      <c r="D6994" s="18" t="s">
        <v>98</v>
      </c>
      <c r="E6994" s="18" t="s">
        <v>104</v>
      </c>
      <c r="F6994" s="44">
        <v>13</v>
      </c>
    </row>
    <row r="6995" spans="1:6" x14ac:dyDescent="0.2">
      <c r="A6995" s="18" t="s">
        <v>221</v>
      </c>
      <c r="B6995" s="18" t="s">
        <v>333</v>
      </c>
      <c r="C6995" s="18" t="s">
        <v>335</v>
      </c>
      <c r="D6995" s="18" t="s">
        <v>98</v>
      </c>
      <c r="E6995" s="18" t="s">
        <v>99</v>
      </c>
      <c r="F6995" s="44">
        <v>1172</v>
      </c>
    </row>
    <row r="6996" spans="1:6" x14ac:dyDescent="0.2">
      <c r="A6996" s="18" t="s">
        <v>221</v>
      </c>
      <c r="B6996" s="18" t="s">
        <v>333</v>
      </c>
      <c r="C6996" s="18" t="s">
        <v>335</v>
      </c>
      <c r="D6996" s="18" t="s">
        <v>98</v>
      </c>
      <c r="E6996" s="18" t="s">
        <v>103</v>
      </c>
      <c r="F6996" s="44">
        <v>304</v>
      </c>
    </row>
    <row r="6997" spans="1:6" x14ac:dyDescent="0.2">
      <c r="A6997" s="18" t="s">
        <v>221</v>
      </c>
      <c r="B6997" s="18" t="s">
        <v>333</v>
      </c>
      <c r="C6997" s="18" t="s">
        <v>335</v>
      </c>
      <c r="D6997" s="18" t="s">
        <v>39</v>
      </c>
      <c r="E6997" s="18" t="s">
        <v>220</v>
      </c>
      <c r="F6997" s="44">
        <v>2</v>
      </c>
    </row>
    <row r="6998" spans="1:6" x14ac:dyDescent="0.2">
      <c r="A6998" s="18" t="s">
        <v>221</v>
      </c>
      <c r="B6998" s="18" t="s">
        <v>333</v>
      </c>
      <c r="C6998" s="18" t="s">
        <v>335</v>
      </c>
      <c r="D6998" s="18" t="s">
        <v>39</v>
      </c>
      <c r="E6998" s="18" t="s">
        <v>172</v>
      </c>
      <c r="F6998" s="44">
        <v>41</v>
      </c>
    </row>
    <row r="6999" spans="1:6" x14ac:dyDescent="0.2">
      <c r="A6999" s="18" t="s">
        <v>221</v>
      </c>
      <c r="B6999" s="18" t="s">
        <v>333</v>
      </c>
      <c r="C6999" s="18" t="s">
        <v>335</v>
      </c>
      <c r="D6999" s="18" t="s">
        <v>39</v>
      </c>
      <c r="E6999" s="18" t="s">
        <v>174</v>
      </c>
      <c r="F6999" s="44">
        <v>12</v>
      </c>
    </row>
    <row r="7000" spans="1:6" x14ac:dyDescent="0.2">
      <c r="A7000" s="18" t="s">
        <v>221</v>
      </c>
      <c r="B7000" s="18" t="s">
        <v>333</v>
      </c>
      <c r="C7000" s="18" t="s">
        <v>335</v>
      </c>
      <c r="D7000" s="18" t="s">
        <v>39</v>
      </c>
      <c r="E7000" s="18" t="s">
        <v>23</v>
      </c>
      <c r="F7000" s="44">
        <v>22</v>
      </c>
    </row>
    <row r="7001" spans="1:6" x14ac:dyDescent="0.2">
      <c r="A7001" s="18" t="s">
        <v>221</v>
      </c>
      <c r="B7001" s="18" t="s">
        <v>333</v>
      </c>
      <c r="C7001" s="18" t="s">
        <v>335</v>
      </c>
      <c r="D7001" s="18" t="s">
        <v>39</v>
      </c>
      <c r="E7001" s="18" t="s">
        <v>54</v>
      </c>
      <c r="F7001" s="44">
        <v>5</v>
      </c>
    </row>
    <row r="7002" spans="1:6" x14ac:dyDescent="0.2">
      <c r="A7002" s="18" t="s">
        <v>221</v>
      </c>
      <c r="B7002" s="18" t="s">
        <v>333</v>
      </c>
      <c r="C7002" s="18" t="s">
        <v>335</v>
      </c>
      <c r="D7002" s="18" t="s">
        <v>39</v>
      </c>
      <c r="E7002" s="18" t="s">
        <v>55</v>
      </c>
      <c r="F7002" s="44">
        <v>5</v>
      </c>
    </row>
    <row r="7003" spans="1:6" x14ac:dyDescent="0.2">
      <c r="A7003" s="18" t="s">
        <v>221</v>
      </c>
      <c r="B7003" s="18" t="s">
        <v>333</v>
      </c>
      <c r="C7003" s="18" t="s">
        <v>335</v>
      </c>
      <c r="D7003" s="18" t="s">
        <v>39</v>
      </c>
      <c r="E7003" s="18" t="s">
        <v>43</v>
      </c>
      <c r="F7003" s="44">
        <v>3</v>
      </c>
    </row>
    <row r="7004" spans="1:6" x14ac:dyDescent="0.2">
      <c r="A7004" s="18" t="s">
        <v>221</v>
      </c>
      <c r="B7004" s="18" t="s">
        <v>333</v>
      </c>
      <c r="C7004" s="18" t="s">
        <v>335</v>
      </c>
      <c r="D7004" s="18" t="s">
        <v>39</v>
      </c>
      <c r="E7004" s="18" t="s">
        <v>170</v>
      </c>
      <c r="F7004" s="44">
        <v>60</v>
      </c>
    </row>
    <row r="7005" spans="1:6" x14ac:dyDescent="0.2">
      <c r="A7005" s="18" t="s">
        <v>221</v>
      </c>
      <c r="B7005" s="18" t="s">
        <v>333</v>
      </c>
      <c r="C7005" s="18" t="s">
        <v>335</v>
      </c>
      <c r="D7005" s="18" t="s">
        <v>39</v>
      </c>
      <c r="E7005" s="18" t="s">
        <v>47</v>
      </c>
      <c r="F7005" s="44">
        <v>20</v>
      </c>
    </row>
    <row r="7006" spans="1:6" x14ac:dyDescent="0.2">
      <c r="A7006" s="18" t="s">
        <v>221</v>
      </c>
      <c r="B7006" s="18" t="s">
        <v>333</v>
      </c>
      <c r="C7006" s="18" t="s">
        <v>335</v>
      </c>
      <c r="D7006" s="18" t="s">
        <v>39</v>
      </c>
      <c r="E7006" s="18" t="s">
        <v>169</v>
      </c>
      <c r="F7006" s="44">
        <v>210</v>
      </c>
    </row>
    <row r="7007" spans="1:6" x14ac:dyDescent="0.2">
      <c r="A7007" s="18" t="s">
        <v>221</v>
      </c>
      <c r="B7007" s="18" t="s">
        <v>333</v>
      </c>
      <c r="C7007" s="18" t="s">
        <v>335</v>
      </c>
      <c r="D7007" s="18" t="s">
        <v>39</v>
      </c>
      <c r="E7007" s="18" t="s">
        <v>189</v>
      </c>
      <c r="F7007" s="44">
        <v>2</v>
      </c>
    </row>
    <row r="7008" spans="1:6" x14ac:dyDescent="0.2">
      <c r="A7008" s="18" t="s">
        <v>221</v>
      </c>
      <c r="B7008" s="18" t="s">
        <v>333</v>
      </c>
      <c r="C7008" s="18" t="s">
        <v>335</v>
      </c>
      <c r="D7008" s="18" t="s">
        <v>39</v>
      </c>
      <c r="E7008" s="18" t="s">
        <v>56</v>
      </c>
      <c r="F7008" s="44">
        <v>30</v>
      </c>
    </row>
    <row r="7009" spans="1:6" x14ac:dyDescent="0.2">
      <c r="A7009" s="18" t="s">
        <v>221</v>
      </c>
      <c r="B7009" s="18" t="s">
        <v>333</v>
      </c>
      <c r="C7009" s="18" t="s">
        <v>335</v>
      </c>
      <c r="D7009" s="18" t="s">
        <v>39</v>
      </c>
      <c r="E7009" s="18" t="s">
        <v>44</v>
      </c>
      <c r="F7009" s="44">
        <v>3</v>
      </c>
    </row>
    <row r="7010" spans="1:6" x14ac:dyDescent="0.2">
      <c r="A7010" s="18" t="s">
        <v>221</v>
      </c>
      <c r="B7010" s="18" t="s">
        <v>333</v>
      </c>
      <c r="C7010" s="18" t="s">
        <v>335</v>
      </c>
      <c r="D7010" s="18" t="s">
        <v>39</v>
      </c>
      <c r="E7010" s="18" t="s">
        <v>173</v>
      </c>
      <c r="F7010" s="44">
        <v>10</v>
      </c>
    </row>
    <row r="7011" spans="1:6" x14ac:dyDescent="0.2">
      <c r="A7011" s="18" t="s">
        <v>221</v>
      </c>
      <c r="B7011" s="18" t="s">
        <v>333</v>
      </c>
      <c r="C7011" s="18" t="s">
        <v>335</v>
      </c>
      <c r="D7011" s="18" t="s">
        <v>13</v>
      </c>
      <c r="E7011" s="18" t="s">
        <v>21</v>
      </c>
      <c r="F7011" s="44">
        <v>117</v>
      </c>
    </row>
    <row r="7012" spans="1:6" x14ac:dyDescent="0.2">
      <c r="A7012" s="18" t="s">
        <v>221</v>
      </c>
      <c r="B7012" s="18" t="s">
        <v>333</v>
      </c>
      <c r="C7012" s="18" t="s">
        <v>335</v>
      </c>
      <c r="D7012" s="18" t="s">
        <v>13</v>
      </c>
      <c r="E7012" s="18" t="s">
        <v>14</v>
      </c>
      <c r="F7012" s="44">
        <v>1001</v>
      </c>
    </row>
    <row r="7013" spans="1:6" x14ac:dyDescent="0.2">
      <c r="A7013" s="18" t="s">
        <v>221</v>
      </c>
      <c r="B7013" s="18" t="s">
        <v>333</v>
      </c>
      <c r="C7013" s="18" t="s">
        <v>335</v>
      </c>
      <c r="D7013" s="18" t="s">
        <v>13</v>
      </c>
      <c r="E7013" s="18" t="s">
        <v>18</v>
      </c>
      <c r="F7013" s="44">
        <v>2619</v>
      </c>
    </row>
    <row r="7014" spans="1:6" x14ac:dyDescent="0.2">
      <c r="A7014" s="18" t="s">
        <v>221</v>
      </c>
      <c r="B7014" s="18" t="s">
        <v>333</v>
      </c>
      <c r="C7014" s="18" t="s">
        <v>335</v>
      </c>
      <c r="D7014" s="18" t="s">
        <v>13</v>
      </c>
      <c r="E7014" s="18" t="s">
        <v>17</v>
      </c>
      <c r="F7014" s="44">
        <v>2499</v>
      </c>
    </row>
    <row r="7015" spans="1:6" x14ac:dyDescent="0.2">
      <c r="A7015" s="18" t="s">
        <v>221</v>
      </c>
      <c r="B7015" s="18" t="s">
        <v>333</v>
      </c>
      <c r="C7015" s="18" t="s">
        <v>335</v>
      </c>
      <c r="D7015" s="18" t="s">
        <v>13</v>
      </c>
      <c r="E7015" s="18" t="s">
        <v>20</v>
      </c>
      <c r="F7015" s="44">
        <v>426</v>
      </c>
    </row>
    <row r="7016" spans="1:6" x14ac:dyDescent="0.2">
      <c r="A7016" s="18" t="s">
        <v>221</v>
      </c>
      <c r="B7016" s="18" t="s">
        <v>333</v>
      </c>
      <c r="C7016" s="18" t="s">
        <v>335</v>
      </c>
      <c r="D7016" s="18" t="s">
        <v>13</v>
      </c>
      <c r="E7016" s="18" t="s">
        <v>23</v>
      </c>
      <c r="F7016" s="44">
        <v>186</v>
      </c>
    </row>
    <row r="7017" spans="1:6" x14ac:dyDescent="0.2">
      <c r="A7017" s="18" t="s">
        <v>221</v>
      </c>
      <c r="B7017" s="18" t="s">
        <v>333</v>
      </c>
      <c r="C7017" s="18" t="s">
        <v>335</v>
      </c>
      <c r="D7017" s="18" t="s">
        <v>13</v>
      </c>
      <c r="E7017" s="18" t="s">
        <v>15</v>
      </c>
      <c r="F7017" s="44">
        <v>480</v>
      </c>
    </row>
    <row r="7018" spans="1:6" x14ac:dyDescent="0.2">
      <c r="A7018" s="18" t="s">
        <v>221</v>
      </c>
      <c r="B7018" s="18" t="s">
        <v>333</v>
      </c>
      <c r="C7018" s="18" t="s">
        <v>335</v>
      </c>
      <c r="D7018" s="18" t="s">
        <v>13</v>
      </c>
      <c r="E7018" s="18" t="s">
        <v>22</v>
      </c>
      <c r="F7018" s="44">
        <v>397</v>
      </c>
    </row>
    <row r="7019" spans="1:6" x14ac:dyDescent="0.2">
      <c r="A7019" s="18" t="s">
        <v>221</v>
      </c>
      <c r="B7019" s="18" t="s">
        <v>333</v>
      </c>
      <c r="C7019" s="18" t="s">
        <v>335</v>
      </c>
      <c r="D7019" s="18" t="s">
        <v>13</v>
      </c>
      <c r="E7019" s="18" t="s">
        <v>19</v>
      </c>
      <c r="F7019" s="44">
        <v>176</v>
      </c>
    </row>
    <row r="7020" spans="1:6" x14ac:dyDescent="0.2">
      <c r="A7020" s="18" t="s">
        <v>221</v>
      </c>
      <c r="B7020" s="18" t="s">
        <v>333</v>
      </c>
      <c r="C7020" s="18" t="s">
        <v>335</v>
      </c>
      <c r="D7020" s="18" t="s">
        <v>128</v>
      </c>
      <c r="E7020" s="18" t="s">
        <v>23</v>
      </c>
      <c r="F7020" s="44">
        <v>312</v>
      </c>
    </row>
    <row r="7021" spans="1:6" x14ac:dyDescent="0.2">
      <c r="A7021" s="18" t="s">
        <v>221</v>
      </c>
      <c r="B7021" s="18" t="s">
        <v>333</v>
      </c>
      <c r="C7021" s="18" t="s">
        <v>335</v>
      </c>
      <c r="D7021" s="18" t="s">
        <v>128</v>
      </c>
      <c r="E7021" s="18" t="s">
        <v>129</v>
      </c>
      <c r="F7021" s="44">
        <v>87</v>
      </c>
    </row>
    <row r="7022" spans="1:6" x14ac:dyDescent="0.2">
      <c r="A7022" s="18" t="s">
        <v>221</v>
      </c>
      <c r="B7022" s="18" t="s">
        <v>333</v>
      </c>
      <c r="C7022" s="18" t="s">
        <v>335</v>
      </c>
      <c r="D7022" s="18" t="s">
        <v>128</v>
      </c>
      <c r="E7022" s="18" t="s">
        <v>130</v>
      </c>
      <c r="F7022" s="44">
        <v>472</v>
      </c>
    </row>
    <row r="7023" spans="1:6" x14ac:dyDescent="0.2">
      <c r="A7023" s="18" t="s">
        <v>221</v>
      </c>
      <c r="B7023" s="18" t="s">
        <v>333</v>
      </c>
      <c r="C7023" s="18" t="s">
        <v>335</v>
      </c>
      <c r="D7023" s="18" t="s">
        <v>244</v>
      </c>
      <c r="E7023" s="18" t="s">
        <v>160</v>
      </c>
      <c r="F7023" s="44">
        <v>20</v>
      </c>
    </row>
    <row r="7024" spans="1:6" x14ac:dyDescent="0.2">
      <c r="A7024" s="18" t="s">
        <v>221</v>
      </c>
      <c r="B7024" s="18" t="s">
        <v>333</v>
      </c>
      <c r="C7024" s="18" t="s">
        <v>335</v>
      </c>
      <c r="D7024" s="18" t="s">
        <v>244</v>
      </c>
      <c r="E7024" s="18" t="s">
        <v>159</v>
      </c>
      <c r="F7024" s="44">
        <v>1</v>
      </c>
    </row>
    <row r="7025" spans="1:6" x14ac:dyDescent="0.2">
      <c r="A7025" s="18" t="s">
        <v>221</v>
      </c>
      <c r="B7025" s="18" t="s">
        <v>333</v>
      </c>
      <c r="C7025" s="18" t="s">
        <v>335</v>
      </c>
      <c r="D7025" s="18" t="s">
        <v>244</v>
      </c>
      <c r="E7025" s="18" t="s">
        <v>161</v>
      </c>
      <c r="F7025" s="44">
        <v>55</v>
      </c>
    </row>
    <row r="7026" spans="1:6" x14ac:dyDescent="0.2">
      <c r="A7026" s="18" t="s">
        <v>221</v>
      </c>
      <c r="B7026" s="18" t="s">
        <v>333</v>
      </c>
      <c r="C7026" s="18" t="s">
        <v>335</v>
      </c>
      <c r="D7026" s="18" t="s">
        <v>138</v>
      </c>
      <c r="E7026" s="18" t="s">
        <v>140</v>
      </c>
      <c r="F7026" s="44">
        <v>106</v>
      </c>
    </row>
    <row r="7027" spans="1:6" x14ac:dyDescent="0.2">
      <c r="A7027" s="18" t="s">
        <v>221</v>
      </c>
      <c r="B7027" s="18" t="s">
        <v>333</v>
      </c>
      <c r="C7027" s="18" t="s">
        <v>335</v>
      </c>
      <c r="D7027" s="18" t="s">
        <v>138</v>
      </c>
      <c r="E7027" s="18" t="s">
        <v>139</v>
      </c>
      <c r="F7027" s="44">
        <v>630</v>
      </c>
    </row>
    <row r="7028" spans="1:6" x14ac:dyDescent="0.2">
      <c r="A7028" s="18" t="s">
        <v>221</v>
      </c>
      <c r="B7028" s="18" t="s">
        <v>333</v>
      </c>
      <c r="C7028" s="18" t="s">
        <v>335</v>
      </c>
      <c r="D7028" s="18" t="s">
        <v>148</v>
      </c>
      <c r="E7028" s="18" t="s">
        <v>149</v>
      </c>
      <c r="F7028" s="44">
        <v>1</v>
      </c>
    </row>
    <row r="7029" spans="1:6" x14ac:dyDescent="0.2">
      <c r="A7029" s="18" t="s">
        <v>221</v>
      </c>
      <c r="B7029" s="18" t="s">
        <v>333</v>
      </c>
      <c r="C7029" s="18" t="s">
        <v>335</v>
      </c>
      <c r="D7029" s="18" t="s">
        <v>148</v>
      </c>
      <c r="E7029" s="18" t="s">
        <v>23</v>
      </c>
      <c r="F7029" s="44">
        <v>10</v>
      </c>
    </row>
    <row r="7030" spans="1:6" x14ac:dyDescent="0.2">
      <c r="A7030" s="18" t="s">
        <v>221</v>
      </c>
      <c r="B7030" s="18" t="s">
        <v>333</v>
      </c>
      <c r="C7030" s="18" t="s">
        <v>336</v>
      </c>
      <c r="D7030" s="18" t="s">
        <v>21</v>
      </c>
      <c r="E7030" s="18" t="s">
        <v>156</v>
      </c>
      <c r="F7030" s="44">
        <v>202</v>
      </c>
    </row>
    <row r="7031" spans="1:6" x14ac:dyDescent="0.2">
      <c r="A7031" s="18" t="s">
        <v>221</v>
      </c>
      <c r="B7031" s="18" t="s">
        <v>333</v>
      </c>
      <c r="C7031" s="18" t="s">
        <v>336</v>
      </c>
      <c r="D7031" s="18" t="s">
        <v>21</v>
      </c>
      <c r="E7031" s="18" t="s">
        <v>157</v>
      </c>
      <c r="F7031" s="44">
        <v>591</v>
      </c>
    </row>
    <row r="7032" spans="1:6" x14ac:dyDescent="0.2">
      <c r="A7032" s="18" t="s">
        <v>221</v>
      </c>
      <c r="B7032" s="18" t="s">
        <v>333</v>
      </c>
      <c r="C7032" s="18" t="s">
        <v>336</v>
      </c>
      <c r="D7032" s="18" t="s">
        <v>73</v>
      </c>
      <c r="E7032" s="18" t="s">
        <v>93</v>
      </c>
      <c r="F7032" s="44">
        <v>26</v>
      </c>
    </row>
    <row r="7033" spans="1:6" x14ac:dyDescent="0.2">
      <c r="A7033" s="18" t="s">
        <v>221</v>
      </c>
      <c r="B7033" s="18" t="s">
        <v>333</v>
      </c>
      <c r="C7033" s="18" t="s">
        <v>336</v>
      </c>
      <c r="D7033" s="18" t="s">
        <v>73</v>
      </c>
      <c r="E7033" s="18" t="s">
        <v>92</v>
      </c>
      <c r="F7033" s="44">
        <v>11</v>
      </c>
    </row>
    <row r="7034" spans="1:6" x14ac:dyDescent="0.2">
      <c r="A7034" s="18" t="s">
        <v>221</v>
      </c>
      <c r="B7034" s="18" t="s">
        <v>333</v>
      </c>
      <c r="C7034" s="18" t="s">
        <v>336</v>
      </c>
      <c r="D7034" s="18" t="s">
        <v>73</v>
      </c>
      <c r="E7034" s="18" t="s">
        <v>94</v>
      </c>
      <c r="F7034" s="44">
        <v>5</v>
      </c>
    </row>
    <row r="7035" spans="1:6" x14ac:dyDescent="0.2">
      <c r="A7035" s="18" t="s">
        <v>221</v>
      </c>
      <c r="B7035" s="18" t="s">
        <v>333</v>
      </c>
      <c r="C7035" s="18" t="s">
        <v>336</v>
      </c>
      <c r="D7035" s="18" t="s">
        <v>73</v>
      </c>
      <c r="E7035" s="18" t="s">
        <v>87</v>
      </c>
      <c r="F7035" s="44">
        <v>7</v>
      </c>
    </row>
    <row r="7036" spans="1:6" x14ac:dyDescent="0.2">
      <c r="A7036" s="18" t="s">
        <v>221</v>
      </c>
      <c r="B7036" s="18" t="s">
        <v>333</v>
      </c>
      <c r="C7036" s="18" t="s">
        <v>336</v>
      </c>
      <c r="D7036" s="18" t="s">
        <v>73</v>
      </c>
      <c r="E7036" s="18" t="s">
        <v>86</v>
      </c>
      <c r="F7036" s="44">
        <v>32</v>
      </c>
    </row>
    <row r="7037" spans="1:6" x14ac:dyDescent="0.2">
      <c r="A7037" s="18" t="s">
        <v>221</v>
      </c>
      <c r="B7037" s="18" t="s">
        <v>333</v>
      </c>
      <c r="C7037" s="18" t="s">
        <v>336</v>
      </c>
      <c r="D7037" s="18" t="s">
        <v>73</v>
      </c>
      <c r="E7037" s="18" t="s">
        <v>88</v>
      </c>
      <c r="F7037" s="44">
        <v>1</v>
      </c>
    </row>
    <row r="7038" spans="1:6" x14ac:dyDescent="0.2">
      <c r="A7038" s="18" t="s">
        <v>221</v>
      </c>
      <c r="B7038" s="18" t="s">
        <v>333</v>
      </c>
      <c r="C7038" s="18" t="s">
        <v>336</v>
      </c>
      <c r="D7038" s="18" t="s">
        <v>73</v>
      </c>
      <c r="E7038" s="18" t="s">
        <v>96</v>
      </c>
      <c r="F7038" s="44">
        <v>35</v>
      </c>
    </row>
    <row r="7039" spans="1:6" x14ac:dyDescent="0.2">
      <c r="A7039" s="18" t="s">
        <v>221</v>
      </c>
      <c r="B7039" s="18" t="s">
        <v>333</v>
      </c>
      <c r="C7039" s="18" t="s">
        <v>336</v>
      </c>
      <c r="D7039" s="18" t="s">
        <v>73</v>
      </c>
      <c r="E7039" s="18" t="s">
        <v>95</v>
      </c>
      <c r="F7039" s="44">
        <v>36</v>
      </c>
    </row>
    <row r="7040" spans="1:6" x14ac:dyDescent="0.2">
      <c r="A7040" s="18" t="s">
        <v>221</v>
      </c>
      <c r="B7040" s="18" t="s">
        <v>333</v>
      </c>
      <c r="C7040" s="18" t="s">
        <v>336</v>
      </c>
      <c r="D7040" s="18" t="s">
        <v>73</v>
      </c>
      <c r="E7040" s="18" t="s">
        <v>97</v>
      </c>
      <c r="F7040" s="44">
        <v>4</v>
      </c>
    </row>
    <row r="7041" spans="1:6" x14ac:dyDescent="0.2">
      <c r="A7041" s="18" t="s">
        <v>221</v>
      </c>
      <c r="B7041" s="18" t="s">
        <v>333</v>
      </c>
      <c r="C7041" s="18" t="s">
        <v>336</v>
      </c>
      <c r="D7041" s="18" t="s">
        <v>73</v>
      </c>
      <c r="E7041" s="18" t="s">
        <v>79</v>
      </c>
      <c r="F7041" s="44">
        <v>39</v>
      </c>
    </row>
    <row r="7042" spans="1:6" x14ac:dyDescent="0.2">
      <c r="A7042" s="18" t="s">
        <v>221</v>
      </c>
      <c r="B7042" s="18" t="s">
        <v>333</v>
      </c>
      <c r="C7042" s="18" t="s">
        <v>336</v>
      </c>
      <c r="D7042" s="18" t="s">
        <v>73</v>
      </c>
      <c r="E7042" s="18" t="s">
        <v>78</v>
      </c>
      <c r="F7042" s="44">
        <v>3</v>
      </c>
    </row>
    <row r="7043" spans="1:6" x14ac:dyDescent="0.2">
      <c r="A7043" s="18" t="s">
        <v>221</v>
      </c>
      <c r="B7043" s="18" t="s">
        <v>333</v>
      </c>
      <c r="C7043" s="18" t="s">
        <v>336</v>
      </c>
      <c r="D7043" s="18" t="s">
        <v>73</v>
      </c>
      <c r="E7043" s="18" t="s">
        <v>81</v>
      </c>
      <c r="F7043" s="44">
        <v>5</v>
      </c>
    </row>
    <row r="7044" spans="1:6" x14ac:dyDescent="0.2">
      <c r="A7044" s="18" t="s">
        <v>221</v>
      </c>
      <c r="B7044" s="18" t="s">
        <v>333</v>
      </c>
      <c r="C7044" s="18" t="s">
        <v>336</v>
      </c>
      <c r="D7044" s="18" t="s">
        <v>73</v>
      </c>
      <c r="E7044" s="18" t="s">
        <v>76</v>
      </c>
      <c r="F7044" s="44">
        <v>28</v>
      </c>
    </row>
    <row r="7045" spans="1:6" x14ac:dyDescent="0.2">
      <c r="A7045" s="18" t="s">
        <v>221</v>
      </c>
      <c r="B7045" s="18" t="s">
        <v>333</v>
      </c>
      <c r="C7045" s="18" t="s">
        <v>336</v>
      </c>
      <c r="D7045" s="18" t="s">
        <v>73</v>
      </c>
      <c r="E7045" s="18" t="s">
        <v>75</v>
      </c>
      <c r="F7045" s="44">
        <v>205</v>
      </c>
    </row>
    <row r="7046" spans="1:6" x14ac:dyDescent="0.2">
      <c r="A7046" s="18" t="s">
        <v>221</v>
      </c>
      <c r="B7046" s="18" t="s">
        <v>333</v>
      </c>
      <c r="C7046" s="18" t="s">
        <v>336</v>
      </c>
      <c r="D7046" s="18" t="s">
        <v>73</v>
      </c>
      <c r="E7046" s="18" t="s">
        <v>74</v>
      </c>
      <c r="F7046" s="44">
        <v>3</v>
      </c>
    </row>
    <row r="7047" spans="1:6" x14ac:dyDescent="0.2">
      <c r="A7047" s="18" t="s">
        <v>221</v>
      </c>
      <c r="B7047" s="18" t="s">
        <v>333</v>
      </c>
      <c r="C7047" s="18" t="s">
        <v>336</v>
      </c>
      <c r="D7047" s="18" t="s">
        <v>73</v>
      </c>
      <c r="E7047" s="18" t="s">
        <v>77</v>
      </c>
      <c r="F7047" s="44">
        <v>22</v>
      </c>
    </row>
    <row r="7048" spans="1:6" x14ac:dyDescent="0.2">
      <c r="A7048" s="18" t="s">
        <v>221</v>
      </c>
      <c r="B7048" s="18" t="s">
        <v>333</v>
      </c>
      <c r="C7048" s="18" t="s">
        <v>336</v>
      </c>
      <c r="D7048" s="18" t="s">
        <v>73</v>
      </c>
      <c r="E7048" s="18" t="s">
        <v>84</v>
      </c>
      <c r="F7048" s="44">
        <v>2</v>
      </c>
    </row>
    <row r="7049" spans="1:6" x14ac:dyDescent="0.2">
      <c r="A7049" s="18" t="s">
        <v>221</v>
      </c>
      <c r="B7049" s="18" t="s">
        <v>333</v>
      </c>
      <c r="C7049" s="18" t="s">
        <v>336</v>
      </c>
      <c r="D7049" s="18" t="s">
        <v>73</v>
      </c>
      <c r="E7049" s="18" t="s">
        <v>83</v>
      </c>
      <c r="F7049" s="44">
        <v>40</v>
      </c>
    </row>
    <row r="7050" spans="1:6" x14ac:dyDescent="0.2">
      <c r="A7050" s="18" t="s">
        <v>221</v>
      </c>
      <c r="B7050" s="18" t="s">
        <v>333</v>
      </c>
      <c r="C7050" s="18" t="s">
        <v>336</v>
      </c>
      <c r="D7050" s="18" t="s">
        <v>73</v>
      </c>
      <c r="E7050" s="18" t="s">
        <v>82</v>
      </c>
      <c r="F7050" s="44">
        <v>83</v>
      </c>
    </row>
    <row r="7051" spans="1:6" x14ac:dyDescent="0.2">
      <c r="A7051" s="18" t="s">
        <v>221</v>
      </c>
      <c r="B7051" s="18" t="s">
        <v>333</v>
      </c>
      <c r="C7051" s="18" t="s">
        <v>336</v>
      </c>
      <c r="D7051" s="18" t="s">
        <v>73</v>
      </c>
      <c r="E7051" s="18" t="s">
        <v>85</v>
      </c>
      <c r="F7051" s="44">
        <v>21</v>
      </c>
    </row>
    <row r="7052" spans="1:6" x14ac:dyDescent="0.2">
      <c r="A7052" s="18" t="s">
        <v>221</v>
      </c>
      <c r="B7052" s="18" t="s">
        <v>333</v>
      </c>
      <c r="C7052" s="18" t="s">
        <v>336</v>
      </c>
      <c r="D7052" s="18" t="s">
        <v>73</v>
      </c>
      <c r="E7052" s="18" t="s">
        <v>90</v>
      </c>
      <c r="F7052" s="44">
        <v>306</v>
      </c>
    </row>
    <row r="7053" spans="1:6" x14ac:dyDescent="0.2">
      <c r="A7053" s="18" t="s">
        <v>221</v>
      </c>
      <c r="B7053" s="18" t="s">
        <v>333</v>
      </c>
      <c r="C7053" s="18" t="s">
        <v>336</v>
      </c>
      <c r="D7053" s="18" t="s">
        <v>73</v>
      </c>
      <c r="E7053" s="18" t="s">
        <v>89</v>
      </c>
      <c r="F7053" s="44">
        <v>55</v>
      </c>
    </row>
    <row r="7054" spans="1:6" x14ac:dyDescent="0.2">
      <c r="A7054" s="18" t="s">
        <v>221</v>
      </c>
      <c r="B7054" s="18" t="s">
        <v>333</v>
      </c>
      <c r="C7054" s="18" t="s">
        <v>336</v>
      </c>
      <c r="D7054" s="18" t="s">
        <v>73</v>
      </c>
      <c r="E7054" s="18" t="s">
        <v>91</v>
      </c>
      <c r="F7054" s="44">
        <v>110</v>
      </c>
    </row>
    <row r="7055" spans="1:6" x14ac:dyDescent="0.2">
      <c r="A7055" s="18" t="s">
        <v>221</v>
      </c>
      <c r="B7055" s="18" t="s">
        <v>333</v>
      </c>
      <c r="C7055" s="18" t="s">
        <v>336</v>
      </c>
      <c r="D7055" s="18" t="s">
        <v>150</v>
      </c>
      <c r="E7055" s="18" t="s">
        <v>154</v>
      </c>
      <c r="F7055" s="44">
        <v>3471</v>
      </c>
    </row>
    <row r="7056" spans="1:6" x14ac:dyDescent="0.2">
      <c r="A7056" s="18" t="s">
        <v>221</v>
      </c>
      <c r="B7056" s="18" t="s">
        <v>333</v>
      </c>
      <c r="C7056" s="18" t="s">
        <v>336</v>
      </c>
      <c r="D7056" s="18" t="s">
        <v>150</v>
      </c>
      <c r="E7056" s="18" t="s">
        <v>151</v>
      </c>
      <c r="F7056" s="44">
        <v>9</v>
      </c>
    </row>
    <row r="7057" spans="1:6" x14ac:dyDescent="0.2">
      <c r="A7057" s="18" t="s">
        <v>221</v>
      </c>
      <c r="B7057" s="18" t="s">
        <v>333</v>
      </c>
      <c r="C7057" s="18" t="s">
        <v>336</v>
      </c>
      <c r="D7057" s="18" t="s">
        <v>150</v>
      </c>
      <c r="E7057" s="18" t="s">
        <v>152</v>
      </c>
      <c r="F7057" s="44">
        <v>590</v>
      </c>
    </row>
    <row r="7058" spans="1:6" x14ac:dyDescent="0.2">
      <c r="A7058" s="18" t="s">
        <v>221</v>
      </c>
      <c r="B7058" s="18" t="s">
        <v>333</v>
      </c>
      <c r="C7058" s="18" t="s">
        <v>336</v>
      </c>
      <c r="D7058" s="18" t="s">
        <v>150</v>
      </c>
      <c r="E7058" s="18" t="s">
        <v>153</v>
      </c>
      <c r="F7058" s="44">
        <v>2480</v>
      </c>
    </row>
    <row r="7059" spans="1:6" x14ac:dyDescent="0.2">
      <c r="A7059" s="18" t="s">
        <v>221</v>
      </c>
      <c r="B7059" s="18" t="s">
        <v>333</v>
      </c>
      <c r="C7059" s="18" t="s">
        <v>336</v>
      </c>
      <c r="D7059" s="18" t="s">
        <v>57</v>
      </c>
      <c r="E7059" s="18" t="s">
        <v>62</v>
      </c>
      <c r="F7059" s="44">
        <v>2594</v>
      </c>
    </row>
    <row r="7060" spans="1:6" x14ac:dyDescent="0.2">
      <c r="A7060" s="18" t="s">
        <v>221</v>
      </c>
      <c r="B7060" s="18" t="s">
        <v>333</v>
      </c>
      <c r="C7060" s="18" t="s">
        <v>336</v>
      </c>
      <c r="D7060" s="18" t="s">
        <v>57</v>
      </c>
      <c r="E7060" s="18" t="s">
        <v>59</v>
      </c>
      <c r="F7060" s="44">
        <v>1032</v>
      </c>
    </row>
    <row r="7061" spans="1:6" x14ac:dyDescent="0.2">
      <c r="A7061" s="18" t="s">
        <v>221</v>
      </c>
      <c r="B7061" s="18" t="s">
        <v>333</v>
      </c>
      <c r="C7061" s="18" t="s">
        <v>336</v>
      </c>
      <c r="D7061" s="18" t="s">
        <v>57</v>
      </c>
      <c r="E7061" s="18" t="s">
        <v>60</v>
      </c>
      <c r="F7061" s="44">
        <v>2553</v>
      </c>
    </row>
    <row r="7062" spans="1:6" x14ac:dyDescent="0.2">
      <c r="A7062" s="18" t="s">
        <v>221</v>
      </c>
      <c r="B7062" s="18" t="s">
        <v>333</v>
      </c>
      <c r="C7062" s="18" t="s">
        <v>336</v>
      </c>
      <c r="D7062" s="18" t="s">
        <v>57</v>
      </c>
      <c r="E7062" s="18" t="s">
        <v>61</v>
      </c>
      <c r="F7062" s="44">
        <v>982</v>
      </c>
    </row>
    <row r="7063" spans="1:6" x14ac:dyDescent="0.2">
      <c r="A7063" s="18" t="s">
        <v>221</v>
      </c>
      <c r="B7063" s="18" t="s">
        <v>333</v>
      </c>
      <c r="C7063" s="18" t="s">
        <v>336</v>
      </c>
      <c r="D7063" s="18" t="s">
        <v>57</v>
      </c>
      <c r="E7063" s="18" t="s">
        <v>63</v>
      </c>
      <c r="F7063" s="44">
        <v>679</v>
      </c>
    </row>
    <row r="7064" spans="1:6" x14ac:dyDescent="0.2">
      <c r="A7064" s="18" t="s">
        <v>221</v>
      </c>
      <c r="B7064" s="18" t="s">
        <v>333</v>
      </c>
      <c r="C7064" s="18" t="s">
        <v>336</v>
      </c>
      <c r="D7064" s="18" t="s">
        <v>57</v>
      </c>
      <c r="E7064" s="18" t="s">
        <v>23</v>
      </c>
      <c r="F7064" s="44">
        <v>535</v>
      </c>
    </row>
    <row r="7065" spans="1:6" x14ac:dyDescent="0.2">
      <c r="A7065" s="18" t="s">
        <v>221</v>
      </c>
      <c r="B7065" s="18" t="s">
        <v>333</v>
      </c>
      <c r="C7065" s="18" t="s">
        <v>336</v>
      </c>
      <c r="D7065" s="18" t="s">
        <v>141</v>
      </c>
      <c r="E7065" s="18" t="s">
        <v>145</v>
      </c>
      <c r="F7065" s="44">
        <v>4</v>
      </c>
    </row>
    <row r="7066" spans="1:6" x14ac:dyDescent="0.2">
      <c r="A7066" s="18" t="s">
        <v>221</v>
      </c>
      <c r="B7066" s="18" t="s">
        <v>333</v>
      </c>
      <c r="C7066" s="18" t="s">
        <v>336</v>
      </c>
      <c r="D7066" s="18" t="s">
        <v>141</v>
      </c>
      <c r="E7066" s="18" t="s">
        <v>142</v>
      </c>
      <c r="F7066" s="44">
        <v>175</v>
      </c>
    </row>
    <row r="7067" spans="1:6" x14ac:dyDescent="0.2">
      <c r="A7067" s="18" t="s">
        <v>221</v>
      </c>
      <c r="B7067" s="18" t="s">
        <v>333</v>
      </c>
      <c r="C7067" s="18" t="s">
        <v>336</v>
      </c>
      <c r="D7067" s="18" t="s">
        <v>141</v>
      </c>
      <c r="E7067" s="18" t="s">
        <v>147</v>
      </c>
      <c r="F7067" s="44">
        <v>26</v>
      </c>
    </row>
    <row r="7068" spans="1:6" x14ac:dyDescent="0.2">
      <c r="A7068" s="18" t="s">
        <v>221</v>
      </c>
      <c r="B7068" s="18" t="s">
        <v>333</v>
      </c>
      <c r="C7068" s="18" t="s">
        <v>336</v>
      </c>
      <c r="D7068" s="18" t="s">
        <v>141</v>
      </c>
      <c r="E7068" s="18" t="s">
        <v>144</v>
      </c>
      <c r="F7068" s="44">
        <v>1</v>
      </c>
    </row>
    <row r="7069" spans="1:6" x14ac:dyDescent="0.2">
      <c r="A7069" s="18" t="s">
        <v>221</v>
      </c>
      <c r="B7069" s="18" t="s">
        <v>333</v>
      </c>
      <c r="C7069" s="18" t="s">
        <v>336</v>
      </c>
      <c r="D7069" s="18" t="s">
        <v>141</v>
      </c>
      <c r="E7069" s="18" t="s">
        <v>143</v>
      </c>
      <c r="F7069" s="44">
        <v>7</v>
      </c>
    </row>
    <row r="7070" spans="1:6" x14ac:dyDescent="0.2">
      <c r="A7070" s="18" t="s">
        <v>221</v>
      </c>
      <c r="B7070" s="18" t="s">
        <v>333</v>
      </c>
      <c r="C7070" s="18" t="s">
        <v>336</v>
      </c>
      <c r="D7070" s="18" t="s">
        <v>35</v>
      </c>
      <c r="E7070" s="18" t="s">
        <v>21</v>
      </c>
      <c r="F7070" s="44">
        <v>975</v>
      </c>
    </row>
    <row r="7071" spans="1:6" x14ac:dyDescent="0.2">
      <c r="A7071" s="18" t="s">
        <v>221</v>
      </c>
      <c r="B7071" s="18" t="s">
        <v>333</v>
      </c>
      <c r="C7071" s="18" t="s">
        <v>336</v>
      </c>
      <c r="D7071" s="18" t="s">
        <v>35</v>
      </c>
      <c r="E7071" s="18" t="s">
        <v>36</v>
      </c>
      <c r="F7071" s="44">
        <v>44</v>
      </c>
    </row>
    <row r="7072" spans="1:6" x14ac:dyDescent="0.2">
      <c r="A7072" s="18" t="s">
        <v>221</v>
      </c>
      <c r="B7072" s="18" t="s">
        <v>333</v>
      </c>
      <c r="C7072" s="18" t="s">
        <v>336</v>
      </c>
      <c r="D7072" s="18" t="s">
        <v>35</v>
      </c>
      <c r="E7072" s="18" t="s">
        <v>38</v>
      </c>
      <c r="F7072" s="44">
        <v>2490</v>
      </c>
    </row>
    <row r="7073" spans="1:6" x14ac:dyDescent="0.2">
      <c r="A7073" s="18" t="s">
        <v>221</v>
      </c>
      <c r="B7073" s="18" t="s">
        <v>333</v>
      </c>
      <c r="C7073" s="18" t="s">
        <v>336</v>
      </c>
      <c r="D7073" s="18" t="s">
        <v>35</v>
      </c>
      <c r="E7073" s="18" t="s">
        <v>23</v>
      </c>
      <c r="F7073" s="44">
        <v>169</v>
      </c>
    </row>
    <row r="7074" spans="1:6" x14ac:dyDescent="0.2">
      <c r="A7074" s="18" t="s">
        <v>221</v>
      </c>
      <c r="B7074" s="18" t="s">
        <v>333</v>
      </c>
      <c r="C7074" s="18" t="s">
        <v>336</v>
      </c>
      <c r="D7074" s="18" t="s">
        <v>35</v>
      </c>
      <c r="E7074" s="18" t="s">
        <v>37</v>
      </c>
      <c r="F7074" s="44">
        <v>267</v>
      </c>
    </row>
    <row r="7075" spans="1:6" x14ac:dyDescent="0.2">
      <c r="A7075" s="18" t="s">
        <v>221</v>
      </c>
      <c r="B7075" s="18" t="s">
        <v>333</v>
      </c>
      <c r="C7075" s="18" t="s">
        <v>336</v>
      </c>
      <c r="D7075" s="18" t="s">
        <v>35</v>
      </c>
      <c r="E7075" s="18" t="s">
        <v>22</v>
      </c>
      <c r="F7075" s="44">
        <v>148</v>
      </c>
    </row>
    <row r="7076" spans="1:6" x14ac:dyDescent="0.2">
      <c r="A7076" s="18" t="s">
        <v>221</v>
      </c>
      <c r="B7076" s="18" t="s">
        <v>333</v>
      </c>
      <c r="C7076" s="18" t="s">
        <v>336</v>
      </c>
      <c r="D7076" s="18" t="s">
        <v>272</v>
      </c>
      <c r="E7076" s="18" t="s">
        <v>166</v>
      </c>
      <c r="F7076" s="44">
        <v>413</v>
      </c>
    </row>
    <row r="7077" spans="1:6" x14ac:dyDescent="0.2">
      <c r="A7077" s="18" t="s">
        <v>221</v>
      </c>
      <c r="B7077" s="18" t="s">
        <v>333</v>
      </c>
      <c r="C7077" s="18" t="s">
        <v>336</v>
      </c>
      <c r="D7077" s="18" t="s">
        <v>272</v>
      </c>
      <c r="E7077" s="18" t="s">
        <v>163</v>
      </c>
      <c r="F7077" s="44">
        <v>1578</v>
      </c>
    </row>
    <row r="7078" spans="1:6" x14ac:dyDescent="0.2">
      <c r="A7078" s="18" t="s">
        <v>221</v>
      </c>
      <c r="B7078" s="18" t="s">
        <v>333</v>
      </c>
      <c r="C7078" s="18" t="s">
        <v>336</v>
      </c>
      <c r="D7078" s="18" t="s">
        <v>105</v>
      </c>
      <c r="E7078" s="18" t="s">
        <v>106</v>
      </c>
      <c r="F7078" s="44">
        <v>2</v>
      </c>
    </row>
    <row r="7079" spans="1:6" x14ac:dyDescent="0.2">
      <c r="A7079" s="18" t="s">
        <v>221</v>
      </c>
      <c r="B7079" s="18" t="s">
        <v>333</v>
      </c>
      <c r="C7079" s="18" t="s">
        <v>336</v>
      </c>
      <c r="D7079" s="18" t="s">
        <v>105</v>
      </c>
      <c r="E7079" s="18" t="s">
        <v>107</v>
      </c>
      <c r="F7079" s="44">
        <v>8</v>
      </c>
    </row>
    <row r="7080" spans="1:6" x14ac:dyDescent="0.2">
      <c r="A7080" s="18" t="s">
        <v>221</v>
      </c>
      <c r="B7080" s="18" t="s">
        <v>333</v>
      </c>
      <c r="C7080" s="18" t="s">
        <v>336</v>
      </c>
      <c r="D7080" s="18" t="s">
        <v>105</v>
      </c>
      <c r="E7080" s="18" t="s">
        <v>108</v>
      </c>
      <c r="F7080" s="44">
        <v>22</v>
      </c>
    </row>
    <row r="7081" spans="1:6" x14ac:dyDescent="0.2">
      <c r="A7081" s="18" t="s">
        <v>221</v>
      </c>
      <c r="B7081" s="18" t="s">
        <v>333</v>
      </c>
      <c r="C7081" s="18" t="s">
        <v>336</v>
      </c>
      <c r="D7081" s="18" t="s">
        <v>105</v>
      </c>
      <c r="E7081" s="18" t="s">
        <v>109</v>
      </c>
      <c r="F7081" s="44">
        <v>602</v>
      </c>
    </row>
    <row r="7082" spans="1:6" x14ac:dyDescent="0.2">
      <c r="A7082" s="18" t="s">
        <v>221</v>
      </c>
      <c r="B7082" s="18" t="s">
        <v>333</v>
      </c>
      <c r="C7082" s="18" t="s">
        <v>336</v>
      </c>
      <c r="D7082" s="18" t="s">
        <v>105</v>
      </c>
      <c r="E7082" s="18" t="s">
        <v>110</v>
      </c>
      <c r="F7082" s="44">
        <v>29</v>
      </c>
    </row>
    <row r="7083" spans="1:6" x14ac:dyDescent="0.2">
      <c r="A7083" s="18" t="s">
        <v>221</v>
      </c>
      <c r="B7083" s="18" t="s">
        <v>333</v>
      </c>
      <c r="C7083" s="18" t="s">
        <v>336</v>
      </c>
      <c r="D7083" s="18" t="s">
        <v>105</v>
      </c>
      <c r="E7083" s="18" t="s">
        <v>111</v>
      </c>
      <c r="F7083" s="44">
        <v>53</v>
      </c>
    </row>
    <row r="7084" spans="1:6" x14ac:dyDescent="0.2">
      <c r="A7084" s="18" t="s">
        <v>221</v>
      </c>
      <c r="B7084" s="18" t="s">
        <v>333</v>
      </c>
      <c r="C7084" s="18" t="s">
        <v>336</v>
      </c>
      <c r="D7084" s="18" t="s">
        <v>105</v>
      </c>
      <c r="E7084" s="18" t="s">
        <v>113</v>
      </c>
      <c r="F7084" s="44">
        <v>6</v>
      </c>
    </row>
    <row r="7085" spans="1:6" x14ac:dyDescent="0.2">
      <c r="A7085" s="18" t="s">
        <v>221</v>
      </c>
      <c r="B7085" s="18" t="s">
        <v>333</v>
      </c>
      <c r="C7085" s="18" t="s">
        <v>336</v>
      </c>
      <c r="D7085" s="18" t="s">
        <v>105</v>
      </c>
      <c r="E7085" s="18" t="s">
        <v>114</v>
      </c>
      <c r="F7085" s="44">
        <v>3</v>
      </c>
    </row>
    <row r="7086" spans="1:6" x14ac:dyDescent="0.2">
      <c r="A7086" s="18" t="s">
        <v>221</v>
      </c>
      <c r="B7086" s="18" t="s">
        <v>333</v>
      </c>
      <c r="C7086" s="18" t="s">
        <v>336</v>
      </c>
      <c r="D7086" s="18" t="s">
        <v>105</v>
      </c>
      <c r="E7086" s="18" t="s">
        <v>115</v>
      </c>
      <c r="F7086" s="44">
        <v>7</v>
      </c>
    </row>
    <row r="7087" spans="1:6" x14ac:dyDescent="0.2">
      <c r="A7087" s="18" t="s">
        <v>221</v>
      </c>
      <c r="B7087" s="18" t="s">
        <v>333</v>
      </c>
      <c r="C7087" s="18" t="s">
        <v>336</v>
      </c>
      <c r="D7087" s="18" t="s">
        <v>105</v>
      </c>
      <c r="E7087" s="18" t="s">
        <v>116</v>
      </c>
      <c r="F7087" s="44">
        <v>11</v>
      </c>
    </row>
    <row r="7088" spans="1:6" x14ac:dyDescent="0.2">
      <c r="A7088" s="18" t="s">
        <v>221</v>
      </c>
      <c r="B7088" s="18" t="s">
        <v>333</v>
      </c>
      <c r="C7088" s="18" t="s">
        <v>336</v>
      </c>
      <c r="D7088" s="18" t="s">
        <v>105</v>
      </c>
      <c r="E7088" s="18" t="s">
        <v>117</v>
      </c>
      <c r="F7088" s="44">
        <v>31</v>
      </c>
    </row>
    <row r="7089" spans="1:6" x14ac:dyDescent="0.2">
      <c r="A7089" s="18" t="s">
        <v>221</v>
      </c>
      <c r="B7089" s="18" t="s">
        <v>333</v>
      </c>
      <c r="C7089" s="18" t="s">
        <v>336</v>
      </c>
      <c r="D7089" s="18" t="s">
        <v>105</v>
      </c>
      <c r="E7089" s="18" t="s">
        <v>118</v>
      </c>
      <c r="F7089" s="44">
        <v>1</v>
      </c>
    </row>
    <row r="7090" spans="1:6" x14ac:dyDescent="0.2">
      <c r="A7090" s="18" t="s">
        <v>221</v>
      </c>
      <c r="B7090" s="18" t="s">
        <v>333</v>
      </c>
      <c r="C7090" s="18" t="s">
        <v>336</v>
      </c>
      <c r="D7090" s="18" t="s">
        <v>105</v>
      </c>
      <c r="E7090" s="18" t="s">
        <v>119</v>
      </c>
      <c r="F7090" s="44">
        <v>1</v>
      </c>
    </row>
    <row r="7091" spans="1:6" x14ac:dyDescent="0.2">
      <c r="A7091" s="18" t="s">
        <v>221</v>
      </c>
      <c r="B7091" s="18" t="s">
        <v>333</v>
      </c>
      <c r="C7091" s="18" t="s">
        <v>336</v>
      </c>
      <c r="D7091" s="18" t="s">
        <v>105</v>
      </c>
      <c r="E7091" s="18" t="s">
        <v>120</v>
      </c>
      <c r="F7091" s="44">
        <v>9</v>
      </c>
    </row>
    <row r="7092" spans="1:6" x14ac:dyDescent="0.2">
      <c r="A7092" s="18" t="s">
        <v>221</v>
      </c>
      <c r="B7092" s="18" t="s">
        <v>333</v>
      </c>
      <c r="C7092" s="18" t="s">
        <v>336</v>
      </c>
      <c r="D7092" s="18" t="s">
        <v>105</v>
      </c>
      <c r="E7092" s="18" t="s">
        <v>121</v>
      </c>
      <c r="F7092" s="44">
        <v>34</v>
      </c>
    </row>
    <row r="7093" spans="1:6" x14ac:dyDescent="0.2">
      <c r="A7093" s="18" t="s">
        <v>221</v>
      </c>
      <c r="B7093" s="18" t="s">
        <v>333</v>
      </c>
      <c r="C7093" s="18" t="s">
        <v>336</v>
      </c>
      <c r="D7093" s="18" t="s">
        <v>105</v>
      </c>
      <c r="E7093" s="18" t="s">
        <v>123</v>
      </c>
      <c r="F7093" s="44">
        <v>10</v>
      </c>
    </row>
    <row r="7094" spans="1:6" x14ac:dyDescent="0.2">
      <c r="A7094" s="18" t="s">
        <v>221</v>
      </c>
      <c r="B7094" s="18" t="s">
        <v>333</v>
      </c>
      <c r="C7094" s="18" t="s">
        <v>336</v>
      </c>
      <c r="D7094" s="18" t="s">
        <v>105</v>
      </c>
      <c r="E7094" s="18" t="s">
        <v>124</v>
      </c>
      <c r="F7094" s="44">
        <v>5</v>
      </c>
    </row>
    <row r="7095" spans="1:6" x14ac:dyDescent="0.2">
      <c r="A7095" s="18" t="s">
        <v>221</v>
      </c>
      <c r="B7095" s="18" t="s">
        <v>333</v>
      </c>
      <c r="C7095" s="18" t="s">
        <v>336</v>
      </c>
      <c r="D7095" s="18" t="s">
        <v>105</v>
      </c>
      <c r="E7095" s="18" t="s">
        <v>125</v>
      </c>
      <c r="F7095" s="44">
        <v>42</v>
      </c>
    </row>
    <row r="7096" spans="1:6" x14ac:dyDescent="0.2">
      <c r="A7096" s="18" t="s">
        <v>221</v>
      </c>
      <c r="B7096" s="18" t="s">
        <v>333</v>
      </c>
      <c r="C7096" s="18" t="s">
        <v>336</v>
      </c>
      <c r="D7096" s="18" t="s">
        <v>105</v>
      </c>
      <c r="E7096" s="18" t="s">
        <v>126</v>
      </c>
      <c r="F7096" s="44">
        <v>13</v>
      </c>
    </row>
    <row r="7097" spans="1:6" x14ac:dyDescent="0.2">
      <c r="A7097" s="18" t="s">
        <v>221</v>
      </c>
      <c r="B7097" s="18" t="s">
        <v>333</v>
      </c>
      <c r="C7097" s="18" t="s">
        <v>336</v>
      </c>
      <c r="D7097" s="18" t="s">
        <v>105</v>
      </c>
      <c r="E7097" s="18" t="s">
        <v>127</v>
      </c>
      <c r="F7097" s="44">
        <v>107</v>
      </c>
    </row>
    <row r="7098" spans="1:6" x14ac:dyDescent="0.2">
      <c r="A7098" s="18" t="s">
        <v>221</v>
      </c>
      <c r="B7098" s="18" t="s">
        <v>333</v>
      </c>
      <c r="C7098" s="18" t="s">
        <v>336</v>
      </c>
      <c r="D7098" s="18" t="s">
        <v>242</v>
      </c>
      <c r="E7098" s="18" t="s">
        <v>62</v>
      </c>
      <c r="F7098" s="44">
        <v>2142</v>
      </c>
    </row>
    <row r="7099" spans="1:6" x14ac:dyDescent="0.2">
      <c r="A7099" s="18" t="s">
        <v>221</v>
      </c>
      <c r="B7099" s="18" t="s">
        <v>333</v>
      </c>
      <c r="C7099" s="18" t="s">
        <v>336</v>
      </c>
      <c r="D7099" s="18" t="s">
        <v>242</v>
      </c>
      <c r="E7099" s="18" t="s">
        <v>59</v>
      </c>
      <c r="F7099" s="44">
        <v>80</v>
      </c>
    </row>
    <row r="7100" spans="1:6" x14ac:dyDescent="0.2">
      <c r="A7100" s="18" t="s">
        <v>221</v>
      </c>
      <c r="B7100" s="18" t="s">
        <v>333</v>
      </c>
      <c r="C7100" s="18" t="s">
        <v>336</v>
      </c>
      <c r="D7100" s="18" t="s">
        <v>242</v>
      </c>
      <c r="E7100" s="18" t="s">
        <v>60</v>
      </c>
      <c r="F7100" s="44">
        <v>34</v>
      </c>
    </row>
    <row r="7101" spans="1:6" x14ac:dyDescent="0.2">
      <c r="A7101" s="18" t="s">
        <v>221</v>
      </c>
      <c r="B7101" s="18" t="s">
        <v>333</v>
      </c>
      <c r="C7101" s="18" t="s">
        <v>336</v>
      </c>
      <c r="D7101" s="18" t="s">
        <v>242</v>
      </c>
      <c r="E7101" s="18" t="s">
        <v>61</v>
      </c>
      <c r="F7101" s="44">
        <v>445</v>
      </c>
    </row>
    <row r="7102" spans="1:6" x14ac:dyDescent="0.2">
      <c r="A7102" s="18" t="s">
        <v>221</v>
      </c>
      <c r="B7102" s="18" t="s">
        <v>333</v>
      </c>
      <c r="C7102" s="18" t="s">
        <v>336</v>
      </c>
      <c r="D7102" s="18" t="s">
        <v>242</v>
      </c>
      <c r="E7102" s="18" t="s">
        <v>63</v>
      </c>
      <c r="F7102" s="44">
        <v>168</v>
      </c>
    </row>
    <row r="7103" spans="1:6" x14ac:dyDescent="0.2">
      <c r="A7103" s="18" t="s">
        <v>221</v>
      </c>
      <c r="B7103" s="18" t="s">
        <v>333</v>
      </c>
      <c r="C7103" s="18" t="s">
        <v>336</v>
      </c>
      <c r="D7103" s="18" t="s">
        <v>242</v>
      </c>
      <c r="E7103" s="18" t="s">
        <v>23</v>
      </c>
      <c r="F7103" s="44">
        <v>47</v>
      </c>
    </row>
    <row r="7104" spans="1:6" x14ac:dyDescent="0.2">
      <c r="A7104" s="18" t="s">
        <v>221</v>
      </c>
      <c r="B7104" s="18" t="s">
        <v>333</v>
      </c>
      <c r="C7104" s="18" t="s">
        <v>336</v>
      </c>
      <c r="D7104" s="18" t="s">
        <v>273</v>
      </c>
      <c r="E7104" s="18" t="s">
        <v>133</v>
      </c>
      <c r="F7104" s="44">
        <v>87</v>
      </c>
    </row>
    <row r="7105" spans="1:6" x14ac:dyDescent="0.2">
      <c r="A7105" s="18" t="s">
        <v>221</v>
      </c>
      <c r="B7105" s="18" t="s">
        <v>333</v>
      </c>
      <c r="C7105" s="18" t="s">
        <v>336</v>
      </c>
      <c r="D7105" s="18" t="s">
        <v>273</v>
      </c>
      <c r="E7105" s="18" t="s">
        <v>23</v>
      </c>
      <c r="F7105" s="44">
        <v>394</v>
      </c>
    </row>
    <row r="7106" spans="1:6" x14ac:dyDescent="0.2">
      <c r="A7106" s="18" t="s">
        <v>221</v>
      </c>
      <c r="B7106" s="18" t="s">
        <v>333</v>
      </c>
      <c r="C7106" s="18" t="s">
        <v>336</v>
      </c>
      <c r="D7106" s="18" t="s">
        <v>273</v>
      </c>
      <c r="E7106" s="18" t="s">
        <v>136</v>
      </c>
      <c r="F7106" s="44">
        <v>25</v>
      </c>
    </row>
    <row r="7107" spans="1:6" x14ac:dyDescent="0.2">
      <c r="A7107" s="18" t="s">
        <v>221</v>
      </c>
      <c r="B7107" s="18" t="s">
        <v>333</v>
      </c>
      <c r="C7107" s="18" t="s">
        <v>336</v>
      </c>
      <c r="D7107" s="18" t="s">
        <v>273</v>
      </c>
      <c r="E7107" s="18" t="s">
        <v>137</v>
      </c>
      <c r="F7107" s="44">
        <v>91</v>
      </c>
    </row>
    <row r="7108" spans="1:6" x14ac:dyDescent="0.2">
      <c r="A7108" s="18" t="s">
        <v>221</v>
      </c>
      <c r="B7108" s="18" t="s">
        <v>333</v>
      </c>
      <c r="C7108" s="18" t="s">
        <v>336</v>
      </c>
      <c r="D7108" s="18" t="s">
        <v>273</v>
      </c>
      <c r="E7108" s="18" t="s">
        <v>135</v>
      </c>
      <c r="F7108" s="44">
        <v>136</v>
      </c>
    </row>
    <row r="7109" spans="1:6" x14ac:dyDescent="0.2">
      <c r="A7109" s="18" t="s">
        <v>221</v>
      </c>
      <c r="B7109" s="18" t="s">
        <v>333</v>
      </c>
      <c r="C7109" s="18" t="s">
        <v>336</v>
      </c>
      <c r="D7109" s="18" t="s">
        <v>273</v>
      </c>
      <c r="E7109" s="18" t="s">
        <v>134</v>
      </c>
      <c r="F7109" s="44">
        <v>109</v>
      </c>
    </row>
    <row r="7110" spans="1:6" x14ac:dyDescent="0.2">
      <c r="A7110" s="18" t="s">
        <v>221</v>
      </c>
      <c r="B7110" s="18" t="s">
        <v>333</v>
      </c>
      <c r="C7110" s="18" t="s">
        <v>336</v>
      </c>
      <c r="D7110" s="18" t="s">
        <v>273</v>
      </c>
      <c r="E7110" s="18" t="s">
        <v>132</v>
      </c>
      <c r="F7110" s="44">
        <v>920</v>
      </c>
    </row>
    <row r="7111" spans="1:6" x14ac:dyDescent="0.2">
      <c r="A7111" s="18" t="s">
        <v>221</v>
      </c>
      <c r="B7111" s="18" t="s">
        <v>333</v>
      </c>
      <c r="C7111" s="18" t="s">
        <v>336</v>
      </c>
      <c r="D7111" s="18" t="s">
        <v>274</v>
      </c>
      <c r="E7111" s="18" t="s">
        <v>163</v>
      </c>
      <c r="F7111" s="44">
        <v>69</v>
      </c>
    </row>
    <row r="7112" spans="1:6" x14ac:dyDescent="0.2">
      <c r="A7112" s="18" t="s">
        <v>221</v>
      </c>
      <c r="B7112" s="18" t="s">
        <v>333</v>
      </c>
      <c r="C7112" s="18" t="s">
        <v>336</v>
      </c>
      <c r="D7112" s="18" t="s">
        <v>34</v>
      </c>
      <c r="E7112" s="18" t="s">
        <v>276</v>
      </c>
      <c r="F7112" s="44">
        <v>904</v>
      </c>
    </row>
    <row r="7113" spans="1:6" x14ac:dyDescent="0.2">
      <c r="A7113" s="18" t="s">
        <v>221</v>
      </c>
      <c r="B7113" s="18" t="s">
        <v>333</v>
      </c>
      <c r="C7113" s="18" t="s">
        <v>336</v>
      </c>
      <c r="D7113" s="18" t="s">
        <v>34</v>
      </c>
      <c r="E7113" s="18" t="s">
        <v>28</v>
      </c>
      <c r="F7113" s="44">
        <v>769</v>
      </c>
    </row>
    <row r="7114" spans="1:6" x14ac:dyDescent="0.2">
      <c r="A7114" s="18" t="s">
        <v>221</v>
      </c>
      <c r="B7114" s="18" t="s">
        <v>333</v>
      </c>
      <c r="C7114" s="18" t="s">
        <v>336</v>
      </c>
      <c r="D7114" s="18" t="s">
        <v>34</v>
      </c>
      <c r="E7114" s="18" t="s">
        <v>30</v>
      </c>
      <c r="F7114" s="44">
        <v>20</v>
      </c>
    </row>
    <row r="7115" spans="1:6" x14ac:dyDescent="0.2">
      <c r="A7115" s="18" t="s">
        <v>221</v>
      </c>
      <c r="B7115" s="18" t="s">
        <v>333</v>
      </c>
      <c r="C7115" s="18" t="s">
        <v>336</v>
      </c>
      <c r="D7115" s="18" t="s">
        <v>34</v>
      </c>
      <c r="E7115" s="18" t="s">
        <v>31</v>
      </c>
      <c r="F7115" s="44">
        <v>114</v>
      </c>
    </row>
    <row r="7116" spans="1:6" x14ac:dyDescent="0.2">
      <c r="A7116" s="18" t="s">
        <v>221</v>
      </c>
      <c r="B7116" s="18" t="s">
        <v>333</v>
      </c>
      <c r="C7116" s="18" t="s">
        <v>336</v>
      </c>
      <c r="D7116" s="18" t="s">
        <v>34</v>
      </c>
      <c r="E7116" s="18" t="s">
        <v>26</v>
      </c>
      <c r="F7116" s="44">
        <v>85</v>
      </c>
    </row>
    <row r="7117" spans="1:6" x14ac:dyDescent="0.2">
      <c r="A7117" s="18" t="s">
        <v>221</v>
      </c>
      <c r="B7117" s="18" t="s">
        <v>333</v>
      </c>
      <c r="C7117" s="18" t="s">
        <v>336</v>
      </c>
      <c r="D7117" s="18" t="s">
        <v>34</v>
      </c>
      <c r="E7117" s="18" t="s">
        <v>33</v>
      </c>
      <c r="F7117" s="44">
        <v>406</v>
      </c>
    </row>
    <row r="7118" spans="1:6" x14ac:dyDescent="0.2">
      <c r="A7118" s="18" t="s">
        <v>221</v>
      </c>
      <c r="B7118" s="18" t="s">
        <v>333</v>
      </c>
      <c r="C7118" s="18" t="s">
        <v>336</v>
      </c>
      <c r="D7118" s="18" t="s">
        <v>34</v>
      </c>
      <c r="E7118" s="18" t="s">
        <v>23</v>
      </c>
      <c r="F7118" s="44">
        <v>337</v>
      </c>
    </row>
    <row r="7119" spans="1:6" x14ac:dyDescent="0.2">
      <c r="A7119" s="18" t="s">
        <v>221</v>
      </c>
      <c r="B7119" s="18" t="s">
        <v>333</v>
      </c>
      <c r="C7119" s="18" t="s">
        <v>336</v>
      </c>
      <c r="D7119" s="18" t="s">
        <v>34</v>
      </c>
      <c r="E7119" s="18" t="s">
        <v>32</v>
      </c>
      <c r="F7119" s="44">
        <v>51</v>
      </c>
    </row>
    <row r="7120" spans="1:6" x14ac:dyDescent="0.2">
      <c r="A7120" s="18" t="s">
        <v>221</v>
      </c>
      <c r="B7120" s="18" t="s">
        <v>333</v>
      </c>
      <c r="C7120" s="18" t="s">
        <v>336</v>
      </c>
      <c r="D7120" s="18" t="s">
        <v>34</v>
      </c>
      <c r="E7120" s="18" t="s">
        <v>29</v>
      </c>
      <c r="F7120" s="44">
        <v>509</v>
      </c>
    </row>
    <row r="7121" spans="1:6" x14ac:dyDescent="0.2">
      <c r="A7121" s="18" t="s">
        <v>221</v>
      </c>
      <c r="B7121" s="18" t="s">
        <v>333</v>
      </c>
      <c r="C7121" s="18" t="s">
        <v>336</v>
      </c>
      <c r="D7121" s="18" t="s">
        <v>275</v>
      </c>
      <c r="E7121" s="18" t="s">
        <v>276</v>
      </c>
      <c r="F7121" s="44">
        <v>64</v>
      </c>
    </row>
    <row r="7122" spans="1:6" x14ac:dyDescent="0.2">
      <c r="A7122" s="18" t="s">
        <v>221</v>
      </c>
      <c r="B7122" s="18" t="s">
        <v>333</v>
      </c>
      <c r="C7122" s="18" t="s">
        <v>336</v>
      </c>
      <c r="D7122" s="18" t="s">
        <v>275</v>
      </c>
      <c r="E7122" s="18" t="s">
        <v>28</v>
      </c>
      <c r="F7122" s="44">
        <v>98</v>
      </c>
    </row>
    <row r="7123" spans="1:6" x14ac:dyDescent="0.2">
      <c r="A7123" s="18" t="s">
        <v>221</v>
      </c>
      <c r="B7123" s="18" t="s">
        <v>333</v>
      </c>
      <c r="C7123" s="18" t="s">
        <v>336</v>
      </c>
      <c r="D7123" s="18" t="s">
        <v>275</v>
      </c>
      <c r="E7123" s="18" t="s">
        <v>31</v>
      </c>
      <c r="F7123" s="44">
        <v>303</v>
      </c>
    </row>
    <row r="7124" spans="1:6" x14ac:dyDescent="0.2">
      <c r="A7124" s="18" t="s">
        <v>221</v>
      </c>
      <c r="B7124" s="18" t="s">
        <v>333</v>
      </c>
      <c r="C7124" s="18" t="s">
        <v>336</v>
      </c>
      <c r="D7124" s="18" t="s">
        <v>275</v>
      </c>
      <c r="E7124" s="18" t="s">
        <v>26</v>
      </c>
      <c r="F7124" s="44">
        <v>580</v>
      </c>
    </row>
    <row r="7125" spans="1:6" x14ac:dyDescent="0.2">
      <c r="A7125" s="18" t="s">
        <v>221</v>
      </c>
      <c r="B7125" s="18" t="s">
        <v>333</v>
      </c>
      <c r="C7125" s="18" t="s">
        <v>336</v>
      </c>
      <c r="D7125" s="18" t="s">
        <v>275</v>
      </c>
      <c r="E7125" s="18" t="s">
        <v>33</v>
      </c>
      <c r="F7125" s="44">
        <v>142</v>
      </c>
    </row>
    <row r="7126" spans="1:6" x14ac:dyDescent="0.2">
      <c r="A7126" s="18" t="s">
        <v>221</v>
      </c>
      <c r="B7126" s="18" t="s">
        <v>333</v>
      </c>
      <c r="C7126" s="18" t="s">
        <v>336</v>
      </c>
      <c r="D7126" s="18" t="s">
        <v>275</v>
      </c>
      <c r="E7126" s="18" t="s">
        <v>23</v>
      </c>
      <c r="F7126" s="44">
        <v>220</v>
      </c>
    </row>
    <row r="7127" spans="1:6" x14ac:dyDescent="0.2">
      <c r="A7127" s="18" t="s">
        <v>221</v>
      </c>
      <c r="B7127" s="18" t="s">
        <v>333</v>
      </c>
      <c r="C7127" s="18" t="s">
        <v>336</v>
      </c>
      <c r="D7127" s="18" t="s">
        <v>275</v>
      </c>
      <c r="E7127" s="18" t="s">
        <v>32</v>
      </c>
      <c r="F7127" s="44">
        <v>4</v>
      </c>
    </row>
    <row r="7128" spans="1:6" x14ac:dyDescent="0.2">
      <c r="A7128" s="18" t="s">
        <v>221</v>
      </c>
      <c r="B7128" s="18" t="s">
        <v>333</v>
      </c>
      <c r="C7128" s="18" t="s">
        <v>336</v>
      </c>
      <c r="D7128" s="18" t="s">
        <v>275</v>
      </c>
      <c r="E7128" s="18" t="s">
        <v>29</v>
      </c>
      <c r="F7128" s="44">
        <v>87</v>
      </c>
    </row>
    <row r="7129" spans="1:6" x14ac:dyDescent="0.2">
      <c r="A7129" s="18" t="s">
        <v>221</v>
      </c>
      <c r="B7129" s="18" t="s">
        <v>333</v>
      </c>
      <c r="C7129" s="18" t="s">
        <v>336</v>
      </c>
      <c r="D7129" s="18" t="s">
        <v>162</v>
      </c>
      <c r="E7129" s="18" t="s">
        <v>163</v>
      </c>
      <c r="F7129" s="44">
        <v>3199</v>
      </c>
    </row>
    <row r="7130" spans="1:6" x14ac:dyDescent="0.2">
      <c r="A7130" s="18" t="s">
        <v>221</v>
      </c>
      <c r="B7130" s="18" t="s">
        <v>333</v>
      </c>
      <c r="C7130" s="18" t="s">
        <v>336</v>
      </c>
      <c r="D7130" s="18" t="s">
        <v>65</v>
      </c>
      <c r="E7130" s="18" t="s">
        <v>70</v>
      </c>
      <c r="F7130" s="44">
        <v>27</v>
      </c>
    </row>
    <row r="7131" spans="1:6" x14ac:dyDescent="0.2">
      <c r="A7131" s="18" t="s">
        <v>221</v>
      </c>
      <c r="B7131" s="18" t="s">
        <v>333</v>
      </c>
      <c r="C7131" s="18" t="s">
        <v>336</v>
      </c>
      <c r="D7131" s="18" t="s">
        <v>65</v>
      </c>
      <c r="E7131" s="18" t="s">
        <v>69</v>
      </c>
      <c r="F7131" s="44">
        <v>1</v>
      </c>
    </row>
    <row r="7132" spans="1:6" x14ac:dyDescent="0.2">
      <c r="A7132" s="18" t="s">
        <v>221</v>
      </c>
      <c r="B7132" s="18" t="s">
        <v>333</v>
      </c>
      <c r="C7132" s="18" t="s">
        <v>336</v>
      </c>
      <c r="D7132" s="18" t="s">
        <v>65</v>
      </c>
      <c r="E7132" s="18" t="s">
        <v>277</v>
      </c>
      <c r="F7132" s="44">
        <v>16</v>
      </c>
    </row>
    <row r="7133" spans="1:6" x14ac:dyDescent="0.2">
      <c r="A7133" s="18" t="s">
        <v>221</v>
      </c>
      <c r="B7133" s="18" t="s">
        <v>333</v>
      </c>
      <c r="C7133" s="18" t="s">
        <v>336</v>
      </c>
      <c r="D7133" s="18" t="s">
        <v>65</v>
      </c>
      <c r="E7133" s="18" t="s">
        <v>278</v>
      </c>
      <c r="F7133" s="44">
        <v>294</v>
      </c>
    </row>
    <row r="7134" spans="1:6" x14ac:dyDescent="0.2">
      <c r="A7134" s="18" t="s">
        <v>221</v>
      </c>
      <c r="B7134" s="18" t="s">
        <v>333</v>
      </c>
      <c r="C7134" s="18" t="s">
        <v>336</v>
      </c>
      <c r="D7134" s="18" t="s">
        <v>65</v>
      </c>
      <c r="E7134" s="18" t="s">
        <v>279</v>
      </c>
      <c r="F7134" s="44">
        <v>50</v>
      </c>
    </row>
    <row r="7135" spans="1:6" x14ac:dyDescent="0.2">
      <c r="A7135" s="18" t="s">
        <v>221</v>
      </c>
      <c r="B7135" s="18" t="s">
        <v>333</v>
      </c>
      <c r="C7135" s="18" t="s">
        <v>336</v>
      </c>
      <c r="D7135" s="18" t="s">
        <v>65</v>
      </c>
      <c r="E7135" s="18" t="s">
        <v>23</v>
      </c>
      <c r="F7135" s="44">
        <v>625</v>
      </c>
    </row>
    <row r="7136" spans="1:6" x14ac:dyDescent="0.2">
      <c r="A7136" s="18" t="s">
        <v>221</v>
      </c>
      <c r="B7136" s="18" t="s">
        <v>333</v>
      </c>
      <c r="C7136" s="18" t="s">
        <v>336</v>
      </c>
      <c r="D7136" s="18" t="s">
        <v>65</v>
      </c>
      <c r="E7136" s="18" t="s">
        <v>280</v>
      </c>
      <c r="F7136" s="44">
        <v>16</v>
      </c>
    </row>
    <row r="7137" spans="1:6" x14ac:dyDescent="0.2">
      <c r="A7137" s="18" t="s">
        <v>221</v>
      </c>
      <c r="B7137" s="18" t="s">
        <v>333</v>
      </c>
      <c r="C7137" s="18" t="s">
        <v>336</v>
      </c>
      <c r="D7137" s="18" t="s">
        <v>65</v>
      </c>
      <c r="E7137" s="18" t="s">
        <v>66</v>
      </c>
      <c r="F7137" s="44">
        <v>143</v>
      </c>
    </row>
    <row r="7138" spans="1:6" x14ac:dyDescent="0.2">
      <c r="A7138" s="18" t="s">
        <v>221</v>
      </c>
      <c r="B7138" s="18" t="s">
        <v>333</v>
      </c>
      <c r="C7138" s="18" t="s">
        <v>336</v>
      </c>
      <c r="D7138" s="18" t="s">
        <v>243</v>
      </c>
      <c r="E7138" s="18" t="s">
        <v>21</v>
      </c>
      <c r="F7138" s="44">
        <v>15</v>
      </c>
    </row>
    <row r="7139" spans="1:6" x14ac:dyDescent="0.2">
      <c r="A7139" s="18" t="s">
        <v>221</v>
      </c>
      <c r="B7139" s="18" t="s">
        <v>333</v>
      </c>
      <c r="C7139" s="18" t="s">
        <v>336</v>
      </c>
      <c r="D7139" s="18" t="s">
        <v>243</v>
      </c>
      <c r="E7139" s="18" t="s">
        <v>14</v>
      </c>
      <c r="F7139" s="44">
        <v>15</v>
      </c>
    </row>
    <row r="7140" spans="1:6" x14ac:dyDescent="0.2">
      <c r="A7140" s="18" t="s">
        <v>221</v>
      </c>
      <c r="B7140" s="18" t="s">
        <v>333</v>
      </c>
      <c r="C7140" s="18" t="s">
        <v>336</v>
      </c>
      <c r="D7140" s="18" t="s">
        <v>243</v>
      </c>
      <c r="E7140" s="18" t="s">
        <v>18</v>
      </c>
      <c r="F7140" s="44">
        <v>69</v>
      </c>
    </row>
    <row r="7141" spans="1:6" x14ac:dyDescent="0.2">
      <c r="A7141" s="18" t="s">
        <v>221</v>
      </c>
      <c r="B7141" s="18" t="s">
        <v>333</v>
      </c>
      <c r="C7141" s="18" t="s">
        <v>336</v>
      </c>
      <c r="D7141" s="18" t="s">
        <v>243</v>
      </c>
      <c r="E7141" s="18" t="s">
        <v>17</v>
      </c>
      <c r="F7141" s="44">
        <v>48</v>
      </c>
    </row>
    <row r="7142" spans="1:6" x14ac:dyDescent="0.2">
      <c r="A7142" s="18" t="s">
        <v>221</v>
      </c>
      <c r="B7142" s="18" t="s">
        <v>333</v>
      </c>
      <c r="C7142" s="18" t="s">
        <v>336</v>
      </c>
      <c r="D7142" s="18" t="s">
        <v>243</v>
      </c>
      <c r="E7142" s="18" t="s">
        <v>20</v>
      </c>
      <c r="F7142" s="44">
        <v>14</v>
      </c>
    </row>
    <row r="7143" spans="1:6" x14ac:dyDescent="0.2">
      <c r="A7143" s="18" t="s">
        <v>221</v>
      </c>
      <c r="B7143" s="18" t="s">
        <v>333</v>
      </c>
      <c r="C7143" s="18" t="s">
        <v>336</v>
      </c>
      <c r="D7143" s="18" t="s">
        <v>243</v>
      </c>
      <c r="E7143" s="18" t="s">
        <v>23</v>
      </c>
      <c r="F7143" s="44">
        <v>15</v>
      </c>
    </row>
    <row r="7144" spans="1:6" x14ac:dyDescent="0.2">
      <c r="A7144" s="18" t="s">
        <v>221</v>
      </c>
      <c r="B7144" s="18" t="s">
        <v>333</v>
      </c>
      <c r="C7144" s="18" t="s">
        <v>336</v>
      </c>
      <c r="D7144" s="18" t="s">
        <v>243</v>
      </c>
      <c r="E7144" s="18" t="s">
        <v>15</v>
      </c>
      <c r="F7144" s="44">
        <v>61</v>
      </c>
    </row>
    <row r="7145" spans="1:6" x14ac:dyDescent="0.2">
      <c r="A7145" s="18" t="s">
        <v>221</v>
      </c>
      <c r="B7145" s="18" t="s">
        <v>333</v>
      </c>
      <c r="C7145" s="18" t="s">
        <v>336</v>
      </c>
      <c r="D7145" s="18" t="s">
        <v>243</v>
      </c>
      <c r="E7145" s="18" t="s">
        <v>22</v>
      </c>
      <c r="F7145" s="44">
        <v>32</v>
      </c>
    </row>
    <row r="7146" spans="1:6" x14ac:dyDescent="0.2">
      <c r="A7146" s="18" t="s">
        <v>221</v>
      </c>
      <c r="B7146" s="18" t="s">
        <v>333</v>
      </c>
      <c r="C7146" s="18" t="s">
        <v>336</v>
      </c>
      <c r="D7146" s="18" t="s">
        <v>98</v>
      </c>
      <c r="E7146" s="18" t="s">
        <v>100</v>
      </c>
      <c r="F7146" s="44">
        <v>57</v>
      </c>
    </row>
    <row r="7147" spans="1:6" x14ac:dyDescent="0.2">
      <c r="A7147" s="18" t="s">
        <v>221</v>
      </c>
      <c r="B7147" s="18" t="s">
        <v>333</v>
      </c>
      <c r="C7147" s="18" t="s">
        <v>336</v>
      </c>
      <c r="D7147" s="18" t="s">
        <v>98</v>
      </c>
      <c r="E7147" s="18" t="s">
        <v>102</v>
      </c>
      <c r="F7147" s="44">
        <v>14</v>
      </c>
    </row>
    <row r="7148" spans="1:6" x14ac:dyDescent="0.2">
      <c r="A7148" s="18" t="s">
        <v>221</v>
      </c>
      <c r="B7148" s="18" t="s">
        <v>333</v>
      </c>
      <c r="C7148" s="18" t="s">
        <v>336</v>
      </c>
      <c r="D7148" s="18" t="s">
        <v>98</v>
      </c>
      <c r="E7148" s="18" t="s">
        <v>23</v>
      </c>
      <c r="F7148" s="44">
        <v>136</v>
      </c>
    </row>
    <row r="7149" spans="1:6" x14ac:dyDescent="0.2">
      <c r="A7149" s="18" t="s">
        <v>221</v>
      </c>
      <c r="B7149" s="18" t="s">
        <v>333</v>
      </c>
      <c r="C7149" s="18" t="s">
        <v>336</v>
      </c>
      <c r="D7149" s="18" t="s">
        <v>98</v>
      </c>
      <c r="E7149" s="18" t="s">
        <v>101</v>
      </c>
      <c r="F7149" s="44">
        <v>102</v>
      </c>
    </row>
    <row r="7150" spans="1:6" x14ac:dyDescent="0.2">
      <c r="A7150" s="18" t="s">
        <v>221</v>
      </c>
      <c r="B7150" s="18" t="s">
        <v>333</v>
      </c>
      <c r="C7150" s="18" t="s">
        <v>336</v>
      </c>
      <c r="D7150" s="18" t="s">
        <v>98</v>
      </c>
      <c r="E7150" s="18" t="s">
        <v>104</v>
      </c>
      <c r="F7150" s="44">
        <v>21</v>
      </c>
    </row>
    <row r="7151" spans="1:6" x14ac:dyDescent="0.2">
      <c r="A7151" s="18" t="s">
        <v>221</v>
      </c>
      <c r="B7151" s="18" t="s">
        <v>333</v>
      </c>
      <c r="C7151" s="18" t="s">
        <v>336</v>
      </c>
      <c r="D7151" s="18" t="s">
        <v>98</v>
      </c>
      <c r="E7151" s="18" t="s">
        <v>99</v>
      </c>
      <c r="F7151" s="44">
        <v>979</v>
      </c>
    </row>
    <row r="7152" spans="1:6" x14ac:dyDescent="0.2">
      <c r="A7152" s="18" t="s">
        <v>221</v>
      </c>
      <c r="B7152" s="18" t="s">
        <v>333</v>
      </c>
      <c r="C7152" s="18" t="s">
        <v>336</v>
      </c>
      <c r="D7152" s="18" t="s">
        <v>98</v>
      </c>
      <c r="E7152" s="18" t="s">
        <v>103</v>
      </c>
      <c r="F7152" s="44">
        <v>215</v>
      </c>
    </row>
    <row r="7153" spans="1:6" x14ac:dyDescent="0.2">
      <c r="A7153" s="18" t="s">
        <v>221</v>
      </c>
      <c r="B7153" s="18" t="s">
        <v>333</v>
      </c>
      <c r="C7153" s="18" t="s">
        <v>336</v>
      </c>
      <c r="D7153" s="18" t="s">
        <v>39</v>
      </c>
      <c r="E7153" s="18" t="s">
        <v>172</v>
      </c>
      <c r="F7153" s="44">
        <v>44</v>
      </c>
    </row>
    <row r="7154" spans="1:6" x14ac:dyDescent="0.2">
      <c r="A7154" s="18" t="s">
        <v>221</v>
      </c>
      <c r="B7154" s="18" t="s">
        <v>333</v>
      </c>
      <c r="C7154" s="18" t="s">
        <v>336</v>
      </c>
      <c r="D7154" s="18" t="s">
        <v>39</v>
      </c>
      <c r="E7154" s="18" t="s">
        <v>174</v>
      </c>
      <c r="F7154" s="44">
        <v>20</v>
      </c>
    </row>
    <row r="7155" spans="1:6" x14ac:dyDescent="0.2">
      <c r="A7155" s="18" t="s">
        <v>221</v>
      </c>
      <c r="B7155" s="18" t="s">
        <v>333</v>
      </c>
      <c r="C7155" s="18" t="s">
        <v>336</v>
      </c>
      <c r="D7155" s="18" t="s">
        <v>39</v>
      </c>
      <c r="E7155" s="18" t="s">
        <v>23</v>
      </c>
      <c r="F7155" s="44">
        <v>12</v>
      </c>
    </row>
    <row r="7156" spans="1:6" x14ac:dyDescent="0.2">
      <c r="A7156" s="18" t="s">
        <v>221</v>
      </c>
      <c r="B7156" s="18" t="s">
        <v>333</v>
      </c>
      <c r="C7156" s="18" t="s">
        <v>336</v>
      </c>
      <c r="D7156" s="18" t="s">
        <v>39</v>
      </c>
      <c r="E7156" s="18" t="s">
        <v>54</v>
      </c>
      <c r="F7156" s="44">
        <v>5</v>
      </c>
    </row>
    <row r="7157" spans="1:6" x14ac:dyDescent="0.2">
      <c r="A7157" s="18" t="s">
        <v>221</v>
      </c>
      <c r="B7157" s="18" t="s">
        <v>333</v>
      </c>
      <c r="C7157" s="18" t="s">
        <v>336</v>
      </c>
      <c r="D7157" s="18" t="s">
        <v>39</v>
      </c>
      <c r="E7157" s="18" t="s">
        <v>171</v>
      </c>
      <c r="F7157" s="44">
        <v>1</v>
      </c>
    </row>
    <row r="7158" spans="1:6" x14ac:dyDescent="0.2">
      <c r="A7158" s="18" t="s">
        <v>221</v>
      </c>
      <c r="B7158" s="18" t="s">
        <v>333</v>
      </c>
      <c r="C7158" s="18" t="s">
        <v>336</v>
      </c>
      <c r="D7158" s="18" t="s">
        <v>39</v>
      </c>
      <c r="E7158" s="18" t="s">
        <v>55</v>
      </c>
      <c r="F7158" s="44">
        <v>17</v>
      </c>
    </row>
    <row r="7159" spans="1:6" x14ac:dyDescent="0.2">
      <c r="A7159" s="18" t="s">
        <v>221</v>
      </c>
      <c r="B7159" s="18" t="s">
        <v>333</v>
      </c>
      <c r="C7159" s="18" t="s">
        <v>336</v>
      </c>
      <c r="D7159" s="18" t="s">
        <v>39</v>
      </c>
      <c r="E7159" s="18" t="s">
        <v>42</v>
      </c>
      <c r="F7159" s="44">
        <v>1</v>
      </c>
    </row>
    <row r="7160" spans="1:6" x14ac:dyDescent="0.2">
      <c r="A7160" s="18" t="s">
        <v>221</v>
      </c>
      <c r="B7160" s="18" t="s">
        <v>333</v>
      </c>
      <c r="C7160" s="18" t="s">
        <v>336</v>
      </c>
      <c r="D7160" s="18" t="s">
        <v>39</v>
      </c>
      <c r="E7160" s="18" t="s">
        <v>170</v>
      </c>
      <c r="F7160" s="44">
        <v>19</v>
      </c>
    </row>
    <row r="7161" spans="1:6" x14ac:dyDescent="0.2">
      <c r="A7161" s="18" t="s">
        <v>221</v>
      </c>
      <c r="B7161" s="18" t="s">
        <v>333</v>
      </c>
      <c r="C7161" s="18" t="s">
        <v>336</v>
      </c>
      <c r="D7161" s="18" t="s">
        <v>39</v>
      </c>
      <c r="E7161" s="18" t="s">
        <v>48</v>
      </c>
      <c r="F7161" s="44">
        <v>3</v>
      </c>
    </row>
    <row r="7162" spans="1:6" x14ac:dyDescent="0.2">
      <c r="A7162" s="18" t="s">
        <v>221</v>
      </c>
      <c r="B7162" s="18" t="s">
        <v>333</v>
      </c>
      <c r="C7162" s="18" t="s">
        <v>336</v>
      </c>
      <c r="D7162" s="18" t="s">
        <v>39</v>
      </c>
      <c r="E7162" s="18" t="s">
        <v>47</v>
      </c>
      <c r="F7162" s="44">
        <v>72</v>
      </c>
    </row>
    <row r="7163" spans="1:6" x14ac:dyDescent="0.2">
      <c r="A7163" s="18" t="s">
        <v>221</v>
      </c>
      <c r="B7163" s="18" t="s">
        <v>333</v>
      </c>
      <c r="C7163" s="18" t="s">
        <v>336</v>
      </c>
      <c r="D7163" s="18" t="s">
        <v>39</v>
      </c>
      <c r="E7163" s="18" t="s">
        <v>169</v>
      </c>
      <c r="F7163" s="44">
        <v>135</v>
      </c>
    </row>
    <row r="7164" spans="1:6" x14ac:dyDescent="0.2">
      <c r="A7164" s="18" t="s">
        <v>221</v>
      </c>
      <c r="B7164" s="18" t="s">
        <v>333</v>
      </c>
      <c r="C7164" s="18" t="s">
        <v>336</v>
      </c>
      <c r="D7164" s="18" t="s">
        <v>39</v>
      </c>
      <c r="E7164" s="18" t="s">
        <v>189</v>
      </c>
      <c r="F7164" s="44">
        <v>4</v>
      </c>
    </row>
    <row r="7165" spans="1:6" x14ac:dyDescent="0.2">
      <c r="A7165" s="18" t="s">
        <v>221</v>
      </c>
      <c r="B7165" s="18" t="s">
        <v>333</v>
      </c>
      <c r="C7165" s="18" t="s">
        <v>336</v>
      </c>
      <c r="D7165" s="18" t="s">
        <v>39</v>
      </c>
      <c r="E7165" s="18" t="s">
        <v>56</v>
      </c>
      <c r="F7165" s="44">
        <v>26</v>
      </c>
    </row>
    <row r="7166" spans="1:6" x14ac:dyDescent="0.2">
      <c r="A7166" s="18" t="s">
        <v>221</v>
      </c>
      <c r="B7166" s="18" t="s">
        <v>333</v>
      </c>
      <c r="C7166" s="18" t="s">
        <v>336</v>
      </c>
      <c r="D7166" s="18" t="s">
        <v>39</v>
      </c>
      <c r="E7166" s="18" t="s">
        <v>44</v>
      </c>
      <c r="F7166" s="44">
        <v>3</v>
      </c>
    </row>
    <row r="7167" spans="1:6" x14ac:dyDescent="0.2">
      <c r="A7167" s="18" t="s">
        <v>221</v>
      </c>
      <c r="B7167" s="18" t="s">
        <v>333</v>
      </c>
      <c r="C7167" s="18" t="s">
        <v>336</v>
      </c>
      <c r="D7167" s="18" t="s">
        <v>39</v>
      </c>
      <c r="E7167" s="18" t="s">
        <v>173</v>
      </c>
      <c r="F7167" s="44">
        <v>6</v>
      </c>
    </row>
    <row r="7168" spans="1:6" x14ac:dyDescent="0.2">
      <c r="A7168" s="18" t="s">
        <v>221</v>
      </c>
      <c r="B7168" s="18" t="s">
        <v>333</v>
      </c>
      <c r="C7168" s="18" t="s">
        <v>336</v>
      </c>
      <c r="D7168" s="18" t="s">
        <v>13</v>
      </c>
      <c r="E7168" s="18" t="s">
        <v>21</v>
      </c>
      <c r="F7168" s="44">
        <v>191</v>
      </c>
    </row>
    <row r="7169" spans="1:6" x14ac:dyDescent="0.2">
      <c r="A7169" s="18" t="s">
        <v>221</v>
      </c>
      <c r="B7169" s="18" t="s">
        <v>333</v>
      </c>
      <c r="C7169" s="18" t="s">
        <v>336</v>
      </c>
      <c r="D7169" s="18" t="s">
        <v>13</v>
      </c>
      <c r="E7169" s="18" t="s">
        <v>14</v>
      </c>
      <c r="F7169" s="44">
        <v>1136</v>
      </c>
    </row>
    <row r="7170" spans="1:6" x14ac:dyDescent="0.2">
      <c r="A7170" s="18" t="s">
        <v>221</v>
      </c>
      <c r="B7170" s="18" t="s">
        <v>333</v>
      </c>
      <c r="C7170" s="18" t="s">
        <v>336</v>
      </c>
      <c r="D7170" s="18" t="s">
        <v>13</v>
      </c>
      <c r="E7170" s="18" t="s">
        <v>18</v>
      </c>
      <c r="F7170" s="44">
        <v>2767</v>
      </c>
    </row>
    <row r="7171" spans="1:6" x14ac:dyDescent="0.2">
      <c r="A7171" s="18" t="s">
        <v>221</v>
      </c>
      <c r="B7171" s="18" t="s">
        <v>333</v>
      </c>
      <c r="C7171" s="18" t="s">
        <v>336</v>
      </c>
      <c r="D7171" s="18" t="s">
        <v>13</v>
      </c>
      <c r="E7171" s="18" t="s">
        <v>17</v>
      </c>
      <c r="F7171" s="44">
        <v>2543</v>
      </c>
    </row>
    <row r="7172" spans="1:6" x14ac:dyDescent="0.2">
      <c r="A7172" s="18" t="s">
        <v>221</v>
      </c>
      <c r="B7172" s="18" t="s">
        <v>333</v>
      </c>
      <c r="C7172" s="18" t="s">
        <v>336</v>
      </c>
      <c r="D7172" s="18" t="s">
        <v>13</v>
      </c>
      <c r="E7172" s="18" t="s">
        <v>20</v>
      </c>
      <c r="F7172" s="44">
        <v>372</v>
      </c>
    </row>
    <row r="7173" spans="1:6" x14ac:dyDescent="0.2">
      <c r="A7173" s="18" t="s">
        <v>221</v>
      </c>
      <c r="B7173" s="18" t="s">
        <v>333</v>
      </c>
      <c r="C7173" s="18" t="s">
        <v>336</v>
      </c>
      <c r="D7173" s="18" t="s">
        <v>13</v>
      </c>
      <c r="E7173" s="18" t="s">
        <v>23</v>
      </c>
      <c r="F7173" s="44">
        <v>222</v>
      </c>
    </row>
    <row r="7174" spans="1:6" x14ac:dyDescent="0.2">
      <c r="A7174" s="18" t="s">
        <v>221</v>
      </c>
      <c r="B7174" s="18" t="s">
        <v>333</v>
      </c>
      <c r="C7174" s="18" t="s">
        <v>336</v>
      </c>
      <c r="D7174" s="18" t="s">
        <v>13</v>
      </c>
      <c r="E7174" s="18" t="s">
        <v>15</v>
      </c>
      <c r="F7174" s="44">
        <v>563</v>
      </c>
    </row>
    <row r="7175" spans="1:6" x14ac:dyDescent="0.2">
      <c r="A7175" s="18" t="s">
        <v>221</v>
      </c>
      <c r="B7175" s="18" t="s">
        <v>333</v>
      </c>
      <c r="C7175" s="18" t="s">
        <v>336</v>
      </c>
      <c r="D7175" s="18" t="s">
        <v>13</v>
      </c>
      <c r="E7175" s="18" t="s">
        <v>22</v>
      </c>
      <c r="F7175" s="44">
        <v>494</v>
      </c>
    </row>
    <row r="7176" spans="1:6" x14ac:dyDescent="0.2">
      <c r="A7176" s="18" t="s">
        <v>221</v>
      </c>
      <c r="B7176" s="18" t="s">
        <v>333</v>
      </c>
      <c r="C7176" s="18" t="s">
        <v>336</v>
      </c>
      <c r="D7176" s="18" t="s">
        <v>13</v>
      </c>
      <c r="E7176" s="18" t="s">
        <v>19</v>
      </c>
      <c r="F7176" s="44">
        <v>149</v>
      </c>
    </row>
    <row r="7177" spans="1:6" x14ac:dyDescent="0.2">
      <c r="A7177" s="18" t="s">
        <v>221</v>
      </c>
      <c r="B7177" s="18" t="s">
        <v>333</v>
      </c>
      <c r="C7177" s="18" t="s">
        <v>336</v>
      </c>
      <c r="D7177" s="18" t="s">
        <v>128</v>
      </c>
      <c r="E7177" s="18" t="s">
        <v>23</v>
      </c>
      <c r="F7177" s="44">
        <v>318</v>
      </c>
    </row>
    <row r="7178" spans="1:6" x14ac:dyDescent="0.2">
      <c r="A7178" s="18" t="s">
        <v>221</v>
      </c>
      <c r="B7178" s="18" t="s">
        <v>333</v>
      </c>
      <c r="C7178" s="18" t="s">
        <v>336</v>
      </c>
      <c r="D7178" s="18" t="s">
        <v>128</v>
      </c>
      <c r="E7178" s="18" t="s">
        <v>129</v>
      </c>
      <c r="F7178" s="44">
        <v>59</v>
      </c>
    </row>
    <row r="7179" spans="1:6" x14ac:dyDescent="0.2">
      <c r="A7179" s="18" t="s">
        <v>221</v>
      </c>
      <c r="B7179" s="18" t="s">
        <v>333</v>
      </c>
      <c r="C7179" s="18" t="s">
        <v>336</v>
      </c>
      <c r="D7179" s="18" t="s">
        <v>128</v>
      </c>
      <c r="E7179" s="18" t="s">
        <v>130</v>
      </c>
      <c r="F7179" s="44">
        <v>387</v>
      </c>
    </row>
    <row r="7180" spans="1:6" x14ac:dyDescent="0.2">
      <c r="A7180" s="18" t="s">
        <v>221</v>
      </c>
      <c r="B7180" s="18" t="s">
        <v>333</v>
      </c>
      <c r="C7180" s="18" t="s">
        <v>336</v>
      </c>
      <c r="D7180" s="18" t="s">
        <v>244</v>
      </c>
      <c r="E7180" s="18" t="s">
        <v>160</v>
      </c>
      <c r="F7180" s="44">
        <v>17</v>
      </c>
    </row>
    <row r="7181" spans="1:6" x14ac:dyDescent="0.2">
      <c r="A7181" s="18" t="s">
        <v>221</v>
      </c>
      <c r="B7181" s="18" t="s">
        <v>333</v>
      </c>
      <c r="C7181" s="18" t="s">
        <v>336</v>
      </c>
      <c r="D7181" s="18" t="s">
        <v>244</v>
      </c>
      <c r="E7181" s="18" t="s">
        <v>159</v>
      </c>
      <c r="F7181" s="44">
        <v>1</v>
      </c>
    </row>
    <row r="7182" spans="1:6" x14ac:dyDescent="0.2">
      <c r="A7182" s="18" t="s">
        <v>221</v>
      </c>
      <c r="B7182" s="18" t="s">
        <v>333</v>
      </c>
      <c r="C7182" s="18" t="s">
        <v>336</v>
      </c>
      <c r="D7182" s="18" t="s">
        <v>244</v>
      </c>
      <c r="E7182" s="18" t="s">
        <v>161</v>
      </c>
      <c r="F7182" s="44">
        <v>64</v>
      </c>
    </row>
    <row r="7183" spans="1:6" x14ac:dyDescent="0.2">
      <c r="A7183" s="18" t="s">
        <v>221</v>
      </c>
      <c r="B7183" s="18" t="s">
        <v>333</v>
      </c>
      <c r="C7183" s="18" t="s">
        <v>336</v>
      </c>
      <c r="D7183" s="18" t="s">
        <v>138</v>
      </c>
      <c r="E7183" s="18" t="s">
        <v>140</v>
      </c>
      <c r="F7183" s="44">
        <v>96</v>
      </c>
    </row>
    <row r="7184" spans="1:6" x14ac:dyDescent="0.2">
      <c r="A7184" s="18" t="s">
        <v>221</v>
      </c>
      <c r="B7184" s="18" t="s">
        <v>333</v>
      </c>
      <c r="C7184" s="18" t="s">
        <v>336</v>
      </c>
      <c r="D7184" s="18" t="s">
        <v>138</v>
      </c>
      <c r="E7184" s="18" t="s">
        <v>139</v>
      </c>
      <c r="F7184" s="44">
        <v>495</v>
      </c>
    </row>
    <row r="7185" spans="1:6" x14ac:dyDescent="0.2">
      <c r="A7185" s="18" t="s">
        <v>221</v>
      </c>
      <c r="B7185" s="18" t="s">
        <v>333</v>
      </c>
      <c r="C7185" s="18" t="s">
        <v>336</v>
      </c>
      <c r="D7185" s="18" t="s">
        <v>148</v>
      </c>
      <c r="E7185" s="18" t="s">
        <v>149</v>
      </c>
      <c r="F7185" s="44">
        <v>1</v>
      </c>
    </row>
    <row r="7186" spans="1:6" x14ac:dyDescent="0.2">
      <c r="A7186" s="18" t="s">
        <v>221</v>
      </c>
      <c r="B7186" s="18" t="s">
        <v>333</v>
      </c>
      <c r="C7186" s="18" t="s">
        <v>336</v>
      </c>
      <c r="D7186" s="18" t="s">
        <v>148</v>
      </c>
      <c r="E7186" s="18" t="s">
        <v>23</v>
      </c>
      <c r="F7186" s="44">
        <v>5</v>
      </c>
    </row>
    <row r="7187" spans="1:6" x14ac:dyDescent="0.2">
      <c r="A7187" s="18" t="s">
        <v>221</v>
      </c>
      <c r="B7187" s="18" t="s">
        <v>333</v>
      </c>
      <c r="C7187" s="18" t="s">
        <v>337</v>
      </c>
      <c r="D7187" s="18" t="s">
        <v>21</v>
      </c>
      <c r="E7187" s="18" t="s">
        <v>156</v>
      </c>
      <c r="F7187" s="44">
        <v>208</v>
      </c>
    </row>
    <row r="7188" spans="1:6" x14ac:dyDescent="0.2">
      <c r="A7188" s="18" t="s">
        <v>221</v>
      </c>
      <c r="B7188" s="18" t="s">
        <v>333</v>
      </c>
      <c r="C7188" s="18" t="s">
        <v>337</v>
      </c>
      <c r="D7188" s="18" t="s">
        <v>21</v>
      </c>
      <c r="E7188" s="18" t="s">
        <v>157</v>
      </c>
      <c r="F7188" s="44">
        <v>777</v>
      </c>
    </row>
    <row r="7189" spans="1:6" x14ac:dyDescent="0.2">
      <c r="A7189" s="18" t="s">
        <v>221</v>
      </c>
      <c r="B7189" s="18" t="s">
        <v>333</v>
      </c>
      <c r="C7189" s="18" t="s">
        <v>337</v>
      </c>
      <c r="D7189" s="18" t="s">
        <v>73</v>
      </c>
      <c r="E7189" s="18" t="s">
        <v>93</v>
      </c>
      <c r="F7189" s="44">
        <v>19</v>
      </c>
    </row>
    <row r="7190" spans="1:6" x14ac:dyDescent="0.2">
      <c r="A7190" s="18" t="s">
        <v>221</v>
      </c>
      <c r="B7190" s="18" t="s">
        <v>333</v>
      </c>
      <c r="C7190" s="18" t="s">
        <v>337</v>
      </c>
      <c r="D7190" s="18" t="s">
        <v>73</v>
      </c>
      <c r="E7190" s="18" t="s">
        <v>92</v>
      </c>
      <c r="F7190" s="44">
        <v>14</v>
      </c>
    </row>
    <row r="7191" spans="1:6" x14ac:dyDescent="0.2">
      <c r="A7191" s="18" t="s">
        <v>221</v>
      </c>
      <c r="B7191" s="18" t="s">
        <v>333</v>
      </c>
      <c r="C7191" s="18" t="s">
        <v>337</v>
      </c>
      <c r="D7191" s="18" t="s">
        <v>73</v>
      </c>
      <c r="E7191" s="18" t="s">
        <v>94</v>
      </c>
      <c r="F7191" s="44">
        <v>9</v>
      </c>
    </row>
    <row r="7192" spans="1:6" x14ac:dyDescent="0.2">
      <c r="A7192" s="18" t="s">
        <v>221</v>
      </c>
      <c r="B7192" s="18" t="s">
        <v>333</v>
      </c>
      <c r="C7192" s="18" t="s">
        <v>337</v>
      </c>
      <c r="D7192" s="18" t="s">
        <v>73</v>
      </c>
      <c r="E7192" s="18" t="s">
        <v>87</v>
      </c>
      <c r="F7192" s="44">
        <v>6</v>
      </c>
    </row>
    <row r="7193" spans="1:6" x14ac:dyDescent="0.2">
      <c r="A7193" s="18" t="s">
        <v>221</v>
      </c>
      <c r="B7193" s="18" t="s">
        <v>333</v>
      </c>
      <c r="C7193" s="18" t="s">
        <v>337</v>
      </c>
      <c r="D7193" s="18" t="s">
        <v>73</v>
      </c>
      <c r="E7193" s="18" t="s">
        <v>86</v>
      </c>
      <c r="F7193" s="44">
        <v>37</v>
      </c>
    </row>
    <row r="7194" spans="1:6" x14ac:dyDescent="0.2">
      <c r="A7194" s="18" t="s">
        <v>221</v>
      </c>
      <c r="B7194" s="18" t="s">
        <v>333</v>
      </c>
      <c r="C7194" s="18" t="s">
        <v>337</v>
      </c>
      <c r="D7194" s="18" t="s">
        <v>73</v>
      </c>
      <c r="E7194" s="18" t="s">
        <v>88</v>
      </c>
      <c r="F7194" s="44">
        <v>3</v>
      </c>
    </row>
    <row r="7195" spans="1:6" x14ac:dyDescent="0.2">
      <c r="A7195" s="18" t="s">
        <v>221</v>
      </c>
      <c r="B7195" s="18" t="s">
        <v>333</v>
      </c>
      <c r="C7195" s="18" t="s">
        <v>337</v>
      </c>
      <c r="D7195" s="18" t="s">
        <v>73</v>
      </c>
      <c r="E7195" s="18" t="s">
        <v>96</v>
      </c>
      <c r="F7195" s="44">
        <v>30</v>
      </c>
    </row>
    <row r="7196" spans="1:6" x14ac:dyDescent="0.2">
      <c r="A7196" s="18" t="s">
        <v>221</v>
      </c>
      <c r="B7196" s="18" t="s">
        <v>333</v>
      </c>
      <c r="C7196" s="18" t="s">
        <v>337</v>
      </c>
      <c r="D7196" s="18" t="s">
        <v>73</v>
      </c>
      <c r="E7196" s="18" t="s">
        <v>95</v>
      </c>
      <c r="F7196" s="44">
        <v>35</v>
      </c>
    </row>
    <row r="7197" spans="1:6" x14ac:dyDescent="0.2">
      <c r="A7197" s="18" t="s">
        <v>221</v>
      </c>
      <c r="B7197" s="18" t="s">
        <v>333</v>
      </c>
      <c r="C7197" s="18" t="s">
        <v>337</v>
      </c>
      <c r="D7197" s="18" t="s">
        <v>73</v>
      </c>
      <c r="E7197" s="18" t="s">
        <v>97</v>
      </c>
      <c r="F7197" s="44">
        <v>7</v>
      </c>
    </row>
    <row r="7198" spans="1:6" x14ac:dyDescent="0.2">
      <c r="A7198" s="18" t="s">
        <v>221</v>
      </c>
      <c r="B7198" s="18" t="s">
        <v>333</v>
      </c>
      <c r="C7198" s="18" t="s">
        <v>337</v>
      </c>
      <c r="D7198" s="18" t="s">
        <v>73</v>
      </c>
      <c r="E7198" s="18" t="s">
        <v>79</v>
      </c>
      <c r="F7198" s="44">
        <v>44</v>
      </c>
    </row>
    <row r="7199" spans="1:6" x14ac:dyDescent="0.2">
      <c r="A7199" s="18" t="s">
        <v>221</v>
      </c>
      <c r="B7199" s="18" t="s">
        <v>333</v>
      </c>
      <c r="C7199" s="18" t="s">
        <v>337</v>
      </c>
      <c r="D7199" s="18" t="s">
        <v>73</v>
      </c>
      <c r="E7199" s="18" t="s">
        <v>78</v>
      </c>
      <c r="F7199" s="44">
        <v>2</v>
      </c>
    </row>
    <row r="7200" spans="1:6" x14ac:dyDescent="0.2">
      <c r="A7200" s="18" t="s">
        <v>221</v>
      </c>
      <c r="B7200" s="18" t="s">
        <v>333</v>
      </c>
      <c r="C7200" s="18" t="s">
        <v>337</v>
      </c>
      <c r="D7200" s="18" t="s">
        <v>73</v>
      </c>
      <c r="E7200" s="18" t="s">
        <v>81</v>
      </c>
      <c r="F7200" s="44">
        <v>6</v>
      </c>
    </row>
    <row r="7201" spans="1:6" x14ac:dyDescent="0.2">
      <c r="A7201" s="18" t="s">
        <v>221</v>
      </c>
      <c r="B7201" s="18" t="s">
        <v>333</v>
      </c>
      <c r="C7201" s="18" t="s">
        <v>337</v>
      </c>
      <c r="D7201" s="18" t="s">
        <v>73</v>
      </c>
      <c r="E7201" s="18" t="s">
        <v>76</v>
      </c>
      <c r="F7201" s="44">
        <v>32</v>
      </c>
    </row>
    <row r="7202" spans="1:6" x14ac:dyDescent="0.2">
      <c r="A7202" s="18" t="s">
        <v>221</v>
      </c>
      <c r="B7202" s="18" t="s">
        <v>333</v>
      </c>
      <c r="C7202" s="18" t="s">
        <v>337</v>
      </c>
      <c r="D7202" s="18" t="s">
        <v>73</v>
      </c>
      <c r="E7202" s="18" t="s">
        <v>75</v>
      </c>
      <c r="F7202" s="44">
        <v>238</v>
      </c>
    </row>
    <row r="7203" spans="1:6" x14ac:dyDescent="0.2">
      <c r="A7203" s="18" t="s">
        <v>221</v>
      </c>
      <c r="B7203" s="18" t="s">
        <v>333</v>
      </c>
      <c r="C7203" s="18" t="s">
        <v>337</v>
      </c>
      <c r="D7203" s="18" t="s">
        <v>73</v>
      </c>
      <c r="E7203" s="18" t="s">
        <v>74</v>
      </c>
      <c r="F7203" s="44">
        <v>3</v>
      </c>
    </row>
    <row r="7204" spans="1:6" x14ac:dyDescent="0.2">
      <c r="A7204" s="18" t="s">
        <v>221</v>
      </c>
      <c r="B7204" s="18" t="s">
        <v>333</v>
      </c>
      <c r="C7204" s="18" t="s">
        <v>337</v>
      </c>
      <c r="D7204" s="18" t="s">
        <v>73</v>
      </c>
      <c r="E7204" s="18" t="s">
        <v>77</v>
      </c>
      <c r="F7204" s="44">
        <v>46</v>
      </c>
    </row>
    <row r="7205" spans="1:6" x14ac:dyDescent="0.2">
      <c r="A7205" s="18" t="s">
        <v>221</v>
      </c>
      <c r="B7205" s="18" t="s">
        <v>333</v>
      </c>
      <c r="C7205" s="18" t="s">
        <v>337</v>
      </c>
      <c r="D7205" s="18" t="s">
        <v>73</v>
      </c>
      <c r="E7205" s="18" t="s">
        <v>83</v>
      </c>
      <c r="F7205" s="44">
        <v>35</v>
      </c>
    </row>
    <row r="7206" spans="1:6" x14ac:dyDescent="0.2">
      <c r="A7206" s="18" t="s">
        <v>221</v>
      </c>
      <c r="B7206" s="18" t="s">
        <v>333</v>
      </c>
      <c r="C7206" s="18" t="s">
        <v>337</v>
      </c>
      <c r="D7206" s="18" t="s">
        <v>73</v>
      </c>
      <c r="E7206" s="18" t="s">
        <v>82</v>
      </c>
      <c r="F7206" s="44">
        <v>58</v>
      </c>
    </row>
    <row r="7207" spans="1:6" x14ac:dyDescent="0.2">
      <c r="A7207" s="18" t="s">
        <v>221</v>
      </c>
      <c r="B7207" s="18" t="s">
        <v>333</v>
      </c>
      <c r="C7207" s="18" t="s">
        <v>337</v>
      </c>
      <c r="D7207" s="18" t="s">
        <v>73</v>
      </c>
      <c r="E7207" s="18" t="s">
        <v>85</v>
      </c>
      <c r="F7207" s="44">
        <v>25</v>
      </c>
    </row>
    <row r="7208" spans="1:6" x14ac:dyDescent="0.2">
      <c r="A7208" s="18" t="s">
        <v>221</v>
      </c>
      <c r="B7208" s="18" t="s">
        <v>333</v>
      </c>
      <c r="C7208" s="18" t="s">
        <v>337</v>
      </c>
      <c r="D7208" s="18" t="s">
        <v>73</v>
      </c>
      <c r="E7208" s="18" t="s">
        <v>90</v>
      </c>
      <c r="F7208" s="44">
        <v>269</v>
      </c>
    </row>
    <row r="7209" spans="1:6" x14ac:dyDescent="0.2">
      <c r="A7209" s="18" t="s">
        <v>221</v>
      </c>
      <c r="B7209" s="18" t="s">
        <v>333</v>
      </c>
      <c r="C7209" s="18" t="s">
        <v>337</v>
      </c>
      <c r="D7209" s="18" t="s">
        <v>73</v>
      </c>
      <c r="E7209" s="18" t="s">
        <v>89</v>
      </c>
      <c r="F7209" s="44">
        <v>59</v>
      </c>
    </row>
    <row r="7210" spans="1:6" x14ac:dyDescent="0.2">
      <c r="A7210" s="18" t="s">
        <v>221</v>
      </c>
      <c r="B7210" s="18" t="s">
        <v>333</v>
      </c>
      <c r="C7210" s="18" t="s">
        <v>337</v>
      </c>
      <c r="D7210" s="18" t="s">
        <v>73</v>
      </c>
      <c r="E7210" s="18" t="s">
        <v>91</v>
      </c>
      <c r="F7210" s="44">
        <v>124</v>
      </c>
    </row>
    <row r="7211" spans="1:6" x14ac:dyDescent="0.2">
      <c r="A7211" s="18" t="s">
        <v>221</v>
      </c>
      <c r="B7211" s="18" t="s">
        <v>333</v>
      </c>
      <c r="C7211" s="18" t="s">
        <v>337</v>
      </c>
      <c r="D7211" s="18" t="s">
        <v>150</v>
      </c>
      <c r="E7211" s="18" t="s">
        <v>154</v>
      </c>
      <c r="F7211" s="44">
        <v>3506</v>
      </c>
    </row>
    <row r="7212" spans="1:6" x14ac:dyDescent="0.2">
      <c r="A7212" s="18" t="s">
        <v>221</v>
      </c>
      <c r="B7212" s="18" t="s">
        <v>333</v>
      </c>
      <c r="C7212" s="18" t="s">
        <v>337</v>
      </c>
      <c r="D7212" s="18" t="s">
        <v>150</v>
      </c>
      <c r="E7212" s="18" t="s">
        <v>151</v>
      </c>
      <c r="F7212" s="44">
        <v>11</v>
      </c>
    </row>
    <row r="7213" spans="1:6" x14ac:dyDescent="0.2">
      <c r="A7213" s="18" t="s">
        <v>221</v>
      </c>
      <c r="B7213" s="18" t="s">
        <v>333</v>
      </c>
      <c r="C7213" s="18" t="s">
        <v>337</v>
      </c>
      <c r="D7213" s="18" t="s">
        <v>150</v>
      </c>
      <c r="E7213" s="18" t="s">
        <v>152</v>
      </c>
      <c r="F7213" s="44">
        <v>547</v>
      </c>
    </row>
    <row r="7214" spans="1:6" x14ac:dyDescent="0.2">
      <c r="A7214" s="18" t="s">
        <v>221</v>
      </c>
      <c r="B7214" s="18" t="s">
        <v>333</v>
      </c>
      <c r="C7214" s="18" t="s">
        <v>337</v>
      </c>
      <c r="D7214" s="18" t="s">
        <v>150</v>
      </c>
      <c r="E7214" s="18" t="s">
        <v>153</v>
      </c>
      <c r="F7214" s="44">
        <v>2573</v>
      </c>
    </row>
    <row r="7215" spans="1:6" x14ac:dyDescent="0.2">
      <c r="A7215" s="18" t="s">
        <v>221</v>
      </c>
      <c r="B7215" s="18" t="s">
        <v>333</v>
      </c>
      <c r="C7215" s="18" t="s">
        <v>337</v>
      </c>
      <c r="D7215" s="18" t="s">
        <v>57</v>
      </c>
      <c r="E7215" s="18" t="s">
        <v>62</v>
      </c>
      <c r="F7215" s="44">
        <v>2434</v>
      </c>
    </row>
    <row r="7216" spans="1:6" x14ac:dyDescent="0.2">
      <c r="A7216" s="18" t="s">
        <v>221</v>
      </c>
      <c r="B7216" s="18" t="s">
        <v>333</v>
      </c>
      <c r="C7216" s="18" t="s">
        <v>337</v>
      </c>
      <c r="D7216" s="18" t="s">
        <v>57</v>
      </c>
      <c r="E7216" s="18" t="s">
        <v>59</v>
      </c>
      <c r="F7216" s="44">
        <v>927</v>
      </c>
    </row>
    <row r="7217" spans="1:6" x14ac:dyDescent="0.2">
      <c r="A7217" s="18" t="s">
        <v>221</v>
      </c>
      <c r="B7217" s="18" t="s">
        <v>333</v>
      </c>
      <c r="C7217" s="18" t="s">
        <v>337</v>
      </c>
      <c r="D7217" s="18" t="s">
        <v>57</v>
      </c>
      <c r="E7217" s="18" t="s">
        <v>60</v>
      </c>
      <c r="F7217" s="44">
        <v>2394</v>
      </c>
    </row>
    <row r="7218" spans="1:6" x14ac:dyDescent="0.2">
      <c r="A7218" s="18" t="s">
        <v>221</v>
      </c>
      <c r="B7218" s="18" t="s">
        <v>333</v>
      </c>
      <c r="C7218" s="18" t="s">
        <v>337</v>
      </c>
      <c r="D7218" s="18" t="s">
        <v>57</v>
      </c>
      <c r="E7218" s="18" t="s">
        <v>61</v>
      </c>
      <c r="F7218" s="44">
        <v>879</v>
      </c>
    </row>
    <row r="7219" spans="1:6" x14ac:dyDescent="0.2">
      <c r="A7219" s="18" t="s">
        <v>221</v>
      </c>
      <c r="B7219" s="18" t="s">
        <v>333</v>
      </c>
      <c r="C7219" s="18" t="s">
        <v>337</v>
      </c>
      <c r="D7219" s="18" t="s">
        <v>57</v>
      </c>
      <c r="E7219" s="18" t="s">
        <v>63</v>
      </c>
      <c r="F7219" s="44">
        <v>622</v>
      </c>
    </row>
    <row r="7220" spans="1:6" x14ac:dyDescent="0.2">
      <c r="A7220" s="18" t="s">
        <v>221</v>
      </c>
      <c r="B7220" s="18" t="s">
        <v>333</v>
      </c>
      <c r="C7220" s="18" t="s">
        <v>337</v>
      </c>
      <c r="D7220" s="18" t="s">
        <v>57</v>
      </c>
      <c r="E7220" s="18" t="s">
        <v>23</v>
      </c>
      <c r="F7220" s="44">
        <v>465</v>
      </c>
    </row>
    <row r="7221" spans="1:6" x14ac:dyDescent="0.2">
      <c r="A7221" s="18" t="s">
        <v>221</v>
      </c>
      <c r="B7221" s="18" t="s">
        <v>333</v>
      </c>
      <c r="C7221" s="18" t="s">
        <v>337</v>
      </c>
      <c r="D7221" s="18" t="s">
        <v>141</v>
      </c>
      <c r="E7221" s="18" t="s">
        <v>146</v>
      </c>
      <c r="F7221" s="44">
        <v>1</v>
      </c>
    </row>
    <row r="7222" spans="1:6" x14ac:dyDescent="0.2">
      <c r="A7222" s="18" t="s">
        <v>221</v>
      </c>
      <c r="B7222" s="18" t="s">
        <v>333</v>
      </c>
      <c r="C7222" s="18" t="s">
        <v>337</v>
      </c>
      <c r="D7222" s="18" t="s">
        <v>141</v>
      </c>
      <c r="E7222" s="18" t="s">
        <v>145</v>
      </c>
      <c r="F7222" s="44">
        <v>4</v>
      </c>
    </row>
    <row r="7223" spans="1:6" x14ac:dyDescent="0.2">
      <c r="A7223" s="18" t="s">
        <v>221</v>
      </c>
      <c r="B7223" s="18" t="s">
        <v>333</v>
      </c>
      <c r="C7223" s="18" t="s">
        <v>337</v>
      </c>
      <c r="D7223" s="18" t="s">
        <v>141</v>
      </c>
      <c r="E7223" s="18" t="s">
        <v>142</v>
      </c>
      <c r="F7223" s="44">
        <v>157</v>
      </c>
    </row>
    <row r="7224" spans="1:6" x14ac:dyDescent="0.2">
      <c r="A7224" s="18" t="s">
        <v>221</v>
      </c>
      <c r="B7224" s="18" t="s">
        <v>333</v>
      </c>
      <c r="C7224" s="18" t="s">
        <v>337</v>
      </c>
      <c r="D7224" s="18" t="s">
        <v>141</v>
      </c>
      <c r="E7224" s="18" t="s">
        <v>147</v>
      </c>
      <c r="F7224" s="44">
        <v>27</v>
      </c>
    </row>
    <row r="7225" spans="1:6" x14ac:dyDescent="0.2">
      <c r="A7225" s="18" t="s">
        <v>221</v>
      </c>
      <c r="B7225" s="18" t="s">
        <v>333</v>
      </c>
      <c r="C7225" s="18" t="s">
        <v>337</v>
      </c>
      <c r="D7225" s="18" t="s">
        <v>141</v>
      </c>
      <c r="E7225" s="18" t="s">
        <v>144</v>
      </c>
      <c r="F7225" s="44">
        <v>3</v>
      </c>
    </row>
    <row r="7226" spans="1:6" x14ac:dyDescent="0.2">
      <c r="A7226" s="18" t="s">
        <v>221</v>
      </c>
      <c r="B7226" s="18" t="s">
        <v>333</v>
      </c>
      <c r="C7226" s="18" t="s">
        <v>337</v>
      </c>
      <c r="D7226" s="18" t="s">
        <v>141</v>
      </c>
      <c r="E7226" s="18" t="s">
        <v>143</v>
      </c>
      <c r="F7226" s="44">
        <v>6</v>
      </c>
    </row>
    <row r="7227" spans="1:6" x14ac:dyDescent="0.2">
      <c r="A7227" s="18" t="s">
        <v>221</v>
      </c>
      <c r="B7227" s="18" t="s">
        <v>333</v>
      </c>
      <c r="C7227" s="18" t="s">
        <v>337</v>
      </c>
      <c r="D7227" s="18" t="s">
        <v>35</v>
      </c>
      <c r="E7227" s="18" t="s">
        <v>21</v>
      </c>
      <c r="F7227" s="44">
        <v>757</v>
      </c>
    </row>
    <row r="7228" spans="1:6" x14ac:dyDescent="0.2">
      <c r="A7228" s="18" t="s">
        <v>221</v>
      </c>
      <c r="B7228" s="18" t="s">
        <v>333</v>
      </c>
      <c r="C7228" s="18" t="s">
        <v>337</v>
      </c>
      <c r="D7228" s="18" t="s">
        <v>35</v>
      </c>
      <c r="E7228" s="18" t="s">
        <v>36</v>
      </c>
      <c r="F7228" s="44">
        <v>35</v>
      </c>
    </row>
    <row r="7229" spans="1:6" x14ac:dyDescent="0.2">
      <c r="A7229" s="18" t="s">
        <v>221</v>
      </c>
      <c r="B7229" s="18" t="s">
        <v>333</v>
      </c>
      <c r="C7229" s="18" t="s">
        <v>337</v>
      </c>
      <c r="D7229" s="18" t="s">
        <v>35</v>
      </c>
      <c r="E7229" s="18" t="s">
        <v>38</v>
      </c>
      <c r="F7229" s="44">
        <v>2135</v>
      </c>
    </row>
    <row r="7230" spans="1:6" x14ac:dyDescent="0.2">
      <c r="A7230" s="18" t="s">
        <v>221</v>
      </c>
      <c r="B7230" s="18" t="s">
        <v>333</v>
      </c>
      <c r="C7230" s="18" t="s">
        <v>337</v>
      </c>
      <c r="D7230" s="18" t="s">
        <v>35</v>
      </c>
      <c r="E7230" s="18" t="s">
        <v>23</v>
      </c>
      <c r="F7230" s="44">
        <v>94</v>
      </c>
    </row>
    <row r="7231" spans="1:6" x14ac:dyDescent="0.2">
      <c r="A7231" s="18" t="s">
        <v>221</v>
      </c>
      <c r="B7231" s="18" t="s">
        <v>333</v>
      </c>
      <c r="C7231" s="18" t="s">
        <v>337</v>
      </c>
      <c r="D7231" s="18" t="s">
        <v>35</v>
      </c>
      <c r="E7231" s="18" t="s">
        <v>37</v>
      </c>
      <c r="F7231" s="44">
        <v>124</v>
      </c>
    </row>
    <row r="7232" spans="1:6" x14ac:dyDescent="0.2">
      <c r="A7232" s="18" t="s">
        <v>221</v>
      </c>
      <c r="B7232" s="18" t="s">
        <v>333</v>
      </c>
      <c r="C7232" s="18" t="s">
        <v>337</v>
      </c>
      <c r="D7232" s="18" t="s">
        <v>35</v>
      </c>
      <c r="E7232" s="18" t="s">
        <v>22</v>
      </c>
      <c r="F7232" s="44">
        <v>99</v>
      </c>
    </row>
    <row r="7233" spans="1:6" x14ac:dyDescent="0.2">
      <c r="A7233" s="18" t="s">
        <v>221</v>
      </c>
      <c r="B7233" s="18" t="s">
        <v>333</v>
      </c>
      <c r="C7233" s="18" t="s">
        <v>337</v>
      </c>
      <c r="D7233" s="18" t="s">
        <v>272</v>
      </c>
      <c r="E7233" s="18" t="s">
        <v>166</v>
      </c>
      <c r="F7233" s="44">
        <v>419</v>
      </c>
    </row>
    <row r="7234" spans="1:6" x14ac:dyDescent="0.2">
      <c r="A7234" s="18" t="s">
        <v>221</v>
      </c>
      <c r="B7234" s="18" t="s">
        <v>333</v>
      </c>
      <c r="C7234" s="18" t="s">
        <v>337</v>
      </c>
      <c r="D7234" s="18" t="s">
        <v>272</v>
      </c>
      <c r="E7234" s="18" t="s">
        <v>163</v>
      </c>
      <c r="F7234" s="44">
        <v>1554</v>
      </c>
    </row>
    <row r="7235" spans="1:6" x14ac:dyDescent="0.2">
      <c r="A7235" s="18" t="s">
        <v>221</v>
      </c>
      <c r="B7235" s="18" t="s">
        <v>333</v>
      </c>
      <c r="C7235" s="18" t="s">
        <v>337</v>
      </c>
      <c r="D7235" s="18" t="s">
        <v>105</v>
      </c>
      <c r="E7235" s="18" t="s">
        <v>107</v>
      </c>
      <c r="F7235" s="44">
        <v>6</v>
      </c>
    </row>
    <row r="7236" spans="1:6" x14ac:dyDescent="0.2">
      <c r="A7236" s="18" t="s">
        <v>221</v>
      </c>
      <c r="B7236" s="18" t="s">
        <v>333</v>
      </c>
      <c r="C7236" s="18" t="s">
        <v>337</v>
      </c>
      <c r="D7236" s="18" t="s">
        <v>105</v>
      </c>
      <c r="E7236" s="18" t="s">
        <v>108</v>
      </c>
      <c r="F7236" s="44">
        <v>19</v>
      </c>
    </row>
    <row r="7237" spans="1:6" x14ac:dyDescent="0.2">
      <c r="A7237" s="18" t="s">
        <v>221</v>
      </c>
      <c r="B7237" s="18" t="s">
        <v>333</v>
      </c>
      <c r="C7237" s="18" t="s">
        <v>337</v>
      </c>
      <c r="D7237" s="18" t="s">
        <v>105</v>
      </c>
      <c r="E7237" s="18" t="s">
        <v>109</v>
      </c>
      <c r="F7237" s="44">
        <v>480</v>
      </c>
    </row>
    <row r="7238" spans="1:6" x14ac:dyDescent="0.2">
      <c r="A7238" s="18" t="s">
        <v>221</v>
      </c>
      <c r="B7238" s="18" t="s">
        <v>333</v>
      </c>
      <c r="C7238" s="18" t="s">
        <v>337</v>
      </c>
      <c r="D7238" s="18" t="s">
        <v>105</v>
      </c>
      <c r="E7238" s="18" t="s">
        <v>110</v>
      </c>
      <c r="F7238" s="44">
        <v>19</v>
      </c>
    </row>
    <row r="7239" spans="1:6" x14ac:dyDescent="0.2">
      <c r="A7239" s="18" t="s">
        <v>221</v>
      </c>
      <c r="B7239" s="18" t="s">
        <v>333</v>
      </c>
      <c r="C7239" s="18" t="s">
        <v>337</v>
      </c>
      <c r="D7239" s="18" t="s">
        <v>105</v>
      </c>
      <c r="E7239" s="18" t="s">
        <v>111</v>
      </c>
      <c r="F7239" s="44">
        <v>43</v>
      </c>
    </row>
    <row r="7240" spans="1:6" x14ac:dyDescent="0.2">
      <c r="A7240" s="18" t="s">
        <v>221</v>
      </c>
      <c r="B7240" s="18" t="s">
        <v>333</v>
      </c>
      <c r="C7240" s="18" t="s">
        <v>337</v>
      </c>
      <c r="D7240" s="18" t="s">
        <v>105</v>
      </c>
      <c r="E7240" s="18" t="s">
        <v>112</v>
      </c>
      <c r="F7240" s="44">
        <v>2</v>
      </c>
    </row>
    <row r="7241" spans="1:6" x14ac:dyDescent="0.2">
      <c r="A7241" s="18" t="s">
        <v>221</v>
      </c>
      <c r="B7241" s="18" t="s">
        <v>333</v>
      </c>
      <c r="C7241" s="18" t="s">
        <v>337</v>
      </c>
      <c r="D7241" s="18" t="s">
        <v>105</v>
      </c>
      <c r="E7241" s="18" t="s">
        <v>113</v>
      </c>
      <c r="F7241" s="44">
        <v>2</v>
      </c>
    </row>
    <row r="7242" spans="1:6" x14ac:dyDescent="0.2">
      <c r="A7242" s="18" t="s">
        <v>221</v>
      </c>
      <c r="B7242" s="18" t="s">
        <v>333</v>
      </c>
      <c r="C7242" s="18" t="s">
        <v>337</v>
      </c>
      <c r="D7242" s="18" t="s">
        <v>105</v>
      </c>
      <c r="E7242" s="18" t="s">
        <v>114</v>
      </c>
      <c r="F7242" s="44">
        <v>3</v>
      </c>
    </row>
    <row r="7243" spans="1:6" x14ac:dyDescent="0.2">
      <c r="A7243" s="18" t="s">
        <v>221</v>
      </c>
      <c r="B7243" s="18" t="s">
        <v>333</v>
      </c>
      <c r="C7243" s="18" t="s">
        <v>337</v>
      </c>
      <c r="D7243" s="18" t="s">
        <v>105</v>
      </c>
      <c r="E7243" s="18" t="s">
        <v>115</v>
      </c>
      <c r="F7243" s="44">
        <v>1</v>
      </c>
    </row>
    <row r="7244" spans="1:6" x14ac:dyDescent="0.2">
      <c r="A7244" s="18" t="s">
        <v>221</v>
      </c>
      <c r="B7244" s="18" t="s">
        <v>333</v>
      </c>
      <c r="C7244" s="18" t="s">
        <v>337</v>
      </c>
      <c r="D7244" s="18" t="s">
        <v>105</v>
      </c>
      <c r="E7244" s="18" t="s">
        <v>116</v>
      </c>
      <c r="F7244" s="44">
        <v>3</v>
      </c>
    </row>
    <row r="7245" spans="1:6" x14ac:dyDescent="0.2">
      <c r="A7245" s="18" t="s">
        <v>221</v>
      </c>
      <c r="B7245" s="18" t="s">
        <v>333</v>
      </c>
      <c r="C7245" s="18" t="s">
        <v>337</v>
      </c>
      <c r="D7245" s="18" t="s">
        <v>105</v>
      </c>
      <c r="E7245" s="18" t="s">
        <v>117</v>
      </c>
      <c r="F7245" s="44">
        <v>25</v>
      </c>
    </row>
    <row r="7246" spans="1:6" x14ac:dyDescent="0.2">
      <c r="A7246" s="18" t="s">
        <v>221</v>
      </c>
      <c r="B7246" s="18" t="s">
        <v>333</v>
      </c>
      <c r="C7246" s="18" t="s">
        <v>337</v>
      </c>
      <c r="D7246" s="18" t="s">
        <v>105</v>
      </c>
      <c r="E7246" s="18" t="s">
        <v>118</v>
      </c>
      <c r="F7246" s="44">
        <v>1</v>
      </c>
    </row>
    <row r="7247" spans="1:6" x14ac:dyDescent="0.2">
      <c r="A7247" s="18" t="s">
        <v>221</v>
      </c>
      <c r="B7247" s="18" t="s">
        <v>333</v>
      </c>
      <c r="C7247" s="18" t="s">
        <v>337</v>
      </c>
      <c r="D7247" s="18" t="s">
        <v>105</v>
      </c>
      <c r="E7247" s="18" t="s">
        <v>119</v>
      </c>
      <c r="F7247" s="44">
        <v>1</v>
      </c>
    </row>
    <row r="7248" spans="1:6" x14ac:dyDescent="0.2">
      <c r="A7248" s="18" t="s">
        <v>221</v>
      </c>
      <c r="B7248" s="18" t="s">
        <v>333</v>
      </c>
      <c r="C7248" s="18" t="s">
        <v>337</v>
      </c>
      <c r="D7248" s="18" t="s">
        <v>105</v>
      </c>
      <c r="E7248" s="18" t="s">
        <v>120</v>
      </c>
      <c r="F7248" s="44">
        <v>4</v>
      </c>
    </row>
    <row r="7249" spans="1:6" x14ac:dyDescent="0.2">
      <c r="A7249" s="18" t="s">
        <v>221</v>
      </c>
      <c r="B7249" s="18" t="s">
        <v>333</v>
      </c>
      <c r="C7249" s="18" t="s">
        <v>337</v>
      </c>
      <c r="D7249" s="18" t="s">
        <v>105</v>
      </c>
      <c r="E7249" s="18" t="s">
        <v>121</v>
      </c>
      <c r="F7249" s="44">
        <v>26</v>
      </c>
    </row>
    <row r="7250" spans="1:6" x14ac:dyDescent="0.2">
      <c r="A7250" s="18" t="s">
        <v>221</v>
      </c>
      <c r="B7250" s="18" t="s">
        <v>333</v>
      </c>
      <c r="C7250" s="18" t="s">
        <v>337</v>
      </c>
      <c r="D7250" s="18" t="s">
        <v>105</v>
      </c>
      <c r="E7250" s="18" t="s">
        <v>122</v>
      </c>
      <c r="F7250" s="44">
        <v>3</v>
      </c>
    </row>
    <row r="7251" spans="1:6" x14ac:dyDescent="0.2">
      <c r="A7251" s="18" t="s">
        <v>221</v>
      </c>
      <c r="B7251" s="18" t="s">
        <v>333</v>
      </c>
      <c r="C7251" s="18" t="s">
        <v>337</v>
      </c>
      <c r="D7251" s="18" t="s">
        <v>105</v>
      </c>
      <c r="E7251" s="18" t="s">
        <v>123</v>
      </c>
      <c r="F7251" s="44">
        <v>5</v>
      </c>
    </row>
    <row r="7252" spans="1:6" x14ac:dyDescent="0.2">
      <c r="A7252" s="18" t="s">
        <v>221</v>
      </c>
      <c r="B7252" s="18" t="s">
        <v>333</v>
      </c>
      <c r="C7252" s="18" t="s">
        <v>337</v>
      </c>
      <c r="D7252" s="18" t="s">
        <v>105</v>
      </c>
      <c r="E7252" s="18" t="s">
        <v>124</v>
      </c>
      <c r="F7252" s="44">
        <v>8</v>
      </c>
    </row>
    <row r="7253" spans="1:6" x14ac:dyDescent="0.2">
      <c r="A7253" s="18" t="s">
        <v>221</v>
      </c>
      <c r="B7253" s="18" t="s">
        <v>333</v>
      </c>
      <c r="C7253" s="18" t="s">
        <v>337</v>
      </c>
      <c r="D7253" s="18" t="s">
        <v>105</v>
      </c>
      <c r="E7253" s="18" t="s">
        <v>125</v>
      </c>
      <c r="F7253" s="44">
        <v>33</v>
      </c>
    </row>
    <row r="7254" spans="1:6" x14ac:dyDescent="0.2">
      <c r="A7254" s="18" t="s">
        <v>221</v>
      </c>
      <c r="B7254" s="18" t="s">
        <v>333</v>
      </c>
      <c r="C7254" s="18" t="s">
        <v>337</v>
      </c>
      <c r="D7254" s="18" t="s">
        <v>105</v>
      </c>
      <c r="E7254" s="18" t="s">
        <v>126</v>
      </c>
      <c r="F7254" s="44">
        <v>5</v>
      </c>
    </row>
    <row r="7255" spans="1:6" x14ac:dyDescent="0.2">
      <c r="A7255" s="18" t="s">
        <v>221</v>
      </c>
      <c r="B7255" s="18" t="s">
        <v>333</v>
      </c>
      <c r="C7255" s="18" t="s">
        <v>337</v>
      </c>
      <c r="D7255" s="18" t="s">
        <v>105</v>
      </c>
      <c r="E7255" s="18" t="s">
        <v>127</v>
      </c>
      <c r="F7255" s="44">
        <v>110</v>
      </c>
    </row>
    <row r="7256" spans="1:6" x14ac:dyDescent="0.2">
      <c r="A7256" s="18" t="s">
        <v>221</v>
      </c>
      <c r="B7256" s="18" t="s">
        <v>333</v>
      </c>
      <c r="C7256" s="18" t="s">
        <v>337</v>
      </c>
      <c r="D7256" s="18" t="s">
        <v>242</v>
      </c>
      <c r="E7256" s="18" t="s">
        <v>62</v>
      </c>
      <c r="F7256" s="44">
        <v>1969</v>
      </c>
    </row>
    <row r="7257" spans="1:6" x14ac:dyDescent="0.2">
      <c r="A7257" s="18" t="s">
        <v>221</v>
      </c>
      <c r="B7257" s="18" t="s">
        <v>333</v>
      </c>
      <c r="C7257" s="18" t="s">
        <v>337</v>
      </c>
      <c r="D7257" s="18" t="s">
        <v>242</v>
      </c>
      <c r="E7257" s="18" t="s">
        <v>59</v>
      </c>
      <c r="F7257" s="44">
        <v>86</v>
      </c>
    </row>
    <row r="7258" spans="1:6" x14ac:dyDescent="0.2">
      <c r="A7258" s="18" t="s">
        <v>221</v>
      </c>
      <c r="B7258" s="18" t="s">
        <v>333</v>
      </c>
      <c r="C7258" s="18" t="s">
        <v>337</v>
      </c>
      <c r="D7258" s="18" t="s">
        <v>242</v>
      </c>
      <c r="E7258" s="18" t="s">
        <v>60</v>
      </c>
      <c r="F7258" s="44">
        <v>32</v>
      </c>
    </row>
    <row r="7259" spans="1:6" x14ac:dyDescent="0.2">
      <c r="A7259" s="18" t="s">
        <v>221</v>
      </c>
      <c r="B7259" s="18" t="s">
        <v>333</v>
      </c>
      <c r="C7259" s="18" t="s">
        <v>337</v>
      </c>
      <c r="D7259" s="18" t="s">
        <v>242</v>
      </c>
      <c r="E7259" s="18" t="s">
        <v>61</v>
      </c>
      <c r="F7259" s="44">
        <v>411</v>
      </c>
    </row>
    <row r="7260" spans="1:6" x14ac:dyDescent="0.2">
      <c r="A7260" s="18" t="s">
        <v>221</v>
      </c>
      <c r="B7260" s="18" t="s">
        <v>333</v>
      </c>
      <c r="C7260" s="18" t="s">
        <v>337</v>
      </c>
      <c r="D7260" s="18" t="s">
        <v>242</v>
      </c>
      <c r="E7260" s="18" t="s">
        <v>63</v>
      </c>
      <c r="F7260" s="44">
        <v>144</v>
      </c>
    </row>
    <row r="7261" spans="1:6" x14ac:dyDescent="0.2">
      <c r="A7261" s="18" t="s">
        <v>221</v>
      </c>
      <c r="B7261" s="18" t="s">
        <v>333</v>
      </c>
      <c r="C7261" s="18" t="s">
        <v>337</v>
      </c>
      <c r="D7261" s="18" t="s">
        <v>242</v>
      </c>
      <c r="E7261" s="18" t="s">
        <v>23</v>
      </c>
      <c r="F7261" s="44">
        <v>61</v>
      </c>
    </row>
    <row r="7262" spans="1:6" x14ac:dyDescent="0.2">
      <c r="A7262" s="18" t="s">
        <v>221</v>
      </c>
      <c r="B7262" s="18" t="s">
        <v>333</v>
      </c>
      <c r="C7262" s="18" t="s">
        <v>337</v>
      </c>
      <c r="D7262" s="18" t="s">
        <v>273</v>
      </c>
      <c r="E7262" s="18" t="s">
        <v>133</v>
      </c>
      <c r="F7262" s="44">
        <v>218</v>
      </c>
    </row>
    <row r="7263" spans="1:6" x14ac:dyDescent="0.2">
      <c r="A7263" s="18" t="s">
        <v>221</v>
      </c>
      <c r="B7263" s="18" t="s">
        <v>333</v>
      </c>
      <c r="C7263" s="18" t="s">
        <v>337</v>
      </c>
      <c r="D7263" s="18" t="s">
        <v>273</v>
      </c>
      <c r="E7263" s="18" t="s">
        <v>23</v>
      </c>
      <c r="F7263" s="44">
        <v>497</v>
      </c>
    </row>
    <row r="7264" spans="1:6" x14ac:dyDescent="0.2">
      <c r="A7264" s="18" t="s">
        <v>221</v>
      </c>
      <c r="B7264" s="18" t="s">
        <v>333</v>
      </c>
      <c r="C7264" s="18" t="s">
        <v>337</v>
      </c>
      <c r="D7264" s="18" t="s">
        <v>273</v>
      </c>
      <c r="E7264" s="18" t="s">
        <v>136</v>
      </c>
      <c r="F7264" s="44">
        <v>20</v>
      </c>
    </row>
    <row r="7265" spans="1:6" x14ac:dyDescent="0.2">
      <c r="A7265" s="18" t="s">
        <v>221</v>
      </c>
      <c r="B7265" s="18" t="s">
        <v>333</v>
      </c>
      <c r="C7265" s="18" t="s">
        <v>337</v>
      </c>
      <c r="D7265" s="18" t="s">
        <v>273</v>
      </c>
      <c r="E7265" s="18" t="s">
        <v>137</v>
      </c>
      <c r="F7265" s="44">
        <v>217</v>
      </c>
    </row>
    <row r="7266" spans="1:6" x14ac:dyDescent="0.2">
      <c r="A7266" s="18" t="s">
        <v>221</v>
      </c>
      <c r="B7266" s="18" t="s">
        <v>333</v>
      </c>
      <c r="C7266" s="18" t="s">
        <v>337</v>
      </c>
      <c r="D7266" s="18" t="s">
        <v>273</v>
      </c>
      <c r="E7266" s="18" t="s">
        <v>135</v>
      </c>
      <c r="F7266" s="44">
        <v>209</v>
      </c>
    </row>
    <row r="7267" spans="1:6" x14ac:dyDescent="0.2">
      <c r="A7267" s="18" t="s">
        <v>221</v>
      </c>
      <c r="B7267" s="18" t="s">
        <v>333</v>
      </c>
      <c r="C7267" s="18" t="s">
        <v>337</v>
      </c>
      <c r="D7267" s="18" t="s">
        <v>273</v>
      </c>
      <c r="E7267" s="18" t="s">
        <v>134</v>
      </c>
      <c r="F7267" s="44">
        <v>138</v>
      </c>
    </row>
    <row r="7268" spans="1:6" x14ac:dyDescent="0.2">
      <c r="A7268" s="18" t="s">
        <v>221</v>
      </c>
      <c r="B7268" s="18" t="s">
        <v>333</v>
      </c>
      <c r="C7268" s="18" t="s">
        <v>337</v>
      </c>
      <c r="D7268" s="18" t="s">
        <v>273</v>
      </c>
      <c r="E7268" s="18" t="s">
        <v>132</v>
      </c>
      <c r="F7268" s="44">
        <v>2201</v>
      </c>
    </row>
    <row r="7269" spans="1:6" x14ac:dyDescent="0.2">
      <c r="A7269" s="18" t="s">
        <v>221</v>
      </c>
      <c r="B7269" s="18" t="s">
        <v>333</v>
      </c>
      <c r="C7269" s="18" t="s">
        <v>337</v>
      </c>
      <c r="D7269" s="18" t="s">
        <v>274</v>
      </c>
      <c r="E7269" s="18" t="s">
        <v>163</v>
      </c>
      <c r="F7269" s="44">
        <v>43</v>
      </c>
    </row>
    <row r="7270" spans="1:6" x14ac:dyDescent="0.2">
      <c r="A7270" s="18" t="s">
        <v>221</v>
      </c>
      <c r="B7270" s="18" t="s">
        <v>333</v>
      </c>
      <c r="C7270" s="18" t="s">
        <v>337</v>
      </c>
      <c r="D7270" s="18" t="s">
        <v>34</v>
      </c>
      <c r="E7270" s="18" t="s">
        <v>276</v>
      </c>
      <c r="F7270" s="44">
        <v>773</v>
      </c>
    </row>
    <row r="7271" spans="1:6" x14ac:dyDescent="0.2">
      <c r="A7271" s="18" t="s">
        <v>221</v>
      </c>
      <c r="B7271" s="18" t="s">
        <v>333</v>
      </c>
      <c r="C7271" s="18" t="s">
        <v>337</v>
      </c>
      <c r="D7271" s="18" t="s">
        <v>34</v>
      </c>
      <c r="E7271" s="18" t="s">
        <v>28</v>
      </c>
      <c r="F7271" s="44">
        <v>715</v>
      </c>
    </row>
    <row r="7272" spans="1:6" x14ac:dyDescent="0.2">
      <c r="A7272" s="18" t="s">
        <v>221</v>
      </c>
      <c r="B7272" s="18" t="s">
        <v>333</v>
      </c>
      <c r="C7272" s="18" t="s">
        <v>337</v>
      </c>
      <c r="D7272" s="18" t="s">
        <v>34</v>
      </c>
      <c r="E7272" s="18" t="s">
        <v>30</v>
      </c>
      <c r="F7272" s="44">
        <v>21</v>
      </c>
    </row>
    <row r="7273" spans="1:6" x14ac:dyDescent="0.2">
      <c r="A7273" s="18" t="s">
        <v>221</v>
      </c>
      <c r="B7273" s="18" t="s">
        <v>333</v>
      </c>
      <c r="C7273" s="18" t="s">
        <v>337</v>
      </c>
      <c r="D7273" s="18" t="s">
        <v>34</v>
      </c>
      <c r="E7273" s="18" t="s">
        <v>31</v>
      </c>
      <c r="F7273" s="44">
        <v>88</v>
      </c>
    </row>
    <row r="7274" spans="1:6" x14ac:dyDescent="0.2">
      <c r="A7274" s="18" t="s">
        <v>221</v>
      </c>
      <c r="B7274" s="18" t="s">
        <v>333</v>
      </c>
      <c r="C7274" s="18" t="s">
        <v>337</v>
      </c>
      <c r="D7274" s="18" t="s">
        <v>34</v>
      </c>
      <c r="E7274" s="18" t="s">
        <v>26</v>
      </c>
      <c r="F7274" s="44">
        <v>68</v>
      </c>
    </row>
    <row r="7275" spans="1:6" x14ac:dyDescent="0.2">
      <c r="A7275" s="18" t="s">
        <v>221</v>
      </c>
      <c r="B7275" s="18" t="s">
        <v>333</v>
      </c>
      <c r="C7275" s="18" t="s">
        <v>337</v>
      </c>
      <c r="D7275" s="18" t="s">
        <v>34</v>
      </c>
      <c r="E7275" s="18" t="s">
        <v>33</v>
      </c>
      <c r="F7275" s="44">
        <v>388</v>
      </c>
    </row>
    <row r="7276" spans="1:6" x14ac:dyDescent="0.2">
      <c r="A7276" s="18" t="s">
        <v>221</v>
      </c>
      <c r="B7276" s="18" t="s">
        <v>333</v>
      </c>
      <c r="C7276" s="18" t="s">
        <v>337</v>
      </c>
      <c r="D7276" s="18" t="s">
        <v>34</v>
      </c>
      <c r="E7276" s="18" t="s">
        <v>23</v>
      </c>
      <c r="F7276" s="44">
        <v>304</v>
      </c>
    </row>
    <row r="7277" spans="1:6" x14ac:dyDescent="0.2">
      <c r="A7277" s="18" t="s">
        <v>221</v>
      </c>
      <c r="B7277" s="18" t="s">
        <v>333</v>
      </c>
      <c r="C7277" s="18" t="s">
        <v>337</v>
      </c>
      <c r="D7277" s="18" t="s">
        <v>34</v>
      </c>
      <c r="E7277" s="18" t="s">
        <v>32</v>
      </c>
      <c r="F7277" s="44">
        <v>55</v>
      </c>
    </row>
    <row r="7278" spans="1:6" x14ac:dyDescent="0.2">
      <c r="A7278" s="18" t="s">
        <v>221</v>
      </c>
      <c r="B7278" s="18" t="s">
        <v>333</v>
      </c>
      <c r="C7278" s="18" t="s">
        <v>337</v>
      </c>
      <c r="D7278" s="18" t="s">
        <v>34</v>
      </c>
      <c r="E7278" s="18" t="s">
        <v>29</v>
      </c>
      <c r="F7278" s="44">
        <v>495</v>
      </c>
    </row>
    <row r="7279" spans="1:6" x14ac:dyDescent="0.2">
      <c r="A7279" s="18" t="s">
        <v>221</v>
      </c>
      <c r="B7279" s="18" t="s">
        <v>333</v>
      </c>
      <c r="C7279" s="18" t="s">
        <v>337</v>
      </c>
      <c r="D7279" s="18" t="s">
        <v>275</v>
      </c>
      <c r="E7279" s="18" t="s">
        <v>276</v>
      </c>
      <c r="F7279" s="44">
        <v>51</v>
      </c>
    </row>
    <row r="7280" spans="1:6" x14ac:dyDescent="0.2">
      <c r="A7280" s="18" t="s">
        <v>221</v>
      </c>
      <c r="B7280" s="18" t="s">
        <v>333</v>
      </c>
      <c r="C7280" s="18" t="s">
        <v>337</v>
      </c>
      <c r="D7280" s="18" t="s">
        <v>275</v>
      </c>
      <c r="E7280" s="18" t="s">
        <v>28</v>
      </c>
      <c r="F7280" s="44">
        <v>105</v>
      </c>
    </row>
    <row r="7281" spans="1:6" x14ac:dyDescent="0.2">
      <c r="A7281" s="18" t="s">
        <v>221</v>
      </c>
      <c r="B7281" s="18" t="s">
        <v>333</v>
      </c>
      <c r="C7281" s="18" t="s">
        <v>337</v>
      </c>
      <c r="D7281" s="18" t="s">
        <v>275</v>
      </c>
      <c r="E7281" s="18" t="s">
        <v>30</v>
      </c>
      <c r="F7281" s="44">
        <v>2</v>
      </c>
    </row>
    <row r="7282" spans="1:6" x14ac:dyDescent="0.2">
      <c r="A7282" s="18" t="s">
        <v>221</v>
      </c>
      <c r="B7282" s="18" t="s">
        <v>333</v>
      </c>
      <c r="C7282" s="18" t="s">
        <v>337</v>
      </c>
      <c r="D7282" s="18" t="s">
        <v>275</v>
      </c>
      <c r="E7282" s="18" t="s">
        <v>31</v>
      </c>
      <c r="F7282" s="44">
        <v>228</v>
      </c>
    </row>
    <row r="7283" spans="1:6" x14ac:dyDescent="0.2">
      <c r="A7283" s="18" t="s">
        <v>221</v>
      </c>
      <c r="B7283" s="18" t="s">
        <v>333</v>
      </c>
      <c r="C7283" s="18" t="s">
        <v>337</v>
      </c>
      <c r="D7283" s="18" t="s">
        <v>275</v>
      </c>
      <c r="E7283" s="18" t="s">
        <v>26</v>
      </c>
      <c r="F7283" s="44">
        <v>642</v>
      </c>
    </row>
    <row r="7284" spans="1:6" x14ac:dyDescent="0.2">
      <c r="A7284" s="18" t="s">
        <v>221</v>
      </c>
      <c r="B7284" s="18" t="s">
        <v>333</v>
      </c>
      <c r="C7284" s="18" t="s">
        <v>337</v>
      </c>
      <c r="D7284" s="18" t="s">
        <v>275</v>
      </c>
      <c r="E7284" s="18" t="s">
        <v>33</v>
      </c>
      <c r="F7284" s="44">
        <v>142</v>
      </c>
    </row>
    <row r="7285" spans="1:6" x14ac:dyDescent="0.2">
      <c r="A7285" s="18" t="s">
        <v>221</v>
      </c>
      <c r="B7285" s="18" t="s">
        <v>333</v>
      </c>
      <c r="C7285" s="18" t="s">
        <v>337</v>
      </c>
      <c r="D7285" s="18" t="s">
        <v>275</v>
      </c>
      <c r="E7285" s="18" t="s">
        <v>23</v>
      </c>
      <c r="F7285" s="44">
        <v>210</v>
      </c>
    </row>
    <row r="7286" spans="1:6" x14ac:dyDescent="0.2">
      <c r="A7286" s="18" t="s">
        <v>221</v>
      </c>
      <c r="B7286" s="18" t="s">
        <v>333</v>
      </c>
      <c r="C7286" s="18" t="s">
        <v>337</v>
      </c>
      <c r="D7286" s="18" t="s">
        <v>275</v>
      </c>
      <c r="E7286" s="18" t="s">
        <v>32</v>
      </c>
      <c r="F7286" s="44">
        <v>3</v>
      </c>
    </row>
    <row r="7287" spans="1:6" x14ac:dyDescent="0.2">
      <c r="A7287" s="18" t="s">
        <v>221</v>
      </c>
      <c r="B7287" s="18" t="s">
        <v>333</v>
      </c>
      <c r="C7287" s="18" t="s">
        <v>337</v>
      </c>
      <c r="D7287" s="18" t="s">
        <v>275</v>
      </c>
      <c r="E7287" s="18" t="s">
        <v>29</v>
      </c>
      <c r="F7287" s="44">
        <v>62</v>
      </c>
    </row>
    <row r="7288" spans="1:6" x14ac:dyDescent="0.2">
      <c r="A7288" s="18" t="s">
        <v>221</v>
      </c>
      <c r="B7288" s="18" t="s">
        <v>333</v>
      </c>
      <c r="C7288" s="18" t="s">
        <v>337</v>
      </c>
      <c r="D7288" s="18" t="s">
        <v>162</v>
      </c>
      <c r="E7288" s="18" t="s">
        <v>163</v>
      </c>
      <c r="F7288" s="44">
        <v>3314</v>
      </c>
    </row>
    <row r="7289" spans="1:6" x14ac:dyDescent="0.2">
      <c r="A7289" s="18" t="s">
        <v>221</v>
      </c>
      <c r="B7289" s="18" t="s">
        <v>333</v>
      </c>
      <c r="C7289" s="18" t="s">
        <v>337</v>
      </c>
      <c r="D7289" s="18" t="s">
        <v>65</v>
      </c>
      <c r="E7289" s="18" t="s">
        <v>70</v>
      </c>
      <c r="F7289" s="44">
        <v>14</v>
      </c>
    </row>
    <row r="7290" spans="1:6" x14ac:dyDescent="0.2">
      <c r="A7290" s="18" t="s">
        <v>221</v>
      </c>
      <c r="B7290" s="18" t="s">
        <v>333</v>
      </c>
      <c r="C7290" s="18" t="s">
        <v>337</v>
      </c>
      <c r="D7290" s="18" t="s">
        <v>65</v>
      </c>
      <c r="E7290" s="18" t="s">
        <v>277</v>
      </c>
      <c r="F7290" s="44">
        <v>13</v>
      </c>
    </row>
    <row r="7291" spans="1:6" x14ac:dyDescent="0.2">
      <c r="A7291" s="18" t="s">
        <v>221</v>
      </c>
      <c r="B7291" s="18" t="s">
        <v>333</v>
      </c>
      <c r="C7291" s="18" t="s">
        <v>337</v>
      </c>
      <c r="D7291" s="18" t="s">
        <v>65</v>
      </c>
      <c r="E7291" s="18" t="s">
        <v>278</v>
      </c>
      <c r="F7291" s="44">
        <v>281</v>
      </c>
    </row>
    <row r="7292" spans="1:6" x14ac:dyDescent="0.2">
      <c r="A7292" s="18" t="s">
        <v>221</v>
      </c>
      <c r="B7292" s="18" t="s">
        <v>333</v>
      </c>
      <c r="C7292" s="18" t="s">
        <v>337</v>
      </c>
      <c r="D7292" s="18" t="s">
        <v>65</v>
      </c>
      <c r="E7292" s="18" t="s">
        <v>279</v>
      </c>
      <c r="F7292" s="44">
        <v>62</v>
      </c>
    </row>
    <row r="7293" spans="1:6" x14ac:dyDescent="0.2">
      <c r="A7293" s="18" t="s">
        <v>221</v>
      </c>
      <c r="B7293" s="18" t="s">
        <v>333</v>
      </c>
      <c r="C7293" s="18" t="s">
        <v>337</v>
      </c>
      <c r="D7293" s="18" t="s">
        <v>65</v>
      </c>
      <c r="E7293" s="18" t="s">
        <v>23</v>
      </c>
      <c r="F7293" s="44">
        <v>563</v>
      </c>
    </row>
    <row r="7294" spans="1:6" x14ac:dyDescent="0.2">
      <c r="A7294" s="18" t="s">
        <v>221</v>
      </c>
      <c r="B7294" s="18" t="s">
        <v>333</v>
      </c>
      <c r="C7294" s="18" t="s">
        <v>337</v>
      </c>
      <c r="D7294" s="18" t="s">
        <v>65</v>
      </c>
      <c r="E7294" s="18" t="s">
        <v>280</v>
      </c>
      <c r="F7294" s="44">
        <v>19</v>
      </c>
    </row>
    <row r="7295" spans="1:6" x14ac:dyDescent="0.2">
      <c r="A7295" s="18" t="s">
        <v>221</v>
      </c>
      <c r="B7295" s="18" t="s">
        <v>333</v>
      </c>
      <c r="C7295" s="18" t="s">
        <v>337</v>
      </c>
      <c r="D7295" s="18" t="s">
        <v>65</v>
      </c>
      <c r="E7295" s="18" t="s">
        <v>66</v>
      </c>
      <c r="F7295" s="44">
        <v>139</v>
      </c>
    </row>
    <row r="7296" spans="1:6" x14ac:dyDescent="0.2">
      <c r="A7296" s="18" t="s">
        <v>221</v>
      </c>
      <c r="B7296" s="18" t="s">
        <v>333</v>
      </c>
      <c r="C7296" s="18" t="s">
        <v>337</v>
      </c>
      <c r="D7296" s="18" t="s">
        <v>243</v>
      </c>
      <c r="E7296" s="18" t="s">
        <v>21</v>
      </c>
      <c r="F7296" s="44">
        <v>7</v>
      </c>
    </row>
    <row r="7297" spans="1:6" x14ac:dyDescent="0.2">
      <c r="A7297" s="18" t="s">
        <v>221</v>
      </c>
      <c r="B7297" s="18" t="s">
        <v>333</v>
      </c>
      <c r="C7297" s="18" t="s">
        <v>337</v>
      </c>
      <c r="D7297" s="18" t="s">
        <v>243</v>
      </c>
      <c r="E7297" s="18" t="s">
        <v>14</v>
      </c>
      <c r="F7297" s="44">
        <v>21</v>
      </c>
    </row>
    <row r="7298" spans="1:6" x14ac:dyDescent="0.2">
      <c r="A7298" s="18" t="s">
        <v>221</v>
      </c>
      <c r="B7298" s="18" t="s">
        <v>333</v>
      </c>
      <c r="C7298" s="18" t="s">
        <v>337</v>
      </c>
      <c r="D7298" s="18" t="s">
        <v>243</v>
      </c>
      <c r="E7298" s="18" t="s">
        <v>18</v>
      </c>
      <c r="F7298" s="44">
        <v>68</v>
      </c>
    </row>
    <row r="7299" spans="1:6" x14ac:dyDescent="0.2">
      <c r="A7299" s="18" t="s">
        <v>221</v>
      </c>
      <c r="B7299" s="18" t="s">
        <v>333</v>
      </c>
      <c r="C7299" s="18" t="s">
        <v>337</v>
      </c>
      <c r="D7299" s="18" t="s">
        <v>243</v>
      </c>
      <c r="E7299" s="18" t="s">
        <v>17</v>
      </c>
      <c r="F7299" s="44">
        <v>35</v>
      </c>
    </row>
    <row r="7300" spans="1:6" x14ac:dyDescent="0.2">
      <c r="A7300" s="18" t="s">
        <v>221</v>
      </c>
      <c r="B7300" s="18" t="s">
        <v>333</v>
      </c>
      <c r="C7300" s="18" t="s">
        <v>337</v>
      </c>
      <c r="D7300" s="18" t="s">
        <v>243</v>
      </c>
      <c r="E7300" s="18" t="s">
        <v>20</v>
      </c>
      <c r="F7300" s="44">
        <v>7</v>
      </c>
    </row>
    <row r="7301" spans="1:6" x14ac:dyDescent="0.2">
      <c r="A7301" s="18" t="s">
        <v>221</v>
      </c>
      <c r="B7301" s="18" t="s">
        <v>333</v>
      </c>
      <c r="C7301" s="18" t="s">
        <v>337</v>
      </c>
      <c r="D7301" s="18" t="s">
        <v>243</v>
      </c>
      <c r="E7301" s="18" t="s">
        <v>23</v>
      </c>
      <c r="F7301" s="44">
        <v>12</v>
      </c>
    </row>
    <row r="7302" spans="1:6" x14ac:dyDescent="0.2">
      <c r="A7302" s="18" t="s">
        <v>221</v>
      </c>
      <c r="B7302" s="18" t="s">
        <v>333</v>
      </c>
      <c r="C7302" s="18" t="s">
        <v>337</v>
      </c>
      <c r="D7302" s="18" t="s">
        <v>243</v>
      </c>
      <c r="E7302" s="18" t="s">
        <v>15</v>
      </c>
      <c r="F7302" s="44">
        <v>61</v>
      </c>
    </row>
    <row r="7303" spans="1:6" x14ac:dyDescent="0.2">
      <c r="A7303" s="18" t="s">
        <v>221</v>
      </c>
      <c r="B7303" s="18" t="s">
        <v>333</v>
      </c>
      <c r="C7303" s="18" t="s">
        <v>337</v>
      </c>
      <c r="D7303" s="18" t="s">
        <v>243</v>
      </c>
      <c r="E7303" s="18" t="s">
        <v>22</v>
      </c>
      <c r="F7303" s="44">
        <v>23</v>
      </c>
    </row>
    <row r="7304" spans="1:6" x14ac:dyDescent="0.2">
      <c r="A7304" s="18" t="s">
        <v>221</v>
      </c>
      <c r="B7304" s="18" t="s">
        <v>333</v>
      </c>
      <c r="C7304" s="18" t="s">
        <v>337</v>
      </c>
      <c r="D7304" s="18" t="s">
        <v>98</v>
      </c>
      <c r="E7304" s="18" t="s">
        <v>100</v>
      </c>
      <c r="F7304" s="44">
        <v>36</v>
      </c>
    </row>
    <row r="7305" spans="1:6" x14ac:dyDescent="0.2">
      <c r="A7305" s="18" t="s">
        <v>221</v>
      </c>
      <c r="B7305" s="18" t="s">
        <v>333</v>
      </c>
      <c r="C7305" s="18" t="s">
        <v>337</v>
      </c>
      <c r="D7305" s="18" t="s">
        <v>98</v>
      </c>
      <c r="E7305" s="18" t="s">
        <v>102</v>
      </c>
      <c r="F7305" s="44">
        <v>12</v>
      </c>
    </row>
    <row r="7306" spans="1:6" x14ac:dyDescent="0.2">
      <c r="A7306" s="18" t="s">
        <v>221</v>
      </c>
      <c r="B7306" s="18" t="s">
        <v>333</v>
      </c>
      <c r="C7306" s="18" t="s">
        <v>337</v>
      </c>
      <c r="D7306" s="18" t="s">
        <v>98</v>
      </c>
      <c r="E7306" s="18" t="s">
        <v>23</v>
      </c>
      <c r="F7306" s="44">
        <v>142</v>
      </c>
    </row>
    <row r="7307" spans="1:6" x14ac:dyDescent="0.2">
      <c r="A7307" s="18" t="s">
        <v>221</v>
      </c>
      <c r="B7307" s="18" t="s">
        <v>333</v>
      </c>
      <c r="C7307" s="18" t="s">
        <v>337</v>
      </c>
      <c r="D7307" s="18" t="s">
        <v>98</v>
      </c>
      <c r="E7307" s="18" t="s">
        <v>101</v>
      </c>
      <c r="F7307" s="44">
        <v>119</v>
      </c>
    </row>
    <row r="7308" spans="1:6" x14ac:dyDescent="0.2">
      <c r="A7308" s="18" t="s">
        <v>221</v>
      </c>
      <c r="B7308" s="18" t="s">
        <v>333</v>
      </c>
      <c r="C7308" s="18" t="s">
        <v>337</v>
      </c>
      <c r="D7308" s="18" t="s">
        <v>98</v>
      </c>
      <c r="E7308" s="18" t="s">
        <v>104</v>
      </c>
      <c r="F7308" s="44">
        <v>11</v>
      </c>
    </row>
    <row r="7309" spans="1:6" x14ac:dyDescent="0.2">
      <c r="A7309" s="18" t="s">
        <v>221</v>
      </c>
      <c r="B7309" s="18" t="s">
        <v>333</v>
      </c>
      <c r="C7309" s="18" t="s">
        <v>337</v>
      </c>
      <c r="D7309" s="18" t="s">
        <v>98</v>
      </c>
      <c r="E7309" s="18" t="s">
        <v>99</v>
      </c>
      <c r="F7309" s="44">
        <v>1043</v>
      </c>
    </row>
    <row r="7310" spans="1:6" x14ac:dyDescent="0.2">
      <c r="A7310" s="18" t="s">
        <v>221</v>
      </c>
      <c r="B7310" s="18" t="s">
        <v>333</v>
      </c>
      <c r="C7310" s="18" t="s">
        <v>337</v>
      </c>
      <c r="D7310" s="18" t="s">
        <v>98</v>
      </c>
      <c r="E7310" s="18" t="s">
        <v>103</v>
      </c>
      <c r="F7310" s="44">
        <v>250</v>
      </c>
    </row>
    <row r="7311" spans="1:6" x14ac:dyDescent="0.2">
      <c r="A7311" s="18" t="s">
        <v>221</v>
      </c>
      <c r="B7311" s="18" t="s">
        <v>333</v>
      </c>
      <c r="C7311" s="18" t="s">
        <v>337</v>
      </c>
      <c r="D7311" s="18" t="s">
        <v>39</v>
      </c>
      <c r="E7311" s="18" t="s">
        <v>172</v>
      </c>
      <c r="F7311" s="44">
        <v>40</v>
      </c>
    </row>
    <row r="7312" spans="1:6" x14ac:dyDescent="0.2">
      <c r="A7312" s="18" t="s">
        <v>221</v>
      </c>
      <c r="B7312" s="18" t="s">
        <v>333</v>
      </c>
      <c r="C7312" s="18" t="s">
        <v>337</v>
      </c>
      <c r="D7312" s="18" t="s">
        <v>39</v>
      </c>
      <c r="E7312" s="18" t="s">
        <v>174</v>
      </c>
      <c r="F7312" s="44">
        <v>14</v>
      </c>
    </row>
    <row r="7313" spans="1:6" x14ac:dyDescent="0.2">
      <c r="A7313" s="18" t="s">
        <v>221</v>
      </c>
      <c r="B7313" s="18" t="s">
        <v>333</v>
      </c>
      <c r="C7313" s="18" t="s">
        <v>337</v>
      </c>
      <c r="D7313" s="18" t="s">
        <v>39</v>
      </c>
      <c r="E7313" s="18" t="s">
        <v>23</v>
      </c>
      <c r="F7313" s="44">
        <v>13</v>
      </c>
    </row>
    <row r="7314" spans="1:6" x14ac:dyDescent="0.2">
      <c r="A7314" s="18" t="s">
        <v>221</v>
      </c>
      <c r="B7314" s="18" t="s">
        <v>333</v>
      </c>
      <c r="C7314" s="18" t="s">
        <v>337</v>
      </c>
      <c r="D7314" s="18" t="s">
        <v>39</v>
      </c>
      <c r="E7314" s="18" t="s">
        <v>54</v>
      </c>
      <c r="F7314" s="44">
        <v>2</v>
      </c>
    </row>
    <row r="7315" spans="1:6" x14ac:dyDescent="0.2">
      <c r="A7315" s="18" t="s">
        <v>221</v>
      </c>
      <c r="B7315" s="18" t="s">
        <v>333</v>
      </c>
      <c r="C7315" s="18" t="s">
        <v>337</v>
      </c>
      <c r="D7315" s="18" t="s">
        <v>39</v>
      </c>
      <c r="E7315" s="18" t="s">
        <v>171</v>
      </c>
      <c r="F7315" s="44">
        <v>1</v>
      </c>
    </row>
    <row r="7316" spans="1:6" x14ac:dyDescent="0.2">
      <c r="A7316" s="18" t="s">
        <v>221</v>
      </c>
      <c r="B7316" s="18" t="s">
        <v>333</v>
      </c>
      <c r="C7316" s="18" t="s">
        <v>337</v>
      </c>
      <c r="D7316" s="18" t="s">
        <v>39</v>
      </c>
      <c r="E7316" s="18" t="s">
        <v>55</v>
      </c>
      <c r="F7316" s="44">
        <v>8</v>
      </c>
    </row>
    <row r="7317" spans="1:6" x14ac:dyDescent="0.2">
      <c r="A7317" s="18" t="s">
        <v>221</v>
      </c>
      <c r="B7317" s="18" t="s">
        <v>333</v>
      </c>
      <c r="C7317" s="18" t="s">
        <v>337</v>
      </c>
      <c r="D7317" s="18" t="s">
        <v>39</v>
      </c>
      <c r="E7317" s="18" t="s">
        <v>43</v>
      </c>
      <c r="F7317" s="44">
        <v>1</v>
      </c>
    </row>
    <row r="7318" spans="1:6" x14ac:dyDescent="0.2">
      <c r="A7318" s="18" t="s">
        <v>221</v>
      </c>
      <c r="B7318" s="18" t="s">
        <v>333</v>
      </c>
      <c r="C7318" s="18" t="s">
        <v>337</v>
      </c>
      <c r="D7318" s="18" t="s">
        <v>39</v>
      </c>
      <c r="E7318" s="18" t="s">
        <v>170</v>
      </c>
      <c r="F7318" s="44">
        <v>19</v>
      </c>
    </row>
    <row r="7319" spans="1:6" x14ac:dyDescent="0.2">
      <c r="A7319" s="18" t="s">
        <v>221</v>
      </c>
      <c r="B7319" s="18" t="s">
        <v>333</v>
      </c>
      <c r="C7319" s="18" t="s">
        <v>337</v>
      </c>
      <c r="D7319" s="18" t="s">
        <v>39</v>
      </c>
      <c r="E7319" s="18" t="s">
        <v>48</v>
      </c>
      <c r="F7319" s="44">
        <v>2</v>
      </c>
    </row>
    <row r="7320" spans="1:6" x14ac:dyDescent="0.2">
      <c r="A7320" s="18" t="s">
        <v>221</v>
      </c>
      <c r="B7320" s="18" t="s">
        <v>333</v>
      </c>
      <c r="C7320" s="18" t="s">
        <v>337</v>
      </c>
      <c r="D7320" s="18" t="s">
        <v>39</v>
      </c>
      <c r="E7320" s="18" t="s">
        <v>47</v>
      </c>
      <c r="F7320" s="44">
        <v>36</v>
      </c>
    </row>
    <row r="7321" spans="1:6" x14ac:dyDescent="0.2">
      <c r="A7321" s="18" t="s">
        <v>221</v>
      </c>
      <c r="B7321" s="18" t="s">
        <v>333</v>
      </c>
      <c r="C7321" s="18" t="s">
        <v>337</v>
      </c>
      <c r="D7321" s="18" t="s">
        <v>39</v>
      </c>
      <c r="E7321" s="18" t="s">
        <v>169</v>
      </c>
      <c r="F7321" s="44">
        <v>112</v>
      </c>
    </row>
    <row r="7322" spans="1:6" x14ac:dyDescent="0.2">
      <c r="A7322" s="18" t="s">
        <v>221</v>
      </c>
      <c r="B7322" s="18" t="s">
        <v>333</v>
      </c>
      <c r="C7322" s="18" t="s">
        <v>337</v>
      </c>
      <c r="D7322" s="18" t="s">
        <v>39</v>
      </c>
      <c r="E7322" s="18" t="s">
        <v>189</v>
      </c>
      <c r="F7322" s="44">
        <v>3</v>
      </c>
    </row>
    <row r="7323" spans="1:6" x14ac:dyDescent="0.2">
      <c r="A7323" s="18" t="s">
        <v>221</v>
      </c>
      <c r="B7323" s="18" t="s">
        <v>333</v>
      </c>
      <c r="C7323" s="18" t="s">
        <v>337</v>
      </c>
      <c r="D7323" s="18" t="s">
        <v>39</v>
      </c>
      <c r="E7323" s="18" t="s">
        <v>56</v>
      </c>
      <c r="F7323" s="44">
        <v>24</v>
      </c>
    </row>
    <row r="7324" spans="1:6" x14ac:dyDescent="0.2">
      <c r="A7324" s="18" t="s">
        <v>221</v>
      </c>
      <c r="B7324" s="18" t="s">
        <v>333</v>
      </c>
      <c r="C7324" s="18" t="s">
        <v>337</v>
      </c>
      <c r="D7324" s="18" t="s">
        <v>39</v>
      </c>
      <c r="E7324" s="18" t="s">
        <v>44</v>
      </c>
      <c r="F7324" s="44">
        <v>5</v>
      </c>
    </row>
    <row r="7325" spans="1:6" x14ac:dyDescent="0.2">
      <c r="A7325" s="18" t="s">
        <v>221</v>
      </c>
      <c r="B7325" s="18" t="s">
        <v>333</v>
      </c>
      <c r="C7325" s="18" t="s">
        <v>337</v>
      </c>
      <c r="D7325" s="18" t="s">
        <v>39</v>
      </c>
      <c r="E7325" s="18" t="s">
        <v>173</v>
      </c>
      <c r="F7325" s="44">
        <v>8</v>
      </c>
    </row>
    <row r="7326" spans="1:6" x14ac:dyDescent="0.2">
      <c r="A7326" s="18" t="s">
        <v>221</v>
      </c>
      <c r="B7326" s="18" t="s">
        <v>333</v>
      </c>
      <c r="C7326" s="18" t="s">
        <v>337</v>
      </c>
      <c r="D7326" s="18" t="s">
        <v>13</v>
      </c>
      <c r="E7326" s="18" t="s">
        <v>21</v>
      </c>
      <c r="F7326" s="44">
        <v>144</v>
      </c>
    </row>
    <row r="7327" spans="1:6" x14ac:dyDescent="0.2">
      <c r="A7327" s="18" t="s">
        <v>221</v>
      </c>
      <c r="B7327" s="18" t="s">
        <v>333</v>
      </c>
      <c r="C7327" s="18" t="s">
        <v>337</v>
      </c>
      <c r="D7327" s="18" t="s">
        <v>13</v>
      </c>
      <c r="E7327" s="18" t="s">
        <v>14</v>
      </c>
      <c r="F7327" s="44">
        <v>975</v>
      </c>
    </row>
    <row r="7328" spans="1:6" x14ac:dyDescent="0.2">
      <c r="A7328" s="18" t="s">
        <v>221</v>
      </c>
      <c r="B7328" s="18" t="s">
        <v>333</v>
      </c>
      <c r="C7328" s="18" t="s">
        <v>337</v>
      </c>
      <c r="D7328" s="18" t="s">
        <v>13</v>
      </c>
      <c r="E7328" s="18" t="s">
        <v>18</v>
      </c>
      <c r="F7328" s="44">
        <v>2432</v>
      </c>
    </row>
    <row r="7329" spans="1:6" x14ac:dyDescent="0.2">
      <c r="A7329" s="18" t="s">
        <v>221</v>
      </c>
      <c r="B7329" s="18" t="s">
        <v>333</v>
      </c>
      <c r="C7329" s="18" t="s">
        <v>337</v>
      </c>
      <c r="D7329" s="18" t="s">
        <v>13</v>
      </c>
      <c r="E7329" s="18" t="s">
        <v>17</v>
      </c>
      <c r="F7329" s="44">
        <v>2203</v>
      </c>
    </row>
    <row r="7330" spans="1:6" x14ac:dyDescent="0.2">
      <c r="A7330" s="18" t="s">
        <v>221</v>
      </c>
      <c r="B7330" s="18" t="s">
        <v>333</v>
      </c>
      <c r="C7330" s="18" t="s">
        <v>337</v>
      </c>
      <c r="D7330" s="18" t="s">
        <v>13</v>
      </c>
      <c r="E7330" s="18" t="s">
        <v>20</v>
      </c>
      <c r="F7330" s="44">
        <v>305</v>
      </c>
    </row>
    <row r="7331" spans="1:6" x14ac:dyDescent="0.2">
      <c r="A7331" s="18" t="s">
        <v>221</v>
      </c>
      <c r="B7331" s="18" t="s">
        <v>333</v>
      </c>
      <c r="C7331" s="18" t="s">
        <v>337</v>
      </c>
      <c r="D7331" s="18" t="s">
        <v>13</v>
      </c>
      <c r="E7331" s="18" t="s">
        <v>23</v>
      </c>
      <c r="F7331" s="44">
        <v>170</v>
      </c>
    </row>
    <row r="7332" spans="1:6" x14ac:dyDescent="0.2">
      <c r="A7332" s="18" t="s">
        <v>221</v>
      </c>
      <c r="B7332" s="18" t="s">
        <v>333</v>
      </c>
      <c r="C7332" s="18" t="s">
        <v>337</v>
      </c>
      <c r="D7332" s="18" t="s">
        <v>13</v>
      </c>
      <c r="E7332" s="18" t="s">
        <v>15</v>
      </c>
      <c r="F7332" s="44">
        <v>455</v>
      </c>
    </row>
    <row r="7333" spans="1:6" x14ac:dyDescent="0.2">
      <c r="A7333" s="18" t="s">
        <v>221</v>
      </c>
      <c r="B7333" s="18" t="s">
        <v>333</v>
      </c>
      <c r="C7333" s="18" t="s">
        <v>337</v>
      </c>
      <c r="D7333" s="18" t="s">
        <v>13</v>
      </c>
      <c r="E7333" s="18" t="s">
        <v>22</v>
      </c>
      <c r="F7333" s="44">
        <v>457</v>
      </c>
    </row>
    <row r="7334" spans="1:6" x14ac:dyDescent="0.2">
      <c r="A7334" s="18" t="s">
        <v>221</v>
      </c>
      <c r="B7334" s="18" t="s">
        <v>333</v>
      </c>
      <c r="C7334" s="18" t="s">
        <v>337</v>
      </c>
      <c r="D7334" s="18" t="s">
        <v>13</v>
      </c>
      <c r="E7334" s="18" t="s">
        <v>19</v>
      </c>
      <c r="F7334" s="44">
        <v>151</v>
      </c>
    </row>
    <row r="7335" spans="1:6" x14ac:dyDescent="0.2">
      <c r="A7335" s="18" t="s">
        <v>221</v>
      </c>
      <c r="B7335" s="18" t="s">
        <v>333</v>
      </c>
      <c r="C7335" s="18" t="s">
        <v>337</v>
      </c>
      <c r="D7335" s="18" t="s">
        <v>128</v>
      </c>
      <c r="E7335" s="18" t="s">
        <v>23</v>
      </c>
      <c r="F7335" s="44">
        <v>300</v>
      </c>
    </row>
    <row r="7336" spans="1:6" x14ac:dyDescent="0.2">
      <c r="A7336" s="18" t="s">
        <v>221</v>
      </c>
      <c r="B7336" s="18" t="s">
        <v>333</v>
      </c>
      <c r="C7336" s="18" t="s">
        <v>337</v>
      </c>
      <c r="D7336" s="18" t="s">
        <v>128</v>
      </c>
      <c r="E7336" s="18" t="s">
        <v>129</v>
      </c>
      <c r="F7336" s="44">
        <v>58</v>
      </c>
    </row>
    <row r="7337" spans="1:6" x14ac:dyDescent="0.2">
      <c r="A7337" s="18" t="s">
        <v>221</v>
      </c>
      <c r="B7337" s="18" t="s">
        <v>333</v>
      </c>
      <c r="C7337" s="18" t="s">
        <v>337</v>
      </c>
      <c r="D7337" s="18" t="s">
        <v>128</v>
      </c>
      <c r="E7337" s="18" t="s">
        <v>130</v>
      </c>
      <c r="F7337" s="44">
        <v>364</v>
      </c>
    </row>
    <row r="7338" spans="1:6" x14ac:dyDescent="0.2">
      <c r="A7338" s="18" t="s">
        <v>221</v>
      </c>
      <c r="B7338" s="18" t="s">
        <v>333</v>
      </c>
      <c r="C7338" s="18" t="s">
        <v>337</v>
      </c>
      <c r="D7338" s="18" t="s">
        <v>244</v>
      </c>
      <c r="E7338" s="18" t="s">
        <v>160</v>
      </c>
      <c r="F7338" s="44">
        <v>17</v>
      </c>
    </row>
    <row r="7339" spans="1:6" x14ac:dyDescent="0.2">
      <c r="A7339" s="18" t="s">
        <v>221</v>
      </c>
      <c r="B7339" s="18" t="s">
        <v>333</v>
      </c>
      <c r="C7339" s="18" t="s">
        <v>337</v>
      </c>
      <c r="D7339" s="18" t="s">
        <v>244</v>
      </c>
      <c r="E7339" s="18" t="s">
        <v>159</v>
      </c>
      <c r="F7339" s="44">
        <v>3</v>
      </c>
    </row>
    <row r="7340" spans="1:6" x14ac:dyDescent="0.2">
      <c r="A7340" s="18" t="s">
        <v>221</v>
      </c>
      <c r="B7340" s="18" t="s">
        <v>333</v>
      </c>
      <c r="C7340" s="18" t="s">
        <v>337</v>
      </c>
      <c r="D7340" s="18" t="s">
        <v>244</v>
      </c>
      <c r="E7340" s="18" t="s">
        <v>161</v>
      </c>
      <c r="F7340" s="44">
        <v>60</v>
      </c>
    </row>
    <row r="7341" spans="1:6" x14ac:dyDescent="0.2">
      <c r="A7341" s="18" t="s">
        <v>221</v>
      </c>
      <c r="B7341" s="18" t="s">
        <v>333</v>
      </c>
      <c r="C7341" s="18" t="s">
        <v>337</v>
      </c>
      <c r="D7341" s="18" t="s">
        <v>138</v>
      </c>
      <c r="E7341" s="18" t="s">
        <v>140</v>
      </c>
      <c r="F7341" s="44">
        <v>97</v>
      </c>
    </row>
    <row r="7342" spans="1:6" x14ac:dyDescent="0.2">
      <c r="A7342" s="18" t="s">
        <v>221</v>
      </c>
      <c r="B7342" s="18" t="s">
        <v>333</v>
      </c>
      <c r="C7342" s="18" t="s">
        <v>337</v>
      </c>
      <c r="D7342" s="18" t="s">
        <v>138</v>
      </c>
      <c r="E7342" s="18" t="s">
        <v>139</v>
      </c>
      <c r="F7342" s="44">
        <v>506</v>
      </c>
    </row>
    <row r="7343" spans="1:6" x14ac:dyDescent="0.2">
      <c r="A7343" s="18" t="s">
        <v>221</v>
      </c>
      <c r="B7343" s="18" t="s">
        <v>333</v>
      </c>
      <c r="C7343" s="18" t="s">
        <v>337</v>
      </c>
      <c r="D7343" s="18" t="s">
        <v>148</v>
      </c>
      <c r="E7343" s="18" t="s">
        <v>149</v>
      </c>
      <c r="F7343" s="44">
        <v>3</v>
      </c>
    </row>
    <row r="7344" spans="1:6" x14ac:dyDescent="0.2">
      <c r="A7344" s="18" t="s">
        <v>221</v>
      </c>
      <c r="B7344" s="18" t="s">
        <v>333</v>
      </c>
      <c r="C7344" s="18" t="s">
        <v>337</v>
      </c>
      <c r="D7344" s="18" t="s">
        <v>148</v>
      </c>
      <c r="E7344" s="18" t="s">
        <v>23</v>
      </c>
      <c r="F7344" s="44">
        <v>11</v>
      </c>
    </row>
    <row r="7345" spans="1:6" x14ac:dyDescent="0.2">
      <c r="A7345" s="18" t="s">
        <v>222</v>
      </c>
      <c r="B7345" s="18" t="s">
        <v>230</v>
      </c>
      <c r="C7345" s="18" t="s">
        <v>338</v>
      </c>
      <c r="D7345" s="18" t="s">
        <v>21</v>
      </c>
      <c r="E7345" s="18" t="s">
        <v>156</v>
      </c>
      <c r="F7345" s="44">
        <v>160</v>
      </c>
    </row>
    <row r="7346" spans="1:6" x14ac:dyDescent="0.2">
      <c r="A7346" s="18" t="s">
        <v>222</v>
      </c>
      <c r="B7346" s="18" t="s">
        <v>230</v>
      </c>
      <c r="C7346" s="18" t="s">
        <v>338</v>
      </c>
      <c r="D7346" s="18" t="s">
        <v>21</v>
      </c>
      <c r="E7346" s="18" t="s">
        <v>157</v>
      </c>
      <c r="F7346" s="44">
        <v>393</v>
      </c>
    </row>
    <row r="7347" spans="1:6" x14ac:dyDescent="0.2">
      <c r="A7347" s="18" t="s">
        <v>222</v>
      </c>
      <c r="B7347" s="18" t="s">
        <v>230</v>
      </c>
      <c r="C7347" s="18" t="s">
        <v>338</v>
      </c>
      <c r="D7347" s="18" t="s">
        <v>73</v>
      </c>
      <c r="E7347" s="18" t="s">
        <v>93</v>
      </c>
      <c r="F7347" s="44">
        <v>49</v>
      </c>
    </row>
    <row r="7348" spans="1:6" x14ac:dyDescent="0.2">
      <c r="A7348" s="18" t="s">
        <v>222</v>
      </c>
      <c r="B7348" s="18" t="s">
        <v>230</v>
      </c>
      <c r="C7348" s="18" t="s">
        <v>338</v>
      </c>
      <c r="D7348" s="18" t="s">
        <v>73</v>
      </c>
      <c r="E7348" s="18" t="s">
        <v>92</v>
      </c>
      <c r="F7348" s="44">
        <v>15</v>
      </c>
    </row>
    <row r="7349" spans="1:6" x14ac:dyDescent="0.2">
      <c r="A7349" s="18" t="s">
        <v>222</v>
      </c>
      <c r="B7349" s="18" t="s">
        <v>230</v>
      </c>
      <c r="C7349" s="18" t="s">
        <v>338</v>
      </c>
      <c r="D7349" s="18" t="s">
        <v>73</v>
      </c>
      <c r="E7349" s="18" t="s">
        <v>94</v>
      </c>
      <c r="F7349" s="44">
        <v>28</v>
      </c>
    </row>
    <row r="7350" spans="1:6" x14ac:dyDescent="0.2">
      <c r="A7350" s="18" t="s">
        <v>222</v>
      </c>
      <c r="B7350" s="18" t="s">
        <v>230</v>
      </c>
      <c r="C7350" s="18" t="s">
        <v>338</v>
      </c>
      <c r="D7350" s="18" t="s">
        <v>73</v>
      </c>
      <c r="E7350" s="18" t="s">
        <v>87</v>
      </c>
      <c r="F7350" s="44">
        <v>9</v>
      </c>
    </row>
    <row r="7351" spans="1:6" x14ac:dyDescent="0.2">
      <c r="A7351" s="18" t="s">
        <v>222</v>
      </c>
      <c r="B7351" s="18" t="s">
        <v>230</v>
      </c>
      <c r="C7351" s="18" t="s">
        <v>338</v>
      </c>
      <c r="D7351" s="18" t="s">
        <v>73</v>
      </c>
      <c r="E7351" s="18" t="s">
        <v>86</v>
      </c>
      <c r="F7351" s="44">
        <v>32</v>
      </c>
    </row>
    <row r="7352" spans="1:6" x14ac:dyDescent="0.2">
      <c r="A7352" s="18" t="s">
        <v>222</v>
      </c>
      <c r="B7352" s="18" t="s">
        <v>230</v>
      </c>
      <c r="C7352" s="18" t="s">
        <v>338</v>
      </c>
      <c r="D7352" s="18" t="s">
        <v>73</v>
      </c>
      <c r="E7352" s="18" t="s">
        <v>88</v>
      </c>
      <c r="F7352" s="44">
        <v>4</v>
      </c>
    </row>
    <row r="7353" spans="1:6" x14ac:dyDescent="0.2">
      <c r="A7353" s="18" t="s">
        <v>222</v>
      </c>
      <c r="B7353" s="18" t="s">
        <v>230</v>
      </c>
      <c r="C7353" s="18" t="s">
        <v>338</v>
      </c>
      <c r="D7353" s="18" t="s">
        <v>73</v>
      </c>
      <c r="E7353" s="18" t="s">
        <v>96</v>
      </c>
      <c r="F7353" s="44">
        <v>54</v>
      </c>
    </row>
    <row r="7354" spans="1:6" x14ac:dyDescent="0.2">
      <c r="A7354" s="18" t="s">
        <v>222</v>
      </c>
      <c r="B7354" s="18" t="s">
        <v>230</v>
      </c>
      <c r="C7354" s="18" t="s">
        <v>338</v>
      </c>
      <c r="D7354" s="18" t="s">
        <v>73</v>
      </c>
      <c r="E7354" s="18" t="s">
        <v>95</v>
      </c>
      <c r="F7354" s="44">
        <v>53</v>
      </c>
    </row>
    <row r="7355" spans="1:6" x14ac:dyDescent="0.2">
      <c r="A7355" s="18" t="s">
        <v>222</v>
      </c>
      <c r="B7355" s="18" t="s">
        <v>230</v>
      </c>
      <c r="C7355" s="18" t="s">
        <v>338</v>
      </c>
      <c r="D7355" s="18" t="s">
        <v>73</v>
      </c>
      <c r="E7355" s="18" t="s">
        <v>97</v>
      </c>
      <c r="F7355" s="44">
        <v>21</v>
      </c>
    </row>
    <row r="7356" spans="1:6" x14ac:dyDescent="0.2">
      <c r="A7356" s="18" t="s">
        <v>222</v>
      </c>
      <c r="B7356" s="18" t="s">
        <v>230</v>
      </c>
      <c r="C7356" s="18" t="s">
        <v>338</v>
      </c>
      <c r="D7356" s="18" t="s">
        <v>73</v>
      </c>
      <c r="E7356" s="18" t="s">
        <v>80</v>
      </c>
      <c r="F7356" s="44">
        <v>6</v>
      </c>
    </row>
    <row r="7357" spans="1:6" x14ac:dyDescent="0.2">
      <c r="A7357" s="18" t="s">
        <v>222</v>
      </c>
      <c r="B7357" s="18" t="s">
        <v>230</v>
      </c>
      <c r="C7357" s="18" t="s">
        <v>338</v>
      </c>
      <c r="D7357" s="18" t="s">
        <v>73</v>
      </c>
      <c r="E7357" s="18" t="s">
        <v>79</v>
      </c>
      <c r="F7357" s="44">
        <v>48</v>
      </c>
    </row>
    <row r="7358" spans="1:6" x14ac:dyDescent="0.2">
      <c r="A7358" s="18" t="s">
        <v>222</v>
      </c>
      <c r="B7358" s="18" t="s">
        <v>230</v>
      </c>
      <c r="C7358" s="18" t="s">
        <v>338</v>
      </c>
      <c r="D7358" s="18" t="s">
        <v>73</v>
      </c>
      <c r="E7358" s="18" t="s">
        <v>78</v>
      </c>
      <c r="F7358" s="44">
        <v>2</v>
      </c>
    </row>
    <row r="7359" spans="1:6" x14ac:dyDescent="0.2">
      <c r="A7359" s="18" t="s">
        <v>222</v>
      </c>
      <c r="B7359" s="18" t="s">
        <v>230</v>
      </c>
      <c r="C7359" s="18" t="s">
        <v>338</v>
      </c>
      <c r="D7359" s="18" t="s">
        <v>73</v>
      </c>
      <c r="E7359" s="18" t="s">
        <v>81</v>
      </c>
      <c r="F7359" s="44">
        <v>32</v>
      </c>
    </row>
    <row r="7360" spans="1:6" x14ac:dyDescent="0.2">
      <c r="A7360" s="18" t="s">
        <v>222</v>
      </c>
      <c r="B7360" s="18" t="s">
        <v>230</v>
      </c>
      <c r="C7360" s="18" t="s">
        <v>338</v>
      </c>
      <c r="D7360" s="18" t="s">
        <v>73</v>
      </c>
      <c r="E7360" s="18" t="s">
        <v>76</v>
      </c>
      <c r="F7360" s="44">
        <v>102</v>
      </c>
    </row>
    <row r="7361" spans="1:6" x14ac:dyDescent="0.2">
      <c r="A7361" s="18" t="s">
        <v>222</v>
      </c>
      <c r="B7361" s="18" t="s">
        <v>230</v>
      </c>
      <c r="C7361" s="18" t="s">
        <v>338</v>
      </c>
      <c r="D7361" s="18" t="s">
        <v>73</v>
      </c>
      <c r="E7361" s="18" t="s">
        <v>75</v>
      </c>
      <c r="F7361" s="44">
        <v>366</v>
      </c>
    </row>
    <row r="7362" spans="1:6" x14ac:dyDescent="0.2">
      <c r="A7362" s="18" t="s">
        <v>222</v>
      </c>
      <c r="B7362" s="18" t="s">
        <v>230</v>
      </c>
      <c r="C7362" s="18" t="s">
        <v>338</v>
      </c>
      <c r="D7362" s="18" t="s">
        <v>73</v>
      </c>
      <c r="E7362" s="18" t="s">
        <v>74</v>
      </c>
      <c r="F7362" s="44">
        <v>4</v>
      </c>
    </row>
    <row r="7363" spans="1:6" x14ac:dyDescent="0.2">
      <c r="A7363" s="18" t="s">
        <v>222</v>
      </c>
      <c r="B7363" s="18" t="s">
        <v>230</v>
      </c>
      <c r="C7363" s="18" t="s">
        <v>338</v>
      </c>
      <c r="D7363" s="18" t="s">
        <v>73</v>
      </c>
      <c r="E7363" s="18" t="s">
        <v>77</v>
      </c>
      <c r="F7363" s="44">
        <v>113</v>
      </c>
    </row>
    <row r="7364" spans="1:6" x14ac:dyDescent="0.2">
      <c r="A7364" s="18" t="s">
        <v>222</v>
      </c>
      <c r="B7364" s="18" t="s">
        <v>230</v>
      </c>
      <c r="C7364" s="18" t="s">
        <v>338</v>
      </c>
      <c r="D7364" s="18" t="s">
        <v>73</v>
      </c>
      <c r="E7364" s="18" t="s">
        <v>84</v>
      </c>
      <c r="F7364" s="44">
        <v>4</v>
      </c>
    </row>
    <row r="7365" spans="1:6" x14ac:dyDescent="0.2">
      <c r="A7365" s="18" t="s">
        <v>222</v>
      </c>
      <c r="B7365" s="18" t="s">
        <v>230</v>
      </c>
      <c r="C7365" s="18" t="s">
        <v>338</v>
      </c>
      <c r="D7365" s="18" t="s">
        <v>73</v>
      </c>
      <c r="E7365" s="18" t="s">
        <v>83</v>
      </c>
      <c r="F7365" s="44">
        <v>52</v>
      </c>
    </row>
    <row r="7366" spans="1:6" x14ac:dyDescent="0.2">
      <c r="A7366" s="18" t="s">
        <v>222</v>
      </c>
      <c r="B7366" s="18" t="s">
        <v>230</v>
      </c>
      <c r="C7366" s="18" t="s">
        <v>338</v>
      </c>
      <c r="D7366" s="18" t="s">
        <v>73</v>
      </c>
      <c r="E7366" s="18" t="s">
        <v>82</v>
      </c>
      <c r="F7366" s="44">
        <v>93</v>
      </c>
    </row>
    <row r="7367" spans="1:6" x14ac:dyDescent="0.2">
      <c r="A7367" s="18" t="s">
        <v>222</v>
      </c>
      <c r="B7367" s="18" t="s">
        <v>230</v>
      </c>
      <c r="C7367" s="18" t="s">
        <v>338</v>
      </c>
      <c r="D7367" s="18" t="s">
        <v>73</v>
      </c>
      <c r="E7367" s="18" t="s">
        <v>85</v>
      </c>
      <c r="F7367" s="44">
        <v>38</v>
      </c>
    </row>
    <row r="7368" spans="1:6" x14ac:dyDescent="0.2">
      <c r="A7368" s="18" t="s">
        <v>222</v>
      </c>
      <c r="B7368" s="18" t="s">
        <v>230</v>
      </c>
      <c r="C7368" s="18" t="s">
        <v>338</v>
      </c>
      <c r="D7368" s="18" t="s">
        <v>73</v>
      </c>
      <c r="E7368" s="18" t="s">
        <v>90</v>
      </c>
      <c r="F7368" s="44">
        <v>355</v>
      </c>
    </row>
    <row r="7369" spans="1:6" x14ac:dyDescent="0.2">
      <c r="A7369" s="18" t="s">
        <v>222</v>
      </c>
      <c r="B7369" s="18" t="s">
        <v>230</v>
      </c>
      <c r="C7369" s="18" t="s">
        <v>338</v>
      </c>
      <c r="D7369" s="18" t="s">
        <v>73</v>
      </c>
      <c r="E7369" s="18" t="s">
        <v>89</v>
      </c>
      <c r="F7369" s="44">
        <v>69</v>
      </c>
    </row>
    <row r="7370" spans="1:6" x14ac:dyDescent="0.2">
      <c r="A7370" s="18" t="s">
        <v>222</v>
      </c>
      <c r="B7370" s="18" t="s">
        <v>230</v>
      </c>
      <c r="C7370" s="18" t="s">
        <v>338</v>
      </c>
      <c r="D7370" s="18" t="s">
        <v>73</v>
      </c>
      <c r="E7370" s="18" t="s">
        <v>91</v>
      </c>
      <c r="F7370" s="44">
        <v>337</v>
      </c>
    </row>
    <row r="7371" spans="1:6" x14ac:dyDescent="0.2">
      <c r="A7371" s="18" t="s">
        <v>222</v>
      </c>
      <c r="B7371" s="18" t="s">
        <v>230</v>
      </c>
      <c r="C7371" s="18" t="s">
        <v>338</v>
      </c>
      <c r="D7371" s="18" t="s">
        <v>150</v>
      </c>
      <c r="E7371" s="18" t="s">
        <v>154</v>
      </c>
      <c r="F7371" s="44">
        <v>3373</v>
      </c>
    </row>
    <row r="7372" spans="1:6" x14ac:dyDescent="0.2">
      <c r="A7372" s="18" t="s">
        <v>222</v>
      </c>
      <c r="B7372" s="18" t="s">
        <v>230</v>
      </c>
      <c r="C7372" s="18" t="s">
        <v>338</v>
      </c>
      <c r="D7372" s="18" t="s">
        <v>150</v>
      </c>
      <c r="E7372" s="18" t="s">
        <v>151</v>
      </c>
      <c r="F7372" s="44">
        <v>20</v>
      </c>
    </row>
    <row r="7373" spans="1:6" x14ac:dyDescent="0.2">
      <c r="A7373" s="18" t="s">
        <v>222</v>
      </c>
      <c r="B7373" s="18" t="s">
        <v>230</v>
      </c>
      <c r="C7373" s="18" t="s">
        <v>338</v>
      </c>
      <c r="D7373" s="18" t="s">
        <v>150</v>
      </c>
      <c r="E7373" s="18" t="s">
        <v>152</v>
      </c>
      <c r="F7373" s="44">
        <v>589</v>
      </c>
    </row>
    <row r="7374" spans="1:6" x14ac:dyDescent="0.2">
      <c r="A7374" s="18" t="s">
        <v>222</v>
      </c>
      <c r="B7374" s="18" t="s">
        <v>230</v>
      </c>
      <c r="C7374" s="18" t="s">
        <v>338</v>
      </c>
      <c r="D7374" s="18" t="s">
        <v>150</v>
      </c>
      <c r="E7374" s="18" t="s">
        <v>153</v>
      </c>
      <c r="F7374" s="44">
        <v>2657</v>
      </c>
    </row>
    <row r="7375" spans="1:6" x14ac:dyDescent="0.2">
      <c r="A7375" s="18" t="s">
        <v>222</v>
      </c>
      <c r="B7375" s="18" t="s">
        <v>230</v>
      </c>
      <c r="C7375" s="18" t="s">
        <v>338</v>
      </c>
      <c r="D7375" s="18" t="s">
        <v>57</v>
      </c>
      <c r="E7375" s="18" t="s">
        <v>62</v>
      </c>
      <c r="F7375" s="44">
        <v>2629</v>
      </c>
    </row>
    <row r="7376" spans="1:6" x14ac:dyDescent="0.2">
      <c r="A7376" s="18" t="s">
        <v>222</v>
      </c>
      <c r="B7376" s="18" t="s">
        <v>230</v>
      </c>
      <c r="C7376" s="18" t="s">
        <v>338</v>
      </c>
      <c r="D7376" s="18" t="s">
        <v>57</v>
      </c>
      <c r="E7376" s="18" t="s">
        <v>59</v>
      </c>
      <c r="F7376" s="44">
        <v>1078</v>
      </c>
    </row>
    <row r="7377" spans="1:6" x14ac:dyDescent="0.2">
      <c r="A7377" s="18" t="s">
        <v>222</v>
      </c>
      <c r="B7377" s="18" t="s">
        <v>230</v>
      </c>
      <c r="C7377" s="18" t="s">
        <v>338</v>
      </c>
      <c r="D7377" s="18" t="s">
        <v>57</v>
      </c>
      <c r="E7377" s="18" t="s">
        <v>60</v>
      </c>
      <c r="F7377" s="44">
        <v>2362</v>
      </c>
    </row>
    <row r="7378" spans="1:6" x14ac:dyDescent="0.2">
      <c r="A7378" s="18" t="s">
        <v>222</v>
      </c>
      <c r="B7378" s="18" t="s">
        <v>230</v>
      </c>
      <c r="C7378" s="18" t="s">
        <v>338</v>
      </c>
      <c r="D7378" s="18" t="s">
        <v>57</v>
      </c>
      <c r="E7378" s="18" t="s">
        <v>61</v>
      </c>
      <c r="F7378" s="44">
        <v>894</v>
      </c>
    </row>
    <row r="7379" spans="1:6" x14ac:dyDescent="0.2">
      <c r="A7379" s="18" t="s">
        <v>222</v>
      </c>
      <c r="B7379" s="18" t="s">
        <v>230</v>
      </c>
      <c r="C7379" s="18" t="s">
        <v>338</v>
      </c>
      <c r="D7379" s="18" t="s">
        <v>57</v>
      </c>
      <c r="E7379" s="18" t="s">
        <v>63</v>
      </c>
      <c r="F7379" s="44">
        <v>672</v>
      </c>
    </row>
    <row r="7380" spans="1:6" x14ac:dyDescent="0.2">
      <c r="A7380" s="18" t="s">
        <v>222</v>
      </c>
      <c r="B7380" s="18" t="s">
        <v>230</v>
      </c>
      <c r="C7380" s="18" t="s">
        <v>338</v>
      </c>
      <c r="D7380" s="18" t="s">
        <v>57</v>
      </c>
      <c r="E7380" s="18" t="s">
        <v>23</v>
      </c>
      <c r="F7380" s="44">
        <v>490</v>
      </c>
    </row>
    <row r="7381" spans="1:6" x14ac:dyDescent="0.2">
      <c r="A7381" s="18" t="s">
        <v>222</v>
      </c>
      <c r="B7381" s="18" t="s">
        <v>230</v>
      </c>
      <c r="C7381" s="18" t="s">
        <v>338</v>
      </c>
      <c r="D7381" s="18" t="s">
        <v>141</v>
      </c>
      <c r="E7381" s="18" t="s">
        <v>145</v>
      </c>
      <c r="F7381" s="44">
        <v>1</v>
      </c>
    </row>
    <row r="7382" spans="1:6" x14ac:dyDescent="0.2">
      <c r="A7382" s="18" t="s">
        <v>222</v>
      </c>
      <c r="B7382" s="18" t="s">
        <v>230</v>
      </c>
      <c r="C7382" s="18" t="s">
        <v>338</v>
      </c>
      <c r="D7382" s="18" t="s">
        <v>141</v>
      </c>
      <c r="E7382" s="18" t="s">
        <v>142</v>
      </c>
      <c r="F7382" s="44">
        <v>134</v>
      </c>
    </row>
    <row r="7383" spans="1:6" x14ac:dyDescent="0.2">
      <c r="A7383" s="18" t="s">
        <v>222</v>
      </c>
      <c r="B7383" s="18" t="s">
        <v>230</v>
      </c>
      <c r="C7383" s="18" t="s">
        <v>338</v>
      </c>
      <c r="D7383" s="18" t="s">
        <v>141</v>
      </c>
      <c r="E7383" s="18" t="s">
        <v>147</v>
      </c>
      <c r="F7383" s="44">
        <v>15</v>
      </c>
    </row>
    <row r="7384" spans="1:6" x14ac:dyDescent="0.2">
      <c r="A7384" s="18" t="s">
        <v>222</v>
      </c>
      <c r="B7384" s="18" t="s">
        <v>230</v>
      </c>
      <c r="C7384" s="18" t="s">
        <v>338</v>
      </c>
      <c r="D7384" s="18" t="s">
        <v>141</v>
      </c>
      <c r="E7384" s="18" t="s">
        <v>144</v>
      </c>
      <c r="F7384" s="44">
        <v>2</v>
      </c>
    </row>
    <row r="7385" spans="1:6" x14ac:dyDescent="0.2">
      <c r="A7385" s="18" t="s">
        <v>222</v>
      </c>
      <c r="B7385" s="18" t="s">
        <v>230</v>
      </c>
      <c r="C7385" s="18" t="s">
        <v>338</v>
      </c>
      <c r="D7385" s="18" t="s">
        <v>141</v>
      </c>
      <c r="E7385" s="18" t="s">
        <v>143</v>
      </c>
      <c r="F7385" s="44">
        <v>7</v>
      </c>
    </row>
    <row r="7386" spans="1:6" x14ac:dyDescent="0.2">
      <c r="A7386" s="18" t="s">
        <v>222</v>
      </c>
      <c r="B7386" s="18" t="s">
        <v>230</v>
      </c>
      <c r="C7386" s="18" t="s">
        <v>338</v>
      </c>
      <c r="D7386" s="18" t="s">
        <v>35</v>
      </c>
      <c r="E7386" s="18" t="s">
        <v>21</v>
      </c>
      <c r="F7386" s="44">
        <v>611</v>
      </c>
    </row>
    <row r="7387" spans="1:6" x14ac:dyDescent="0.2">
      <c r="A7387" s="18" t="s">
        <v>222</v>
      </c>
      <c r="B7387" s="18" t="s">
        <v>230</v>
      </c>
      <c r="C7387" s="18" t="s">
        <v>338</v>
      </c>
      <c r="D7387" s="18" t="s">
        <v>35</v>
      </c>
      <c r="E7387" s="18" t="s">
        <v>36</v>
      </c>
      <c r="F7387" s="44">
        <v>10</v>
      </c>
    </row>
    <row r="7388" spans="1:6" x14ac:dyDescent="0.2">
      <c r="A7388" s="18" t="s">
        <v>222</v>
      </c>
      <c r="B7388" s="18" t="s">
        <v>230</v>
      </c>
      <c r="C7388" s="18" t="s">
        <v>338</v>
      </c>
      <c r="D7388" s="18" t="s">
        <v>35</v>
      </c>
      <c r="E7388" s="18" t="s">
        <v>38</v>
      </c>
      <c r="F7388" s="44">
        <v>2110</v>
      </c>
    </row>
    <row r="7389" spans="1:6" x14ac:dyDescent="0.2">
      <c r="A7389" s="18" t="s">
        <v>222</v>
      </c>
      <c r="B7389" s="18" t="s">
        <v>230</v>
      </c>
      <c r="C7389" s="18" t="s">
        <v>338</v>
      </c>
      <c r="D7389" s="18" t="s">
        <v>35</v>
      </c>
      <c r="E7389" s="18" t="s">
        <v>23</v>
      </c>
      <c r="F7389" s="44">
        <v>111</v>
      </c>
    </row>
    <row r="7390" spans="1:6" x14ac:dyDescent="0.2">
      <c r="A7390" s="18" t="s">
        <v>222</v>
      </c>
      <c r="B7390" s="18" t="s">
        <v>230</v>
      </c>
      <c r="C7390" s="18" t="s">
        <v>338</v>
      </c>
      <c r="D7390" s="18" t="s">
        <v>35</v>
      </c>
      <c r="E7390" s="18" t="s">
        <v>37</v>
      </c>
      <c r="F7390" s="44">
        <v>74</v>
      </c>
    </row>
    <row r="7391" spans="1:6" x14ac:dyDescent="0.2">
      <c r="A7391" s="18" t="s">
        <v>222</v>
      </c>
      <c r="B7391" s="18" t="s">
        <v>230</v>
      </c>
      <c r="C7391" s="18" t="s">
        <v>338</v>
      </c>
      <c r="D7391" s="18" t="s">
        <v>35</v>
      </c>
      <c r="E7391" s="18" t="s">
        <v>22</v>
      </c>
      <c r="F7391" s="44">
        <v>84</v>
      </c>
    </row>
    <row r="7392" spans="1:6" x14ac:dyDescent="0.2">
      <c r="A7392" s="18" t="s">
        <v>222</v>
      </c>
      <c r="B7392" s="18" t="s">
        <v>230</v>
      </c>
      <c r="C7392" s="18" t="s">
        <v>338</v>
      </c>
      <c r="D7392" s="18" t="s">
        <v>272</v>
      </c>
      <c r="E7392" s="18" t="s">
        <v>166</v>
      </c>
      <c r="F7392" s="44">
        <v>453</v>
      </c>
    </row>
    <row r="7393" spans="1:6" x14ac:dyDescent="0.2">
      <c r="A7393" s="18" t="s">
        <v>222</v>
      </c>
      <c r="B7393" s="18" t="s">
        <v>230</v>
      </c>
      <c r="C7393" s="18" t="s">
        <v>338</v>
      </c>
      <c r="D7393" s="18" t="s">
        <v>272</v>
      </c>
      <c r="E7393" s="18" t="s">
        <v>163</v>
      </c>
      <c r="F7393" s="44">
        <v>1474</v>
      </c>
    </row>
    <row r="7394" spans="1:6" x14ac:dyDescent="0.2">
      <c r="A7394" s="18" t="s">
        <v>222</v>
      </c>
      <c r="B7394" s="18" t="s">
        <v>230</v>
      </c>
      <c r="C7394" s="18" t="s">
        <v>338</v>
      </c>
      <c r="D7394" s="18" t="s">
        <v>105</v>
      </c>
      <c r="E7394" s="18" t="s">
        <v>106</v>
      </c>
      <c r="F7394" s="44">
        <v>1</v>
      </c>
    </row>
    <row r="7395" spans="1:6" x14ac:dyDescent="0.2">
      <c r="A7395" s="18" t="s">
        <v>222</v>
      </c>
      <c r="B7395" s="18" t="s">
        <v>230</v>
      </c>
      <c r="C7395" s="18" t="s">
        <v>338</v>
      </c>
      <c r="D7395" s="18" t="s">
        <v>105</v>
      </c>
      <c r="E7395" s="18" t="s">
        <v>107</v>
      </c>
      <c r="F7395" s="44">
        <v>8</v>
      </c>
    </row>
    <row r="7396" spans="1:6" x14ac:dyDescent="0.2">
      <c r="A7396" s="18" t="s">
        <v>222</v>
      </c>
      <c r="B7396" s="18" t="s">
        <v>230</v>
      </c>
      <c r="C7396" s="18" t="s">
        <v>338</v>
      </c>
      <c r="D7396" s="18" t="s">
        <v>105</v>
      </c>
      <c r="E7396" s="18" t="s">
        <v>108</v>
      </c>
      <c r="F7396" s="44">
        <v>34</v>
      </c>
    </row>
    <row r="7397" spans="1:6" x14ac:dyDescent="0.2">
      <c r="A7397" s="18" t="s">
        <v>222</v>
      </c>
      <c r="B7397" s="18" t="s">
        <v>230</v>
      </c>
      <c r="C7397" s="18" t="s">
        <v>338</v>
      </c>
      <c r="D7397" s="18" t="s">
        <v>105</v>
      </c>
      <c r="E7397" s="18" t="s">
        <v>109</v>
      </c>
      <c r="F7397" s="44">
        <v>431</v>
      </c>
    </row>
    <row r="7398" spans="1:6" x14ac:dyDescent="0.2">
      <c r="A7398" s="18" t="s">
        <v>222</v>
      </c>
      <c r="B7398" s="18" t="s">
        <v>230</v>
      </c>
      <c r="C7398" s="18" t="s">
        <v>338</v>
      </c>
      <c r="D7398" s="18" t="s">
        <v>105</v>
      </c>
      <c r="E7398" s="18" t="s">
        <v>110</v>
      </c>
      <c r="F7398" s="44">
        <v>18</v>
      </c>
    </row>
    <row r="7399" spans="1:6" x14ac:dyDescent="0.2">
      <c r="A7399" s="18" t="s">
        <v>222</v>
      </c>
      <c r="B7399" s="18" t="s">
        <v>230</v>
      </c>
      <c r="C7399" s="18" t="s">
        <v>338</v>
      </c>
      <c r="D7399" s="18" t="s">
        <v>105</v>
      </c>
      <c r="E7399" s="18" t="s">
        <v>111</v>
      </c>
      <c r="F7399" s="44">
        <v>54</v>
      </c>
    </row>
    <row r="7400" spans="1:6" x14ac:dyDescent="0.2">
      <c r="A7400" s="18" t="s">
        <v>222</v>
      </c>
      <c r="B7400" s="18" t="s">
        <v>230</v>
      </c>
      <c r="C7400" s="18" t="s">
        <v>338</v>
      </c>
      <c r="D7400" s="18" t="s">
        <v>105</v>
      </c>
      <c r="E7400" s="18" t="s">
        <v>112</v>
      </c>
      <c r="F7400" s="44">
        <v>1</v>
      </c>
    </row>
    <row r="7401" spans="1:6" x14ac:dyDescent="0.2">
      <c r="A7401" s="18" t="s">
        <v>222</v>
      </c>
      <c r="B7401" s="18" t="s">
        <v>230</v>
      </c>
      <c r="C7401" s="18" t="s">
        <v>338</v>
      </c>
      <c r="D7401" s="18" t="s">
        <v>105</v>
      </c>
      <c r="E7401" s="18" t="s">
        <v>113</v>
      </c>
      <c r="F7401" s="44">
        <v>10</v>
      </c>
    </row>
    <row r="7402" spans="1:6" x14ac:dyDescent="0.2">
      <c r="A7402" s="18" t="s">
        <v>222</v>
      </c>
      <c r="B7402" s="18" t="s">
        <v>230</v>
      </c>
      <c r="C7402" s="18" t="s">
        <v>338</v>
      </c>
      <c r="D7402" s="18" t="s">
        <v>105</v>
      </c>
      <c r="E7402" s="18" t="s">
        <v>114</v>
      </c>
      <c r="F7402" s="44">
        <v>1</v>
      </c>
    </row>
    <row r="7403" spans="1:6" x14ac:dyDescent="0.2">
      <c r="A7403" s="18" t="s">
        <v>222</v>
      </c>
      <c r="B7403" s="18" t="s">
        <v>230</v>
      </c>
      <c r="C7403" s="18" t="s">
        <v>338</v>
      </c>
      <c r="D7403" s="18" t="s">
        <v>105</v>
      </c>
      <c r="E7403" s="18" t="s">
        <v>115</v>
      </c>
      <c r="F7403" s="44">
        <v>5</v>
      </c>
    </row>
    <row r="7404" spans="1:6" x14ac:dyDescent="0.2">
      <c r="A7404" s="18" t="s">
        <v>222</v>
      </c>
      <c r="B7404" s="18" t="s">
        <v>230</v>
      </c>
      <c r="C7404" s="18" t="s">
        <v>338</v>
      </c>
      <c r="D7404" s="18" t="s">
        <v>105</v>
      </c>
      <c r="E7404" s="18" t="s">
        <v>116</v>
      </c>
      <c r="F7404" s="44">
        <v>10</v>
      </c>
    </row>
    <row r="7405" spans="1:6" x14ac:dyDescent="0.2">
      <c r="A7405" s="18" t="s">
        <v>222</v>
      </c>
      <c r="B7405" s="18" t="s">
        <v>230</v>
      </c>
      <c r="C7405" s="18" t="s">
        <v>338</v>
      </c>
      <c r="D7405" s="18" t="s">
        <v>105</v>
      </c>
      <c r="E7405" s="18" t="s">
        <v>117</v>
      </c>
      <c r="F7405" s="44">
        <v>46</v>
      </c>
    </row>
    <row r="7406" spans="1:6" x14ac:dyDescent="0.2">
      <c r="A7406" s="18" t="s">
        <v>222</v>
      </c>
      <c r="B7406" s="18" t="s">
        <v>230</v>
      </c>
      <c r="C7406" s="18" t="s">
        <v>338</v>
      </c>
      <c r="D7406" s="18" t="s">
        <v>105</v>
      </c>
      <c r="E7406" s="18" t="s">
        <v>119</v>
      </c>
      <c r="F7406" s="44">
        <v>2</v>
      </c>
    </row>
    <row r="7407" spans="1:6" x14ac:dyDescent="0.2">
      <c r="A7407" s="18" t="s">
        <v>222</v>
      </c>
      <c r="B7407" s="18" t="s">
        <v>230</v>
      </c>
      <c r="C7407" s="18" t="s">
        <v>338</v>
      </c>
      <c r="D7407" s="18" t="s">
        <v>105</v>
      </c>
      <c r="E7407" s="18" t="s">
        <v>120</v>
      </c>
      <c r="F7407" s="44">
        <v>11</v>
      </c>
    </row>
    <row r="7408" spans="1:6" x14ac:dyDescent="0.2">
      <c r="A7408" s="18" t="s">
        <v>222</v>
      </c>
      <c r="B7408" s="18" t="s">
        <v>230</v>
      </c>
      <c r="C7408" s="18" t="s">
        <v>338</v>
      </c>
      <c r="D7408" s="18" t="s">
        <v>105</v>
      </c>
      <c r="E7408" s="18" t="s">
        <v>121</v>
      </c>
      <c r="F7408" s="44">
        <v>37</v>
      </c>
    </row>
    <row r="7409" spans="1:6" x14ac:dyDescent="0.2">
      <c r="A7409" s="18" t="s">
        <v>222</v>
      </c>
      <c r="B7409" s="18" t="s">
        <v>230</v>
      </c>
      <c r="C7409" s="18" t="s">
        <v>338</v>
      </c>
      <c r="D7409" s="18" t="s">
        <v>105</v>
      </c>
      <c r="E7409" s="18" t="s">
        <v>122</v>
      </c>
      <c r="F7409" s="44">
        <v>2</v>
      </c>
    </row>
    <row r="7410" spans="1:6" x14ac:dyDescent="0.2">
      <c r="A7410" s="18" t="s">
        <v>222</v>
      </c>
      <c r="B7410" s="18" t="s">
        <v>230</v>
      </c>
      <c r="C7410" s="18" t="s">
        <v>338</v>
      </c>
      <c r="D7410" s="18" t="s">
        <v>105</v>
      </c>
      <c r="E7410" s="18" t="s">
        <v>123</v>
      </c>
      <c r="F7410" s="44">
        <v>5</v>
      </c>
    </row>
    <row r="7411" spans="1:6" x14ac:dyDescent="0.2">
      <c r="A7411" s="18" t="s">
        <v>222</v>
      </c>
      <c r="B7411" s="18" t="s">
        <v>230</v>
      </c>
      <c r="C7411" s="18" t="s">
        <v>338</v>
      </c>
      <c r="D7411" s="18" t="s">
        <v>105</v>
      </c>
      <c r="E7411" s="18" t="s">
        <v>124</v>
      </c>
      <c r="F7411" s="44">
        <v>10</v>
      </c>
    </row>
    <row r="7412" spans="1:6" x14ac:dyDescent="0.2">
      <c r="A7412" s="18" t="s">
        <v>222</v>
      </c>
      <c r="B7412" s="18" t="s">
        <v>230</v>
      </c>
      <c r="C7412" s="18" t="s">
        <v>338</v>
      </c>
      <c r="D7412" s="18" t="s">
        <v>105</v>
      </c>
      <c r="E7412" s="18" t="s">
        <v>125</v>
      </c>
      <c r="F7412" s="44">
        <v>31</v>
      </c>
    </row>
    <row r="7413" spans="1:6" x14ac:dyDescent="0.2">
      <c r="A7413" s="18" t="s">
        <v>222</v>
      </c>
      <c r="B7413" s="18" t="s">
        <v>230</v>
      </c>
      <c r="C7413" s="18" t="s">
        <v>338</v>
      </c>
      <c r="D7413" s="18" t="s">
        <v>105</v>
      </c>
      <c r="E7413" s="18" t="s">
        <v>126</v>
      </c>
      <c r="F7413" s="44">
        <v>6</v>
      </c>
    </row>
    <row r="7414" spans="1:6" x14ac:dyDescent="0.2">
      <c r="A7414" s="18" t="s">
        <v>222</v>
      </c>
      <c r="B7414" s="18" t="s">
        <v>230</v>
      </c>
      <c r="C7414" s="18" t="s">
        <v>338</v>
      </c>
      <c r="D7414" s="18" t="s">
        <v>105</v>
      </c>
      <c r="E7414" s="18" t="s">
        <v>127</v>
      </c>
      <c r="F7414" s="44">
        <v>100</v>
      </c>
    </row>
    <row r="7415" spans="1:6" x14ac:dyDescent="0.2">
      <c r="A7415" s="18" t="s">
        <v>222</v>
      </c>
      <c r="B7415" s="18" t="s">
        <v>230</v>
      </c>
      <c r="C7415" s="18" t="s">
        <v>338</v>
      </c>
      <c r="D7415" s="18" t="s">
        <v>242</v>
      </c>
      <c r="E7415" s="18" t="s">
        <v>62</v>
      </c>
      <c r="F7415" s="44">
        <v>2130</v>
      </c>
    </row>
    <row r="7416" spans="1:6" x14ac:dyDescent="0.2">
      <c r="A7416" s="18" t="s">
        <v>222</v>
      </c>
      <c r="B7416" s="18" t="s">
        <v>230</v>
      </c>
      <c r="C7416" s="18" t="s">
        <v>338</v>
      </c>
      <c r="D7416" s="18" t="s">
        <v>242</v>
      </c>
      <c r="E7416" s="18" t="s">
        <v>59</v>
      </c>
      <c r="F7416" s="44">
        <v>111</v>
      </c>
    </row>
    <row r="7417" spans="1:6" x14ac:dyDescent="0.2">
      <c r="A7417" s="18" t="s">
        <v>222</v>
      </c>
      <c r="B7417" s="18" t="s">
        <v>230</v>
      </c>
      <c r="C7417" s="18" t="s">
        <v>338</v>
      </c>
      <c r="D7417" s="18" t="s">
        <v>242</v>
      </c>
      <c r="E7417" s="18" t="s">
        <v>60</v>
      </c>
      <c r="F7417" s="44">
        <v>30</v>
      </c>
    </row>
    <row r="7418" spans="1:6" x14ac:dyDescent="0.2">
      <c r="A7418" s="18" t="s">
        <v>222</v>
      </c>
      <c r="B7418" s="18" t="s">
        <v>230</v>
      </c>
      <c r="C7418" s="18" t="s">
        <v>338</v>
      </c>
      <c r="D7418" s="18" t="s">
        <v>242</v>
      </c>
      <c r="E7418" s="18" t="s">
        <v>61</v>
      </c>
      <c r="F7418" s="44">
        <v>490</v>
      </c>
    </row>
    <row r="7419" spans="1:6" x14ac:dyDescent="0.2">
      <c r="A7419" s="18" t="s">
        <v>222</v>
      </c>
      <c r="B7419" s="18" t="s">
        <v>230</v>
      </c>
      <c r="C7419" s="18" t="s">
        <v>338</v>
      </c>
      <c r="D7419" s="18" t="s">
        <v>242</v>
      </c>
      <c r="E7419" s="18" t="s">
        <v>63</v>
      </c>
      <c r="F7419" s="44">
        <v>159</v>
      </c>
    </row>
    <row r="7420" spans="1:6" x14ac:dyDescent="0.2">
      <c r="A7420" s="18" t="s">
        <v>222</v>
      </c>
      <c r="B7420" s="18" t="s">
        <v>230</v>
      </c>
      <c r="C7420" s="18" t="s">
        <v>338</v>
      </c>
      <c r="D7420" s="18" t="s">
        <v>242</v>
      </c>
      <c r="E7420" s="18" t="s">
        <v>23</v>
      </c>
      <c r="F7420" s="44">
        <v>57</v>
      </c>
    </row>
    <row r="7421" spans="1:6" x14ac:dyDescent="0.2">
      <c r="A7421" s="18" t="s">
        <v>222</v>
      </c>
      <c r="B7421" s="18" t="s">
        <v>230</v>
      </c>
      <c r="C7421" s="18" t="s">
        <v>338</v>
      </c>
      <c r="D7421" s="18" t="s">
        <v>273</v>
      </c>
      <c r="E7421" s="18" t="s">
        <v>133</v>
      </c>
      <c r="F7421" s="44">
        <v>53</v>
      </c>
    </row>
    <row r="7422" spans="1:6" x14ac:dyDescent="0.2">
      <c r="A7422" s="18" t="s">
        <v>222</v>
      </c>
      <c r="B7422" s="18" t="s">
        <v>230</v>
      </c>
      <c r="C7422" s="18" t="s">
        <v>338</v>
      </c>
      <c r="D7422" s="18" t="s">
        <v>273</v>
      </c>
      <c r="E7422" s="18" t="s">
        <v>23</v>
      </c>
      <c r="F7422" s="44">
        <v>240</v>
      </c>
    </row>
    <row r="7423" spans="1:6" x14ac:dyDescent="0.2">
      <c r="A7423" s="18" t="s">
        <v>222</v>
      </c>
      <c r="B7423" s="18" t="s">
        <v>230</v>
      </c>
      <c r="C7423" s="18" t="s">
        <v>338</v>
      </c>
      <c r="D7423" s="18" t="s">
        <v>273</v>
      </c>
      <c r="E7423" s="18" t="s">
        <v>136</v>
      </c>
      <c r="F7423" s="44">
        <v>27</v>
      </c>
    </row>
    <row r="7424" spans="1:6" x14ac:dyDescent="0.2">
      <c r="A7424" s="18" t="s">
        <v>222</v>
      </c>
      <c r="B7424" s="18" t="s">
        <v>230</v>
      </c>
      <c r="C7424" s="18" t="s">
        <v>338</v>
      </c>
      <c r="D7424" s="18" t="s">
        <v>273</v>
      </c>
      <c r="E7424" s="18" t="s">
        <v>137</v>
      </c>
      <c r="F7424" s="44">
        <v>46</v>
      </c>
    </row>
    <row r="7425" spans="1:6" x14ac:dyDescent="0.2">
      <c r="A7425" s="18" t="s">
        <v>222</v>
      </c>
      <c r="B7425" s="18" t="s">
        <v>230</v>
      </c>
      <c r="C7425" s="18" t="s">
        <v>338</v>
      </c>
      <c r="D7425" s="18" t="s">
        <v>273</v>
      </c>
      <c r="E7425" s="18" t="s">
        <v>135</v>
      </c>
      <c r="F7425" s="44">
        <v>57</v>
      </c>
    </row>
    <row r="7426" spans="1:6" x14ac:dyDescent="0.2">
      <c r="A7426" s="18" t="s">
        <v>222</v>
      </c>
      <c r="B7426" s="18" t="s">
        <v>230</v>
      </c>
      <c r="C7426" s="18" t="s">
        <v>338</v>
      </c>
      <c r="D7426" s="18" t="s">
        <v>273</v>
      </c>
      <c r="E7426" s="18" t="s">
        <v>134</v>
      </c>
      <c r="F7426" s="44">
        <v>31</v>
      </c>
    </row>
    <row r="7427" spans="1:6" x14ac:dyDescent="0.2">
      <c r="A7427" s="18" t="s">
        <v>222</v>
      </c>
      <c r="B7427" s="18" t="s">
        <v>230</v>
      </c>
      <c r="C7427" s="18" t="s">
        <v>338</v>
      </c>
      <c r="D7427" s="18" t="s">
        <v>273</v>
      </c>
      <c r="E7427" s="18" t="s">
        <v>132</v>
      </c>
      <c r="F7427" s="44">
        <v>339</v>
      </c>
    </row>
    <row r="7428" spans="1:6" x14ac:dyDescent="0.2">
      <c r="A7428" s="18" t="s">
        <v>222</v>
      </c>
      <c r="B7428" s="18" t="s">
        <v>230</v>
      </c>
      <c r="C7428" s="18" t="s">
        <v>338</v>
      </c>
      <c r="D7428" s="18" t="s">
        <v>274</v>
      </c>
      <c r="E7428" s="18" t="s">
        <v>163</v>
      </c>
      <c r="F7428" s="44">
        <v>71</v>
      </c>
    </row>
    <row r="7429" spans="1:6" x14ac:dyDescent="0.2">
      <c r="A7429" s="18" t="s">
        <v>222</v>
      </c>
      <c r="B7429" s="18" t="s">
        <v>230</v>
      </c>
      <c r="C7429" s="18" t="s">
        <v>338</v>
      </c>
      <c r="D7429" s="18" t="s">
        <v>34</v>
      </c>
      <c r="E7429" s="18" t="s">
        <v>276</v>
      </c>
      <c r="F7429" s="44">
        <v>776</v>
      </c>
    </row>
    <row r="7430" spans="1:6" x14ac:dyDescent="0.2">
      <c r="A7430" s="18" t="s">
        <v>222</v>
      </c>
      <c r="B7430" s="18" t="s">
        <v>230</v>
      </c>
      <c r="C7430" s="18" t="s">
        <v>338</v>
      </c>
      <c r="D7430" s="18" t="s">
        <v>34</v>
      </c>
      <c r="E7430" s="18" t="s">
        <v>28</v>
      </c>
      <c r="F7430" s="44">
        <v>613</v>
      </c>
    </row>
    <row r="7431" spans="1:6" x14ac:dyDescent="0.2">
      <c r="A7431" s="18" t="s">
        <v>222</v>
      </c>
      <c r="B7431" s="18" t="s">
        <v>230</v>
      </c>
      <c r="C7431" s="18" t="s">
        <v>338</v>
      </c>
      <c r="D7431" s="18" t="s">
        <v>34</v>
      </c>
      <c r="E7431" s="18" t="s">
        <v>30</v>
      </c>
      <c r="F7431" s="44">
        <v>22</v>
      </c>
    </row>
    <row r="7432" spans="1:6" x14ac:dyDescent="0.2">
      <c r="A7432" s="18" t="s">
        <v>222</v>
      </c>
      <c r="B7432" s="18" t="s">
        <v>230</v>
      </c>
      <c r="C7432" s="18" t="s">
        <v>338</v>
      </c>
      <c r="D7432" s="18" t="s">
        <v>34</v>
      </c>
      <c r="E7432" s="18" t="s">
        <v>31</v>
      </c>
      <c r="F7432" s="44">
        <v>115</v>
      </c>
    </row>
    <row r="7433" spans="1:6" x14ac:dyDescent="0.2">
      <c r="A7433" s="18" t="s">
        <v>222</v>
      </c>
      <c r="B7433" s="18" t="s">
        <v>230</v>
      </c>
      <c r="C7433" s="18" t="s">
        <v>338</v>
      </c>
      <c r="D7433" s="18" t="s">
        <v>34</v>
      </c>
      <c r="E7433" s="18" t="s">
        <v>26</v>
      </c>
      <c r="F7433" s="44">
        <v>77</v>
      </c>
    </row>
    <row r="7434" spans="1:6" x14ac:dyDescent="0.2">
      <c r="A7434" s="18" t="s">
        <v>222</v>
      </c>
      <c r="B7434" s="18" t="s">
        <v>230</v>
      </c>
      <c r="C7434" s="18" t="s">
        <v>338</v>
      </c>
      <c r="D7434" s="18" t="s">
        <v>34</v>
      </c>
      <c r="E7434" s="18" t="s">
        <v>33</v>
      </c>
      <c r="F7434" s="44">
        <v>325</v>
      </c>
    </row>
    <row r="7435" spans="1:6" x14ac:dyDescent="0.2">
      <c r="A7435" s="18" t="s">
        <v>222</v>
      </c>
      <c r="B7435" s="18" t="s">
        <v>230</v>
      </c>
      <c r="C7435" s="18" t="s">
        <v>338</v>
      </c>
      <c r="D7435" s="18" t="s">
        <v>34</v>
      </c>
      <c r="E7435" s="18" t="s">
        <v>23</v>
      </c>
      <c r="F7435" s="44">
        <v>347</v>
      </c>
    </row>
    <row r="7436" spans="1:6" x14ac:dyDescent="0.2">
      <c r="A7436" s="18" t="s">
        <v>222</v>
      </c>
      <c r="B7436" s="18" t="s">
        <v>230</v>
      </c>
      <c r="C7436" s="18" t="s">
        <v>338</v>
      </c>
      <c r="D7436" s="18" t="s">
        <v>34</v>
      </c>
      <c r="E7436" s="18" t="s">
        <v>32</v>
      </c>
      <c r="F7436" s="44">
        <v>51</v>
      </c>
    </row>
    <row r="7437" spans="1:6" x14ac:dyDescent="0.2">
      <c r="A7437" s="18" t="s">
        <v>222</v>
      </c>
      <c r="B7437" s="18" t="s">
        <v>230</v>
      </c>
      <c r="C7437" s="18" t="s">
        <v>338</v>
      </c>
      <c r="D7437" s="18" t="s">
        <v>34</v>
      </c>
      <c r="E7437" s="18" t="s">
        <v>29</v>
      </c>
      <c r="F7437" s="44">
        <v>460</v>
      </c>
    </row>
    <row r="7438" spans="1:6" x14ac:dyDescent="0.2">
      <c r="A7438" s="18" t="s">
        <v>222</v>
      </c>
      <c r="B7438" s="18" t="s">
        <v>230</v>
      </c>
      <c r="C7438" s="18" t="s">
        <v>338</v>
      </c>
      <c r="D7438" s="18" t="s">
        <v>275</v>
      </c>
      <c r="E7438" s="18" t="s">
        <v>276</v>
      </c>
      <c r="F7438" s="44">
        <v>59</v>
      </c>
    </row>
    <row r="7439" spans="1:6" x14ac:dyDescent="0.2">
      <c r="A7439" s="18" t="s">
        <v>222</v>
      </c>
      <c r="B7439" s="18" t="s">
        <v>230</v>
      </c>
      <c r="C7439" s="18" t="s">
        <v>338</v>
      </c>
      <c r="D7439" s="18" t="s">
        <v>275</v>
      </c>
      <c r="E7439" s="18" t="s">
        <v>28</v>
      </c>
      <c r="F7439" s="44">
        <v>136</v>
      </c>
    </row>
    <row r="7440" spans="1:6" x14ac:dyDescent="0.2">
      <c r="A7440" s="18" t="s">
        <v>222</v>
      </c>
      <c r="B7440" s="18" t="s">
        <v>230</v>
      </c>
      <c r="C7440" s="18" t="s">
        <v>338</v>
      </c>
      <c r="D7440" s="18" t="s">
        <v>275</v>
      </c>
      <c r="E7440" s="18" t="s">
        <v>30</v>
      </c>
      <c r="F7440" s="44">
        <v>1</v>
      </c>
    </row>
    <row r="7441" spans="1:6" x14ac:dyDescent="0.2">
      <c r="A7441" s="18" t="s">
        <v>222</v>
      </c>
      <c r="B7441" s="18" t="s">
        <v>230</v>
      </c>
      <c r="C7441" s="18" t="s">
        <v>338</v>
      </c>
      <c r="D7441" s="18" t="s">
        <v>275</v>
      </c>
      <c r="E7441" s="18" t="s">
        <v>31</v>
      </c>
      <c r="F7441" s="44">
        <v>269</v>
      </c>
    </row>
    <row r="7442" spans="1:6" x14ac:dyDescent="0.2">
      <c r="A7442" s="18" t="s">
        <v>222</v>
      </c>
      <c r="B7442" s="18" t="s">
        <v>230</v>
      </c>
      <c r="C7442" s="18" t="s">
        <v>338</v>
      </c>
      <c r="D7442" s="18" t="s">
        <v>275</v>
      </c>
      <c r="E7442" s="18" t="s">
        <v>26</v>
      </c>
      <c r="F7442" s="44">
        <v>634</v>
      </c>
    </row>
    <row r="7443" spans="1:6" x14ac:dyDescent="0.2">
      <c r="A7443" s="18" t="s">
        <v>222</v>
      </c>
      <c r="B7443" s="18" t="s">
        <v>230</v>
      </c>
      <c r="C7443" s="18" t="s">
        <v>338</v>
      </c>
      <c r="D7443" s="18" t="s">
        <v>275</v>
      </c>
      <c r="E7443" s="18" t="s">
        <v>33</v>
      </c>
      <c r="F7443" s="44">
        <v>157</v>
      </c>
    </row>
    <row r="7444" spans="1:6" x14ac:dyDescent="0.2">
      <c r="A7444" s="18" t="s">
        <v>222</v>
      </c>
      <c r="B7444" s="18" t="s">
        <v>230</v>
      </c>
      <c r="C7444" s="18" t="s">
        <v>338</v>
      </c>
      <c r="D7444" s="18" t="s">
        <v>275</v>
      </c>
      <c r="E7444" s="18" t="s">
        <v>23</v>
      </c>
      <c r="F7444" s="44">
        <v>232</v>
      </c>
    </row>
    <row r="7445" spans="1:6" x14ac:dyDescent="0.2">
      <c r="A7445" s="18" t="s">
        <v>222</v>
      </c>
      <c r="B7445" s="18" t="s">
        <v>230</v>
      </c>
      <c r="C7445" s="18" t="s">
        <v>338</v>
      </c>
      <c r="D7445" s="18" t="s">
        <v>275</v>
      </c>
      <c r="E7445" s="18" t="s">
        <v>32</v>
      </c>
      <c r="F7445" s="44">
        <v>4</v>
      </c>
    </row>
    <row r="7446" spans="1:6" x14ac:dyDescent="0.2">
      <c r="A7446" s="18" t="s">
        <v>222</v>
      </c>
      <c r="B7446" s="18" t="s">
        <v>230</v>
      </c>
      <c r="C7446" s="18" t="s">
        <v>338</v>
      </c>
      <c r="D7446" s="18" t="s">
        <v>275</v>
      </c>
      <c r="E7446" s="18" t="s">
        <v>29</v>
      </c>
      <c r="F7446" s="44">
        <v>128</v>
      </c>
    </row>
    <row r="7447" spans="1:6" x14ac:dyDescent="0.2">
      <c r="A7447" s="18" t="s">
        <v>222</v>
      </c>
      <c r="B7447" s="18" t="s">
        <v>230</v>
      </c>
      <c r="C7447" s="18" t="s">
        <v>338</v>
      </c>
      <c r="D7447" s="18" t="s">
        <v>162</v>
      </c>
      <c r="E7447" s="18" t="s">
        <v>163</v>
      </c>
      <c r="F7447" s="44">
        <v>3173</v>
      </c>
    </row>
    <row r="7448" spans="1:6" x14ac:dyDescent="0.2">
      <c r="A7448" s="18" t="s">
        <v>222</v>
      </c>
      <c r="B7448" s="18" t="s">
        <v>230</v>
      </c>
      <c r="C7448" s="18" t="s">
        <v>338</v>
      </c>
      <c r="D7448" s="18" t="s">
        <v>65</v>
      </c>
      <c r="E7448" s="18" t="s">
        <v>70</v>
      </c>
      <c r="F7448" s="44">
        <v>32</v>
      </c>
    </row>
    <row r="7449" spans="1:6" x14ac:dyDescent="0.2">
      <c r="A7449" s="18" t="s">
        <v>222</v>
      </c>
      <c r="B7449" s="18" t="s">
        <v>230</v>
      </c>
      <c r="C7449" s="18" t="s">
        <v>338</v>
      </c>
      <c r="D7449" s="18" t="s">
        <v>65</v>
      </c>
      <c r="E7449" s="18" t="s">
        <v>69</v>
      </c>
      <c r="F7449" s="44">
        <v>2</v>
      </c>
    </row>
    <row r="7450" spans="1:6" x14ac:dyDescent="0.2">
      <c r="A7450" s="18" t="s">
        <v>222</v>
      </c>
      <c r="B7450" s="18" t="s">
        <v>230</v>
      </c>
      <c r="C7450" s="18" t="s">
        <v>338</v>
      </c>
      <c r="D7450" s="18" t="s">
        <v>65</v>
      </c>
      <c r="E7450" s="18" t="s">
        <v>277</v>
      </c>
      <c r="F7450" s="44">
        <v>20</v>
      </c>
    </row>
    <row r="7451" spans="1:6" x14ac:dyDescent="0.2">
      <c r="A7451" s="18" t="s">
        <v>222</v>
      </c>
      <c r="B7451" s="18" t="s">
        <v>230</v>
      </c>
      <c r="C7451" s="18" t="s">
        <v>338</v>
      </c>
      <c r="D7451" s="18" t="s">
        <v>65</v>
      </c>
      <c r="E7451" s="18" t="s">
        <v>278</v>
      </c>
      <c r="F7451" s="44">
        <v>525</v>
      </c>
    </row>
    <row r="7452" spans="1:6" x14ac:dyDescent="0.2">
      <c r="A7452" s="18" t="s">
        <v>222</v>
      </c>
      <c r="B7452" s="18" t="s">
        <v>230</v>
      </c>
      <c r="C7452" s="18" t="s">
        <v>338</v>
      </c>
      <c r="D7452" s="18" t="s">
        <v>65</v>
      </c>
      <c r="E7452" s="18" t="s">
        <v>279</v>
      </c>
      <c r="F7452" s="44">
        <v>56</v>
      </c>
    </row>
    <row r="7453" spans="1:6" x14ac:dyDescent="0.2">
      <c r="A7453" s="18" t="s">
        <v>222</v>
      </c>
      <c r="B7453" s="18" t="s">
        <v>230</v>
      </c>
      <c r="C7453" s="18" t="s">
        <v>338</v>
      </c>
      <c r="D7453" s="18" t="s">
        <v>65</v>
      </c>
      <c r="E7453" s="18" t="s">
        <v>23</v>
      </c>
      <c r="F7453" s="44">
        <v>643</v>
      </c>
    </row>
    <row r="7454" spans="1:6" x14ac:dyDescent="0.2">
      <c r="A7454" s="18" t="s">
        <v>222</v>
      </c>
      <c r="B7454" s="18" t="s">
        <v>230</v>
      </c>
      <c r="C7454" s="18" t="s">
        <v>338</v>
      </c>
      <c r="D7454" s="18" t="s">
        <v>65</v>
      </c>
      <c r="E7454" s="18" t="s">
        <v>280</v>
      </c>
      <c r="F7454" s="44">
        <v>10</v>
      </c>
    </row>
    <row r="7455" spans="1:6" x14ac:dyDescent="0.2">
      <c r="A7455" s="18" t="s">
        <v>222</v>
      </c>
      <c r="B7455" s="18" t="s">
        <v>230</v>
      </c>
      <c r="C7455" s="18" t="s">
        <v>338</v>
      </c>
      <c r="D7455" s="18" t="s">
        <v>65</v>
      </c>
      <c r="E7455" s="18" t="s">
        <v>66</v>
      </c>
      <c r="F7455" s="44">
        <v>187</v>
      </c>
    </row>
    <row r="7456" spans="1:6" x14ac:dyDescent="0.2">
      <c r="A7456" s="18" t="s">
        <v>222</v>
      </c>
      <c r="B7456" s="18" t="s">
        <v>230</v>
      </c>
      <c r="C7456" s="18" t="s">
        <v>338</v>
      </c>
      <c r="D7456" s="18" t="s">
        <v>243</v>
      </c>
      <c r="E7456" s="18" t="s">
        <v>21</v>
      </c>
      <c r="F7456" s="44">
        <v>18</v>
      </c>
    </row>
    <row r="7457" spans="1:6" x14ac:dyDescent="0.2">
      <c r="A7457" s="18" t="s">
        <v>222</v>
      </c>
      <c r="B7457" s="18" t="s">
        <v>230</v>
      </c>
      <c r="C7457" s="18" t="s">
        <v>338</v>
      </c>
      <c r="D7457" s="18" t="s">
        <v>243</v>
      </c>
      <c r="E7457" s="18" t="s">
        <v>14</v>
      </c>
      <c r="F7457" s="44">
        <v>14</v>
      </c>
    </row>
    <row r="7458" spans="1:6" x14ac:dyDescent="0.2">
      <c r="A7458" s="18" t="s">
        <v>222</v>
      </c>
      <c r="B7458" s="18" t="s">
        <v>230</v>
      </c>
      <c r="C7458" s="18" t="s">
        <v>338</v>
      </c>
      <c r="D7458" s="18" t="s">
        <v>243</v>
      </c>
      <c r="E7458" s="18" t="s">
        <v>18</v>
      </c>
      <c r="F7458" s="44">
        <v>67</v>
      </c>
    </row>
    <row r="7459" spans="1:6" x14ac:dyDescent="0.2">
      <c r="A7459" s="18" t="s">
        <v>222</v>
      </c>
      <c r="B7459" s="18" t="s">
        <v>230</v>
      </c>
      <c r="C7459" s="18" t="s">
        <v>338</v>
      </c>
      <c r="D7459" s="18" t="s">
        <v>243</v>
      </c>
      <c r="E7459" s="18" t="s">
        <v>17</v>
      </c>
      <c r="F7459" s="44">
        <v>57</v>
      </c>
    </row>
    <row r="7460" spans="1:6" x14ac:dyDescent="0.2">
      <c r="A7460" s="18" t="s">
        <v>222</v>
      </c>
      <c r="B7460" s="18" t="s">
        <v>230</v>
      </c>
      <c r="C7460" s="18" t="s">
        <v>338</v>
      </c>
      <c r="D7460" s="18" t="s">
        <v>243</v>
      </c>
      <c r="E7460" s="18" t="s">
        <v>20</v>
      </c>
      <c r="F7460" s="44">
        <v>18</v>
      </c>
    </row>
    <row r="7461" spans="1:6" x14ac:dyDescent="0.2">
      <c r="A7461" s="18" t="s">
        <v>222</v>
      </c>
      <c r="B7461" s="18" t="s">
        <v>230</v>
      </c>
      <c r="C7461" s="18" t="s">
        <v>338</v>
      </c>
      <c r="D7461" s="18" t="s">
        <v>243</v>
      </c>
      <c r="E7461" s="18" t="s">
        <v>23</v>
      </c>
      <c r="F7461" s="44">
        <v>19</v>
      </c>
    </row>
    <row r="7462" spans="1:6" x14ac:dyDescent="0.2">
      <c r="A7462" s="18" t="s">
        <v>222</v>
      </c>
      <c r="B7462" s="18" t="s">
        <v>230</v>
      </c>
      <c r="C7462" s="18" t="s">
        <v>338</v>
      </c>
      <c r="D7462" s="18" t="s">
        <v>243</v>
      </c>
      <c r="E7462" s="18" t="s">
        <v>15</v>
      </c>
      <c r="F7462" s="44">
        <v>59</v>
      </c>
    </row>
    <row r="7463" spans="1:6" x14ac:dyDescent="0.2">
      <c r="A7463" s="18" t="s">
        <v>222</v>
      </c>
      <c r="B7463" s="18" t="s">
        <v>230</v>
      </c>
      <c r="C7463" s="18" t="s">
        <v>338</v>
      </c>
      <c r="D7463" s="18" t="s">
        <v>243</v>
      </c>
      <c r="E7463" s="18" t="s">
        <v>22</v>
      </c>
      <c r="F7463" s="44">
        <v>38</v>
      </c>
    </row>
    <row r="7464" spans="1:6" x14ac:dyDescent="0.2">
      <c r="A7464" s="18" t="s">
        <v>222</v>
      </c>
      <c r="B7464" s="18" t="s">
        <v>230</v>
      </c>
      <c r="C7464" s="18" t="s">
        <v>338</v>
      </c>
      <c r="D7464" s="18" t="s">
        <v>98</v>
      </c>
      <c r="E7464" s="18" t="s">
        <v>100</v>
      </c>
      <c r="F7464" s="44">
        <v>50</v>
      </c>
    </row>
    <row r="7465" spans="1:6" x14ac:dyDescent="0.2">
      <c r="A7465" s="18" t="s">
        <v>222</v>
      </c>
      <c r="B7465" s="18" t="s">
        <v>230</v>
      </c>
      <c r="C7465" s="18" t="s">
        <v>338</v>
      </c>
      <c r="D7465" s="18" t="s">
        <v>98</v>
      </c>
      <c r="E7465" s="18" t="s">
        <v>102</v>
      </c>
      <c r="F7465" s="44">
        <v>20</v>
      </c>
    </row>
    <row r="7466" spans="1:6" x14ac:dyDescent="0.2">
      <c r="A7466" s="18" t="s">
        <v>222</v>
      </c>
      <c r="B7466" s="18" t="s">
        <v>230</v>
      </c>
      <c r="C7466" s="18" t="s">
        <v>338</v>
      </c>
      <c r="D7466" s="18" t="s">
        <v>98</v>
      </c>
      <c r="E7466" s="18" t="s">
        <v>23</v>
      </c>
      <c r="F7466" s="44">
        <v>180</v>
      </c>
    </row>
    <row r="7467" spans="1:6" x14ac:dyDescent="0.2">
      <c r="A7467" s="18" t="s">
        <v>222</v>
      </c>
      <c r="B7467" s="18" t="s">
        <v>230</v>
      </c>
      <c r="C7467" s="18" t="s">
        <v>338</v>
      </c>
      <c r="D7467" s="18" t="s">
        <v>98</v>
      </c>
      <c r="E7467" s="18" t="s">
        <v>101</v>
      </c>
      <c r="F7467" s="44">
        <v>121</v>
      </c>
    </row>
    <row r="7468" spans="1:6" x14ac:dyDescent="0.2">
      <c r="A7468" s="18" t="s">
        <v>222</v>
      </c>
      <c r="B7468" s="18" t="s">
        <v>230</v>
      </c>
      <c r="C7468" s="18" t="s">
        <v>338</v>
      </c>
      <c r="D7468" s="18" t="s">
        <v>98</v>
      </c>
      <c r="E7468" s="18" t="s">
        <v>104</v>
      </c>
      <c r="F7468" s="44">
        <v>18</v>
      </c>
    </row>
    <row r="7469" spans="1:6" x14ac:dyDescent="0.2">
      <c r="A7469" s="18" t="s">
        <v>222</v>
      </c>
      <c r="B7469" s="18" t="s">
        <v>230</v>
      </c>
      <c r="C7469" s="18" t="s">
        <v>338</v>
      </c>
      <c r="D7469" s="18" t="s">
        <v>98</v>
      </c>
      <c r="E7469" s="18" t="s">
        <v>99</v>
      </c>
      <c r="F7469" s="44">
        <v>1137</v>
      </c>
    </row>
    <row r="7470" spans="1:6" x14ac:dyDescent="0.2">
      <c r="A7470" s="18" t="s">
        <v>222</v>
      </c>
      <c r="B7470" s="18" t="s">
        <v>230</v>
      </c>
      <c r="C7470" s="18" t="s">
        <v>338</v>
      </c>
      <c r="D7470" s="18" t="s">
        <v>98</v>
      </c>
      <c r="E7470" s="18" t="s">
        <v>103</v>
      </c>
      <c r="F7470" s="44">
        <v>313</v>
      </c>
    </row>
    <row r="7471" spans="1:6" x14ac:dyDescent="0.2">
      <c r="A7471" s="18" t="s">
        <v>222</v>
      </c>
      <c r="B7471" s="18" t="s">
        <v>230</v>
      </c>
      <c r="C7471" s="18" t="s">
        <v>338</v>
      </c>
      <c r="D7471" s="18" t="s">
        <v>39</v>
      </c>
      <c r="E7471" s="18" t="s">
        <v>220</v>
      </c>
      <c r="F7471" s="44">
        <v>1</v>
      </c>
    </row>
    <row r="7472" spans="1:6" x14ac:dyDescent="0.2">
      <c r="A7472" s="18" t="s">
        <v>222</v>
      </c>
      <c r="B7472" s="18" t="s">
        <v>230</v>
      </c>
      <c r="C7472" s="18" t="s">
        <v>338</v>
      </c>
      <c r="D7472" s="18" t="s">
        <v>39</v>
      </c>
      <c r="E7472" s="18" t="s">
        <v>172</v>
      </c>
      <c r="F7472" s="44">
        <v>31</v>
      </c>
    </row>
    <row r="7473" spans="1:6" x14ac:dyDescent="0.2">
      <c r="A7473" s="18" t="s">
        <v>222</v>
      </c>
      <c r="B7473" s="18" t="s">
        <v>230</v>
      </c>
      <c r="C7473" s="18" t="s">
        <v>338</v>
      </c>
      <c r="D7473" s="18" t="s">
        <v>39</v>
      </c>
      <c r="E7473" s="18" t="s">
        <v>174</v>
      </c>
      <c r="F7473" s="44">
        <v>1</v>
      </c>
    </row>
    <row r="7474" spans="1:6" x14ac:dyDescent="0.2">
      <c r="A7474" s="18" t="s">
        <v>222</v>
      </c>
      <c r="B7474" s="18" t="s">
        <v>230</v>
      </c>
      <c r="C7474" s="18" t="s">
        <v>338</v>
      </c>
      <c r="D7474" s="18" t="s">
        <v>39</v>
      </c>
      <c r="E7474" s="18" t="s">
        <v>23</v>
      </c>
      <c r="F7474" s="44">
        <v>10</v>
      </c>
    </row>
    <row r="7475" spans="1:6" x14ac:dyDescent="0.2">
      <c r="A7475" s="18" t="s">
        <v>222</v>
      </c>
      <c r="B7475" s="18" t="s">
        <v>230</v>
      </c>
      <c r="C7475" s="18" t="s">
        <v>338</v>
      </c>
      <c r="D7475" s="18" t="s">
        <v>39</v>
      </c>
      <c r="E7475" s="18" t="s">
        <v>54</v>
      </c>
      <c r="F7475" s="44">
        <v>3</v>
      </c>
    </row>
    <row r="7476" spans="1:6" x14ac:dyDescent="0.2">
      <c r="A7476" s="18" t="s">
        <v>222</v>
      </c>
      <c r="B7476" s="18" t="s">
        <v>230</v>
      </c>
      <c r="C7476" s="18" t="s">
        <v>338</v>
      </c>
      <c r="D7476" s="18" t="s">
        <v>39</v>
      </c>
      <c r="E7476" s="18" t="s">
        <v>55</v>
      </c>
      <c r="F7476" s="44">
        <v>1</v>
      </c>
    </row>
    <row r="7477" spans="1:6" x14ac:dyDescent="0.2">
      <c r="A7477" s="18" t="s">
        <v>222</v>
      </c>
      <c r="B7477" s="18" t="s">
        <v>230</v>
      </c>
      <c r="C7477" s="18" t="s">
        <v>338</v>
      </c>
      <c r="D7477" s="18" t="s">
        <v>39</v>
      </c>
      <c r="E7477" s="18" t="s">
        <v>43</v>
      </c>
      <c r="F7477" s="44">
        <v>1</v>
      </c>
    </row>
    <row r="7478" spans="1:6" x14ac:dyDescent="0.2">
      <c r="A7478" s="18" t="s">
        <v>222</v>
      </c>
      <c r="B7478" s="18" t="s">
        <v>230</v>
      </c>
      <c r="C7478" s="18" t="s">
        <v>338</v>
      </c>
      <c r="D7478" s="18" t="s">
        <v>39</v>
      </c>
      <c r="E7478" s="18" t="s">
        <v>170</v>
      </c>
      <c r="F7478" s="44">
        <v>37</v>
      </c>
    </row>
    <row r="7479" spans="1:6" x14ac:dyDescent="0.2">
      <c r="A7479" s="18" t="s">
        <v>222</v>
      </c>
      <c r="B7479" s="18" t="s">
        <v>230</v>
      </c>
      <c r="C7479" s="18" t="s">
        <v>338</v>
      </c>
      <c r="D7479" s="18" t="s">
        <v>39</v>
      </c>
      <c r="E7479" s="18" t="s">
        <v>47</v>
      </c>
      <c r="F7479" s="44">
        <v>5</v>
      </c>
    </row>
    <row r="7480" spans="1:6" x14ac:dyDescent="0.2">
      <c r="A7480" s="18" t="s">
        <v>222</v>
      </c>
      <c r="B7480" s="18" t="s">
        <v>230</v>
      </c>
      <c r="C7480" s="18" t="s">
        <v>338</v>
      </c>
      <c r="D7480" s="18" t="s">
        <v>39</v>
      </c>
      <c r="E7480" s="18" t="s">
        <v>169</v>
      </c>
      <c r="F7480" s="44">
        <v>145</v>
      </c>
    </row>
    <row r="7481" spans="1:6" x14ac:dyDescent="0.2">
      <c r="A7481" s="18" t="s">
        <v>222</v>
      </c>
      <c r="B7481" s="18" t="s">
        <v>230</v>
      </c>
      <c r="C7481" s="18" t="s">
        <v>338</v>
      </c>
      <c r="D7481" s="18" t="s">
        <v>39</v>
      </c>
      <c r="E7481" s="18" t="s">
        <v>189</v>
      </c>
      <c r="F7481" s="44">
        <v>3</v>
      </c>
    </row>
    <row r="7482" spans="1:6" x14ac:dyDescent="0.2">
      <c r="A7482" s="18" t="s">
        <v>222</v>
      </c>
      <c r="B7482" s="18" t="s">
        <v>230</v>
      </c>
      <c r="C7482" s="18" t="s">
        <v>338</v>
      </c>
      <c r="D7482" s="18" t="s">
        <v>39</v>
      </c>
      <c r="E7482" s="18" t="s">
        <v>56</v>
      </c>
      <c r="F7482" s="44">
        <v>20</v>
      </c>
    </row>
    <row r="7483" spans="1:6" x14ac:dyDescent="0.2">
      <c r="A7483" s="18" t="s">
        <v>222</v>
      </c>
      <c r="B7483" s="18" t="s">
        <v>230</v>
      </c>
      <c r="C7483" s="18" t="s">
        <v>338</v>
      </c>
      <c r="D7483" s="18" t="s">
        <v>39</v>
      </c>
      <c r="E7483" s="18" t="s">
        <v>44</v>
      </c>
      <c r="F7483" s="44">
        <v>5</v>
      </c>
    </row>
    <row r="7484" spans="1:6" x14ac:dyDescent="0.2">
      <c r="A7484" s="18" t="s">
        <v>222</v>
      </c>
      <c r="B7484" s="18" t="s">
        <v>230</v>
      </c>
      <c r="C7484" s="18" t="s">
        <v>338</v>
      </c>
      <c r="D7484" s="18" t="s">
        <v>39</v>
      </c>
      <c r="E7484" s="18" t="s">
        <v>173</v>
      </c>
      <c r="F7484" s="44">
        <v>10</v>
      </c>
    </row>
    <row r="7485" spans="1:6" x14ac:dyDescent="0.2">
      <c r="A7485" s="18" t="s">
        <v>222</v>
      </c>
      <c r="B7485" s="18" t="s">
        <v>230</v>
      </c>
      <c r="C7485" s="18" t="s">
        <v>338</v>
      </c>
      <c r="D7485" s="18" t="s">
        <v>13</v>
      </c>
      <c r="E7485" s="18" t="s">
        <v>21</v>
      </c>
      <c r="F7485" s="44">
        <v>139</v>
      </c>
    </row>
    <row r="7486" spans="1:6" x14ac:dyDescent="0.2">
      <c r="A7486" s="18" t="s">
        <v>222</v>
      </c>
      <c r="B7486" s="18" t="s">
        <v>230</v>
      </c>
      <c r="C7486" s="18" t="s">
        <v>338</v>
      </c>
      <c r="D7486" s="18" t="s">
        <v>13</v>
      </c>
      <c r="E7486" s="18" t="s">
        <v>14</v>
      </c>
      <c r="F7486" s="44">
        <v>919</v>
      </c>
    </row>
    <row r="7487" spans="1:6" x14ac:dyDescent="0.2">
      <c r="A7487" s="18" t="s">
        <v>222</v>
      </c>
      <c r="B7487" s="18" t="s">
        <v>230</v>
      </c>
      <c r="C7487" s="18" t="s">
        <v>338</v>
      </c>
      <c r="D7487" s="18" t="s">
        <v>13</v>
      </c>
      <c r="E7487" s="18" t="s">
        <v>18</v>
      </c>
      <c r="F7487" s="44">
        <v>2574</v>
      </c>
    </row>
    <row r="7488" spans="1:6" x14ac:dyDescent="0.2">
      <c r="A7488" s="18" t="s">
        <v>222</v>
      </c>
      <c r="B7488" s="18" t="s">
        <v>230</v>
      </c>
      <c r="C7488" s="18" t="s">
        <v>338</v>
      </c>
      <c r="D7488" s="18" t="s">
        <v>13</v>
      </c>
      <c r="E7488" s="18" t="s">
        <v>17</v>
      </c>
      <c r="F7488" s="44">
        <v>2256</v>
      </c>
    </row>
    <row r="7489" spans="1:6" x14ac:dyDescent="0.2">
      <c r="A7489" s="18" t="s">
        <v>222</v>
      </c>
      <c r="B7489" s="18" t="s">
        <v>230</v>
      </c>
      <c r="C7489" s="18" t="s">
        <v>338</v>
      </c>
      <c r="D7489" s="18" t="s">
        <v>13</v>
      </c>
      <c r="E7489" s="18" t="s">
        <v>20</v>
      </c>
      <c r="F7489" s="44">
        <v>423</v>
      </c>
    </row>
    <row r="7490" spans="1:6" x14ac:dyDescent="0.2">
      <c r="A7490" s="18" t="s">
        <v>222</v>
      </c>
      <c r="B7490" s="18" t="s">
        <v>230</v>
      </c>
      <c r="C7490" s="18" t="s">
        <v>338</v>
      </c>
      <c r="D7490" s="18" t="s">
        <v>13</v>
      </c>
      <c r="E7490" s="18" t="s">
        <v>23</v>
      </c>
      <c r="F7490" s="44">
        <v>165</v>
      </c>
    </row>
    <row r="7491" spans="1:6" x14ac:dyDescent="0.2">
      <c r="A7491" s="18" t="s">
        <v>222</v>
      </c>
      <c r="B7491" s="18" t="s">
        <v>230</v>
      </c>
      <c r="C7491" s="18" t="s">
        <v>338</v>
      </c>
      <c r="D7491" s="18" t="s">
        <v>13</v>
      </c>
      <c r="E7491" s="18" t="s">
        <v>15</v>
      </c>
      <c r="F7491" s="44">
        <v>474</v>
      </c>
    </row>
    <row r="7492" spans="1:6" x14ac:dyDescent="0.2">
      <c r="A7492" s="18" t="s">
        <v>222</v>
      </c>
      <c r="B7492" s="18" t="s">
        <v>230</v>
      </c>
      <c r="C7492" s="18" t="s">
        <v>338</v>
      </c>
      <c r="D7492" s="18" t="s">
        <v>13</v>
      </c>
      <c r="E7492" s="18" t="s">
        <v>22</v>
      </c>
      <c r="F7492" s="44">
        <v>422</v>
      </c>
    </row>
    <row r="7493" spans="1:6" x14ac:dyDescent="0.2">
      <c r="A7493" s="18" t="s">
        <v>222</v>
      </c>
      <c r="B7493" s="18" t="s">
        <v>230</v>
      </c>
      <c r="C7493" s="18" t="s">
        <v>338</v>
      </c>
      <c r="D7493" s="18" t="s">
        <v>13</v>
      </c>
      <c r="E7493" s="18" t="s">
        <v>19</v>
      </c>
      <c r="F7493" s="44">
        <v>162</v>
      </c>
    </row>
    <row r="7494" spans="1:6" x14ac:dyDescent="0.2">
      <c r="A7494" s="18" t="s">
        <v>222</v>
      </c>
      <c r="B7494" s="18" t="s">
        <v>230</v>
      </c>
      <c r="C7494" s="18" t="s">
        <v>338</v>
      </c>
      <c r="D7494" s="18" t="s">
        <v>128</v>
      </c>
      <c r="E7494" s="18" t="s">
        <v>23</v>
      </c>
      <c r="F7494" s="44">
        <v>289</v>
      </c>
    </row>
    <row r="7495" spans="1:6" x14ac:dyDescent="0.2">
      <c r="A7495" s="18" t="s">
        <v>222</v>
      </c>
      <c r="B7495" s="18" t="s">
        <v>230</v>
      </c>
      <c r="C7495" s="18" t="s">
        <v>338</v>
      </c>
      <c r="D7495" s="18" t="s">
        <v>128</v>
      </c>
      <c r="E7495" s="18" t="s">
        <v>129</v>
      </c>
      <c r="F7495" s="44">
        <v>71</v>
      </c>
    </row>
    <row r="7496" spans="1:6" x14ac:dyDescent="0.2">
      <c r="A7496" s="18" t="s">
        <v>222</v>
      </c>
      <c r="B7496" s="18" t="s">
        <v>230</v>
      </c>
      <c r="C7496" s="18" t="s">
        <v>338</v>
      </c>
      <c r="D7496" s="18" t="s">
        <v>128</v>
      </c>
      <c r="E7496" s="18" t="s">
        <v>130</v>
      </c>
      <c r="F7496" s="44">
        <v>398</v>
      </c>
    </row>
    <row r="7497" spans="1:6" x14ac:dyDescent="0.2">
      <c r="A7497" s="18" t="s">
        <v>222</v>
      </c>
      <c r="B7497" s="18" t="s">
        <v>230</v>
      </c>
      <c r="C7497" s="18" t="s">
        <v>338</v>
      </c>
      <c r="D7497" s="18" t="s">
        <v>244</v>
      </c>
      <c r="E7497" s="18" t="s">
        <v>160</v>
      </c>
      <c r="F7497" s="44">
        <v>27</v>
      </c>
    </row>
    <row r="7498" spans="1:6" x14ac:dyDescent="0.2">
      <c r="A7498" s="18" t="s">
        <v>222</v>
      </c>
      <c r="B7498" s="18" t="s">
        <v>230</v>
      </c>
      <c r="C7498" s="18" t="s">
        <v>338</v>
      </c>
      <c r="D7498" s="18" t="s">
        <v>244</v>
      </c>
      <c r="E7498" s="18" t="s">
        <v>161</v>
      </c>
      <c r="F7498" s="44">
        <v>55</v>
      </c>
    </row>
    <row r="7499" spans="1:6" x14ac:dyDescent="0.2">
      <c r="A7499" s="18" t="s">
        <v>222</v>
      </c>
      <c r="B7499" s="18" t="s">
        <v>230</v>
      </c>
      <c r="C7499" s="18" t="s">
        <v>338</v>
      </c>
      <c r="D7499" s="18" t="s">
        <v>138</v>
      </c>
      <c r="E7499" s="18" t="s">
        <v>140</v>
      </c>
      <c r="F7499" s="44">
        <v>113</v>
      </c>
    </row>
    <row r="7500" spans="1:6" x14ac:dyDescent="0.2">
      <c r="A7500" s="18" t="s">
        <v>222</v>
      </c>
      <c r="B7500" s="18" t="s">
        <v>230</v>
      </c>
      <c r="C7500" s="18" t="s">
        <v>338</v>
      </c>
      <c r="D7500" s="18" t="s">
        <v>138</v>
      </c>
      <c r="E7500" s="18" t="s">
        <v>139</v>
      </c>
      <c r="F7500" s="44">
        <v>649</v>
      </c>
    </row>
    <row r="7501" spans="1:6" x14ac:dyDescent="0.2">
      <c r="A7501" s="18" t="s">
        <v>222</v>
      </c>
      <c r="B7501" s="18" t="s">
        <v>230</v>
      </c>
      <c r="C7501" s="18" t="s">
        <v>338</v>
      </c>
      <c r="D7501" s="18" t="s">
        <v>148</v>
      </c>
      <c r="E7501" s="18" t="s">
        <v>149</v>
      </c>
      <c r="F7501" s="44">
        <v>1</v>
      </c>
    </row>
    <row r="7502" spans="1:6" x14ac:dyDescent="0.2">
      <c r="A7502" s="18" t="s">
        <v>222</v>
      </c>
      <c r="B7502" s="18" t="s">
        <v>230</v>
      </c>
      <c r="C7502" s="18" t="s">
        <v>338</v>
      </c>
      <c r="D7502" s="18" t="s">
        <v>148</v>
      </c>
      <c r="E7502" s="18" t="s">
        <v>23</v>
      </c>
      <c r="F7502" s="44">
        <v>5</v>
      </c>
    </row>
    <row r="7503" spans="1:6" x14ac:dyDescent="0.2">
      <c r="A7503" s="18" t="s">
        <v>222</v>
      </c>
      <c r="B7503" s="18" t="s">
        <v>230</v>
      </c>
      <c r="C7503" s="18" t="s">
        <v>339</v>
      </c>
      <c r="D7503" s="18" t="s">
        <v>21</v>
      </c>
      <c r="E7503" s="18" t="s">
        <v>156</v>
      </c>
      <c r="F7503" s="44">
        <v>253</v>
      </c>
    </row>
    <row r="7504" spans="1:6" x14ac:dyDescent="0.2">
      <c r="A7504" s="18" t="s">
        <v>222</v>
      </c>
      <c r="B7504" s="18" t="s">
        <v>230</v>
      </c>
      <c r="C7504" s="18" t="s">
        <v>339</v>
      </c>
      <c r="D7504" s="18" t="s">
        <v>21</v>
      </c>
      <c r="E7504" s="18" t="s">
        <v>157</v>
      </c>
      <c r="F7504" s="44">
        <v>493</v>
      </c>
    </row>
    <row r="7505" spans="1:6" x14ac:dyDescent="0.2">
      <c r="A7505" s="18" t="s">
        <v>222</v>
      </c>
      <c r="B7505" s="18" t="s">
        <v>230</v>
      </c>
      <c r="C7505" s="18" t="s">
        <v>339</v>
      </c>
      <c r="D7505" s="18" t="s">
        <v>73</v>
      </c>
      <c r="E7505" s="18" t="s">
        <v>93</v>
      </c>
      <c r="F7505" s="44">
        <v>40</v>
      </c>
    </row>
    <row r="7506" spans="1:6" x14ac:dyDescent="0.2">
      <c r="A7506" s="18" t="s">
        <v>222</v>
      </c>
      <c r="B7506" s="18" t="s">
        <v>230</v>
      </c>
      <c r="C7506" s="18" t="s">
        <v>339</v>
      </c>
      <c r="D7506" s="18" t="s">
        <v>73</v>
      </c>
      <c r="E7506" s="18" t="s">
        <v>92</v>
      </c>
      <c r="F7506" s="44">
        <v>18</v>
      </c>
    </row>
    <row r="7507" spans="1:6" x14ac:dyDescent="0.2">
      <c r="A7507" s="18" t="s">
        <v>222</v>
      </c>
      <c r="B7507" s="18" t="s">
        <v>230</v>
      </c>
      <c r="C7507" s="18" t="s">
        <v>339</v>
      </c>
      <c r="D7507" s="18" t="s">
        <v>73</v>
      </c>
      <c r="E7507" s="18" t="s">
        <v>94</v>
      </c>
      <c r="F7507" s="44">
        <v>23</v>
      </c>
    </row>
    <row r="7508" spans="1:6" x14ac:dyDescent="0.2">
      <c r="A7508" s="18" t="s">
        <v>222</v>
      </c>
      <c r="B7508" s="18" t="s">
        <v>230</v>
      </c>
      <c r="C7508" s="18" t="s">
        <v>339</v>
      </c>
      <c r="D7508" s="18" t="s">
        <v>73</v>
      </c>
      <c r="E7508" s="18" t="s">
        <v>87</v>
      </c>
      <c r="F7508" s="44">
        <v>5</v>
      </c>
    </row>
    <row r="7509" spans="1:6" x14ac:dyDescent="0.2">
      <c r="A7509" s="18" t="s">
        <v>222</v>
      </c>
      <c r="B7509" s="18" t="s">
        <v>230</v>
      </c>
      <c r="C7509" s="18" t="s">
        <v>339</v>
      </c>
      <c r="D7509" s="18" t="s">
        <v>73</v>
      </c>
      <c r="E7509" s="18" t="s">
        <v>86</v>
      </c>
      <c r="F7509" s="44">
        <v>39</v>
      </c>
    </row>
    <row r="7510" spans="1:6" x14ac:dyDescent="0.2">
      <c r="A7510" s="18" t="s">
        <v>222</v>
      </c>
      <c r="B7510" s="18" t="s">
        <v>230</v>
      </c>
      <c r="C7510" s="18" t="s">
        <v>339</v>
      </c>
      <c r="D7510" s="18" t="s">
        <v>73</v>
      </c>
      <c r="E7510" s="18" t="s">
        <v>88</v>
      </c>
      <c r="F7510" s="44">
        <v>2</v>
      </c>
    </row>
    <row r="7511" spans="1:6" x14ac:dyDescent="0.2">
      <c r="A7511" s="18" t="s">
        <v>222</v>
      </c>
      <c r="B7511" s="18" t="s">
        <v>230</v>
      </c>
      <c r="C7511" s="18" t="s">
        <v>339</v>
      </c>
      <c r="D7511" s="18" t="s">
        <v>73</v>
      </c>
      <c r="E7511" s="18" t="s">
        <v>96</v>
      </c>
      <c r="F7511" s="44">
        <v>67</v>
      </c>
    </row>
    <row r="7512" spans="1:6" x14ac:dyDescent="0.2">
      <c r="A7512" s="18" t="s">
        <v>222</v>
      </c>
      <c r="B7512" s="18" t="s">
        <v>230</v>
      </c>
      <c r="C7512" s="18" t="s">
        <v>339</v>
      </c>
      <c r="D7512" s="18" t="s">
        <v>73</v>
      </c>
      <c r="E7512" s="18" t="s">
        <v>95</v>
      </c>
      <c r="F7512" s="44">
        <v>43</v>
      </c>
    </row>
    <row r="7513" spans="1:6" x14ac:dyDescent="0.2">
      <c r="A7513" s="18" t="s">
        <v>222</v>
      </c>
      <c r="B7513" s="18" t="s">
        <v>230</v>
      </c>
      <c r="C7513" s="18" t="s">
        <v>339</v>
      </c>
      <c r="D7513" s="18" t="s">
        <v>73</v>
      </c>
      <c r="E7513" s="18" t="s">
        <v>97</v>
      </c>
      <c r="F7513" s="44">
        <v>12</v>
      </c>
    </row>
    <row r="7514" spans="1:6" x14ac:dyDescent="0.2">
      <c r="A7514" s="18" t="s">
        <v>222</v>
      </c>
      <c r="B7514" s="18" t="s">
        <v>230</v>
      </c>
      <c r="C7514" s="18" t="s">
        <v>339</v>
      </c>
      <c r="D7514" s="18" t="s">
        <v>73</v>
      </c>
      <c r="E7514" s="18" t="s">
        <v>80</v>
      </c>
      <c r="F7514" s="44">
        <v>7</v>
      </c>
    </row>
    <row r="7515" spans="1:6" x14ac:dyDescent="0.2">
      <c r="A7515" s="18" t="s">
        <v>222</v>
      </c>
      <c r="B7515" s="18" t="s">
        <v>230</v>
      </c>
      <c r="C7515" s="18" t="s">
        <v>339</v>
      </c>
      <c r="D7515" s="18" t="s">
        <v>73</v>
      </c>
      <c r="E7515" s="18" t="s">
        <v>79</v>
      </c>
      <c r="F7515" s="44">
        <v>71</v>
      </c>
    </row>
    <row r="7516" spans="1:6" x14ac:dyDescent="0.2">
      <c r="A7516" s="18" t="s">
        <v>222</v>
      </c>
      <c r="B7516" s="18" t="s">
        <v>230</v>
      </c>
      <c r="C7516" s="18" t="s">
        <v>339</v>
      </c>
      <c r="D7516" s="18" t="s">
        <v>73</v>
      </c>
      <c r="E7516" s="18" t="s">
        <v>78</v>
      </c>
      <c r="F7516" s="44">
        <v>6</v>
      </c>
    </row>
    <row r="7517" spans="1:6" x14ac:dyDescent="0.2">
      <c r="A7517" s="18" t="s">
        <v>222</v>
      </c>
      <c r="B7517" s="18" t="s">
        <v>230</v>
      </c>
      <c r="C7517" s="18" t="s">
        <v>339</v>
      </c>
      <c r="D7517" s="18" t="s">
        <v>73</v>
      </c>
      <c r="E7517" s="18" t="s">
        <v>81</v>
      </c>
      <c r="F7517" s="44">
        <v>9</v>
      </c>
    </row>
    <row r="7518" spans="1:6" x14ac:dyDescent="0.2">
      <c r="A7518" s="18" t="s">
        <v>222</v>
      </c>
      <c r="B7518" s="18" t="s">
        <v>230</v>
      </c>
      <c r="C7518" s="18" t="s">
        <v>339</v>
      </c>
      <c r="D7518" s="18" t="s">
        <v>73</v>
      </c>
      <c r="E7518" s="18" t="s">
        <v>76</v>
      </c>
      <c r="F7518" s="44">
        <v>68</v>
      </c>
    </row>
    <row r="7519" spans="1:6" x14ac:dyDescent="0.2">
      <c r="A7519" s="18" t="s">
        <v>222</v>
      </c>
      <c r="B7519" s="18" t="s">
        <v>230</v>
      </c>
      <c r="C7519" s="18" t="s">
        <v>339</v>
      </c>
      <c r="D7519" s="18" t="s">
        <v>73</v>
      </c>
      <c r="E7519" s="18" t="s">
        <v>75</v>
      </c>
      <c r="F7519" s="44">
        <v>377</v>
      </c>
    </row>
    <row r="7520" spans="1:6" x14ac:dyDescent="0.2">
      <c r="A7520" s="18" t="s">
        <v>222</v>
      </c>
      <c r="B7520" s="18" t="s">
        <v>230</v>
      </c>
      <c r="C7520" s="18" t="s">
        <v>339</v>
      </c>
      <c r="D7520" s="18" t="s">
        <v>73</v>
      </c>
      <c r="E7520" s="18" t="s">
        <v>74</v>
      </c>
      <c r="F7520" s="44">
        <v>4</v>
      </c>
    </row>
    <row r="7521" spans="1:6" x14ac:dyDescent="0.2">
      <c r="A7521" s="18" t="s">
        <v>222</v>
      </c>
      <c r="B7521" s="18" t="s">
        <v>230</v>
      </c>
      <c r="C7521" s="18" t="s">
        <v>339</v>
      </c>
      <c r="D7521" s="18" t="s">
        <v>73</v>
      </c>
      <c r="E7521" s="18" t="s">
        <v>77</v>
      </c>
      <c r="F7521" s="44">
        <v>88</v>
      </c>
    </row>
    <row r="7522" spans="1:6" x14ac:dyDescent="0.2">
      <c r="A7522" s="18" t="s">
        <v>222</v>
      </c>
      <c r="B7522" s="18" t="s">
        <v>230</v>
      </c>
      <c r="C7522" s="18" t="s">
        <v>339</v>
      </c>
      <c r="D7522" s="18" t="s">
        <v>73</v>
      </c>
      <c r="E7522" s="18" t="s">
        <v>84</v>
      </c>
      <c r="F7522" s="44">
        <v>5</v>
      </c>
    </row>
    <row r="7523" spans="1:6" x14ac:dyDescent="0.2">
      <c r="A7523" s="18" t="s">
        <v>222</v>
      </c>
      <c r="B7523" s="18" t="s">
        <v>230</v>
      </c>
      <c r="C7523" s="18" t="s">
        <v>339</v>
      </c>
      <c r="D7523" s="18" t="s">
        <v>73</v>
      </c>
      <c r="E7523" s="18" t="s">
        <v>83</v>
      </c>
      <c r="F7523" s="44">
        <v>44</v>
      </c>
    </row>
    <row r="7524" spans="1:6" x14ac:dyDescent="0.2">
      <c r="A7524" s="18" t="s">
        <v>222</v>
      </c>
      <c r="B7524" s="18" t="s">
        <v>230</v>
      </c>
      <c r="C7524" s="18" t="s">
        <v>339</v>
      </c>
      <c r="D7524" s="18" t="s">
        <v>73</v>
      </c>
      <c r="E7524" s="18" t="s">
        <v>82</v>
      </c>
      <c r="F7524" s="44">
        <v>174</v>
      </c>
    </row>
    <row r="7525" spans="1:6" x14ac:dyDescent="0.2">
      <c r="A7525" s="18" t="s">
        <v>222</v>
      </c>
      <c r="B7525" s="18" t="s">
        <v>230</v>
      </c>
      <c r="C7525" s="18" t="s">
        <v>339</v>
      </c>
      <c r="D7525" s="18" t="s">
        <v>73</v>
      </c>
      <c r="E7525" s="18" t="s">
        <v>85</v>
      </c>
      <c r="F7525" s="44">
        <v>33</v>
      </c>
    </row>
    <row r="7526" spans="1:6" x14ac:dyDescent="0.2">
      <c r="A7526" s="18" t="s">
        <v>222</v>
      </c>
      <c r="B7526" s="18" t="s">
        <v>230</v>
      </c>
      <c r="C7526" s="18" t="s">
        <v>339</v>
      </c>
      <c r="D7526" s="18" t="s">
        <v>73</v>
      </c>
      <c r="E7526" s="18" t="s">
        <v>90</v>
      </c>
      <c r="F7526" s="44">
        <v>416</v>
      </c>
    </row>
    <row r="7527" spans="1:6" x14ac:dyDescent="0.2">
      <c r="A7527" s="18" t="s">
        <v>222</v>
      </c>
      <c r="B7527" s="18" t="s">
        <v>230</v>
      </c>
      <c r="C7527" s="18" t="s">
        <v>339</v>
      </c>
      <c r="D7527" s="18" t="s">
        <v>73</v>
      </c>
      <c r="E7527" s="18" t="s">
        <v>89</v>
      </c>
      <c r="F7527" s="44">
        <v>71</v>
      </c>
    </row>
    <row r="7528" spans="1:6" x14ac:dyDescent="0.2">
      <c r="A7528" s="18" t="s">
        <v>222</v>
      </c>
      <c r="B7528" s="18" t="s">
        <v>230</v>
      </c>
      <c r="C7528" s="18" t="s">
        <v>339</v>
      </c>
      <c r="D7528" s="18" t="s">
        <v>73</v>
      </c>
      <c r="E7528" s="18" t="s">
        <v>91</v>
      </c>
      <c r="F7528" s="44">
        <v>223</v>
      </c>
    </row>
    <row r="7529" spans="1:6" x14ac:dyDescent="0.2">
      <c r="A7529" s="18" t="s">
        <v>222</v>
      </c>
      <c r="B7529" s="18" t="s">
        <v>230</v>
      </c>
      <c r="C7529" s="18" t="s">
        <v>339</v>
      </c>
      <c r="D7529" s="18" t="s">
        <v>150</v>
      </c>
      <c r="E7529" s="18" t="s">
        <v>154</v>
      </c>
      <c r="F7529" s="44">
        <v>3692</v>
      </c>
    </row>
    <row r="7530" spans="1:6" x14ac:dyDescent="0.2">
      <c r="A7530" s="18" t="s">
        <v>222</v>
      </c>
      <c r="B7530" s="18" t="s">
        <v>230</v>
      </c>
      <c r="C7530" s="18" t="s">
        <v>339</v>
      </c>
      <c r="D7530" s="18" t="s">
        <v>150</v>
      </c>
      <c r="E7530" s="18" t="s">
        <v>151</v>
      </c>
      <c r="F7530" s="44">
        <v>18</v>
      </c>
    </row>
    <row r="7531" spans="1:6" x14ac:dyDescent="0.2">
      <c r="A7531" s="18" t="s">
        <v>222</v>
      </c>
      <c r="B7531" s="18" t="s">
        <v>230</v>
      </c>
      <c r="C7531" s="18" t="s">
        <v>339</v>
      </c>
      <c r="D7531" s="18" t="s">
        <v>150</v>
      </c>
      <c r="E7531" s="18" t="s">
        <v>152</v>
      </c>
      <c r="F7531" s="44">
        <v>592</v>
      </c>
    </row>
    <row r="7532" spans="1:6" x14ac:dyDescent="0.2">
      <c r="A7532" s="18" t="s">
        <v>222</v>
      </c>
      <c r="B7532" s="18" t="s">
        <v>230</v>
      </c>
      <c r="C7532" s="18" t="s">
        <v>339</v>
      </c>
      <c r="D7532" s="18" t="s">
        <v>150</v>
      </c>
      <c r="E7532" s="18" t="s">
        <v>153</v>
      </c>
      <c r="F7532" s="44">
        <v>2634</v>
      </c>
    </row>
    <row r="7533" spans="1:6" x14ac:dyDescent="0.2">
      <c r="A7533" s="18" t="s">
        <v>222</v>
      </c>
      <c r="B7533" s="18" t="s">
        <v>230</v>
      </c>
      <c r="C7533" s="18" t="s">
        <v>339</v>
      </c>
      <c r="D7533" s="18" t="s">
        <v>57</v>
      </c>
      <c r="E7533" s="18" t="s">
        <v>62</v>
      </c>
      <c r="F7533" s="44">
        <v>2915</v>
      </c>
    </row>
    <row r="7534" spans="1:6" x14ac:dyDescent="0.2">
      <c r="A7534" s="18" t="s">
        <v>222</v>
      </c>
      <c r="B7534" s="18" t="s">
        <v>230</v>
      </c>
      <c r="C7534" s="18" t="s">
        <v>339</v>
      </c>
      <c r="D7534" s="18" t="s">
        <v>57</v>
      </c>
      <c r="E7534" s="18" t="s">
        <v>59</v>
      </c>
      <c r="F7534" s="44">
        <v>1055</v>
      </c>
    </row>
    <row r="7535" spans="1:6" x14ac:dyDescent="0.2">
      <c r="A7535" s="18" t="s">
        <v>222</v>
      </c>
      <c r="B7535" s="18" t="s">
        <v>230</v>
      </c>
      <c r="C7535" s="18" t="s">
        <v>339</v>
      </c>
      <c r="D7535" s="18" t="s">
        <v>57</v>
      </c>
      <c r="E7535" s="18" t="s">
        <v>60</v>
      </c>
      <c r="F7535" s="44">
        <v>2237</v>
      </c>
    </row>
    <row r="7536" spans="1:6" x14ac:dyDescent="0.2">
      <c r="A7536" s="18" t="s">
        <v>222</v>
      </c>
      <c r="B7536" s="18" t="s">
        <v>230</v>
      </c>
      <c r="C7536" s="18" t="s">
        <v>339</v>
      </c>
      <c r="D7536" s="18" t="s">
        <v>57</v>
      </c>
      <c r="E7536" s="18" t="s">
        <v>61</v>
      </c>
      <c r="F7536" s="44">
        <v>913</v>
      </c>
    </row>
    <row r="7537" spans="1:6" x14ac:dyDescent="0.2">
      <c r="A7537" s="18" t="s">
        <v>222</v>
      </c>
      <c r="B7537" s="18" t="s">
        <v>230</v>
      </c>
      <c r="C7537" s="18" t="s">
        <v>339</v>
      </c>
      <c r="D7537" s="18" t="s">
        <v>57</v>
      </c>
      <c r="E7537" s="18" t="s">
        <v>63</v>
      </c>
      <c r="F7537" s="44">
        <v>752</v>
      </c>
    </row>
    <row r="7538" spans="1:6" x14ac:dyDescent="0.2">
      <c r="A7538" s="18" t="s">
        <v>222</v>
      </c>
      <c r="B7538" s="18" t="s">
        <v>230</v>
      </c>
      <c r="C7538" s="18" t="s">
        <v>339</v>
      </c>
      <c r="D7538" s="18" t="s">
        <v>57</v>
      </c>
      <c r="E7538" s="18" t="s">
        <v>23</v>
      </c>
      <c r="F7538" s="44">
        <v>519</v>
      </c>
    </row>
    <row r="7539" spans="1:6" x14ac:dyDescent="0.2">
      <c r="A7539" s="18" t="s">
        <v>222</v>
      </c>
      <c r="B7539" s="18" t="s">
        <v>230</v>
      </c>
      <c r="C7539" s="18" t="s">
        <v>339</v>
      </c>
      <c r="D7539" s="18" t="s">
        <v>141</v>
      </c>
      <c r="E7539" s="18" t="s">
        <v>145</v>
      </c>
      <c r="F7539" s="44">
        <v>2</v>
      </c>
    </row>
    <row r="7540" spans="1:6" x14ac:dyDescent="0.2">
      <c r="A7540" s="18" t="s">
        <v>222</v>
      </c>
      <c r="B7540" s="18" t="s">
        <v>230</v>
      </c>
      <c r="C7540" s="18" t="s">
        <v>339</v>
      </c>
      <c r="D7540" s="18" t="s">
        <v>141</v>
      </c>
      <c r="E7540" s="18" t="s">
        <v>142</v>
      </c>
      <c r="F7540" s="44">
        <v>171</v>
      </c>
    </row>
    <row r="7541" spans="1:6" x14ac:dyDescent="0.2">
      <c r="A7541" s="18" t="s">
        <v>222</v>
      </c>
      <c r="B7541" s="18" t="s">
        <v>230</v>
      </c>
      <c r="C7541" s="18" t="s">
        <v>339</v>
      </c>
      <c r="D7541" s="18" t="s">
        <v>141</v>
      </c>
      <c r="E7541" s="18" t="s">
        <v>147</v>
      </c>
      <c r="F7541" s="44">
        <v>16</v>
      </c>
    </row>
    <row r="7542" spans="1:6" x14ac:dyDescent="0.2">
      <c r="A7542" s="18" t="s">
        <v>222</v>
      </c>
      <c r="B7542" s="18" t="s">
        <v>230</v>
      </c>
      <c r="C7542" s="18" t="s">
        <v>339</v>
      </c>
      <c r="D7542" s="18" t="s">
        <v>141</v>
      </c>
      <c r="E7542" s="18" t="s">
        <v>144</v>
      </c>
      <c r="F7542" s="44">
        <v>2</v>
      </c>
    </row>
    <row r="7543" spans="1:6" x14ac:dyDescent="0.2">
      <c r="A7543" s="18" t="s">
        <v>222</v>
      </c>
      <c r="B7543" s="18" t="s">
        <v>230</v>
      </c>
      <c r="C7543" s="18" t="s">
        <v>339</v>
      </c>
      <c r="D7543" s="18" t="s">
        <v>141</v>
      </c>
      <c r="E7543" s="18" t="s">
        <v>143</v>
      </c>
      <c r="F7543" s="44">
        <v>15</v>
      </c>
    </row>
    <row r="7544" spans="1:6" x14ac:dyDescent="0.2">
      <c r="A7544" s="18" t="s">
        <v>222</v>
      </c>
      <c r="B7544" s="18" t="s">
        <v>230</v>
      </c>
      <c r="C7544" s="18" t="s">
        <v>339</v>
      </c>
      <c r="D7544" s="18" t="s">
        <v>35</v>
      </c>
      <c r="E7544" s="18" t="s">
        <v>21</v>
      </c>
      <c r="F7544" s="44">
        <v>978</v>
      </c>
    </row>
    <row r="7545" spans="1:6" x14ac:dyDescent="0.2">
      <c r="A7545" s="18" t="s">
        <v>222</v>
      </c>
      <c r="B7545" s="18" t="s">
        <v>230</v>
      </c>
      <c r="C7545" s="18" t="s">
        <v>339</v>
      </c>
      <c r="D7545" s="18" t="s">
        <v>35</v>
      </c>
      <c r="E7545" s="18" t="s">
        <v>36</v>
      </c>
      <c r="F7545" s="44">
        <v>19</v>
      </c>
    </row>
    <row r="7546" spans="1:6" x14ac:dyDescent="0.2">
      <c r="A7546" s="18" t="s">
        <v>222</v>
      </c>
      <c r="B7546" s="18" t="s">
        <v>230</v>
      </c>
      <c r="C7546" s="18" t="s">
        <v>339</v>
      </c>
      <c r="D7546" s="18" t="s">
        <v>35</v>
      </c>
      <c r="E7546" s="18" t="s">
        <v>38</v>
      </c>
      <c r="F7546" s="44">
        <v>2453</v>
      </c>
    </row>
    <row r="7547" spans="1:6" x14ac:dyDescent="0.2">
      <c r="A7547" s="18" t="s">
        <v>222</v>
      </c>
      <c r="B7547" s="18" t="s">
        <v>230</v>
      </c>
      <c r="C7547" s="18" t="s">
        <v>339</v>
      </c>
      <c r="D7547" s="18" t="s">
        <v>35</v>
      </c>
      <c r="E7547" s="18" t="s">
        <v>23</v>
      </c>
      <c r="F7547" s="44">
        <v>168</v>
      </c>
    </row>
    <row r="7548" spans="1:6" x14ac:dyDescent="0.2">
      <c r="A7548" s="18" t="s">
        <v>222</v>
      </c>
      <c r="B7548" s="18" t="s">
        <v>230</v>
      </c>
      <c r="C7548" s="18" t="s">
        <v>339</v>
      </c>
      <c r="D7548" s="18" t="s">
        <v>35</v>
      </c>
      <c r="E7548" s="18" t="s">
        <v>37</v>
      </c>
      <c r="F7548" s="44">
        <v>206</v>
      </c>
    </row>
    <row r="7549" spans="1:6" x14ac:dyDescent="0.2">
      <c r="A7549" s="18" t="s">
        <v>222</v>
      </c>
      <c r="B7549" s="18" t="s">
        <v>230</v>
      </c>
      <c r="C7549" s="18" t="s">
        <v>339</v>
      </c>
      <c r="D7549" s="18" t="s">
        <v>35</v>
      </c>
      <c r="E7549" s="18" t="s">
        <v>22</v>
      </c>
      <c r="F7549" s="44">
        <v>148</v>
      </c>
    </row>
    <row r="7550" spans="1:6" x14ac:dyDescent="0.2">
      <c r="A7550" s="18" t="s">
        <v>222</v>
      </c>
      <c r="B7550" s="18" t="s">
        <v>230</v>
      </c>
      <c r="C7550" s="18" t="s">
        <v>339</v>
      </c>
      <c r="D7550" s="18" t="s">
        <v>272</v>
      </c>
      <c r="E7550" s="18" t="s">
        <v>166</v>
      </c>
      <c r="F7550" s="44">
        <v>605</v>
      </c>
    </row>
    <row r="7551" spans="1:6" x14ac:dyDescent="0.2">
      <c r="A7551" s="18" t="s">
        <v>222</v>
      </c>
      <c r="B7551" s="18" t="s">
        <v>230</v>
      </c>
      <c r="C7551" s="18" t="s">
        <v>339</v>
      </c>
      <c r="D7551" s="18" t="s">
        <v>272</v>
      </c>
      <c r="E7551" s="18" t="s">
        <v>163</v>
      </c>
      <c r="F7551" s="44">
        <v>1763</v>
      </c>
    </row>
    <row r="7552" spans="1:6" x14ac:dyDescent="0.2">
      <c r="A7552" s="18" t="s">
        <v>222</v>
      </c>
      <c r="B7552" s="18" t="s">
        <v>230</v>
      </c>
      <c r="C7552" s="18" t="s">
        <v>339</v>
      </c>
      <c r="D7552" s="18" t="s">
        <v>105</v>
      </c>
      <c r="E7552" s="18" t="s">
        <v>107</v>
      </c>
      <c r="F7552" s="44">
        <v>8</v>
      </c>
    </row>
    <row r="7553" spans="1:6" x14ac:dyDescent="0.2">
      <c r="A7553" s="18" t="s">
        <v>222</v>
      </c>
      <c r="B7553" s="18" t="s">
        <v>230</v>
      </c>
      <c r="C7553" s="18" t="s">
        <v>339</v>
      </c>
      <c r="D7553" s="18" t="s">
        <v>105</v>
      </c>
      <c r="E7553" s="18" t="s">
        <v>108</v>
      </c>
      <c r="F7553" s="44">
        <v>40</v>
      </c>
    </row>
    <row r="7554" spans="1:6" x14ac:dyDescent="0.2">
      <c r="A7554" s="18" t="s">
        <v>222</v>
      </c>
      <c r="B7554" s="18" t="s">
        <v>230</v>
      </c>
      <c r="C7554" s="18" t="s">
        <v>339</v>
      </c>
      <c r="D7554" s="18" t="s">
        <v>105</v>
      </c>
      <c r="E7554" s="18" t="s">
        <v>109</v>
      </c>
      <c r="F7554" s="44">
        <v>508</v>
      </c>
    </row>
    <row r="7555" spans="1:6" x14ac:dyDescent="0.2">
      <c r="A7555" s="18" t="s">
        <v>222</v>
      </c>
      <c r="B7555" s="18" t="s">
        <v>230</v>
      </c>
      <c r="C7555" s="18" t="s">
        <v>339</v>
      </c>
      <c r="D7555" s="18" t="s">
        <v>105</v>
      </c>
      <c r="E7555" s="18" t="s">
        <v>110</v>
      </c>
      <c r="F7555" s="44">
        <v>41</v>
      </c>
    </row>
    <row r="7556" spans="1:6" x14ac:dyDescent="0.2">
      <c r="A7556" s="18" t="s">
        <v>222</v>
      </c>
      <c r="B7556" s="18" t="s">
        <v>230</v>
      </c>
      <c r="C7556" s="18" t="s">
        <v>339</v>
      </c>
      <c r="D7556" s="18" t="s">
        <v>105</v>
      </c>
      <c r="E7556" s="18" t="s">
        <v>111</v>
      </c>
      <c r="F7556" s="44">
        <v>48</v>
      </c>
    </row>
    <row r="7557" spans="1:6" x14ac:dyDescent="0.2">
      <c r="A7557" s="18" t="s">
        <v>222</v>
      </c>
      <c r="B7557" s="18" t="s">
        <v>230</v>
      </c>
      <c r="C7557" s="18" t="s">
        <v>339</v>
      </c>
      <c r="D7557" s="18" t="s">
        <v>105</v>
      </c>
      <c r="E7557" s="18" t="s">
        <v>112</v>
      </c>
      <c r="F7557" s="44">
        <v>1</v>
      </c>
    </row>
    <row r="7558" spans="1:6" x14ac:dyDescent="0.2">
      <c r="A7558" s="18" t="s">
        <v>222</v>
      </c>
      <c r="B7558" s="18" t="s">
        <v>230</v>
      </c>
      <c r="C7558" s="18" t="s">
        <v>339</v>
      </c>
      <c r="D7558" s="18" t="s">
        <v>105</v>
      </c>
      <c r="E7558" s="18" t="s">
        <v>113</v>
      </c>
      <c r="F7558" s="44">
        <v>11</v>
      </c>
    </row>
    <row r="7559" spans="1:6" x14ac:dyDescent="0.2">
      <c r="A7559" s="18" t="s">
        <v>222</v>
      </c>
      <c r="B7559" s="18" t="s">
        <v>230</v>
      </c>
      <c r="C7559" s="18" t="s">
        <v>339</v>
      </c>
      <c r="D7559" s="18" t="s">
        <v>105</v>
      </c>
      <c r="E7559" s="18" t="s">
        <v>114</v>
      </c>
      <c r="F7559" s="44">
        <v>1</v>
      </c>
    </row>
    <row r="7560" spans="1:6" x14ac:dyDescent="0.2">
      <c r="A7560" s="18" t="s">
        <v>222</v>
      </c>
      <c r="B7560" s="18" t="s">
        <v>230</v>
      </c>
      <c r="C7560" s="18" t="s">
        <v>339</v>
      </c>
      <c r="D7560" s="18" t="s">
        <v>105</v>
      </c>
      <c r="E7560" s="18" t="s">
        <v>115</v>
      </c>
      <c r="F7560" s="44">
        <v>5</v>
      </c>
    </row>
    <row r="7561" spans="1:6" x14ac:dyDescent="0.2">
      <c r="A7561" s="18" t="s">
        <v>222</v>
      </c>
      <c r="B7561" s="18" t="s">
        <v>230</v>
      </c>
      <c r="C7561" s="18" t="s">
        <v>339</v>
      </c>
      <c r="D7561" s="18" t="s">
        <v>105</v>
      </c>
      <c r="E7561" s="18" t="s">
        <v>116</v>
      </c>
      <c r="F7561" s="44">
        <v>4</v>
      </c>
    </row>
    <row r="7562" spans="1:6" x14ac:dyDescent="0.2">
      <c r="A7562" s="18" t="s">
        <v>222</v>
      </c>
      <c r="B7562" s="18" t="s">
        <v>230</v>
      </c>
      <c r="C7562" s="18" t="s">
        <v>339</v>
      </c>
      <c r="D7562" s="18" t="s">
        <v>105</v>
      </c>
      <c r="E7562" s="18" t="s">
        <v>117</v>
      </c>
      <c r="F7562" s="44">
        <v>25</v>
      </c>
    </row>
    <row r="7563" spans="1:6" x14ac:dyDescent="0.2">
      <c r="A7563" s="18" t="s">
        <v>222</v>
      </c>
      <c r="B7563" s="18" t="s">
        <v>230</v>
      </c>
      <c r="C7563" s="18" t="s">
        <v>339</v>
      </c>
      <c r="D7563" s="18" t="s">
        <v>105</v>
      </c>
      <c r="E7563" s="18" t="s">
        <v>119</v>
      </c>
      <c r="F7563" s="44">
        <v>2</v>
      </c>
    </row>
    <row r="7564" spans="1:6" x14ac:dyDescent="0.2">
      <c r="A7564" s="18" t="s">
        <v>222</v>
      </c>
      <c r="B7564" s="18" t="s">
        <v>230</v>
      </c>
      <c r="C7564" s="18" t="s">
        <v>339</v>
      </c>
      <c r="D7564" s="18" t="s">
        <v>105</v>
      </c>
      <c r="E7564" s="18" t="s">
        <v>120</v>
      </c>
      <c r="F7564" s="44">
        <v>11</v>
      </c>
    </row>
    <row r="7565" spans="1:6" x14ac:dyDescent="0.2">
      <c r="A7565" s="18" t="s">
        <v>222</v>
      </c>
      <c r="B7565" s="18" t="s">
        <v>230</v>
      </c>
      <c r="C7565" s="18" t="s">
        <v>339</v>
      </c>
      <c r="D7565" s="18" t="s">
        <v>105</v>
      </c>
      <c r="E7565" s="18" t="s">
        <v>121</v>
      </c>
      <c r="F7565" s="44">
        <v>33</v>
      </c>
    </row>
    <row r="7566" spans="1:6" x14ac:dyDescent="0.2">
      <c r="A7566" s="18" t="s">
        <v>222</v>
      </c>
      <c r="B7566" s="18" t="s">
        <v>230</v>
      </c>
      <c r="C7566" s="18" t="s">
        <v>339</v>
      </c>
      <c r="D7566" s="18" t="s">
        <v>105</v>
      </c>
      <c r="E7566" s="18" t="s">
        <v>122</v>
      </c>
      <c r="F7566" s="44">
        <v>1</v>
      </c>
    </row>
    <row r="7567" spans="1:6" x14ac:dyDescent="0.2">
      <c r="A7567" s="18" t="s">
        <v>222</v>
      </c>
      <c r="B7567" s="18" t="s">
        <v>230</v>
      </c>
      <c r="C7567" s="18" t="s">
        <v>339</v>
      </c>
      <c r="D7567" s="18" t="s">
        <v>105</v>
      </c>
      <c r="E7567" s="18" t="s">
        <v>123</v>
      </c>
      <c r="F7567" s="44">
        <v>2</v>
      </c>
    </row>
    <row r="7568" spans="1:6" x14ac:dyDescent="0.2">
      <c r="A7568" s="18" t="s">
        <v>222</v>
      </c>
      <c r="B7568" s="18" t="s">
        <v>230</v>
      </c>
      <c r="C7568" s="18" t="s">
        <v>339</v>
      </c>
      <c r="D7568" s="18" t="s">
        <v>105</v>
      </c>
      <c r="E7568" s="18" t="s">
        <v>124</v>
      </c>
      <c r="F7568" s="44">
        <v>6</v>
      </c>
    </row>
    <row r="7569" spans="1:6" x14ac:dyDescent="0.2">
      <c r="A7569" s="18" t="s">
        <v>222</v>
      </c>
      <c r="B7569" s="18" t="s">
        <v>230</v>
      </c>
      <c r="C7569" s="18" t="s">
        <v>339</v>
      </c>
      <c r="D7569" s="18" t="s">
        <v>105</v>
      </c>
      <c r="E7569" s="18" t="s">
        <v>125</v>
      </c>
      <c r="F7569" s="44">
        <v>34</v>
      </c>
    </row>
    <row r="7570" spans="1:6" x14ac:dyDescent="0.2">
      <c r="A7570" s="18" t="s">
        <v>222</v>
      </c>
      <c r="B7570" s="18" t="s">
        <v>230</v>
      </c>
      <c r="C7570" s="18" t="s">
        <v>339</v>
      </c>
      <c r="D7570" s="18" t="s">
        <v>105</v>
      </c>
      <c r="E7570" s="18" t="s">
        <v>126</v>
      </c>
      <c r="F7570" s="44">
        <v>4</v>
      </c>
    </row>
    <row r="7571" spans="1:6" x14ac:dyDescent="0.2">
      <c r="A7571" s="18" t="s">
        <v>222</v>
      </c>
      <c r="B7571" s="18" t="s">
        <v>230</v>
      </c>
      <c r="C7571" s="18" t="s">
        <v>339</v>
      </c>
      <c r="D7571" s="18" t="s">
        <v>105</v>
      </c>
      <c r="E7571" s="18" t="s">
        <v>127</v>
      </c>
      <c r="F7571" s="44">
        <v>101</v>
      </c>
    </row>
    <row r="7572" spans="1:6" x14ac:dyDescent="0.2">
      <c r="A7572" s="18" t="s">
        <v>222</v>
      </c>
      <c r="B7572" s="18" t="s">
        <v>230</v>
      </c>
      <c r="C7572" s="18" t="s">
        <v>339</v>
      </c>
      <c r="D7572" s="18" t="s">
        <v>242</v>
      </c>
      <c r="E7572" s="18" t="s">
        <v>62</v>
      </c>
      <c r="F7572" s="44">
        <v>2482</v>
      </c>
    </row>
    <row r="7573" spans="1:6" x14ac:dyDescent="0.2">
      <c r="A7573" s="18" t="s">
        <v>222</v>
      </c>
      <c r="B7573" s="18" t="s">
        <v>230</v>
      </c>
      <c r="C7573" s="18" t="s">
        <v>339</v>
      </c>
      <c r="D7573" s="18" t="s">
        <v>242</v>
      </c>
      <c r="E7573" s="18" t="s">
        <v>59</v>
      </c>
      <c r="F7573" s="44">
        <v>111</v>
      </c>
    </row>
    <row r="7574" spans="1:6" x14ac:dyDescent="0.2">
      <c r="A7574" s="18" t="s">
        <v>222</v>
      </c>
      <c r="B7574" s="18" t="s">
        <v>230</v>
      </c>
      <c r="C7574" s="18" t="s">
        <v>339</v>
      </c>
      <c r="D7574" s="18" t="s">
        <v>242</v>
      </c>
      <c r="E7574" s="18" t="s">
        <v>60</v>
      </c>
      <c r="F7574" s="44">
        <v>46</v>
      </c>
    </row>
    <row r="7575" spans="1:6" x14ac:dyDescent="0.2">
      <c r="A7575" s="18" t="s">
        <v>222</v>
      </c>
      <c r="B7575" s="18" t="s">
        <v>230</v>
      </c>
      <c r="C7575" s="18" t="s">
        <v>339</v>
      </c>
      <c r="D7575" s="18" t="s">
        <v>242</v>
      </c>
      <c r="E7575" s="18" t="s">
        <v>61</v>
      </c>
      <c r="F7575" s="44">
        <v>586</v>
      </c>
    </row>
    <row r="7576" spans="1:6" x14ac:dyDescent="0.2">
      <c r="A7576" s="18" t="s">
        <v>222</v>
      </c>
      <c r="B7576" s="18" t="s">
        <v>230</v>
      </c>
      <c r="C7576" s="18" t="s">
        <v>339</v>
      </c>
      <c r="D7576" s="18" t="s">
        <v>242</v>
      </c>
      <c r="E7576" s="18" t="s">
        <v>63</v>
      </c>
      <c r="F7576" s="44">
        <v>215</v>
      </c>
    </row>
    <row r="7577" spans="1:6" x14ac:dyDescent="0.2">
      <c r="A7577" s="18" t="s">
        <v>222</v>
      </c>
      <c r="B7577" s="18" t="s">
        <v>230</v>
      </c>
      <c r="C7577" s="18" t="s">
        <v>339</v>
      </c>
      <c r="D7577" s="18" t="s">
        <v>242</v>
      </c>
      <c r="E7577" s="18" t="s">
        <v>23</v>
      </c>
      <c r="F7577" s="44">
        <v>47</v>
      </c>
    </row>
    <row r="7578" spans="1:6" x14ac:dyDescent="0.2">
      <c r="A7578" s="18" t="s">
        <v>222</v>
      </c>
      <c r="B7578" s="18" t="s">
        <v>230</v>
      </c>
      <c r="C7578" s="18" t="s">
        <v>339</v>
      </c>
      <c r="D7578" s="18" t="s">
        <v>273</v>
      </c>
      <c r="E7578" s="18" t="s">
        <v>133</v>
      </c>
      <c r="F7578" s="44">
        <v>68</v>
      </c>
    </row>
    <row r="7579" spans="1:6" x14ac:dyDescent="0.2">
      <c r="A7579" s="18" t="s">
        <v>222</v>
      </c>
      <c r="B7579" s="18" t="s">
        <v>230</v>
      </c>
      <c r="C7579" s="18" t="s">
        <v>339</v>
      </c>
      <c r="D7579" s="18" t="s">
        <v>273</v>
      </c>
      <c r="E7579" s="18" t="s">
        <v>23</v>
      </c>
      <c r="F7579" s="44">
        <v>304</v>
      </c>
    </row>
    <row r="7580" spans="1:6" x14ac:dyDescent="0.2">
      <c r="A7580" s="18" t="s">
        <v>222</v>
      </c>
      <c r="B7580" s="18" t="s">
        <v>230</v>
      </c>
      <c r="C7580" s="18" t="s">
        <v>339</v>
      </c>
      <c r="D7580" s="18" t="s">
        <v>273</v>
      </c>
      <c r="E7580" s="18" t="s">
        <v>136</v>
      </c>
      <c r="F7580" s="44">
        <v>18</v>
      </c>
    </row>
    <row r="7581" spans="1:6" x14ac:dyDescent="0.2">
      <c r="A7581" s="18" t="s">
        <v>222</v>
      </c>
      <c r="B7581" s="18" t="s">
        <v>230</v>
      </c>
      <c r="C7581" s="18" t="s">
        <v>339</v>
      </c>
      <c r="D7581" s="18" t="s">
        <v>273</v>
      </c>
      <c r="E7581" s="18" t="s">
        <v>137</v>
      </c>
      <c r="F7581" s="44">
        <v>26</v>
      </c>
    </row>
    <row r="7582" spans="1:6" x14ac:dyDescent="0.2">
      <c r="A7582" s="18" t="s">
        <v>222</v>
      </c>
      <c r="B7582" s="18" t="s">
        <v>230</v>
      </c>
      <c r="C7582" s="18" t="s">
        <v>339</v>
      </c>
      <c r="D7582" s="18" t="s">
        <v>273</v>
      </c>
      <c r="E7582" s="18" t="s">
        <v>135</v>
      </c>
      <c r="F7582" s="44">
        <v>54</v>
      </c>
    </row>
    <row r="7583" spans="1:6" x14ac:dyDescent="0.2">
      <c r="A7583" s="18" t="s">
        <v>222</v>
      </c>
      <c r="B7583" s="18" t="s">
        <v>230</v>
      </c>
      <c r="C7583" s="18" t="s">
        <v>339</v>
      </c>
      <c r="D7583" s="18" t="s">
        <v>273</v>
      </c>
      <c r="E7583" s="18" t="s">
        <v>134</v>
      </c>
      <c r="F7583" s="44">
        <v>34</v>
      </c>
    </row>
    <row r="7584" spans="1:6" x14ac:dyDescent="0.2">
      <c r="A7584" s="18" t="s">
        <v>222</v>
      </c>
      <c r="B7584" s="18" t="s">
        <v>230</v>
      </c>
      <c r="C7584" s="18" t="s">
        <v>339</v>
      </c>
      <c r="D7584" s="18" t="s">
        <v>273</v>
      </c>
      <c r="E7584" s="18" t="s">
        <v>132</v>
      </c>
      <c r="F7584" s="44">
        <v>291</v>
      </c>
    </row>
    <row r="7585" spans="1:6" x14ac:dyDescent="0.2">
      <c r="A7585" s="18" t="s">
        <v>222</v>
      </c>
      <c r="B7585" s="18" t="s">
        <v>230</v>
      </c>
      <c r="C7585" s="18" t="s">
        <v>339</v>
      </c>
      <c r="D7585" s="18" t="s">
        <v>274</v>
      </c>
      <c r="E7585" s="18" t="s">
        <v>163</v>
      </c>
      <c r="F7585" s="44">
        <v>72</v>
      </c>
    </row>
    <row r="7586" spans="1:6" x14ac:dyDescent="0.2">
      <c r="A7586" s="18" t="s">
        <v>222</v>
      </c>
      <c r="B7586" s="18" t="s">
        <v>230</v>
      </c>
      <c r="C7586" s="18" t="s">
        <v>339</v>
      </c>
      <c r="D7586" s="18" t="s">
        <v>34</v>
      </c>
      <c r="E7586" s="18" t="s">
        <v>276</v>
      </c>
      <c r="F7586" s="44">
        <v>616</v>
      </c>
    </row>
    <row r="7587" spans="1:6" x14ac:dyDescent="0.2">
      <c r="A7587" s="18" t="s">
        <v>222</v>
      </c>
      <c r="B7587" s="18" t="s">
        <v>230</v>
      </c>
      <c r="C7587" s="18" t="s">
        <v>339</v>
      </c>
      <c r="D7587" s="18" t="s">
        <v>34</v>
      </c>
      <c r="E7587" s="18" t="s">
        <v>28</v>
      </c>
      <c r="F7587" s="44">
        <v>468</v>
      </c>
    </row>
    <row r="7588" spans="1:6" x14ac:dyDescent="0.2">
      <c r="A7588" s="18" t="s">
        <v>222</v>
      </c>
      <c r="B7588" s="18" t="s">
        <v>230</v>
      </c>
      <c r="C7588" s="18" t="s">
        <v>339</v>
      </c>
      <c r="D7588" s="18" t="s">
        <v>34</v>
      </c>
      <c r="E7588" s="18" t="s">
        <v>30</v>
      </c>
      <c r="F7588" s="44">
        <v>16</v>
      </c>
    </row>
    <row r="7589" spans="1:6" x14ac:dyDescent="0.2">
      <c r="A7589" s="18" t="s">
        <v>222</v>
      </c>
      <c r="B7589" s="18" t="s">
        <v>230</v>
      </c>
      <c r="C7589" s="18" t="s">
        <v>339</v>
      </c>
      <c r="D7589" s="18" t="s">
        <v>34</v>
      </c>
      <c r="E7589" s="18" t="s">
        <v>31</v>
      </c>
      <c r="F7589" s="44">
        <v>86</v>
      </c>
    </row>
    <row r="7590" spans="1:6" x14ac:dyDescent="0.2">
      <c r="A7590" s="18" t="s">
        <v>222</v>
      </c>
      <c r="B7590" s="18" t="s">
        <v>230</v>
      </c>
      <c r="C7590" s="18" t="s">
        <v>339</v>
      </c>
      <c r="D7590" s="18" t="s">
        <v>34</v>
      </c>
      <c r="E7590" s="18" t="s">
        <v>26</v>
      </c>
      <c r="F7590" s="44">
        <v>67</v>
      </c>
    </row>
    <row r="7591" spans="1:6" x14ac:dyDescent="0.2">
      <c r="A7591" s="18" t="s">
        <v>222</v>
      </c>
      <c r="B7591" s="18" t="s">
        <v>230</v>
      </c>
      <c r="C7591" s="18" t="s">
        <v>339</v>
      </c>
      <c r="D7591" s="18" t="s">
        <v>34</v>
      </c>
      <c r="E7591" s="18" t="s">
        <v>33</v>
      </c>
      <c r="F7591" s="44">
        <v>272</v>
      </c>
    </row>
    <row r="7592" spans="1:6" x14ac:dyDescent="0.2">
      <c r="A7592" s="18" t="s">
        <v>222</v>
      </c>
      <c r="B7592" s="18" t="s">
        <v>230</v>
      </c>
      <c r="C7592" s="18" t="s">
        <v>339</v>
      </c>
      <c r="D7592" s="18" t="s">
        <v>34</v>
      </c>
      <c r="E7592" s="18" t="s">
        <v>23</v>
      </c>
      <c r="F7592" s="44">
        <v>220</v>
      </c>
    </row>
    <row r="7593" spans="1:6" x14ac:dyDescent="0.2">
      <c r="A7593" s="18" t="s">
        <v>222</v>
      </c>
      <c r="B7593" s="18" t="s">
        <v>230</v>
      </c>
      <c r="C7593" s="18" t="s">
        <v>339</v>
      </c>
      <c r="D7593" s="18" t="s">
        <v>34</v>
      </c>
      <c r="E7593" s="18" t="s">
        <v>32</v>
      </c>
      <c r="F7593" s="44">
        <v>50</v>
      </c>
    </row>
    <row r="7594" spans="1:6" x14ac:dyDescent="0.2">
      <c r="A7594" s="18" t="s">
        <v>222</v>
      </c>
      <c r="B7594" s="18" t="s">
        <v>230</v>
      </c>
      <c r="C7594" s="18" t="s">
        <v>339</v>
      </c>
      <c r="D7594" s="18" t="s">
        <v>34</v>
      </c>
      <c r="E7594" s="18" t="s">
        <v>29</v>
      </c>
      <c r="F7594" s="44">
        <v>375</v>
      </c>
    </row>
    <row r="7595" spans="1:6" x14ac:dyDescent="0.2">
      <c r="A7595" s="18" t="s">
        <v>222</v>
      </c>
      <c r="B7595" s="18" t="s">
        <v>230</v>
      </c>
      <c r="C7595" s="18" t="s">
        <v>339</v>
      </c>
      <c r="D7595" s="18" t="s">
        <v>275</v>
      </c>
      <c r="E7595" s="18" t="s">
        <v>276</v>
      </c>
      <c r="F7595" s="44">
        <v>73</v>
      </c>
    </row>
    <row r="7596" spans="1:6" x14ac:dyDescent="0.2">
      <c r="A7596" s="18" t="s">
        <v>222</v>
      </c>
      <c r="B7596" s="18" t="s">
        <v>230</v>
      </c>
      <c r="C7596" s="18" t="s">
        <v>339</v>
      </c>
      <c r="D7596" s="18" t="s">
        <v>275</v>
      </c>
      <c r="E7596" s="18" t="s">
        <v>28</v>
      </c>
      <c r="F7596" s="44">
        <v>133</v>
      </c>
    </row>
    <row r="7597" spans="1:6" x14ac:dyDescent="0.2">
      <c r="A7597" s="18" t="s">
        <v>222</v>
      </c>
      <c r="B7597" s="18" t="s">
        <v>230</v>
      </c>
      <c r="C7597" s="18" t="s">
        <v>339</v>
      </c>
      <c r="D7597" s="18" t="s">
        <v>275</v>
      </c>
      <c r="E7597" s="18" t="s">
        <v>30</v>
      </c>
      <c r="F7597" s="44">
        <v>1</v>
      </c>
    </row>
    <row r="7598" spans="1:6" x14ac:dyDescent="0.2">
      <c r="A7598" s="18" t="s">
        <v>222</v>
      </c>
      <c r="B7598" s="18" t="s">
        <v>230</v>
      </c>
      <c r="C7598" s="18" t="s">
        <v>339</v>
      </c>
      <c r="D7598" s="18" t="s">
        <v>275</v>
      </c>
      <c r="E7598" s="18" t="s">
        <v>31</v>
      </c>
      <c r="F7598" s="44">
        <v>287</v>
      </c>
    </row>
    <row r="7599" spans="1:6" x14ac:dyDescent="0.2">
      <c r="A7599" s="18" t="s">
        <v>222</v>
      </c>
      <c r="B7599" s="18" t="s">
        <v>230</v>
      </c>
      <c r="C7599" s="18" t="s">
        <v>339</v>
      </c>
      <c r="D7599" s="18" t="s">
        <v>275</v>
      </c>
      <c r="E7599" s="18" t="s">
        <v>26</v>
      </c>
      <c r="F7599" s="44">
        <v>735</v>
      </c>
    </row>
    <row r="7600" spans="1:6" x14ac:dyDescent="0.2">
      <c r="A7600" s="18" t="s">
        <v>222</v>
      </c>
      <c r="B7600" s="18" t="s">
        <v>230</v>
      </c>
      <c r="C7600" s="18" t="s">
        <v>339</v>
      </c>
      <c r="D7600" s="18" t="s">
        <v>275</v>
      </c>
      <c r="E7600" s="18" t="s">
        <v>33</v>
      </c>
      <c r="F7600" s="44">
        <v>184</v>
      </c>
    </row>
    <row r="7601" spans="1:6" x14ac:dyDescent="0.2">
      <c r="A7601" s="18" t="s">
        <v>222</v>
      </c>
      <c r="B7601" s="18" t="s">
        <v>230</v>
      </c>
      <c r="C7601" s="18" t="s">
        <v>339</v>
      </c>
      <c r="D7601" s="18" t="s">
        <v>275</v>
      </c>
      <c r="E7601" s="18" t="s">
        <v>23</v>
      </c>
      <c r="F7601" s="44">
        <v>258</v>
      </c>
    </row>
    <row r="7602" spans="1:6" x14ac:dyDescent="0.2">
      <c r="A7602" s="18" t="s">
        <v>222</v>
      </c>
      <c r="B7602" s="18" t="s">
        <v>230</v>
      </c>
      <c r="C7602" s="18" t="s">
        <v>339</v>
      </c>
      <c r="D7602" s="18" t="s">
        <v>275</v>
      </c>
      <c r="E7602" s="18" t="s">
        <v>32</v>
      </c>
      <c r="F7602" s="44">
        <v>4</v>
      </c>
    </row>
    <row r="7603" spans="1:6" x14ac:dyDescent="0.2">
      <c r="A7603" s="18" t="s">
        <v>222</v>
      </c>
      <c r="B7603" s="18" t="s">
        <v>230</v>
      </c>
      <c r="C7603" s="18" t="s">
        <v>339</v>
      </c>
      <c r="D7603" s="18" t="s">
        <v>275</v>
      </c>
      <c r="E7603" s="18" t="s">
        <v>29</v>
      </c>
      <c r="F7603" s="44">
        <v>106</v>
      </c>
    </row>
    <row r="7604" spans="1:6" x14ac:dyDescent="0.2">
      <c r="A7604" s="18" t="s">
        <v>222</v>
      </c>
      <c r="B7604" s="18" t="s">
        <v>230</v>
      </c>
      <c r="C7604" s="18" t="s">
        <v>339</v>
      </c>
      <c r="D7604" s="18" t="s">
        <v>162</v>
      </c>
      <c r="E7604" s="18" t="s">
        <v>163</v>
      </c>
      <c r="F7604" s="44">
        <v>3321</v>
      </c>
    </row>
    <row r="7605" spans="1:6" x14ac:dyDescent="0.2">
      <c r="A7605" s="18" t="s">
        <v>222</v>
      </c>
      <c r="B7605" s="18" t="s">
        <v>230</v>
      </c>
      <c r="C7605" s="18" t="s">
        <v>339</v>
      </c>
      <c r="D7605" s="18" t="s">
        <v>65</v>
      </c>
      <c r="E7605" s="18" t="s">
        <v>70</v>
      </c>
      <c r="F7605" s="44">
        <v>30</v>
      </c>
    </row>
    <row r="7606" spans="1:6" x14ac:dyDescent="0.2">
      <c r="A7606" s="18" t="s">
        <v>222</v>
      </c>
      <c r="B7606" s="18" t="s">
        <v>230</v>
      </c>
      <c r="C7606" s="18" t="s">
        <v>339</v>
      </c>
      <c r="D7606" s="18" t="s">
        <v>65</v>
      </c>
      <c r="E7606" s="18" t="s">
        <v>69</v>
      </c>
      <c r="F7606" s="44">
        <v>1</v>
      </c>
    </row>
    <row r="7607" spans="1:6" x14ac:dyDescent="0.2">
      <c r="A7607" s="18" t="s">
        <v>222</v>
      </c>
      <c r="B7607" s="18" t="s">
        <v>230</v>
      </c>
      <c r="C7607" s="18" t="s">
        <v>339</v>
      </c>
      <c r="D7607" s="18" t="s">
        <v>65</v>
      </c>
      <c r="E7607" s="18" t="s">
        <v>277</v>
      </c>
      <c r="F7607" s="44">
        <v>29</v>
      </c>
    </row>
    <row r="7608" spans="1:6" x14ac:dyDescent="0.2">
      <c r="A7608" s="18" t="s">
        <v>222</v>
      </c>
      <c r="B7608" s="18" t="s">
        <v>230</v>
      </c>
      <c r="C7608" s="18" t="s">
        <v>339</v>
      </c>
      <c r="D7608" s="18" t="s">
        <v>65</v>
      </c>
      <c r="E7608" s="18" t="s">
        <v>278</v>
      </c>
      <c r="F7608" s="44">
        <v>493</v>
      </c>
    </row>
    <row r="7609" spans="1:6" x14ac:dyDescent="0.2">
      <c r="A7609" s="18" t="s">
        <v>222</v>
      </c>
      <c r="B7609" s="18" t="s">
        <v>230</v>
      </c>
      <c r="C7609" s="18" t="s">
        <v>339</v>
      </c>
      <c r="D7609" s="18" t="s">
        <v>65</v>
      </c>
      <c r="E7609" s="18" t="s">
        <v>279</v>
      </c>
      <c r="F7609" s="44">
        <v>72</v>
      </c>
    </row>
    <row r="7610" spans="1:6" x14ac:dyDescent="0.2">
      <c r="A7610" s="18" t="s">
        <v>222</v>
      </c>
      <c r="B7610" s="18" t="s">
        <v>230</v>
      </c>
      <c r="C7610" s="18" t="s">
        <v>339</v>
      </c>
      <c r="D7610" s="18" t="s">
        <v>65</v>
      </c>
      <c r="E7610" s="18" t="s">
        <v>23</v>
      </c>
      <c r="F7610" s="44">
        <v>679</v>
      </c>
    </row>
    <row r="7611" spans="1:6" x14ac:dyDescent="0.2">
      <c r="A7611" s="18" t="s">
        <v>222</v>
      </c>
      <c r="B7611" s="18" t="s">
        <v>230</v>
      </c>
      <c r="C7611" s="18" t="s">
        <v>339</v>
      </c>
      <c r="D7611" s="18" t="s">
        <v>65</v>
      </c>
      <c r="E7611" s="18" t="s">
        <v>280</v>
      </c>
      <c r="F7611" s="44">
        <v>8</v>
      </c>
    </row>
    <row r="7612" spans="1:6" x14ac:dyDescent="0.2">
      <c r="A7612" s="18" t="s">
        <v>222</v>
      </c>
      <c r="B7612" s="18" t="s">
        <v>230</v>
      </c>
      <c r="C7612" s="18" t="s">
        <v>339</v>
      </c>
      <c r="D7612" s="18" t="s">
        <v>65</v>
      </c>
      <c r="E7612" s="18" t="s">
        <v>66</v>
      </c>
      <c r="F7612" s="44">
        <v>170</v>
      </c>
    </row>
    <row r="7613" spans="1:6" x14ac:dyDescent="0.2">
      <c r="A7613" s="18" t="s">
        <v>222</v>
      </c>
      <c r="B7613" s="18" t="s">
        <v>230</v>
      </c>
      <c r="C7613" s="18" t="s">
        <v>339</v>
      </c>
      <c r="D7613" s="18" t="s">
        <v>243</v>
      </c>
      <c r="E7613" s="18" t="s">
        <v>21</v>
      </c>
      <c r="F7613" s="44">
        <v>10</v>
      </c>
    </row>
    <row r="7614" spans="1:6" x14ac:dyDescent="0.2">
      <c r="A7614" s="18" t="s">
        <v>222</v>
      </c>
      <c r="B7614" s="18" t="s">
        <v>230</v>
      </c>
      <c r="C7614" s="18" t="s">
        <v>339</v>
      </c>
      <c r="D7614" s="18" t="s">
        <v>243</v>
      </c>
      <c r="E7614" s="18" t="s">
        <v>14</v>
      </c>
      <c r="F7614" s="44">
        <v>21</v>
      </c>
    </row>
    <row r="7615" spans="1:6" x14ac:dyDescent="0.2">
      <c r="A7615" s="18" t="s">
        <v>222</v>
      </c>
      <c r="B7615" s="18" t="s">
        <v>230</v>
      </c>
      <c r="C7615" s="18" t="s">
        <v>339</v>
      </c>
      <c r="D7615" s="18" t="s">
        <v>243</v>
      </c>
      <c r="E7615" s="18" t="s">
        <v>18</v>
      </c>
      <c r="F7615" s="44">
        <v>77</v>
      </c>
    </row>
    <row r="7616" spans="1:6" x14ac:dyDescent="0.2">
      <c r="A7616" s="18" t="s">
        <v>222</v>
      </c>
      <c r="B7616" s="18" t="s">
        <v>230</v>
      </c>
      <c r="C7616" s="18" t="s">
        <v>339</v>
      </c>
      <c r="D7616" s="18" t="s">
        <v>243</v>
      </c>
      <c r="E7616" s="18" t="s">
        <v>17</v>
      </c>
      <c r="F7616" s="44">
        <v>53</v>
      </c>
    </row>
    <row r="7617" spans="1:6" x14ac:dyDescent="0.2">
      <c r="A7617" s="18" t="s">
        <v>222</v>
      </c>
      <c r="B7617" s="18" t="s">
        <v>230</v>
      </c>
      <c r="C7617" s="18" t="s">
        <v>339</v>
      </c>
      <c r="D7617" s="18" t="s">
        <v>243</v>
      </c>
      <c r="E7617" s="18" t="s">
        <v>20</v>
      </c>
      <c r="F7617" s="44">
        <v>15</v>
      </c>
    </row>
    <row r="7618" spans="1:6" x14ac:dyDescent="0.2">
      <c r="A7618" s="18" t="s">
        <v>222</v>
      </c>
      <c r="B7618" s="18" t="s">
        <v>230</v>
      </c>
      <c r="C7618" s="18" t="s">
        <v>339</v>
      </c>
      <c r="D7618" s="18" t="s">
        <v>243</v>
      </c>
      <c r="E7618" s="18" t="s">
        <v>23</v>
      </c>
      <c r="F7618" s="44">
        <v>20</v>
      </c>
    </row>
    <row r="7619" spans="1:6" x14ac:dyDescent="0.2">
      <c r="A7619" s="18" t="s">
        <v>222</v>
      </c>
      <c r="B7619" s="18" t="s">
        <v>230</v>
      </c>
      <c r="C7619" s="18" t="s">
        <v>339</v>
      </c>
      <c r="D7619" s="18" t="s">
        <v>243</v>
      </c>
      <c r="E7619" s="18" t="s">
        <v>15</v>
      </c>
      <c r="F7619" s="44">
        <v>73</v>
      </c>
    </row>
    <row r="7620" spans="1:6" x14ac:dyDescent="0.2">
      <c r="A7620" s="18" t="s">
        <v>222</v>
      </c>
      <c r="B7620" s="18" t="s">
        <v>230</v>
      </c>
      <c r="C7620" s="18" t="s">
        <v>339</v>
      </c>
      <c r="D7620" s="18" t="s">
        <v>243</v>
      </c>
      <c r="E7620" s="18" t="s">
        <v>22</v>
      </c>
      <c r="F7620" s="44">
        <v>25</v>
      </c>
    </row>
    <row r="7621" spans="1:6" x14ac:dyDescent="0.2">
      <c r="A7621" s="18" t="s">
        <v>222</v>
      </c>
      <c r="B7621" s="18" t="s">
        <v>230</v>
      </c>
      <c r="C7621" s="18" t="s">
        <v>339</v>
      </c>
      <c r="D7621" s="18" t="s">
        <v>98</v>
      </c>
      <c r="E7621" s="18" t="s">
        <v>100</v>
      </c>
      <c r="F7621" s="44">
        <v>54</v>
      </c>
    </row>
    <row r="7622" spans="1:6" x14ac:dyDescent="0.2">
      <c r="A7622" s="18" t="s">
        <v>222</v>
      </c>
      <c r="B7622" s="18" t="s">
        <v>230</v>
      </c>
      <c r="C7622" s="18" t="s">
        <v>339</v>
      </c>
      <c r="D7622" s="18" t="s">
        <v>98</v>
      </c>
      <c r="E7622" s="18" t="s">
        <v>102</v>
      </c>
      <c r="F7622" s="44">
        <v>16</v>
      </c>
    </row>
    <row r="7623" spans="1:6" x14ac:dyDescent="0.2">
      <c r="A7623" s="18" t="s">
        <v>222</v>
      </c>
      <c r="B7623" s="18" t="s">
        <v>230</v>
      </c>
      <c r="C7623" s="18" t="s">
        <v>339</v>
      </c>
      <c r="D7623" s="18" t="s">
        <v>98</v>
      </c>
      <c r="E7623" s="18" t="s">
        <v>23</v>
      </c>
      <c r="F7623" s="44">
        <v>166</v>
      </c>
    </row>
    <row r="7624" spans="1:6" x14ac:dyDescent="0.2">
      <c r="A7624" s="18" t="s">
        <v>222</v>
      </c>
      <c r="B7624" s="18" t="s">
        <v>230</v>
      </c>
      <c r="C7624" s="18" t="s">
        <v>339</v>
      </c>
      <c r="D7624" s="18" t="s">
        <v>98</v>
      </c>
      <c r="E7624" s="18" t="s">
        <v>101</v>
      </c>
      <c r="F7624" s="44">
        <v>127</v>
      </c>
    </row>
    <row r="7625" spans="1:6" x14ac:dyDescent="0.2">
      <c r="A7625" s="18" t="s">
        <v>222</v>
      </c>
      <c r="B7625" s="18" t="s">
        <v>230</v>
      </c>
      <c r="C7625" s="18" t="s">
        <v>339</v>
      </c>
      <c r="D7625" s="18" t="s">
        <v>98</v>
      </c>
      <c r="E7625" s="18" t="s">
        <v>104</v>
      </c>
      <c r="F7625" s="44">
        <v>11</v>
      </c>
    </row>
    <row r="7626" spans="1:6" x14ac:dyDescent="0.2">
      <c r="A7626" s="18" t="s">
        <v>222</v>
      </c>
      <c r="B7626" s="18" t="s">
        <v>230</v>
      </c>
      <c r="C7626" s="18" t="s">
        <v>339</v>
      </c>
      <c r="D7626" s="18" t="s">
        <v>98</v>
      </c>
      <c r="E7626" s="18" t="s">
        <v>99</v>
      </c>
      <c r="F7626" s="44">
        <v>1102</v>
      </c>
    </row>
    <row r="7627" spans="1:6" x14ac:dyDescent="0.2">
      <c r="A7627" s="18" t="s">
        <v>222</v>
      </c>
      <c r="B7627" s="18" t="s">
        <v>230</v>
      </c>
      <c r="C7627" s="18" t="s">
        <v>339</v>
      </c>
      <c r="D7627" s="18" t="s">
        <v>98</v>
      </c>
      <c r="E7627" s="18" t="s">
        <v>103</v>
      </c>
      <c r="F7627" s="44">
        <v>295</v>
      </c>
    </row>
    <row r="7628" spans="1:6" x14ac:dyDescent="0.2">
      <c r="A7628" s="18" t="s">
        <v>222</v>
      </c>
      <c r="B7628" s="18" t="s">
        <v>230</v>
      </c>
      <c r="C7628" s="18" t="s">
        <v>339</v>
      </c>
      <c r="D7628" s="18" t="s">
        <v>39</v>
      </c>
      <c r="E7628" s="18" t="s">
        <v>172</v>
      </c>
      <c r="F7628" s="44">
        <v>40</v>
      </c>
    </row>
    <row r="7629" spans="1:6" x14ac:dyDescent="0.2">
      <c r="A7629" s="18" t="s">
        <v>222</v>
      </c>
      <c r="B7629" s="18" t="s">
        <v>230</v>
      </c>
      <c r="C7629" s="18" t="s">
        <v>339</v>
      </c>
      <c r="D7629" s="18" t="s">
        <v>39</v>
      </c>
      <c r="E7629" s="18" t="s">
        <v>174</v>
      </c>
      <c r="F7629" s="44">
        <v>4</v>
      </c>
    </row>
    <row r="7630" spans="1:6" x14ac:dyDescent="0.2">
      <c r="A7630" s="18" t="s">
        <v>222</v>
      </c>
      <c r="B7630" s="18" t="s">
        <v>230</v>
      </c>
      <c r="C7630" s="18" t="s">
        <v>339</v>
      </c>
      <c r="D7630" s="18" t="s">
        <v>39</v>
      </c>
      <c r="E7630" s="18" t="s">
        <v>23</v>
      </c>
      <c r="F7630" s="44">
        <v>20</v>
      </c>
    </row>
    <row r="7631" spans="1:6" x14ac:dyDescent="0.2">
      <c r="A7631" s="18" t="s">
        <v>222</v>
      </c>
      <c r="B7631" s="18" t="s">
        <v>230</v>
      </c>
      <c r="C7631" s="18" t="s">
        <v>339</v>
      </c>
      <c r="D7631" s="18" t="s">
        <v>39</v>
      </c>
      <c r="E7631" s="18" t="s">
        <v>54</v>
      </c>
      <c r="F7631" s="44">
        <v>3</v>
      </c>
    </row>
    <row r="7632" spans="1:6" x14ac:dyDescent="0.2">
      <c r="A7632" s="18" t="s">
        <v>222</v>
      </c>
      <c r="B7632" s="18" t="s">
        <v>230</v>
      </c>
      <c r="C7632" s="18" t="s">
        <v>339</v>
      </c>
      <c r="D7632" s="18" t="s">
        <v>39</v>
      </c>
      <c r="E7632" s="18" t="s">
        <v>55</v>
      </c>
      <c r="F7632" s="44">
        <v>3</v>
      </c>
    </row>
    <row r="7633" spans="1:6" x14ac:dyDescent="0.2">
      <c r="A7633" s="18" t="s">
        <v>222</v>
      </c>
      <c r="B7633" s="18" t="s">
        <v>230</v>
      </c>
      <c r="C7633" s="18" t="s">
        <v>339</v>
      </c>
      <c r="D7633" s="18" t="s">
        <v>39</v>
      </c>
      <c r="E7633" s="18" t="s">
        <v>42</v>
      </c>
      <c r="F7633" s="44">
        <v>1</v>
      </c>
    </row>
    <row r="7634" spans="1:6" x14ac:dyDescent="0.2">
      <c r="A7634" s="18" t="s">
        <v>222</v>
      </c>
      <c r="B7634" s="18" t="s">
        <v>230</v>
      </c>
      <c r="C7634" s="18" t="s">
        <v>339</v>
      </c>
      <c r="D7634" s="18" t="s">
        <v>39</v>
      </c>
      <c r="E7634" s="18" t="s">
        <v>43</v>
      </c>
      <c r="F7634" s="44">
        <v>3</v>
      </c>
    </row>
    <row r="7635" spans="1:6" x14ac:dyDescent="0.2">
      <c r="A7635" s="18" t="s">
        <v>222</v>
      </c>
      <c r="B7635" s="18" t="s">
        <v>230</v>
      </c>
      <c r="C7635" s="18" t="s">
        <v>339</v>
      </c>
      <c r="D7635" s="18" t="s">
        <v>39</v>
      </c>
      <c r="E7635" s="18" t="s">
        <v>170</v>
      </c>
      <c r="F7635" s="44">
        <v>61</v>
      </c>
    </row>
    <row r="7636" spans="1:6" x14ac:dyDescent="0.2">
      <c r="A7636" s="18" t="s">
        <v>222</v>
      </c>
      <c r="B7636" s="18" t="s">
        <v>230</v>
      </c>
      <c r="C7636" s="18" t="s">
        <v>339</v>
      </c>
      <c r="D7636" s="18" t="s">
        <v>39</v>
      </c>
      <c r="E7636" s="18" t="s">
        <v>47</v>
      </c>
      <c r="F7636" s="44">
        <v>10</v>
      </c>
    </row>
    <row r="7637" spans="1:6" x14ac:dyDescent="0.2">
      <c r="A7637" s="18" t="s">
        <v>222</v>
      </c>
      <c r="B7637" s="18" t="s">
        <v>230</v>
      </c>
      <c r="C7637" s="18" t="s">
        <v>339</v>
      </c>
      <c r="D7637" s="18" t="s">
        <v>39</v>
      </c>
      <c r="E7637" s="18" t="s">
        <v>169</v>
      </c>
      <c r="F7637" s="44">
        <v>216</v>
      </c>
    </row>
    <row r="7638" spans="1:6" x14ac:dyDescent="0.2">
      <c r="A7638" s="18" t="s">
        <v>222</v>
      </c>
      <c r="B7638" s="18" t="s">
        <v>230</v>
      </c>
      <c r="C7638" s="18" t="s">
        <v>339</v>
      </c>
      <c r="D7638" s="18" t="s">
        <v>39</v>
      </c>
      <c r="E7638" s="18" t="s">
        <v>189</v>
      </c>
      <c r="F7638" s="44">
        <v>4</v>
      </c>
    </row>
    <row r="7639" spans="1:6" x14ac:dyDescent="0.2">
      <c r="A7639" s="18" t="s">
        <v>222</v>
      </c>
      <c r="B7639" s="18" t="s">
        <v>230</v>
      </c>
      <c r="C7639" s="18" t="s">
        <v>339</v>
      </c>
      <c r="D7639" s="18" t="s">
        <v>39</v>
      </c>
      <c r="E7639" s="18" t="s">
        <v>56</v>
      </c>
      <c r="F7639" s="44">
        <v>23</v>
      </c>
    </row>
    <row r="7640" spans="1:6" x14ac:dyDescent="0.2">
      <c r="A7640" s="18" t="s">
        <v>222</v>
      </c>
      <c r="B7640" s="18" t="s">
        <v>230</v>
      </c>
      <c r="C7640" s="18" t="s">
        <v>339</v>
      </c>
      <c r="D7640" s="18" t="s">
        <v>39</v>
      </c>
      <c r="E7640" s="18" t="s">
        <v>44</v>
      </c>
      <c r="F7640" s="44">
        <v>6</v>
      </c>
    </row>
    <row r="7641" spans="1:6" x14ac:dyDescent="0.2">
      <c r="A7641" s="18" t="s">
        <v>222</v>
      </c>
      <c r="B7641" s="18" t="s">
        <v>230</v>
      </c>
      <c r="C7641" s="18" t="s">
        <v>339</v>
      </c>
      <c r="D7641" s="18" t="s">
        <v>39</v>
      </c>
      <c r="E7641" s="18" t="s">
        <v>173</v>
      </c>
      <c r="F7641" s="44">
        <v>11</v>
      </c>
    </row>
    <row r="7642" spans="1:6" x14ac:dyDescent="0.2">
      <c r="A7642" s="18" t="s">
        <v>222</v>
      </c>
      <c r="B7642" s="18" t="s">
        <v>230</v>
      </c>
      <c r="C7642" s="18" t="s">
        <v>339</v>
      </c>
      <c r="D7642" s="18" t="s">
        <v>13</v>
      </c>
      <c r="E7642" s="18" t="s">
        <v>21</v>
      </c>
      <c r="F7642" s="44">
        <v>157</v>
      </c>
    </row>
    <row r="7643" spans="1:6" x14ac:dyDescent="0.2">
      <c r="A7643" s="18" t="s">
        <v>222</v>
      </c>
      <c r="B7643" s="18" t="s">
        <v>230</v>
      </c>
      <c r="C7643" s="18" t="s">
        <v>339</v>
      </c>
      <c r="D7643" s="18" t="s">
        <v>13</v>
      </c>
      <c r="E7643" s="18" t="s">
        <v>14</v>
      </c>
      <c r="F7643" s="44">
        <v>889</v>
      </c>
    </row>
    <row r="7644" spans="1:6" x14ac:dyDescent="0.2">
      <c r="A7644" s="18" t="s">
        <v>222</v>
      </c>
      <c r="B7644" s="18" t="s">
        <v>230</v>
      </c>
      <c r="C7644" s="18" t="s">
        <v>339</v>
      </c>
      <c r="D7644" s="18" t="s">
        <v>13</v>
      </c>
      <c r="E7644" s="18" t="s">
        <v>18</v>
      </c>
      <c r="F7644" s="44">
        <v>2678</v>
      </c>
    </row>
    <row r="7645" spans="1:6" x14ac:dyDescent="0.2">
      <c r="A7645" s="18" t="s">
        <v>222</v>
      </c>
      <c r="B7645" s="18" t="s">
        <v>230</v>
      </c>
      <c r="C7645" s="18" t="s">
        <v>339</v>
      </c>
      <c r="D7645" s="18" t="s">
        <v>13</v>
      </c>
      <c r="E7645" s="18" t="s">
        <v>17</v>
      </c>
      <c r="F7645" s="44">
        <v>2423</v>
      </c>
    </row>
    <row r="7646" spans="1:6" x14ac:dyDescent="0.2">
      <c r="A7646" s="18" t="s">
        <v>222</v>
      </c>
      <c r="B7646" s="18" t="s">
        <v>230</v>
      </c>
      <c r="C7646" s="18" t="s">
        <v>339</v>
      </c>
      <c r="D7646" s="18" t="s">
        <v>13</v>
      </c>
      <c r="E7646" s="18" t="s">
        <v>20</v>
      </c>
      <c r="F7646" s="44">
        <v>451</v>
      </c>
    </row>
    <row r="7647" spans="1:6" x14ac:dyDescent="0.2">
      <c r="A7647" s="18" t="s">
        <v>222</v>
      </c>
      <c r="B7647" s="18" t="s">
        <v>230</v>
      </c>
      <c r="C7647" s="18" t="s">
        <v>339</v>
      </c>
      <c r="D7647" s="18" t="s">
        <v>13</v>
      </c>
      <c r="E7647" s="18" t="s">
        <v>23</v>
      </c>
      <c r="F7647" s="44">
        <v>168</v>
      </c>
    </row>
    <row r="7648" spans="1:6" x14ac:dyDescent="0.2">
      <c r="A7648" s="18" t="s">
        <v>222</v>
      </c>
      <c r="B7648" s="18" t="s">
        <v>230</v>
      </c>
      <c r="C7648" s="18" t="s">
        <v>339</v>
      </c>
      <c r="D7648" s="18" t="s">
        <v>13</v>
      </c>
      <c r="E7648" s="18" t="s">
        <v>15</v>
      </c>
      <c r="F7648" s="44">
        <v>520</v>
      </c>
    </row>
    <row r="7649" spans="1:6" x14ac:dyDescent="0.2">
      <c r="A7649" s="18" t="s">
        <v>222</v>
      </c>
      <c r="B7649" s="18" t="s">
        <v>230</v>
      </c>
      <c r="C7649" s="18" t="s">
        <v>339</v>
      </c>
      <c r="D7649" s="18" t="s">
        <v>13</v>
      </c>
      <c r="E7649" s="18" t="s">
        <v>22</v>
      </c>
      <c r="F7649" s="44">
        <v>469</v>
      </c>
    </row>
    <row r="7650" spans="1:6" x14ac:dyDescent="0.2">
      <c r="A7650" s="18" t="s">
        <v>222</v>
      </c>
      <c r="B7650" s="18" t="s">
        <v>230</v>
      </c>
      <c r="C7650" s="18" t="s">
        <v>339</v>
      </c>
      <c r="D7650" s="18" t="s">
        <v>13</v>
      </c>
      <c r="E7650" s="18" t="s">
        <v>19</v>
      </c>
      <c r="F7650" s="44">
        <v>167</v>
      </c>
    </row>
    <row r="7651" spans="1:6" x14ac:dyDescent="0.2">
      <c r="A7651" s="18" t="s">
        <v>222</v>
      </c>
      <c r="B7651" s="18" t="s">
        <v>230</v>
      </c>
      <c r="C7651" s="18" t="s">
        <v>339</v>
      </c>
      <c r="D7651" s="18" t="s">
        <v>128</v>
      </c>
      <c r="E7651" s="18" t="s">
        <v>23</v>
      </c>
      <c r="F7651" s="44">
        <v>399</v>
      </c>
    </row>
    <row r="7652" spans="1:6" x14ac:dyDescent="0.2">
      <c r="A7652" s="18" t="s">
        <v>222</v>
      </c>
      <c r="B7652" s="18" t="s">
        <v>230</v>
      </c>
      <c r="C7652" s="18" t="s">
        <v>339</v>
      </c>
      <c r="D7652" s="18" t="s">
        <v>128</v>
      </c>
      <c r="E7652" s="18" t="s">
        <v>129</v>
      </c>
      <c r="F7652" s="44">
        <v>74</v>
      </c>
    </row>
    <row r="7653" spans="1:6" x14ac:dyDescent="0.2">
      <c r="A7653" s="18" t="s">
        <v>222</v>
      </c>
      <c r="B7653" s="18" t="s">
        <v>230</v>
      </c>
      <c r="C7653" s="18" t="s">
        <v>339</v>
      </c>
      <c r="D7653" s="18" t="s">
        <v>128</v>
      </c>
      <c r="E7653" s="18" t="s">
        <v>130</v>
      </c>
      <c r="F7653" s="44">
        <v>486</v>
      </c>
    </row>
    <row r="7654" spans="1:6" x14ac:dyDescent="0.2">
      <c r="A7654" s="18" t="s">
        <v>222</v>
      </c>
      <c r="B7654" s="18" t="s">
        <v>230</v>
      </c>
      <c r="C7654" s="18" t="s">
        <v>339</v>
      </c>
      <c r="D7654" s="18" t="s">
        <v>244</v>
      </c>
      <c r="E7654" s="18" t="s">
        <v>160</v>
      </c>
      <c r="F7654" s="44">
        <v>27</v>
      </c>
    </row>
    <row r="7655" spans="1:6" x14ac:dyDescent="0.2">
      <c r="A7655" s="18" t="s">
        <v>222</v>
      </c>
      <c r="B7655" s="18" t="s">
        <v>230</v>
      </c>
      <c r="C7655" s="18" t="s">
        <v>339</v>
      </c>
      <c r="D7655" s="18" t="s">
        <v>244</v>
      </c>
      <c r="E7655" s="18" t="s">
        <v>159</v>
      </c>
      <c r="F7655" s="44">
        <v>3</v>
      </c>
    </row>
    <row r="7656" spans="1:6" x14ac:dyDescent="0.2">
      <c r="A7656" s="18" t="s">
        <v>222</v>
      </c>
      <c r="B7656" s="18" t="s">
        <v>230</v>
      </c>
      <c r="C7656" s="18" t="s">
        <v>339</v>
      </c>
      <c r="D7656" s="18" t="s">
        <v>244</v>
      </c>
      <c r="E7656" s="18" t="s">
        <v>161</v>
      </c>
      <c r="F7656" s="44">
        <v>55</v>
      </c>
    </row>
    <row r="7657" spans="1:6" x14ac:dyDescent="0.2">
      <c r="A7657" s="18" t="s">
        <v>222</v>
      </c>
      <c r="B7657" s="18" t="s">
        <v>230</v>
      </c>
      <c r="C7657" s="18" t="s">
        <v>339</v>
      </c>
      <c r="D7657" s="18" t="s">
        <v>138</v>
      </c>
      <c r="E7657" s="18" t="s">
        <v>140</v>
      </c>
      <c r="F7657" s="44">
        <v>113</v>
      </c>
    </row>
    <row r="7658" spans="1:6" x14ac:dyDescent="0.2">
      <c r="A7658" s="18" t="s">
        <v>222</v>
      </c>
      <c r="B7658" s="18" t="s">
        <v>230</v>
      </c>
      <c r="C7658" s="18" t="s">
        <v>339</v>
      </c>
      <c r="D7658" s="18" t="s">
        <v>138</v>
      </c>
      <c r="E7658" s="18" t="s">
        <v>139</v>
      </c>
      <c r="F7658" s="44">
        <v>638</v>
      </c>
    </row>
    <row r="7659" spans="1:6" x14ac:dyDescent="0.2">
      <c r="A7659" s="18" t="s">
        <v>222</v>
      </c>
      <c r="B7659" s="18" t="s">
        <v>230</v>
      </c>
      <c r="C7659" s="18" t="s">
        <v>339</v>
      </c>
      <c r="D7659" s="18" t="s">
        <v>148</v>
      </c>
      <c r="E7659" s="18" t="s">
        <v>149</v>
      </c>
      <c r="F7659" s="44">
        <v>4</v>
      </c>
    </row>
    <row r="7660" spans="1:6" x14ac:dyDescent="0.2">
      <c r="A7660" s="18" t="s">
        <v>222</v>
      </c>
      <c r="B7660" s="18" t="s">
        <v>230</v>
      </c>
      <c r="C7660" s="18" t="s">
        <v>339</v>
      </c>
      <c r="D7660" s="18" t="s">
        <v>148</v>
      </c>
      <c r="E7660" s="18" t="s">
        <v>23</v>
      </c>
      <c r="F7660" s="44">
        <v>17</v>
      </c>
    </row>
    <row r="7661" spans="1:6" x14ac:dyDescent="0.2">
      <c r="A7661" s="18" t="s">
        <v>222</v>
      </c>
      <c r="B7661" s="18" t="s">
        <v>230</v>
      </c>
      <c r="C7661" s="18" t="s">
        <v>340</v>
      </c>
      <c r="D7661" s="18" t="s">
        <v>21</v>
      </c>
      <c r="E7661" s="18" t="s">
        <v>156</v>
      </c>
      <c r="F7661" s="44">
        <v>258</v>
      </c>
    </row>
    <row r="7662" spans="1:6" x14ac:dyDescent="0.2">
      <c r="A7662" s="18" t="s">
        <v>222</v>
      </c>
      <c r="B7662" s="18" t="s">
        <v>230</v>
      </c>
      <c r="C7662" s="18" t="s">
        <v>340</v>
      </c>
      <c r="D7662" s="18" t="s">
        <v>21</v>
      </c>
      <c r="E7662" s="18" t="s">
        <v>157</v>
      </c>
      <c r="F7662" s="44">
        <v>618</v>
      </c>
    </row>
    <row r="7663" spans="1:6" x14ac:dyDescent="0.2">
      <c r="A7663" s="18" t="s">
        <v>222</v>
      </c>
      <c r="B7663" s="18" t="s">
        <v>230</v>
      </c>
      <c r="C7663" s="18" t="s">
        <v>340</v>
      </c>
      <c r="D7663" s="18" t="s">
        <v>73</v>
      </c>
      <c r="E7663" s="18" t="s">
        <v>93</v>
      </c>
      <c r="F7663" s="44">
        <v>29</v>
      </c>
    </row>
    <row r="7664" spans="1:6" x14ac:dyDescent="0.2">
      <c r="A7664" s="18" t="s">
        <v>222</v>
      </c>
      <c r="B7664" s="18" t="s">
        <v>230</v>
      </c>
      <c r="C7664" s="18" t="s">
        <v>340</v>
      </c>
      <c r="D7664" s="18" t="s">
        <v>73</v>
      </c>
      <c r="E7664" s="18" t="s">
        <v>92</v>
      </c>
      <c r="F7664" s="44">
        <v>11</v>
      </c>
    </row>
    <row r="7665" spans="1:6" x14ac:dyDescent="0.2">
      <c r="A7665" s="18" t="s">
        <v>222</v>
      </c>
      <c r="B7665" s="18" t="s">
        <v>230</v>
      </c>
      <c r="C7665" s="18" t="s">
        <v>340</v>
      </c>
      <c r="D7665" s="18" t="s">
        <v>73</v>
      </c>
      <c r="E7665" s="18" t="s">
        <v>94</v>
      </c>
      <c r="F7665" s="44">
        <v>16</v>
      </c>
    </row>
    <row r="7666" spans="1:6" x14ac:dyDescent="0.2">
      <c r="A7666" s="18" t="s">
        <v>222</v>
      </c>
      <c r="B7666" s="18" t="s">
        <v>230</v>
      </c>
      <c r="C7666" s="18" t="s">
        <v>340</v>
      </c>
      <c r="D7666" s="18" t="s">
        <v>73</v>
      </c>
      <c r="E7666" s="18" t="s">
        <v>87</v>
      </c>
      <c r="F7666" s="44">
        <v>15</v>
      </c>
    </row>
    <row r="7667" spans="1:6" x14ac:dyDescent="0.2">
      <c r="A7667" s="18" t="s">
        <v>222</v>
      </c>
      <c r="B7667" s="18" t="s">
        <v>230</v>
      </c>
      <c r="C7667" s="18" t="s">
        <v>340</v>
      </c>
      <c r="D7667" s="18" t="s">
        <v>73</v>
      </c>
      <c r="E7667" s="18" t="s">
        <v>86</v>
      </c>
      <c r="F7667" s="44">
        <v>34</v>
      </c>
    </row>
    <row r="7668" spans="1:6" x14ac:dyDescent="0.2">
      <c r="A7668" s="18" t="s">
        <v>222</v>
      </c>
      <c r="B7668" s="18" t="s">
        <v>230</v>
      </c>
      <c r="C7668" s="18" t="s">
        <v>340</v>
      </c>
      <c r="D7668" s="18" t="s">
        <v>73</v>
      </c>
      <c r="E7668" s="18" t="s">
        <v>96</v>
      </c>
      <c r="F7668" s="44">
        <v>48</v>
      </c>
    </row>
    <row r="7669" spans="1:6" x14ac:dyDescent="0.2">
      <c r="A7669" s="18" t="s">
        <v>222</v>
      </c>
      <c r="B7669" s="18" t="s">
        <v>230</v>
      </c>
      <c r="C7669" s="18" t="s">
        <v>340</v>
      </c>
      <c r="D7669" s="18" t="s">
        <v>73</v>
      </c>
      <c r="E7669" s="18" t="s">
        <v>95</v>
      </c>
      <c r="F7669" s="44">
        <v>45</v>
      </c>
    </row>
    <row r="7670" spans="1:6" x14ac:dyDescent="0.2">
      <c r="A7670" s="18" t="s">
        <v>222</v>
      </c>
      <c r="B7670" s="18" t="s">
        <v>230</v>
      </c>
      <c r="C7670" s="18" t="s">
        <v>340</v>
      </c>
      <c r="D7670" s="18" t="s">
        <v>73</v>
      </c>
      <c r="E7670" s="18" t="s">
        <v>97</v>
      </c>
      <c r="F7670" s="44">
        <v>9</v>
      </c>
    </row>
    <row r="7671" spans="1:6" x14ac:dyDescent="0.2">
      <c r="A7671" s="18" t="s">
        <v>222</v>
      </c>
      <c r="B7671" s="18" t="s">
        <v>230</v>
      </c>
      <c r="C7671" s="18" t="s">
        <v>340</v>
      </c>
      <c r="D7671" s="18" t="s">
        <v>73</v>
      </c>
      <c r="E7671" s="18" t="s">
        <v>79</v>
      </c>
      <c r="F7671" s="44">
        <v>52</v>
      </c>
    </row>
    <row r="7672" spans="1:6" x14ac:dyDescent="0.2">
      <c r="A7672" s="18" t="s">
        <v>222</v>
      </c>
      <c r="B7672" s="18" t="s">
        <v>230</v>
      </c>
      <c r="C7672" s="18" t="s">
        <v>340</v>
      </c>
      <c r="D7672" s="18" t="s">
        <v>73</v>
      </c>
      <c r="E7672" s="18" t="s">
        <v>78</v>
      </c>
      <c r="F7672" s="44">
        <v>3</v>
      </c>
    </row>
    <row r="7673" spans="1:6" x14ac:dyDescent="0.2">
      <c r="A7673" s="18" t="s">
        <v>222</v>
      </c>
      <c r="B7673" s="18" t="s">
        <v>230</v>
      </c>
      <c r="C7673" s="18" t="s">
        <v>340</v>
      </c>
      <c r="D7673" s="18" t="s">
        <v>73</v>
      </c>
      <c r="E7673" s="18" t="s">
        <v>81</v>
      </c>
      <c r="F7673" s="44">
        <v>2</v>
      </c>
    </row>
    <row r="7674" spans="1:6" x14ac:dyDescent="0.2">
      <c r="A7674" s="18" t="s">
        <v>222</v>
      </c>
      <c r="B7674" s="18" t="s">
        <v>230</v>
      </c>
      <c r="C7674" s="18" t="s">
        <v>340</v>
      </c>
      <c r="D7674" s="18" t="s">
        <v>73</v>
      </c>
      <c r="E7674" s="18" t="s">
        <v>76</v>
      </c>
      <c r="F7674" s="44">
        <v>19</v>
      </c>
    </row>
    <row r="7675" spans="1:6" x14ac:dyDescent="0.2">
      <c r="A7675" s="18" t="s">
        <v>222</v>
      </c>
      <c r="B7675" s="18" t="s">
        <v>230</v>
      </c>
      <c r="C7675" s="18" t="s">
        <v>340</v>
      </c>
      <c r="D7675" s="18" t="s">
        <v>73</v>
      </c>
      <c r="E7675" s="18" t="s">
        <v>75</v>
      </c>
      <c r="F7675" s="44">
        <v>199</v>
      </c>
    </row>
    <row r="7676" spans="1:6" x14ac:dyDescent="0.2">
      <c r="A7676" s="18" t="s">
        <v>222</v>
      </c>
      <c r="B7676" s="18" t="s">
        <v>230</v>
      </c>
      <c r="C7676" s="18" t="s">
        <v>340</v>
      </c>
      <c r="D7676" s="18" t="s">
        <v>73</v>
      </c>
      <c r="E7676" s="18" t="s">
        <v>74</v>
      </c>
      <c r="F7676" s="44">
        <v>3</v>
      </c>
    </row>
    <row r="7677" spans="1:6" x14ac:dyDescent="0.2">
      <c r="A7677" s="18" t="s">
        <v>222</v>
      </c>
      <c r="B7677" s="18" t="s">
        <v>230</v>
      </c>
      <c r="C7677" s="18" t="s">
        <v>340</v>
      </c>
      <c r="D7677" s="18" t="s">
        <v>73</v>
      </c>
      <c r="E7677" s="18" t="s">
        <v>77</v>
      </c>
      <c r="F7677" s="44">
        <v>28</v>
      </c>
    </row>
    <row r="7678" spans="1:6" x14ac:dyDescent="0.2">
      <c r="A7678" s="18" t="s">
        <v>222</v>
      </c>
      <c r="B7678" s="18" t="s">
        <v>230</v>
      </c>
      <c r="C7678" s="18" t="s">
        <v>340</v>
      </c>
      <c r="D7678" s="18" t="s">
        <v>73</v>
      </c>
      <c r="E7678" s="18" t="s">
        <v>84</v>
      </c>
      <c r="F7678" s="44">
        <v>2</v>
      </c>
    </row>
    <row r="7679" spans="1:6" x14ac:dyDescent="0.2">
      <c r="A7679" s="18" t="s">
        <v>222</v>
      </c>
      <c r="B7679" s="18" t="s">
        <v>230</v>
      </c>
      <c r="C7679" s="18" t="s">
        <v>340</v>
      </c>
      <c r="D7679" s="18" t="s">
        <v>73</v>
      </c>
      <c r="E7679" s="18" t="s">
        <v>83</v>
      </c>
      <c r="F7679" s="44">
        <v>73</v>
      </c>
    </row>
    <row r="7680" spans="1:6" x14ac:dyDescent="0.2">
      <c r="A7680" s="18" t="s">
        <v>222</v>
      </c>
      <c r="B7680" s="18" t="s">
        <v>230</v>
      </c>
      <c r="C7680" s="18" t="s">
        <v>340</v>
      </c>
      <c r="D7680" s="18" t="s">
        <v>73</v>
      </c>
      <c r="E7680" s="18" t="s">
        <v>82</v>
      </c>
      <c r="F7680" s="44">
        <v>75</v>
      </c>
    </row>
    <row r="7681" spans="1:6" x14ac:dyDescent="0.2">
      <c r="A7681" s="18" t="s">
        <v>222</v>
      </c>
      <c r="B7681" s="18" t="s">
        <v>230</v>
      </c>
      <c r="C7681" s="18" t="s">
        <v>340</v>
      </c>
      <c r="D7681" s="18" t="s">
        <v>73</v>
      </c>
      <c r="E7681" s="18" t="s">
        <v>85</v>
      </c>
      <c r="F7681" s="44">
        <v>43</v>
      </c>
    </row>
    <row r="7682" spans="1:6" x14ac:dyDescent="0.2">
      <c r="A7682" s="18" t="s">
        <v>222</v>
      </c>
      <c r="B7682" s="18" t="s">
        <v>230</v>
      </c>
      <c r="C7682" s="18" t="s">
        <v>340</v>
      </c>
      <c r="D7682" s="18" t="s">
        <v>73</v>
      </c>
      <c r="E7682" s="18" t="s">
        <v>90</v>
      </c>
      <c r="F7682" s="44">
        <v>291</v>
      </c>
    </row>
    <row r="7683" spans="1:6" x14ac:dyDescent="0.2">
      <c r="A7683" s="18" t="s">
        <v>222</v>
      </c>
      <c r="B7683" s="18" t="s">
        <v>230</v>
      </c>
      <c r="C7683" s="18" t="s">
        <v>340</v>
      </c>
      <c r="D7683" s="18" t="s">
        <v>73</v>
      </c>
      <c r="E7683" s="18" t="s">
        <v>89</v>
      </c>
      <c r="F7683" s="44">
        <v>70</v>
      </c>
    </row>
    <row r="7684" spans="1:6" x14ac:dyDescent="0.2">
      <c r="A7684" s="18" t="s">
        <v>222</v>
      </c>
      <c r="B7684" s="18" t="s">
        <v>230</v>
      </c>
      <c r="C7684" s="18" t="s">
        <v>340</v>
      </c>
      <c r="D7684" s="18" t="s">
        <v>73</v>
      </c>
      <c r="E7684" s="18" t="s">
        <v>91</v>
      </c>
      <c r="F7684" s="44">
        <v>123</v>
      </c>
    </row>
    <row r="7685" spans="1:6" x14ac:dyDescent="0.2">
      <c r="A7685" s="18" t="s">
        <v>222</v>
      </c>
      <c r="B7685" s="18" t="s">
        <v>230</v>
      </c>
      <c r="C7685" s="18" t="s">
        <v>340</v>
      </c>
      <c r="D7685" s="18" t="s">
        <v>150</v>
      </c>
      <c r="E7685" s="18" t="s">
        <v>154</v>
      </c>
      <c r="F7685" s="44">
        <v>3865</v>
      </c>
    </row>
    <row r="7686" spans="1:6" x14ac:dyDescent="0.2">
      <c r="A7686" s="18" t="s">
        <v>222</v>
      </c>
      <c r="B7686" s="18" t="s">
        <v>230</v>
      </c>
      <c r="C7686" s="18" t="s">
        <v>340</v>
      </c>
      <c r="D7686" s="18" t="s">
        <v>150</v>
      </c>
      <c r="E7686" s="18" t="s">
        <v>151</v>
      </c>
      <c r="F7686" s="44">
        <v>23</v>
      </c>
    </row>
    <row r="7687" spans="1:6" x14ac:dyDescent="0.2">
      <c r="A7687" s="18" t="s">
        <v>222</v>
      </c>
      <c r="B7687" s="18" t="s">
        <v>230</v>
      </c>
      <c r="C7687" s="18" t="s">
        <v>340</v>
      </c>
      <c r="D7687" s="18" t="s">
        <v>150</v>
      </c>
      <c r="E7687" s="18" t="s">
        <v>152</v>
      </c>
      <c r="F7687" s="44">
        <v>609</v>
      </c>
    </row>
    <row r="7688" spans="1:6" x14ac:dyDescent="0.2">
      <c r="A7688" s="18" t="s">
        <v>222</v>
      </c>
      <c r="B7688" s="18" t="s">
        <v>230</v>
      </c>
      <c r="C7688" s="18" t="s">
        <v>340</v>
      </c>
      <c r="D7688" s="18" t="s">
        <v>150</v>
      </c>
      <c r="E7688" s="18" t="s">
        <v>153</v>
      </c>
      <c r="F7688" s="44">
        <v>2911</v>
      </c>
    </row>
    <row r="7689" spans="1:6" x14ac:dyDescent="0.2">
      <c r="A7689" s="18" t="s">
        <v>222</v>
      </c>
      <c r="B7689" s="18" t="s">
        <v>230</v>
      </c>
      <c r="C7689" s="18" t="s">
        <v>340</v>
      </c>
      <c r="D7689" s="18" t="s">
        <v>57</v>
      </c>
      <c r="E7689" s="18" t="s">
        <v>62</v>
      </c>
      <c r="F7689" s="44">
        <v>3026</v>
      </c>
    </row>
    <row r="7690" spans="1:6" x14ac:dyDescent="0.2">
      <c r="A7690" s="18" t="s">
        <v>222</v>
      </c>
      <c r="B7690" s="18" t="s">
        <v>230</v>
      </c>
      <c r="C7690" s="18" t="s">
        <v>340</v>
      </c>
      <c r="D7690" s="18" t="s">
        <v>57</v>
      </c>
      <c r="E7690" s="18" t="s">
        <v>59</v>
      </c>
      <c r="F7690" s="44">
        <v>1042</v>
      </c>
    </row>
    <row r="7691" spans="1:6" x14ac:dyDescent="0.2">
      <c r="A7691" s="18" t="s">
        <v>222</v>
      </c>
      <c r="B7691" s="18" t="s">
        <v>230</v>
      </c>
      <c r="C7691" s="18" t="s">
        <v>340</v>
      </c>
      <c r="D7691" s="18" t="s">
        <v>57</v>
      </c>
      <c r="E7691" s="18" t="s">
        <v>60</v>
      </c>
      <c r="F7691" s="44">
        <v>2524</v>
      </c>
    </row>
    <row r="7692" spans="1:6" x14ac:dyDescent="0.2">
      <c r="A7692" s="18" t="s">
        <v>222</v>
      </c>
      <c r="B7692" s="18" t="s">
        <v>230</v>
      </c>
      <c r="C7692" s="18" t="s">
        <v>340</v>
      </c>
      <c r="D7692" s="18" t="s">
        <v>57</v>
      </c>
      <c r="E7692" s="18" t="s">
        <v>61</v>
      </c>
      <c r="F7692" s="44">
        <v>1061</v>
      </c>
    </row>
    <row r="7693" spans="1:6" x14ac:dyDescent="0.2">
      <c r="A7693" s="18" t="s">
        <v>222</v>
      </c>
      <c r="B7693" s="18" t="s">
        <v>230</v>
      </c>
      <c r="C7693" s="18" t="s">
        <v>340</v>
      </c>
      <c r="D7693" s="18" t="s">
        <v>57</v>
      </c>
      <c r="E7693" s="18" t="s">
        <v>63</v>
      </c>
      <c r="F7693" s="44">
        <v>750</v>
      </c>
    </row>
    <row r="7694" spans="1:6" x14ac:dyDescent="0.2">
      <c r="A7694" s="18" t="s">
        <v>222</v>
      </c>
      <c r="B7694" s="18" t="s">
        <v>230</v>
      </c>
      <c r="C7694" s="18" t="s">
        <v>340</v>
      </c>
      <c r="D7694" s="18" t="s">
        <v>57</v>
      </c>
      <c r="E7694" s="18" t="s">
        <v>23</v>
      </c>
      <c r="F7694" s="44">
        <v>534</v>
      </c>
    </row>
    <row r="7695" spans="1:6" x14ac:dyDescent="0.2">
      <c r="A7695" s="18" t="s">
        <v>222</v>
      </c>
      <c r="B7695" s="18" t="s">
        <v>230</v>
      </c>
      <c r="C7695" s="18" t="s">
        <v>340</v>
      </c>
      <c r="D7695" s="18" t="s">
        <v>141</v>
      </c>
      <c r="E7695" s="18" t="s">
        <v>146</v>
      </c>
      <c r="F7695" s="44">
        <v>1</v>
      </c>
    </row>
    <row r="7696" spans="1:6" x14ac:dyDescent="0.2">
      <c r="A7696" s="18" t="s">
        <v>222</v>
      </c>
      <c r="B7696" s="18" t="s">
        <v>230</v>
      </c>
      <c r="C7696" s="18" t="s">
        <v>340</v>
      </c>
      <c r="D7696" s="18" t="s">
        <v>141</v>
      </c>
      <c r="E7696" s="18" t="s">
        <v>145</v>
      </c>
      <c r="F7696" s="44">
        <v>2</v>
      </c>
    </row>
    <row r="7697" spans="1:6" x14ac:dyDescent="0.2">
      <c r="A7697" s="18" t="s">
        <v>222</v>
      </c>
      <c r="B7697" s="18" t="s">
        <v>230</v>
      </c>
      <c r="C7697" s="18" t="s">
        <v>340</v>
      </c>
      <c r="D7697" s="18" t="s">
        <v>141</v>
      </c>
      <c r="E7697" s="18" t="s">
        <v>142</v>
      </c>
      <c r="F7697" s="44">
        <v>255</v>
      </c>
    </row>
    <row r="7698" spans="1:6" x14ac:dyDescent="0.2">
      <c r="A7698" s="18" t="s">
        <v>222</v>
      </c>
      <c r="B7698" s="18" t="s">
        <v>230</v>
      </c>
      <c r="C7698" s="18" t="s">
        <v>340</v>
      </c>
      <c r="D7698" s="18" t="s">
        <v>141</v>
      </c>
      <c r="E7698" s="18" t="s">
        <v>147</v>
      </c>
      <c r="F7698" s="44">
        <v>51</v>
      </c>
    </row>
    <row r="7699" spans="1:6" x14ac:dyDescent="0.2">
      <c r="A7699" s="18" t="s">
        <v>222</v>
      </c>
      <c r="B7699" s="18" t="s">
        <v>230</v>
      </c>
      <c r="C7699" s="18" t="s">
        <v>340</v>
      </c>
      <c r="D7699" s="18" t="s">
        <v>141</v>
      </c>
      <c r="E7699" s="18" t="s">
        <v>143</v>
      </c>
      <c r="F7699" s="44">
        <v>7</v>
      </c>
    </row>
    <row r="7700" spans="1:6" x14ac:dyDescent="0.2">
      <c r="A7700" s="18" t="s">
        <v>222</v>
      </c>
      <c r="B7700" s="18" t="s">
        <v>230</v>
      </c>
      <c r="C7700" s="18" t="s">
        <v>340</v>
      </c>
      <c r="D7700" s="18" t="s">
        <v>35</v>
      </c>
      <c r="E7700" s="18" t="s">
        <v>21</v>
      </c>
      <c r="F7700" s="44">
        <v>1330</v>
      </c>
    </row>
    <row r="7701" spans="1:6" x14ac:dyDescent="0.2">
      <c r="A7701" s="18" t="s">
        <v>222</v>
      </c>
      <c r="B7701" s="18" t="s">
        <v>230</v>
      </c>
      <c r="C7701" s="18" t="s">
        <v>340</v>
      </c>
      <c r="D7701" s="18" t="s">
        <v>35</v>
      </c>
      <c r="E7701" s="18" t="s">
        <v>36</v>
      </c>
      <c r="F7701" s="44">
        <v>58</v>
      </c>
    </row>
    <row r="7702" spans="1:6" x14ac:dyDescent="0.2">
      <c r="A7702" s="18" t="s">
        <v>222</v>
      </c>
      <c r="B7702" s="18" t="s">
        <v>230</v>
      </c>
      <c r="C7702" s="18" t="s">
        <v>340</v>
      </c>
      <c r="D7702" s="18" t="s">
        <v>35</v>
      </c>
      <c r="E7702" s="18" t="s">
        <v>38</v>
      </c>
      <c r="F7702" s="44">
        <v>4814</v>
      </c>
    </row>
    <row r="7703" spans="1:6" x14ac:dyDescent="0.2">
      <c r="A7703" s="18" t="s">
        <v>222</v>
      </c>
      <c r="B7703" s="18" t="s">
        <v>230</v>
      </c>
      <c r="C7703" s="18" t="s">
        <v>340</v>
      </c>
      <c r="D7703" s="18" t="s">
        <v>35</v>
      </c>
      <c r="E7703" s="18" t="s">
        <v>23</v>
      </c>
      <c r="F7703" s="44">
        <v>347</v>
      </c>
    </row>
    <row r="7704" spans="1:6" x14ac:dyDescent="0.2">
      <c r="A7704" s="18" t="s">
        <v>222</v>
      </c>
      <c r="B7704" s="18" t="s">
        <v>230</v>
      </c>
      <c r="C7704" s="18" t="s">
        <v>340</v>
      </c>
      <c r="D7704" s="18" t="s">
        <v>35</v>
      </c>
      <c r="E7704" s="18" t="s">
        <v>37</v>
      </c>
      <c r="F7704" s="44">
        <v>358</v>
      </c>
    </row>
    <row r="7705" spans="1:6" x14ac:dyDescent="0.2">
      <c r="A7705" s="18" t="s">
        <v>222</v>
      </c>
      <c r="B7705" s="18" t="s">
        <v>230</v>
      </c>
      <c r="C7705" s="18" t="s">
        <v>340</v>
      </c>
      <c r="D7705" s="18" t="s">
        <v>35</v>
      </c>
      <c r="E7705" s="18" t="s">
        <v>22</v>
      </c>
      <c r="F7705" s="44">
        <v>194</v>
      </c>
    </row>
    <row r="7706" spans="1:6" x14ac:dyDescent="0.2">
      <c r="A7706" s="18" t="s">
        <v>222</v>
      </c>
      <c r="B7706" s="18" t="s">
        <v>230</v>
      </c>
      <c r="C7706" s="18" t="s">
        <v>340</v>
      </c>
      <c r="D7706" s="18" t="s">
        <v>272</v>
      </c>
      <c r="E7706" s="18" t="s">
        <v>166</v>
      </c>
      <c r="F7706" s="44">
        <v>468</v>
      </c>
    </row>
    <row r="7707" spans="1:6" x14ac:dyDescent="0.2">
      <c r="A7707" s="18" t="s">
        <v>222</v>
      </c>
      <c r="B7707" s="18" t="s">
        <v>230</v>
      </c>
      <c r="C7707" s="18" t="s">
        <v>340</v>
      </c>
      <c r="D7707" s="18" t="s">
        <v>272</v>
      </c>
      <c r="E7707" s="18" t="s">
        <v>163</v>
      </c>
      <c r="F7707" s="44">
        <v>1842</v>
      </c>
    </row>
    <row r="7708" spans="1:6" x14ac:dyDescent="0.2">
      <c r="A7708" s="18" t="s">
        <v>222</v>
      </c>
      <c r="B7708" s="18" t="s">
        <v>230</v>
      </c>
      <c r="C7708" s="18" t="s">
        <v>340</v>
      </c>
      <c r="D7708" s="18" t="s">
        <v>105</v>
      </c>
      <c r="E7708" s="18" t="s">
        <v>106</v>
      </c>
      <c r="F7708" s="44">
        <v>2</v>
      </c>
    </row>
    <row r="7709" spans="1:6" x14ac:dyDescent="0.2">
      <c r="A7709" s="18" t="s">
        <v>222</v>
      </c>
      <c r="B7709" s="18" t="s">
        <v>230</v>
      </c>
      <c r="C7709" s="18" t="s">
        <v>340</v>
      </c>
      <c r="D7709" s="18" t="s">
        <v>105</v>
      </c>
      <c r="E7709" s="18" t="s">
        <v>107</v>
      </c>
      <c r="F7709" s="44">
        <v>9</v>
      </c>
    </row>
    <row r="7710" spans="1:6" x14ac:dyDescent="0.2">
      <c r="A7710" s="18" t="s">
        <v>222</v>
      </c>
      <c r="B7710" s="18" t="s">
        <v>230</v>
      </c>
      <c r="C7710" s="18" t="s">
        <v>340</v>
      </c>
      <c r="D7710" s="18" t="s">
        <v>105</v>
      </c>
      <c r="E7710" s="18" t="s">
        <v>108</v>
      </c>
      <c r="F7710" s="44">
        <v>37</v>
      </c>
    </row>
    <row r="7711" spans="1:6" x14ac:dyDescent="0.2">
      <c r="A7711" s="18" t="s">
        <v>222</v>
      </c>
      <c r="B7711" s="18" t="s">
        <v>230</v>
      </c>
      <c r="C7711" s="18" t="s">
        <v>340</v>
      </c>
      <c r="D7711" s="18" t="s">
        <v>105</v>
      </c>
      <c r="E7711" s="18" t="s">
        <v>109</v>
      </c>
      <c r="F7711" s="44">
        <v>785</v>
      </c>
    </row>
    <row r="7712" spans="1:6" x14ac:dyDescent="0.2">
      <c r="A7712" s="18" t="s">
        <v>222</v>
      </c>
      <c r="B7712" s="18" t="s">
        <v>230</v>
      </c>
      <c r="C7712" s="18" t="s">
        <v>340</v>
      </c>
      <c r="D7712" s="18" t="s">
        <v>105</v>
      </c>
      <c r="E7712" s="18" t="s">
        <v>110</v>
      </c>
      <c r="F7712" s="44">
        <v>27</v>
      </c>
    </row>
    <row r="7713" spans="1:6" x14ac:dyDescent="0.2">
      <c r="A7713" s="18" t="s">
        <v>222</v>
      </c>
      <c r="B7713" s="18" t="s">
        <v>230</v>
      </c>
      <c r="C7713" s="18" t="s">
        <v>340</v>
      </c>
      <c r="D7713" s="18" t="s">
        <v>105</v>
      </c>
      <c r="E7713" s="18" t="s">
        <v>111</v>
      </c>
      <c r="F7713" s="44">
        <v>43</v>
      </c>
    </row>
    <row r="7714" spans="1:6" x14ac:dyDescent="0.2">
      <c r="A7714" s="18" t="s">
        <v>222</v>
      </c>
      <c r="B7714" s="18" t="s">
        <v>230</v>
      </c>
      <c r="C7714" s="18" t="s">
        <v>340</v>
      </c>
      <c r="D7714" s="18" t="s">
        <v>105</v>
      </c>
      <c r="E7714" s="18" t="s">
        <v>113</v>
      </c>
      <c r="F7714" s="44">
        <v>8</v>
      </c>
    </row>
    <row r="7715" spans="1:6" x14ac:dyDescent="0.2">
      <c r="A7715" s="18" t="s">
        <v>222</v>
      </c>
      <c r="B7715" s="18" t="s">
        <v>230</v>
      </c>
      <c r="C7715" s="18" t="s">
        <v>340</v>
      </c>
      <c r="D7715" s="18" t="s">
        <v>105</v>
      </c>
      <c r="E7715" s="18" t="s">
        <v>114</v>
      </c>
      <c r="F7715" s="44">
        <v>4</v>
      </c>
    </row>
    <row r="7716" spans="1:6" x14ac:dyDescent="0.2">
      <c r="A7716" s="18" t="s">
        <v>222</v>
      </c>
      <c r="B7716" s="18" t="s">
        <v>230</v>
      </c>
      <c r="C7716" s="18" t="s">
        <v>340</v>
      </c>
      <c r="D7716" s="18" t="s">
        <v>105</v>
      </c>
      <c r="E7716" s="18" t="s">
        <v>115</v>
      </c>
      <c r="F7716" s="44">
        <v>5</v>
      </c>
    </row>
    <row r="7717" spans="1:6" x14ac:dyDescent="0.2">
      <c r="A7717" s="18" t="s">
        <v>222</v>
      </c>
      <c r="B7717" s="18" t="s">
        <v>230</v>
      </c>
      <c r="C7717" s="18" t="s">
        <v>340</v>
      </c>
      <c r="D7717" s="18" t="s">
        <v>105</v>
      </c>
      <c r="E7717" s="18" t="s">
        <v>116</v>
      </c>
      <c r="F7717" s="44">
        <v>11</v>
      </c>
    </row>
    <row r="7718" spans="1:6" x14ac:dyDescent="0.2">
      <c r="A7718" s="18" t="s">
        <v>222</v>
      </c>
      <c r="B7718" s="18" t="s">
        <v>230</v>
      </c>
      <c r="C7718" s="18" t="s">
        <v>340</v>
      </c>
      <c r="D7718" s="18" t="s">
        <v>105</v>
      </c>
      <c r="E7718" s="18" t="s">
        <v>117</v>
      </c>
      <c r="F7718" s="44">
        <v>40</v>
      </c>
    </row>
    <row r="7719" spans="1:6" x14ac:dyDescent="0.2">
      <c r="A7719" s="18" t="s">
        <v>222</v>
      </c>
      <c r="B7719" s="18" t="s">
        <v>230</v>
      </c>
      <c r="C7719" s="18" t="s">
        <v>340</v>
      </c>
      <c r="D7719" s="18" t="s">
        <v>105</v>
      </c>
      <c r="E7719" s="18" t="s">
        <v>120</v>
      </c>
      <c r="F7719" s="44">
        <v>5</v>
      </c>
    </row>
    <row r="7720" spans="1:6" x14ac:dyDescent="0.2">
      <c r="A7720" s="18" t="s">
        <v>222</v>
      </c>
      <c r="B7720" s="18" t="s">
        <v>230</v>
      </c>
      <c r="C7720" s="18" t="s">
        <v>340</v>
      </c>
      <c r="D7720" s="18" t="s">
        <v>105</v>
      </c>
      <c r="E7720" s="18" t="s">
        <v>121</v>
      </c>
      <c r="F7720" s="44">
        <v>27</v>
      </c>
    </row>
    <row r="7721" spans="1:6" x14ac:dyDescent="0.2">
      <c r="A7721" s="18" t="s">
        <v>222</v>
      </c>
      <c r="B7721" s="18" t="s">
        <v>230</v>
      </c>
      <c r="C7721" s="18" t="s">
        <v>340</v>
      </c>
      <c r="D7721" s="18" t="s">
        <v>105</v>
      </c>
      <c r="E7721" s="18" t="s">
        <v>123</v>
      </c>
      <c r="F7721" s="44">
        <v>5</v>
      </c>
    </row>
    <row r="7722" spans="1:6" x14ac:dyDescent="0.2">
      <c r="A7722" s="18" t="s">
        <v>222</v>
      </c>
      <c r="B7722" s="18" t="s">
        <v>230</v>
      </c>
      <c r="C7722" s="18" t="s">
        <v>340</v>
      </c>
      <c r="D7722" s="18" t="s">
        <v>105</v>
      </c>
      <c r="E7722" s="18" t="s">
        <v>124</v>
      </c>
      <c r="F7722" s="44">
        <v>5</v>
      </c>
    </row>
    <row r="7723" spans="1:6" x14ac:dyDescent="0.2">
      <c r="A7723" s="18" t="s">
        <v>222</v>
      </c>
      <c r="B7723" s="18" t="s">
        <v>230</v>
      </c>
      <c r="C7723" s="18" t="s">
        <v>340</v>
      </c>
      <c r="D7723" s="18" t="s">
        <v>105</v>
      </c>
      <c r="E7723" s="18" t="s">
        <v>125</v>
      </c>
      <c r="F7723" s="44">
        <v>35</v>
      </c>
    </row>
    <row r="7724" spans="1:6" x14ac:dyDescent="0.2">
      <c r="A7724" s="18" t="s">
        <v>222</v>
      </c>
      <c r="B7724" s="18" t="s">
        <v>230</v>
      </c>
      <c r="C7724" s="18" t="s">
        <v>340</v>
      </c>
      <c r="D7724" s="18" t="s">
        <v>105</v>
      </c>
      <c r="E7724" s="18" t="s">
        <v>126</v>
      </c>
      <c r="F7724" s="44">
        <v>11</v>
      </c>
    </row>
    <row r="7725" spans="1:6" x14ac:dyDescent="0.2">
      <c r="A7725" s="18" t="s">
        <v>222</v>
      </c>
      <c r="B7725" s="18" t="s">
        <v>230</v>
      </c>
      <c r="C7725" s="18" t="s">
        <v>340</v>
      </c>
      <c r="D7725" s="18" t="s">
        <v>105</v>
      </c>
      <c r="E7725" s="18" t="s">
        <v>127</v>
      </c>
      <c r="F7725" s="44">
        <v>94</v>
      </c>
    </row>
    <row r="7726" spans="1:6" x14ac:dyDescent="0.2">
      <c r="A7726" s="18" t="s">
        <v>222</v>
      </c>
      <c r="B7726" s="18" t="s">
        <v>230</v>
      </c>
      <c r="C7726" s="18" t="s">
        <v>340</v>
      </c>
      <c r="D7726" s="18" t="s">
        <v>242</v>
      </c>
      <c r="E7726" s="18" t="s">
        <v>62</v>
      </c>
      <c r="F7726" s="44">
        <v>2397</v>
      </c>
    </row>
    <row r="7727" spans="1:6" x14ac:dyDescent="0.2">
      <c r="A7727" s="18" t="s">
        <v>222</v>
      </c>
      <c r="B7727" s="18" t="s">
        <v>230</v>
      </c>
      <c r="C7727" s="18" t="s">
        <v>340</v>
      </c>
      <c r="D7727" s="18" t="s">
        <v>242</v>
      </c>
      <c r="E7727" s="18" t="s">
        <v>59</v>
      </c>
      <c r="F7727" s="44">
        <v>125</v>
      </c>
    </row>
    <row r="7728" spans="1:6" x14ac:dyDescent="0.2">
      <c r="A7728" s="18" t="s">
        <v>222</v>
      </c>
      <c r="B7728" s="18" t="s">
        <v>230</v>
      </c>
      <c r="C7728" s="18" t="s">
        <v>340</v>
      </c>
      <c r="D7728" s="18" t="s">
        <v>242</v>
      </c>
      <c r="E7728" s="18" t="s">
        <v>60</v>
      </c>
      <c r="F7728" s="44">
        <v>50</v>
      </c>
    </row>
    <row r="7729" spans="1:6" x14ac:dyDescent="0.2">
      <c r="A7729" s="18" t="s">
        <v>222</v>
      </c>
      <c r="B7729" s="18" t="s">
        <v>230</v>
      </c>
      <c r="C7729" s="18" t="s">
        <v>340</v>
      </c>
      <c r="D7729" s="18" t="s">
        <v>242</v>
      </c>
      <c r="E7729" s="18" t="s">
        <v>61</v>
      </c>
      <c r="F7729" s="44">
        <v>502</v>
      </c>
    </row>
    <row r="7730" spans="1:6" x14ac:dyDescent="0.2">
      <c r="A7730" s="18" t="s">
        <v>222</v>
      </c>
      <c r="B7730" s="18" t="s">
        <v>230</v>
      </c>
      <c r="C7730" s="18" t="s">
        <v>340</v>
      </c>
      <c r="D7730" s="18" t="s">
        <v>242</v>
      </c>
      <c r="E7730" s="18" t="s">
        <v>63</v>
      </c>
      <c r="F7730" s="44">
        <v>186</v>
      </c>
    </row>
    <row r="7731" spans="1:6" x14ac:dyDescent="0.2">
      <c r="A7731" s="18" t="s">
        <v>222</v>
      </c>
      <c r="B7731" s="18" t="s">
        <v>230</v>
      </c>
      <c r="C7731" s="18" t="s">
        <v>340</v>
      </c>
      <c r="D7731" s="18" t="s">
        <v>242</v>
      </c>
      <c r="E7731" s="18" t="s">
        <v>23</v>
      </c>
      <c r="F7731" s="44">
        <v>68</v>
      </c>
    </row>
    <row r="7732" spans="1:6" x14ac:dyDescent="0.2">
      <c r="A7732" s="18" t="s">
        <v>222</v>
      </c>
      <c r="B7732" s="18" t="s">
        <v>230</v>
      </c>
      <c r="C7732" s="18" t="s">
        <v>340</v>
      </c>
      <c r="D7732" s="18" t="s">
        <v>273</v>
      </c>
      <c r="E7732" s="18" t="s">
        <v>133</v>
      </c>
      <c r="F7732" s="44">
        <v>56</v>
      </c>
    </row>
    <row r="7733" spans="1:6" x14ac:dyDescent="0.2">
      <c r="A7733" s="18" t="s">
        <v>222</v>
      </c>
      <c r="B7733" s="18" t="s">
        <v>230</v>
      </c>
      <c r="C7733" s="18" t="s">
        <v>340</v>
      </c>
      <c r="D7733" s="18" t="s">
        <v>273</v>
      </c>
      <c r="E7733" s="18" t="s">
        <v>23</v>
      </c>
      <c r="F7733" s="44">
        <v>384</v>
      </c>
    </row>
    <row r="7734" spans="1:6" x14ac:dyDescent="0.2">
      <c r="A7734" s="18" t="s">
        <v>222</v>
      </c>
      <c r="B7734" s="18" t="s">
        <v>230</v>
      </c>
      <c r="C7734" s="18" t="s">
        <v>340</v>
      </c>
      <c r="D7734" s="18" t="s">
        <v>273</v>
      </c>
      <c r="E7734" s="18" t="s">
        <v>136</v>
      </c>
      <c r="F7734" s="44">
        <v>23</v>
      </c>
    </row>
    <row r="7735" spans="1:6" x14ac:dyDescent="0.2">
      <c r="A7735" s="18" t="s">
        <v>222</v>
      </c>
      <c r="B7735" s="18" t="s">
        <v>230</v>
      </c>
      <c r="C7735" s="18" t="s">
        <v>340</v>
      </c>
      <c r="D7735" s="18" t="s">
        <v>273</v>
      </c>
      <c r="E7735" s="18" t="s">
        <v>137</v>
      </c>
      <c r="F7735" s="44">
        <v>32</v>
      </c>
    </row>
    <row r="7736" spans="1:6" x14ac:dyDescent="0.2">
      <c r="A7736" s="18" t="s">
        <v>222</v>
      </c>
      <c r="B7736" s="18" t="s">
        <v>230</v>
      </c>
      <c r="C7736" s="18" t="s">
        <v>340</v>
      </c>
      <c r="D7736" s="18" t="s">
        <v>273</v>
      </c>
      <c r="E7736" s="18" t="s">
        <v>135</v>
      </c>
      <c r="F7736" s="44">
        <v>78</v>
      </c>
    </row>
    <row r="7737" spans="1:6" x14ac:dyDescent="0.2">
      <c r="A7737" s="18" t="s">
        <v>222</v>
      </c>
      <c r="B7737" s="18" t="s">
        <v>230</v>
      </c>
      <c r="C7737" s="18" t="s">
        <v>340</v>
      </c>
      <c r="D7737" s="18" t="s">
        <v>273</v>
      </c>
      <c r="E7737" s="18" t="s">
        <v>134</v>
      </c>
      <c r="F7737" s="44">
        <v>44</v>
      </c>
    </row>
    <row r="7738" spans="1:6" x14ac:dyDescent="0.2">
      <c r="A7738" s="18" t="s">
        <v>222</v>
      </c>
      <c r="B7738" s="18" t="s">
        <v>230</v>
      </c>
      <c r="C7738" s="18" t="s">
        <v>340</v>
      </c>
      <c r="D7738" s="18" t="s">
        <v>273</v>
      </c>
      <c r="E7738" s="18" t="s">
        <v>132</v>
      </c>
      <c r="F7738" s="44">
        <v>428</v>
      </c>
    </row>
    <row r="7739" spans="1:6" x14ac:dyDescent="0.2">
      <c r="A7739" s="18" t="s">
        <v>222</v>
      </c>
      <c r="B7739" s="18" t="s">
        <v>230</v>
      </c>
      <c r="C7739" s="18" t="s">
        <v>340</v>
      </c>
      <c r="D7739" s="18" t="s">
        <v>274</v>
      </c>
      <c r="E7739" s="18" t="s">
        <v>163</v>
      </c>
      <c r="F7739" s="44">
        <v>78</v>
      </c>
    </row>
    <row r="7740" spans="1:6" x14ac:dyDescent="0.2">
      <c r="A7740" s="18" t="s">
        <v>222</v>
      </c>
      <c r="B7740" s="18" t="s">
        <v>230</v>
      </c>
      <c r="C7740" s="18" t="s">
        <v>340</v>
      </c>
      <c r="D7740" s="18" t="s">
        <v>34</v>
      </c>
      <c r="E7740" s="18" t="s">
        <v>276</v>
      </c>
      <c r="F7740" s="44">
        <v>1006</v>
      </c>
    </row>
    <row r="7741" spans="1:6" x14ac:dyDescent="0.2">
      <c r="A7741" s="18" t="s">
        <v>222</v>
      </c>
      <c r="B7741" s="18" t="s">
        <v>230</v>
      </c>
      <c r="C7741" s="18" t="s">
        <v>340</v>
      </c>
      <c r="D7741" s="18" t="s">
        <v>34</v>
      </c>
      <c r="E7741" s="18" t="s">
        <v>28</v>
      </c>
      <c r="F7741" s="44">
        <v>515</v>
      </c>
    </row>
    <row r="7742" spans="1:6" x14ac:dyDescent="0.2">
      <c r="A7742" s="18" t="s">
        <v>222</v>
      </c>
      <c r="B7742" s="18" t="s">
        <v>230</v>
      </c>
      <c r="C7742" s="18" t="s">
        <v>340</v>
      </c>
      <c r="D7742" s="18" t="s">
        <v>34</v>
      </c>
      <c r="E7742" s="18" t="s">
        <v>30</v>
      </c>
      <c r="F7742" s="44">
        <v>18</v>
      </c>
    </row>
    <row r="7743" spans="1:6" x14ac:dyDescent="0.2">
      <c r="A7743" s="18" t="s">
        <v>222</v>
      </c>
      <c r="B7743" s="18" t="s">
        <v>230</v>
      </c>
      <c r="C7743" s="18" t="s">
        <v>340</v>
      </c>
      <c r="D7743" s="18" t="s">
        <v>34</v>
      </c>
      <c r="E7743" s="18" t="s">
        <v>31</v>
      </c>
      <c r="F7743" s="44">
        <v>93</v>
      </c>
    </row>
    <row r="7744" spans="1:6" x14ac:dyDescent="0.2">
      <c r="A7744" s="18" t="s">
        <v>222</v>
      </c>
      <c r="B7744" s="18" t="s">
        <v>230</v>
      </c>
      <c r="C7744" s="18" t="s">
        <v>340</v>
      </c>
      <c r="D7744" s="18" t="s">
        <v>34</v>
      </c>
      <c r="E7744" s="18" t="s">
        <v>26</v>
      </c>
      <c r="F7744" s="44">
        <v>76</v>
      </c>
    </row>
    <row r="7745" spans="1:6" x14ac:dyDescent="0.2">
      <c r="A7745" s="18" t="s">
        <v>222</v>
      </c>
      <c r="B7745" s="18" t="s">
        <v>230</v>
      </c>
      <c r="C7745" s="18" t="s">
        <v>340</v>
      </c>
      <c r="D7745" s="18" t="s">
        <v>34</v>
      </c>
      <c r="E7745" s="18" t="s">
        <v>33</v>
      </c>
      <c r="F7745" s="44">
        <v>391</v>
      </c>
    </row>
    <row r="7746" spans="1:6" x14ac:dyDescent="0.2">
      <c r="A7746" s="18" t="s">
        <v>222</v>
      </c>
      <c r="B7746" s="18" t="s">
        <v>230</v>
      </c>
      <c r="C7746" s="18" t="s">
        <v>340</v>
      </c>
      <c r="D7746" s="18" t="s">
        <v>34</v>
      </c>
      <c r="E7746" s="18" t="s">
        <v>23</v>
      </c>
      <c r="F7746" s="44">
        <v>249</v>
      </c>
    </row>
    <row r="7747" spans="1:6" x14ac:dyDescent="0.2">
      <c r="A7747" s="18" t="s">
        <v>222</v>
      </c>
      <c r="B7747" s="18" t="s">
        <v>230</v>
      </c>
      <c r="C7747" s="18" t="s">
        <v>340</v>
      </c>
      <c r="D7747" s="18" t="s">
        <v>34</v>
      </c>
      <c r="E7747" s="18" t="s">
        <v>32</v>
      </c>
      <c r="F7747" s="44">
        <v>56</v>
      </c>
    </row>
    <row r="7748" spans="1:6" x14ac:dyDescent="0.2">
      <c r="A7748" s="18" t="s">
        <v>222</v>
      </c>
      <c r="B7748" s="18" t="s">
        <v>230</v>
      </c>
      <c r="C7748" s="18" t="s">
        <v>340</v>
      </c>
      <c r="D7748" s="18" t="s">
        <v>34</v>
      </c>
      <c r="E7748" s="18" t="s">
        <v>29</v>
      </c>
      <c r="F7748" s="44">
        <v>422</v>
      </c>
    </row>
    <row r="7749" spans="1:6" x14ac:dyDescent="0.2">
      <c r="A7749" s="18" t="s">
        <v>222</v>
      </c>
      <c r="B7749" s="18" t="s">
        <v>230</v>
      </c>
      <c r="C7749" s="18" t="s">
        <v>340</v>
      </c>
      <c r="D7749" s="18" t="s">
        <v>275</v>
      </c>
      <c r="E7749" s="18" t="s">
        <v>276</v>
      </c>
      <c r="F7749" s="44">
        <v>63</v>
      </c>
    </row>
    <row r="7750" spans="1:6" x14ac:dyDescent="0.2">
      <c r="A7750" s="18" t="s">
        <v>222</v>
      </c>
      <c r="B7750" s="18" t="s">
        <v>230</v>
      </c>
      <c r="C7750" s="18" t="s">
        <v>340</v>
      </c>
      <c r="D7750" s="18" t="s">
        <v>275</v>
      </c>
      <c r="E7750" s="18" t="s">
        <v>28</v>
      </c>
      <c r="F7750" s="44">
        <v>108</v>
      </c>
    </row>
    <row r="7751" spans="1:6" x14ac:dyDescent="0.2">
      <c r="A7751" s="18" t="s">
        <v>222</v>
      </c>
      <c r="B7751" s="18" t="s">
        <v>230</v>
      </c>
      <c r="C7751" s="18" t="s">
        <v>340</v>
      </c>
      <c r="D7751" s="18" t="s">
        <v>275</v>
      </c>
      <c r="E7751" s="18" t="s">
        <v>31</v>
      </c>
      <c r="F7751" s="44">
        <v>304</v>
      </c>
    </row>
    <row r="7752" spans="1:6" x14ac:dyDescent="0.2">
      <c r="A7752" s="18" t="s">
        <v>222</v>
      </c>
      <c r="B7752" s="18" t="s">
        <v>230</v>
      </c>
      <c r="C7752" s="18" t="s">
        <v>340</v>
      </c>
      <c r="D7752" s="18" t="s">
        <v>275</v>
      </c>
      <c r="E7752" s="18" t="s">
        <v>26</v>
      </c>
      <c r="F7752" s="44">
        <v>882</v>
      </c>
    </row>
    <row r="7753" spans="1:6" x14ac:dyDescent="0.2">
      <c r="A7753" s="18" t="s">
        <v>222</v>
      </c>
      <c r="B7753" s="18" t="s">
        <v>230</v>
      </c>
      <c r="C7753" s="18" t="s">
        <v>340</v>
      </c>
      <c r="D7753" s="18" t="s">
        <v>275</v>
      </c>
      <c r="E7753" s="18" t="s">
        <v>33</v>
      </c>
      <c r="F7753" s="44">
        <v>168</v>
      </c>
    </row>
    <row r="7754" spans="1:6" x14ac:dyDescent="0.2">
      <c r="A7754" s="18" t="s">
        <v>222</v>
      </c>
      <c r="B7754" s="18" t="s">
        <v>230</v>
      </c>
      <c r="C7754" s="18" t="s">
        <v>340</v>
      </c>
      <c r="D7754" s="18" t="s">
        <v>275</v>
      </c>
      <c r="E7754" s="18" t="s">
        <v>23</v>
      </c>
      <c r="F7754" s="44">
        <v>263</v>
      </c>
    </row>
    <row r="7755" spans="1:6" x14ac:dyDescent="0.2">
      <c r="A7755" s="18" t="s">
        <v>222</v>
      </c>
      <c r="B7755" s="18" t="s">
        <v>230</v>
      </c>
      <c r="C7755" s="18" t="s">
        <v>340</v>
      </c>
      <c r="D7755" s="18" t="s">
        <v>275</v>
      </c>
      <c r="E7755" s="18" t="s">
        <v>32</v>
      </c>
      <c r="F7755" s="44">
        <v>4</v>
      </c>
    </row>
    <row r="7756" spans="1:6" x14ac:dyDescent="0.2">
      <c r="A7756" s="18" t="s">
        <v>222</v>
      </c>
      <c r="B7756" s="18" t="s">
        <v>230</v>
      </c>
      <c r="C7756" s="18" t="s">
        <v>340</v>
      </c>
      <c r="D7756" s="18" t="s">
        <v>275</v>
      </c>
      <c r="E7756" s="18" t="s">
        <v>29</v>
      </c>
      <c r="F7756" s="44">
        <v>109</v>
      </c>
    </row>
    <row r="7757" spans="1:6" x14ac:dyDescent="0.2">
      <c r="A7757" s="18" t="s">
        <v>222</v>
      </c>
      <c r="B7757" s="18" t="s">
        <v>230</v>
      </c>
      <c r="C7757" s="18" t="s">
        <v>340</v>
      </c>
      <c r="D7757" s="18" t="s">
        <v>162</v>
      </c>
      <c r="E7757" s="18" t="s">
        <v>163</v>
      </c>
      <c r="F7757" s="44">
        <v>3328</v>
      </c>
    </row>
    <row r="7758" spans="1:6" x14ac:dyDescent="0.2">
      <c r="A7758" s="18" t="s">
        <v>222</v>
      </c>
      <c r="B7758" s="18" t="s">
        <v>230</v>
      </c>
      <c r="C7758" s="18" t="s">
        <v>340</v>
      </c>
      <c r="D7758" s="18" t="s">
        <v>65</v>
      </c>
      <c r="E7758" s="18" t="s">
        <v>70</v>
      </c>
      <c r="F7758" s="44">
        <v>20</v>
      </c>
    </row>
    <row r="7759" spans="1:6" x14ac:dyDescent="0.2">
      <c r="A7759" s="18" t="s">
        <v>222</v>
      </c>
      <c r="B7759" s="18" t="s">
        <v>230</v>
      </c>
      <c r="C7759" s="18" t="s">
        <v>340</v>
      </c>
      <c r="D7759" s="18" t="s">
        <v>65</v>
      </c>
      <c r="E7759" s="18" t="s">
        <v>69</v>
      </c>
      <c r="F7759" s="44">
        <v>5</v>
      </c>
    </row>
    <row r="7760" spans="1:6" x14ac:dyDescent="0.2">
      <c r="A7760" s="18" t="s">
        <v>222</v>
      </c>
      <c r="B7760" s="18" t="s">
        <v>230</v>
      </c>
      <c r="C7760" s="18" t="s">
        <v>340</v>
      </c>
      <c r="D7760" s="18" t="s">
        <v>65</v>
      </c>
      <c r="E7760" s="18" t="s">
        <v>277</v>
      </c>
      <c r="F7760" s="44">
        <v>22</v>
      </c>
    </row>
    <row r="7761" spans="1:6" x14ac:dyDescent="0.2">
      <c r="A7761" s="18" t="s">
        <v>222</v>
      </c>
      <c r="B7761" s="18" t="s">
        <v>230</v>
      </c>
      <c r="C7761" s="18" t="s">
        <v>340</v>
      </c>
      <c r="D7761" s="18" t="s">
        <v>65</v>
      </c>
      <c r="E7761" s="18" t="s">
        <v>278</v>
      </c>
      <c r="F7761" s="44">
        <v>326</v>
      </c>
    </row>
    <row r="7762" spans="1:6" x14ac:dyDescent="0.2">
      <c r="A7762" s="18" t="s">
        <v>222</v>
      </c>
      <c r="B7762" s="18" t="s">
        <v>230</v>
      </c>
      <c r="C7762" s="18" t="s">
        <v>340</v>
      </c>
      <c r="D7762" s="18" t="s">
        <v>65</v>
      </c>
      <c r="E7762" s="18" t="s">
        <v>279</v>
      </c>
      <c r="F7762" s="44">
        <v>42</v>
      </c>
    </row>
    <row r="7763" spans="1:6" x14ac:dyDescent="0.2">
      <c r="A7763" s="18" t="s">
        <v>222</v>
      </c>
      <c r="B7763" s="18" t="s">
        <v>230</v>
      </c>
      <c r="C7763" s="18" t="s">
        <v>340</v>
      </c>
      <c r="D7763" s="18" t="s">
        <v>65</v>
      </c>
      <c r="E7763" s="18" t="s">
        <v>23</v>
      </c>
      <c r="F7763" s="44">
        <v>610</v>
      </c>
    </row>
    <row r="7764" spans="1:6" x14ac:dyDescent="0.2">
      <c r="A7764" s="18" t="s">
        <v>222</v>
      </c>
      <c r="B7764" s="18" t="s">
        <v>230</v>
      </c>
      <c r="C7764" s="18" t="s">
        <v>340</v>
      </c>
      <c r="D7764" s="18" t="s">
        <v>65</v>
      </c>
      <c r="E7764" s="18" t="s">
        <v>280</v>
      </c>
      <c r="F7764" s="44">
        <v>14</v>
      </c>
    </row>
    <row r="7765" spans="1:6" x14ac:dyDescent="0.2">
      <c r="A7765" s="18" t="s">
        <v>222</v>
      </c>
      <c r="B7765" s="18" t="s">
        <v>230</v>
      </c>
      <c r="C7765" s="18" t="s">
        <v>340</v>
      </c>
      <c r="D7765" s="18" t="s">
        <v>65</v>
      </c>
      <c r="E7765" s="18" t="s">
        <v>66</v>
      </c>
      <c r="F7765" s="44">
        <v>164</v>
      </c>
    </row>
    <row r="7766" spans="1:6" x14ac:dyDescent="0.2">
      <c r="A7766" s="18" t="s">
        <v>222</v>
      </c>
      <c r="B7766" s="18" t="s">
        <v>230</v>
      </c>
      <c r="C7766" s="18" t="s">
        <v>340</v>
      </c>
      <c r="D7766" s="18" t="s">
        <v>243</v>
      </c>
      <c r="E7766" s="18" t="s">
        <v>21</v>
      </c>
      <c r="F7766" s="44">
        <v>14</v>
      </c>
    </row>
    <row r="7767" spans="1:6" x14ac:dyDescent="0.2">
      <c r="A7767" s="18" t="s">
        <v>222</v>
      </c>
      <c r="B7767" s="18" t="s">
        <v>230</v>
      </c>
      <c r="C7767" s="18" t="s">
        <v>340</v>
      </c>
      <c r="D7767" s="18" t="s">
        <v>243</v>
      </c>
      <c r="E7767" s="18" t="s">
        <v>14</v>
      </c>
      <c r="F7767" s="44">
        <v>13</v>
      </c>
    </row>
    <row r="7768" spans="1:6" x14ac:dyDescent="0.2">
      <c r="A7768" s="18" t="s">
        <v>222</v>
      </c>
      <c r="B7768" s="18" t="s">
        <v>230</v>
      </c>
      <c r="C7768" s="18" t="s">
        <v>340</v>
      </c>
      <c r="D7768" s="18" t="s">
        <v>243</v>
      </c>
      <c r="E7768" s="18" t="s">
        <v>18</v>
      </c>
      <c r="F7768" s="44">
        <v>60</v>
      </c>
    </row>
    <row r="7769" spans="1:6" x14ac:dyDescent="0.2">
      <c r="A7769" s="18" t="s">
        <v>222</v>
      </c>
      <c r="B7769" s="18" t="s">
        <v>230</v>
      </c>
      <c r="C7769" s="18" t="s">
        <v>340</v>
      </c>
      <c r="D7769" s="18" t="s">
        <v>243</v>
      </c>
      <c r="E7769" s="18" t="s">
        <v>17</v>
      </c>
      <c r="F7769" s="44">
        <v>49</v>
      </c>
    </row>
    <row r="7770" spans="1:6" x14ac:dyDescent="0.2">
      <c r="A7770" s="18" t="s">
        <v>222</v>
      </c>
      <c r="B7770" s="18" t="s">
        <v>230</v>
      </c>
      <c r="C7770" s="18" t="s">
        <v>340</v>
      </c>
      <c r="D7770" s="18" t="s">
        <v>243</v>
      </c>
      <c r="E7770" s="18" t="s">
        <v>20</v>
      </c>
      <c r="F7770" s="44">
        <v>18</v>
      </c>
    </row>
    <row r="7771" spans="1:6" x14ac:dyDescent="0.2">
      <c r="A7771" s="18" t="s">
        <v>222</v>
      </c>
      <c r="B7771" s="18" t="s">
        <v>230</v>
      </c>
      <c r="C7771" s="18" t="s">
        <v>340</v>
      </c>
      <c r="D7771" s="18" t="s">
        <v>243</v>
      </c>
      <c r="E7771" s="18" t="s">
        <v>23</v>
      </c>
      <c r="F7771" s="44">
        <v>28</v>
      </c>
    </row>
    <row r="7772" spans="1:6" x14ac:dyDescent="0.2">
      <c r="A7772" s="18" t="s">
        <v>222</v>
      </c>
      <c r="B7772" s="18" t="s">
        <v>230</v>
      </c>
      <c r="C7772" s="18" t="s">
        <v>340</v>
      </c>
      <c r="D7772" s="18" t="s">
        <v>243</v>
      </c>
      <c r="E7772" s="18" t="s">
        <v>15</v>
      </c>
      <c r="F7772" s="44">
        <v>74</v>
      </c>
    </row>
    <row r="7773" spans="1:6" x14ac:dyDescent="0.2">
      <c r="A7773" s="18" t="s">
        <v>222</v>
      </c>
      <c r="B7773" s="18" t="s">
        <v>230</v>
      </c>
      <c r="C7773" s="18" t="s">
        <v>340</v>
      </c>
      <c r="D7773" s="18" t="s">
        <v>243</v>
      </c>
      <c r="E7773" s="18" t="s">
        <v>22</v>
      </c>
      <c r="F7773" s="44">
        <v>24</v>
      </c>
    </row>
    <row r="7774" spans="1:6" x14ac:dyDescent="0.2">
      <c r="A7774" s="18" t="s">
        <v>222</v>
      </c>
      <c r="B7774" s="18" t="s">
        <v>230</v>
      </c>
      <c r="C7774" s="18" t="s">
        <v>340</v>
      </c>
      <c r="D7774" s="18" t="s">
        <v>98</v>
      </c>
      <c r="E7774" s="18" t="s">
        <v>100</v>
      </c>
      <c r="F7774" s="44">
        <v>51</v>
      </c>
    </row>
    <row r="7775" spans="1:6" x14ac:dyDescent="0.2">
      <c r="A7775" s="18" t="s">
        <v>222</v>
      </c>
      <c r="B7775" s="18" t="s">
        <v>230</v>
      </c>
      <c r="C7775" s="18" t="s">
        <v>340</v>
      </c>
      <c r="D7775" s="18" t="s">
        <v>98</v>
      </c>
      <c r="E7775" s="18" t="s">
        <v>102</v>
      </c>
      <c r="F7775" s="44">
        <v>9</v>
      </c>
    </row>
    <row r="7776" spans="1:6" x14ac:dyDescent="0.2">
      <c r="A7776" s="18" t="s">
        <v>222</v>
      </c>
      <c r="B7776" s="18" t="s">
        <v>230</v>
      </c>
      <c r="C7776" s="18" t="s">
        <v>340</v>
      </c>
      <c r="D7776" s="18" t="s">
        <v>98</v>
      </c>
      <c r="E7776" s="18" t="s">
        <v>23</v>
      </c>
      <c r="F7776" s="44">
        <v>136</v>
      </c>
    </row>
    <row r="7777" spans="1:6" x14ac:dyDescent="0.2">
      <c r="A7777" s="18" t="s">
        <v>222</v>
      </c>
      <c r="B7777" s="18" t="s">
        <v>230</v>
      </c>
      <c r="C7777" s="18" t="s">
        <v>340</v>
      </c>
      <c r="D7777" s="18" t="s">
        <v>98</v>
      </c>
      <c r="E7777" s="18" t="s">
        <v>101</v>
      </c>
      <c r="F7777" s="44">
        <v>88</v>
      </c>
    </row>
    <row r="7778" spans="1:6" x14ac:dyDescent="0.2">
      <c r="A7778" s="18" t="s">
        <v>222</v>
      </c>
      <c r="B7778" s="18" t="s">
        <v>230</v>
      </c>
      <c r="C7778" s="18" t="s">
        <v>340</v>
      </c>
      <c r="D7778" s="18" t="s">
        <v>98</v>
      </c>
      <c r="E7778" s="18" t="s">
        <v>104</v>
      </c>
      <c r="F7778" s="44">
        <v>11</v>
      </c>
    </row>
    <row r="7779" spans="1:6" x14ac:dyDescent="0.2">
      <c r="A7779" s="18" t="s">
        <v>222</v>
      </c>
      <c r="B7779" s="18" t="s">
        <v>230</v>
      </c>
      <c r="C7779" s="18" t="s">
        <v>340</v>
      </c>
      <c r="D7779" s="18" t="s">
        <v>98</v>
      </c>
      <c r="E7779" s="18" t="s">
        <v>99</v>
      </c>
      <c r="F7779" s="44">
        <v>983</v>
      </c>
    </row>
    <row r="7780" spans="1:6" x14ac:dyDescent="0.2">
      <c r="A7780" s="18" t="s">
        <v>222</v>
      </c>
      <c r="B7780" s="18" t="s">
        <v>230</v>
      </c>
      <c r="C7780" s="18" t="s">
        <v>340</v>
      </c>
      <c r="D7780" s="18" t="s">
        <v>98</v>
      </c>
      <c r="E7780" s="18" t="s">
        <v>103</v>
      </c>
      <c r="F7780" s="44">
        <v>227</v>
      </c>
    </row>
    <row r="7781" spans="1:6" x14ac:dyDescent="0.2">
      <c r="A7781" s="18" t="s">
        <v>222</v>
      </c>
      <c r="B7781" s="18" t="s">
        <v>230</v>
      </c>
      <c r="C7781" s="18" t="s">
        <v>340</v>
      </c>
      <c r="D7781" s="18" t="s">
        <v>39</v>
      </c>
      <c r="E7781" s="18" t="s">
        <v>172</v>
      </c>
      <c r="F7781" s="44">
        <v>32</v>
      </c>
    </row>
    <row r="7782" spans="1:6" x14ac:dyDescent="0.2">
      <c r="A7782" s="18" t="s">
        <v>222</v>
      </c>
      <c r="B7782" s="18" t="s">
        <v>230</v>
      </c>
      <c r="C7782" s="18" t="s">
        <v>340</v>
      </c>
      <c r="D7782" s="18" t="s">
        <v>39</v>
      </c>
      <c r="E7782" s="18" t="s">
        <v>174</v>
      </c>
      <c r="F7782" s="44">
        <v>22</v>
      </c>
    </row>
    <row r="7783" spans="1:6" x14ac:dyDescent="0.2">
      <c r="A7783" s="18" t="s">
        <v>222</v>
      </c>
      <c r="B7783" s="18" t="s">
        <v>230</v>
      </c>
      <c r="C7783" s="18" t="s">
        <v>340</v>
      </c>
      <c r="D7783" s="18" t="s">
        <v>39</v>
      </c>
      <c r="E7783" s="18" t="s">
        <v>23</v>
      </c>
      <c r="F7783" s="44">
        <v>12</v>
      </c>
    </row>
    <row r="7784" spans="1:6" x14ac:dyDescent="0.2">
      <c r="A7784" s="18" t="s">
        <v>222</v>
      </c>
      <c r="B7784" s="18" t="s">
        <v>230</v>
      </c>
      <c r="C7784" s="18" t="s">
        <v>340</v>
      </c>
      <c r="D7784" s="18" t="s">
        <v>39</v>
      </c>
      <c r="E7784" s="18" t="s">
        <v>54</v>
      </c>
      <c r="F7784" s="44">
        <v>2</v>
      </c>
    </row>
    <row r="7785" spans="1:6" x14ac:dyDescent="0.2">
      <c r="A7785" s="18" t="s">
        <v>222</v>
      </c>
      <c r="B7785" s="18" t="s">
        <v>230</v>
      </c>
      <c r="C7785" s="18" t="s">
        <v>340</v>
      </c>
      <c r="D7785" s="18" t="s">
        <v>39</v>
      </c>
      <c r="E7785" s="18" t="s">
        <v>55</v>
      </c>
      <c r="F7785" s="44">
        <v>25</v>
      </c>
    </row>
    <row r="7786" spans="1:6" x14ac:dyDescent="0.2">
      <c r="A7786" s="18" t="s">
        <v>222</v>
      </c>
      <c r="B7786" s="18" t="s">
        <v>230</v>
      </c>
      <c r="C7786" s="18" t="s">
        <v>340</v>
      </c>
      <c r="D7786" s="18" t="s">
        <v>39</v>
      </c>
      <c r="E7786" s="18" t="s">
        <v>42</v>
      </c>
      <c r="F7786" s="44">
        <v>8</v>
      </c>
    </row>
    <row r="7787" spans="1:6" x14ac:dyDescent="0.2">
      <c r="A7787" s="18" t="s">
        <v>222</v>
      </c>
      <c r="B7787" s="18" t="s">
        <v>230</v>
      </c>
      <c r="C7787" s="18" t="s">
        <v>340</v>
      </c>
      <c r="D7787" s="18" t="s">
        <v>39</v>
      </c>
      <c r="E7787" s="18" t="s">
        <v>170</v>
      </c>
      <c r="F7787" s="44">
        <v>29</v>
      </c>
    </row>
    <row r="7788" spans="1:6" x14ac:dyDescent="0.2">
      <c r="A7788" s="18" t="s">
        <v>222</v>
      </c>
      <c r="B7788" s="18" t="s">
        <v>230</v>
      </c>
      <c r="C7788" s="18" t="s">
        <v>340</v>
      </c>
      <c r="D7788" s="18" t="s">
        <v>39</v>
      </c>
      <c r="E7788" s="18" t="s">
        <v>48</v>
      </c>
      <c r="F7788" s="44">
        <v>1</v>
      </c>
    </row>
    <row r="7789" spans="1:6" x14ac:dyDescent="0.2">
      <c r="A7789" s="18" t="s">
        <v>222</v>
      </c>
      <c r="B7789" s="18" t="s">
        <v>230</v>
      </c>
      <c r="C7789" s="18" t="s">
        <v>340</v>
      </c>
      <c r="D7789" s="18" t="s">
        <v>39</v>
      </c>
      <c r="E7789" s="18" t="s">
        <v>47</v>
      </c>
      <c r="F7789" s="44">
        <v>60</v>
      </c>
    </row>
    <row r="7790" spans="1:6" x14ac:dyDescent="0.2">
      <c r="A7790" s="18" t="s">
        <v>222</v>
      </c>
      <c r="B7790" s="18" t="s">
        <v>230</v>
      </c>
      <c r="C7790" s="18" t="s">
        <v>340</v>
      </c>
      <c r="D7790" s="18" t="s">
        <v>39</v>
      </c>
      <c r="E7790" s="18" t="s">
        <v>169</v>
      </c>
      <c r="F7790" s="44">
        <v>124</v>
      </c>
    </row>
    <row r="7791" spans="1:6" x14ac:dyDescent="0.2">
      <c r="A7791" s="18" t="s">
        <v>222</v>
      </c>
      <c r="B7791" s="18" t="s">
        <v>230</v>
      </c>
      <c r="C7791" s="18" t="s">
        <v>340</v>
      </c>
      <c r="D7791" s="18" t="s">
        <v>39</v>
      </c>
      <c r="E7791" s="18" t="s">
        <v>189</v>
      </c>
      <c r="F7791" s="44">
        <v>6</v>
      </c>
    </row>
    <row r="7792" spans="1:6" x14ac:dyDescent="0.2">
      <c r="A7792" s="18" t="s">
        <v>222</v>
      </c>
      <c r="B7792" s="18" t="s">
        <v>230</v>
      </c>
      <c r="C7792" s="18" t="s">
        <v>340</v>
      </c>
      <c r="D7792" s="18" t="s">
        <v>39</v>
      </c>
      <c r="E7792" s="18" t="s">
        <v>56</v>
      </c>
      <c r="F7792" s="44">
        <v>40</v>
      </c>
    </row>
    <row r="7793" spans="1:6" x14ac:dyDescent="0.2">
      <c r="A7793" s="18" t="s">
        <v>222</v>
      </c>
      <c r="B7793" s="18" t="s">
        <v>230</v>
      </c>
      <c r="C7793" s="18" t="s">
        <v>340</v>
      </c>
      <c r="D7793" s="18" t="s">
        <v>39</v>
      </c>
      <c r="E7793" s="18" t="s">
        <v>44</v>
      </c>
      <c r="F7793" s="44">
        <v>2</v>
      </c>
    </row>
    <row r="7794" spans="1:6" x14ac:dyDescent="0.2">
      <c r="A7794" s="18" t="s">
        <v>222</v>
      </c>
      <c r="B7794" s="18" t="s">
        <v>230</v>
      </c>
      <c r="C7794" s="18" t="s">
        <v>340</v>
      </c>
      <c r="D7794" s="18" t="s">
        <v>39</v>
      </c>
      <c r="E7794" s="18" t="s">
        <v>173</v>
      </c>
      <c r="F7794" s="44">
        <v>12</v>
      </c>
    </row>
    <row r="7795" spans="1:6" x14ac:dyDescent="0.2">
      <c r="A7795" s="18" t="s">
        <v>222</v>
      </c>
      <c r="B7795" s="18" t="s">
        <v>230</v>
      </c>
      <c r="C7795" s="18" t="s">
        <v>340</v>
      </c>
      <c r="D7795" s="18" t="s">
        <v>13</v>
      </c>
      <c r="E7795" s="18" t="s">
        <v>21</v>
      </c>
      <c r="F7795" s="44">
        <v>176</v>
      </c>
    </row>
    <row r="7796" spans="1:6" x14ac:dyDescent="0.2">
      <c r="A7796" s="18" t="s">
        <v>222</v>
      </c>
      <c r="B7796" s="18" t="s">
        <v>230</v>
      </c>
      <c r="C7796" s="18" t="s">
        <v>340</v>
      </c>
      <c r="D7796" s="18" t="s">
        <v>13</v>
      </c>
      <c r="E7796" s="18" t="s">
        <v>14</v>
      </c>
      <c r="F7796" s="44">
        <v>1045</v>
      </c>
    </row>
    <row r="7797" spans="1:6" x14ac:dyDescent="0.2">
      <c r="A7797" s="18" t="s">
        <v>222</v>
      </c>
      <c r="B7797" s="18" t="s">
        <v>230</v>
      </c>
      <c r="C7797" s="18" t="s">
        <v>340</v>
      </c>
      <c r="D7797" s="18" t="s">
        <v>13</v>
      </c>
      <c r="E7797" s="18" t="s">
        <v>18</v>
      </c>
      <c r="F7797" s="44">
        <v>2821</v>
      </c>
    </row>
    <row r="7798" spans="1:6" x14ac:dyDescent="0.2">
      <c r="A7798" s="18" t="s">
        <v>222</v>
      </c>
      <c r="B7798" s="18" t="s">
        <v>230</v>
      </c>
      <c r="C7798" s="18" t="s">
        <v>340</v>
      </c>
      <c r="D7798" s="18" t="s">
        <v>13</v>
      </c>
      <c r="E7798" s="18" t="s">
        <v>17</v>
      </c>
      <c r="F7798" s="44">
        <v>2530</v>
      </c>
    </row>
    <row r="7799" spans="1:6" x14ac:dyDescent="0.2">
      <c r="A7799" s="18" t="s">
        <v>222</v>
      </c>
      <c r="B7799" s="18" t="s">
        <v>230</v>
      </c>
      <c r="C7799" s="18" t="s">
        <v>340</v>
      </c>
      <c r="D7799" s="18" t="s">
        <v>13</v>
      </c>
      <c r="E7799" s="18" t="s">
        <v>20</v>
      </c>
      <c r="F7799" s="44">
        <v>411</v>
      </c>
    </row>
    <row r="7800" spans="1:6" x14ac:dyDescent="0.2">
      <c r="A7800" s="18" t="s">
        <v>222</v>
      </c>
      <c r="B7800" s="18" t="s">
        <v>230</v>
      </c>
      <c r="C7800" s="18" t="s">
        <v>340</v>
      </c>
      <c r="D7800" s="18" t="s">
        <v>13</v>
      </c>
      <c r="E7800" s="18" t="s">
        <v>23</v>
      </c>
      <c r="F7800" s="44">
        <v>207</v>
      </c>
    </row>
    <row r="7801" spans="1:6" x14ac:dyDescent="0.2">
      <c r="A7801" s="18" t="s">
        <v>222</v>
      </c>
      <c r="B7801" s="18" t="s">
        <v>230</v>
      </c>
      <c r="C7801" s="18" t="s">
        <v>340</v>
      </c>
      <c r="D7801" s="18" t="s">
        <v>13</v>
      </c>
      <c r="E7801" s="18" t="s">
        <v>15</v>
      </c>
      <c r="F7801" s="44">
        <v>608</v>
      </c>
    </row>
    <row r="7802" spans="1:6" x14ac:dyDescent="0.2">
      <c r="A7802" s="18" t="s">
        <v>222</v>
      </c>
      <c r="B7802" s="18" t="s">
        <v>230</v>
      </c>
      <c r="C7802" s="18" t="s">
        <v>340</v>
      </c>
      <c r="D7802" s="18" t="s">
        <v>13</v>
      </c>
      <c r="E7802" s="18" t="s">
        <v>22</v>
      </c>
      <c r="F7802" s="44">
        <v>528</v>
      </c>
    </row>
    <row r="7803" spans="1:6" x14ac:dyDescent="0.2">
      <c r="A7803" s="18" t="s">
        <v>222</v>
      </c>
      <c r="B7803" s="18" t="s">
        <v>230</v>
      </c>
      <c r="C7803" s="18" t="s">
        <v>340</v>
      </c>
      <c r="D7803" s="18" t="s">
        <v>13</v>
      </c>
      <c r="E7803" s="18" t="s">
        <v>19</v>
      </c>
      <c r="F7803" s="44">
        <v>139</v>
      </c>
    </row>
    <row r="7804" spans="1:6" x14ac:dyDescent="0.2">
      <c r="A7804" s="18" t="s">
        <v>222</v>
      </c>
      <c r="B7804" s="18" t="s">
        <v>230</v>
      </c>
      <c r="C7804" s="18" t="s">
        <v>340</v>
      </c>
      <c r="D7804" s="18" t="s">
        <v>128</v>
      </c>
      <c r="E7804" s="18" t="s">
        <v>23</v>
      </c>
      <c r="F7804" s="44">
        <v>426</v>
      </c>
    </row>
    <row r="7805" spans="1:6" x14ac:dyDescent="0.2">
      <c r="A7805" s="18" t="s">
        <v>222</v>
      </c>
      <c r="B7805" s="18" t="s">
        <v>230</v>
      </c>
      <c r="C7805" s="18" t="s">
        <v>340</v>
      </c>
      <c r="D7805" s="18" t="s">
        <v>128</v>
      </c>
      <c r="E7805" s="18" t="s">
        <v>129</v>
      </c>
      <c r="F7805" s="44">
        <v>45</v>
      </c>
    </row>
    <row r="7806" spans="1:6" x14ac:dyDescent="0.2">
      <c r="A7806" s="18" t="s">
        <v>222</v>
      </c>
      <c r="B7806" s="18" t="s">
        <v>230</v>
      </c>
      <c r="C7806" s="18" t="s">
        <v>340</v>
      </c>
      <c r="D7806" s="18" t="s">
        <v>128</v>
      </c>
      <c r="E7806" s="18" t="s">
        <v>130</v>
      </c>
      <c r="F7806" s="44">
        <v>298</v>
      </c>
    </row>
    <row r="7807" spans="1:6" x14ac:dyDescent="0.2">
      <c r="A7807" s="18" t="s">
        <v>222</v>
      </c>
      <c r="B7807" s="18" t="s">
        <v>230</v>
      </c>
      <c r="C7807" s="18" t="s">
        <v>340</v>
      </c>
      <c r="D7807" s="18" t="s">
        <v>244</v>
      </c>
      <c r="E7807" s="18" t="s">
        <v>160</v>
      </c>
      <c r="F7807" s="44">
        <v>39</v>
      </c>
    </row>
    <row r="7808" spans="1:6" x14ac:dyDescent="0.2">
      <c r="A7808" s="18" t="s">
        <v>222</v>
      </c>
      <c r="B7808" s="18" t="s">
        <v>230</v>
      </c>
      <c r="C7808" s="18" t="s">
        <v>340</v>
      </c>
      <c r="D7808" s="18" t="s">
        <v>244</v>
      </c>
      <c r="E7808" s="18" t="s">
        <v>159</v>
      </c>
      <c r="F7808" s="44">
        <v>4</v>
      </c>
    </row>
    <row r="7809" spans="1:6" x14ac:dyDescent="0.2">
      <c r="A7809" s="18" t="s">
        <v>222</v>
      </c>
      <c r="B7809" s="18" t="s">
        <v>230</v>
      </c>
      <c r="C7809" s="18" t="s">
        <v>340</v>
      </c>
      <c r="D7809" s="18" t="s">
        <v>244</v>
      </c>
      <c r="E7809" s="18" t="s">
        <v>161</v>
      </c>
      <c r="F7809" s="44">
        <v>43</v>
      </c>
    </row>
    <row r="7810" spans="1:6" x14ac:dyDescent="0.2">
      <c r="A7810" s="18" t="s">
        <v>222</v>
      </c>
      <c r="B7810" s="18" t="s">
        <v>230</v>
      </c>
      <c r="C7810" s="18" t="s">
        <v>340</v>
      </c>
      <c r="D7810" s="18" t="s">
        <v>138</v>
      </c>
      <c r="E7810" s="18" t="s">
        <v>140</v>
      </c>
      <c r="F7810" s="44">
        <v>92</v>
      </c>
    </row>
    <row r="7811" spans="1:6" x14ac:dyDescent="0.2">
      <c r="A7811" s="18" t="s">
        <v>222</v>
      </c>
      <c r="B7811" s="18" t="s">
        <v>230</v>
      </c>
      <c r="C7811" s="18" t="s">
        <v>340</v>
      </c>
      <c r="D7811" s="18" t="s">
        <v>138</v>
      </c>
      <c r="E7811" s="18" t="s">
        <v>139</v>
      </c>
      <c r="F7811" s="44">
        <v>541</v>
      </c>
    </row>
    <row r="7812" spans="1:6" x14ac:dyDescent="0.2">
      <c r="A7812" s="18" t="s">
        <v>222</v>
      </c>
      <c r="B7812" s="18" t="s">
        <v>230</v>
      </c>
      <c r="C7812" s="18" t="s">
        <v>340</v>
      </c>
      <c r="D7812" s="18" t="s">
        <v>148</v>
      </c>
      <c r="E7812" s="18" t="s">
        <v>23</v>
      </c>
      <c r="F7812" s="44">
        <v>19</v>
      </c>
    </row>
    <row r="7813" spans="1:6" x14ac:dyDescent="0.2">
      <c r="A7813" s="18" t="s">
        <v>222</v>
      </c>
      <c r="B7813" s="18" t="s">
        <v>230</v>
      </c>
      <c r="C7813" s="18" t="s">
        <v>341</v>
      </c>
      <c r="D7813" s="18" t="s">
        <v>21</v>
      </c>
      <c r="E7813" s="18" t="s">
        <v>156</v>
      </c>
      <c r="F7813" s="44">
        <v>246</v>
      </c>
    </row>
    <row r="7814" spans="1:6" x14ac:dyDescent="0.2">
      <c r="A7814" s="18" t="s">
        <v>222</v>
      </c>
      <c r="B7814" s="18" t="s">
        <v>230</v>
      </c>
      <c r="C7814" s="18" t="s">
        <v>341</v>
      </c>
      <c r="D7814" s="18" t="s">
        <v>21</v>
      </c>
      <c r="E7814" s="18" t="s">
        <v>157</v>
      </c>
      <c r="F7814" s="44">
        <v>527</v>
      </c>
    </row>
    <row r="7815" spans="1:6" x14ac:dyDescent="0.2">
      <c r="A7815" s="18" t="s">
        <v>222</v>
      </c>
      <c r="B7815" s="18" t="s">
        <v>230</v>
      </c>
      <c r="C7815" s="18" t="s">
        <v>341</v>
      </c>
      <c r="D7815" s="18" t="s">
        <v>73</v>
      </c>
      <c r="E7815" s="18" t="s">
        <v>93</v>
      </c>
      <c r="F7815" s="44">
        <v>23</v>
      </c>
    </row>
    <row r="7816" spans="1:6" x14ac:dyDescent="0.2">
      <c r="A7816" s="18" t="s">
        <v>222</v>
      </c>
      <c r="B7816" s="18" t="s">
        <v>230</v>
      </c>
      <c r="C7816" s="18" t="s">
        <v>341</v>
      </c>
      <c r="D7816" s="18" t="s">
        <v>73</v>
      </c>
      <c r="E7816" s="18" t="s">
        <v>92</v>
      </c>
      <c r="F7816" s="44">
        <v>10</v>
      </c>
    </row>
    <row r="7817" spans="1:6" x14ac:dyDescent="0.2">
      <c r="A7817" s="18" t="s">
        <v>222</v>
      </c>
      <c r="B7817" s="18" t="s">
        <v>230</v>
      </c>
      <c r="C7817" s="18" t="s">
        <v>341</v>
      </c>
      <c r="D7817" s="18" t="s">
        <v>73</v>
      </c>
      <c r="E7817" s="18" t="s">
        <v>94</v>
      </c>
      <c r="F7817" s="44">
        <v>9</v>
      </c>
    </row>
    <row r="7818" spans="1:6" x14ac:dyDescent="0.2">
      <c r="A7818" s="18" t="s">
        <v>222</v>
      </c>
      <c r="B7818" s="18" t="s">
        <v>230</v>
      </c>
      <c r="C7818" s="18" t="s">
        <v>341</v>
      </c>
      <c r="D7818" s="18" t="s">
        <v>73</v>
      </c>
      <c r="E7818" s="18" t="s">
        <v>87</v>
      </c>
      <c r="F7818" s="44">
        <v>10</v>
      </c>
    </row>
    <row r="7819" spans="1:6" x14ac:dyDescent="0.2">
      <c r="A7819" s="18" t="s">
        <v>222</v>
      </c>
      <c r="B7819" s="18" t="s">
        <v>230</v>
      </c>
      <c r="C7819" s="18" t="s">
        <v>341</v>
      </c>
      <c r="D7819" s="18" t="s">
        <v>73</v>
      </c>
      <c r="E7819" s="18" t="s">
        <v>86</v>
      </c>
      <c r="F7819" s="44">
        <v>44</v>
      </c>
    </row>
    <row r="7820" spans="1:6" x14ac:dyDescent="0.2">
      <c r="A7820" s="18" t="s">
        <v>222</v>
      </c>
      <c r="B7820" s="18" t="s">
        <v>230</v>
      </c>
      <c r="C7820" s="18" t="s">
        <v>341</v>
      </c>
      <c r="D7820" s="18" t="s">
        <v>73</v>
      </c>
      <c r="E7820" s="18" t="s">
        <v>88</v>
      </c>
      <c r="F7820" s="44">
        <v>3</v>
      </c>
    </row>
    <row r="7821" spans="1:6" x14ac:dyDescent="0.2">
      <c r="A7821" s="18" t="s">
        <v>222</v>
      </c>
      <c r="B7821" s="18" t="s">
        <v>230</v>
      </c>
      <c r="C7821" s="18" t="s">
        <v>341</v>
      </c>
      <c r="D7821" s="18" t="s">
        <v>73</v>
      </c>
      <c r="E7821" s="18" t="s">
        <v>96</v>
      </c>
      <c r="F7821" s="44">
        <v>31</v>
      </c>
    </row>
    <row r="7822" spans="1:6" x14ac:dyDescent="0.2">
      <c r="A7822" s="18" t="s">
        <v>222</v>
      </c>
      <c r="B7822" s="18" t="s">
        <v>230</v>
      </c>
      <c r="C7822" s="18" t="s">
        <v>341</v>
      </c>
      <c r="D7822" s="18" t="s">
        <v>73</v>
      </c>
      <c r="E7822" s="18" t="s">
        <v>95</v>
      </c>
      <c r="F7822" s="44">
        <v>39</v>
      </c>
    </row>
    <row r="7823" spans="1:6" x14ac:dyDescent="0.2">
      <c r="A7823" s="18" t="s">
        <v>222</v>
      </c>
      <c r="B7823" s="18" t="s">
        <v>230</v>
      </c>
      <c r="C7823" s="18" t="s">
        <v>341</v>
      </c>
      <c r="D7823" s="18" t="s">
        <v>73</v>
      </c>
      <c r="E7823" s="18" t="s">
        <v>97</v>
      </c>
      <c r="F7823" s="44">
        <v>9</v>
      </c>
    </row>
    <row r="7824" spans="1:6" x14ac:dyDescent="0.2">
      <c r="A7824" s="18" t="s">
        <v>222</v>
      </c>
      <c r="B7824" s="18" t="s">
        <v>230</v>
      </c>
      <c r="C7824" s="18" t="s">
        <v>341</v>
      </c>
      <c r="D7824" s="18" t="s">
        <v>73</v>
      </c>
      <c r="E7824" s="18" t="s">
        <v>79</v>
      </c>
      <c r="F7824" s="44">
        <v>42</v>
      </c>
    </row>
    <row r="7825" spans="1:6" x14ac:dyDescent="0.2">
      <c r="A7825" s="18" t="s">
        <v>222</v>
      </c>
      <c r="B7825" s="18" t="s">
        <v>230</v>
      </c>
      <c r="C7825" s="18" t="s">
        <v>341</v>
      </c>
      <c r="D7825" s="18" t="s">
        <v>73</v>
      </c>
      <c r="E7825" s="18" t="s">
        <v>78</v>
      </c>
      <c r="F7825" s="44">
        <v>6</v>
      </c>
    </row>
    <row r="7826" spans="1:6" x14ac:dyDescent="0.2">
      <c r="A7826" s="18" t="s">
        <v>222</v>
      </c>
      <c r="B7826" s="18" t="s">
        <v>230</v>
      </c>
      <c r="C7826" s="18" t="s">
        <v>341</v>
      </c>
      <c r="D7826" s="18" t="s">
        <v>73</v>
      </c>
      <c r="E7826" s="18" t="s">
        <v>81</v>
      </c>
      <c r="F7826" s="44">
        <v>4</v>
      </c>
    </row>
    <row r="7827" spans="1:6" x14ac:dyDescent="0.2">
      <c r="A7827" s="18" t="s">
        <v>222</v>
      </c>
      <c r="B7827" s="18" t="s">
        <v>230</v>
      </c>
      <c r="C7827" s="18" t="s">
        <v>341</v>
      </c>
      <c r="D7827" s="18" t="s">
        <v>73</v>
      </c>
      <c r="E7827" s="18" t="s">
        <v>76</v>
      </c>
      <c r="F7827" s="44">
        <v>32</v>
      </c>
    </row>
    <row r="7828" spans="1:6" x14ac:dyDescent="0.2">
      <c r="A7828" s="18" t="s">
        <v>222</v>
      </c>
      <c r="B7828" s="18" t="s">
        <v>230</v>
      </c>
      <c r="C7828" s="18" t="s">
        <v>341</v>
      </c>
      <c r="D7828" s="18" t="s">
        <v>73</v>
      </c>
      <c r="E7828" s="18" t="s">
        <v>75</v>
      </c>
      <c r="F7828" s="44">
        <v>239</v>
      </c>
    </row>
    <row r="7829" spans="1:6" x14ac:dyDescent="0.2">
      <c r="A7829" s="18" t="s">
        <v>222</v>
      </c>
      <c r="B7829" s="18" t="s">
        <v>230</v>
      </c>
      <c r="C7829" s="18" t="s">
        <v>341</v>
      </c>
      <c r="D7829" s="18" t="s">
        <v>73</v>
      </c>
      <c r="E7829" s="18" t="s">
        <v>74</v>
      </c>
      <c r="F7829" s="44">
        <v>4</v>
      </c>
    </row>
    <row r="7830" spans="1:6" x14ac:dyDescent="0.2">
      <c r="A7830" s="18" t="s">
        <v>222</v>
      </c>
      <c r="B7830" s="18" t="s">
        <v>230</v>
      </c>
      <c r="C7830" s="18" t="s">
        <v>341</v>
      </c>
      <c r="D7830" s="18" t="s">
        <v>73</v>
      </c>
      <c r="E7830" s="18" t="s">
        <v>77</v>
      </c>
      <c r="F7830" s="44">
        <v>29</v>
      </c>
    </row>
    <row r="7831" spans="1:6" x14ac:dyDescent="0.2">
      <c r="A7831" s="18" t="s">
        <v>222</v>
      </c>
      <c r="B7831" s="18" t="s">
        <v>230</v>
      </c>
      <c r="C7831" s="18" t="s">
        <v>341</v>
      </c>
      <c r="D7831" s="18" t="s">
        <v>73</v>
      </c>
      <c r="E7831" s="18" t="s">
        <v>84</v>
      </c>
      <c r="F7831" s="44">
        <v>8</v>
      </c>
    </row>
    <row r="7832" spans="1:6" x14ac:dyDescent="0.2">
      <c r="A7832" s="18" t="s">
        <v>222</v>
      </c>
      <c r="B7832" s="18" t="s">
        <v>230</v>
      </c>
      <c r="C7832" s="18" t="s">
        <v>341</v>
      </c>
      <c r="D7832" s="18" t="s">
        <v>73</v>
      </c>
      <c r="E7832" s="18" t="s">
        <v>83</v>
      </c>
      <c r="F7832" s="44">
        <v>51</v>
      </c>
    </row>
    <row r="7833" spans="1:6" x14ac:dyDescent="0.2">
      <c r="A7833" s="18" t="s">
        <v>222</v>
      </c>
      <c r="B7833" s="18" t="s">
        <v>230</v>
      </c>
      <c r="C7833" s="18" t="s">
        <v>341</v>
      </c>
      <c r="D7833" s="18" t="s">
        <v>73</v>
      </c>
      <c r="E7833" s="18" t="s">
        <v>82</v>
      </c>
      <c r="F7833" s="44">
        <v>50</v>
      </c>
    </row>
    <row r="7834" spans="1:6" x14ac:dyDescent="0.2">
      <c r="A7834" s="18" t="s">
        <v>222</v>
      </c>
      <c r="B7834" s="18" t="s">
        <v>230</v>
      </c>
      <c r="C7834" s="18" t="s">
        <v>341</v>
      </c>
      <c r="D7834" s="18" t="s">
        <v>73</v>
      </c>
      <c r="E7834" s="18" t="s">
        <v>85</v>
      </c>
      <c r="F7834" s="44">
        <v>19</v>
      </c>
    </row>
    <row r="7835" spans="1:6" x14ac:dyDescent="0.2">
      <c r="A7835" s="18" t="s">
        <v>222</v>
      </c>
      <c r="B7835" s="18" t="s">
        <v>230</v>
      </c>
      <c r="C7835" s="18" t="s">
        <v>341</v>
      </c>
      <c r="D7835" s="18" t="s">
        <v>73</v>
      </c>
      <c r="E7835" s="18" t="s">
        <v>90</v>
      </c>
      <c r="F7835" s="44">
        <v>249</v>
      </c>
    </row>
    <row r="7836" spans="1:6" x14ac:dyDescent="0.2">
      <c r="A7836" s="18" t="s">
        <v>222</v>
      </c>
      <c r="B7836" s="18" t="s">
        <v>230</v>
      </c>
      <c r="C7836" s="18" t="s">
        <v>341</v>
      </c>
      <c r="D7836" s="18" t="s">
        <v>73</v>
      </c>
      <c r="E7836" s="18" t="s">
        <v>89</v>
      </c>
      <c r="F7836" s="44">
        <v>45</v>
      </c>
    </row>
    <row r="7837" spans="1:6" x14ac:dyDescent="0.2">
      <c r="A7837" s="18" t="s">
        <v>222</v>
      </c>
      <c r="B7837" s="18" t="s">
        <v>230</v>
      </c>
      <c r="C7837" s="18" t="s">
        <v>341</v>
      </c>
      <c r="D7837" s="18" t="s">
        <v>73</v>
      </c>
      <c r="E7837" s="18" t="s">
        <v>91</v>
      </c>
      <c r="F7837" s="44">
        <v>115</v>
      </c>
    </row>
    <row r="7838" spans="1:6" x14ac:dyDescent="0.2">
      <c r="A7838" s="18" t="s">
        <v>222</v>
      </c>
      <c r="B7838" s="18" t="s">
        <v>230</v>
      </c>
      <c r="C7838" s="18" t="s">
        <v>341</v>
      </c>
      <c r="D7838" s="18" t="s">
        <v>150</v>
      </c>
      <c r="E7838" s="18" t="s">
        <v>154</v>
      </c>
      <c r="F7838" s="44">
        <v>3301</v>
      </c>
    </row>
    <row r="7839" spans="1:6" x14ac:dyDescent="0.2">
      <c r="A7839" s="18" t="s">
        <v>222</v>
      </c>
      <c r="B7839" s="18" t="s">
        <v>230</v>
      </c>
      <c r="C7839" s="18" t="s">
        <v>341</v>
      </c>
      <c r="D7839" s="18" t="s">
        <v>150</v>
      </c>
      <c r="E7839" s="18" t="s">
        <v>151</v>
      </c>
      <c r="F7839" s="44">
        <v>7</v>
      </c>
    </row>
    <row r="7840" spans="1:6" x14ac:dyDescent="0.2">
      <c r="A7840" s="18" t="s">
        <v>222</v>
      </c>
      <c r="B7840" s="18" t="s">
        <v>230</v>
      </c>
      <c r="C7840" s="18" t="s">
        <v>341</v>
      </c>
      <c r="D7840" s="18" t="s">
        <v>150</v>
      </c>
      <c r="E7840" s="18" t="s">
        <v>152</v>
      </c>
      <c r="F7840" s="44">
        <v>552</v>
      </c>
    </row>
    <row r="7841" spans="1:6" x14ac:dyDescent="0.2">
      <c r="A7841" s="18" t="s">
        <v>222</v>
      </c>
      <c r="B7841" s="18" t="s">
        <v>230</v>
      </c>
      <c r="C7841" s="18" t="s">
        <v>341</v>
      </c>
      <c r="D7841" s="18" t="s">
        <v>150</v>
      </c>
      <c r="E7841" s="18" t="s">
        <v>153</v>
      </c>
      <c r="F7841" s="44">
        <v>2623</v>
      </c>
    </row>
    <row r="7842" spans="1:6" x14ac:dyDescent="0.2">
      <c r="A7842" s="18" t="s">
        <v>222</v>
      </c>
      <c r="B7842" s="18" t="s">
        <v>230</v>
      </c>
      <c r="C7842" s="18" t="s">
        <v>341</v>
      </c>
      <c r="D7842" s="18" t="s">
        <v>57</v>
      </c>
      <c r="E7842" s="18" t="s">
        <v>62</v>
      </c>
      <c r="F7842" s="44">
        <v>2566</v>
      </c>
    </row>
    <row r="7843" spans="1:6" x14ac:dyDescent="0.2">
      <c r="A7843" s="18" t="s">
        <v>222</v>
      </c>
      <c r="B7843" s="18" t="s">
        <v>230</v>
      </c>
      <c r="C7843" s="18" t="s">
        <v>341</v>
      </c>
      <c r="D7843" s="18" t="s">
        <v>57</v>
      </c>
      <c r="E7843" s="18" t="s">
        <v>59</v>
      </c>
      <c r="F7843" s="44">
        <v>854</v>
      </c>
    </row>
    <row r="7844" spans="1:6" x14ac:dyDescent="0.2">
      <c r="A7844" s="18" t="s">
        <v>222</v>
      </c>
      <c r="B7844" s="18" t="s">
        <v>230</v>
      </c>
      <c r="C7844" s="18" t="s">
        <v>341</v>
      </c>
      <c r="D7844" s="18" t="s">
        <v>57</v>
      </c>
      <c r="E7844" s="18" t="s">
        <v>60</v>
      </c>
      <c r="F7844" s="44">
        <v>2469</v>
      </c>
    </row>
    <row r="7845" spans="1:6" x14ac:dyDescent="0.2">
      <c r="A7845" s="18" t="s">
        <v>222</v>
      </c>
      <c r="B7845" s="18" t="s">
        <v>230</v>
      </c>
      <c r="C7845" s="18" t="s">
        <v>341</v>
      </c>
      <c r="D7845" s="18" t="s">
        <v>57</v>
      </c>
      <c r="E7845" s="18" t="s">
        <v>61</v>
      </c>
      <c r="F7845" s="44">
        <v>910</v>
      </c>
    </row>
    <row r="7846" spans="1:6" x14ac:dyDescent="0.2">
      <c r="A7846" s="18" t="s">
        <v>222</v>
      </c>
      <c r="B7846" s="18" t="s">
        <v>230</v>
      </c>
      <c r="C7846" s="18" t="s">
        <v>341</v>
      </c>
      <c r="D7846" s="18" t="s">
        <v>57</v>
      </c>
      <c r="E7846" s="18" t="s">
        <v>63</v>
      </c>
      <c r="F7846" s="44">
        <v>664</v>
      </c>
    </row>
    <row r="7847" spans="1:6" x14ac:dyDescent="0.2">
      <c r="A7847" s="18" t="s">
        <v>222</v>
      </c>
      <c r="B7847" s="18" t="s">
        <v>230</v>
      </c>
      <c r="C7847" s="18" t="s">
        <v>341</v>
      </c>
      <c r="D7847" s="18" t="s">
        <v>57</v>
      </c>
      <c r="E7847" s="18" t="s">
        <v>23</v>
      </c>
      <c r="F7847" s="44">
        <v>472</v>
      </c>
    </row>
    <row r="7848" spans="1:6" x14ac:dyDescent="0.2">
      <c r="A7848" s="18" t="s">
        <v>222</v>
      </c>
      <c r="B7848" s="18" t="s">
        <v>230</v>
      </c>
      <c r="C7848" s="18" t="s">
        <v>341</v>
      </c>
      <c r="D7848" s="18" t="s">
        <v>141</v>
      </c>
      <c r="E7848" s="18" t="s">
        <v>145</v>
      </c>
      <c r="F7848" s="44">
        <v>1</v>
      </c>
    </row>
    <row r="7849" spans="1:6" x14ac:dyDescent="0.2">
      <c r="A7849" s="18" t="s">
        <v>222</v>
      </c>
      <c r="B7849" s="18" t="s">
        <v>230</v>
      </c>
      <c r="C7849" s="18" t="s">
        <v>341</v>
      </c>
      <c r="D7849" s="18" t="s">
        <v>141</v>
      </c>
      <c r="E7849" s="18" t="s">
        <v>142</v>
      </c>
      <c r="F7849" s="44">
        <v>204</v>
      </c>
    </row>
    <row r="7850" spans="1:6" x14ac:dyDescent="0.2">
      <c r="A7850" s="18" t="s">
        <v>222</v>
      </c>
      <c r="B7850" s="18" t="s">
        <v>230</v>
      </c>
      <c r="C7850" s="18" t="s">
        <v>341</v>
      </c>
      <c r="D7850" s="18" t="s">
        <v>141</v>
      </c>
      <c r="E7850" s="18" t="s">
        <v>147</v>
      </c>
      <c r="F7850" s="44">
        <v>28</v>
      </c>
    </row>
    <row r="7851" spans="1:6" x14ac:dyDescent="0.2">
      <c r="A7851" s="18" t="s">
        <v>222</v>
      </c>
      <c r="B7851" s="18" t="s">
        <v>230</v>
      </c>
      <c r="C7851" s="18" t="s">
        <v>341</v>
      </c>
      <c r="D7851" s="18" t="s">
        <v>141</v>
      </c>
      <c r="E7851" s="18" t="s">
        <v>144</v>
      </c>
      <c r="F7851" s="44">
        <v>4</v>
      </c>
    </row>
    <row r="7852" spans="1:6" x14ac:dyDescent="0.2">
      <c r="A7852" s="18" t="s">
        <v>222</v>
      </c>
      <c r="B7852" s="18" t="s">
        <v>230</v>
      </c>
      <c r="C7852" s="18" t="s">
        <v>341</v>
      </c>
      <c r="D7852" s="18" t="s">
        <v>141</v>
      </c>
      <c r="E7852" s="18" t="s">
        <v>143</v>
      </c>
      <c r="F7852" s="44">
        <v>4</v>
      </c>
    </row>
    <row r="7853" spans="1:6" x14ac:dyDescent="0.2">
      <c r="A7853" s="18" t="s">
        <v>222</v>
      </c>
      <c r="B7853" s="18" t="s">
        <v>230</v>
      </c>
      <c r="C7853" s="18" t="s">
        <v>341</v>
      </c>
      <c r="D7853" s="18" t="s">
        <v>35</v>
      </c>
      <c r="E7853" s="18" t="s">
        <v>21</v>
      </c>
      <c r="F7853" s="44">
        <v>802</v>
      </c>
    </row>
    <row r="7854" spans="1:6" x14ac:dyDescent="0.2">
      <c r="A7854" s="18" t="s">
        <v>222</v>
      </c>
      <c r="B7854" s="18" t="s">
        <v>230</v>
      </c>
      <c r="C7854" s="18" t="s">
        <v>341</v>
      </c>
      <c r="D7854" s="18" t="s">
        <v>35</v>
      </c>
      <c r="E7854" s="18" t="s">
        <v>36</v>
      </c>
      <c r="F7854" s="44">
        <v>34</v>
      </c>
    </row>
    <row r="7855" spans="1:6" x14ac:dyDescent="0.2">
      <c r="A7855" s="18" t="s">
        <v>222</v>
      </c>
      <c r="B7855" s="18" t="s">
        <v>230</v>
      </c>
      <c r="C7855" s="18" t="s">
        <v>341</v>
      </c>
      <c r="D7855" s="18" t="s">
        <v>35</v>
      </c>
      <c r="E7855" s="18" t="s">
        <v>38</v>
      </c>
      <c r="F7855" s="44">
        <v>2546</v>
      </c>
    </row>
    <row r="7856" spans="1:6" x14ac:dyDescent="0.2">
      <c r="A7856" s="18" t="s">
        <v>222</v>
      </c>
      <c r="B7856" s="18" t="s">
        <v>230</v>
      </c>
      <c r="C7856" s="18" t="s">
        <v>341</v>
      </c>
      <c r="D7856" s="18" t="s">
        <v>35</v>
      </c>
      <c r="E7856" s="18" t="s">
        <v>23</v>
      </c>
      <c r="F7856" s="44">
        <v>140</v>
      </c>
    </row>
    <row r="7857" spans="1:6" x14ac:dyDescent="0.2">
      <c r="A7857" s="18" t="s">
        <v>222</v>
      </c>
      <c r="B7857" s="18" t="s">
        <v>230</v>
      </c>
      <c r="C7857" s="18" t="s">
        <v>341</v>
      </c>
      <c r="D7857" s="18" t="s">
        <v>35</v>
      </c>
      <c r="E7857" s="18" t="s">
        <v>37</v>
      </c>
      <c r="F7857" s="44">
        <v>154</v>
      </c>
    </row>
    <row r="7858" spans="1:6" x14ac:dyDescent="0.2">
      <c r="A7858" s="18" t="s">
        <v>222</v>
      </c>
      <c r="B7858" s="18" t="s">
        <v>230</v>
      </c>
      <c r="C7858" s="18" t="s">
        <v>341</v>
      </c>
      <c r="D7858" s="18" t="s">
        <v>35</v>
      </c>
      <c r="E7858" s="18" t="s">
        <v>22</v>
      </c>
      <c r="F7858" s="44">
        <v>88</v>
      </c>
    </row>
    <row r="7859" spans="1:6" x14ac:dyDescent="0.2">
      <c r="A7859" s="18" t="s">
        <v>222</v>
      </c>
      <c r="B7859" s="18" t="s">
        <v>230</v>
      </c>
      <c r="C7859" s="18" t="s">
        <v>341</v>
      </c>
      <c r="D7859" s="18" t="s">
        <v>272</v>
      </c>
      <c r="E7859" s="18" t="s">
        <v>166</v>
      </c>
      <c r="F7859" s="44">
        <v>430</v>
      </c>
    </row>
    <row r="7860" spans="1:6" x14ac:dyDescent="0.2">
      <c r="A7860" s="18" t="s">
        <v>222</v>
      </c>
      <c r="B7860" s="18" t="s">
        <v>230</v>
      </c>
      <c r="C7860" s="18" t="s">
        <v>341</v>
      </c>
      <c r="D7860" s="18" t="s">
        <v>272</v>
      </c>
      <c r="E7860" s="18" t="s">
        <v>163</v>
      </c>
      <c r="F7860" s="44">
        <v>1791</v>
      </c>
    </row>
    <row r="7861" spans="1:6" x14ac:dyDescent="0.2">
      <c r="A7861" s="18" t="s">
        <v>222</v>
      </c>
      <c r="B7861" s="18" t="s">
        <v>230</v>
      </c>
      <c r="C7861" s="18" t="s">
        <v>341</v>
      </c>
      <c r="D7861" s="18" t="s">
        <v>105</v>
      </c>
      <c r="E7861" s="18" t="s">
        <v>107</v>
      </c>
      <c r="F7861" s="44">
        <v>6</v>
      </c>
    </row>
    <row r="7862" spans="1:6" x14ac:dyDescent="0.2">
      <c r="A7862" s="18" t="s">
        <v>222</v>
      </c>
      <c r="B7862" s="18" t="s">
        <v>230</v>
      </c>
      <c r="C7862" s="18" t="s">
        <v>341</v>
      </c>
      <c r="D7862" s="18" t="s">
        <v>105</v>
      </c>
      <c r="E7862" s="18" t="s">
        <v>108</v>
      </c>
      <c r="F7862" s="44">
        <v>37</v>
      </c>
    </row>
    <row r="7863" spans="1:6" x14ac:dyDescent="0.2">
      <c r="A7863" s="18" t="s">
        <v>222</v>
      </c>
      <c r="B7863" s="18" t="s">
        <v>230</v>
      </c>
      <c r="C7863" s="18" t="s">
        <v>341</v>
      </c>
      <c r="D7863" s="18" t="s">
        <v>105</v>
      </c>
      <c r="E7863" s="18" t="s">
        <v>109</v>
      </c>
      <c r="F7863" s="44">
        <v>676</v>
      </c>
    </row>
    <row r="7864" spans="1:6" x14ac:dyDescent="0.2">
      <c r="A7864" s="18" t="s">
        <v>222</v>
      </c>
      <c r="B7864" s="18" t="s">
        <v>230</v>
      </c>
      <c r="C7864" s="18" t="s">
        <v>341</v>
      </c>
      <c r="D7864" s="18" t="s">
        <v>105</v>
      </c>
      <c r="E7864" s="18" t="s">
        <v>110</v>
      </c>
      <c r="F7864" s="44">
        <v>15</v>
      </c>
    </row>
    <row r="7865" spans="1:6" x14ac:dyDescent="0.2">
      <c r="A7865" s="18" t="s">
        <v>222</v>
      </c>
      <c r="B7865" s="18" t="s">
        <v>230</v>
      </c>
      <c r="C7865" s="18" t="s">
        <v>341</v>
      </c>
      <c r="D7865" s="18" t="s">
        <v>105</v>
      </c>
      <c r="E7865" s="18" t="s">
        <v>111</v>
      </c>
      <c r="F7865" s="44">
        <v>46</v>
      </c>
    </row>
    <row r="7866" spans="1:6" x14ac:dyDescent="0.2">
      <c r="A7866" s="18" t="s">
        <v>222</v>
      </c>
      <c r="B7866" s="18" t="s">
        <v>230</v>
      </c>
      <c r="C7866" s="18" t="s">
        <v>341</v>
      </c>
      <c r="D7866" s="18" t="s">
        <v>105</v>
      </c>
      <c r="E7866" s="18" t="s">
        <v>112</v>
      </c>
      <c r="F7866" s="44">
        <v>3</v>
      </c>
    </row>
    <row r="7867" spans="1:6" x14ac:dyDescent="0.2">
      <c r="A7867" s="18" t="s">
        <v>222</v>
      </c>
      <c r="B7867" s="18" t="s">
        <v>230</v>
      </c>
      <c r="C7867" s="18" t="s">
        <v>341</v>
      </c>
      <c r="D7867" s="18" t="s">
        <v>105</v>
      </c>
      <c r="E7867" s="18" t="s">
        <v>113</v>
      </c>
      <c r="F7867" s="44">
        <v>11</v>
      </c>
    </row>
    <row r="7868" spans="1:6" x14ac:dyDescent="0.2">
      <c r="A7868" s="18" t="s">
        <v>222</v>
      </c>
      <c r="B7868" s="18" t="s">
        <v>230</v>
      </c>
      <c r="C7868" s="18" t="s">
        <v>341</v>
      </c>
      <c r="D7868" s="18" t="s">
        <v>105</v>
      </c>
      <c r="E7868" s="18" t="s">
        <v>114</v>
      </c>
      <c r="F7868" s="44">
        <v>4</v>
      </c>
    </row>
    <row r="7869" spans="1:6" x14ac:dyDescent="0.2">
      <c r="A7869" s="18" t="s">
        <v>222</v>
      </c>
      <c r="B7869" s="18" t="s">
        <v>230</v>
      </c>
      <c r="C7869" s="18" t="s">
        <v>341</v>
      </c>
      <c r="D7869" s="18" t="s">
        <v>105</v>
      </c>
      <c r="E7869" s="18" t="s">
        <v>115</v>
      </c>
      <c r="F7869" s="44">
        <v>5</v>
      </c>
    </row>
    <row r="7870" spans="1:6" x14ac:dyDescent="0.2">
      <c r="A7870" s="18" t="s">
        <v>222</v>
      </c>
      <c r="B7870" s="18" t="s">
        <v>230</v>
      </c>
      <c r="C7870" s="18" t="s">
        <v>341</v>
      </c>
      <c r="D7870" s="18" t="s">
        <v>105</v>
      </c>
      <c r="E7870" s="18" t="s">
        <v>116</v>
      </c>
      <c r="F7870" s="44">
        <v>5</v>
      </c>
    </row>
    <row r="7871" spans="1:6" x14ac:dyDescent="0.2">
      <c r="A7871" s="18" t="s">
        <v>222</v>
      </c>
      <c r="B7871" s="18" t="s">
        <v>230</v>
      </c>
      <c r="C7871" s="18" t="s">
        <v>341</v>
      </c>
      <c r="D7871" s="18" t="s">
        <v>105</v>
      </c>
      <c r="E7871" s="18" t="s">
        <v>117</v>
      </c>
      <c r="F7871" s="44">
        <v>42</v>
      </c>
    </row>
    <row r="7872" spans="1:6" x14ac:dyDescent="0.2">
      <c r="A7872" s="18" t="s">
        <v>222</v>
      </c>
      <c r="B7872" s="18" t="s">
        <v>230</v>
      </c>
      <c r="C7872" s="18" t="s">
        <v>341</v>
      </c>
      <c r="D7872" s="18" t="s">
        <v>105</v>
      </c>
      <c r="E7872" s="18" t="s">
        <v>119</v>
      </c>
      <c r="F7872" s="44">
        <v>1</v>
      </c>
    </row>
    <row r="7873" spans="1:6" x14ac:dyDescent="0.2">
      <c r="A7873" s="18" t="s">
        <v>222</v>
      </c>
      <c r="B7873" s="18" t="s">
        <v>230</v>
      </c>
      <c r="C7873" s="18" t="s">
        <v>341</v>
      </c>
      <c r="D7873" s="18" t="s">
        <v>105</v>
      </c>
      <c r="E7873" s="18" t="s">
        <v>120</v>
      </c>
      <c r="F7873" s="44">
        <v>7</v>
      </c>
    </row>
    <row r="7874" spans="1:6" x14ac:dyDescent="0.2">
      <c r="A7874" s="18" t="s">
        <v>222</v>
      </c>
      <c r="B7874" s="18" t="s">
        <v>230</v>
      </c>
      <c r="C7874" s="18" t="s">
        <v>341</v>
      </c>
      <c r="D7874" s="18" t="s">
        <v>105</v>
      </c>
      <c r="E7874" s="18" t="s">
        <v>121</v>
      </c>
      <c r="F7874" s="44">
        <v>19</v>
      </c>
    </row>
    <row r="7875" spans="1:6" x14ac:dyDescent="0.2">
      <c r="A7875" s="18" t="s">
        <v>222</v>
      </c>
      <c r="B7875" s="18" t="s">
        <v>230</v>
      </c>
      <c r="C7875" s="18" t="s">
        <v>341</v>
      </c>
      <c r="D7875" s="18" t="s">
        <v>105</v>
      </c>
      <c r="E7875" s="18" t="s">
        <v>123</v>
      </c>
      <c r="F7875" s="44">
        <v>6</v>
      </c>
    </row>
    <row r="7876" spans="1:6" x14ac:dyDescent="0.2">
      <c r="A7876" s="18" t="s">
        <v>222</v>
      </c>
      <c r="B7876" s="18" t="s">
        <v>230</v>
      </c>
      <c r="C7876" s="18" t="s">
        <v>341</v>
      </c>
      <c r="D7876" s="18" t="s">
        <v>105</v>
      </c>
      <c r="E7876" s="18" t="s">
        <v>124</v>
      </c>
      <c r="F7876" s="44">
        <v>4</v>
      </c>
    </row>
    <row r="7877" spans="1:6" x14ac:dyDescent="0.2">
      <c r="A7877" s="18" t="s">
        <v>222</v>
      </c>
      <c r="B7877" s="18" t="s">
        <v>230</v>
      </c>
      <c r="C7877" s="18" t="s">
        <v>341</v>
      </c>
      <c r="D7877" s="18" t="s">
        <v>105</v>
      </c>
      <c r="E7877" s="18" t="s">
        <v>125</v>
      </c>
      <c r="F7877" s="44">
        <v>36</v>
      </c>
    </row>
    <row r="7878" spans="1:6" x14ac:dyDescent="0.2">
      <c r="A7878" s="18" t="s">
        <v>222</v>
      </c>
      <c r="B7878" s="18" t="s">
        <v>230</v>
      </c>
      <c r="C7878" s="18" t="s">
        <v>341</v>
      </c>
      <c r="D7878" s="18" t="s">
        <v>105</v>
      </c>
      <c r="E7878" s="18" t="s">
        <v>126</v>
      </c>
      <c r="F7878" s="44">
        <v>9</v>
      </c>
    </row>
    <row r="7879" spans="1:6" x14ac:dyDescent="0.2">
      <c r="A7879" s="18" t="s">
        <v>222</v>
      </c>
      <c r="B7879" s="18" t="s">
        <v>230</v>
      </c>
      <c r="C7879" s="18" t="s">
        <v>341</v>
      </c>
      <c r="D7879" s="18" t="s">
        <v>105</v>
      </c>
      <c r="E7879" s="18" t="s">
        <v>127</v>
      </c>
      <c r="F7879" s="44">
        <v>113</v>
      </c>
    </row>
    <row r="7880" spans="1:6" x14ac:dyDescent="0.2">
      <c r="A7880" s="18" t="s">
        <v>222</v>
      </c>
      <c r="B7880" s="18" t="s">
        <v>230</v>
      </c>
      <c r="C7880" s="18" t="s">
        <v>341</v>
      </c>
      <c r="D7880" s="18" t="s">
        <v>242</v>
      </c>
      <c r="E7880" s="18" t="s">
        <v>62</v>
      </c>
      <c r="F7880" s="44">
        <v>2044</v>
      </c>
    </row>
    <row r="7881" spans="1:6" x14ac:dyDescent="0.2">
      <c r="A7881" s="18" t="s">
        <v>222</v>
      </c>
      <c r="B7881" s="18" t="s">
        <v>230</v>
      </c>
      <c r="C7881" s="18" t="s">
        <v>341</v>
      </c>
      <c r="D7881" s="18" t="s">
        <v>242</v>
      </c>
      <c r="E7881" s="18" t="s">
        <v>59</v>
      </c>
      <c r="F7881" s="44">
        <v>101</v>
      </c>
    </row>
    <row r="7882" spans="1:6" x14ac:dyDescent="0.2">
      <c r="A7882" s="18" t="s">
        <v>222</v>
      </c>
      <c r="B7882" s="18" t="s">
        <v>230</v>
      </c>
      <c r="C7882" s="18" t="s">
        <v>341</v>
      </c>
      <c r="D7882" s="18" t="s">
        <v>242</v>
      </c>
      <c r="E7882" s="18" t="s">
        <v>60</v>
      </c>
      <c r="F7882" s="44">
        <v>35</v>
      </c>
    </row>
    <row r="7883" spans="1:6" x14ac:dyDescent="0.2">
      <c r="A7883" s="18" t="s">
        <v>222</v>
      </c>
      <c r="B7883" s="18" t="s">
        <v>230</v>
      </c>
      <c r="C7883" s="18" t="s">
        <v>341</v>
      </c>
      <c r="D7883" s="18" t="s">
        <v>242</v>
      </c>
      <c r="E7883" s="18" t="s">
        <v>61</v>
      </c>
      <c r="F7883" s="44">
        <v>398</v>
      </c>
    </row>
    <row r="7884" spans="1:6" x14ac:dyDescent="0.2">
      <c r="A7884" s="18" t="s">
        <v>222</v>
      </c>
      <c r="B7884" s="18" t="s">
        <v>230</v>
      </c>
      <c r="C7884" s="18" t="s">
        <v>341</v>
      </c>
      <c r="D7884" s="18" t="s">
        <v>242</v>
      </c>
      <c r="E7884" s="18" t="s">
        <v>63</v>
      </c>
      <c r="F7884" s="44">
        <v>147</v>
      </c>
    </row>
    <row r="7885" spans="1:6" x14ac:dyDescent="0.2">
      <c r="A7885" s="18" t="s">
        <v>222</v>
      </c>
      <c r="B7885" s="18" t="s">
        <v>230</v>
      </c>
      <c r="C7885" s="18" t="s">
        <v>341</v>
      </c>
      <c r="D7885" s="18" t="s">
        <v>242</v>
      </c>
      <c r="E7885" s="18" t="s">
        <v>23</v>
      </c>
      <c r="F7885" s="44">
        <v>43</v>
      </c>
    </row>
    <row r="7886" spans="1:6" x14ac:dyDescent="0.2">
      <c r="A7886" s="18" t="s">
        <v>222</v>
      </c>
      <c r="B7886" s="18" t="s">
        <v>230</v>
      </c>
      <c r="C7886" s="18" t="s">
        <v>341</v>
      </c>
      <c r="D7886" s="18" t="s">
        <v>273</v>
      </c>
      <c r="E7886" s="18" t="s">
        <v>133</v>
      </c>
      <c r="F7886" s="44">
        <v>44</v>
      </c>
    </row>
    <row r="7887" spans="1:6" x14ac:dyDescent="0.2">
      <c r="A7887" s="18" t="s">
        <v>222</v>
      </c>
      <c r="B7887" s="18" t="s">
        <v>230</v>
      </c>
      <c r="C7887" s="18" t="s">
        <v>341</v>
      </c>
      <c r="D7887" s="18" t="s">
        <v>273</v>
      </c>
      <c r="E7887" s="18" t="s">
        <v>23</v>
      </c>
      <c r="F7887" s="44">
        <v>253</v>
      </c>
    </row>
    <row r="7888" spans="1:6" x14ac:dyDescent="0.2">
      <c r="A7888" s="18" t="s">
        <v>222</v>
      </c>
      <c r="B7888" s="18" t="s">
        <v>230</v>
      </c>
      <c r="C7888" s="18" t="s">
        <v>341</v>
      </c>
      <c r="D7888" s="18" t="s">
        <v>273</v>
      </c>
      <c r="E7888" s="18" t="s">
        <v>136</v>
      </c>
      <c r="F7888" s="44">
        <v>18</v>
      </c>
    </row>
    <row r="7889" spans="1:6" x14ac:dyDescent="0.2">
      <c r="A7889" s="18" t="s">
        <v>222</v>
      </c>
      <c r="B7889" s="18" t="s">
        <v>230</v>
      </c>
      <c r="C7889" s="18" t="s">
        <v>341</v>
      </c>
      <c r="D7889" s="18" t="s">
        <v>273</v>
      </c>
      <c r="E7889" s="18" t="s">
        <v>137</v>
      </c>
      <c r="F7889" s="44">
        <v>24</v>
      </c>
    </row>
    <row r="7890" spans="1:6" x14ac:dyDescent="0.2">
      <c r="A7890" s="18" t="s">
        <v>222</v>
      </c>
      <c r="B7890" s="18" t="s">
        <v>230</v>
      </c>
      <c r="C7890" s="18" t="s">
        <v>341</v>
      </c>
      <c r="D7890" s="18" t="s">
        <v>273</v>
      </c>
      <c r="E7890" s="18" t="s">
        <v>135</v>
      </c>
      <c r="F7890" s="44">
        <v>48</v>
      </c>
    </row>
    <row r="7891" spans="1:6" x14ac:dyDescent="0.2">
      <c r="A7891" s="18" t="s">
        <v>222</v>
      </c>
      <c r="B7891" s="18" t="s">
        <v>230</v>
      </c>
      <c r="C7891" s="18" t="s">
        <v>341</v>
      </c>
      <c r="D7891" s="18" t="s">
        <v>273</v>
      </c>
      <c r="E7891" s="18" t="s">
        <v>134</v>
      </c>
      <c r="F7891" s="44">
        <v>31</v>
      </c>
    </row>
    <row r="7892" spans="1:6" x14ac:dyDescent="0.2">
      <c r="A7892" s="18" t="s">
        <v>222</v>
      </c>
      <c r="B7892" s="18" t="s">
        <v>230</v>
      </c>
      <c r="C7892" s="18" t="s">
        <v>341</v>
      </c>
      <c r="D7892" s="18" t="s">
        <v>273</v>
      </c>
      <c r="E7892" s="18" t="s">
        <v>132</v>
      </c>
      <c r="F7892" s="44">
        <v>372</v>
      </c>
    </row>
    <row r="7893" spans="1:6" x14ac:dyDescent="0.2">
      <c r="A7893" s="18" t="s">
        <v>222</v>
      </c>
      <c r="B7893" s="18" t="s">
        <v>230</v>
      </c>
      <c r="C7893" s="18" t="s">
        <v>341</v>
      </c>
      <c r="D7893" s="18" t="s">
        <v>274</v>
      </c>
      <c r="E7893" s="18" t="s">
        <v>163</v>
      </c>
      <c r="F7893" s="44">
        <v>59</v>
      </c>
    </row>
    <row r="7894" spans="1:6" x14ac:dyDescent="0.2">
      <c r="A7894" s="18" t="s">
        <v>222</v>
      </c>
      <c r="B7894" s="18" t="s">
        <v>230</v>
      </c>
      <c r="C7894" s="18" t="s">
        <v>341</v>
      </c>
      <c r="D7894" s="18" t="s">
        <v>34</v>
      </c>
      <c r="E7894" s="18" t="s">
        <v>276</v>
      </c>
      <c r="F7894" s="44">
        <v>796</v>
      </c>
    </row>
    <row r="7895" spans="1:6" x14ac:dyDescent="0.2">
      <c r="A7895" s="18" t="s">
        <v>222</v>
      </c>
      <c r="B7895" s="18" t="s">
        <v>230</v>
      </c>
      <c r="C7895" s="18" t="s">
        <v>341</v>
      </c>
      <c r="D7895" s="18" t="s">
        <v>34</v>
      </c>
      <c r="E7895" s="18" t="s">
        <v>28</v>
      </c>
      <c r="F7895" s="44">
        <v>484</v>
      </c>
    </row>
    <row r="7896" spans="1:6" x14ac:dyDescent="0.2">
      <c r="A7896" s="18" t="s">
        <v>222</v>
      </c>
      <c r="B7896" s="18" t="s">
        <v>230</v>
      </c>
      <c r="C7896" s="18" t="s">
        <v>341</v>
      </c>
      <c r="D7896" s="18" t="s">
        <v>34</v>
      </c>
      <c r="E7896" s="18" t="s">
        <v>30</v>
      </c>
      <c r="F7896" s="44">
        <v>9</v>
      </c>
    </row>
    <row r="7897" spans="1:6" x14ac:dyDescent="0.2">
      <c r="A7897" s="18" t="s">
        <v>222</v>
      </c>
      <c r="B7897" s="18" t="s">
        <v>230</v>
      </c>
      <c r="C7897" s="18" t="s">
        <v>341</v>
      </c>
      <c r="D7897" s="18" t="s">
        <v>34</v>
      </c>
      <c r="E7897" s="18" t="s">
        <v>31</v>
      </c>
      <c r="F7897" s="44">
        <v>75</v>
      </c>
    </row>
    <row r="7898" spans="1:6" x14ac:dyDescent="0.2">
      <c r="A7898" s="18" t="s">
        <v>222</v>
      </c>
      <c r="B7898" s="18" t="s">
        <v>230</v>
      </c>
      <c r="C7898" s="18" t="s">
        <v>341</v>
      </c>
      <c r="D7898" s="18" t="s">
        <v>34</v>
      </c>
      <c r="E7898" s="18" t="s">
        <v>26</v>
      </c>
      <c r="F7898" s="44">
        <v>50</v>
      </c>
    </row>
    <row r="7899" spans="1:6" x14ac:dyDescent="0.2">
      <c r="A7899" s="18" t="s">
        <v>222</v>
      </c>
      <c r="B7899" s="18" t="s">
        <v>230</v>
      </c>
      <c r="C7899" s="18" t="s">
        <v>341</v>
      </c>
      <c r="D7899" s="18" t="s">
        <v>34</v>
      </c>
      <c r="E7899" s="18" t="s">
        <v>33</v>
      </c>
      <c r="F7899" s="44">
        <v>330</v>
      </c>
    </row>
    <row r="7900" spans="1:6" x14ac:dyDescent="0.2">
      <c r="A7900" s="18" t="s">
        <v>222</v>
      </c>
      <c r="B7900" s="18" t="s">
        <v>230</v>
      </c>
      <c r="C7900" s="18" t="s">
        <v>341</v>
      </c>
      <c r="D7900" s="18" t="s">
        <v>34</v>
      </c>
      <c r="E7900" s="18" t="s">
        <v>23</v>
      </c>
      <c r="F7900" s="44">
        <v>207</v>
      </c>
    </row>
    <row r="7901" spans="1:6" x14ac:dyDescent="0.2">
      <c r="A7901" s="18" t="s">
        <v>222</v>
      </c>
      <c r="B7901" s="18" t="s">
        <v>230</v>
      </c>
      <c r="C7901" s="18" t="s">
        <v>341</v>
      </c>
      <c r="D7901" s="18" t="s">
        <v>34</v>
      </c>
      <c r="E7901" s="18" t="s">
        <v>32</v>
      </c>
      <c r="F7901" s="44">
        <v>34</v>
      </c>
    </row>
    <row r="7902" spans="1:6" x14ac:dyDescent="0.2">
      <c r="A7902" s="18" t="s">
        <v>222</v>
      </c>
      <c r="B7902" s="18" t="s">
        <v>230</v>
      </c>
      <c r="C7902" s="18" t="s">
        <v>341</v>
      </c>
      <c r="D7902" s="18" t="s">
        <v>34</v>
      </c>
      <c r="E7902" s="18" t="s">
        <v>29</v>
      </c>
      <c r="F7902" s="44">
        <v>340</v>
      </c>
    </row>
    <row r="7903" spans="1:6" x14ac:dyDescent="0.2">
      <c r="A7903" s="18" t="s">
        <v>222</v>
      </c>
      <c r="B7903" s="18" t="s">
        <v>230</v>
      </c>
      <c r="C7903" s="18" t="s">
        <v>341</v>
      </c>
      <c r="D7903" s="18" t="s">
        <v>275</v>
      </c>
      <c r="E7903" s="18" t="s">
        <v>276</v>
      </c>
      <c r="F7903" s="44">
        <v>41</v>
      </c>
    </row>
    <row r="7904" spans="1:6" x14ac:dyDescent="0.2">
      <c r="A7904" s="18" t="s">
        <v>222</v>
      </c>
      <c r="B7904" s="18" t="s">
        <v>230</v>
      </c>
      <c r="C7904" s="18" t="s">
        <v>341</v>
      </c>
      <c r="D7904" s="18" t="s">
        <v>275</v>
      </c>
      <c r="E7904" s="18" t="s">
        <v>28</v>
      </c>
      <c r="F7904" s="44">
        <v>79</v>
      </c>
    </row>
    <row r="7905" spans="1:6" x14ac:dyDescent="0.2">
      <c r="A7905" s="18" t="s">
        <v>222</v>
      </c>
      <c r="B7905" s="18" t="s">
        <v>230</v>
      </c>
      <c r="C7905" s="18" t="s">
        <v>341</v>
      </c>
      <c r="D7905" s="18" t="s">
        <v>275</v>
      </c>
      <c r="E7905" s="18" t="s">
        <v>31</v>
      </c>
      <c r="F7905" s="44">
        <v>236</v>
      </c>
    </row>
    <row r="7906" spans="1:6" x14ac:dyDescent="0.2">
      <c r="A7906" s="18" t="s">
        <v>222</v>
      </c>
      <c r="B7906" s="18" t="s">
        <v>230</v>
      </c>
      <c r="C7906" s="18" t="s">
        <v>341</v>
      </c>
      <c r="D7906" s="18" t="s">
        <v>275</v>
      </c>
      <c r="E7906" s="18" t="s">
        <v>26</v>
      </c>
      <c r="F7906" s="44">
        <v>731</v>
      </c>
    </row>
    <row r="7907" spans="1:6" x14ac:dyDescent="0.2">
      <c r="A7907" s="18" t="s">
        <v>222</v>
      </c>
      <c r="B7907" s="18" t="s">
        <v>230</v>
      </c>
      <c r="C7907" s="18" t="s">
        <v>341</v>
      </c>
      <c r="D7907" s="18" t="s">
        <v>275</v>
      </c>
      <c r="E7907" s="18" t="s">
        <v>33</v>
      </c>
      <c r="F7907" s="44">
        <v>131</v>
      </c>
    </row>
    <row r="7908" spans="1:6" x14ac:dyDescent="0.2">
      <c r="A7908" s="18" t="s">
        <v>222</v>
      </c>
      <c r="B7908" s="18" t="s">
        <v>230</v>
      </c>
      <c r="C7908" s="18" t="s">
        <v>341</v>
      </c>
      <c r="D7908" s="18" t="s">
        <v>275</v>
      </c>
      <c r="E7908" s="18" t="s">
        <v>23</v>
      </c>
      <c r="F7908" s="44">
        <v>189</v>
      </c>
    </row>
    <row r="7909" spans="1:6" x14ac:dyDescent="0.2">
      <c r="A7909" s="18" t="s">
        <v>222</v>
      </c>
      <c r="B7909" s="18" t="s">
        <v>230</v>
      </c>
      <c r="C7909" s="18" t="s">
        <v>341</v>
      </c>
      <c r="D7909" s="18" t="s">
        <v>275</v>
      </c>
      <c r="E7909" s="18" t="s">
        <v>32</v>
      </c>
      <c r="F7909" s="44">
        <v>3</v>
      </c>
    </row>
    <row r="7910" spans="1:6" x14ac:dyDescent="0.2">
      <c r="A7910" s="18" t="s">
        <v>222</v>
      </c>
      <c r="B7910" s="18" t="s">
        <v>230</v>
      </c>
      <c r="C7910" s="18" t="s">
        <v>341</v>
      </c>
      <c r="D7910" s="18" t="s">
        <v>275</v>
      </c>
      <c r="E7910" s="18" t="s">
        <v>29</v>
      </c>
      <c r="F7910" s="44">
        <v>86</v>
      </c>
    </row>
    <row r="7911" spans="1:6" x14ac:dyDescent="0.2">
      <c r="A7911" s="18" t="s">
        <v>222</v>
      </c>
      <c r="B7911" s="18" t="s">
        <v>230</v>
      </c>
      <c r="C7911" s="18" t="s">
        <v>341</v>
      </c>
      <c r="D7911" s="18" t="s">
        <v>162</v>
      </c>
      <c r="E7911" s="18" t="s">
        <v>163</v>
      </c>
      <c r="F7911" s="44">
        <v>3011</v>
      </c>
    </row>
    <row r="7912" spans="1:6" x14ac:dyDescent="0.2">
      <c r="A7912" s="18" t="s">
        <v>222</v>
      </c>
      <c r="B7912" s="18" t="s">
        <v>230</v>
      </c>
      <c r="C7912" s="18" t="s">
        <v>341</v>
      </c>
      <c r="D7912" s="18" t="s">
        <v>65</v>
      </c>
      <c r="E7912" s="18" t="s">
        <v>70</v>
      </c>
      <c r="F7912" s="44">
        <v>18</v>
      </c>
    </row>
    <row r="7913" spans="1:6" x14ac:dyDescent="0.2">
      <c r="A7913" s="18" t="s">
        <v>222</v>
      </c>
      <c r="B7913" s="18" t="s">
        <v>230</v>
      </c>
      <c r="C7913" s="18" t="s">
        <v>341</v>
      </c>
      <c r="D7913" s="18" t="s">
        <v>65</v>
      </c>
      <c r="E7913" s="18" t="s">
        <v>277</v>
      </c>
      <c r="F7913" s="44">
        <v>19</v>
      </c>
    </row>
    <row r="7914" spans="1:6" x14ac:dyDescent="0.2">
      <c r="A7914" s="18" t="s">
        <v>222</v>
      </c>
      <c r="B7914" s="18" t="s">
        <v>230</v>
      </c>
      <c r="C7914" s="18" t="s">
        <v>341</v>
      </c>
      <c r="D7914" s="18" t="s">
        <v>65</v>
      </c>
      <c r="E7914" s="18" t="s">
        <v>278</v>
      </c>
      <c r="F7914" s="44">
        <v>288</v>
      </c>
    </row>
    <row r="7915" spans="1:6" x14ac:dyDescent="0.2">
      <c r="A7915" s="18" t="s">
        <v>222</v>
      </c>
      <c r="B7915" s="18" t="s">
        <v>230</v>
      </c>
      <c r="C7915" s="18" t="s">
        <v>341</v>
      </c>
      <c r="D7915" s="18" t="s">
        <v>65</v>
      </c>
      <c r="E7915" s="18" t="s">
        <v>279</v>
      </c>
      <c r="F7915" s="44">
        <v>48</v>
      </c>
    </row>
    <row r="7916" spans="1:6" x14ac:dyDescent="0.2">
      <c r="A7916" s="18" t="s">
        <v>222</v>
      </c>
      <c r="B7916" s="18" t="s">
        <v>230</v>
      </c>
      <c r="C7916" s="18" t="s">
        <v>341</v>
      </c>
      <c r="D7916" s="18" t="s">
        <v>65</v>
      </c>
      <c r="E7916" s="18" t="s">
        <v>23</v>
      </c>
      <c r="F7916" s="44">
        <v>465</v>
      </c>
    </row>
    <row r="7917" spans="1:6" x14ac:dyDescent="0.2">
      <c r="A7917" s="18" t="s">
        <v>222</v>
      </c>
      <c r="B7917" s="18" t="s">
        <v>230</v>
      </c>
      <c r="C7917" s="18" t="s">
        <v>341</v>
      </c>
      <c r="D7917" s="18" t="s">
        <v>65</v>
      </c>
      <c r="E7917" s="18" t="s">
        <v>280</v>
      </c>
      <c r="F7917" s="44">
        <v>8</v>
      </c>
    </row>
    <row r="7918" spans="1:6" x14ac:dyDescent="0.2">
      <c r="A7918" s="18" t="s">
        <v>222</v>
      </c>
      <c r="B7918" s="18" t="s">
        <v>230</v>
      </c>
      <c r="C7918" s="18" t="s">
        <v>341</v>
      </c>
      <c r="D7918" s="18" t="s">
        <v>65</v>
      </c>
      <c r="E7918" s="18" t="s">
        <v>66</v>
      </c>
      <c r="F7918" s="44">
        <v>129</v>
      </c>
    </row>
    <row r="7919" spans="1:6" x14ac:dyDescent="0.2">
      <c r="A7919" s="18" t="s">
        <v>222</v>
      </c>
      <c r="B7919" s="18" t="s">
        <v>230</v>
      </c>
      <c r="C7919" s="18" t="s">
        <v>341</v>
      </c>
      <c r="D7919" s="18" t="s">
        <v>243</v>
      </c>
      <c r="E7919" s="18" t="s">
        <v>21</v>
      </c>
      <c r="F7919" s="44">
        <v>9</v>
      </c>
    </row>
    <row r="7920" spans="1:6" x14ac:dyDescent="0.2">
      <c r="A7920" s="18" t="s">
        <v>222</v>
      </c>
      <c r="B7920" s="18" t="s">
        <v>230</v>
      </c>
      <c r="C7920" s="18" t="s">
        <v>341</v>
      </c>
      <c r="D7920" s="18" t="s">
        <v>243</v>
      </c>
      <c r="E7920" s="18" t="s">
        <v>14</v>
      </c>
      <c r="F7920" s="44">
        <v>17</v>
      </c>
    </row>
    <row r="7921" spans="1:6" x14ac:dyDescent="0.2">
      <c r="A7921" s="18" t="s">
        <v>222</v>
      </c>
      <c r="B7921" s="18" t="s">
        <v>230</v>
      </c>
      <c r="C7921" s="18" t="s">
        <v>341</v>
      </c>
      <c r="D7921" s="18" t="s">
        <v>243</v>
      </c>
      <c r="E7921" s="18" t="s">
        <v>18</v>
      </c>
      <c r="F7921" s="44">
        <v>72</v>
      </c>
    </row>
    <row r="7922" spans="1:6" x14ac:dyDescent="0.2">
      <c r="A7922" s="18" t="s">
        <v>222</v>
      </c>
      <c r="B7922" s="18" t="s">
        <v>230</v>
      </c>
      <c r="C7922" s="18" t="s">
        <v>341</v>
      </c>
      <c r="D7922" s="18" t="s">
        <v>243</v>
      </c>
      <c r="E7922" s="18" t="s">
        <v>17</v>
      </c>
      <c r="F7922" s="44">
        <v>47</v>
      </c>
    </row>
    <row r="7923" spans="1:6" x14ac:dyDescent="0.2">
      <c r="A7923" s="18" t="s">
        <v>222</v>
      </c>
      <c r="B7923" s="18" t="s">
        <v>230</v>
      </c>
      <c r="C7923" s="18" t="s">
        <v>341</v>
      </c>
      <c r="D7923" s="18" t="s">
        <v>243</v>
      </c>
      <c r="E7923" s="18" t="s">
        <v>20</v>
      </c>
      <c r="F7923" s="44">
        <v>13</v>
      </c>
    </row>
    <row r="7924" spans="1:6" x14ac:dyDescent="0.2">
      <c r="A7924" s="18" t="s">
        <v>222</v>
      </c>
      <c r="B7924" s="18" t="s">
        <v>230</v>
      </c>
      <c r="C7924" s="18" t="s">
        <v>341</v>
      </c>
      <c r="D7924" s="18" t="s">
        <v>243</v>
      </c>
      <c r="E7924" s="18" t="s">
        <v>23</v>
      </c>
      <c r="F7924" s="44">
        <v>25</v>
      </c>
    </row>
    <row r="7925" spans="1:6" x14ac:dyDescent="0.2">
      <c r="A7925" s="18" t="s">
        <v>222</v>
      </c>
      <c r="B7925" s="18" t="s">
        <v>230</v>
      </c>
      <c r="C7925" s="18" t="s">
        <v>341</v>
      </c>
      <c r="D7925" s="18" t="s">
        <v>243</v>
      </c>
      <c r="E7925" s="18" t="s">
        <v>15</v>
      </c>
      <c r="F7925" s="44">
        <v>69</v>
      </c>
    </row>
    <row r="7926" spans="1:6" x14ac:dyDescent="0.2">
      <c r="A7926" s="18" t="s">
        <v>222</v>
      </c>
      <c r="B7926" s="18" t="s">
        <v>230</v>
      </c>
      <c r="C7926" s="18" t="s">
        <v>341</v>
      </c>
      <c r="D7926" s="18" t="s">
        <v>243</v>
      </c>
      <c r="E7926" s="18" t="s">
        <v>22</v>
      </c>
      <c r="F7926" s="44">
        <v>19</v>
      </c>
    </row>
    <row r="7927" spans="1:6" x14ac:dyDescent="0.2">
      <c r="A7927" s="18" t="s">
        <v>222</v>
      </c>
      <c r="B7927" s="18" t="s">
        <v>230</v>
      </c>
      <c r="C7927" s="18" t="s">
        <v>341</v>
      </c>
      <c r="D7927" s="18" t="s">
        <v>98</v>
      </c>
      <c r="E7927" s="18" t="s">
        <v>100</v>
      </c>
      <c r="F7927" s="44">
        <v>45</v>
      </c>
    </row>
    <row r="7928" spans="1:6" x14ac:dyDescent="0.2">
      <c r="A7928" s="18" t="s">
        <v>222</v>
      </c>
      <c r="B7928" s="18" t="s">
        <v>230</v>
      </c>
      <c r="C7928" s="18" t="s">
        <v>341</v>
      </c>
      <c r="D7928" s="18" t="s">
        <v>98</v>
      </c>
      <c r="E7928" s="18" t="s">
        <v>102</v>
      </c>
      <c r="F7928" s="44">
        <v>8</v>
      </c>
    </row>
    <row r="7929" spans="1:6" x14ac:dyDescent="0.2">
      <c r="A7929" s="18" t="s">
        <v>222</v>
      </c>
      <c r="B7929" s="18" t="s">
        <v>230</v>
      </c>
      <c r="C7929" s="18" t="s">
        <v>341</v>
      </c>
      <c r="D7929" s="18" t="s">
        <v>98</v>
      </c>
      <c r="E7929" s="18" t="s">
        <v>23</v>
      </c>
      <c r="F7929" s="44">
        <v>115</v>
      </c>
    </row>
    <row r="7930" spans="1:6" x14ac:dyDescent="0.2">
      <c r="A7930" s="18" t="s">
        <v>222</v>
      </c>
      <c r="B7930" s="18" t="s">
        <v>230</v>
      </c>
      <c r="C7930" s="18" t="s">
        <v>341</v>
      </c>
      <c r="D7930" s="18" t="s">
        <v>98</v>
      </c>
      <c r="E7930" s="18" t="s">
        <v>101</v>
      </c>
      <c r="F7930" s="44">
        <v>96</v>
      </c>
    </row>
    <row r="7931" spans="1:6" x14ac:dyDescent="0.2">
      <c r="A7931" s="18" t="s">
        <v>222</v>
      </c>
      <c r="B7931" s="18" t="s">
        <v>230</v>
      </c>
      <c r="C7931" s="18" t="s">
        <v>341</v>
      </c>
      <c r="D7931" s="18" t="s">
        <v>98</v>
      </c>
      <c r="E7931" s="18" t="s">
        <v>104</v>
      </c>
      <c r="F7931" s="44">
        <v>10</v>
      </c>
    </row>
    <row r="7932" spans="1:6" x14ac:dyDescent="0.2">
      <c r="A7932" s="18" t="s">
        <v>222</v>
      </c>
      <c r="B7932" s="18" t="s">
        <v>230</v>
      </c>
      <c r="C7932" s="18" t="s">
        <v>341</v>
      </c>
      <c r="D7932" s="18" t="s">
        <v>98</v>
      </c>
      <c r="E7932" s="18" t="s">
        <v>99</v>
      </c>
      <c r="F7932" s="44">
        <v>1095</v>
      </c>
    </row>
    <row r="7933" spans="1:6" x14ac:dyDescent="0.2">
      <c r="A7933" s="18" t="s">
        <v>222</v>
      </c>
      <c r="B7933" s="18" t="s">
        <v>230</v>
      </c>
      <c r="C7933" s="18" t="s">
        <v>341</v>
      </c>
      <c r="D7933" s="18" t="s">
        <v>98</v>
      </c>
      <c r="E7933" s="18" t="s">
        <v>103</v>
      </c>
      <c r="F7933" s="44">
        <v>199</v>
      </c>
    </row>
    <row r="7934" spans="1:6" x14ac:dyDescent="0.2">
      <c r="A7934" s="18" t="s">
        <v>222</v>
      </c>
      <c r="B7934" s="18" t="s">
        <v>230</v>
      </c>
      <c r="C7934" s="18" t="s">
        <v>341</v>
      </c>
      <c r="D7934" s="18" t="s">
        <v>39</v>
      </c>
      <c r="E7934" s="18" t="s">
        <v>220</v>
      </c>
      <c r="F7934" s="44">
        <v>2</v>
      </c>
    </row>
    <row r="7935" spans="1:6" x14ac:dyDescent="0.2">
      <c r="A7935" s="18" t="s">
        <v>222</v>
      </c>
      <c r="B7935" s="18" t="s">
        <v>230</v>
      </c>
      <c r="C7935" s="18" t="s">
        <v>341</v>
      </c>
      <c r="D7935" s="18" t="s">
        <v>39</v>
      </c>
      <c r="E7935" s="18" t="s">
        <v>172</v>
      </c>
      <c r="F7935" s="44">
        <v>32</v>
      </c>
    </row>
    <row r="7936" spans="1:6" x14ac:dyDescent="0.2">
      <c r="A7936" s="18" t="s">
        <v>222</v>
      </c>
      <c r="B7936" s="18" t="s">
        <v>230</v>
      </c>
      <c r="C7936" s="18" t="s">
        <v>341</v>
      </c>
      <c r="D7936" s="18" t="s">
        <v>39</v>
      </c>
      <c r="E7936" s="18" t="s">
        <v>174</v>
      </c>
      <c r="F7936" s="44">
        <v>21</v>
      </c>
    </row>
    <row r="7937" spans="1:6" x14ac:dyDescent="0.2">
      <c r="A7937" s="18" t="s">
        <v>222</v>
      </c>
      <c r="B7937" s="18" t="s">
        <v>230</v>
      </c>
      <c r="C7937" s="18" t="s">
        <v>341</v>
      </c>
      <c r="D7937" s="18" t="s">
        <v>39</v>
      </c>
      <c r="E7937" s="18" t="s">
        <v>23</v>
      </c>
      <c r="F7937" s="44">
        <v>14</v>
      </c>
    </row>
    <row r="7938" spans="1:6" x14ac:dyDescent="0.2">
      <c r="A7938" s="18" t="s">
        <v>222</v>
      </c>
      <c r="B7938" s="18" t="s">
        <v>230</v>
      </c>
      <c r="C7938" s="18" t="s">
        <v>341</v>
      </c>
      <c r="D7938" s="18" t="s">
        <v>39</v>
      </c>
      <c r="E7938" s="18" t="s">
        <v>54</v>
      </c>
      <c r="F7938" s="44">
        <v>4</v>
      </c>
    </row>
    <row r="7939" spans="1:6" x14ac:dyDescent="0.2">
      <c r="A7939" s="18" t="s">
        <v>222</v>
      </c>
      <c r="B7939" s="18" t="s">
        <v>230</v>
      </c>
      <c r="C7939" s="18" t="s">
        <v>341</v>
      </c>
      <c r="D7939" s="18" t="s">
        <v>39</v>
      </c>
      <c r="E7939" s="18" t="s">
        <v>55</v>
      </c>
      <c r="F7939" s="44">
        <v>24</v>
      </c>
    </row>
    <row r="7940" spans="1:6" x14ac:dyDescent="0.2">
      <c r="A7940" s="18" t="s">
        <v>222</v>
      </c>
      <c r="B7940" s="18" t="s">
        <v>230</v>
      </c>
      <c r="C7940" s="18" t="s">
        <v>341</v>
      </c>
      <c r="D7940" s="18" t="s">
        <v>39</v>
      </c>
      <c r="E7940" s="18" t="s">
        <v>42</v>
      </c>
      <c r="F7940" s="44">
        <v>8</v>
      </c>
    </row>
    <row r="7941" spans="1:6" x14ac:dyDescent="0.2">
      <c r="A7941" s="18" t="s">
        <v>222</v>
      </c>
      <c r="B7941" s="18" t="s">
        <v>230</v>
      </c>
      <c r="C7941" s="18" t="s">
        <v>341</v>
      </c>
      <c r="D7941" s="18" t="s">
        <v>39</v>
      </c>
      <c r="E7941" s="18" t="s">
        <v>170</v>
      </c>
      <c r="F7941" s="44">
        <v>16</v>
      </c>
    </row>
    <row r="7942" spans="1:6" x14ac:dyDescent="0.2">
      <c r="A7942" s="18" t="s">
        <v>222</v>
      </c>
      <c r="B7942" s="18" t="s">
        <v>230</v>
      </c>
      <c r="C7942" s="18" t="s">
        <v>341</v>
      </c>
      <c r="D7942" s="18" t="s">
        <v>39</v>
      </c>
      <c r="E7942" s="18" t="s">
        <v>48</v>
      </c>
      <c r="F7942" s="44">
        <v>1</v>
      </c>
    </row>
    <row r="7943" spans="1:6" x14ac:dyDescent="0.2">
      <c r="A7943" s="18" t="s">
        <v>222</v>
      </c>
      <c r="B7943" s="18" t="s">
        <v>230</v>
      </c>
      <c r="C7943" s="18" t="s">
        <v>341</v>
      </c>
      <c r="D7943" s="18" t="s">
        <v>39</v>
      </c>
      <c r="E7943" s="18" t="s">
        <v>47</v>
      </c>
      <c r="F7943" s="44">
        <v>60</v>
      </c>
    </row>
    <row r="7944" spans="1:6" x14ac:dyDescent="0.2">
      <c r="A7944" s="18" t="s">
        <v>222</v>
      </c>
      <c r="B7944" s="18" t="s">
        <v>230</v>
      </c>
      <c r="C7944" s="18" t="s">
        <v>341</v>
      </c>
      <c r="D7944" s="18" t="s">
        <v>39</v>
      </c>
      <c r="E7944" s="18" t="s">
        <v>169</v>
      </c>
      <c r="F7944" s="44">
        <v>121</v>
      </c>
    </row>
    <row r="7945" spans="1:6" x14ac:dyDescent="0.2">
      <c r="A7945" s="18" t="s">
        <v>222</v>
      </c>
      <c r="B7945" s="18" t="s">
        <v>230</v>
      </c>
      <c r="C7945" s="18" t="s">
        <v>341</v>
      </c>
      <c r="D7945" s="18" t="s">
        <v>39</v>
      </c>
      <c r="E7945" s="18" t="s">
        <v>189</v>
      </c>
      <c r="F7945" s="44">
        <v>3</v>
      </c>
    </row>
    <row r="7946" spans="1:6" x14ac:dyDescent="0.2">
      <c r="A7946" s="18" t="s">
        <v>222</v>
      </c>
      <c r="B7946" s="18" t="s">
        <v>230</v>
      </c>
      <c r="C7946" s="18" t="s">
        <v>341</v>
      </c>
      <c r="D7946" s="18" t="s">
        <v>39</v>
      </c>
      <c r="E7946" s="18" t="s">
        <v>56</v>
      </c>
      <c r="F7946" s="44">
        <v>24</v>
      </c>
    </row>
    <row r="7947" spans="1:6" x14ac:dyDescent="0.2">
      <c r="A7947" s="18" t="s">
        <v>222</v>
      </c>
      <c r="B7947" s="18" t="s">
        <v>230</v>
      </c>
      <c r="C7947" s="18" t="s">
        <v>341</v>
      </c>
      <c r="D7947" s="18" t="s">
        <v>39</v>
      </c>
      <c r="E7947" s="18" t="s">
        <v>44</v>
      </c>
      <c r="F7947" s="44">
        <v>2</v>
      </c>
    </row>
    <row r="7948" spans="1:6" x14ac:dyDescent="0.2">
      <c r="A7948" s="18" t="s">
        <v>222</v>
      </c>
      <c r="B7948" s="18" t="s">
        <v>230</v>
      </c>
      <c r="C7948" s="18" t="s">
        <v>341</v>
      </c>
      <c r="D7948" s="18" t="s">
        <v>39</v>
      </c>
      <c r="E7948" s="18" t="s">
        <v>173</v>
      </c>
      <c r="F7948" s="44">
        <v>9</v>
      </c>
    </row>
    <row r="7949" spans="1:6" x14ac:dyDescent="0.2">
      <c r="A7949" s="18" t="s">
        <v>222</v>
      </c>
      <c r="B7949" s="18" t="s">
        <v>230</v>
      </c>
      <c r="C7949" s="18" t="s">
        <v>341</v>
      </c>
      <c r="D7949" s="18" t="s">
        <v>13</v>
      </c>
      <c r="E7949" s="18" t="s">
        <v>21</v>
      </c>
      <c r="F7949" s="44">
        <v>165</v>
      </c>
    </row>
    <row r="7950" spans="1:6" x14ac:dyDescent="0.2">
      <c r="A7950" s="18" t="s">
        <v>222</v>
      </c>
      <c r="B7950" s="18" t="s">
        <v>230</v>
      </c>
      <c r="C7950" s="18" t="s">
        <v>341</v>
      </c>
      <c r="D7950" s="18" t="s">
        <v>13</v>
      </c>
      <c r="E7950" s="18" t="s">
        <v>14</v>
      </c>
      <c r="F7950" s="44">
        <v>933</v>
      </c>
    </row>
    <row r="7951" spans="1:6" x14ac:dyDescent="0.2">
      <c r="A7951" s="18" t="s">
        <v>222</v>
      </c>
      <c r="B7951" s="18" t="s">
        <v>230</v>
      </c>
      <c r="C7951" s="18" t="s">
        <v>341</v>
      </c>
      <c r="D7951" s="18" t="s">
        <v>13</v>
      </c>
      <c r="E7951" s="18" t="s">
        <v>18</v>
      </c>
      <c r="F7951" s="44">
        <v>2415</v>
      </c>
    </row>
    <row r="7952" spans="1:6" x14ac:dyDescent="0.2">
      <c r="A7952" s="18" t="s">
        <v>222</v>
      </c>
      <c r="B7952" s="18" t="s">
        <v>230</v>
      </c>
      <c r="C7952" s="18" t="s">
        <v>341</v>
      </c>
      <c r="D7952" s="18" t="s">
        <v>13</v>
      </c>
      <c r="E7952" s="18" t="s">
        <v>17</v>
      </c>
      <c r="F7952" s="44">
        <v>2231</v>
      </c>
    </row>
    <row r="7953" spans="1:6" x14ac:dyDescent="0.2">
      <c r="A7953" s="18" t="s">
        <v>222</v>
      </c>
      <c r="B7953" s="18" t="s">
        <v>230</v>
      </c>
      <c r="C7953" s="18" t="s">
        <v>341</v>
      </c>
      <c r="D7953" s="18" t="s">
        <v>13</v>
      </c>
      <c r="E7953" s="18" t="s">
        <v>20</v>
      </c>
      <c r="F7953" s="44">
        <v>268</v>
      </c>
    </row>
    <row r="7954" spans="1:6" x14ac:dyDescent="0.2">
      <c r="A7954" s="18" t="s">
        <v>222</v>
      </c>
      <c r="B7954" s="18" t="s">
        <v>230</v>
      </c>
      <c r="C7954" s="18" t="s">
        <v>341</v>
      </c>
      <c r="D7954" s="18" t="s">
        <v>13</v>
      </c>
      <c r="E7954" s="18" t="s">
        <v>23</v>
      </c>
      <c r="F7954" s="44">
        <v>189</v>
      </c>
    </row>
    <row r="7955" spans="1:6" x14ac:dyDescent="0.2">
      <c r="A7955" s="18" t="s">
        <v>222</v>
      </c>
      <c r="B7955" s="18" t="s">
        <v>230</v>
      </c>
      <c r="C7955" s="18" t="s">
        <v>341</v>
      </c>
      <c r="D7955" s="18" t="s">
        <v>13</v>
      </c>
      <c r="E7955" s="18" t="s">
        <v>15</v>
      </c>
      <c r="F7955" s="44">
        <v>485</v>
      </c>
    </row>
    <row r="7956" spans="1:6" x14ac:dyDescent="0.2">
      <c r="A7956" s="18" t="s">
        <v>222</v>
      </c>
      <c r="B7956" s="18" t="s">
        <v>230</v>
      </c>
      <c r="C7956" s="18" t="s">
        <v>341</v>
      </c>
      <c r="D7956" s="18" t="s">
        <v>13</v>
      </c>
      <c r="E7956" s="18" t="s">
        <v>22</v>
      </c>
      <c r="F7956" s="44">
        <v>464</v>
      </c>
    </row>
    <row r="7957" spans="1:6" x14ac:dyDescent="0.2">
      <c r="A7957" s="18" t="s">
        <v>222</v>
      </c>
      <c r="B7957" s="18" t="s">
        <v>230</v>
      </c>
      <c r="C7957" s="18" t="s">
        <v>341</v>
      </c>
      <c r="D7957" s="18" t="s">
        <v>13</v>
      </c>
      <c r="E7957" s="18" t="s">
        <v>19</v>
      </c>
      <c r="F7957" s="44">
        <v>123</v>
      </c>
    </row>
    <row r="7958" spans="1:6" x14ac:dyDescent="0.2">
      <c r="A7958" s="18" t="s">
        <v>222</v>
      </c>
      <c r="B7958" s="18" t="s">
        <v>230</v>
      </c>
      <c r="C7958" s="18" t="s">
        <v>341</v>
      </c>
      <c r="D7958" s="18" t="s">
        <v>128</v>
      </c>
      <c r="E7958" s="18" t="s">
        <v>23</v>
      </c>
      <c r="F7958" s="44">
        <v>392</v>
      </c>
    </row>
    <row r="7959" spans="1:6" x14ac:dyDescent="0.2">
      <c r="A7959" s="18" t="s">
        <v>222</v>
      </c>
      <c r="B7959" s="18" t="s">
        <v>230</v>
      </c>
      <c r="C7959" s="18" t="s">
        <v>341</v>
      </c>
      <c r="D7959" s="18" t="s">
        <v>128</v>
      </c>
      <c r="E7959" s="18" t="s">
        <v>129</v>
      </c>
      <c r="F7959" s="44">
        <v>60</v>
      </c>
    </row>
    <row r="7960" spans="1:6" x14ac:dyDescent="0.2">
      <c r="A7960" s="18" t="s">
        <v>222</v>
      </c>
      <c r="B7960" s="18" t="s">
        <v>230</v>
      </c>
      <c r="C7960" s="18" t="s">
        <v>341</v>
      </c>
      <c r="D7960" s="18" t="s">
        <v>128</v>
      </c>
      <c r="E7960" s="18" t="s">
        <v>130</v>
      </c>
      <c r="F7960" s="44">
        <v>296</v>
      </c>
    </row>
    <row r="7961" spans="1:6" x14ac:dyDescent="0.2">
      <c r="A7961" s="18" t="s">
        <v>222</v>
      </c>
      <c r="B7961" s="18" t="s">
        <v>230</v>
      </c>
      <c r="C7961" s="18" t="s">
        <v>341</v>
      </c>
      <c r="D7961" s="18" t="s">
        <v>244</v>
      </c>
      <c r="E7961" s="18" t="s">
        <v>160</v>
      </c>
      <c r="F7961" s="44">
        <v>25</v>
      </c>
    </row>
    <row r="7962" spans="1:6" x14ac:dyDescent="0.2">
      <c r="A7962" s="18" t="s">
        <v>222</v>
      </c>
      <c r="B7962" s="18" t="s">
        <v>230</v>
      </c>
      <c r="C7962" s="18" t="s">
        <v>341</v>
      </c>
      <c r="D7962" s="18" t="s">
        <v>244</v>
      </c>
      <c r="E7962" s="18" t="s">
        <v>159</v>
      </c>
      <c r="F7962" s="44">
        <v>4</v>
      </c>
    </row>
    <row r="7963" spans="1:6" x14ac:dyDescent="0.2">
      <c r="A7963" s="18" t="s">
        <v>222</v>
      </c>
      <c r="B7963" s="18" t="s">
        <v>230</v>
      </c>
      <c r="C7963" s="18" t="s">
        <v>341</v>
      </c>
      <c r="D7963" s="18" t="s">
        <v>244</v>
      </c>
      <c r="E7963" s="18" t="s">
        <v>161</v>
      </c>
      <c r="F7963" s="44">
        <v>66</v>
      </c>
    </row>
    <row r="7964" spans="1:6" x14ac:dyDescent="0.2">
      <c r="A7964" s="18" t="s">
        <v>222</v>
      </c>
      <c r="B7964" s="18" t="s">
        <v>230</v>
      </c>
      <c r="C7964" s="18" t="s">
        <v>341</v>
      </c>
      <c r="D7964" s="18" t="s">
        <v>138</v>
      </c>
      <c r="E7964" s="18" t="s">
        <v>140</v>
      </c>
      <c r="F7964" s="44">
        <v>112</v>
      </c>
    </row>
    <row r="7965" spans="1:6" x14ac:dyDescent="0.2">
      <c r="A7965" s="18" t="s">
        <v>222</v>
      </c>
      <c r="B7965" s="18" t="s">
        <v>230</v>
      </c>
      <c r="C7965" s="18" t="s">
        <v>341</v>
      </c>
      <c r="D7965" s="18" t="s">
        <v>138</v>
      </c>
      <c r="E7965" s="18" t="s">
        <v>139</v>
      </c>
      <c r="F7965" s="44">
        <v>572</v>
      </c>
    </row>
    <row r="7966" spans="1:6" x14ac:dyDescent="0.2">
      <c r="A7966" s="18" t="s">
        <v>222</v>
      </c>
      <c r="B7966" s="18" t="s">
        <v>230</v>
      </c>
      <c r="C7966" s="18" t="s">
        <v>341</v>
      </c>
      <c r="D7966" s="18" t="s">
        <v>148</v>
      </c>
      <c r="E7966" s="18" t="s">
        <v>149</v>
      </c>
      <c r="F7966" s="44">
        <v>1</v>
      </c>
    </row>
    <row r="7967" spans="1:6" x14ac:dyDescent="0.2">
      <c r="A7967" s="18" t="s">
        <v>222</v>
      </c>
      <c r="B7967" s="18" t="s">
        <v>230</v>
      </c>
      <c r="C7967" s="18" t="s">
        <v>341</v>
      </c>
      <c r="D7967" s="18" t="s">
        <v>148</v>
      </c>
      <c r="E7967" s="18" t="s">
        <v>23</v>
      </c>
      <c r="F7967" s="44">
        <v>4</v>
      </c>
    </row>
    <row r="7968" spans="1:6" x14ac:dyDescent="0.2">
      <c r="A7968" s="18" t="s">
        <v>231</v>
      </c>
      <c r="B7968" s="18" t="s">
        <v>232</v>
      </c>
      <c r="C7968" s="18" t="s">
        <v>342</v>
      </c>
      <c r="D7968" s="18" t="s">
        <v>21</v>
      </c>
      <c r="E7968" s="18" t="s">
        <v>156</v>
      </c>
      <c r="F7968" s="44">
        <v>234</v>
      </c>
    </row>
    <row r="7969" spans="1:6" x14ac:dyDescent="0.2">
      <c r="A7969" s="18" t="s">
        <v>231</v>
      </c>
      <c r="B7969" s="18" t="s">
        <v>232</v>
      </c>
      <c r="C7969" s="18" t="s">
        <v>342</v>
      </c>
      <c r="D7969" s="18" t="s">
        <v>21</v>
      </c>
      <c r="E7969" s="18" t="s">
        <v>157</v>
      </c>
      <c r="F7969" s="44">
        <v>496</v>
      </c>
    </row>
    <row r="7970" spans="1:6" x14ac:dyDescent="0.2">
      <c r="A7970" s="18" t="s">
        <v>231</v>
      </c>
      <c r="B7970" s="18" t="s">
        <v>232</v>
      </c>
      <c r="C7970" s="18" t="s">
        <v>342</v>
      </c>
      <c r="D7970" s="18" t="s">
        <v>73</v>
      </c>
      <c r="E7970" s="18" t="s">
        <v>93</v>
      </c>
      <c r="F7970" s="44">
        <v>37</v>
      </c>
    </row>
    <row r="7971" spans="1:6" x14ac:dyDescent="0.2">
      <c r="A7971" s="18" t="s">
        <v>231</v>
      </c>
      <c r="B7971" s="18" t="s">
        <v>232</v>
      </c>
      <c r="C7971" s="18" t="s">
        <v>342</v>
      </c>
      <c r="D7971" s="18" t="s">
        <v>73</v>
      </c>
      <c r="E7971" s="18" t="s">
        <v>92</v>
      </c>
      <c r="F7971" s="44">
        <v>8</v>
      </c>
    </row>
    <row r="7972" spans="1:6" x14ac:dyDescent="0.2">
      <c r="A7972" s="18" t="s">
        <v>231</v>
      </c>
      <c r="B7972" s="18" t="s">
        <v>232</v>
      </c>
      <c r="C7972" s="18" t="s">
        <v>342</v>
      </c>
      <c r="D7972" s="18" t="s">
        <v>73</v>
      </c>
      <c r="E7972" s="18" t="s">
        <v>94</v>
      </c>
      <c r="F7972" s="44">
        <v>27</v>
      </c>
    </row>
    <row r="7973" spans="1:6" x14ac:dyDescent="0.2">
      <c r="A7973" s="18" t="s">
        <v>231</v>
      </c>
      <c r="B7973" s="18" t="s">
        <v>232</v>
      </c>
      <c r="C7973" s="18" t="s">
        <v>342</v>
      </c>
      <c r="D7973" s="18" t="s">
        <v>73</v>
      </c>
      <c r="E7973" s="18" t="s">
        <v>87</v>
      </c>
      <c r="F7973" s="44">
        <v>8</v>
      </c>
    </row>
    <row r="7974" spans="1:6" x14ac:dyDescent="0.2">
      <c r="A7974" s="18" t="s">
        <v>231</v>
      </c>
      <c r="B7974" s="18" t="s">
        <v>232</v>
      </c>
      <c r="C7974" s="18" t="s">
        <v>342</v>
      </c>
      <c r="D7974" s="18" t="s">
        <v>73</v>
      </c>
      <c r="E7974" s="18" t="s">
        <v>86</v>
      </c>
      <c r="F7974" s="44">
        <v>51</v>
      </c>
    </row>
    <row r="7975" spans="1:6" x14ac:dyDescent="0.2">
      <c r="A7975" s="18" t="s">
        <v>231</v>
      </c>
      <c r="B7975" s="18" t="s">
        <v>232</v>
      </c>
      <c r="C7975" s="18" t="s">
        <v>342</v>
      </c>
      <c r="D7975" s="18" t="s">
        <v>73</v>
      </c>
      <c r="E7975" s="18" t="s">
        <v>88</v>
      </c>
      <c r="F7975" s="44">
        <v>2</v>
      </c>
    </row>
    <row r="7976" spans="1:6" x14ac:dyDescent="0.2">
      <c r="A7976" s="18" t="s">
        <v>231</v>
      </c>
      <c r="B7976" s="18" t="s">
        <v>232</v>
      </c>
      <c r="C7976" s="18" t="s">
        <v>342</v>
      </c>
      <c r="D7976" s="18" t="s">
        <v>73</v>
      </c>
      <c r="E7976" s="18" t="s">
        <v>96</v>
      </c>
      <c r="F7976" s="44">
        <v>69</v>
      </c>
    </row>
    <row r="7977" spans="1:6" x14ac:dyDescent="0.2">
      <c r="A7977" s="18" t="s">
        <v>231</v>
      </c>
      <c r="B7977" s="18" t="s">
        <v>232</v>
      </c>
      <c r="C7977" s="18" t="s">
        <v>342</v>
      </c>
      <c r="D7977" s="18" t="s">
        <v>73</v>
      </c>
      <c r="E7977" s="18" t="s">
        <v>95</v>
      </c>
      <c r="F7977" s="44">
        <v>59</v>
      </c>
    </row>
    <row r="7978" spans="1:6" x14ac:dyDescent="0.2">
      <c r="A7978" s="18" t="s">
        <v>231</v>
      </c>
      <c r="B7978" s="18" t="s">
        <v>232</v>
      </c>
      <c r="C7978" s="18" t="s">
        <v>342</v>
      </c>
      <c r="D7978" s="18" t="s">
        <v>73</v>
      </c>
      <c r="E7978" s="18" t="s">
        <v>97</v>
      </c>
      <c r="F7978" s="44">
        <v>18</v>
      </c>
    </row>
    <row r="7979" spans="1:6" x14ac:dyDescent="0.2">
      <c r="A7979" s="18" t="s">
        <v>231</v>
      </c>
      <c r="B7979" s="18" t="s">
        <v>232</v>
      </c>
      <c r="C7979" s="18" t="s">
        <v>342</v>
      </c>
      <c r="D7979" s="18" t="s">
        <v>73</v>
      </c>
      <c r="E7979" s="18" t="s">
        <v>80</v>
      </c>
      <c r="F7979" s="44">
        <v>4</v>
      </c>
    </row>
    <row r="7980" spans="1:6" x14ac:dyDescent="0.2">
      <c r="A7980" s="18" t="s">
        <v>231</v>
      </c>
      <c r="B7980" s="18" t="s">
        <v>232</v>
      </c>
      <c r="C7980" s="18" t="s">
        <v>342</v>
      </c>
      <c r="D7980" s="18" t="s">
        <v>73</v>
      </c>
      <c r="E7980" s="18" t="s">
        <v>79</v>
      </c>
      <c r="F7980" s="44">
        <v>62</v>
      </c>
    </row>
    <row r="7981" spans="1:6" x14ac:dyDescent="0.2">
      <c r="A7981" s="18" t="s">
        <v>231</v>
      </c>
      <c r="B7981" s="18" t="s">
        <v>232</v>
      </c>
      <c r="C7981" s="18" t="s">
        <v>342</v>
      </c>
      <c r="D7981" s="18" t="s">
        <v>73</v>
      </c>
      <c r="E7981" s="18" t="s">
        <v>78</v>
      </c>
      <c r="F7981" s="44">
        <v>4</v>
      </c>
    </row>
    <row r="7982" spans="1:6" x14ac:dyDescent="0.2">
      <c r="A7982" s="18" t="s">
        <v>231</v>
      </c>
      <c r="B7982" s="18" t="s">
        <v>232</v>
      </c>
      <c r="C7982" s="18" t="s">
        <v>342</v>
      </c>
      <c r="D7982" s="18" t="s">
        <v>73</v>
      </c>
      <c r="E7982" s="18" t="s">
        <v>81</v>
      </c>
      <c r="F7982" s="44">
        <v>28</v>
      </c>
    </row>
    <row r="7983" spans="1:6" x14ac:dyDescent="0.2">
      <c r="A7983" s="18" t="s">
        <v>231</v>
      </c>
      <c r="B7983" s="18" t="s">
        <v>232</v>
      </c>
      <c r="C7983" s="18" t="s">
        <v>342</v>
      </c>
      <c r="D7983" s="18" t="s">
        <v>73</v>
      </c>
      <c r="E7983" s="18" t="s">
        <v>76</v>
      </c>
      <c r="F7983" s="44">
        <v>99</v>
      </c>
    </row>
    <row r="7984" spans="1:6" x14ac:dyDescent="0.2">
      <c r="A7984" s="18" t="s">
        <v>231</v>
      </c>
      <c r="B7984" s="18" t="s">
        <v>232</v>
      </c>
      <c r="C7984" s="18" t="s">
        <v>342</v>
      </c>
      <c r="D7984" s="18" t="s">
        <v>73</v>
      </c>
      <c r="E7984" s="18" t="s">
        <v>75</v>
      </c>
      <c r="F7984" s="44">
        <v>409</v>
      </c>
    </row>
    <row r="7985" spans="1:6" x14ac:dyDescent="0.2">
      <c r="A7985" s="18" t="s">
        <v>231</v>
      </c>
      <c r="B7985" s="18" t="s">
        <v>232</v>
      </c>
      <c r="C7985" s="18" t="s">
        <v>342</v>
      </c>
      <c r="D7985" s="18" t="s">
        <v>73</v>
      </c>
      <c r="E7985" s="18" t="s">
        <v>74</v>
      </c>
      <c r="F7985" s="44">
        <v>4</v>
      </c>
    </row>
    <row r="7986" spans="1:6" x14ac:dyDescent="0.2">
      <c r="A7986" s="18" t="s">
        <v>231</v>
      </c>
      <c r="B7986" s="18" t="s">
        <v>232</v>
      </c>
      <c r="C7986" s="18" t="s">
        <v>342</v>
      </c>
      <c r="D7986" s="18" t="s">
        <v>73</v>
      </c>
      <c r="E7986" s="18" t="s">
        <v>77</v>
      </c>
      <c r="F7986" s="44">
        <v>88</v>
      </c>
    </row>
    <row r="7987" spans="1:6" x14ac:dyDescent="0.2">
      <c r="A7987" s="18" t="s">
        <v>231</v>
      </c>
      <c r="B7987" s="18" t="s">
        <v>232</v>
      </c>
      <c r="C7987" s="18" t="s">
        <v>342</v>
      </c>
      <c r="D7987" s="18" t="s">
        <v>73</v>
      </c>
      <c r="E7987" s="18" t="s">
        <v>84</v>
      </c>
      <c r="F7987" s="44">
        <v>2</v>
      </c>
    </row>
    <row r="7988" spans="1:6" x14ac:dyDescent="0.2">
      <c r="A7988" s="18" t="s">
        <v>231</v>
      </c>
      <c r="B7988" s="18" t="s">
        <v>232</v>
      </c>
      <c r="C7988" s="18" t="s">
        <v>342</v>
      </c>
      <c r="D7988" s="18" t="s">
        <v>73</v>
      </c>
      <c r="E7988" s="18" t="s">
        <v>83</v>
      </c>
      <c r="F7988" s="44">
        <v>57</v>
      </c>
    </row>
    <row r="7989" spans="1:6" x14ac:dyDescent="0.2">
      <c r="A7989" s="18" t="s">
        <v>231</v>
      </c>
      <c r="B7989" s="18" t="s">
        <v>232</v>
      </c>
      <c r="C7989" s="18" t="s">
        <v>342</v>
      </c>
      <c r="D7989" s="18" t="s">
        <v>73</v>
      </c>
      <c r="E7989" s="18" t="s">
        <v>82</v>
      </c>
      <c r="F7989" s="44">
        <v>83</v>
      </c>
    </row>
    <row r="7990" spans="1:6" x14ac:dyDescent="0.2">
      <c r="A7990" s="18" t="s">
        <v>231</v>
      </c>
      <c r="B7990" s="18" t="s">
        <v>232</v>
      </c>
      <c r="C7990" s="18" t="s">
        <v>342</v>
      </c>
      <c r="D7990" s="18" t="s">
        <v>73</v>
      </c>
      <c r="E7990" s="18" t="s">
        <v>85</v>
      </c>
      <c r="F7990" s="44">
        <v>39</v>
      </c>
    </row>
    <row r="7991" spans="1:6" x14ac:dyDescent="0.2">
      <c r="A7991" s="18" t="s">
        <v>231</v>
      </c>
      <c r="B7991" s="18" t="s">
        <v>232</v>
      </c>
      <c r="C7991" s="18" t="s">
        <v>342</v>
      </c>
      <c r="D7991" s="18" t="s">
        <v>73</v>
      </c>
      <c r="E7991" s="18" t="s">
        <v>90</v>
      </c>
      <c r="F7991" s="44">
        <v>407</v>
      </c>
    </row>
    <row r="7992" spans="1:6" x14ac:dyDescent="0.2">
      <c r="A7992" s="18" t="s">
        <v>231</v>
      </c>
      <c r="B7992" s="18" t="s">
        <v>232</v>
      </c>
      <c r="C7992" s="18" t="s">
        <v>342</v>
      </c>
      <c r="D7992" s="18" t="s">
        <v>73</v>
      </c>
      <c r="E7992" s="18" t="s">
        <v>89</v>
      </c>
      <c r="F7992" s="44">
        <v>50</v>
      </c>
    </row>
    <row r="7993" spans="1:6" x14ac:dyDescent="0.2">
      <c r="A7993" s="18" t="s">
        <v>231</v>
      </c>
      <c r="B7993" s="18" t="s">
        <v>232</v>
      </c>
      <c r="C7993" s="18" t="s">
        <v>342</v>
      </c>
      <c r="D7993" s="18" t="s">
        <v>73</v>
      </c>
      <c r="E7993" s="18" t="s">
        <v>91</v>
      </c>
      <c r="F7993" s="44">
        <v>337</v>
      </c>
    </row>
    <row r="7994" spans="1:6" x14ac:dyDescent="0.2">
      <c r="A7994" s="18" t="s">
        <v>231</v>
      </c>
      <c r="B7994" s="18" t="s">
        <v>232</v>
      </c>
      <c r="C7994" s="18" t="s">
        <v>342</v>
      </c>
      <c r="D7994" s="18" t="s">
        <v>150</v>
      </c>
      <c r="E7994" s="18" t="s">
        <v>154</v>
      </c>
      <c r="F7994" s="44">
        <v>3314</v>
      </c>
    </row>
    <row r="7995" spans="1:6" x14ac:dyDescent="0.2">
      <c r="A7995" s="18" t="s">
        <v>231</v>
      </c>
      <c r="B7995" s="18" t="s">
        <v>232</v>
      </c>
      <c r="C7995" s="18" t="s">
        <v>342</v>
      </c>
      <c r="D7995" s="18" t="s">
        <v>150</v>
      </c>
      <c r="E7995" s="18" t="s">
        <v>151</v>
      </c>
      <c r="F7995" s="44">
        <v>14</v>
      </c>
    </row>
    <row r="7996" spans="1:6" x14ac:dyDescent="0.2">
      <c r="A7996" s="18" t="s">
        <v>231</v>
      </c>
      <c r="B7996" s="18" t="s">
        <v>232</v>
      </c>
      <c r="C7996" s="18" t="s">
        <v>342</v>
      </c>
      <c r="D7996" s="18" t="s">
        <v>150</v>
      </c>
      <c r="E7996" s="18" t="s">
        <v>152</v>
      </c>
      <c r="F7996" s="44">
        <v>459</v>
      </c>
    </row>
    <row r="7997" spans="1:6" x14ac:dyDescent="0.2">
      <c r="A7997" s="18" t="s">
        <v>231</v>
      </c>
      <c r="B7997" s="18" t="s">
        <v>232</v>
      </c>
      <c r="C7997" s="18" t="s">
        <v>342</v>
      </c>
      <c r="D7997" s="18" t="s">
        <v>150</v>
      </c>
      <c r="E7997" s="18" t="s">
        <v>153</v>
      </c>
      <c r="F7997" s="44">
        <v>2634</v>
      </c>
    </row>
    <row r="7998" spans="1:6" x14ac:dyDescent="0.2">
      <c r="A7998" s="18" t="s">
        <v>231</v>
      </c>
      <c r="B7998" s="18" t="s">
        <v>232</v>
      </c>
      <c r="C7998" s="18" t="s">
        <v>342</v>
      </c>
      <c r="D7998" s="18" t="s">
        <v>57</v>
      </c>
      <c r="E7998" s="18" t="s">
        <v>62</v>
      </c>
      <c r="F7998" s="44">
        <v>2859</v>
      </c>
    </row>
    <row r="7999" spans="1:6" x14ac:dyDescent="0.2">
      <c r="A7999" s="18" t="s">
        <v>231</v>
      </c>
      <c r="B7999" s="18" t="s">
        <v>232</v>
      </c>
      <c r="C7999" s="18" t="s">
        <v>342</v>
      </c>
      <c r="D7999" s="18" t="s">
        <v>57</v>
      </c>
      <c r="E7999" s="18" t="s">
        <v>59</v>
      </c>
      <c r="F7999" s="44">
        <v>1115</v>
      </c>
    </row>
    <row r="8000" spans="1:6" x14ac:dyDescent="0.2">
      <c r="A8000" s="18" t="s">
        <v>231</v>
      </c>
      <c r="B8000" s="18" t="s">
        <v>232</v>
      </c>
      <c r="C8000" s="18" t="s">
        <v>342</v>
      </c>
      <c r="D8000" s="18" t="s">
        <v>57</v>
      </c>
      <c r="E8000" s="18" t="s">
        <v>60</v>
      </c>
      <c r="F8000" s="44">
        <v>2351</v>
      </c>
    </row>
    <row r="8001" spans="1:6" x14ac:dyDescent="0.2">
      <c r="A8001" s="18" t="s">
        <v>231</v>
      </c>
      <c r="B8001" s="18" t="s">
        <v>232</v>
      </c>
      <c r="C8001" s="18" t="s">
        <v>342</v>
      </c>
      <c r="D8001" s="18" t="s">
        <v>57</v>
      </c>
      <c r="E8001" s="18" t="s">
        <v>61</v>
      </c>
      <c r="F8001" s="44">
        <v>925</v>
      </c>
    </row>
    <row r="8002" spans="1:6" x14ac:dyDescent="0.2">
      <c r="A8002" s="18" t="s">
        <v>231</v>
      </c>
      <c r="B8002" s="18" t="s">
        <v>232</v>
      </c>
      <c r="C8002" s="18" t="s">
        <v>342</v>
      </c>
      <c r="D8002" s="18" t="s">
        <v>57</v>
      </c>
      <c r="E8002" s="18" t="s">
        <v>63</v>
      </c>
      <c r="F8002" s="44">
        <v>721</v>
      </c>
    </row>
    <row r="8003" spans="1:6" x14ac:dyDescent="0.2">
      <c r="A8003" s="18" t="s">
        <v>231</v>
      </c>
      <c r="B8003" s="18" t="s">
        <v>232</v>
      </c>
      <c r="C8003" s="18" t="s">
        <v>342</v>
      </c>
      <c r="D8003" s="18" t="s">
        <v>57</v>
      </c>
      <c r="E8003" s="18" t="s">
        <v>23</v>
      </c>
      <c r="F8003" s="44">
        <v>591</v>
      </c>
    </row>
    <row r="8004" spans="1:6" x14ac:dyDescent="0.2">
      <c r="A8004" s="18" t="s">
        <v>231</v>
      </c>
      <c r="B8004" s="18" t="s">
        <v>232</v>
      </c>
      <c r="C8004" s="18" t="s">
        <v>342</v>
      </c>
      <c r="D8004" s="18" t="s">
        <v>141</v>
      </c>
      <c r="E8004" s="18" t="s">
        <v>145</v>
      </c>
      <c r="F8004" s="44">
        <v>1</v>
      </c>
    </row>
    <row r="8005" spans="1:6" x14ac:dyDescent="0.2">
      <c r="A8005" s="18" t="s">
        <v>231</v>
      </c>
      <c r="B8005" s="18" t="s">
        <v>232</v>
      </c>
      <c r="C8005" s="18" t="s">
        <v>342</v>
      </c>
      <c r="D8005" s="18" t="s">
        <v>141</v>
      </c>
      <c r="E8005" s="18" t="s">
        <v>142</v>
      </c>
      <c r="F8005" s="44">
        <v>184</v>
      </c>
    </row>
    <row r="8006" spans="1:6" x14ac:dyDescent="0.2">
      <c r="A8006" s="18" t="s">
        <v>231</v>
      </c>
      <c r="B8006" s="18" t="s">
        <v>232</v>
      </c>
      <c r="C8006" s="18" t="s">
        <v>342</v>
      </c>
      <c r="D8006" s="18" t="s">
        <v>141</v>
      </c>
      <c r="E8006" s="18" t="s">
        <v>147</v>
      </c>
      <c r="F8006" s="44">
        <v>26</v>
      </c>
    </row>
    <row r="8007" spans="1:6" x14ac:dyDescent="0.2">
      <c r="A8007" s="18" t="s">
        <v>231</v>
      </c>
      <c r="B8007" s="18" t="s">
        <v>232</v>
      </c>
      <c r="C8007" s="18" t="s">
        <v>342</v>
      </c>
      <c r="D8007" s="18" t="s">
        <v>141</v>
      </c>
      <c r="E8007" s="18" t="s">
        <v>143</v>
      </c>
      <c r="F8007" s="44">
        <v>3</v>
      </c>
    </row>
    <row r="8008" spans="1:6" x14ac:dyDescent="0.2">
      <c r="A8008" s="18" t="s">
        <v>231</v>
      </c>
      <c r="B8008" s="18" t="s">
        <v>232</v>
      </c>
      <c r="C8008" s="18" t="s">
        <v>342</v>
      </c>
      <c r="D8008" s="18" t="s">
        <v>35</v>
      </c>
      <c r="E8008" s="18" t="s">
        <v>21</v>
      </c>
      <c r="F8008" s="44">
        <v>874</v>
      </c>
    </row>
    <row r="8009" spans="1:6" x14ac:dyDescent="0.2">
      <c r="A8009" s="18" t="s">
        <v>231</v>
      </c>
      <c r="B8009" s="18" t="s">
        <v>232</v>
      </c>
      <c r="C8009" s="18" t="s">
        <v>342</v>
      </c>
      <c r="D8009" s="18" t="s">
        <v>35</v>
      </c>
      <c r="E8009" s="18" t="s">
        <v>36</v>
      </c>
      <c r="F8009" s="44">
        <v>30</v>
      </c>
    </row>
    <row r="8010" spans="1:6" x14ac:dyDescent="0.2">
      <c r="A8010" s="18" t="s">
        <v>231</v>
      </c>
      <c r="B8010" s="18" t="s">
        <v>232</v>
      </c>
      <c r="C8010" s="18" t="s">
        <v>342</v>
      </c>
      <c r="D8010" s="18" t="s">
        <v>35</v>
      </c>
      <c r="E8010" s="18" t="s">
        <v>38</v>
      </c>
      <c r="F8010" s="44">
        <v>2386</v>
      </c>
    </row>
    <row r="8011" spans="1:6" x14ac:dyDescent="0.2">
      <c r="A8011" s="18" t="s">
        <v>231</v>
      </c>
      <c r="B8011" s="18" t="s">
        <v>232</v>
      </c>
      <c r="C8011" s="18" t="s">
        <v>342</v>
      </c>
      <c r="D8011" s="18" t="s">
        <v>35</v>
      </c>
      <c r="E8011" s="18" t="s">
        <v>23</v>
      </c>
      <c r="F8011" s="44">
        <v>133</v>
      </c>
    </row>
    <row r="8012" spans="1:6" x14ac:dyDescent="0.2">
      <c r="A8012" s="18" t="s">
        <v>231</v>
      </c>
      <c r="B8012" s="18" t="s">
        <v>232</v>
      </c>
      <c r="C8012" s="18" t="s">
        <v>342</v>
      </c>
      <c r="D8012" s="18" t="s">
        <v>35</v>
      </c>
      <c r="E8012" s="18" t="s">
        <v>37</v>
      </c>
      <c r="F8012" s="44">
        <v>193</v>
      </c>
    </row>
    <row r="8013" spans="1:6" x14ac:dyDescent="0.2">
      <c r="A8013" s="18" t="s">
        <v>231</v>
      </c>
      <c r="B8013" s="18" t="s">
        <v>232</v>
      </c>
      <c r="C8013" s="18" t="s">
        <v>342</v>
      </c>
      <c r="D8013" s="18" t="s">
        <v>35</v>
      </c>
      <c r="E8013" s="18" t="s">
        <v>22</v>
      </c>
      <c r="F8013" s="44">
        <v>124</v>
      </c>
    </row>
    <row r="8014" spans="1:6" x14ac:dyDescent="0.2">
      <c r="A8014" s="18" t="s">
        <v>231</v>
      </c>
      <c r="B8014" s="18" t="s">
        <v>232</v>
      </c>
      <c r="C8014" s="18" t="s">
        <v>342</v>
      </c>
      <c r="D8014" s="18" t="s">
        <v>272</v>
      </c>
      <c r="E8014" s="18" t="s">
        <v>166</v>
      </c>
      <c r="F8014" s="44">
        <v>464</v>
      </c>
    </row>
    <row r="8015" spans="1:6" x14ac:dyDescent="0.2">
      <c r="A8015" s="18" t="s">
        <v>231</v>
      </c>
      <c r="B8015" s="18" t="s">
        <v>232</v>
      </c>
      <c r="C8015" s="18" t="s">
        <v>342</v>
      </c>
      <c r="D8015" s="18" t="s">
        <v>272</v>
      </c>
      <c r="E8015" s="18" t="s">
        <v>163</v>
      </c>
      <c r="F8015" s="44">
        <v>1779</v>
      </c>
    </row>
    <row r="8016" spans="1:6" x14ac:dyDescent="0.2">
      <c r="A8016" s="18" t="s">
        <v>231</v>
      </c>
      <c r="B8016" s="18" t="s">
        <v>232</v>
      </c>
      <c r="C8016" s="18" t="s">
        <v>342</v>
      </c>
      <c r="D8016" s="18" t="s">
        <v>105</v>
      </c>
      <c r="E8016" s="18" t="s">
        <v>107</v>
      </c>
      <c r="F8016" s="44">
        <v>6</v>
      </c>
    </row>
    <row r="8017" spans="1:6" x14ac:dyDescent="0.2">
      <c r="A8017" s="18" t="s">
        <v>231</v>
      </c>
      <c r="B8017" s="18" t="s">
        <v>232</v>
      </c>
      <c r="C8017" s="18" t="s">
        <v>342</v>
      </c>
      <c r="D8017" s="18" t="s">
        <v>105</v>
      </c>
      <c r="E8017" s="18" t="s">
        <v>108</v>
      </c>
      <c r="F8017" s="44">
        <v>24</v>
      </c>
    </row>
    <row r="8018" spans="1:6" x14ac:dyDescent="0.2">
      <c r="A8018" s="18" t="s">
        <v>231</v>
      </c>
      <c r="B8018" s="18" t="s">
        <v>232</v>
      </c>
      <c r="C8018" s="18" t="s">
        <v>342</v>
      </c>
      <c r="D8018" s="18" t="s">
        <v>105</v>
      </c>
      <c r="E8018" s="18" t="s">
        <v>109</v>
      </c>
      <c r="F8018" s="44">
        <v>529</v>
      </c>
    </row>
    <row r="8019" spans="1:6" x14ac:dyDescent="0.2">
      <c r="A8019" s="18" t="s">
        <v>231</v>
      </c>
      <c r="B8019" s="18" t="s">
        <v>232</v>
      </c>
      <c r="C8019" s="18" t="s">
        <v>342</v>
      </c>
      <c r="D8019" s="18" t="s">
        <v>105</v>
      </c>
      <c r="E8019" s="18" t="s">
        <v>110</v>
      </c>
      <c r="F8019" s="44">
        <v>17</v>
      </c>
    </row>
    <row r="8020" spans="1:6" x14ac:dyDescent="0.2">
      <c r="A8020" s="18" t="s">
        <v>231</v>
      </c>
      <c r="B8020" s="18" t="s">
        <v>232</v>
      </c>
      <c r="C8020" s="18" t="s">
        <v>342</v>
      </c>
      <c r="D8020" s="18" t="s">
        <v>105</v>
      </c>
      <c r="E8020" s="18" t="s">
        <v>111</v>
      </c>
      <c r="F8020" s="44">
        <v>53</v>
      </c>
    </row>
    <row r="8021" spans="1:6" x14ac:dyDescent="0.2">
      <c r="A8021" s="18" t="s">
        <v>231</v>
      </c>
      <c r="B8021" s="18" t="s">
        <v>232</v>
      </c>
      <c r="C8021" s="18" t="s">
        <v>342</v>
      </c>
      <c r="D8021" s="18" t="s">
        <v>105</v>
      </c>
      <c r="E8021" s="18" t="s">
        <v>112</v>
      </c>
      <c r="F8021" s="44">
        <v>2</v>
      </c>
    </row>
    <row r="8022" spans="1:6" x14ac:dyDescent="0.2">
      <c r="A8022" s="18" t="s">
        <v>231</v>
      </c>
      <c r="B8022" s="18" t="s">
        <v>232</v>
      </c>
      <c r="C8022" s="18" t="s">
        <v>342</v>
      </c>
      <c r="D8022" s="18" t="s">
        <v>105</v>
      </c>
      <c r="E8022" s="18" t="s">
        <v>113</v>
      </c>
      <c r="F8022" s="44">
        <v>5</v>
      </c>
    </row>
    <row r="8023" spans="1:6" x14ac:dyDescent="0.2">
      <c r="A8023" s="18" t="s">
        <v>231</v>
      </c>
      <c r="B8023" s="18" t="s">
        <v>232</v>
      </c>
      <c r="C8023" s="18" t="s">
        <v>342</v>
      </c>
      <c r="D8023" s="18" t="s">
        <v>105</v>
      </c>
      <c r="E8023" s="18" t="s">
        <v>114</v>
      </c>
      <c r="F8023" s="44">
        <v>4</v>
      </c>
    </row>
    <row r="8024" spans="1:6" x14ac:dyDescent="0.2">
      <c r="A8024" s="18" t="s">
        <v>231</v>
      </c>
      <c r="B8024" s="18" t="s">
        <v>232</v>
      </c>
      <c r="C8024" s="18" t="s">
        <v>342</v>
      </c>
      <c r="D8024" s="18" t="s">
        <v>105</v>
      </c>
      <c r="E8024" s="18" t="s">
        <v>115</v>
      </c>
      <c r="F8024" s="44">
        <v>6</v>
      </c>
    </row>
    <row r="8025" spans="1:6" x14ac:dyDescent="0.2">
      <c r="A8025" s="18" t="s">
        <v>231</v>
      </c>
      <c r="B8025" s="18" t="s">
        <v>232</v>
      </c>
      <c r="C8025" s="18" t="s">
        <v>342</v>
      </c>
      <c r="D8025" s="18" t="s">
        <v>105</v>
      </c>
      <c r="E8025" s="18" t="s">
        <v>116</v>
      </c>
      <c r="F8025" s="44">
        <v>12</v>
      </c>
    </row>
    <row r="8026" spans="1:6" x14ac:dyDescent="0.2">
      <c r="A8026" s="18" t="s">
        <v>231</v>
      </c>
      <c r="B8026" s="18" t="s">
        <v>232</v>
      </c>
      <c r="C8026" s="18" t="s">
        <v>342</v>
      </c>
      <c r="D8026" s="18" t="s">
        <v>105</v>
      </c>
      <c r="E8026" s="18" t="s">
        <v>117</v>
      </c>
      <c r="F8026" s="44">
        <v>38</v>
      </c>
    </row>
    <row r="8027" spans="1:6" x14ac:dyDescent="0.2">
      <c r="A8027" s="18" t="s">
        <v>231</v>
      </c>
      <c r="B8027" s="18" t="s">
        <v>232</v>
      </c>
      <c r="C8027" s="18" t="s">
        <v>342</v>
      </c>
      <c r="D8027" s="18" t="s">
        <v>105</v>
      </c>
      <c r="E8027" s="18" t="s">
        <v>119</v>
      </c>
      <c r="F8027" s="44">
        <v>2</v>
      </c>
    </row>
    <row r="8028" spans="1:6" x14ac:dyDescent="0.2">
      <c r="A8028" s="18" t="s">
        <v>231</v>
      </c>
      <c r="B8028" s="18" t="s">
        <v>232</v>
      </c>
      <c r="C8028" s="18" t="s">
        <v>342</v>
      </c>
      <c r="D8028" s="18" t="s">
        <v>105</v>
      </c>
      <c r="E8028" s="18" t="s">
        <v>120</v>
      </c>
      <c r="F8028" s="44">
        <v>12</v>
      </c>
    </row>
    <row r="8029" spans="1:6" x14ac:dyDescent="0.2">
      <c r="A8029" s="18" t="s">
        <v>231</v>
      </c>
      <c r="B8029" s="18" t="s">
        <v>232</v>
      </c>
      <c r="C8029" s="18" t="s">
        <v>342</v>
      </c>
      <c r="D8029" s="18" t="s">
        <v>105</v>
      </c>
      <c r="E8029" s="18" t="s">
        <v>121</v>
      </c>
      <c r="F8029" s="44">
        <v>22</v>
      </c>
    </row>
    <row r="8030" spans="1:6" x14ac:dyDescent="0.2">
      <c r="A8030" s="18" t="s">
        <v>231</v>
      </c>
      <c r="B8030" s="18" t="s">
        <v>232</v>
      </c>
      <c r="C8030" s="18" t="s">
        <v>342</v>
      </c>
      <c r="D8030" s="18" t="s">
        <v>105</v>
      </c>
      <c r="E8030" s="18" t="s">
        <v>122</v>
      </c>
      <c r="F8030" s="44">
        <v>1</v>
      </c>
    </row>
    <row r="8031" spans="1:6" x14ac:dyDescent="0.2">
      <c r="A8031" s="18" t="s">
        <v>231</v>
      </c>
      <c r="B8031" s="18" t="s">
        <v>232</v>
      </c>
      <c r="C8031" s="18" t="s">
        <v>342</v>
      </c>
      <c r="D8031" s="18" t="s">
        <v>105</v>
      </c>
      <c r="E8031" s="18" t="s">
        <v>123</v>
      </c>
      <c r="F8031" s="44">
        <v>4</v>
      </c>
    </row>
    <row r="8032" spans="1:6" x14ac:dyDescent="0.2">
      <c r="A8032" s="18" t="s">
        <v>231</v>
      </c>
      <c r="B8032" s="18" t="s">
        <v>232</v>
      </c>
      <c r="C8032" s="18" t="s">
        <v>342</v>
      </c>
      <c r="D8032" s="18" t="s">
        <v>105</v>
      </c>
      <c r="E8032" s="18" t="s">
        <v>124</v>
      </c>
      <c r="F8032" s="44">
        <v>7</v>
      </c>
    </row>
    <row r="8033" spans="1:6" x14ac:dyDescent="0.2">
      <c r="A8033" s="18" t="s">
        <v>231</v>
      </c>
      <c r="B8033" s="18" t="s">
        <v>232</v>
      </c>
      <c r="C8033" s="18" t="s">
        <v>342</v>
      </c>
      <c r="D8033" s="18" t="s">
        <v>105</v>
      </c>
      <c r="E8033" s="18" t="s">
        <v>125</v>
      </c>
      <c r="F8033" s="44">
        <v>45</v>
      </c>
    </row>
    <row r="8034" spans="1:6" x14ac:dyDescent="0.2">
      <c r="A8034" s="18" t="s">
        <v>231</v>
      </c>
      <c r="B8034" s="18" t="s">
        <v>232</v>
      </c>
      <c r="C8034" s="18" t="s">
        <v>342</v>
      </c>
      <c r="D8034" s="18" t="s">
        <v>105</v>
      </c>
      <c r="E8034" s="18" t="s">
        <v>126</v>
      </c>
      <c r="F8034" s="44">
        <v>8</v>
      </c>
    </row>
    <row r="8035" spans="1:6" x14ac:dyDescent="0.2">
      <c r="A8035" s="18" t="s">
        <v>231</v>
      </c>
      <c r="B8035" s="18" t="s">
        <v>232</v>
      </c>
      <c r="C8035" s="18" t="s">
        <v>342</v>
      </c>
      <c r="D8035" s="18" t="s">
        <v>105</v>
      </c>
      <c r="E8035" s="18" t="s">
        <v>127</v>
      </c>
      <c r="F8035" s="44">
        <v>101</v>
      </c>
    </row>
    <row r="8036" spans="1:6" x14ac:dyDescent="0.2">
      <c r="A8036" s="18" t="s">
        <v>231</v>
      </c>
      <c r="B8036" s="18" t="s">
        <v>232</v>
      </c>
      <c r="C8036" s="18" t="s">
        <v>342</v>
      </c>
      <c r="D8036" s="18" t="s">
        <v>242</v>
      </c>
      <c r="E8036" s="18" t="s">
        <v>62</v>
      </c>
      <c r="F8036" s="44">
        <v>2257</v>
      </c>
    </row>
    <row r="8037" spans="1:6" x14ac:dyDescent="0.2">
      <c r="A8037" s="18" t="s">
        <v>231</v>
      </c>
      <c r="B8037" s="18" t="s">
        <v>232</v>
      </c>
      <c r="C8037" s="18" t="s">
        <v>342</v>
      </c>
      <c r="D8037" s="18" t="s">
        <v>242</v>
      </c>
      <c r="E8037" s="18" t="s">
        <v>59</v>
      </c>
      <c r="F8037" s="44">
        <v>137</v>
      </c>
    </row>
    <row r="8038" spans="1:6" x14ac:dyDescent="0.2">
      <c r="A8038" s="18" t="s">
        <v>231</v>
      </c>
      <c r="B8038" s="18" t="s">
        <v>232</v>
      </c>
      <c r="C8038" s="18" t="s">
        <v>342</v>
      </c>
      <c r="D8038" s="18" t="s">
        <v>242</v>
      </c>
      <c r="E8038" s="18" t="s">
        <v>60</v>
      </c>
      <c r="F8038" s="44">
        <v>55</v>
      </c>
    </row>
    <row r="8039" spans="1:6" x14ac:dyDescent="0.2">
      <c r="A8039" s="18" t="s">
        <v>231</v>
      </c>
      <c r="B8039" s="18" t="s">
        <v>232</v>
      </c>
      <c r="C8039" s="18" t="s">
        <v>342</v>
      </c>
      <c r="D8039" s="18" t="s">
        <v>242</v>
      </c>
      <c r="E8039" s="18" t="s">
        <v>61</v>
      </c>
      <c r="F8039" s="44">
        <v>506</v>
      </c>
    </row>
    <row r="8040" spans="1:6" x14ac:dyDescent="0.2">
      <c r="A8040" s="18" t="s">
        <v>231</v>
      </c>
      <c r="B8040" s="18" t="s">
        <v>232</v>
      </c>
      <c r="C8040" s="18" t="s">
        <v>342</v>
      </c>
      <c r="D8040" s="18" t="s">
        <v>242</v>
      </c>
      <c r="E8040" s="18" t="s">
        <v>63</v>
      </c>
      <c r="F8040" s="44">
        <v>180</v>
      </c>
    </row>
    <row r="8041" spans="1:6" x14ac:dyDescent="0.2">
      <c r="A8041" s="18" t="s">
        <v>231</v>
      </c>
      <c r="B8041" s="18" t="s">
        <v>232</v>
      </c>
      <c r="C8041" s="18" t="s">
        <v>342</v>
      </c>
      <c r="D8041" s="18" t="s">
        <v>242</v>
      </c>
      <c r="E8041" s="18" t="s">
        <v>23</v>
      </c>
      <c r="F8041" s="44">
        <v>69</v>
      </c>
    </row>
    <row r="8042" spans="1:6" x14ac:dyDescent="0.2">
      <c r="A8042" s="18" t="s">
        <v>231</v>
      </c>
      <c r="B8042" s="18" t="s">
        <v>232</v>
      </c>
      <c r="C8042" s="18" t="s">
        <v>342</v>
      </c>
      <c r="D8042" s="18" t="s">
        <v>273</v>
      </c>
      <c r="E8042" s="18" t="s">
        <v>133</v>
      </c>
      <c r="F8042" s="44">
        <v>54</v>
      </c>
    </row>
    <row r="8043" spans="1:6" x14ac:dyDescent="0.2">
      <c r="A8043" s="18" t="s">
        <v>231</v>
      </c>
      <c r="B8043" s="18" t="s">
        <v>232</v>
      </c>
      <c r="C8043" s="18" t="s">
        <v>342</v>
      </c>
      <c r="D8043" s="18" t="s">
        <v>273</v>
      </c>
      <c r="E8043" s="18" t="s">
        <v>23</v>
      </c>
      <c r="F8043" s="44">
        <v>292</v>
      </c>
    </row>
    <row r="8044" spans="1:6" x14ac:dyDescent="0.2">
      <c r="A8044" s="18" t="s">
        <v>231</v>
      </c>
      <c r="B8044" s="18" t="s">
        <v>232</v>
      </c>
      <c r="C8044" s="18" t="s">
        <v>342</v>
      </c>
      <c r="D8044" s="18" t="s">
        <v>273</v>
      </c>
      <c r="E8044" s="18" t="s">
        <v>136</v>
      </c>
      <c r="F8044" s="44">
        <v>20</v>
      </c>
    </row>
    <row r="8045" spans="1:6" x14ac:dyDescent="0.2">
      <c r="A8045" s="18" t="s">
        <v>231</v>
      </c>
      <c r="B8045" s="18" t="s">
        <v>232</v>
      </c>
      <c r="C8045" s="18" t="s">
        <v>342</v>
      </c>
      <c r="D8045" s="18" t="s">
        <v>273</v>
      </c>
      <c r="E8045" s="18" t="s">
        <v>137</v>
      </c>
      <c r="F8045" s="44">
        <v>51</v>
      </c>
    </row>
    <row r="8046" spans="1:6" x14ac:dyDescent="0.2">
      <c r="A8046" s="18" t="s">
        <v>231</v>
      </c>
      <c r="B8046" s="18" t="s">
        <v>232</v>
      </c>
      <c r="C8046" s="18" t="s">
        <v>342</v>
      </c>
      <c r="D8046" s="18" t="s">
        <v>273</v>
      </c>
      <c r="E8046" s="18" t="s">
        <v>135</v>
      </c>
      <c r="F8046" s="44">
        <v>40</v>
      </c>
    </row>
    <row r="8047" spans="1:6" x14ac:dyDescent="0.2">
      <c r="A8047" s="18" t="s">
        <v>231</v>
      </c>
      <c r="B8047" s="18" t="s">
        <v>232</v>
      </c>
      <c r="C8047" s="18" t="s">
        <v>342</v>
      </c>
      <c r="D8047" s="18" t="s">
        <v>273</v>
      </c>
      <c r="E8047" s="18" t="s">
        <v>134</v>
      </c>
      <c r="F8047" s="44">
        <v>42</v>
      </c>
    </row>
    <row r="8048" spans="1:6" x14ac:dyDescent="0.2">
      <c r="A8048" s="18" t="s">
        <v>231</v>
      </c>
      <c r="B8048" s="18" t="s">
        <v>232</v>
      </c>
      <c r="C8048" s="18" t="s">
        <v>342</v>
      </c>
      <c r="D8048" s="18" t="s">
        <v>273</v>
      </c>
      <c r="E8048" s="18" t="s">
        <v>132</v>
      </c>
      <c r="F8048" s="44">
        <v>361</v>
      </c>
    </row>
    <row r="8049" spans="1:6" x14ac:dyDescent="0.2">
      <c r="A8049" s="18" t="s">
        <v>231</v>
      </c>
      <c r="B8049" s="18" t="s">
        <v>232</v>
      </c>
      <c r="C8049" s="18" t="s">
        <v>342</v>
      </c>
      <c r="D8049" s="18" t="s">
        <v>274</v>
      </c>
      <c r="E8049" s="18" t="s">
        <v>163</v>
      </c>
      <c r="F8049" s="44">
        <v>76</v>
      </c>
    </row>
    <row r="8050" spans="1:6" x14ac:dyDescent="0.2">
      <c r="A8050" s="18" t="s">
        <v>231</v>
      </c>
      <c r="B8050" s="18" t="s">
        <v>232</v>
      </c>
      <c r="C8050" s="18" t="s">
        <v>342</v>
      </c>
      <c r="D8050" s="18" t="s">
        <v>34</v>
      </c>
      <c r="E8050" s="18" t="s">
        <v>276</v>
      </c>
      <c r="F8050" s="44">
        <v>657</v>
      </c>
    </row>
    <row r="8051" spans="1:6" x14ac:dyDescent="0.2">
      <c r="A8051" s="18" t="s">
        <v>231</v>
      </c>
      <c r="B8051" s="18" t="s">
        <v>232</v>
      </c>
      <c r="C8051" s="18" t="s">
        <v>342</v>
      </c>
      <c r="D8051" s="18" t="s">
        <v>34</v>
      </c>
      <c r="E8051" s="18" t="s">
        <v>28</v>
      </c>
      <c r="F8051" s="44">
        <v>370</v>
      </c>
    </row>
    <row r="8052" spans="1:6" x14ac:dyDescent="0.2">
      <c r="A8052" s="18" t="s">
        <v>231</v>
      </c>
      <c r="B8052" s="18" t="s">
        <v>232</v>
      </c>
      <c r="C8052" s="18" t="s">
        <v>342</v>
      </c>
      <c r="D8052" s="18" t="s">
        <v>34</v>
      </c>
      <c r="E8052" s="18" t="s">
        <v>30</v>
      </c>
      <c r="F8052" s="44">
        <v>16</v>
      </c>
    </row>
    <row r="8053" spans="1:6" x14ac:dyDescent="0.2">
      <c r="A8053" s="18" t="s">
        <v>231</v>
      </c>
      <c r="B8053" s="18" t="s">
        <v>232</v>
      </c>
      <c r="C8053" s="18" t="s">
        <v>342</v>
      </c>
      <c r="D8053" s="18" t="s">
        <v>34</v>
      </c>
      <c r="E8053" s="18" t="s">
        <v>31</v>
      </c>
      <c r="F8053" s="44">
        <v>84</v>
      </c>
    </row>
    <row r="8054" spans="1:6" x14ac:dyDescent="0.2">
      <c r="A8054" s="18" t="s">
        <v>231</v>
      </c>
      <c r="B8054" s="18" t="s">
        <v>232</v>
      </c>
      <c r="C8054" s="18" t="s">
        <v>342</v>
      </c>
      <c r="D8054" s="18" t="s">
        <v>34</v>
      </c>
      <c r="E8054" s="18" t="s">
        <v>26</v>
      </c>
      <c r="F8054" s="44">
        <v>100</v>
      </c>
    </row>
    <row r="8055" spans="1:6" x14ac:dyDescent="0.2">
      <c r="A8055" s="18" t="s">
        <v>231</v>
      </c>
      <c r="B8055" s="18" t="s">
        <v>232</v>
      </c>
      <c r="C8055" s="18" t="s">
        <v>342</v>
      </c>
      <c r="D8055" s="18" t="s">
        <v>34</v>
      </c>
      <c r="E8055" s="18" t="s">
        <v>33</v>
      </c>
      <c r="F8055" s="44">
        <v>269</v>
      </c>
    </row>
    <row r="8056" spans="1:6" x14ac:dyDescent="0.2">
      <c r="A8056" s="18" t="s">
        <v>231</v>
      </c>
      <c r="B8056" s="18" t="s">
        <v>232</v>
      </c>
      <c r="C8056" s="18" t="s">
        <v>342</v>
      </c>
      <c r="D8056" s="18" t="s">
        <v>34</v>
      </c>
      <c r="E8056" s="18" t="s">
        <v>23</v>
      </c>
      <c r="F8056" s="44">
        <v>235</v>
      </c>
    </row>
    <row r="8057" spans="1:6" x14ac:dyDescent="0.2">
      <c r="A8057" s="18" t="s">
        <v>231</v>
      </c>
      <c r="B8057" s="18" t="s">
        <v>232</v>
      </c>
      <c r="C8057" s="18" t="s">
        <v>342</v>
      </c>
      <c r="D8057" s="18" t="s">
        <v>34</v>
      </c>
      <c r="E8057" s="18" t="s">
        <v>32</v>
      </c>
      <c r="F8057" s="44">
        <v>44</v>
      </c>
    </row>
    <row r="8058" spans="1:6" x14ac:dyDescent="0.2">
      <c r="A8058" s="18" t="s">
        <v>231</v>
      </c>
      <c r="B8058" s="18" t="s">
        <v>232</v>
      </c>
      <c r="C8058" s="18" t="s">
        <v>342</v>
      </c>
      <c r="D8058" s="18" t="s">
        <v>34</v>
      </c>
      <c r="E8058" s="18" t="s">
        <v>29</v>
      </c>
      <c r="F8058" s="44">
        <v>347</v>
      </c>
    </row>
    <row r="8059" spans="1:6" x14ac:dyDescent="0.2">
      <c r="A8059" s="18" t="s">
        <v>231</v>
      </c>
      <c r="B8059" s="18" t="s">
        <v>232</v>
      </c>
      <c r="C8059" s="18" t="s">
        <v>342</v>
      </c>
      <c r="D8059" s="18" t="s">
        <v>275</v>
      </c>
      <c r="E8059" s="18" t="s">
        <v>276</v>
      </c>
      <c r="F8059" s="44">
        <v>53</v>
      </c>
    </row>
    <row r="8060" spans="1:6" x14ac:dyDescent="0.2">
      <c r="A8060" s="18" t="s">
        <v>231</v>
      </c>
      <c r="B8060" s="18" t="s">
        <v>232</v>
      </c>
      <c r="C8060" s="18" t="s">
        <v>342</v>
      </c>
      <c r="D8060" s="18" t="s">
        <v>275</v>
      </c>
      <c r="E8060" s="18" t="s">
        <v>28</v>
      </c>
      <c r="F8060" s="44">
        <v>103</v>
      </c>
    </row>
    <row r="8061" spans="1:6" x14ac:dyDescent="0.2">
      <c r="A8061" s="18" t="s">
        <v>231</v>
      </c>
      <c r="B8061" s="18" t="s">
        <v>232</v>
      </c>
      <c r="C8061" s="18" t="s">
        <v>342</v>
      </c>
      <c r="D8061" s="18" t="s">
        <v>275</v>
      </c>
      <c r="E8061" s="18" t="s">
        <v>31</v>
      </c>
      <c r="F8061" s="44">
        <v>287</v>
      </c>
    </row>
    <row r="8062" spans="1:6" x14ac:dyDescent="0.2">
      <c r="A8062" s="18" t="s">
        <v>231</v>
      </c>
      <c r="B8062" s="18" t="s">
        <v>232</v>
      </c>
      <c r="C8062" s="18" t="s">
        <v>342</v>
      </c>
      <c r="D8062" s="18" t="s">
        <v>275</v>
      </c>
      <c r="E8062" s="18" t="s">
        <v>26</v>
      </c>
      <c r="F8062" s="44">
        <v>714</v>
      </c>
    </row>
    <row r="8063" spans="1:6" x14ac:dyDescent="0.2">
      <c r="A8063" s="18" t="s">
        <v>231</v>
      </c>
      <c r="B8063" s="18" t="s">
        <v>232</v>
      </c>
      <c r="C8063" s="18" t="s">
        <v>342</v>
      </c>
      <c r="D8063" s="18" t="s">
        <v>275</v>
      </c>
      <c r="E8063" s="18" t="s">
        <v>33</v>
      </c>
      <c r="F8063" s="44">
        <v>157</v>
      </c>
    </row>
    <row r="8064" spans="1:6" x14ac:dyDescent="0.2">
      <c r="A8064" s="18" t="s">
        <v>231</v>
      </c>
      <c r="B8064" s="18" t="s">
        <v>232</v>
      </c>
      <c r="C8064" s="18" t="s">
        <v>342</v>
      </c>
      <c r="D8064" s="18" t="s">
        <v>275</v>
      </c>
      <c r="E8064" s="18" t="s">
        <v>23</v>
      </c>
      <c r="F8064" s="44">
        <v>249</v>
      </c>
    </row>
    <row r="8065" spans="1:6" x14ac:dyDescent="0.2">
      <c r="A8065" s="18" t="s">
        <v>231</v>
      </c>
      <c r="B8065" s="18" t="s">
        <v>232</v>
      </c>
      <c r="C8065" s="18" t="s">
        <v>342</v>
      </c>
      <c r="D8065" s="18" t="s">
        <v>275</v>
      </c>
      <c r="E8065" s="18" t="s">
        <v>32</v>
      </c>
      <c r="F8065" s="44">
        <v>3</v>
      </c>
    </row>
    <row r="8066" spans="1:6" x14ac:dyDescent="0.2">
      <c r="A8066" s="18" t="s">
        <v>231</v>
      </c>
      <c r="B8066" s="18" t="s">
        <v>232</v>
      </c>
      <c r="C8066" s="18" t="s">
        <v>342</v>
      </c>
      <c r="D8066" s="18" t="s">
        <v>275</v>
      </c>
      <c r="E8066" s="18" t="s">
        <v>29</v>
      </c>
      <c r="F8066" s="44">
        <v>108</v>
      </c>
    </row>
    <row r="8067" spans="1:6" x14ac:dyDescent="0.2">
      <c r="A8067" s="18" t="s">
        <v>231</v>
      </c>
      <c r="B8067" s="18" t="s">
        <v>232</v>
      </c>
      <c r="C8067" s="18" t="s">
        <v>342</v>
      </c>
      <c r="D8067" s="18" t="s">
        <v>162</v>
      </c>
      <c r="E8067" s="18" t="s">
        <v>163</v>
      </c>
      <c r="F8067" s="44">
        <v>3270</v>
      </c>
    </row>
    <row r="8068" spans="1:6" x14ac:dyDescent="0.2">
      <c r="A8068" s="18" t="s">
        <v>231</v>
      </c>
      <c r="B8068" s="18" t="s">
        <v>232</v>
      </c>
      <c r="C8068" s="18" t="s">
        <v>342</v>
      </c>
      <c r="D8068" s="18" t="s">
        <v>65</v>
      </c>
      <c r="E8068" s="18" t="s">
        <v>70</v>
      </c>
      <c r="F8068" s="44">
        <v>25</v>
      </c>
    </row>
    <row r="8069" spans="1:6" x14ac:dyDescent="0.2">
      <c r="A8069" s="18" t="s">
        <v>231</v>
      </c>
      <c r="B8069" s="18" t="s">
        <v>232</v>
      </c>
      <c r="C8069" s="18" t="s">
        <v>342</v>
      </c>
      <c r="D8069" s="18" t="s">
        <v>65</v>
      </c>
      <c r="E8069" s="18" t="s">
        <v>69</v>
      </c>
      <c r="F8069" s="44">
        <v>1</v>
      </c>
    </row>
    <row r="8070" spans="1:6" x14ac:dyDescent="0.2">
      <c r="A8070" s="18" t="s">
        <v>231</v>
      </c>
      <c r="B8070" s="18" t="s">
        <v>232</v>
      </c>
      <c r="C8070" s="18" t="s">
        <v>342</v>
      </c>
      <c r="D8070" s="18" t="s">
        <v>65</v>
      </c>
      <c r="E8070" s="18" t="s">
        <v>277</v>
      </c>
      <c r="F8070" s="44">
        <v>24</v>
      </c>
    </row>
    <row r="8071" spans="1:6" x14ac:dyDescent="0.2">
      <c r="A8071" s="18" t="s">
        <v>231</v>
      </c>
      <c r="B8071" s="18" t="s">
        <v>232</v>
      </c>
      <c r="C8071" s="18" t="s">
        <v>342</v>
      </c>
      <c r="D8071" s="18" t="s">
        <v>65</v>
      </c>
      <c r="E8071" s="18" t="s">
        <v>278</v>
      </c>
      <c r="F8071" s="44">
        <v>599</v>
      </c>
    </row>
    <row r="8072" spans="1:6" x14ac:dyDescent="0.2">
      <c r="A8072" s="18" t="s">
        <v>231</v>
      </c>
      <c r="B8072" s="18" t="s">
        <v>232</v>
      </c>
      <c r="C8072" s="18" t="s">
        <v>342</v>
      </c>
      <c r="D8072" s="18" t="s">
        <v>65</v>
      </c>
      <c r="E8072" s="18" t="s">
        <v>279</v>
      </c>
      <c r="F8072" s="44">
        <v>64</v>
      </c>
    </row>
    <row r="8073" spans="1:6" x14ac:dyDescent="0.2">
      <c r="A8073" s="18" t="s">
        <v>231</v>
      </c>
      <c r="B8073" s="18" t="s">
        <v>232</v>
      </c>
      <c r="C8073" s="18" t="s">
        <v>342</v>
      </c>
      <c r="D8073" s="18" t="s">
        <v>65</v>
      </c>
      <c r="E8073" s="18" t="s">
        <v>23</v>
      </c>
      <c r="F8073" s="44">
        <v>607</v>
      </c>
    </row>
    <row r="8074" spans="1:6" x14ac:dyDescent="0.2">
      <c r="A8074" s="18" t="s">
        <v>231</v>
      </c>
      <c r="B8074" s="18" t="s">
        <v>232</v>
      </c>
      <c r="C8074" s="18" t="s">
        <v>342</v>
      </c>
      <c r="D8074" s="18" t="s">
        <v>65</v>
      </c>
      <c r="E8074" s="18" t="s">
        <v>280</v>
      </c>
      <c r="F8074" s="44">
        <v>12</v>
      </c>
    </row>
    <row r="8075" spans="1:6" x14ac:dyDescent="0.2">
      <c r="A8075" s="18" t="s">
        <v>231</v>
      </c>
      <c r="B8075" s="18" t="s">
        <v>232</v>
      </c>
      <c r="C8075" s="18" t="s">
        <v>342</v>
      </c>
      <c r="D8075" s="18" t="s">
        <v>65</v>
      </c>
      <c r="E8075" s="18" t="s">
        <v>66</v>
      </c>
      <c r="F8075" s="44">
        <v>192</v>
      </c>
    </row>
    <row r="8076" spans="1:6" x14ac:dyDescent="0.2">
      <c r="A8076" s="18" t="s">
        <v>231</v>
      </c>
      <c r="B8076" s="18" t="s">
        <v>232</v>
      </c>
      <c r="C8076" s="18" t="s">
        <v>342</v>
      </c>
      <c r="D8076" s="18" t="s">
        <v>243</v>
      </c>
      <c r="E8076" s="18" t="s">
        <v>21</v>
      </c>
      <c r="F8076" s="44">
        <v>11</v>
      </c>
    </row>
    <row r="8077" spans="1:6" x14ac:dyDescent="0.2">
      <c r="A8077" s="18" t="s">
        <v>231</v>
      </c>
      <c r="B8077" s="18" t="s">
        <v>232</v>
      </c>
      <c r="C8077" s="18" t="s">
        <v>342</v>
      </c>
      <c r="D8077" s="18" t="s">
        <v>243</v>
      </c>
      <c r="E8077" s="18" t="s">
        <v>14</v>
      </c>
      <c r="F8077" s="44">
        <v>26</v>
      </c>
    </row>
    <row r="8078" spans="1:6" x14ac:dyDescent="0.2">
      <c r="A8078" s="18" t="s">
        <v>231</v>
      </c>
      <c r="B8078" s="18" t="s">
        <v>232</v>
      </c>
      <c r="C8078" s="18" t="s">
        <v>342</v>
      </c>
      <c r="D8078" s="18" t="s">
        <v>243</v>
      </c>
      <c r="E8078" s="18" t="s">
        <v>18</v>
      </c>
      <c r="F8078" s="44">
        <v>76</v>
      </c>
    </row>
    <row r="8079" spans="1:6" x14ac:dyDescent="0.2">
      <c r="A8079" s="18" t="s">
        <v>231</v>
      </c>
      <c r="B8079" s="18" t="s">
        <v>232</v>
      </c>
      <c r="C8079" s="18" t="s">
        <v>342</v>
      </c>
      <c r="D8079" s="18" t="s">
        <v>243</v>
      </c>
      <c r="E8079" s="18" t="s">
        <v>17</v>
      </c>
      <c r="F8079" s="44">
        <v>44</v>
      </c>
    </row>
    <row r="8080" spans="1:6" x14ac:dyDescent="0.2">
      <c r="A8080" s="18" t="s">
        <v>231</v>
      </c>
      <c r="B8080" s="18" t="s">
        <v>232</v>
      </c>
      <c r="C8080" s="18" t="s">
        <v>342</v>
      </c>
      <c r="D8080" s="18" t="s">
        <v>243</v>
      </c>
      <c r="E8080" s="18" t="s">
        <v>20</v>
      </c>
      <c r="F8080" s="44">
        <v>9</v>
      </c>
    </row>
    <row r="8081" spans="1:6" x14ac:dyDescent="0.2">
      <c r="A8081" s="18" t="s">
        <v>231</v>
      </c>
      <c r="B8081" s="18" t="s">
        <v>232</v>
      </c>
      <c r="C8081" s="18" t="s">
        <v>342</v>
      </c>
      <c r="D8081" s="18" t="s">
        <v>243</v>
      </c>
      <c r="E8081" s="18" t="s">
        <v>23</v>
      </c>
      <c r="F8081" s="44">
        <v>20</v>
      </c>
    </row>
    <row r="8082" spans="1:6" x14ac:dyDescent="0.2">
      <c r="A8082" s="18" t="s">
        <v>231</v>
      </c>
      <c r="B8082" s="18" t="s">
        <v>232</v>
      </c>
      <c r="C8082" s="18" t="s">
        <v>342</v>
      </c>
      <c r="D8082" s="18" t="s">
        <v>243</v>
      </c>
      <c r="E8082" s="18" t="s">
        <v>15</v>
      </c>
      <c r="F8082" s="44">
        <v>94</v>
      </c>
    </row>
    <row r="8083" spans="1:6" x14ac:dyDescent="0.2">
      <c r="A8083" s="18" t="s">
        <v>231</v>
      </c>
      <c r="B8083" s="18" t="s">
        <v>232</v>
      </c>
      <c r="C8083" s="18" t="s">
        <v>342</v>
      </c>
      <c r="D8083" s="18" t="s">
        <v>243</v>
      </c>
      <c r="E8083" s="18" t="s">
        <v>22</v>
      </c>
      <c r="F8083" s="44">
        <v>27</v>
      </c>
    </row>
    <row r="8084" spans="1:6" x14ac:dyDescent="0.2">
      <c r="A8084" s="18" t="s">
        <v>231</v>
      </c>
      <c r="B8084" s="18" t="s">
        <v>232</v>
      </c>
      <c r="C8084" s="18" t="s">
        <v>342</v>
      </c>
      <c r="D8084" s="18" t="s">
        <v>98</v>
      </c>
      <c r="E8084" s="18" t="s">
        <v>100</v>
      </c>
      <c r="F8084" s="44">
        <v>46</v>
      </c>
    </row>
    <row r="8085" spans="1:6" x14ac:dyDescent="0.2">
      <c r="A8085" s="18" t="s">
        <v>231</v>
      </c>
      <c r="B8085" s="18" t="s">
        <v>232</v>
      </c>
      <c r="C8085" s="18" t="s">
        <v>342</v>
      </c>
      <c r="D8085" s="18" t="s">
        <v>98</v>
      </c>
      <c r="E8085" s="18" t="s">
        <v>102</v>
      </c>
      <c r="F8085" s="44">
        <v>22</v>
      </c>
    </row>
    <row r="8086" spans="1:6" x14ac:dyDescent="0.2">
      <c r="A8086" s="18" t="s">
        <v>231</v>
      </c>
      <c r="B8086" s="18" t="s">
        <v>232</v>
      </c>
      <c r="C8086" s="18" t="s">
        <v>342</v>
      </c>
      <c r="D8086" s="18" t="s">
        <v>98</v>
      </c>
      <c r="E8086" s="18" t="s">
        <v>23</v>
      </c>
      <c r="F8086" s="44">
        <v>157</v>
      </c>
    </row>
    <row r="8087" spans="1:6" x14ac:dyDescent="0.2">
      <c r="A8087" s="18" t="s">
        <v>231</v>
      </c>
      <c r="B8087" s="18" t="s">
        <v>232</v>
      </c>
      <c r="C8087" s="18" t="s">
        <v>342</v>
      </c>
      <c r="D8087" s="18" t="s">
        <v>98</v>
      </c>
      <c r="E8087" s="18" t="s">
        <v>101</v>
      </c>
      <c r="F8087" s="44">
        <v>121</v>
      </c>
    </row>
    <row r="8088" spans="1:6" x14ac:dyDescent="0.2">
      <c r="A8088" s="18" t="s">
        <v>231</v>
      </c>
      <c r="B8088" s="18" t="s">
        <v>232</v>
      </c>
      <c r="C8088" s="18" t="s">
        <v>342</v>
      </c>
      <c r="D8088" s="18" t="s">
        <v>98</v>
      </c>
      <c r="E8088" s="18" t="s">
        <v>104</v>
      </c>
      <c r="F8088" s="44">
        <v>12</v>
      </c>
    </row>
    <row r="8089" spans="1:6" x14ac:dyDescent="0.2">
      <c r="A8089" s="18" t="s">
        <v>231</v>
      </c>
      <c r="B8089" s="18" t="s">
        <v>232</v>
      </c>
      <c r="C8089" s="18" t="s">
        <v>342</v>
      </c>
      <c r="D8089" s="18" t="s">
        <v>98</v>
      </c>
      <c r="E8089" s="18" t="s">
        <v>99</v>
      </c>
      <c r="F8089" s="44">
        <v>1160</v>
      </c>
    </row>
    <row r="8090" spans="1:6" x14ac:dyDescent="0.2">
      <c r="A8090" s="18" t="s">
        <v>231</v>
      </c>
      <c r="B8090" s="18" t="s">
        <v>232</v>
      </c>
      <c r="C8090" s="18" t="s">
        <v>342</v>
      </c>
      <c r="D8090" s="18" t="s">
        <v>98</v>
      </c>
      <c r="E8090" s="18" t="s">
        <v>103</v>
      </c>
      <c r="F8090" s="44">
        <v>302</v>
      </c>
    </row>
    <row r="8091" spans="1:6" x14ac:dyDescent="0.2">
      <c r="A8091" s="18" t="s">
        <v>231</v>
      </c>
      <c r="B8091" s="18" t="s">
        <v>232</v>
      </c>
      <c r="C8091" s="18" t="s">
        <v>342</v>
      </c>
      <c r="D8091" s="18" t="s">
        <v>39</v>
      </c>
      <c r="E8091" s="18" t="s">
        <v>172</v>
      </c>
      <c r="F8091" s="44">
        <v>46</v>
      </c>
    </row>
    <row r="8092" spans="1:6" x14ac:dyDescent="0.2">
      <c r="A8092" s="18" t="s">
        <v>231</v>
      </c>
      <c r="B8092" s="18" t="s">
        <v>232</v>
      </c>
      <c r="C8092" s="18" t="s">
        <v>342</v>
      </c>
      <c r="D8092" s="18" t="s">
        <v>39</v>
      </c>
      <c r="E8092" s="18" t="s">
        <v>174</v>
      </c>
      <c r="F8092" s="44">
        <v>15</v>
      </c>
    </row>
    <row r="8093" spans="1:6" x14ac:dyDescent="0.2">
      <c r="A8093" s="18" t="s">
        <v>231</v>
      </c>
      <c r="B8093" s="18" t="s">
        <v>232</v>
      </c>
      <c r="C8093" s="18" t="s">
        <v>342</v>
      </c>
      <c r="D8093" s="18" t="s">
        <v>39</v>
      </c>
      <c r="E8093" s="18" t="s">
        <v>23</v>
      </c>
      <c r="F8093" s="44">
        <v>17</v>
      </c>
    </row>
    <row r="8094" spans="1:6" x14ac:dyDescent="0.2">
      <c r="A8094" s="18" t="s">
        <v>231</v>
      </c>
      <c r="B8094" s="18" t="s">
        <v>232</v>
      </c>
      <c r="C8094" s="18" t="s">
        <v>342</v>
      </c>
      <c r="D8094" s="18" t="s">
        <v>39</v>
      </c>
      <c r="E8094" s="18" t="s">
        <v>54</v>
      </c>
      <c r="F8094" s="44">
        <v>3</v>
      </c>
    </row>
    <row r="8095" spans="1:6" x14ac:dyDescent="0.2">
      <c r="A8095" s="18" t="s">
        <v>231</v>
      </c>
      <c r="B8095" s="18" t="s">
        <v>232</v>
      </c>
      <c r="C8095" s="18" t="s">
        <v>342</v>
      </c>
      <c r="D8095" s="18" t="s">
        <v>39</v>
      </c>
      <c r="E8095" s="18" t="s">
        <v>55</v>
      </c>
      <c r="F8095" s="44">
        <v>4</v>
      </c>
    </row>
    <row r="8096" spans="1:6" x14ac:dyDescent="0.2">
      <c r="A8096" s="18" t="s">
        <v>231</v>
      </c>
      <c r="B8096" s="18" t="s">
        <v>232</v>
      </c>
      <c r="C8096" s="18" t="s">
        <v>342</v>
      </c>
      <c r="D8096" s="18" t="s">
        <v>39</v>
      </c>
      <c r="E8096" s="18" t="s">
        <v>170</v>
      </c>
      <c r="F8096" s="44">
        <v>45</v>
      </c>
    </row>
    <row r="8097" spans="1:6" x14ac:dyDescent="0.2">
      <c r="A8097" s="18" t="s">
        <v>231</v>
      </c>
      <c r="B8097" s="18" t="s">
        <v>232</v>
      </c>
      <c r="C8097" s="18" t="s">
        <v>342</v>
      </c>
      <c r="D8097" s="18" t="s">
        <v>39</v>
      </c>
      <c r="E8097" s="18" t="s">
        <v>47</v>
      </c>
      <c r="F8097" s="44">
        <v>31</v>
      </c>
    </row>
    <row r="8098" spans="1:6" x14ac:dyDescent="0.2">
      <c r="A8098" s="18" t="s">
        <v>231</v>
      </c>
      <c r="B8098" s="18" t="s">
        <v>232</v>
      </c>
      <c r="C8098" s="18" t="s">
        <v>342</v>
      </c>
      <c r="D8098" s="18" t="s">
        <v>39</v>
      </c>
      <c r="E8098" s="18" t="s">
        <v>169</v>
      </c>
      <c r="F8098" s="44">
        <v>177</v>
      </c>
    </row>
    <row r="8099" spans="1:6" x14ac:dyDescent="0.2">
      <c r="A8099" s="18" t="s">
        <v>231</v>
      </c>
      <c r="B8099" s="18" t="s">
        <v>232</v>
      </c>
      <c r="C8099" s="18" t="s">
        <v>342</v>
      </c>
      <c r="D8099" s="18" t="s">
        <v>39</v>
      </c>
      <c r="E8099" s="18" t="s">
        <v>189</v>
      </c>
      <c r="F8099" s="44">
        <v>6</v>
      </c>
    </row>
    <row r="8100" spans="1:6" x14ac:dyDescent="0.2">
      <c r="A8100" s="18" t="s">
        <v>231</v>
      </c>
      <c r="B8100" s="18" t="s">
        <v>232</v>
      </c>
      <c r="C8100" s="18" t="s">
        <v>342</v>
      </c>
      <c r="D8100" s="18" t="s">
        <v>39</v>
      </c>
      <c r="E8100" s="18" t="s">
        <v>56</v>
      </c>
      <c r="F8100" s="44">
        <v>31</v>
      </c>
    </row>
    <row r="8101" spans="1:6" x14ac:dyDescent="0.2">
      <c r="A8101" s="18" t="s">
        <v>231</v>
      </c>
      <c r="B8101" s="18" t="s">
        <v>232</v>
      </c>
      <c r="C8101" s="18" t="s">
        <v>342</v>
      </c>
      <c r="D8101" s="18" t="s">
        <v>39</v>
      </c>
      <c r="E8101" s="18" t="s">
        <v>44</v>
      </c>
      <c r="F8101" s="44">
        <v>7</v>
      </c>
    </row>
    <row r="8102" spans="1:6" x14ac:dyDescent="0.2">
      <c r="A8102" s="18" t="s">
        <v>231</v>
      </c>
      <c r="B8102" s="18" t="s">
        <v>232</v>
      </c>
      <c r="C8102" s="18" t="s">
        <v>342</v>
      </c>
      <c r="D8102" s="18" t="s">
        <v>39</v>
      </c>
      <c r="E8102" s="18" t="s">
        <v>173</v>
      </c>
      <c r="F8102" s="44">
        <v>10</v>
      </c>
    </row>
    <row r="8103" spans="1:6" x14ac:dyDescent="0.2">
      <c r="A8103" s="18" t="s">
        <v>231</v>
      </c>
      <c r="B8103" s="18" t="s">
        <v>232</v>
      </c>
      <c r="C8103" s="18" t="s">
        <v>342</v>
      </c>
      <c r="D8103" s="18" t="s">
        <v>13</v>
      </c>
      <c r="E8103" s="18" t="s">
        <v>21</v>
      </c>
      <c r="F8103" s="44">
        <v>199</v>
      </c>
    </row>
    <row r="8104" spans="1:6" x14ac:dyDescent="0.2">
      <c r="A8104" s="18" t="s">
        <v>231</v>
      </c>
      <c r="B8104" s="18" t="s">
        <v>232</v>
      </c>
      <c r="C8104" s="18" t="s">
        <v>342</v>
      </c>
      <c r="D8104" s="18" t="s">
        <v>13</v>
      </c>
      <c r="E8104" s="18" t="s">
        <v>14</v>
      </c>
      <c r="F8104" s="44">
        <v>901</v>
      </c>
    </row>
    <row r="8105" spans="1:6" x14ac:dyDescent="0.2">
      <c r="A8105" s="18" t="s">
        <v>231</v>
      </c>
      <c r="B8105" s="18" t="s">
        <v>232</v>
      </c>
      <c r="C8105" s="18" t="s">
        <v>342</v>
      </c>
      <c r="D8105" s="18" t="s">
        <v>13</v>
      </c>
      <c r="E8105" s="18" t="s">
        <v>18</v>
      </c>
      <c r="F8105" s="44">
        <v>2710</v>
      </c>
    </row>
    <row r="8106" spans="1:6" x14ac:dyDescent="0.2">
      <c r="A8106" s="18" t="s">
        <v>231</v>
      </c>
      <c r="B8106" s="18" t="s">
        <v>232</v>
      </c>
      <c r="C8106" s="18" t="s">
        <v>342</v>
      </c>
      <c r="D8106" s="18" t="s">
        <v>13</v>
      </c>
      <c r="E8106" s="18" t="s">
        <v>17</v>
      </c>
      <c r="F8106" s="44">
        <v>2402</v>
      </c>
    </row>
    <row r="8107" spans="1:6" x14ac:dyDescent="0.2">
      <c r="A8107" s="18" t="s">
        <v>231</v>
      </c>
      <c r="B8107" s="18" t="s">
        <v>232</v>
      </c>
      <c r="C8107" s="18" t="s">
        <v>342</v>
      </c>
      <c r="D8107" s="18" t="s">
        <v>13</v>
      </c>
      <c r="E8107" s="18" t="s">
        <v>20</v>
      </c>
      <c r="F8107" s="44">
        <v>342</v>
      </c>
    </row>
    <row r="8108" spans="1:6" x14ac:dyDescent="0.2">
      <c r="A8108" s="18" t="s">
        <v>231</v>
      </c>
      <c r="B8108" s="18" t="s">
        <v>232</v>
      </c>
      <c r="C8108" s="18" t="s">
        <v>342</v>
      </c>
      <c r="D8108" s="18" t="s">
        <v>13</v>
      </c>
      <c r="E8108" s="18" t="s">
        <v>23</v>
      </c>
      <c r="F8108" s="44">
        <v>166</v>
      </c>
    </row>
    <row r="8109" spans="1:6" x14ac:dyDescent="0.2">
      <c r="A8109" s="18" t="s">
        <v>231</v>
      </c>
      <c r="B8109" s="18" t="s">
        <v>232</v>
      </c>
      <c r="C8109" s="18" t="s">
        <v>342</v>
      </c>
      <c r="D8109" s="18" t="s">
        <v>13</v>
      </c>
      <c r="E8109" s="18" t="s">
        <v>15</v>
      </c>
      <c r="F8109" s="44">
        <v>508</v>
      </c>
    </row>
    <row r="8110" spans="1:6" x14ac:dyDescent="0.2">
      <c r="A8110" s="18" t="s">
        <v>231</v>
      </c>
      <c r="B8110" s="18" t="s">
        <v>232</v>
      </c>
      <c r="C8110" s="18" t="s">
        <v>342</v>
      </c>
      <c r="D8110" s="18" t="s">
        <v>13</v>
      </c>
      <c r="E8110" s="18" t="s">
        <v>22</v>
      </c>
      <c r="F8110" s="44">
        <v>439</v>
      </c>
    </row>
    <row r="8111" spans="1:6" x14ac:dyDescent="0.2">
      <c r="A8111" s="18" t="s">
        <v>231</v>
      </c>
      <c r="B8111" s="18" t="s">
        <v>232</v>
      </c>
      <c r="C8111" s="18" t="s">
        <v>342</v>
      </c>
      <c r="D8111" s="18" t="s">
        <v>13</v>
      </c>
      <c r="E8111" s="18" t="s">
        <v>19</v>
      </c>
      <c r="F8111" s="44">
        <v>154</v>
      </c>
    </row>
    <row r="8112" spans="1:6" x14ac:dyDescent="0.2">
      <c r="A8112" s="18" t="s">
        <v>231</v>
      </c>
      <c r="B8112" s="18" t="s">
        <v>232</v>
      </c>
      <c r="C8112" s="18" t="s">
        <v>342</v>
      </c>
      <c r="D8112" s="18" t="s">
        <v>128</v>
      </c>
      <c r="E8112" s="18" t="s">
        <v>23</v>
      </c>
      <c r="F8112" s="44">
        <v>378</v>
      </c>
    </row>
    <row r="8113" spans="1:6" x14ac:dyDescent="0.2">
      <c r="A8113" s="18" t="s">
        <v>231</v>
      </c>
      <c r="B8113" s="18" t="s">
        <v>232</v>
      </c>
      <c r="C8113" s="18" t="s">
        <v>342</v>
      </c>
      <c r="D8113" s="18" t="s">
        <v>128</v>
      </c>
      <c r="E8113" s="18" t="s">
        <v>129</v>
      </c>
      <c r="F8113" s="44">
        <v>85</v>
      </c>
    </row>
    <row r="8114" spans="1:6" x14ac:dyDescent="0.2">
      <c r="A8114" s="18" t="s">
        <v>231</v>
      </c>
      <c r="B8114" s="18" t="s">
        <v>232</v>
      </c>
      <c r="C8114" s="18" t="s">
        <v>342</v>
      </c>
      <c r="D8114" s="18" t="s">
        <v>128</v>
      </c>
      <c r="E8114" s="18" t="s">
        <v>130</v>
      </c>
      <c r="F8114" s="44">
        <v>387</v>
      </c>
    </row>
    <row r="8115" spans="1:6" x14ac:dyDescent="0.2">
      <c r="A8115" s="18" t="s">
        <v>231</v>
      </c>
      <c r="B8115" s="18" t="s">
        <v>232</v>
      </c>
      <c r="C8115" s="18" t="s">
        <v>342</v>
      </c>
      <c r="D8115" s="18" t="s">
        <v>244</v>
      </c>
      <c r="E8115" s="18" t="s">
        <v>160</v>
      </c>
      <c r="F8115" s="44">
        <v>21</v>
      </c>
    </row>
    <row r="8116" spans="1:6" x14ac:dyDescent="0.2">
      <c r="A8116" s="18" t="s">
        <v>231</v>
      </c>
      <c r="B8116" s="18" t="s">
        <v>232</v>
      </c>
      <c r="C8116" s="18" t="s">
        <v>342</v>
      </c>
      <c r="D8116" s="18" t="s">
        <v>244</v>
      </c>
      <c r="E8116" s="18" t="s">
        <v>159</v>
      </c>
      <c r="F8116" s="44">
        <v>2</v>
      </c>
    </row>
    <row r="8117" spans="1:6" x14ac:dyDescent="0.2">
      <c r="A8117" s="18" t="s">
        <v>231</v>
      </c>
      <c r="B8117" s="18" t="s">
        <v>232</v>
      </c>
      <c r="C8117" s="18" t="s">
        <v>342</v>
      </c>
      <c r="D8117" s="18" t="s">
        <v>244</v>
      </c>
      <c r="E8117" s="18" t="s">
        <v>161</v>
      </c>
      <c r="F8117" s="44">
        <v>58</v>
      </c>
    </row>
    <row r="8118" spans="1:6" x14ac:dyDescent="0.2">
      <c r="A8118" s="18" t="s">
        <v>231</v>
      </c>
      <c r="B8118" s="18" t="s">
        <v>232</v>
      </c>
      <c r="C8118" s="18" t="s">
        <v>342</v>
      </c>
      <c r="D8118" s="18" t="s">
        <v>138</v>
      </c>
      <c r="E8118" s="18" t="s">
        <v>140</v>
      </c>
      <c r="F8118" s="44">
        <v>132</v>
      </c>
    </row>
    <row r="8119" spans="1:6" x14ac:dyDescent="0.2">
      <c r="A8119" s="18" t="s">
        <v>231</v>
      </c>
      <c r="B8119" s="18" t="s">
        <v>232</v>
      </c>
      <c r="C8119" s="18" t="s">
        <v>342</v>
      </c>
      <c r="D8119" s="18" t="s">
        <v>138</v>
      </c>
      <c r="E8119" s="18" t="s">
        <v>139</v>
      </c>
      <c r="F8119" s="44">
        <v>670</v>
      </c>
    </row>
    <row r="8120" spans="1:6" x14ac:dyDescent="0.2">
      <c r="A8120" s="18" t="s">
        <v>231</v>
      </c>
      <c r="B8120" s="18" t="s">
        <v>232</v>
      </c>
      <c r="C8120" s="18" t="s">
        <v>342</v>
      </c>
      <c r="D8120" s="18" t="s">
        <v>148</v>
      </c>
      <c r="E8120" s="18" t="s">
        <v>23</v>
      </c>
      <c r="F8120" s="44">
        <v>13</v>
      </c>
    </row>
    <row r="8121" spans="1:6" x14ac:dyDescent="0.2">
      <c r="A8121" s="18" t="s">
        <v>231</v>
      </c>
      <c r="B8121" s="18" t="s">
        <v>232</v>
      </c>
      <c r="C8121" s="18" t="s">
        <v>343</v>
      </c>
      <c r="D8121" s="18" t="s">
        <v>21</v>
      </c>
      <c r="E8121" s="18" t="s">
        <v>156</v>
      </c>
      <c r="F8121" s="44">
        <v>223</v>
      </c>
    </row>
    <row r="8122" spans="1:6" x14ac:dyDescent="0.2">
      <c r="A8122" s="18" t="s">
        <v>231</v>
      </c>
      <c r="B8122" s="18" t="s">
        <v>232</v>
      </c>
      <c r="C8122" s="18" t="s">
        <v>343</v>
      </c>
      <c r="D8122" s="18" t="s">
        <v>21</v>
      </c>
      <c r="E8122" s="18" t="s">
        <v>157</v>
      </c>
      <c r="F8122" s="44">
        <v>580</v>
      </c>
    </row>
    <row r="8123" spans="1:6" x14ac:dyDescent="0.2">
      <c r="A8123" s="18" t="s">
        <v>231</v>
      </c>
      <c r="B8123" s="18" t="s">
        <v>232</v>
      </c>
      <c r="C8123" s="18" t="s">
        <v>343</v>
      </c>
      <c r="D8123" s="18" t="s">
        <v>73</v>
      </c>
      <c r="E8123" s="18" t="s">
        <v>93</v>
      </c>
      <c r="F8123" s="44">
        <v>28</v>
      </c>
    </row>
    <row r="8124" spans="1:6" x14ac:dyDescent="0.2">
      <c r="A8124" s="18" t="s">
        <v>231</v>
      </c>
      <c r="B8124" s="18" t="s">
        <v>232</v>
      </c>
      <c r="C8124" s="18" t="s">
        <v>343</v>
      </c>
      <c r="D8124" s="18" t="s">
        <v>73</v>
      </c>
      <c r="E8124" s="18" t="s">
        <v>92</v>
      </c>
      <c r="F8124" s="44">
        <v>9</v>
      </c>
    </row>
    <row r="8125" spans="1:6" x14ac:dyDescent="0.2">
      <c r="A8125" s="18" t="s">
        <v>231</v>
      </c>
      <c r="B8125" s="18" t="s">
        <v>232</v>
      </c>
      <c r="C8125" s="18" t="s">
        <v>343</v>
      </c>
      <c r="D8125" s="18" t="s">
        <v>73</v>
      </c>
      <c r="E8125" s="18" t="s">
        <v>94</v>
      </c>
      <c r="F8125" s="44">
        <v>16</v>
      </c>
    </row>
    <row r="8126" spans="1:6" x14ac:dyDescent="0.2">
      <c r="A8126" s="18" t="s">
        <v>231</v>
      </c>
      <c r="B8126" s="18" t="s">
        <v>232</v>
      </c>
      <c r="C8126" s="18" t="s">
        <v>343</v>
      </c>
      <c r="D8126" s="18" t="s">
        <v>73</v>
      </c>
      <c r="E8126" s="18" t="s">
        <v>87</v>
      </c>
      <c r="F8126" s="44">
        <v>5</v>
      </c>
    </row>
    <row r="8127" spans="1:6" x14ac:dyDescent="0.2">
      <c r="A8127" s="18" t="s">
        <v>231</v>
      </c>
      <c r="B8127" s="18" t="s">
        <v>232</v>
      </c>
      <c r="C8127" s="18" t="s">
        <v>343</v>
      </c>
      <c r="D8127" s="18" t="s">
        <v>73</v>
      </c>
      <c r="E8127" s="18" t="s">
        <v>86</v>
      </c>
      <c r="F8127" s="44">
        <v>29</v>
      </c>
    </row>
    <row r="8128" spans="1:6" x14ac:dyDescent="0.2">
      <c r="A8128" s="18" t="s">
        <v>231</v>
      </c>
      <c r="B8128" s="18" t="s">
        <v>232</v>
      </c>
      <c r="C8128" s="18" t="s">
        <v>343</v>
      </c>
      <c r="D8128" s="18" t="s">
        <v>73</v>
      </c>
      <c r="E8128" s="18" t="s">
        <v>88</v>
      </c>
      <c r="F8128" s="44">
        <v>3</v>
      </c>
    </row>
    <row r="8129" spans="1:6" x14ac:dyDescent="0.2">
      <c r="A8129" s="18" t="s">
        <v>231</v>
      </c>
      <c r="B8129" s="18" t="s">
        <v>232</v>
      </c>
      <c r="C8129" s="18" t="s">
        <v>343</v>
      </c>
      <c r="D8129" s="18" t="s">
        <v>73</v>
      </c>
      <c r="E8129" s="18" t="s">
        <v>96</v>
      </c>
      <c r="F8129" s="44">
        <v>50</v>
      </c>
    </row>
    <row r="8130" spans="1:6" x14ac:dyDescent="0.2">
      <c r="A8130" s="18" t="s">
        <v>231</v>
      </c>
      <c r="B8130" s="18" t="s">
        <v>232</v>
      </c>
      <c r="C8130" s="18" t="s">
        <v>343</v>
      </c>
      <c r="D8130" s="18" t="s">
        <v>73</v>
      </c>
      <c r="E8130" s="18" t="s">
        <v>95</v>
      </c>
      <c r="F8130" s="44">
        <v>44</v>
      </c>
    </row>
    <row r="8131" spans="1:6" x14ac:dyDescent="0.2">
      <c r="A8131" s="18" t="s">
        <v>231</v>
      </c>
      <c r="B8131" s="18" t="s">
        <v>232</v>
      </c>
      <c r="C8131" s="18" t="s">
        <v>343</v>
      </c>
      <c r="D8131" s="18" t="s">
        <v>73</v>
      </c>
      <c r="E8131" s="18" t="s">
        <v>97</v>
      </c>
      <c r="F8131" s="44">
        <v>10</v>
      </c>
    </row>
    <row r="8132" spans="1:6" x14ac:dyDescent="0.2">
      <c r="A8132" s="18" t="s">
        <v>231</v>
      </c>
      <c r="B8132" s="18" t="s">
        <v>232</v>
      </c>
      <c r="C8132" s="18" t="s">
        <v>343</v>
      </c>
      <c r="D8132" s="18" t="s">
        <v>73</v>
      </c>
      <c r="E8132" s="18" t="s">
        <v>80</v>
      </c>
      <c r="F8132" s="44">
        <v>4</v>
      </c>
    </row>
    <row r="8133" spans="1:6" x14ac:dyDescent="0.2">
      <c r="A8133" s="18" t="s">
        <v>231</v>
      </c>
      <c r="B8133" s="18" t="s">
        <v>232</v>
      </c>
      <c r="C8133" s="18" t="s">
        <v>343</v>
      </c>
      <c r="D8133" s="18" t="s">
        <v>73</v>
      </c>
      <c r="E8133" s="18" t="s">
        <v>79</v>
      </c>
      <c r="F8133" s="44">
        <v>64</v>
      </c>
    </row>
    <row r="8134" spans="1:6" x14ac:dyDescent="0.2">
      <c r="A8134" s="18" t="s">
        <v>231</v>
      </c>
      <c r="B8134" s="18" t="s">
        <v>232</v>
      </c>
      <c r="C8134" s="18" t="s">
        <v>343</v>
      </c>
      <c r="D8134" s="18" t="s">
        <v>73</v>
      </c>
      <c r="E8134" s="18" t="s">
        <v>78</v>
      </c>
      <c r="F8134" s="44">
        <v>4</v>
      </c>
    </row>
    <row r="8135" spans="1:6" x14ac:dyDescent="0.2">
      <c r="A8135" s="18" t="s">
        <v>231</v>
      </c>
      <c r="B8135" s="18" t="s">
        <v>232</v>
      </c>
      <c r="C8135" s="18" t="s">
        <v>343</v>
      </c>
      <c r="D8135" s="18" t="s">
        <v>73</v>
      </c>
      <c r="E8135" s="18" t="s">
        <v>81</v>
      </c>
      <c r="F8135" s="44">
        <v>15</v>
      </c>
    </row>
    <row r="8136" spans="1:6" x14ac:dyDescent="0.2">
      <c r="A8136" s="18" t="s">
        <v>231</v>
      </c>
      <c r="B8136" s="18" t="s">
        <v>232</v>
      </c>
      <c r="C8136" s="18" t="s">
        <v>343</v>
      </c>
      <c r="D8136" s="18" t="s">
        <v>73</v>
      </c>
      <c r="E8136" s="18" t="s">
        <v>76</v>
      </c>
      <c r="F8136" s="44">
        <v>68</v>
      </c>
    </row>
    <row r="8137" spans="1:6" x14ac:dyDescent="0.2">
      <c r="A8137" s="18" t="s">
        <v>231</v>
      </c>
      <c r="B8137" s="18" t="s">
        <v>232</v>
      </c>
      <c r="C8137" s="18" t="s">
        <v>343</v>
      </c>
      <c r="D8137" s="18" t="s">
        <v>73</v>
      </c>
      <c r="E8137" s="18" t="s">
        <v>75</v>
      </c>
      <c r="F8137" s="44">
        <v>360</v>
      </c>
    </row>
    <row r="8138" spans="1:6" x14ac:dyDescent="0.2">
      <c r="A8138" s="18" t="s">
        <v>231</v>
      </c>
      <c r="B8138" s="18" t="s">
        <v>232</v>
      </c>
      <c r="C8138" s="18" t="s">
        <v>343</v>
      </c>
      <c r="D8138" s="18" t="s">
        <v>73</v>
      </c>
      <c r="E8138" s="18" t="s">
        <v>74</v>
      </c>
      <c r="F8138" s="44">
        <v>1</v>
      </c>
    </row>
    <row r="8139" spans="1:6" x14ac:dyDescent="0.2">
      <c r="A8139" s="18" t="s">
        <v>231</v>
      </c>
      <c r="B8139" s="18" t="s">
        <v>232</v>
      </c>
      <c r="C8139" s="18" t="s">
        <v>343</v>
      </c>
      <c r="D8139" s="18" t="s">
        <v>73</v>
      </c>
      <c r="E8139" s="18" t="s">
        <v>77</v>
      </c>
      <c r="F8139" s="44">
        <v>74</v>
      </c>
    </row>
    <row r="8140" spans="1:6" x14ac:dyDescent="0.2">
      <c r="A8140" s="18" t="s">
        <v>231</v>
      </c>
      <c r="B8140" s="18" t="s">
        <v>232</v>
      </c>
      <c r="C8140" s="18" t="s">
        <v>343</v>
      </c>
      <c r="D8140" s="18" t="s">
        <v>73</v>
      </c>
      <c r="E8140" s="18" t="s">
        <v>84</v>
      </c>
      <c r="F8140" s="44">
        <v>2</v>
      </c>
    </row>
    <row r="8141" spans="1:6" x14ac:dyDescent="0.2">
      <c r="A8141" s="18" t="s">
        <v>231</v>
      </c>
      <c r="B8141" s="18" t="s">
        <v>232</v>
      </c>
      <c r="C8141" s="18" t="s">
        <v>343</v>
      </c>
      <c r="D8141" s="18" t="s">
        <v>73</v>
      </c>
      <c r="E8141" s="18" t="s">
        <v>83</v>
      </c>
      <c r="F8141" s="44">
        <v>42</v>
      </c>
    </row>
    <row r="8142" spans="1:6" x14ac:dyDescent="0.2">
      <c r="A8142" s="18" t="s">
        <v>231</v>
      </c>
      <c r="B8142" s="18" t="s">
        <v>232</v>
      </c>
      <c r="C8142" s="18" t="s">
        <v>343</v>
      </c>
      <c r="D8142" s="18" t="s">
        <v>73</v>
      </c>
      <c r="E8142" s="18" t="s">
        <v>82</v>
      </c>
      <c r="F8142" s="44">
        <v>101</v>
      </c>
    </row>
    <row r="8143" spans="1:6" x14ac:dyDescent="0.2">
      <c r="A8143" s="18" t="s">
        <v>231</v>
      </c>
      <c r="B8143" s="18" t="s">
        <v>232</v>
      </c>
      <c r="C8143" s="18" t="s">
        <v>343</v>
      </c>
      <c r="D8143" s="18" t="s">
        <v>73</v>
      </c>
      <c r="E8143" s="18" t="s">
        <v>85</v>
      </c>
      <c r="F8143" s="44">
        <v>19</v>
      </c>
    </row>
    <row r="8144" spans="1:6" x14ac:dyDescent="0.2">
      <c r="A8144" s="18" t="s">
        <v>231</v>
      </c>
      <c r="B8144" s="18" t="s">
        <v>232</v>
      </c>
      <c r="C8144" s="18" t="s">
        <v>343</v>
      </c>
      <c r="D8144" s="18" t="s">
        <v>73</v>
      </c>
      <c r="E8144" s="18" t="s">
        <v>90</v>
      </c>
      <c r="F8144" s="44">
        <v>425</v>
      </c>
    </row>
    <row r="8145" spans="1:6" x14ac:dyDescent="0.2">
      <c r="A8145" s="18" t="s">
        <v>231</v>
      </c>
      <c r="B8145" s="18" t="s">
        <v>232</v>
      </c>
      <c r="C8145" s="18" t="s">
        <v>343</v>
      </c>
      <c r="D8145" s="18" t="s">
        <v>73</v>
      </c>
      <c r="E8145" s="18" t="s">
        <v>89</v>
      </c>
      <c r="F8145" s="44">
        <v>60</v>
      </c>
    </row>
    <row r="8146" spans="1:6" x14ac:dyDescent="0.2">
      <c r="A8146" s="18" t="s">
        <v>231</v>
      </c>
      <c r="B8146" s="18" t="s">
        <v>232</v>
      </c>
      <c r="C8146" s="18" t="s">
        <v>343</v>
      </c>
      <c r="D8146" s="18" t="s">
        <v>73</v>
      </c>
      <c r="E8146" s="18" t="s">
        <v>91</v>
      </c>
      <c r="F8146" s="44">
        <v>188</v>
      </c>
    </row>
    <row r="8147" spans="1:6" x14ac:dyDescent="0.2">
      <c r="A8147" s="18" t="s">
        <v>231</v>
      </c>
      <c r="B8147" s="18" t="s">
        <v>232</v>
      </c>
      <c r="C8147" s="18" t="s">
        <v>343</v>
      </c>
      <c r="D8147" s="18" t="s">
        <v>150</v>
      </c>
      <c r="E8147" s="18" t="s">
        <v>154</v>
      </c>
      <c r="F8147" s="44">
        <v>3570</v>
      </c>
    </row>
    <row r="8148" spans="1:6" x14ac:dyDescent="0.2">
      <c r="A8148" s="18" t="s">
        <v>231</v>
      </c>
      <c r="B8148" s="18" t="s">
        <v>232</v>
      </c>
      <c r="C8148" s="18" t="s">
        <v>343</v>
      </c>
      <c r="D8148" s="18" t="s">
        <v>150</v>
      </c>
      <c r="E8148" s="18" t="s">
        <v>151</v>
      </c>
      <c r="F8148" s="44">
        <v>15</v>
      </c>
    </row>
    <row r="8149" spans="1:6" x14ac:dyDescent="0.2">
      <c r="A8149" s="18" t="s">
        <v>231</v>
      </c>
      <c r="B8149" s="18" t="s">
        <v>232</v>
      </c>
      <c r="C8149" s="18" t="s">
        <v>343</v>
      </c>
      <c r="D8149" s="18" t="s">
        <v>150</v>
      </c>
      <c r="E8149" s="18" t="s">
        <v>152</v>
      </c>
      <c r="F8149" s="44">
        <v>551</v>
      </c>
    </row>
    <row r="8150" spans="1:6" x14ac:dyDescent="0.2">
      <c r="A8150" s="18" t="s">
        <v>231</v>
      </c>
      <c r="B8150" s="18" t="s">
        <v>232</v>
      </c>
      <c r="C8150" s="18" t="s">
        <v>343</v>
      </c>
      <c r="D8150" s="18" t="s">
        <v>150</v>
      </c>
      <c r="E8150" s="18" t="s">
        <v>153</v>
      </c>
      <c r="F8150" s="44">
        <v>2631</v>
      </c>
    </row>
    <row r="8151" spans="1:6" x14ac:dyDescent="0.2">
      <c r="A8151" s="18" t="s">
        <v>231</v>
      </c>
      <c r="B8151" s="18" t="s">
        <v>232</v>
      </c>
      <c r="C8151" s="18" t="s">
        <v>343</v>
      </c>
      <c r="D8151" s="18" t="s">
        <v>57</v>
      </c>
      <c r="E8151" s="18" t="s">
        <v>62</v>
      </c>
      <c r="F8151" s="44">
        <v>3078</v>
      </c>
    </row>
    <row r="8152" spans="1:6" x14ac:dyDescent="0.2">
      <c r="A8152" s="18" t="s">
        <v>231</v>
      </c>
      <c r="B8152" s="18" t="s">
        <v>232</v>
      </c>
      <c r="C8152" s="18" t="s">
        <v>343</v>
      </c>
      <c r="D8152" s="18" t="s">
        <v>57</v>
      </c>
      <c r="E8152" s="18" t="s">
        <v>59</v>
      </c>
      <c r="F8152" s="44">
        <v>1160</v>
      </c>
    </row>
    <row r="8153" spans="1:6" x14ac:dyDescent="0.2">
      <c r="A8153" s="18" t="s">
        <v>231</v>
      </c>
      <c r="B8153" s="18" t="s">
        <v>232</v>
      </c>
      <c r="C8153" s="18" t="s">
        <v>343</v>
      </c>
      <c r="D8153" s="18" t="s">
        <v>57</v>
      </c>
      <c r="E8153" s="18" t="s">
        <v>60</v>
      </c>
      <c r="F8153" s="44">
        <v>2332</v>
      </c>
    </row>
    <row r="8154" spans="1:6" x14ac:dyDescent="0.2">
      <c r="A8154" s="18" t="s">
        <v>231</v>
      </c>
      <c r="B8154" s="18" t="s">
        <v>232</v>
      </c>
      <c r="C8154" s="18" t="s">
        <v>343</v>
      </c>
      <c r="D8154" s="18" t="s">
        <v>57</v>
      </c>
      <c r="E8154" s="18" t="s">
        <v>61</v>
      </c>
      <c r="F8154" s="44">
        <v>895</v>
      </c>
    </row>
    <row r="8155" spans="1:6" x14ac:dyDescent="0.2">
      <c r="A8155" s="18" t="s">
        <v>231</v>
      </c>
      <c r="B8155" s="18" t="s">
        <v>232</v>
      </c>
      <c r="C8155" s="18" t="s">
        <v>343</v>
      </c>
      <c r="D8155" s="18" t="s">
        <v>57</v>
      </c>
      <c r="E8155" s="18" t="s">
        <v>63</v>
      </c>
      <c r="F8155" s="44">
        <v>824</v>
      </c>
    </row>
    <row r="8156" spans="1:6" x14ac:dyDescent="0.2">
      <c r="A8156" s="18" t="s">
        <v>231</v>
      </c>
      <c r="B8156" s="18" t="s">
        <v>232</v>
      </c>
      <c r="C8156" s="18" t="s">
        <v>343</v>
      </c>
      <c r="D8156" s="18" t="s">
        <v>57</v>
      </c>
      <c r="E8156" s="18" t="s">
        <v>23</v>
      </c>
      <c r="F8156" s="44">
        <v>582</v>
      </c>
    </row>
    <row r="8157" spans="1:6" x14ac:dyDescent="0.2">
      <c r="A8157" s="18" t="s">
        <v>231</v>
      </c>
      <c r="B8157" s="18" t="s">
        <v>232</v>
      </c>
      <c r="C8157" s="18" t="s">
        <v>343</v>
      </c>
      <c r="D8157" s="18" t="s">
        <v>141</v>
      </c>
      <c r="E8157" s="18" t="s">
        <v>145</v>
      </c>
      <c r="F8157" s="44">
        <v>2</v>
      </c>
    </row>
    <row r="8158" spans="1:6" x14ac:dyDescent="0.2">
      <c r="A8158" s="18" t="s">
        <v>231</v>
      </c>
      <c r="B8158" s="18" t="s">
        <v>232</v>
      </c>
      <c r="C8158" s="18" t="s">
        <v>343</v>
      </c>
      <c r="D8158" s="18" t="s">
        <v>141</v>
      </c>
      <c r="E8158" s="18" t="s">
        <v>142</v>
      </c>
      <c r="F8158" s="44">
        <v>182</v>
      </c>
    </row>
    <row r="8159" spans="1:6" x14ac:dyDescent="0.2">
      <c r="A8159" s="18" t="s">
        <v>231</v>
      </c>
      <c r="B8159" s="18" t="s">
        <v>232</v>
      </c>
      <c r="C8159" s="18" t="s">
        <v>343</v>
      </c>
      <c r="D8159" s="18" t="s">
        <v>141</v>
      </c>
      <c r="E8159" s="18" t="s">
        <v>147</v>
      </c>
      <c r="F8159" s="44">
        <v>21</v>
      </c>
    </row>
    <row r="8160" spans="1:6" x14ac:dyDescent="0.2">
      <c r="A8160" s="18" t="s">
        <v>231</v>
      </c>
      <c r="B8160" s="18" t="s">
        <v>232</v>
      </c>
      <c r="C8160" s="18" t="s">
        <v>343</v>
      </c>
      <c r="D8160" s="18" t="s">
        <v>141</v>
      </c>
      <c r="E8160" s="18" t="s">
        <v>144</v>
      </c>
      <c r="F8160" s="44">
        <v>1</v>
      </c>
    </row>
    <row r="8161" spans="1:6" x14ac:dyDescent="0.2">
      <c r="A8161" s="18" t="s">
        <v>231</v>
      </c>
      <c r="B8161" s="18" t="s">
        <v>232</v>
      </c>
      <c r="C8161" s="18" t="s">
        <v>343</v>
      </c>
      <c r="D8161" s="18" t="s">
        <v>141</v>
      </c>
      <c r="E8161" s="18" t="s">
        <v>143</v>
      </c>
      <c r="F8161" s="44">
        <v>8</v>
      </c>
    </row>
    <row r="8162" spans="1:6" x14ac:dyDescent="0.2">
      <c r="A8162" s="18" t="s">
        <v>231</v>
      </c>
      <c r="B8162" s="18" t="s">
        <v>232</v>
      </c>
      <c r="C8162" s="18" t="s">
        <v>343</v>
      </c>
      <c r="D8162" s="18" t="s">
        <v>35</v>
      </c>
      <c r="E8162" s="18" t="s">
        <v>21</v>
      </c>
      <c r="F8162" s="44">
        <v>957</v>
      </c>
    </row>
    <row r="8163" spans="1:6" x14ac:dyDescent="0.2">
      <c r="A8163" s="18" t="s">
        <v>231</v>
      </c>
      <c r="B8163" s="18" t="s">
        <v>232</v>
      </c>
      <c r="C8163" s="18" t="s">
        <v>343</v>
      </c>
      <c r="D8163" s="18" t="s">
        <v>35</v>
      </c>
      <c r="E8163" s="18" t="s">
        <v>36</v>
      </c>
      <c r="F8163" s="44">
        <v>33</v>
      </c>
    </row>
    <row r="8164" spans="1:6" x14ac:dyDescent="0.2">
      <c r="A8164" s="18" t="s">
        <v>231</v>
      </c>
      <c r="B8164" s="18" t="s">
        <v>232</v>
      </c>
      <c r="C8164" s="18" t="s">
        <v>343</v>
      </c>
      <c r="D8164" s="18" t="s">
        <v>35</v>
      </c>
      <c r="E8164" s="18" t="s">
        <v>38</v>
      </c>
      <c r="F8164" s="44">
        <v>2491</v>
      </c>
    </row>
    <row r="8165" spans="1:6" x14ac:dyDescent="0.2">
      <c r="A8165" s="18" t="s">
        <v>231</v>
      </c>
      <c r="B8165" s="18" t="s">
        <v>232</v>
      </c>
      <c r="C8165" s="18" t="s">
        <v>343</v>
      </c>
      <c r="D8165" s="18" t="s">
        <v>35</v>
      </c>
      <c r="E8165" s="18" t="s">
        <v>23</v>
      </c>
      <c r="F8165" s="44">
        <v>174</v>
      </c>
    </row>
    <row r="8166" spans="1:6" x14ac:dyDescent="0.2">
      <c r="A8166" s="18" t="s">
        <v>231</v>
      </c>
      <c r="B8166" s="18" t="s">
        <v>232</v>
      </c>
      <c r="C8166" s="18" t="s">
        <v>343</v>
      </c>
      <c r="D8166" s="18" t="s">
        <v>35</v>
      </c>
      <c r="E8166" s="18" t="s">
        <v>37</v>
      </c>
      <c r="F8166" s="44">
        <v>230</v>
      </c>
    </row>
    <row r="8167" spans="1:6" x14ac:dyDescent="0.2">
      <c r="A8167" s="18" t="s">
        <v>231</v>
      </c>
      <c r="B8167" s="18" t="s">
        <v>232</v>
      </c>
      <c r="C8167" s="18" t="s">
        <v>343</v>
      </c>
      <c r="D8167" s="18" t="s">
        <v>35</v>
      </c>
      <c r="E8167" s="18" t="s">
        <v>22</v>
      </c>
      <c r="F8167" s="44">
        <v>182</v>
      </c>
    </row>
    <row r="8168" spans="1:6" x14ac:dyDescent="0.2">
      <c r="A8168" s="18" t="s">
        <v>231</v>
      </c>
      <c r="B8168" s="18" t="s">
        <v>232</v>
      </c>
      <c r="C8168" s="18" t="s">
        <v>343</v>
      </c>
      <c r="D8168" s="18" t="s">
        <v>272</v>
      </c>
      <c r="E8168" s="18" t="s">
        <v>166</v>
      </c>
      <c r="F8168" s="44">
        <v>459</v>
      </c>
    </row>
    <row r="8169" spans="1:6" x14ac:dyDescent="0.2">
      <c r="A8169" s="18" t="s">
        <v>231</v>
      </c>
      <c r="B8169" s="18" t="s">
        <v>232</v>
      </c>
      <c r="C8169" s="18" t="s">
        <v>343</v>
      </c>
      <c r="D8169" s="18" t="s">
        <v>272</v>
      </c>
      <c r="E8169" s="18" t="s">
        <v>163</v>
      </c>
      <c r="F8169" s="44">
        <v>1908</v>
      </c>
    </row>
    <row r="8170" spans="1:6" x14ac:dyDescent="0.2">
      <c r="A8170" s="18" t="s">
        <v>231</v>
      </c>
      <c r="B8170" s="18" t="s">
        <v>232</v>
      </c>
      <c r="C8170" s="18" t="s">
        <v>343</v>
      </c>
      <c r="D8170" s="18" t="s">
        <v>105</v>
      </c>
      <c r="E8170" s="18" t="s">
        <v>106</v>
      </c>
      <c r="F8170" s="44">
        <v>2</v>
      </c>
    </row>
    <row r="8171" spans="1:6" x14ac:dyDescent="0.2">
      <c r="A8171" s="18" t="s">
        <v>231</v>
      </c>
      <c r="B8171" s="18" t="s">
        <v>232</v>
      </c>
      <c r="C8171" s="18" t="s">
        <v>343</v>
      </c>
      <c r="D8171" s="18" t="s">
        <v>105</v>
      </c>
      <c r="E8171" s="18" t="s">
        <v>107</v>
      </c>
      <c r="F8171" s="44">
        <v>7</v>
      </c>
    </row>
    <row r="8172" spans="1:6" x14ac:dyDescent="0.2">
      <c r="A8172" s="18" t="s">
        <v>231</v>
      </c>
      <c r="B8172" s="18" t="s">
        <v>232</v>
      </c>
      <c r="C8172" s="18" t="s">
        <v>343</v>
      </c>
      <c r="D8172" s="18" t="s">
        <v>105</v>
      </c>
      <c r="E8172" s="18" t="s">
        <v>108</v>
      </c>
      <c r="F8172" s="44">
        <v>30</v>
      </c>
    </row>
    <row r="8173" spans="1:6" x14ac:dyDescent="0.2">
      <c r="A8173" s="18" t="s">
        <v>231</v>
      </c>
      <c r="B8173" s="18" t="s">
        <v>232</v>
      </c>
      <c r="C8173" s="18" t="s">
        <v>343</v>
      </c>
      <c r="D8173" s="18" t="s">
        <v>105</v>
      </c>
      <c r="E8173" s="18" t="s">
        <v>109</v>
      </c>
      <c r="F8173" s="44">
        <v>591</v>
      </c>
    </row>
    <row r="8174" spans="1:6" x14ac:dyDescent="0.2">
      <c r="A8174" s="18" t="s">
        <v>231</v>
      </c>
      <c r="B8174" s="18" t="s">
        <v>232</v>
      </c>
      <c r="C8174" s="18" t="s">
        <v>343</v>
      </c>
      <c r="D8174" s="18" t="s">
        <v>105</v>
      </c>
      <c r="E8174" s="18" t="s">
        <v>110</v>
      </c>
      <c r="F8174" s="44">
        <v>24</v>
      </c>
    </row>
    <row r="8175" spans="1:6" x14ac:dyDescent="0.2">
      <c r="A8175" s="18" t="s">
        <v>231</v>
      </c>
      <c r="B8175" s="18" t="s">
        <v>232</v>
      </c>
      <c r="C8175" s="18" t="s">
        <v>343</v>
      </c>
      <c r="D8175" s="18" t="s">
        <v>105</v>
      </c>
      <c r="E8175" s="18" t="s">
        <v>111</v>
      </c>
      <c r="F8175" s="44">
        <v>64</v>
      </c>
    </row>
    <row r="8176" spans="1:6" x14ac:dyDescent="0.2">
      <c r="A8176" s="18" t="s">
        <v>231</v>
      </c>
      <c r="B8176" s="18" t="s">
        <v>232</v>
      </c>
      <c r="C8176" s="18" t="s">
        <v>343</v>
      </c>
      <c r="D8176" s="18" t="s">
        <v>105</v>
      </c>
      <c r="E8176" s="18" t="s">
        <v>112</v>
      </c>
      <c r="F8176" s="44">
        <v>1</v>
      </c>
    </row>
    <row r="8177" spans="1:6" x14ac:dyDescent="0.2">
      <c r="A8177" s="18" t="s">
        <v>231</v>
      </c>
      <c r="B8177" s="18" t="s">
        <v>232</v>
      </c>
      <c r="C8177" s="18" t="s">
        <v>343</v>
      </c>
      <c r="D8177" s="18" t="s">
        <v>105</v>
      </c>
      <c r="E8177" s="18" t="s">
        <v>113</v>
      </c>
      <c r="F8177" s="44">
        <v>8</v>
      </c>
    </row>
    <row r="8178" spans="1:6" x14ac:dyDescent="0.2">
      <c r="A8178" s="18" t="s">
        <v>231</v>
      </c>
      <c r="B8178" s="18" t="s">
        <v>232</v>
      </c>
      <c r="C8178" s="18" t="s">
        <v>343</v>
      </c>
      <c r="D8178" s="18" t="s">
        <v>105</v>
      </c>
      <c r="E8178" s="18" t="s">
        <v>114</v>
      </c>
      <c r="F8178" s="44">
        <v>2</v>
      </c>
    </row>
    <row r="8179" spans="1:6" x14ac:dyDescent="0.2">
      <c r="A8179" s="18" t="s">
        <v>231</v>
      </c>
      <c r="B8179" s="18" t="s">
        <v>232</v>
      </c>
      <c r="C8179" s="18" t="s">
        <v>343</v>
      </c>
      <c r="D8179" s="18" t="s">
        <v>105</v>
      </c>
      <c r="E8179" s="18" t="s">
        <v>115</v>
      </c>
      <c r="F8179" s="44">
        <v>5</v>
      </c>
    </row>
    <row r="8180" spans="1:6" x14ac:dyDescent="0.2">
      <c r="A8180" s="18" t="s">
        <v>231</v>
      </c>
      <c r="B8180" s="18" t="s">
        <v>232</v>
      </c>
      <c r="C8180" s="18" t="s">
        <v>343</v>
      </c>
      <c r="D8180" s="18" t="s">
        <v>105</v>
      </c>
      <c r="E8180" s="18" t="s">
        <v>116</v>
      </c>
      <c r="F8180" s="44">
        <v>4</v>
      </c>
    </row>
    <row r="8181" spans="1:6" x14ac:dyDescent="0.2">
      <c r="A8181" s="18" t="s">
        <v>231</v>
      </c>
      <c r="B8181" s="18" t="s">
        <v>232</v>
      </c>
      <c r="C8181" s="18" t="s">
        <v>343</v>
      </c>
      <c r="D8181" s="18" t="s">
        <v>105</v>
      </c>
      <c r="E8181" s="18" t="s">
        <v>117</v>
      </c>
      <c r="F8181" s="44">
        <v>37</v>
      </c>
    </row>
    <row r="8182" spans="1:6" x14ac:dyDescent="0.2">
      <c r="A8182" s="18" t="s">
        <v>231</v>
      </c>
      <c r="B8182" s="18" t="s">
        <v>232</v>
      </c>
      <c r="C8182" s="18" t="s">
        <v>343</v>
      </c>
      <c r="D8182" s="18" t="s">
        <v>105</v>
      </c>
      <c r="E8182" s="18" t="s">
        <v>118</v>
      </c>
      <c r="F8182" s="44">
        <v>1</v>
      </c>
    </row>
    <row r="8183" spans="1:6" x14ac:dyDescent="0.2">
      <c r="A8183" s="18" t="s">
        <v>231</v>
      </c>
      <c r="B8183" s="18" t="s">
        <v>232</v>
      </c>
      <c r="C8183" s="18" t="s">
        <v>343</v>
      </c>
      <c r="D8183" s="18" t="s">
        <v>105</v>
      </c>
      <c r="E8183" s="18" t="s">
        <v>119</v>
      </c>
      <c r="F8183" s="44">
        <v>3</v>
      </c>
    </row>
    <row r="8184" spans="1:6" x14ac:dyDescent="0.2">
      <c r="A8184" s="18" t="s">
        <v>231</v>
      </c>
      <c r="B8184" s="18" t="s">
        <v>232</v>
      </c>
      <c r="C8184" s="18" t="s">
        <v>343</v>
      </c>
      <c r="D8184" s="18" t="s">
        <v>105</v>
      </c>
      <c r="E8184" s="18" t="s">
        <v>120</v>
      </c>
      <c r="F8184" s="44">
        <v>10</v>
      </c>
    </row>
    <row r="8185" spans="1:6" x14ac:dyDescent="0.2">
      <c r="A8185" s="18" t="s">
        <v>231</v>
      </c>
      <c r="B8185" s="18" t="s">
        <v>232</v>
      </c>
      <c r="C8185" s="18" t="s">
        <v>343</v>
      </c>
      <c r="D8185" s="18" t="s">
        <v>105</v>
      </c>
      <c r="E8185" s="18" t="s">
        <v>121</v>
      </c>
      <c r="F8185" s="44">
        <v>19</v>
      </c>
    </row>
    <row r="8186" spans="1:6" x14ac:dyDescent="0.2">
      <c r="A8186" s="18" t="s">
        <v>231</v>
      </c>
      <c r="B8186" s="18" t="s">
        <v>232</v>
      </c>
      <c r="C8186" s="18" t="s">
        <v>343</v>
      </c>
      <c r="D8186" s="18" t="s">
        <v>105</v>
      </c>
      <c r="E8186" s="18" t="s">
        <v>122</v>
      </c>
      <c r="F8186" s="44">
        <v>1</v>
      </c>
    </row>
    <row r="8187" spans="1:6" x14ac:dyDescent="0.2">
      <c r="A8187" s="18" t="s">
        <v>231</v>
      </c>
      <c r="B8187" s="18" t="s">
        <v>232</v>
      </c>
      <c r="C8187" s="18" t="s">
        <v>343</v>
      </c>
      <c r="D8187" s="18" t="s">
        <v>105</v>
      </c>
      <c r="E8187" s="18" t="s">
        <v>123</v>
      </c>
      <c r="F8187" s="44">
        <v>8</v>
      </c>
    </row>
    <row r="8188" spans="1:6" x14ac:dyDescent="0.2">
      <c r="A8188" s="18" t="s">
        <v>231</v>
      </c>
      <c r="B8188" s="18" t="s">
        <v>232</v>
      </c>
      <c r="C8188" s="18" t="s">
        <v>343</v>
      </c>
      <c r="D8188" s="18" t="s">
        <v>105</v>
      </c>
      <c r="E8188" s="18" t="s">
        <v>124</v>
      </c>
      <c r="F8188" s="44">
        <v>4</v>
      </c>
    </row>
    <row r="8189" spans="1:6" x14ac:dyDescent="0.2">
      <c r="A8189" s="18" t="s">
        <v>231</v>
      </c>
      <c r="B8189" s="18" t="s">
        <v>232</v>
      </c>
      <c r="C8189" s="18" t="s">
        <v>343</v>
      </c>
      <c r="D8189" s="18" t="s">
        <v>105</v>
      </c>
      <c r="E8189" s="18" t="s">
        <v>125</v>
      </c>
      <c r="F8189" s="44">
        <v>33</v>
      </c>
    </row>
    <row r="8190" spans="1:6" x14ac:dyDescent="0.2">
      <c r="A8190" s="18" t="s">
        <v>231</v>
      </c>
      <c r="B8190" s="18" t="s">
        <v>232</v>
      </c>
      <c r="C8190" s="18" t="s">
        <v>343</v>
      </c>
      <c r="D8190" s="18" t="s">
        <v>105</v>
      </c>
      <c r="E8190" s="18" t="s">
        <v>126</v>
      </c>
      <c r="F8190" s="44">
        <v>16</v>
      </c>
    </row>
    <row r="8191" spans="1:6" x14ac:dyDescent="0.2">
      <c r="A8191" s="18" t="s">
        <v>231</v>
      </c>
      <c r="B8191" s="18" t="s">
        <v>232</v>
      </c>
      <c r="C8191" s="18" t="s">
        <v>343</v>
      </c>
      <c r="D8191" s="18" t="s">
        <v>105</v>
      </c>
      <c r="E8191" s="18" t="s">
        <v>127</v>
      </c>
      <c r="F8191" s="44">
        <v>110</v>
      </c>
    </row>
    <row r="8192" spans="1:6" x14ac:dyDescent="0.2">
      <c r="A8192" s="18" t="s">
        <v>231</v>
      </c>
      <c r="B8192" s="18" t="s">
        <v>232</v>
      </c>
      <c r="C8192" s="18" t="s">
        <v>343</v>
      </c>
      <c r="D8192" s="18" t="s">
        <v>242</v>
      </c>
      <c r="E8192" s="18" t="s">
        <v>62</v>
      </c>
      <c r="F8192" s="44">
        <v>2290</v>
      </c>
    </row>
    <row r="8193" spans="1:6" x14ac:dyDescent="0.2">
      <c r="A8193" s="18" t="s">
        <v>231</v>
      </c>
      <c r="B8193" s="18" t="s">
        <v>232</v>
      </c>
      <c r="C8193" s="18" t="s">
        <v>343</v>
      </c>
      <c r="D8193" s="18" t="s">
        <v>242</v>
      </c>
      <c r="E8193" s="18" t="s">
        <v>59</v>
      </c>
      <c r="F8193" s="44">
        <v>121</v>
      </c>
    </row>
    <row r="8194" spans="1:6" x14ac:dyDescent="0.2">
      <c r="A8194" s="18" t="s">
        <v>231</v>
      </c>
      <c r="B8194" s="18" t="s">
        <v>232</v>
      </c>
      <c r="C8194" s="18" t="s">
        <v>343</v>
      </c>
      <c r="D8194" s="18" t="s">
        <v>242</v>
      </c>
      <c r="E8194" s="18" t="s">
        <v>60</v>
      </c>
      <c r="F8194" s="44">
        <v>51</v>
      </c>
    </row>
    <row r="8195" spans="1:6" x14ac:dyDescent="0.2">
      <c r="A8195" s="18" t="s">
        <v>231</v>
      </c>
      <c r="B8195" s="18" t="s">
        <v>232</v>
      </c>
      <c r="C8195" s="18" t="s">
        <v>343</v>
      </c>
      <c r="D8195" s="18" t="s">
        <v>242</v>
      </c>
      <c r="E8195" s="18" t="s">
        <v>61</v>
      </c>
      <c r="F8195" s="44">
        <v>537</v>
      </c>
    </row>
    <row r="8196" spans="1:6" x14ac:dyDescent="0.2">
      <c r="A8196" s="18" t="s">
        <v>231</v>
      </c>
      <c r="B8196" s="18" t="s">
        <v>232</v>
      </c>
      <c r="C8196" s="18" t="s">
        <v>343</v>
      </c>
      <c r="D8196" s="18" t="s">
        <v>242</v>
      </c>
      <c r="E8196" s="18" t="s">
        <v>63</v>
      </c>
      <c r="F8196" s="44">
        <v>181</v>
      </c>
    </row>
    <row r="8197" spans="1:6" x14ac:dyDescent="0.2">
      <c r="A8197" s="18" t="s">
        <v>231</v>
      </c>
      <c r="B8197" s="18" t="s">
        <v>232</v>
      </c>
      <c r="C8197" s="18" t="s">
        <v>343</v>
      </c>
      <c r="D8197" s="18" t="s">
        <v>242</v>
      </c>
      <c r="E8197" s="18" t="s">
        <v>23</v>
      </c>
      <c r="F8197" s="44">
        <v>77</v>
      </c>
    </row>
    <row r="8198" spans="1:6" x14ac:dyDescent="0.2">
      <c r="A8198" s="18" t="s">
        <v>231</v>
      </c>
      <c r="B8198" s="18" t="s">
        <v>232</v>
      </c>
      <c r="C8198" s="18" t="s">
        <v>343</v>
      </c>
      <c r="D8198" s="18" t="s">
        <v>273</v>
      </c>
      <c r="E8198" s="18" t="s">
        <v>133</v>
      </c>
      <c r="F8198" s="44">
        <v>64</v>
      </c>
    </row>
    <row r="8199" spans="1:6" x14ac:dyDescent="0.2">
      <c r="A8199" s="18" t="s">
        <v>231</v>
      </c>
      <c r="B8199" s="18" t="s">
        <v>232</v>
      </c>
      <c r="C8199" s="18" t="s">
        <v>343</v>
      </c>
      <c r="D8199" s="18" t="s">
        <v>273</v>
      </c>
      <c r="E8199" s="18" t="s">
        <v>23</v>
      </c>
      <c r="F8199" s="44">
        <v>322</v>
      </c>
    </row>
    <row r="8200" spans="1:6" x14ac:dyDescent="0.2">
      <c r="A8200" s="18" t="s">
        <v>231</v>
      </c>
      <c r="B8200" s="18" t="s">
        <v>232</v>
      </c>
      <c r="C8200" s="18" t="s">
        <v>343</v>
      </c>
      <c r="D8200" s="18" t="s">
        <v>273</v>
      </c>
      <c r="E8200" s="18" t="s">
        <v>136</v>
      </c>
      <c r="F8200" s="44">
        <v>21</v>
      </c>
    </row>
    <row r="8201" spans="1:6" x14ac:dyDescent="0.2">
      <c r="A8201" s="18" t="s">
        <v>231</v>
      </c>
      <c r="B8201" s="18" t="s">
        <v>232</v>
      </c>
      <c r="C8201" s="18" t="s">
        <v>343</v>
      </c>
      <c r="D8201" s="18" t="s">
        <v>273</v>
      </c>
      <c r="E8201" s="18" t="s">
        <v>137</v>
      </c>
      <c r="F8201" s="44">
        <v>56</v>
      </c>
    </row>
    <row r="8202" spans="1:6" x14ac:dyDescent="0.2">
      <c r="A8202" s="18" t="s">
        <v>231</v>
      </c>
      <c r="B8202" s="18" t="s">
        <v>232</v>
      </c>
      <c r="C8202" s="18" t="s">
        <v>343</v>
      </c>
      <c r="D8202" s="18" t="s">
        <v>273</v>
      </c>
      <c r="E8202" s="18" t="s">
        <v>135</v>
      </c>
      <c r="F8202" s="44">
        <v>61</v>
      </c>
    </row>
    <row r="8203" spans="1:6" x14ac:dyDescent="0.2">
      <c r="A8203" s="18" t="s">
        <v>231</v>
      </c>
      <c r="B8203" s="18" t="s">
        <v>232</v>
      </c>
      <c r="C8203" s="18" t="s">
        <v>343</v>
      </c>
      <c r="D8203" s="18" t="s">
        <v>273</v>
      </c>
      <c r="E8203" s="18" t="s">
        <v>134</v>
      </c>
      <c r="F8203" s="44">
        <v>41</v>
      </c>
    </row>
    <row r="8204" spans="1:6" x14ac:dyDescent="0.2">
      <c r="A8204" s="18" t="s">
        <v>231</v>
      </c>
      <c r="B8204" s="18" t="s">
        <v>232</v>
      </c>
      <c r="C8204" s="18" t="s">
        <v>343</v>
      </c>
      <c r="D8204" s="18" t="s">
        <v>273</v>
      </c>
      <c r="E8204" s="18" t="s">
        <v>132</v>
      </c>
      <c r="F8204" s="44">
        <v>391</v>
      </c>
    </row>
    <row r="8205" spans="1:6" x14ac:dyDescent="0.2">
      <c r="A8205" s="18" t="s">
        <v>231</v>
      </c>
      <c r="B8205" s="18" t="s">
        <v>232</v>
      </c>
      <c r="C8205" s="18" t="s">
        <v>343</v>
      </c>
      <c r="D8205" s="18" t="s">
        <v>274</v>
      </c>
      <c r="E8205" s="18" t="s">
        <v>163</v>
      </c>
      <c r="F8205" s="44">
        <v>96</v>
      </c>
    </row>
    <row r="8206" spans="1:6" x14ac:dyDescent="0.2">
      <c r="A8206" s="18" t="s">
        <v>231</v>
      </c>
      <c r="B8206" s="18" t="s">
        <v>232</v>
      </c>
      <c r="C8206" s="18" t="s">
        <v>343</v>
      </c>
      <c r="D8206" s="18" t="s">
        <v>34</v>
      </c>
      <c r="E8206" s="18" t="s">
        <v>276</v>
      </c>
      <c r="F8206" s="44">
        <v>646</v>
      </c>
    </row>
    <row r="8207" spans="1:6" x14ac:dyDescent="0.2">
      <c r="A8207" s="18" t="s">
        <v>231</v>
      </c>
      <c r="B8207" s="18" t="s">
        <v>232</v>
      </c>
      <c r="C8207" s="18" t="s">
        <v>343</v>
      </c>
      <c r="D8207" s="18" t="s">
        <v>34</v>
      </c>
      <c r="E8207" s="18" t="s">
        <v>28</v>
      </c>
      <c r="F8207" s="44">
        <v>415</v>
      </c>
    </row>
    <row r="8208" spans="1:6" x14ac:dyDescent="0.2">
      <c r="A8208" s="18" t="s">
        <v>231</v>
      </c>
      <c r="B8208" s="18" t="s">
        <v>232</v>
      </c>
      <c r="C8208" s="18" t="s">
        <v>343</v>
      </c>
      <c r="D8208" s="18" t="s">
        <v>34</v>
      </c>
      <c r="E8208" s="18" t="s">
        <v>30</v>
      </c>
      <c r="F8208" s="44">
        <v>12</v>
      </c>
    </row>
    <row r="8209" spans="1:6" x14ac:dyDescent="0.2">
      <c r="A8209" s="18" t="s">
        <v>231</v>
      </c>
      <c r="B8209" s="18" t="s">
        <v>232</v>
      </c>
      <c r="C8209" s="18" t="s">
        <v>343</v>
      </c>
      <c r="D8209" s="18" t="s">
        <v>34</v>
      </c>
      <c r="E8209" s="18" t="s">
        <v>31</v>
      </c>
      <c r="F8209" s="44">
        <v>100</v>
      </c>
    </row>
    <row r="8210" spans="1:6" x14ac:dyDescent="0.2">
      <c r="A8210" s="18" t="s">
        <v>231</v>
      </c>
      <c r="B8210" s="18" t="s">
        <v>232</v>
      </c>
      <c r="C8210" s="18" t="s">
        <v>343</v>
      </c>
      <c r="D8210" s="18" t="s">
        <v>34</v>
      </c>
      <c r="E8210" s="18" t="s">
        <v>26</v>
      </c>
      <c r="F8210" s="44">
        <v>132</v>
      </c>
    </row>
    <row r="8211" spans="1:6" x14ac:dyDescent="0.2">
      <c r="A8211" s="18" t="s">
        <v>231</v>
      </c>
      <c r="B8211" s="18" t="s">
        <v>232</v>
      </c>
      <c r="C8211" s="18" t="s">
        <v>343</v>
      </c>
      <c r="D8211" s="18" t="s">
        <v>34</v>
      </c>
      <c r="E8211" s="18" t="s">
        <v>33</v>
      </c>
      <c r="F8211" s="44">
        <v>243</v>
      </c>
    </row>
    <row r="8212" spans="1:6" x14ac:dyDescent="0.2">
      <c r="A8212" s="18" t="s">
        <v>231</v>
      </c>
      <c r="B8212" s="18" t="s">
        <v>232</v>
      </c>
      <c r="C8212" s="18" t="s">
        <v>343</v>
      </c>
      <c r="D8212" s="18" t="s">
        <v>34</v>
      </c>
      <c r="E8212" s="18" t="s">
        <v>23</v>
      </c>
      <c r="F8212" s="44">
        <v>223</v>
      </c>
    </row>
    <row r="8213" spans="1:6" x14ac:dyDescent="0.2">
      <c r="A8213" s="18" t="s">
        <v>231</v>
      </c>
      <c r="B8213" s="18" t="s">
        <v>232</v>
      </c>
      <c r="C8213" s="18" t="s">
        <v>343</v>
      </c>
      <c r="D8213" s="18" t="s">
        <v>34</v>
      </c>
      <c r="E8213" s="18" t="s">
        <v>32</v>
      </c>
      <c r="F8213" s="44">
        <v>44</v>
      </c>
    </row>
    <row r="8214" spans="1:6" x14ac:dyDescent="0.2">
      <c r="A8214" s="18" t="s">
        <v>231</v>
      </c>
      <c r="B8214" s="18" t="s">
        <v>232</v>
      </c>
      <c r="C8214" s="18" t="s">
        <v>343</v>
      </c>
      <c r="D8214" s="18" t="s">
        <v>34</v>
      </c>
      <c r="E8214" s="18" t="s">
        <v>29</v>
      </c>
      <c r="F8214" s="44">
        <v>351</v>
      </c>
    </row>
    <row r="8215" spans="1:6" x14ac:dyDescent="0.2">
      <c r="A8215" s="18" t="s">
        <v>231</v>
      </c>
      <c r="B8215" s="18" t="s">
        <v>232</v>
      </c>
      <c r="C8215" s="18" t="s">
        <v>343</v>
      </c>
      <c r="D8215" s="18" t="s">
        <v>275</v>
      </c>
      <c r="E8215" s="18" t="s">
        <v>276</v>
      </c>
      <c r="F8215" s="44">
        <v>60</v>
      </c>
    </row>
    <row r="8216" spans="1:6" x14ac:dyDescent="0.2">
      <c r="A8216" s="18" t="s">
        <v>231</v>
      </c>
      <c r="B8216" s="18" t="s">
        <v>232</v>
      </c>
      <c r="C8216" s="18" t="s">
        <v>343</v>
      </c>
      <c r="D8216" s="18" t="s">
        <v>275</v>
      </c>
      <c r="E8216" s="18" t="s">
        <v>28</v>
      </c>
      <c r="F8216" s="44">
        <v>96</v>
      </c>
    </row>
    <row r="8217" spans="1:6" x14ac:dyDescent="0.2">
      <c r="A8217" s="18" t="s">
        <v>231</v>
      </c>
      <c r="B8217" s="18" t="s">
        <v>232</v>
      </c>
      <c r="C8217" s="18" t="s">
        <v>343</v>
      </c>
      <c r="D8217" s="18" t="s">
        <v>275</v>
      </c>
      <c r="E8217" s="18" t="s">
        <v>30</v>
      </c>
      <c r="F8217" s="44">
        <v>2</v>
      </c>
    </row>
    <row r="8218" spans="1:6" x14ac:dyDescent="0.2">
      <c r="A8218" s="18" t="s">
        <v>231</v>
      </c>
      <c r="B8218" s="18" t="s">
        <v>232</v>
      </c>
      <c r="C8218" s="18" t="s">
        <v>343</v>
      </c>
      <c r="D8218" s="18" t="s">
        <v>275</v>
      </c>
      <c r="E8218" s="18" t="s">
        <v>31</v>
      </c>
      <c r="F8218" s="44">
        <v>289</v>
      </c>
    </row>
    <row r="8219" spans="1:6" x14ac:dyDescent="0.2">
      <c r="A8219" s="18" t="s">
        <v>231</v>
      </c>
      <c r="B8219" s="18" t="s">
        <v>232</v>
      </c>
      <c r="C8219" s="18" t="s">
        <v>343</v>
      </c>
      <c r="D8219" s="18" t="s">
        <v>275</v>
      </c>
      <c r="E8219" s="18" t="s">
        <v>26</v>
      </c>
      <c r="F8219" s="44">
        <v>686</v>
      </c>
    </row>
    <row r="8220" spans="1:6" x14ac:dyDescent="0.2">
      <c r="A8220" s="18" t="s">
        <v>231</v>
      </c>
      <c r="B8220" s="18" t="s">
        <v>232</v>
      </c>
      <c r="C8220" s="18" t="s">
        <v>343</v>
      </c>
      <c r="D8220" s="18" t="s">
        <v>275</v>
      </c>
      <c r="E8220" s="18" t="s">
        <v>33</v>
      </c>
      <c r="F8220" s="44">
        <v>151</v>
      </c>
    </row>
    <row r="8221" spans="1:6" x14ac:dyDescent="0.2">
      <c r="A8221" s="18" t="s">
        <v>231</v>
      </c>
      <c r="B8221" s="18" t="s">
        <v>232</v>
      </c>
      <c r="C8221" s="18" t="s">
        <v>343</v>
      </c>
      <c r="D8221" s="18" t="s">
        <v>275</v>
      </c>
      <c r="E8221" s="18" t="s">
        <v>23</v>
      </c>
      <c r="F8221" s="44">
        <v>276</v>
      </c>
    </row>
    <row r="8222" spans="1:6" x14ac:dyDescent="0.2">
      <c r="A8222" s="18" t="s">
        <v>231</v>
      </c>
      <c r="B8222" s="18" t="s">
        <v>232</v>
      </c>
      <c r="C8222" s="18" t="s">
        <v>343</v>
      </c>
      <c r="D8222" s="18" t="s">
        <v>275</v>
      </c>
      <c r="E8222" s="18" t="s">
        <v>32</v>
      </c>
      <c r="F8222" s="44">
        <v>3</v>
      </c>
    </row>
    <row r="8223" spans="1:6" x14ac:dyDescent="0.2">
      <c r="A8223" s="18" t="s">
        <v>231</v>
      </c>
      <c r="B8223" s="18" t="s">
        <v>232</v>
      </c>
      <c r="C8223" s="18" t="s">
        <v>343</v>
      </c>
      <c r="D8223" s="18" t="s">
        <v>275</v>
      </c>
      <c r="E8223" s="18" t="s">
        <v>29</v>
      </c>
      <c r="F8223" s="44">
        <v>95</v>
      </c>
    </row>
    <row r="8224" spans="1:6" x14ac:dyDescent="0.2">
      <c r="A8224" s="18" t="s">
        <v>231</v>
      </c>
      <c r="B8224" s="18" t="s">
        <v>232</v>
      </c>
      <c r="C8224" s="18" t="s">
        <v>343</v>
      </c>
      <c r="D8224" s="18" t="s">
        <v>162</v>
      </c>
      <c r="E8224" s="18" t="s">
        <v>163</v>
      </c>
      <c r="F8224" s="44">
        <v>3571</v>
      </c>
    </row>
    <row r="8225" spans="1:6" x14ac:dyDescent="0.2">
      <c r="A8225" s="18" t="s">
        <v>231</v>
      </c>
      <c r="B8225" s="18" t="s">
        <v>232</v>
      </c>
      <c r="C8225" s="18" t="s">
        <v>343</v>
      </c>
      <c r="D8225" s="18" t="s">
        <v>65</v>
      </c>
      <c r="E8225" s="18" t="s">
        <v>70</v>
      </c>
      <c r="F8225" s="44">
        <v>23</v>
      </c>
    </row>
    <row r="8226" spans="1:6" x14ac:dyDescent="0.2">
      <c r="A8226" s="18" t="s">
        <v>231</v>
      </c>
      <c r="B8226" s="18" t="s">
        <v>232</v>
      </c>
      <c r="C8226" s="18" t="s">
        <v>343</v>
      </c>
      <c r="D8226" s="18" t="s">
        <v>65</v>
      </c>
      <c r="E8226" s="18" t="s">
        <v>69</v>
      </c>
      <c r="F8226" s="44">
        <v>1</v>
      </c>
    </row>
    <row r="8227" spans="1:6" x14ac:dyDescent="0.2">
      <c r="A8227" s="18" t="s">
        <v>231</v>
      </c>
      <c r="B8227" s="18" t="s">
        <v>232</v>
      </c>
      <c r="C8227" s="18" t="s">
        <v>343</v>
      </c>
      <c r="D8227" s="18" t="s">
        <v>65</v>
      </c>
      <c r="E8227" s="18" t="s">
        <v>277</v>
      </c>
      <c r="F8227" s="44">
        <v>32</v>
      </c>
    </row>
    <row r="8228" spans="1:6" x14ac:dyDescent="0.2">
      <c r="A8228" s="18" t="s">
        <v>231</v>
      </c>
      <c r="B8228" s="18" t="s">
        <v>232</v>
      </c>
      <c r="C8228" s="18" t="s">
        <v>343</v>
      </c>
      <c r="D8228" s="18" t="s">
        <v>65</v>
      </c>
      <c r="E8228" s="18" t="s">
        <v>278</v>
      </c>
      <c r="F8228" s="44">
        <v>540</v>
      </c>
    </row>
    <row r="8229" spans="1:6" x14ac:dyDescent="0.2">
      <c r="A8229" s="18" t="s">
        <v>231</v>
      </c>
      <c r="B8229" s="18" t="s">
        <v>232</v>
      </c>
      <c r="C8229" s="18" t="s">
        <v>343</v>
      </c>
      <c r="D8229" s="18" t="s">
        <v>65</v>
      </c>
      <c r="E8229" s="18" t="s">
        <v>279</v>
      </c>
      <c r="F8229" s="44">
        <v>48</v>
      </c>
    </row>
    <row r="8230" spans="1:6" x14ac:dyDescent="0.2">
      <c r="A8230" s="18" t="s">
        <v>231</v>
      </c>
      <c r="B8230" s="18" t="s">
        <v>232</v>
      </c>
      <c r="C8230" s="18" t="s">
        <v>343</v>
      </c>
      <c r="D8230" s="18" t="s">
        <v>65</v>
      </c>
      <c r="E8230" s="18" t="s">
        <v>23</v>
      </c>
      <c r="F8230" s="44">
        <v>618</v>
      </c>
    </row>
    <row r="8231" spans="1:6" x14ac:dyDescent="0.2">
      <c r="A8231" s="18" t="s">
        <v>231</v>
      </c>
      <c r="B8231" s="18" t="s">
        <v>232</v>
      </c>
      <c r="C8231" s="18" t="s">
        <v>343</v>
      </c>
      <c r="D8231" s="18" t="s">
        <v>65</v>
      </c>
      <c r="E8231" s="18" t="s">
        <v>280</v>
      </c>
      <c r="F8231" s="44">
        <v>10</v>
      </c>
    </row>
    <row r="8232" spans="1:6" x14ac:dyDescent="0.2">
      <c r="A8232" s="18" t="s">
        <v>231</v>
      </c>
      <c r="B8232" s="18" t="s">
        <v>232</v>
      </c>
      <c r="C8232" s="18" t="s">
        <v>343</v>
      </c>
      <c r="D8232" s="18" t="s">
        <v>65</v>
      </c>
      <c r="E8232" s="18" t="s">
        <v>66</v>
      </c>
      <c r="F8232" s="44">
        <v>181</v>
      </c>
    </row>
    <row r="8233" spans="1:6" x14ac:dyDescent="0.2">
      <c r="A8233" s="18" t="s">
        <v>231</v>
      </c>
      <c r="B8233" s="18" t="s">
        <v>232</v>
      </c>
      <c r="C8233" s="18" t="s">
        <v>343</v>
      </c>
      <c r="D8233" s="18" t="s">
        <v>243</v>
      </c>
      <c r="E8233" s="18" t="s">
        <v>21</v>
      </c>
      <c r="F8233" s="44">
        <v>22</v>
      </c>
    </row>
    <row r="8234" spans="1:6" x14ac:dyDescent="0.2">
      <c r="A8234" s="18" t="s">
        <v>231</v>
      </c>
      <c r="B8234" s="18" t="s">
        <v>232</v>
      </c>
      <c r="C8234" s="18" t="s">
        <v>343</v>
      </c>
      <c r="D8234" s="18" t="s">
        <v>243</v>
      </c>
      <c r="E8234" s="18" t="s">
        <v>14</v>
      </c>
      <c r="F8234" s="44">
        <v>22</v>
      </c>
    </row>
    <row r="8235" spans="1:6" x14ac:dyDescent="0.2">
      <c r="A8235" s="18" t="s">
        <v>231</v>
      </c>
      <c r="B8235" s="18" t="s">
        <v>232</v>
      </c>
      <c r="C8235" s="18" t="s">
        <v>343</v>
      </c>
      <c r="D8235" s="18" t="s">
        <v>243</v>
      </c>
      <c r="E8235" s="18" t="s">
        <v>18</v>
      </c>
      <c r="F8235" s="44">
        <v>97</v>
      </c>
    </row>
    <row r="8236" spans="1:6" x14ac:dyDescent="0.2">
      <c r="A8236" s="18" t="s">
        <v>231</v>
      </c>
      <c r="B8236" s="18" t="s">
        <v>232</v>
      </c>
      <c r="C8236" s="18" t="s">
        <v>343</v>
      </c>
      <c r="D8236" s="18" t="s">
        <v>243</v>
      </c>
      <c r="E8236" s="18" t="s">
        <v>17</v>
      </c>
      <c r="F8236" s="44">
        <v>62</v>
      </c>
    </row>
    <row r="8237" spans="1:6" x14ac:dyDescent="0.2">
      <c r="A8237" s="18" t="s">
        <v>231</v>
      </c>
      <c r="B8237" s="18" t="s">
        <v>232</v>
      </c>
      <c r="C8237" s="18" t="s">
        <v>343</v>
      </c>
      <c r="D8237" s="18" t="s">
        <v>243</v>
      </c>
      <c r="E8237" s="18" t="s">
        <v>20</v>
      </c>
      <c r="F8237" s="44">
        <v>18</v>
      </c>
    </row>
    <row r="8238" spans="1:6" x14ac:dyDescent="0.2">
      <c r="A8238" s="18" t="s">
        <v>231</v>
      </c>
      <c r="B8238" s="18" t="s">
        <v>232</v>
      </c>
      <c r="C8238" s="18" t="s">
        <v>343</v>
      </c>
      <c r="D8238" s="18" t="s">
        <v>243</v>
      </c>
      <c r="E8238" s="18" t="s">
        <v>23</v>
      </c>
      <c r="F8238" s="44">
        <v>20</v>
      </c>
    </row>
    <row r="8239" spans="1:6" x14ac:dyDescent="0.2">
      <c r="A8239" s="18" t="s">
        <v>231</v>
      </c>
      <c r="B8239" s="18" t="s">
        <v>232</v>
      </c>
      <c r="C8239" s="18" t="s">
        <v>343</v>
      </c>
      <c r="D8239" s="18" t="s">
        <v>243</v>
      </c>
      <c r="E8239" s="18" t="s">
        <v>15</v>
      </c>
      <c r="F8239" s="44">
        <v>87</v>
      </c>
    </row>
    <row r="8240" spans="1:6" x14ac:dyDescent="0.2">
      <c r="A8240" s="18" t="s">
        <v>231</v>
      </c>
      <c r="B8240" s="18" t="s">
        <v>232</v>
      </c>
      <c r="C8240" s="18" t="s">
        <v>343</v>
      </c>
      <c r="D8240" s="18" t="s">
        <v>243</v>
      </c>
      <c r="E8240" s="18" t="s">
        <v>22</v>
      </c>
      <c r="F8240" s="44">
        <v>26</v>
      </c>
    </row>
    <row r="8241" spans="1:6" x14ac:dyDescent="0.2">
      <c r="A8241" s="18" t="s">
        <v>231</v>
      </c>
      <c r="B8241" s="18" t="s">
        <v>232</v>
      </c>
      <c r="C8241" s="18" t="s">
        <v>343</v>
      </c>
      <c r="D8241" s="18" t="s">
        <v>98</v>
      </c>
      <c r="E8241" s="18" t="s">
        <v>100</v>
      </c>
      <c r="F8241" s="44">
        <v>52</v>
      </c>
    </row>
    <row r="8242" spans="1:6" x14ac:dyDescent="0.2">
      <c r="A8242" s="18" t="s">
        <v>231</v>
      </c>
      <c r="B8242" s="18" t="s">
        <v>232</v>
      </c>
      <c r="C8242" s="18" t="s">
        <v>343</v>
      </c>
      <c r="D8242" s="18" t="s">
        <v>98</v>
      </c>
      <c r="E8242" s="18" t="s">
        <v>102</v>
      </c>
      <c r="F8242" s="44">
        <v>18</v>
      </c>
    </row>
    <row r="8243" spans="1:6" x14ac:dyDescent="0.2">
      <c r="A8243" s="18" t="s">
        <v>231</v>
      </c>
      <c r="B8243" s="18" t="s">
        <v>232</v>
      </c>
      <c r="C8243" s="18" t="s">
        <v>343</v>
      </c>
      <c r="D8243" s="18" t="s">
        <v>98</v>
      </c>
      <c r="E8243" s="18" t="s">
        <v>23</v>
      </c>
      <c r="F8243" s="44">
        <v>134</v>
      </c>
    </row>
    <row r="8244" spans="1:6" x14ac:dyDescent="0.2">
      <c r="A8244" s="18" t="s">
        <v>231</v>
      </c>
      <c r="B8244" s="18" t="s">
        <v>232</v>
      </c>
      <c r="C8244" s="18" t="s">
        <v>343</v>
      </c>
      <c r="D8244" s="18" t="s">
        <v>98</v>
      </c>
      <c r="E8244" s="18" t="s">
        <v>101</v>
      </c>
      <c r="F8244" s="44">
        <v>126</v>
      </c>
    </row>
    <row r="8245" spans="1:6" x14ac:dyDescent="0.2">
      <c r="A8245" s="18" t="s">
        <v>231</v>
      </c>
      <c r="B8245" s="18" t="s">
        <v>232</v>
      </c>
      <c r="C8245" s="18" t="s">
        <v>343</v>
      </c>
      <c r="D8245" s="18" t="s">
        <v>98</v>
      </c>
      <c r="E8245" s="18" t="s">
        <v>104</v>
      </c>
      <c r="F8245" s="44">
        <v>18</v>
      </c>
    </row>
    <row r="8246" spans="1:6" x14ac:dyDescent="0.2">
      <c r="A8246" s="18" t="s">
        <v>231</v>
      </c>
      <c r="B8246" s="18" t="s">
        <v>232</v>
      </c>
      <c r="C8246" s="18" t="s">
        <v>343</v>
      </c>
      <c r="D8246" s="18" t="s">
        <v>98</v>
      </c>
      <c r="E8246" s="18" t="s">
        <v>99</v>
      </c>
      <c r="F8246" s="44">
        <v>1100</v>
      </c>
    </row>
    <row r="8247" spans="1:6" x14ac:dyDescent="0.2">
      <c r="A8247" s="18" t="s">
        <v>231</v>
      </c>
      <c r="B8247" s="18" t="s">
        <v>232</v>
      </c>
      <c r="C8247" s="18" t="s">
        <v>343</v>
      </c>
      <c r="D8247" s="18" t="s">
        <v>98</v>
      </c>
      <c r="E8247" s="18" t="s">
        <v>103</v>
      </c>
      <c r="F8247" s="44">
        <v>317</v>
      </c>
    </row>
    <row r="8248" spans="1:6" x14ac:dyDescent="0.2">
      <c r="A8248" s="18" t="s">
        <v>231</v>
      </c>
      <c r="B8248" s="18" t="s">
        <v>232</v>
      </c>
      <c r="C8248" s="18" t="s">
        <v>343</v>
      </c>
      <c r="D8248" s="18" t="s">
        <v>39</v>
      </c>
      <c r="E8248" s="18" t="s">
        <v>220</v>
      </c>
      <c r="F8248" s="44">
        <v>2</v>
      </c>
    </row>
    <row r="8249" spans="1:6" x14ac:dyDescent="0.2">
      <c r="A8249" s="18" t="s">
        <v>231</v>
      </c>
      <c r="B8249" s="18" t="s">
        <v>232</v>
      </c>
      <c r="C8249" s="18" t="s">
        <v>343</v>
      </c>
      <c r="D8249" s="18" t="s">
        <v>39</v>
      </c>
      <c r="E8249" s="18" t="s">
        <v>172</v>
      </c>
      <c r="F8249" s="44">
        <v>57</v>
      </c>
    </row>
    <row r="8250" spans="1:6" x14ac:dyDescent="0.2">
      <c r="A8250" s="18" t="s">
        <v>231</v>
      </c>
      <c r="B8250" s="18" t="s">
        <v>232</v>
      </c>
      <c r="C8250" s="18" t="s">
        <v>343</v>
      </c>
      <c r="D8250" s="18" t="s">
        <v>39</v>
      </c>
      <c r="E8250" s="18" t="s">
        <v>174</v>
      </c>
      <c r="F8250" s="44">
        <v>5</v>
      </c>
    </row>
    <row r="8251" spans="1:6" x14ac:dyDescent="0.2">
      <c r="A8251" s="18" t="s">
        <v>231</v>
      </c>
      <c r="B8251" s="18" t="s">
        <v>232</v>
      </c>
      <c r="C8251" s="18" t="s">
        <v>343</v>
      </c>
      <c r="D8251" s="18" t="s">
        <v>39</v>
      </c>
      <c r="E8251" s="18" t="s">
        <v>23</v>
      </c>
      <c r="F8251" s="44">
        <v>23</v>
      </c>
    </row>
    <row r="8252" spans="1:6" x14ac:dyDescent="0.2">
      <c r="A8252" s="18" t="s">
        <v>231</v>
      </c>
      <c r="B8252" s="18" t="s">
        <v>232</v>
      </c>
      <c r="C8252" s="18" t="s">
        <v>343</v>
      </c>
      <c r="D8252" s="18" t="s">
        <v>39</v>
      </c>
      <c r="E8252" s="18" t="s">
        <v>54</v>
      </c>
      <c r="F8252" s="44">
        <v>3</v>
      </c>
    </row>
    <row r="8253" spans="1:6" x14ac:dyDescent="0.2">
      <c r="A8253" s="18" t="s">
        <v>231</v>
      </c>
      <c r="B8253" s="18" t="s">
        <v>232</v>
      </c>
      <c r="C8253" s="18" t="s">
        <v>343</v>
      </c>
      <c r="D8253" s="18" t="s">
        <v>39</v>
      </c>
      <c r="E8253" s="18" t="s">
        <v>55</v>
      </c>
      <c r="F8253" s="44">
        <v>12</v>
      </c>
    </row>
    <row r="8254" spans="1:6" x14ac:dyDescent="0.2">
      <c r="A8254" s="18" t="s">
        <v>231</v>
      </c>
      <c r="B8254" s="18" t="s">
        <v>232</v>
      </c>
      <c r="C8254" s="18" t="s">
        <v>343</v>
      </c>
      <c r="D8254" s="18" t="s">
        <v>39</v>
      </c>
      <c r="E8254" s="18" t="s">
        <v>43</v>
      </c>
      <c r="F8254" s="44">
        <v>3</v>
      </c>
    </row>
    <row r="8255" spans="1:6" x14ac:dyDescent="0.2">
      <c r="A8255" s="18" t="s">
        <v>231</v>
      </c>
      <c r="B8255" s="18" t="s">
        <v>232</v>
      </c>
      <c r="C8255" s="18" t="s">
        <v>343</v>
      </c>
      <c r="D8255" s="18" t="s">
        <v>39</v>
      </c>
      <c r="E8255" s="18" t="s">
        <v>170</v>
      </c>
      <c r="F8255" s="44">
        <v>28</v>
      </c>
    </row>
    <row r="8256" spans="1:6" x14ac:dyDescent="0.2">
      <c r="A8256" s="18" t="s">
        <v>231</v>
      </c>
      <c r="B8256" s="18" t="s">
        <v>232</v>
      </c>
      <c r="C8256" s="18" t="s">
        <v>343</v>
      </c>
      <c r="D8256" s="18" t="s">
        <v>39</v>
      </c>
      <c r="E8256" s="18" t="s">
        <v>48</v>
      </c>
      <c r="F8256" s="44">
        <v>2</v>
      </c>
    </row>
    <row r="8257" spans="1:6" x14ac:dyDescent="0.2">
      <c r="A8257" s="18" t="s">
        <v>231</v>
      </c>
      <c r="B8257" s="18" t="s">
        <v>232</v>
      </c>
      <c r="C8257" s="18" t="s">
        <v>343</v>
      </c>
      <c r="D8257" s="18" t="s">
        <v>39</v>
      </c>
      <c r="E8257" s="18" t="s">
        <v>47</v>
      </c>
      <c r="F8257" s="44">
        <v>21</v>
      </c>
    </row>
    <row r="8258" spans="1:6" x14ac:dyDescent="0.2">
      <c r="A8258" s="18" t="s">
        <v>231</v>
      </c>
      <c r="B8258" s="18" t="s">
        <v>232</v>
      </c>
      <c r="C8258" s="18" t="s">
        <v>343</v>
      </c>
      <c r="D8258" s="18" t="s">
        <v>39</v>
      </c>
      <c r="E8258" s="18" t="s">
        <v>169</v>
      </c>
      <c r="F8258" s="44">
        <v>186</v>
      </c>
    </row>
    <row r="8259" spans="1:6" x14ac:dyDescent="0.2">
      <c r="A8259" s="18" t="s">
        <v>231</v>
      </c>
      <c r="B8259" s="18" t="s">
        <v>232</v>
      </c>
      <c r="C8259" s="18" t="s">
        <v>343</v>
      </c>
      <c r="D8259" s="18" t="s">
        <v>39</v>
      </c>
      <c r="E8259" s="18" t="s">
        <v>189</v>
      </c>
      <c r="F8259" s="44">
        <v>1</v>
      </c>
    </row>
    <row r="8260" spans="1:6" x14ac:dyDescent="0.2">
      <c r="A8260" s="18" t="s">
        <v>231</v>
      </c>
      <c r="B8260" s="18" t="s">
        <v>232</v>
      </c>
      <c r="C8260" s="18" t="s">
        <v>343</v>
      </c>
      <c r="D8260" s="18" t="s">
        <v>39</v>
      </c>
      <c r="E8260" s="18" t="s">
        <v>56</v>
      </c>
      <c r="F8260" s="44">
        <v>27</v>
      </c>
    </row>
    <row r="8261" spans="1:6" x14ac:dyDescent="0.2">
      <c r="A8261" s="18" t="s">
        <v>231</v>
      </c>
      <c r="B8261" s="18" t="s">
        <v>232</v>
      </c>
      <c r="C8261" s="18" t="s">
        <v>343</v>
      </c>
      <c r="D8261" s="18" t="s">
        <v>39</v>
      </c>
      <c r="E8261" s="18" t="s">
        <v>44</v>
      </c>
      <c r="F8261" s="44">
        <v>4</v>
      </c>
    </row>
    <row r="8262" spans="1:6" x14ac:dyDescent="0.2">
      <c r="A8262" s="18" t="s">
        <v>231</v>
      </c>
      <c r="B8262" s="18" t="s">
        <v>232</v>
      </c>
      <c r="C8262" s="18" t="s">
        <v>343</v>
      </c>
      <c r="D8262" s="18" t="s">
        <v>39</v>
      </c>
      <c r="E8262" s="18" t="s">
        <v>173</v>
      </c>
      <c r="F8262" s="44">
        <v>13</v>
      </c>
    </row>
    <row r="8263" spans="1:6" x14ac:dyDescent="0.2">
      <c r="A8263" s="18" t="s">
        <v>231</v>
      </c>
      <c r="B8263" s="18" t="s">
        <v>232</v>
      </c>
      <c r="C8263" s="18" t="s">
        <v>343</v>
      </c>
      <c r="D8263" s="18" t="s">
        <v>13</v>
      </c>
      <c r="E8263" s="18" t="s">
        <v>21</v>
      </c>
      <c r="F8263" s="44">
        <v>165</v>
      </c>
    </row>
    <row r="8264" spans="1:6" x14ac:dyDescent="0.2">
      <c r="A8264" s="18" t="s">
        <v>231</v>
      </c>
      <c r="B8264" s="18" t="s">
        <v>232</v>
      </c>
      <c r="C8264" s="18" t="s">
        <v>343</v>
      </c>
      <c r="D8264" s="18" t="s">
        <v>13</v>
      </c>
      <c r="E8264" s="18" t="s">
        <v>14</v>
      </c>
      <c r="F8264" s="44">
        <v>877</v>
      </c>
    </row>
    <row r="8265" spans="1:6" x14ac:dyDescent="0.2">
      <c r="A8265" s="18" t="s">
        <v>231</v>
      </c>
      <c r="B8265" s="18" t="s">
        <v>232</v>
      </c>
      <c r="C8265" s="18" t="s">
        <v>343</v>
      </c>
      <c r="D8265" s="18" t="s">
        <v>13</v>
      </c>
      <c r="E8265" s="18" t="s">
        <v>18</v>
      </c>
      <c r="F8265" s="44">
        <v>2767</v>
      </c>
    </row>
    <row r="8266" spans="1:6" x14ac:dyDescent="0.2">
      <c r="A8266" s="18" t="s">
        <v>231</v>
      </c>
      <c r="B8266" s="18" t="s">
        <v>232</v>
      </c>
      <c r="C8266" s="18" t="s">
        <v>343</v>
      </c>
      <c r="D8266" s="18" t="s">
        <v>13</v>
      </c>
      <c r="E8266" s="18" t="s">
        <v>17</v>
      </c>
      <c r="F8266" s="44">
        <v>2491</v>
      </c>
    </row>
    <row r="8267" spans="1:6" x14ac:dyDescent="0.2">
      <c r="A8267" s="18" t="s">
        <v>231</v>
      </c>
      <c r="B8267" s="18" t="s">
        <v>232</v>
      </c>
      <c r="C8267" s="18" t="s">
        <v>343</v>
      </c>
      <c r="D8267" s="18" t="s">
        <v>13</v>
      </c>
      <c r="E8267" s="18" t="s">
        <v>20</v>
      </c>
      <c r="F8267" s="44">
        <v>351</v>
      </c>
    </row>
    <row r="8268" spans="1:6" x14ac:dyDescent="0.2">
      <c r="A8268" s="18" t="s">
        <v>231</v>
      </c>
      <c r="B8268" s="18" t="s">
        <v>232</v>
      </c>
      <c r="C8268" s="18" t="s">
        <v>343</v>
      </c>
      <c r="D8268" s="18" t="s">
        <v>13</v>
      </c>
      <c r="E8268" s="18" t="s">
        <v>23</v>
      </c>
      <c r="F8268" s="44">
        <v>173</v>
      </c>
    </row>
    <row r="8269" spans="1:6" x14ac:dyDescent="0.2">
      <c r="A8269" s="18" t="s">
        <v>231</v>
      </c>
      <c r="B8269" s="18" t="s">
        <v>232</v>
      </c>
      <c r="C8269" s="18" t="s">
        <v>343</v>
      </c>
      <c r="D8269" s="18" t="s">
        <v>13</v>
      </c>
      <c r="E8269" s="18" t="s">
        <v>15</v>
      </c>
      <c r="F8269" s="44">
        <v>485</v>
      </c>
    </row>
    <row r="8270" spans="1:6" x14ac:dyDescent="0.2">
      <c r="A8270" s="18" t="s">
        <v>231</v>
      </c>
      <c r="B8270" s="18" t="s">
        <v>232</v>
      </c>
      <c r="C8270" s="18" t="s">
        <v>343</v>
      </c>
      <c r="D8270" s="18" t="s">
        <v>13</v>
      </c>
      <c r="E8270" s="18" t="s">
        <v>22</v>
      </c>
      <c r="F8270" s="44">
        <v>468</v>
      </c>
    </row>
    <row r="8271" spans="1:6" x14ac:dyDescent="0.2">
      <c r="A8271" s="18" t="s">
        <v>231</v>
      </c>
      <c r="B8271" s="18" t="s">
        <v>232</v>
      </c>
      <c r="C8271" s="18" t="s">
        <v>343</v>
      </c>
      <c r="D8271" s="18" t="s">
        <v>13</v>
      </c>
      <c r="E8271" s="18" t="s">
        <v>19</v>
      </c>
      <c r="F8271" s="44">
        <v>159</v>
      </c>
    </row>
    <row r="8272" spans="1:6" x14ac:dyDescent="0.2">
      <c r="A8272" s="18" t="s">
        <v>231</v>
      </c>
      <c r="B8272" s="18" t="s">
        <v>232</v>
      </c>
      <c r="C8272" s="18" t="s">
        <v>343</v>
      </c>
      <c r="D8272" s="18" t="s">
        <v>128</v>
      </c>
      <c r="E8272" s="18" t="s">
        <v>23</v>
      </c>
      <c r="F8272" s="44">
        <v>365</v>
      </c>
    </row>
    <row r="8273" spans="1:6" x14ac:dyDescent="0.2">
      <c r="A8273" s="18" t="s">
        <v>231</v>
      </c>
      <c r="B8273" s="18" t="s">
        <v>232</v>
      </c>
      <c r="C8273" s="18" t="s">
        <v>343</v>
      </c>
      <c r="D8273" s="18" t="s">
        <v>128</v>
      </c>
      <c r="E8273" s="18" t="s">
        <v>129</v>
      </c>
      <c r="F8273" s="44">
        <v>83</v>
      </c>
    </row>
    <row r="8274" spans="1:6" x14ac:dyDescent="0.2">
      <c r="A8274" s="18" t="s">
        <v>231</v>
      </c>
      <c r="B8274" s="18" t="s">
        <v>232</v>
      </c>
      <c r="C8274" s="18" t="s">
        <v>343</v>
      </c>
      <c r="D8274" s="18" t="s">
        <v>128</v>
      </c>
      <c r="E8274" s="18" t="s">
        <v>130</v>
      </c>
      <c r="F8274" s="44">
        <v>413</v>
      </c>
    </row>
    <row r="8275" spans="1:6" x14ac:dyDescent="0.2">
      <c r="A8275" s="18" t="s">
        <v>231</v>
      </c>
      <c r="B8275" s="18" t="s">
        <v>232</v>
      </c>
      <c r="C8275" s="18" t="s">
        <v>343</v>
      </c>
      <c r="D8275" s="18" t="s">
        <v>244</v>
      </c>
      <c r="E8275" s="18" t="s">
        <v>160</v>
      </c>
      <c r="F8275" s="44">
        <v>31</v>
      </c>
    </row>
    <row r="8276" spans="1:6" x14ac:dyDescent="0.2">
      <c r="A8276" s="18" t="s">
        <v>231</v>
      </c>
      <c r="B8276" s="18" t="s">
        <v>232</v>
      </c>
      <c r="C8276" s="18" t="s">
        <v>343</v>
      </c>
      <c r="D8276" s="18" t="s">
        <v>244</v>
      </c>
      <c r="E8276" s="18" t="s">
        <v>159</v>
      </c>
      <c r="F8276" s="44">
        <v>2</v>
      </c>
    </row>
    <row r="8277" spans="1:6" x14ac:dyDescent="0.2">
      <c r="A8277" s="18" t="s">
        <v>231</v>
      </c>
      <c r="B8277" s="18" t="s">
        <v>232</v>
      </c>
      <c r="C8277" s="18" t="s">
        <v>343</v>
      </c>
      <c r="D8277" s="18" t="s">
        <v>244</v>
      </c>
      <c r="E8277" s="18" t="s">
        <v>161</v>
      </c>
      <c r="F8277" s="44">
        <v>57</v>
      </c>
    </row>
    <row r="8278" spans="1:6" x14ac:dyDescent="0.2">
      <c r="A8278" s="18" t="s">
        <v>231</v>
      </c>
      <c r="B8278" s="18" t="s">
        <v>232</v>
      </c>
      <c r="C8278" s="18" t="s">
        <v>343</v>
      </c>
      <c r="D8278" s="18" t="s">
        <v>138</v>
      </c>
      <c r="E8278" s="18" t="s">
        <v>140</v>
      </c>
      <c r="F8278" s="44">
        <v>119</v>
      </c>
    </row>
    <row r="8279" spans="1:6" x14ac:dyDescent="0.2">
      <c r="A8279" s="18" t="s">
        <v>231</v>
      </c>
      <c r="B8279" s="18" t="s">
        <v>232</v>
      </c>
      <c r="C8279" s="18" t="s">
        <v>343</v>
      </c>
      <c r="D8279" s="18" t="s">
        <v>138</v>
      </c>
      <c r="E8279" s="18" t="s">
        <v>139</v>
      </c>
      <c r="F8279" s="44">
        <v>754</v>
      </c>
    </row>
    <row r="8280" spans="1:6" x14ac:dyDescent="0.2">
      <c r="A8280" s="18" t="s">
        <v>231</v>
      </c>
      <c r="B8280" s="18" t="s">
        <v>232</v>
      </c>
      <c r="C8280" s="18" t="s">
        <v>343</v>
      </c>
      <c r="D8280" s="18" t="s">
        <v>148</v>
      </c>
      <c r="E8280" s="18" t="s">
        <v>23</v>
      </c>
      <c r="F8280" s="44">
        <v>7</v>
      </c>
    </row>
    <row r="8281" spans="1:6" x14ac:dyDescent="0.2">
      <c r="A8281" s="18" t="s">
        <v>231</v>
      </c>
      <c r="B8281" s="18" t="s">
        <v>232</v>
      </c>
      <c r="C8281" s="18" t="s">
        <v>344</v>
      </c>
      <c r="D8281" s="18" t="s">
        <v>21</v>
      </c>
      <c r="E8281" s="18" t="s">
        <v>156</v>
      </c>
      <c r="F8281" s="44">
        <v>260</v>
      </c>
    </row>
    <row r="8282" spans="1:6" x14ac:dyDescent="0.2">
      <c r="A8282" s="18" t="s">
        <v>231</v>
      </c>
      <c r="B8282" s="18" t="s">
        <v>232</v>
      </c>
      <c r="C8282" s="18" t="s">
        <v>344</v>
      </c>
      <c r="D8282" s="18" t="s">
        <v>21</v>
      </c>
      <c r="E8282" s="18" t="s">
        <v>157</v>
      </c>
      <c r="F8282" s="44">
        <v>750</v>
      </c>
    </row>
    <row r="8283" spans="1:6" x14ac:dyDescent="0.2">
      <c r="A8283" s="18" t="s">
        <v>231</v>
      </c>
      <c r="B8283" s="18" t="s">
        <v>232</v>
      </c>
      <c r="C8283" s="18" t="s">
        <v>344</v>
      </c>
      <c r="D8283" s="18" t="s">
        <v>73</v>
      </c>
      <c r="E8283" s="18" t="s">
        <v>93</v>
      </c>
      <c r="F8283" s="44">
        <v>25</v>
      </c>
    </row>
    <row r="8284" spans="1:6" x14ac:dyDescent="0.2">
      <c r="A8284" s="18" t="s">
        <v>231</v>
      </c>
      <c r="B8284" s="18" t="s">
        <v>232</v>
      </c>
      <c r="C8284" s="18" t="s">
        <v>344</v>
      </c>
      <c r="D8284" s="18" t="s">
        <v>73</v>
      </c>
      <c r="E8284" s="18" t="s">
        <v>92</v>
      </c>
      <c r="F8284" s="44">
        <v>7</v>
      </c>
    </row>
    <row r="8285" spans="1:6" x14ac:dyDescent="0.2">
      <c r="A8285" s="18" t="s">
        <v>231</v>
      </c>
      <c r="B8285" s="18" t="s">
        <v>232</v>
      </c>
      <c r="C8285" s="18" t="s">
        <v>344</v>
      </c>
      <c r="D8285" s="18" t="s">
        <v>73</v>
      </c>
      <c r="E8285" s="18" t="s">
        <v>94</v>
      </c>
      <c r="F8285" s="44">
        <v>19</v>
      </c>
    </row>
    <row r="8286" spans="1:6" x14ac:dyDescent="0.2">
      <c r="A8286" s="18" t="s">
        <v>231</v>
      </c>
      <c r="B8286" s="18" t="s">
        <v>232</v>
      </c>
      <c r="C8286" s="18" t="s">
        <v>344</v>
      </c>
      <c r="D8286" s="18" t="s">
        <v>73</v>
      </c>
      <c r="E8286" s="18" t="s">
        <v>87</v>
      </c>
      <c r="F8286" s="44">
        <v>10</v>
      </c>
    </row>
    <row r="8287" spans="1:6" x14ac:dyDescent="0.2">
      <c r="A8287" s="18" t="s">
        <v>231</v>
      </c>
      <c r="B8287" s="18" t="s">
        <v>232</v>
      </c>
      <c r="C8287" s="18" t="s">
        <v>344</v>
      </c>
      <c r="D8287" s="18" t="s">
        <v>73</v>
      </c>
      <c r="E8287" s="18" t="s">
        <v>86</v>
      </c>
      <c r="F8287" s="44">
        <v>38</v>
      </c>
    </row>
    <row r="8288" spans="1:6" x14ac:dyDescent="0.2">
      <c r="A8288" s="18" t="s">
        <v>231</v>
      </c>
      <c r="B8288" s="18" t="s">
        <v>232</v>
      </c>
      <c r="C8288" s="18" t="s">
        <v>344</v>
      </c>
      <c r="D8288" s="18" t="s">
        <v>73</v>
      </c>
      <c r="E8288" s="18" t="s">
        <v>88</v>
      </c>
      <c r="F8288" s="44">
        <v>6</v>
      </c>
    </row>
    <row r="8289" spans="1:6" x14ac:dyDescent="0.2">
      <c r="A8289" s="18" t="s">
        <v>231</v>
      </c>
      <c r="B8289" s="18" t="s">
        <v>232</v>
      </c>
      <c r="C8289" s="18" t="s">
        <v>344</v>
      </c>
      <c r="D8289" s="18" t="s">
        <v>73</v>
      </c>
      <c r="E8289" s="18" t="s">
        <v>96</v>
      </c>
      <c r="F8289" s="44">
        <v>47</v>
      </c>
    </row>
    <row r="8290" spans="1:6" x14ac:dyDescent="0.2">
      <c r="A8290" s="18" t="s">
        <v>231</v>
      </c>
      <c r="B8290" s="18" t="s">
        <v>232</v>
      </c>
      <c r="C8290" s="18" t="s">
        <v>344</v>
      </c>
      <c r="D8290" s="18" t="s">
        <v>73</v>
      </c>
      <c r="E8290" s="18" t="s">
        <v>95</v>
      </c>
      <c r="F8290" s="44">
        <v>33</v>
      </c>
    </row>
    <row r="8291" spans="1:6" x14ac:dyDescent="0.2">
      <c r="A8291" s="18" t="s">
        <v>231</v>
      </c>
      <c r="B8291" s="18" t="s">
        <v>232</v>
      </c>
      <c r="C8291" s="18" t="s">
        <v>344</v>
      </c>
      <c r="D8291" s="18" t="s">
        <v>73</v>
      </c>
      <c r="E8291" s="18" t="s">
        <v>97</v>
      </c>
      <c r="F8291" s="44">
        <v>6</v>
      </c>
    </row>
    <row r="8292" spans="1:6" x14ac:dyDescent="0.2">
      <c r="A8292" s="18" t="s">
        <v>231</v>
      </c>
      <c r="B8292" s="18" t="s">
        <v>232</v>
      </c>
      <c r="C8292" s="18" t="s">
        <v>344</v>
      </c>
      <c r="D8292" s="18" t="s">
        <v>73</v>
      </c>
      <c r="E8292" s="18" t="s">
        <v>79</v>
      </c>
      <c r="F8292" s="44">
        <v>38</v>
      </c>
    </row>
    <row r="8293" spans="1:6" x14ac:dyDescent="0.2">
      <c r="A8293" s="18" t="s">
        <v>231</v>
      </c>
      <c r="B8293" s="18" t="s">
        <v>232</v>
      </c>
      <c r="C8293" s="18" t="s">
        <v>344</v>
      </c>
      <c r="D8293" s="18" t="s">
        <v>73</v>
      </c>
      <c r="E8293" s="18" t="s">
        <v>78</v>
      </c>
      <c r="F8293" s="44">
        <v>6</v>
      </c>
    </row>
    <row r="8294" spans="1:6" x14ac:dyDescent="0.2">
      <c r="A8294" s="18" t="s">
        <v>231</v>
      </c>
      <c r="B8294" s="18" t="s">
        <v>232</v>
      </c>
      <c r="C8294" s="18" t="s">
        <v>344</v>
      </c>
      <c r="D8294" s="18" t="s">
        <v>73</v>
      </c>
      <c r="E8294" s="18" t="s">
        <v>81</v>
      </c>
      <c r="F8294" s="44">
        <v>8</v>
      </c>
    </row>
    <row r="8295" spans="1:6" x14ac:dyDescent="0.2">
      <c r="A8295" s="18" t="s">
        <v>231</v>
      </c>
      <c r="B8295" s="18" t="s">
        <v>232</v>
      </c>
      <c r="C8295" s="18" t="s">
        <v>344</v>
      </c>
      <c r="D8295" s="18" t="s">
        <v>73</v>
      </c>
      <c r="E8295" s="18" t="s">
        <v>76</v>
      </c>
      <c r="F8295" s="44">
        <v>22</v>
      </c>
    </row>
    <row r="8296" spans="1:6" x14ac:dyDescent="0.2">
      <c r="A8296" s="18" t="s">
        <v>231</v>
      </c>
      <c r="B8296" s="18" t="s">
        <v>232</v>
      </c>
      <c r="C8296" s="18" t="s">
        <v>344</v>
      </c>
      <c r="D8296" s="18" t="s">
        <v>73</v>
      </c>
      <c r="E8296" s="18" t="s">
        <v>75</v>
      </c>
      <c r="F8296" s="44">
        <v>215</v>
      </c>
    </row>
    <row r="8297" spans="1:6" x14ac:dyDescent="0.2">
      <c r="A8297" s="18" t="s">
        <v>231</v>
      </c>
      <c r="B8297" s="18" t="s">
        <v>232</v>
      </c>
      <c r="C8297" s="18" t="s">
        <v>344</v>
      </c>
      <c r="D8297" s="18" t="s">
        <v>73</v>
      </c>
      <c r="E8297" s="18" t="s">
        <v>74</v>
      </c>
      <c r="F8297" s="44">
        <v>2</v>
      </c>
    </row>
    <row r="8298" spans="1:6" x14ac:dyDescent="0.2">
      <c r="A8298" s="18" t="s">
        <v>231</v>
      </c>
      <c r="B8298" s="18" t="s">
        <v>232</v>
      </c>
      <c r="C8298" s="18" t="s">
        <v>344</v>
      </c>
      <c r="D8298" s="18" t="s">
        <v>73</v>
      </c>
      <c r="E8298" s="18" t="s">
        <v>77</v>
      </c>
      <c r="F8298" s="44">
        <v>23</v>
      </c>
    </row>
    <row r="8299" spans="1:6" x14ac:dyDescent="0.2">
      <c r="A8299" s="18" t="s">
        <v>231</v>
      </c>
      <c r="B8299" s="18" t="s">
        <v>232</v>
      </c>
      <c r="C8299" s="18" t="s">
        <v>344</v>
      </c>
      <c r="D8299" s="18" t="s">
        <v>73</v>
      </c>
      <c r="E8299" s="18" t="s">
        <v>84</v>
      </c>
      <c r="F8299" s="44">
        <v>3</v>
      </c>
    </row>
    <row r="8300" spans="1:6" x14ac:dyDescent="0.2">
      <c r="A8300" s="18" t="s">
        <v>231</v>
      </c>
      <c r="B8300" s="18" t="s">
        <v>232</v>
      </c>
      <c r="C8300" s="18" t="s">
        <v>344</v>
      </c>
      <c r="D8300" s="18" t="s">
        <v>73</v>
      </c>
      <c r="E8300" s="18" t="s">
        <v>83</v>
      </c>
      <c r="F8300" s="44">
        <v>39</v>
      </c>
    </row>
    <row r="8301" spans="1:6" x14ac:dyDescent="0.2">
      <c r="A8301" s="18" t="s">
        <v>231</v>
      </c>
      <c r="B8301" s="18" t="s">
        <v>232</v>
      </c>
      <c r="C8301" s="18" t="s">
        <v>344</v>
      </c>
      <c r="D8301" s="18" t="s">
        <v>73</v>
      </c>
      <c r="E8301" s="18" t="s">
        <v>82</v>
      </c>
      <c r="F8301" s="44">
        <v>77</v>
      </c>
    </row>
    <row r="8302" spans="1:6" x14ac:dyDescent="0.2">
      <c r="A8302" s="18" t="s">
        <v>231</v>
      </c>
      <c r="B8302" s="18" t="s">
        <v>232</v>
      </c>
      <c r="C8302" s="18" t="s">
        <v>344</v>
      </c>
      <c r="D8302" s="18" t="s">
        <v>73</v>
      </c>
      <c r="E8302" s="18" t="s">
        <v>85</v>
      </c>
      <c r="F8302" s="44">
        <v>25</v>
      </c>
    </row>
    <row r="8303" spans="1:6" x14ac:dyDescent="0.2">
      <c r="A8303" s="18" t="s">
        <v>231</v>
      </c>
      <c r="B8303" s="18" t="s">
        <v>232</v>
      </c>
      <c r="C8303" s="18" t="s">
        <v>344</v>
      </c>
      <c r="D8303" s="18" t="s">
        <v>73</v>
      </c>
      <c r="E8303" s="18" t="s">
        <v>90</v>
      </c>
      <c r="F8303" s="44">
        <v>293</v>
      </c>
    </row>
    <row r="8304" spans="1:6" x14ac:dyDescent="0.2">
      <c r="A8304" s="18" t="s">
        <v>231</v>
      </c>
      <c r="B8304" s="18" t="s">
        <v>232</v>
      </c>
      <c r="C8304" s="18" t="s">
        <v>344</v>
      </c>
      <c r="D8304" s="18" t="s">
        <v>73</v>
      </c>
      <c r="E8304" s="18" t="s">
        <v>89</v>
      </c>
      <c r="F8304" s="44">
        <v>45</v>
      </c>
    </row>
    <row r="8305" spans="1:6" x14ac:dyDescent="0.2">
      <c r="A8305" s="18" t="s">
        <v>231</v>
      </c>
      <c r="B8305" s="18" t="s">
        <v>232</v>
      </c>
      <c r="C8305" s="18" t="s">
        <v>344</v>
      </c>
      <c r="D8305" s="18" t="s">
        <v>73</v>
      </c>
      <c r="E8305" s="18" t="s">
        <v>91</v>
      </c>
      <c r="F8305" s="44">
        <v>116</v>
      </c>
    </row>
    <row r="8306" spans="1:6" x14ac:dyDescent="0.2">
      <c r="A8306" s="18" t="s">
        <v>231</v>
      </c>
      <c r="B8306" s="18" t="s">
        <v>232</v>
      </c>
      <c r="C8306" s="18" t="s">
        <v>344</v>
      </c>
      <c r="D8306" s="18" t="s">
        <v>150</v>
      </c>
      <c r="E8306" s="18" t="s">
        <v>154</v>
      </c>
      <c r="F8306" s="44">
        <v>3796</v>
      </c>
    </row>
    <row r="8307" spans="1:6" x14ac:dyDescent="0.2">
      <c r="A8307" s="18" t="s">
        <v>231</v>
      </c>
      <c r="B8307" s="18" t="s">
        <v>232</v>
      </c>
      <c r="C8307" s="18" t="s">
        <v>344</v>
      </c>
      <c r="D8307" s="18" t="s">
        <v>150</v>
      </c>
      <c r="E8307" s="18" t="s">
        <v>151</v>
      </c>
      <c r="F8307" s="44">
        <v>11</v>
      </c>
    </row>
    <row r="8308" spans="1:6" x14ac:dyDescent="0.2">
      <c r="A8308" s="18" t="s">
        <v>231</v>
      </c>
      <c r="B8308" s="18" t="s">
        <v>232</v>
      </c>
      <c r="C8308" s="18" t="s">
        <v>344</v>
      </c>
      <c r="D8308" s="18" t="s">
        <v>150</v>
      </c>
      <c r="E8308" s="18" t="s">
        <v>152</v>
      </c>
      <c r="F8308" s="44">
        <v>607</v>
      </c>
    </row>
    <row r="8309" spans="1:6" x14ac:dyDescent="0.2">
      <c r="A8309" s="18" t="s">
        <v>231</v>
      </c>
      <c r="B8309" s="18" t="s">
        <v>232</v>
      </c>
      <c r="C8309" s="18" t="s">
        <v>344</v>
      </c>
      <c r="D8309" s="18" t="s">
        <v>150</v>
      </c>
      <c r="E8309" s="18" t="s">
        <v>153</v>
      </c>
      <c r="F8309" s="44">
        <v>3106</v>
      </c>
    </row>
    <row r="8310" spans="1:6" x14ac:dyDescent="0.2">
      <c r="A8310" s="18" t="s">
        <v>231</v>
      </c>
      <c r="B8310" s="18" t="s">
        <v>232</v>
      </c>
      <c r="C8310" s="18" t="s">
        <v>344</v>
      </c>
      <c r="D8310" s="18" t="s">
        <v>57</v>
      </c>
      <c r="E8310" s="18" t="s">
        <v>62</v>
      </c>
      <c r="F8310" s="44">
        <v>3301</v>
      </c>
    </row>
    <row r="8311" spans="1:6" x14ac:dyDescent="0.2">
      <c r="A8311" s="18" t="s">
        <v>231</v>
      </c>
      <c r="B8311" s="18" t="s">
        <v>232</v>
      </c>
      <c r="C8311" s="18" t="s">
        <v>344</v>
      </c>
      <c r="D8311" s="18" t="s">
        <v>57</v>
      </c>
      <c r="E8311" s="18" t="s">
        <v>59</v>
      </c>
      <c r="F8311" s="44">
        <v>1045</v>
      </c>
    </row>
    <row r="8312" spans="1:6" x14ac:dyDescent="0.2">
      <c r="A8312" s="18" t="s">
        <v>231</v>
      </c>
      <c r="B8312" s="18" t="s">
        <v>232</v>
      </c>
      <c r="C8312" s="18" t="s">
        <v>344</v>
      </c>
      <c r="D8312" s="18" t="s">
        <v>57</v>
      </c>
      <c r="E8312" s="18" t="s">
        <v>60</v>
      </c>
      <c r="F8312" s="44">
        <v>2821</v>
      </c>
    </row>
    <row r="8313" spans="1:6" x14ac:dyDescent="0.2">
      <c r="A8313" s="18" t="s">
        <v>231</v>
      </c>
      <c r="B8313" s="18" t="s">
        <v>232</v>
      </c>
      <c r="C8313" s="18" t="s">
        <v>344</v>
      </c>
      <c r="D8313" s="18" t="s">
        <v>57</v>
      </c>
      <c r="E8313" s="18" t="s">
        <v>61</v>
      </c>
      <c r="F8313" s="44">
        <v>1069</v>
      </c>
    </row>
    <row r="8314" spans="1:6" x14ac:dyDescent="0.2">
      <c r="A8314" s="18" t="s">
        <v>231</v>
      </c>
      <c r="B8314" s="18" t="s">
        <v>232</v>
      </c>
      <c r="C8314" s="18" t="s">
        <v>344</v>
      </c>
      <c r="D8314" s="18" t="s">
        <v>57</v>
      </c>
      <c r="E8314" s="18" t="s">
        <v>63</v>
      </c>
      <c r="F8314" s="44">
        <v>901</v>
      </c>
    </row>
    <row r="8315" spans="1:6" x14ac:dyDescent="0.2">
      <c r="A8315" s="18" t="s">
        <v>231</v>
      </c>
      <c r="B8315" s="18" t="s">
        <v>232</v>
      </c>
      <c r="C8315" s="18" t="s">
        <v>344</v>
      </c>
      <c r="D8315" s="18" t="s">
        <v>57</v>
      </c>
      <c r="E8315" s="18" t="s">
        <v>23</v>
      </c>
      <c r="F8315" s="44">
        <v>693</v>
      </c>
    </row>
    <row r="8316" spans="1:6" x14ac:dyDescent="0.2">
      <c r="A8316" s="18" t="s">
        <v>231</v>
      </c>
      <c r="B8316" s="18" t="s">
        <v>232</v>
      </c>
      <c r="C8316" s="18" t="s">
        <v>344</v>
      </c>
      <c r="D8316" s="18" t="s">
        <v>141</v>
      </c>
      <c r="E8316" s="18" t="s">
        <v>145</v>
      </c>
      <c r="F8316" s="44">
        <v>6</v>
      </c>
    </row>
    <row r="8317" spans="1:6" x14ac:dyDescent="0.2">
      <c r="A8317" s="18" t="s">
        <v>231</v>
      </c>
      <c r="B8317" s="18" t="s">
        <v>232</v>
      </c>
      <c r="C8317" s="18" t="s">
        <v>344</v>
      </c>
      <c r="D8317" s="18" t="s">
        <v>141</v>
      </c>
      <c r="E8317" s="18" t="s">
        <v>142</v>
      </c>
      <c r="F8317" s="44">
        <v>217</v>
      </c>
    </row>
    <row r="8318" spans="1:6" x14ac:dyDescent="0.2">
      <c r="A8318" s="18" t="s">
        <v>231</v>
      </c>
      <c r="B8318" s="18" t="s">
        <v>232</v>
      </c>
      <c r="C8318" s="18" t="s">
        <v>344</v>
      </c>
      <c r="D8318" s="18" t="s">
        <v>141</v>
      </c>
      <c r="E8318" s="18" t="s">
        <v>147</v>
      </c>
      <c r="F8318" s="44">
        <v>49</v>
      </c>
    </row>
    <row r="8319" spans="1:6" x14ac:dyDescent="0.2">
      <c r="A8319" s="18" t="s">
        <v>231</v>
      </c>
      <c r="B8319" s="18" t="s">
        <v>232</v>
      </c>
      <c r="C8319" s="18" t="s">
        <v>344</v>
      </c>
      <c r="D8319" s="18" t="s">
        <v>141</v>
      </c>
      <c r="E8319" s="18" t="s">
        <v>144</v>
      </c>
      <c r="F8319" s="44">
        <v>2</v>
      </c>
    </row>
    <row r="8320" spans="1:6" x14ac:dyDescent="0.2">
      <c r="A8320" s="18" t="s">
        <v>231</v>
      </c>
      <c r="B8320" s="18" t="s">
        <v>232</v>
      </c>
      <c r="C8320" s="18" t="s">
        <v>344</v>
      </c>
      <c r="D8320" s="18" t="s">
        <v>35</v>
      </c>
      <c r="E8320" s="18" t="s">
        <v>21</v>
      </c>
      <c r="F8320" s="44">
        <v>1277</v>
      </c>
    </row>
    <row r="8321" spans="1:6" x14ac:dyDescent="0.2">
      <c r="A8321" s="18" t="s">
        <v>231</v>
      </c>
      <c r="B8321" s="18" t="s">
        <v>232</v>
      </c>
      <c r="C8321" s="18" t="s">
        <v>344</v>
      </c>
      <c r="D8321" s="18" t="s">
        <v>35</v>
      </c>
      <c r="E8321" s="18" t="s">
        <v>36</v>
      </c>
      <c r="F8321" s="44">
        <v>123</v>
      </c>
    </row>
    <row r="8322" spans="1:6" x14ac:dyDescent="0.2">
      <c r="A8322" s="18" t="s">
        <v>231</v>
      </c>
      <c r="B8322" s="18" t="s">
        <v>232</v>
      </c>
      <c r="C8322" s="18" t="s">
        <v>344</v>
      </c>
      <c r="D8322" s="18" t="s">
        <v>35</v>
      </c>
      <c r="E8322" s="18" t="s">
        <v>38</v>
      </c>
      <c r="F8322" s="44">
        <v>2831</v>
      </c>
    </row>
    <row r="8323" spans="1:6" x14ac:dyDescent="0.2">
      <c r="A8323" s="18" t="s">
        <v>231</v>
      </c>
      <c r="B8323" s="18" t="s">
        <v>232</v>
      </c>
      <c r="C8323" s="18" t="s">
        <v>344</v>
      </c>
      <c r="D8323" s="18" t="s">
        <v>35</v>
      </c>
      <c r="E8323" s="18" t="s">
        <v>23</v>
      </c>
      <c r="F8323" s="44">
        <v>240</v>
      </c>
    </row>
    <row r="8324" spans="1:6" x14ac:dyDescent="0.2">
      <c r="A8324" s="18" t="s">
        <v>231</v>
      </c>
      <c r="B8324" s="18" t="s">
        <v>232</v>
      </c>
      <c r="C8324" s="18" t="s">
        <v>344</v>
      </c>
      <c r="D8324" s="18" t="s">
        <v>35</v>
      </c>
      <c r="E8324" s="18" t="s">
        <v>37</v>
      </c>
      <c r="F8324" s="44">
        <v>453</v>
      </c>
    </row>
    <row r="8325" spans="1:6" x14ac:dyDescent="0.2">
      <c r="A8325" s="18" t="s">
        <v>231</v>
      </c>
      <c r="B8325" s="18" t="s">
        <v>232</v>
      </c>
      <c r="C8325" s="18" t="s">
        <v>344</v>
      </c>
      <c r="D8325" s="18" t="s">
        <v>35</v>
      </c>
      <c r="E8325" s="18" t="s">
        <v>22</v>
      </c>
      <c r="F8325" s="44">
        <v>228</v>
      </c>
    </row>
    <row r="8326" spans="1:6" x14ac:dyDescent="0.2">
      <c r="A8326" s="18" t="s">
        <v>231</v>
      </c>
      <c r="B8326" s="18" t="s">
        <v>232</v>
      </c>
      <c r="C8326" s="18" t="s">
        <v>344</v>
      </c>
      <c r="D8326" s="18" t="s">
        <v>272</v>
      </c>
      <c r="E8326" s="18" t="s">
        <v>166</v>
      </c>
      <c r="F8326" s="44">
        <v>487</v>
      </c>
    </row>
    <row r="8327" spans="1:6" x14ac:dyDescent="0.2">
      <c r="A8327" s="18" t="s">
        <v>231</v>
      </c>
      <c r="B8327" s="18" t="s">
        <v>232</v>
      </c>
      <c r="C8327" s="18" t="s">
        <v>344</v>
      </c>
      <c r="D8327" s="18" t="s">
        <v>272</v>
      </c>
      <c r="E8327" s="18" t="s">
        <v>163</v>
      </c>
      <c r="F8327" s="44">
        <v>1984</v>
      </c>
    </row>
    <row r="8328" spans="1:6" x14ac:dyDescent="0.2">
      <c r="A8328" s="18" t="s">
        <v>231</v>
      </c>
      <c r="B8328" s="18" t="s">
        <v>232</v>
      </c>
      <c r="C8328" s="18" t="s">
        <v>344</v>
      </c>
      <c r="D8328" s="18" t="s">
        <v>105</v>
      </c>
      <c r="E8328" s="18" t="s">
        <v>107</v>
      </c>
      <c r="F8328" s="44">
        <v>9</v>
      </c>
    </row>
    <row r="8329" spans="1:6" x14ac:dyDescent="0.2">
      <c r="A8329" s="18" t="s">
        <v>231</v>
      </c>
      <c r="B8329" s="18" t="s">
        <v>232</v>
      </c>
      <c r="C8329" s="18" t="s">
        <v>344</v>
      </c>
      <c r="D8329" s="18" t="s">
        <v>105</v>
      </c>
      <c r="E8329" s="18" t="s">
        <v>108</v>
      </c>
      <c r="F8329" s="44">
        <v>39</v>
      </c>
    </row>
    <row r="8330" spans="1:6" x14ac:dyDescent="0.2">
      <c r="A8330" s="18" t="s">
        <v>231</v>
      </c>
      <c r="B8330" s="18" t="s">
        <v>232</v>
      </c>
      <c r="C8330" s="18" t="s">
        <v>344</v>
      </c>
      <c r="D8330" s="18" t="s">
        <v>105</v>
      </c>
      <c r="E8330" s="18" t="s">
        <v>109</v>
      </c>
      <c r="F8330" s="44">
        <v>779</v>
      </c>
    </row>
    <row r="8331" spans="1:6" x14ac:dyDescent="0.2">
      <c r="A8331" s="18" t="s">
        <v>231</v>
      </c>
      <c r="B8331" s="18" t="s">
        <v>232</v>
      </c>
      <c r="C8331" s="18" t="s">
        <v>344</v>
      </c>
      <c r="D8331" s="18" t="s">
        <v>105</v>
      </c>
      <c r="E8331" s="18" t="s">
        <v>110</v>
      </c>
      <c r="F8331" s="44">
        <v>31</v>
      </c>
    </row>
    <row r="8332" spans="1:6" x14ac:dyDescent="0.2">
      <c r="A8332" s="18" t="s">
        <v>231</v>
      </c>
      <c r="B8332" s="18" t="s">
        <v>232</v>
      </c>
      <c r="C8332" s="18" t="s">
        <v>344</v>
      </c>
      <c r="D8332" s="18" t="s">
        <v>105</v>
      </c>
      <c r="E8332" s="18" t="s">
        <v>111</v>
      </c>
      <c r="F8332" s="44">
        <v>41</v>
      </c>
    </row>
    <row r="8333" spans="1:6" x14ac:dyDescent="0.2">
      <c r="A8333" s="18" t="s">
        <v>231</v>
      </c>
      <c r="B8333" s="18" t="s">
        <v>232</v>
      </c>
      <c r="C8333" s="18" t="s">
        <v>344</v>
      </c>
      <c r="D8333" s="18" t="s">
        <v>105</v>
      </c>
      <c r="E8333" s="18" t="s">
        <v>113</v>
      </c>
      <c r="F8333" s="44">
        <v>5</v>
      </c>
    </row>
    <row r="8334" spans="1:6" x14ac:dyDescent="0.2">
      <c r="A8334" s="18" t="s">
        <v>231</v>
      </c>
      <c r="B8334" s="18" t="s">
        <v>232</v>
      </c>
      <c r="C8334" s="18" t="s">
        <v>344</v>
      </c>
      <c r="D8334" s="18" t="s">
        <v>105</v>
      </c>
      <c r="E8334" s="18" t="s">
        <v>114</v>
      </c>
      <c r="F8334" s="44">
        <v>2</v>
      </c>
    </row>
    <row r="8335" spans="1:6" x14ac:dyDescent="0.2">
      <c r="A8335" s="18" t="s">
        <v>231</v>
      </c>
      <c r="B8335" s="18" t="s">
        <v>232</v>
      </c>
      <c r="C8335" s="18" t="s">
        <v>344</v>
      </c>
      <c r="D8335" s="18" t="s">
        <v>105</v>
      </c>
      <c r="E8335" s="18" t="s">
        <v>115</v>
      </c>
      <c r="F8335" s="44">
        <v>2</v>
      </c>
    </row>
    <row r="8336" spans="1:6" x14ac:dyDescent="0.2">
      <c r="A8336" s="18" t="s">
        <v>231</v>
      </c>
      <c r="B8336" s="18" t="s">
        <v>232</v>
      </c>
      <c r="C8336" s="18" t="s">
        <v>344</v>
      </c>
      <c r="D8336" s="18" t="s">
        <v>105</v>
      </c>
      <c r="E8336" s="18" t="s">
        <v>116</v>
      </c>
      <c r="F8336" s="44">
        <v>5</v>
      </c>
    </row>
    <row r="8337" spans="1:6" x14ac:dyDescent="0.2">
      <c r="A8337" s="18" t="s">
        <v>231</v>
      </c>
      <c r="B8337" s="18" t="s">
        <v>232</v>
      </c>
      <c r="C8337" s="18" t="s">
        <v>344</v>
      </c>
      <c r="D8337" s="18" t="s">
        <v>105</v>
      </c>
      <c r="E8337" s="18" t="s">
        <v>117</v>
      </c>
      <c r="F8337" s="44">
        <v>43</v>
      </c>
    </row>
    <row r="8338" spans="1:6" x14ac:dyDescent="0.2">
      <c r="A8338" s="18" t="s">
        <v>231</v>
      </c>
      <c r="B8338" s="18" t="s">
        <v>232</v>
      </c>
      <c r="C8338" s="18" t="s">
        <v>344</v>
      </c>
      <c r="D8338" s="18" t="s">
        <v>105</v>
      </c>
      <c r="E8338" s="18" t="s">
        <v>120</v>
      </c>
      <c r="F8338" s="44">
        <v>11</v>
      </c>
    </row>
    <row r="8339" spans="1:6" x14ac:dyDescent="0.2">
      <c r="A8339" s="18" t="s">
        <v>231</v>
      </c>
      <c r="B8339" s="18" t="s">
        <v>232</v>
      </c>
      <c r="C8339" s="18" t="s">
        <v>344</v>
      </c>
      <c r="D8339" s="18" t="s">
        <v>105</v>
      </c>
      <c r="E8339" s="18" t="s">
        <v>121</v>
      </c>
      <c r="F8339" s="44">
        <v>34</v>
      </c>
    </row>
    <row r="8340" spans="1:6" x14ac:dyDescent="0.2">
      <c r="A8340" s="18" t="s">
        <v>231</v>
      </c>
      <c r="B8340" s="18" t="s">
        <v>232</v>
      </c>
      <c r="C8340" s="18" t="s">
        <v>344</v>
      </c>
      <c r="D8340" s="18" t="s">
        <v>105</v>
      </c>
      <c r="E8340" s="18" t="s">
        <v>122</v>
      </c>
      <c r="F8340" s="44">
        <v>3</v>
      </c>
    </row>
    <row r="8341" spans="1:6" x14ac:dyDescent="0.2">
      <c r="A8341" s="18" t="s">
        <v>231</v>
      </c>
      <c r="B8341" s="18" t="s">
        <v>232</v>
      </c>
      <c r="C8341" s="18" t="s">
        <v>344</v>
      </c>
      <c r="D8341" s="18" t="s">
        <v>105</v>
      </c>
      <c r="E8341" s="18" t="s">
        <v>123</v>
      </c>
      <c r="F8341" s="44">
        <v>6</v>
      </c>
    </row>
    <row r="8342" spans="1:6" x14ac:dyDescent="0.2">
      <c r="A8342" s="18" t="s">
        <v>231</v>
      </c>
      <c r="B8342" s="18" t="s">
        <v>232</v>
      </c>
      <c r="C8342" s="18" t="s">
        <v>344</v>
      </c>
      <c r="D8342" s="18" t="s">
        <v>105</v>
      </c>
      <c r="E8342" s="18" t="s">
        <v>124</v>
      </c>
      <c r="F8342" s="44">
        <v>6</v>
      </c>
    </row>
    <row r="8343" spans="1:6" x14ac:dyDescent="0.2">
      <c r="A8343" s="18" t="s">
        <v>231</v>
      </c>
      <c r="B8343" s="18" t="s">
        <v>232</v>
      </c>
      <c r="C8343" s="18" t="s">
        <v>344</v>
      </c>
      <c r="D8343" s="18" t="s">
        <v>105</v>
      </c>
      <c r="E8343" s="18" t="s">
        <v>125</v>
      </c>
      <c r="F8343" s="44">
        <v>33</v>
      </c>
    </row>
    <row r="8344" spans="1:6" x14ac:dyDescent="0.2">
      <c r="A8344" s="18" t="s">
        <v>231</v>
      </c>
      <c r="B8344" s="18" t="s">
        <v>232</v>
      </c>
      <c r="C8344" s="18" t="s">
        <v>344</v>
      </c>
      <c r="D8344" s="18" t="s">
        <v>105</v>
      </c>
      <c r="E8344" s="18" t="s">
        <v>126</v>
      </c>
      <c r="F8344" s="44">
        <v>14</v>
      </c>
    </row>
    <row r="8345" spans="1:6" x14ac:dyDescent="0.2">
      <c r="A8345" s="18" t="s">
        <v>231</v>
      </c>
      <c r="B8345" s="18" t="s">
        <v>232</v>
      </c>
      <c r="C8345" s="18" t="s">
        <v>344</v>
      </c>
      <c r="D8345" s="18" t="s">
        <v>105</v>
      </c>
      <c r="E8345" s="18" t="s">
        <v>127</v>
      </c>
      <c r="F8345" s="44">
        <v>112</v>
      </c>
    </row>
    <row r="8346" spans="1:6" x14ac:dyDescent="0.2">
      <c r="A8346" s="18" t="s">
        <v>231</v>
      </c>
      <c r="B8346" s="18" t="s">
        <v>232</v>
      </c>
      <c r="C8346" s="18" t="s">
        <v>344</v>
      </c>
      <c r="D8346" s="18" t="s">
        <v>242</v>
      </c>
      <c r="E8346" s="18" t="s">
        <v>62</v>
      </c>
      <c r="F8346" s="44">
        <v>2395</v>
      </c>
    </row>
    <row r="8347" spans="1:6" x14ac:dyDescent="0.2">
      <c r="A8347" s="18" t="s">
        <v>231</v>
      </c>
      <c r="B8347" s="18" t="s">
        <v>232</v>
      </c>
      <c r="C8347" s="18" t="s">
        <v>344</v>
      </c>
      <c r="D8347" s="18" t="s">
        <v>242</v>
      </c>
      <c r="E8347" s="18" t="s">
        <v>59</v>
      </c>
      <c r="F8347" s="44">
        <v>100</v>
      </c>
    </row>
    <row r="8348" spans="1:6" x14ac:dyDescent="0.2">
      <c r="A8348" s="18" t="s">
        <v>231</v>
      </c>
      <c r="B8348" s="18" t="s">
        <v>232</v>
      </c>
      <c r="C8348" s="18" t="s">
        <v>344</v>
      </c>
      <c r="D8348" s="18" t="s">
        <v>242</v>
      </c>
      <c r="E8348" s="18" t="s">
        <v>60</v>
      </c>
      <c r="F8348" s="44">
        <v>37</v>
      </c>
    </row>
    <row r="8349" spans="1:6" x14ac:dyDescent="0.2">
      <c r="A8349" s="18" t="s">
        <v>231</v>
      </c>
      <c r="B8349" s="18" t="s">
        <v>232</v>
      </c>
      <c r="C8349" s="18" t="s">
        <v>344</v>
      </c>
      <c r="D8349" s="18" t="s">
        <v>242</v>
      </c>
      <c r="E8349" s="18" t="s">
        <v>61</v>
      </c>
      <c r="F8349" s="44">
        <v>525</v>
      </c>
    </row>
    <row r="8350" spans="1:6" x14ac:dyDescent="0.2">
      <c r="A8350" s="18" t="s">
        <v>231</v>
      </c>
      <c r="B8350" s="18" t="s">
        <v>232</v>
      </c>
      <c r="C8350" s="18" t="s">
        <v>344</v>
      </c>
      <c r="D8350" s="18" t="s">
        <v>242</v>
      </c>
      <c r="E8350" s="18" t="s">
        <v>63</v>
      </c>
      <c r="F8350" s="44">
        <v>168</v>
      </c>
    </row>
    <row r="8351" spans="1:6" x14ac:dyDescent="0.2">
      <c r="A8351" s="18" t="s">
        <v>231</v>
      </c>
      <c r="B8351" s="18" t="s">
        <v>232</v>
      </c>
      <c r="C8351" s="18" t="s">
        <v>344</v>
      </c>
      <c r="D8351" s="18" t="s">
        <v>242</v>
      </c>
      <c r="E8351" s="18" t="s">
        <v>23</v>
      </c>
      <c r="F8351" s="44">
        <v>68</v>
      </c>
    </row>
    <row r="8352" spans="1:6" x14ac:dyDescent="0.2">
      <c r="A8352" s="18" t="s">
        <v>231</v>
      </c>
      <c r="B8352" s="18" t="s">
        <v>232</v>
      </c>
      <c r="C8352" s="18" t="s">
        <v>344</v>
      </c>
      <c r="D8352" s="18" t="s">
        <v>273</v>
      </c>
      <c r="E8352" s="18" t="s">
        <v>133</v>
      </c>
      <c r="F8352" s="44">
        <v>83</v>
      </c>
    </row>
    <row r="8353" spans="1:6" x14ac:dyDescent="0.2">
      <c r="A8353" s="18" t="s">
        <v>231</v>
      </c>
      <c r="B8353" s="18" t="s">
        <v>232</v>
      </c>
      <c r="C8353" s="18" t="s">
        <v>344</v>
      </c>
      <c r="D8353" s="18" t="s">
        <v>273</v>
      </c>
      <c r="E8353" s="18" t="s">
        <v>23</v>
      </c>
      <c r="F8353" s="44">
        <v>390</v>
      </c>
    </row>
    <row r="8354" spans="1:6" x14ac:dyDescent="0.2">
      <c r="A8354" s="18" t="s">
        <v>231</v>
      </c>
      <c r="B8354" s="18" t="s">
        <v>232</v>
      </c>
      <c r="C8354" s="18" t="s">
        <v>344</v>
      </c>
      <c r="D8354" s="18" t="s">
        <v>273</v>
      </c>
      <c r="E8354" s="18" t="s">
        <v>136</v>
      </c>
      <c r="F8354" s="44">
        <v>23</v>
      </c>
    </row>
    <row r="8355" spans="1:6" x14ac:dyDescent="0.2">
      <c r="A8355" s="18" t="s">
        <v>231</v>
      </c>
      <c r="B8355" s="18" t="s">
        <v>232</v>
      </c>
      <c r="C8355" s="18" t="s">
        <v>344</v>
      </c>
      <c r="D8355" s="18" t="s">
        <v>273</v>
      </c>
      <c r="E8355" s="18" t="s">
        <v>137</v>
      </c>
      <c r="F8355" s="44">
        <v>67</v>
      </c>
    </row>
    <row r="8356" spans="1:6" x14ac:dyDescent="0.2">
      <c r="A8356" s="18" t="s">
        <v>231</v>
      </c>
      <c r="B8356" s="18" t="s">
        <v>232</v>
      </c>
      <c r="C8356" s="18" t="s">
        <v>344</v>
      </c>
      <c r="D8356" s="18" t="s">
        <v>273</v>
      </c>
      <c r="E8356" s="18" t="s">
        <v>135</v>
      </c>
      <c r="F8356" s="44">
        <v>104</v>
      </c>
    </row>
    <row r="8357" spans="1:6" x14ac:dyDescent="0.2">
      <c r="A8357" s="18" t="s">
        <v>231</v>
      </c>
      <c r="B8357" s="18" t="s">
        <v>232</v>
      </c>
      <c r="C8357" s="18" t="s">
        <v>344</v>
      </c>
      <c r="D8357" s="18" t="s">
        <v>273</v>
      </c>
      <c r="E8357" s="18" t="s">
        <v>134</v>
      </c>
      <c r="F8357" s="44">
        <v>71</v>
      </c>
    </row>
    <row r="8358" spans="1:6" x14ac:dyDescent="0.2">
      <c r="A8358" s="18" t="s">
        <v>231</v>
      </c>
      <c r="B8358" s="18" t="s">
        <v>232</v>
      </c>
      <c r="C8358" s="18" t="s">
        <v>344</v>
      </c>
      <c r="D8358" s="18" t="s">
        <v>273</v>
      </c>
      <c r="E8358" s="18" t="s">
        <v>132</v>
      </c>
      <c r="F8358" s="44">
        <v>688</v>
      </c>
    </row>
    <row r="8359" spans="1:6" x14ac:dyDescent="0.2">
      <c r="A8359" s="18" t="s">
        <v>231</v>
      </c>
      <c r="B8359" s="18" t="s">
        <v>232</v>
      </c>
      <c r="C8359" s="18" t="s">
        <v>344</v>
      </c>
      <c r="D8359" s="18" t="s">
        <v>274</v>
      </c>
      <c r="E8359" s="18" t="s">
        <v>163</v>
      </c>
      <c r="F8359" s="44">
        <v>72</v>
      </c>
    </row>
    <row r="8360" spans="1:6" x14ac:dyDescent="0.2">
      <c r="A8360" s="18" t="s">
        <v>231</v>
      </c>
      <c r="B8360" s="18" t="s">
        <v>232</v>
      </c>
      <c r="C8360" s="18" t="s">
        <v>344</v>
      </c>
      <c r="D8360" s="18" t="s">
        <v>34</v>
      </c>
      <c r="E8360" s="18" t="s">
        <v>276</v>
      </c>
      <c r="F8360" s="44">
        <v>687</v>
      </c>
    </row>
    <row r="8361" spans="1:6" x14ac:dyDescent="0.2">
      <c r="A8361" s="18" t="s">
        <v>231</v>
      </c>
      <c r="B8361" s="18" t="s">
        <v>232</v>
      </c>
      <c r="C8361" s="18" t="s">
        <v>344</v>
      </c>
      <c r="D8361" s="18" t="s">
        <v>34</v>
      </c>
      <c r="E8361" s="18" t="s">
        <v>28</v>
      </c>
      <c r="F8361" s="44">
        <v>413</v>
      </c>
    </row>
    <row r="8362" spans="1:6" x14ac:dyDescent="0.2">
      <c r="A8362" s="18" t="s">
        <v>231</v>
      </c>
      <c r="B8362" s="18" t="s">
        <v>232</v>
      </c>
      <c r="C8362" s="18" t="s">
        <v>344</v>
      </c>
      <c r="D8362" s="18" t="s">
        <v>34</v>
      </c>
      <c r="E8362" s="18" t="s">
        <v>30</v>
      </c>
      <c r="F8362" s="44">
        <v>14</v>
      </c>
    </row>
    <row r="8363" spans="1:6" x14ac:dyDescent="0.2">
      <c r="A8363" s="18" t="s">
        <v>231</v>
      </c>
      <c r="B8363" s="18" t="s">
        <v>232</v>
      </c>
      <c r="C8363" s="18" t="s">
        <v>344</v>
      </c>
      <c r="D8363" s="18" t="s">
        <v>34</v>
      </c>
      <c r="E8363" s="18" t="s">
        <v>31</v>
      </c>
      <c r="F8363" s="44">
        <v>111</v>
      </c>
    </row>
    <row r="8364" spans="1:6" x14ac:dyDescent="0.2">
      <c r="A8364" s="18" t="s">
        <v>231</v>
      </c>
      <c r="B8364" s="18" t="s">
        <v>232</v>
      </c>
      <c r="C8364" s="18" t="s">
        <v>344</v>
      </c>
      <c r="D8364" s="18" t="s">
        <v>34</v>
      </c>
      <c r="E8364" s="18" t="s">
        <v>26</v>
      </c>
      <c r="F8364" s="44">
        <v>125</v>
      </c>
    </row>
    <row r="8365" spans="1:6" x14ac:dyDescent="0.2">
      <c r="A8365" s="18" t="s">
        <v>231</v>
      </c>
      <c r="B8365" s="18" t="s">
        <v>232</v>
      </c>
      <c r="C8365" s="18" t="s">
        <v>344</v>
      </c>
      <c r="D8365" s="18" t="s">
        <v>34</v>
      </c>
      <c r="E8365" s="18" t="s">
        <v>33</v>
      </c>
      <c r="F8365" s="44">
        <v>248</v>
      </c>
    </row>
    <row r="8366" spans="1:6" x14ac:dyDescent="0.2">
      <c r="A8366" s="18" t="s">
        <v>231</v>
      </c>
      <c r="B8366" s="18" t="s">
        <v>232</v>
      </c>
      <c r="C8366" s="18" t="s">
        <v>344</v>
      </c>
      <c r="D8366" s="18" t="s">
        <v>34</v>
      </c>
      <c r="E8366" s="18" t="s">
        <v>23</v>
      </c>
      <c r="F8366" s="44">
        <v>237</v>
      </c>
    </row>
    <row r="8367" spans="1:6" x14ac:dyDescent="0.2">
      <c r="A8367" s="18" t="s">
        <v>231</v>
      </c>
      <c r="B8367" s="18" t="s">
        <v>232</v>
      </c>
      <c r="C8367" s="18" t="s">
        <v>344</v>
      </c>
      <c r="D8367" s="18" t="s">
        <v>34</v>
      </c>
      <c r="E8367" s="18" t="s">
        <v>32</v>
      </c>
      <c r="F8367" s="44">
        <v>29</v>
      </c>
    </row>
    <row r="8368" spans="1:6" x14ac:dyDescent="0.2">
      <c r="A8368" s="18" t="s">
        <v>231</v>
      </c>
      <c r="B8368" s="18" t="s">
        <v>232</v>
      </c>
      <c r="C8368" s="18" t="s">
        <v>344</v>
      </c>
      <c r="D8368" s="18" t="s">
        <v>34</v>
      </c>
      <c r="E8368" s="18" t="s">
        <v>29</v>
      </c>
      <c r="F8368" s="44">
        <v>310</v>
      </c>
    </row>
    <row r="8369" spans="1:6" x14ac:dyDescent="0.2">
      <c r="A8369" s="18" t="s">
        <v>231</v>
      </c>
      <c r="B8369" s="18" t="s">
        <v>232</v>
      </c>
      <c r="C8369" s="18" t="s">
        <v>344</v>
      </c>
      <c r="D8369" s="18" t="s">
        <v>275</v>
      </c>
      <c r="E8369" s="18" t="s">
        <v>276</v>
      </c>
      <c r="F8369" s="44">
        <v>42</v>
      </c>
    </row>
    <row r="8370" spans="1:6" x14ac:dyDescent="0.2">
      <c r="A8370" s="18" t="s">
        <v>231</v>
      </c>
      <c r="B8370" s="18" t="s">
        <v>232</v>
      </c>
      <c r="C8370" s="18" t="s">
        <v>344</v>
      </c>
      <c r="D8370" s="18" t="s">
        <v>275</v>
      </c>
      <c r="E8370" s="18" t="s">
        <v>28</v>
      </c>
      <c r="F8370" s="44">
        <v>82</v>
      </c>
    </row>
    <row r="8371" spans="1:6" x14ac:dyDescent="0.2">
      <c r="A8371" s="18" t="s">
        <v>231</v>
      </c>
      <c r="B8371" s="18" t="s">
        <v>232</v>
      </c>
      <c r="C8371" s="18" t="s">
        <v>344</v>
      </c>
      <c r="D8371" s="18" t="s">
        <v>275</v>
      </c>
      <c r="E8371" s="18" t="s">
        <v>30</v>
      </c>
      <c r="F8371" s="44">
        <v>1</v>
      </c>
    </row>
    <row r="8372" spans="1:6" x14ac:dyDescent="0.2">
      <c r="A8372" s="18" t="s">
        <v>231</v>
      </c>
      <c r="B8372" s="18" t="s">
        <v>232</v>
      </c>
      <c r="C8372" s="18" t="s">
        <v>344</v>
      </c>
      <c r="D8372" s="18" t="s">
        <v>275</v>
      </c>
      <c r="E8372" s="18" t="s">
        <v>31</v>
      </c>
      <c r="F8372" s="44">
        <v>247</v>
      </c>
    </row>
    <row r="8373" spans="1:6" x14ac:dyDescent="0.2">
      <c r="A8373" s="18" t="s">
        <v>231</v>
      </c>
      <c r="B8373" s="18" t="s">
        <v>232</v>
      </c>
      <c r="C8373" s="18" t="s">
        <v>344</v>
      </c>
      <c r="D8373" s="18" t="s">
        <v>275</v>
      </c>
      <c r="E8373" s="18" t="s">
        <v>26</v>
      </c>
      <c r="F8373" s="44">
        <v>778</v>
      </c>
    </row>
    <row r="8374" spans="1:6" x14ac:dyDescent="0.2">
      <c r="A8374" s="18" t="s">
        <v>231</v>
      </c>
      <c r="B8374" s="18" t="s">
        <v>232</v>
      </c>
      <c r="C8374" s="18" t="s">
        <v>344</v>
      </c>
      <c r="D8374" s="18" t="s">
        <v>275</v>
      </c>
      <c r="E8374" s="18" t="s">
        <v>33</v>
      </c>
      <c r="F8374" s="44">
        <v>212</v>
      </c>
    </row>
    <row r="8375" spans="1:6" x14ac:dyDescent="0.2">
      <c r="A8375" s="18" t="s">
        <v>231</v>
      </c>
      <c r="B8375" s="18" t="s">
        <v>232</v>
      </c>
      <c r="C8375" s="18" t="s">
        <v>344</v>
      </c>
      <c r="D8375" s="18" t="s">
        <v>275</v>
      </c>
      <c r="E8375" s="18" t="s">
        <v>23</v>
      </c>
      <c r="F8375" s="44">
        <v>222</v>
      </c>
    </row>
    <row r="8376" spans="1:6" x14ac:dyDescent="0.2">
      <c r="A8376" s="18" t="s">
        <v>231</v>
      </c>
      <c r="B8376" s="18" t="s">
        <v>232</v>
      </c>
      <c r="C8376" s="18" t="s">
        <v>344</v>
      </c>
      <c r="D8376" s="18" t="s">
        <v>275</v>
      </c>
      <c r="E8376" s="18" t="s">
        <v>32</v>
      </c>
      <c r="F8376" s="44">
        <v>4</v>
      </c>
    </row>
    <row r="8377" spans="1:6" x14ac:dyDescent="0.2">
      <c r="A8377" s="18" t="s">
        <v>231</v>
      </c>
      <c r="B8377" s="18" t="s">
        <v>232</v>
      </c>
      <c r="C8377" s="18" t="s">
        <v>344</v>
      </c>
      <c r="D8377" s="18" t="s">
        <v>275</v>
      </c>
      <c r="E8377" s="18" t="s">
        <v>29</v>
      </c>
      <c r="F8377" s="44">
        <v>78</v>
      </c>
    </row>
    <row r="8378" spans="1:6" x14ac:dyDescent="0.2">
      <c r="A8378" s="18" t="s">
        <v>231</v>
      </c>
      <c r="B8378" s="18" t="s">
        <v>232</v>
      </c>
      <c r="C8378" s="18" t="s">
        <v>344</v>
      </c>
      <c r="D8378" s="18" t="s">
        <v>162</v>
      </c>
      <c r="E8378" s="18" t="s">
        <v>163</v>
      </c>
      <c r="F8378" s="44">
        <v>3748</v>
      </c>
    </row>
    <row r="8379" spans="1:6" x14ac:dyDescent="0.2">
      <c r="A8379" s="18" t="s">
        <v>231</v>
      </c>
      <c r="B8379" s="18" t="s">
        <v>232</v>
      </c>
      <c r="C8379" s="18" t="s">
        <v>344</v>
      </c>
      <c r="D8379" s="18" t="s">
        <v>65</v>
      </c>
      <c r="E8379" s="18" t="s">
        <v>70</v>
      </c>
      <c r="F8379" s="44">
        <v>14</v>
      </c>
    </row>
    <row r="8380" spans="1:6" x14ac:dyDescent="0.2">
      <c r="A8380" s="18" t="s">
        <v>231</v>
      </c>
      <c r="B8380" s="18" t="s">
        <v>232</v>
      </c>
      <c r="C8380" s="18" t="s">
        <v>344</v>
      </c>
      <c r="D8380" s="18" t="s">
        <v>65</v>
      </c>
      <c r="E8380" s="18" t="s">
        <v>69</v>
      </c>
      <c r="F8380" s="44">
        <v>1</v>
      </c>
    </row>
    <row r="8381" spans="1:6" x14ac:dyDescent="0.2">
      <c r="A8381" s="18" t="s">
        <v>231</v>
      </c>
      <c r="B8381" s="18" t="s">
        <v>232</v>
      </c>
      <c r="C8381" s="18" t="s">
        <v>344</v>
      </c>
      <c r="D8381" s="18" t="s">
        <v>65</v>
      </c>
      <c r="E8381" s="18" t="s">
        <v>277</v>
      </c>
      <c r="F8381" s="44">
        <v>17</v>
      </c>
    </row>
    <row r="8382" spans="1:6" x14ac:dyDescent="0.2">
      <c r="A8382" s="18" t="s">
        <v>231</v>
      </c>
      <c r="B8382" s="18" t="s">
        <v>232</v>
      </c>
      <c r="C8382" s="18" t="s">
        <v>344</v>
      </c>
      <c r="D8382" s="18" t="s">
        <v>65</v>
      </c>
      <c r="E8382" s="18" t="s">
        <v>278</v>
      </c>
      <c r="F8382" s="44">
        <v>303</v>
      </c>
    </row>
    <row r="8383" spans="1:6" x14ac:dyDescent="0.2">
      <c r="A8383" s="18" t="s">
        <v>231</v>
      </c>
      <c r="B8383" s="18" t="s">
        <v>232</v>
      </c>
      <c r="C8383" s="18" t="s">
        <v>344</v>
      </c>
      <c r="D8383" s="18" t="s">
        <v>65</v>
      </c>
      <c r="E8383" s="18" t="s">
        <v>279</v>
      </c>
      <c r="F8383" s="44">
        <v>67</v>
      </c>
    </row>
    <row r="8384" spans="1:6" x14ac:dyDescent="0.2">
      <c r="A8384" s="18" t="s">
        <v>231</v>
      </c>
      <c r="B8384" s="18" t="s">
        <v>232</v>
      </c>
      <c r="C8384" s="18" t="s">
        <v>344</v>
      </c>
      <c r="D8384" s="18" t="s">
        <v>65</v>
      </c>
      <c r="E8384" s="18" t="s">
        <v>23</v>
      </c>
      <c r="F8384" s="44">
        <v>479</v>
      </c>
    </row>
    <row r="8385" spans="1:6" x14ac:dyDescent="0.2">
      <c r="A8385" s="18" t="s">
        <v>231</v>
      </c>
      <c r="B8385" s="18" t="s">
        <v>232</v>
      </c>
      <c r="C8385" s="18" t="s">
        <v>344</v>
      </c>
      <c r="D8385" s="18" t="s">
        <v>65</v>
      </c>
      <c r="E8385" s="18" t="s">
        <v>280</v>
      </c>
      <c r="F8385" s="44">
        <v>13</v>
      </c>
    </row>
    <row r="8386" spans="1:6" x14ac:dyDescent="0.2">
      <c r="A8386" s="18" t="s">
        <v>231</v>
      </c>
      <c r="B8386" s="18" t="s">
        <v>232</v>
      </c>
      <c r="C8386" s="18" t="s">
        <v>344</v>
      </c>
      <c r="D8386" s="18" t="s">
        <v>65</v>
      </c>
      <c r="E8386" s="18" t="s">
        <v>66</v>
      </c>
      <c r="F8386" s="44">
        <v>128</v>
      </c>
    </row>
    <row r="8387" spans="1:6" x14ac:dyDescent="0.2">
      <c r="A8387" s="18" t="s">
        <v>231</v>
      </c>
      <c r="B8387" s="18" t="s">
        <v>232</v>
      </c>
      <c r="C8387" s="18" t="s">
        <v>344</v>
      </c>
      <c r="D8387" s="18" t="s">
        <v>243</v>
      </c>
      <c r="E8387" s="18" t="s">
        <v>21</v>
      </c>
      <c r="F8387" s="44">
        <v>17</v>
      </c>
    </row>
    <row r="8388" spans="1:6" x14ac:dyDescent="0.2">
      <c r="A8388" s="18" t="s">
        <v>231</v>
      </c>
      <c r="B8388" s="18" t="s">
        <v>232</v>
      </c>
      <c r="C8388" s="18" t="s">
        <v>344</v>
      </c>
      <c r="D8388" s="18" t="s">
        <v>243</v>
      </c>
      <c r="E8388" s="18" t="s">
        <v>14</v>
      </c>
      <c r="F8388" s="44">
        <v>22</v>
      </c>
    </row>
    <row r="8389" spans="1:6" x14ac:dyDescent="0.2">
      <c r="A8389" s="18" t="s">
        <v>231</v>
      </c>
      <c r="B8389" s="18" t="s">
        <v>232</v>
      </c>
      <c r="C8389" s="18" t="s">
        <v>344</v>
      </c>
      <c r="D8389" s="18" t="s">
        <v>243</v>
      </c>
      <c r="E8389" s="18" t="s">
        <v>18</v>
      </c>
      <c r="F8389" s="44">
        <v>84</v>
      </c>
    </row>
    <row r="8390" spans="1:6" x14ac:dyDescent="0.2">
      <c r="A8390" s="18" t="s">
        <v>231</v>
      </c>
      <c r="B8390" s="18" t="s">
        <v>232</v>
      </c>
      <c r="C8390" s="18" t="s">
        <v>344</v>
      </c>
      <c r="D8390" s="18" t="s">
        <v>243</v>
      </c>
      <c r="E8390" s="18" t="s">
        <v>17</v>
      </c>
      <c r="F8390" s="44">
        <v>56</v>
      </c>
    </row>
    <row r="8391" spans="1:6" x14ac:dyDescent="0.2">
      <c r="A8391" s="18" t="s">
        <v>231</v>
      </c>
      <c r="B8391" s="18" t="s">
        <v>232</v>
      </c>
      <c r="C8391" s="18" t="s">
        <v>344</v>
      </c>
      <c r="D8391" s="18" t="s">
        <v>243</v>
      </c>
      <c r="E8391" s="18" t="s">
        <v>20</v>
      </c>
      <c r="F8391" s="44">
        <v>14</v>
      </c>
    </row>
    <row r="8392" spans="1:6" x14ac:dyDescent="0.2">
      <c r="A8392" s="18" t="s">
        <v>231</v>
      </c>
      <c r="B8392" s="18" t="s">
        <v>232</v>
      </c>
      <c r="C8392" s="18" t="s">
        <v>344</v>
      </c>
      <c r="D8392" s="18" t="s">
        <v>243</v>
      </c>
      <c r="E8392" s="18" t="s">
        <v>23</v>
      </c>
      <c r="F8392" s="44">
        <v>31</v>
      </c>
    </row>
    <row r="8393" spans="1:6" x14ac:dyDescent="0.2">
      <c r="A8393" s="18" t="s">
        <v>231</v>
      </c>
      <c r="B8393" s="18" t="s">
        <v>232</v>
      </c>
      <c r="C8393" s="18" t="s">
        <v>344</v>
      </c>
      <c r="D8393" s="18" t="s">
        <v>243</v>
      </c>
      <c r="E8393" s="18" t="s">
        <v>15</v>
      </c>
      <c r="F8393" s="44">
        <v>70</v>
      </c>
    </row>
    <row r="8394" spans="1:6" x14ac:dyDescent="0.2">
      <c r="A8394" s="18" t="s">
        <v>231</v>
      </c>
      <c r="B8394" s="18" t="s">
        <v>232</v>
      </c>
      <c r="C8394" s="18" t="s">
        <v>344</v>
      </c>
      <c r="D8394" s="18" t="s">
        <v>243</v>
      </c>
      <c r="E8394" s="18" t="s">
        <v>22</v>
      </c>
      <c r="F8394" s="44">
        <v>33</v>
      </c>
    </row>
    <row r="8395" spans="1:6" x14ac:dyDescent="0.2">
      <c r="A8395" s="18" t="s">
        <v>231</v>
      </c>
      <c r="B8395" s="18" t="s">
        <v>232</v>
      </c>
      <c r="C8395" s="18" t="s">
        <v>344</v>
      </c>
      <c r="D8395" s="18" t="s">
        <v>98</v>
      </c>
      <c r="E8395" s="18" t="s">
        <v>100</v>
      </c>
      <c r="F8395" s="44">
        <v>45</v>
      </c>
    </row>
    <row r="8396" spans="1:6" x14ac:dyDescent="0.2">
      <c r="A8396" s="18" t="s">
        <v>231</v>
      </c>
      <c r="B8396" s="18" t="s">
        <v>232</v>
      </c>
      <c r="C8396" s="18" t="s">
        <v>344</v>
      </c>
      <c r="D8396" s="18" t="s">
        <v>98</v>
      </c>
      <c r="E8396" s="18" t="s">
        <v>102</v>
      </c>
      <c r="F8396" s="44">
        <v>16</v>
      </c>
    </row>
    <row r="8397" spans="1:6" x14ac:dyDescent="0.2">
      <c r="A8397" s="18" t="s">
        <v>231</v>
      </c>
      <c r="B8397" s="18" t="s">
        <v>232</v>
      </c>
      <c r="C8397" s="18" t="s">
        <v>344</v>
      </c>
      <c r="D8397" s="18" t="s">
        <v>98</v>
      </c>
      <c r="E8397" s="18" t="s">
        <v>23</v>
      </c>
      <c r="F8397" s="44">
        <v>128</v>
      </c>
    </row>
    <row r="8398" spans="1:6" x14ac:dyDescent="0.2">
      <c r="A8398" s="18" t="s">
        <v>231</v>
      </c>
      <c r="B8398" s="18" t="s">
        <v>232</v>
      </c>
      <c r="C8398" s="18" t="s">
        <v>344</v>
      </c>
      <c r="D8398" s="18" t="s">
        <v>98</v>
      </c>
      <c r="E8398" s="18" t="s">
        <v>101</v>
      </c>
      <c r="F8398" s="44">
        <v>85</v>
      </c>
    </row>
    <row r="8399" spans="1:6" x14ac:dyDescent="0.2">
      <c r="A8399" s="18" t="s">
        <v>231</v>
      </c>
      <c r="B8399" s="18" t="s">
        <v>232</v>
      </c>
      <c r="C8399" s="18" t="s">
        <v>344</v>
      </c>
      <c r="D8399" s="18" t="s">
        <v>98</v>
      </c>
      <c r="E8399" s="18" t="s">
        <v>104</v>
      </c>
      <c r="F8399" s="44">
        <v>19</v>
      </c>
    </row>
    <row r="8400" spans="1:6" x14ac:dyDescent="0.2">
      <c r="A8400" s="18" t="s">
        <v>231</v>
      </c>
      <c r="B8400" s="18" t="s">
        <v>232</v>
      </c>
      <c r="C8400" s="18" t="s">
        <v>344</v>
      </c>
      <c r="D8400" s="18" t="s">
        <v>98</v>
      </c>
      <c r="E8400" s="18" t="s">
        <v>99</v>
      </c>
      <c r="F8400" s="44">
        <v>939</v>
      </c>
    </row>
    <row r="8401" spans="1:6" x14ac:dyDescent="0.2">
      <c r="A8401" s="18" t="s">
        <v>231</v>
      </c>
      <c r="B8401" s="18" t="s">
        <v>232</v>
      </c>
      <c r="C8401" s="18" t="s">
        <v>344</v>
      </c>
      <c r="D8401" s="18" t="s">
        <v>98</v>
      </c>
      <c r="E8401" s="18" t="s">
        <v>103</v>
      </c>
      <c r="F8401" s="44">
        <v>182</v>
      </c>
    </row>
    <row r="8402" spans="1:6" x14ac:dyDescent="0.2">
      <c r="A8402" s="18" t="s">
        <v>231</v>
      </c>
      <c r="B8402" s="18" t="s">
        <v>232</v>
      </c>
      <c r="C8402" s="18" t="s">
        <v>344</v>
      </c>
      <c r="D8402" s="18" t="s">
        <v>39</v>
      </c>
      <c r="E8402" s="18" t="s">
        <v>172</v>
      </c>
      <c r="F8402" s="44">
        <v>48</v>
      </c>
    </row>
    <row r="8403" spans="1:6" x14ac:dyDescent="0.2">
      <c r="A8403" s="18" t="s">
        <v>231</v>
      </c>
      <c r="B8403" s="18" t="s">
        <v>232</v>
      </c>
      <c r="C8403" s="18" t="s">
        <v>344</v>
      </c>
      <c r="D8403" s="18" t="s">
        <v>39</v>
      </c>
      <c r="E8403" s="18" t="s">
        <v>174</v>
      </c>
      <c r="F8403" s="44">
        <v>110</v>
      </c>
    </row>
    <row r="8404" spans="1:6" x14ac:dyDescent="0.2">
      <c r="A8404" s="18" t="s">
        <v>231</v>
      </c>
      <c r="B8404" s="18" t="s">
        <v>232</v>
      </c>
      <c r="C8404" s="18" t="s">
        <v>344</v>
      </c>
      <c r="D8404" s="18" t="s">
        <v>39</v>
      </c>
      <c r="E8404" s="18" t="s">
        <v>23</v>
      </c>
      <c r="F8404" s="44">
        <v>27</v>
      </c>
    </row>
    <row r="8405" spans="1:6" x14ac:dyDescent="0.2">
      <c r="A8405" s="18" t="s">
        <v>231</v>
      </c>
      <c r="B8405" s="18" t="s">
        <v>232</v>
      </c>
      <c r="C8405" s="18" t="s">
        <v>344</v>
      </c>
      <c r="D8405" s="18" t="s">
        <v>39</v>
      </c>
      <c r="E8405" s="18" t="s">
        <v>54</v>
      </c>
      <c r="F8405" s="44">
        <v>19</v>
      </c>
    </row>
    <row r="8406" spans="1:6" x14ac:dyDescent="0.2">
      <c r="A8406" s="18" t="s">
        <v>231</v>
      </c>
      <c r="B8406" s="18" t="s">
        <v>232</v>
      </c>
      <c r="C8406" s="18" t="s">
        <v>344</v>
      </c>
      <c r="D8406" s="18" t="s">
        <v>39</v>
      </c>
      <c r="E8406" s="18" t="s">
        <v>171</v>
      </c>
      <c r="F8406" s="44">
        <v>1</v>
      </c>
    </row>
    <row r="8407" spans="1:6" x14ac:dyDescent="0.2">
      <c r="A8407" s="18" t="s">
        <v>231</v>
      </c>
      <c r="B8407" s="18" t="s">
        <v>232</v>
      </c>
      <c r="C8407" s="18" t="s">
        <v>344</v>
      </c>
      <c r="D8407" s="18" t="s">
        <v>39</v>
      </c>
      <c r="E8407" s="18" t="s">
        <v>55</v>
      </c>
      <c r="F8407" s="44">
        <v>108</v>
      </c>
    </row>
    <row r="8408" spans="1:6" x14ac:dyDescent="0.2">
      <c r="A8408" s="18" t="s">
        <v>231</v>
      </c>
      <c r="B8408" s="18" t="s">
        <v>232</v>
      </c>
      <c r="C8408" s="18" t="s">
        <v>344</v>
      </c>
      <c r="D8408" s="18" t="s">
        <v>39</v>
      </c>
      <c r="E8408" s="18" t="s">
        <v>43</v>
      </c>
      <c r="F8408" s="44">
        <v>1</v>
      </c>
    </row>
    <row r="8409" spans="1:6" x14ac:dyDescent="0.2">
      <c r="A8409" s="18" t="s">
        <v>231</v>
      </c>
      <c r="B8409" s="18" t="s">
        <v>232</v>
      </c>
      <c r="C8409" s="18" t="s">
        <v>344</v>
      </c>
      <c r="D8409" s="18" t="s">
        <v>39</v>
      </c>
      <c r="E8409" s="18" t="s">
        <v>170</v>
      </c>
      <c r="F8409" s="44">
        <v>30</v>
      </c>
    </row>
    <row r="8410" spans="1:6" x14ac:dyDescent="0.2">
      <c r="A8410" s="18" t="s">
        <v>231</v>
      </c>
      <c r="B8410" s="18" t="s">
        <v>232</v>
      </c>
      <c r="C8410" s="18" t="s">
        <v>344</v>
      </c>
      <c r="D8410" s="18" t="s">
        <v>39</v>
      </c>
      <c r="E8410" s="18" t="s">
        <v>48</v>
      </c>
      <c r="F8410" s="44">
        <v>9</v>
      </c>
    </row>
    <row r="8411" spans="1:6" x14ac:dyDescent="0.2">
      <c r="A8411" s="18" t="s">
        <v>231</v>
      </c>
      <c r="B8411" s="18" t="s">
        <v>232</v>
      </c>
      <c r="C8411" s="18" t="s">
        <v>344</v>
      </c>
      <c r="D8411" s="18" t="s">
        <v>39</v>
      </c>
      <c r="E8411" s="18" t="s">
        <v>47</v>
      </c>
      <c r="F8411" s="44">
        <v>266</v>
      </c>
    </row>
    <row r="8412" spans="1:6" x14ac:dyDescent="0.2">
      <c r="A8412" s="18" t="s">
        <v>231</v>
      </c>
      <c r="B8412" s="18" t="s">
        <v>232</v>
      </c>
      <c r="C8412" s="18" t="s">
        <v>344</v>
      </c>
      <c r="D8412" s="18" t="s">
        <v>39</v>
      </c>
      <c r="E8412" s="18" t="s">
        <v>169</v>
      </c>
      <c r="F8412" s="44">
        <v>178</v>
      </c>
    </row>
    <row r="8413" spans="1:6" x14ac:dyDescent="0.2">
      <c r="A8413" s="18" t="s">
        <v>231</v>
      </c>
      <c r="B8413" s="18" t="s">
        <v>232</v>
      </c>
      <c r="C8413" s="18" t="s">
        <v>344</v>
      </c>
      <c r="D8413" s="18" t="s">
        <v>39</v>
      </c>
      <c r="E8413" s="18" t="s">
        <v>189</v>
      </c>
      <c r="F8413" s="44">
        <v>2</v>
      </c>
    </row>
    <row r="8414" spans="1:6" x14ac:dyDescent="0.2">
      <c r="A8414" s="18" t="s">
        <v>231</v>
      </c>
      <c r="B8414" s="18" t="s">
        <v>232</v>
      </c>
      <c r="C8414" s="18" t="s">
        <v>344</v>
      </c>
      <c r="D8414" s="18" t="s">
        <v>39</v>
      </c>
      <c r="E8414" s="18" t="s">
        <v>56</v>
      </c>
      <c r="F8414" s="44">
        <v>61</v>
      </c>
    </row>
    <row r="8415" spans="1:6" x14ac:dyDescent="0.2">
      <c r="A8415" s="18" t="s">
        <v>231</v>
      </c>
      <c r="B8415" s="18" t="s">
        <v>232</v>
      </c>
      <c r="C8415" s="18" t="s">
        <v>344</v>
      </c>
      <c r="D8415" s="18" t="s">
        <v>39</v>
      </c>
      <c r="E8415" s="18" t="s">
        <v>44</v>
      </c>
      <c r="F8415" s="44">
        <v>8</v>
      </c>
    </row>
    <row r="8416" spans="1:6" x14ac:dyDescent="0.2">
      <c r="A8416" s="18" t="s">
        <v>231</v>
      </c>
      <c r="B8416" s="18" t="s">
        <v>232</v>
      </c>
      <c r="C8416" s="18" t="s">
        <v>344</v>
      </c>
      <c r="D8416" s="18" t="s">
        <v>39</v>
      </c>
      <c r="E8416" s="18" t="s">
        <v>173</v>
      </c>
      <c r="F8416" s="44">
        <v>13</v>
      </c>
    </row>
    <row r="8417" spans="1:6" x14ac:dyDescent="0.2">
      <c r="A8417" s="18" t="s">
        <v>231</v>
      </c>
      <c r="B8417" s="18" t="s">
        <v>232</v>
      </c>
      <c r="C8417" s="18" t="s">
        <v>344</v>
      </c>
      <c r="D8417" s="18" t="s">
        <v>13</v>
      </c>
      <c r="E8417" s="18" t="s">
        <v>21</v>
      </c>
      <c r="F8417" s="44">
        <v>216</v>
      </c>
    </row>
    <row r="8418" spans="1:6" x14ac:dyDescent="0.2">
      <c r="A8418" s="18" t="s">
        <v>231</v>
      </c>
      <c r="B8418" s="18" t="s">
        <v>232</v>
      </c>
      <c r="C8418" s="18" t="s">
        <v>344</v>
      </c>
      <c r="D8418" s="18" t="s">
        <v>13</v>
      </c>
      <c r="E8418" s="18" t="s">
        <v>14</v>
      </c>
      <c r="F8418" s="44">
        <v>1011</v>
      </c>
    </row>
    <row r="8419" spans="1:6" x14ac:dyDescent="0.2">
      <c r="A8419" s="18" t="s">
        <v>231</v>
      </c>
      <c r="B8419" s="18" t="s">
        <v>232</v>
      </c>
      <c r="C8419" s="18" t="s">
        <v>344</v>
      </c>
      <c r="D8419" s="18" t="s">
        <v>13</v>
      </c>
      <c r="E8419" s="18" t="s">
        <v>18</v>
      </c>
      <c r="F8419" s="44">
        <v>2848</v>
      </c>
    </row>
    <row r="8420" spans="1:6" x14ac:dyDescent="0.2">
      <c r="A8420" s="18" t="s">
        <v>231</v>
      </c>
      <c r="B8420" s="18" t="s">
        <v>232</v>
      </c>
      <c r="C8420" s="18" t="s">
        <v>344</v>
      </c>
      <c r="D8420" s="18" t="s">
        <v>13</v>
      </c>
      <c r="E8420" s="18" t="s">
        <v>17</v>
      </c>
      <c r="F8420" s="44">
        <v>2542</v>
      </c>
    </row>
    <row r="8421" spans="1:6" x14ac:dyDescent="0.2">
      <c r="A8421" s="18" t="s">
        <v>231</v>
      </c>
      <c r="B8421" s="18" t="s">
        <v>232</v>
      </c>
      <c r="C8421" s="18" t="s">
        <v>344</v>
      </c>
      <c r="D8421" s="18" t="s">
        <v>13</v>
      </c>
      <c r="E8421" s="18" t="s">
        <v>20</v>
      </c>
      <c r="F8421" s="44">
        <v>343</v>
      </c>
    </row>
    <row r="8422" spans="1:6" x14ac:dyDescent="0.2">
      <c r="A8422" s="18" t="s">
        <v>231</v>
      </c>
      <c r="B8422" s="18" t="s">
        <v>232</v>
      </c>
      <c r="C8422" s="18" t="s">
        <v>344</v>
      </c>
      <c r="D8422" s="18" t="s">
        <v>13</v>
      </c>
      <c r="E8422" s="18" t="s">
        <v>23</v>
      </c>
      <c r="F8422" s="44">
        <v>208</v>
      </c>
    </row>
    <row r="8423" spans="1:6" x14ac:dyDescent="0.2">
      <c r="A8423" s="18" t="s">
        <v>231</v>
      </c>
      <c r="B8423" s="18" t="s">
        <v>232</v>
      </c>
      <c r="C8423" s="18" t="s">
        <v>344</v>
      </c>
      <c r="D8423" s="18" t="s">
        <v>13</v>
      </c>
      <c r="E8423" s="18" t="s">
        <v>15</v>
      </c>
      <c r="F8423" s="44">
        <v>632</v>
      </c>
    </row>
    <row r="8424" spans="1:6" x14ac:dyDescent="0.2">
      <c r="A8424" s="18" t="s">
        <v>231</v>
      </c>
      <c r="B8424" s="18" t="s">
        <v>232</v>
      </c>
      <c r="C8424" s="18" t="s">
        <v>344</v>
      </c>
      <c r="D8424" s="18" t="s">
        <v>13</v>
      </c>
      <c r="E8424" s="18" t="s">
        <v>22</v>
      </c>
      <c r="F8424" s="44">
        <v>526</v>
      </c>
    </row>
    <row r="8425" spans="1:6" x14ac:dyDescent="0.2">
      <c r="A8425" s="18" t="s">
        <v>231</v>
      </c>
      <c r="B8425" s="18" t="s">
        <v>232</v>
      </c>
      <c r="C8425" s="18" t="s">
        <v>344</v>
      </c>
      <c r="D8425" s="18" t="s">
        <v>13</v>
      </c>
      <c r="E8425" s="18" t="s">
        <v>19</v>
      </c>
      <c r="F8425" s="44">
        <v>116</v>
      </c>
    </row>
    <row r="8426" spans="1:6" x14ac:dyDescent="0.2">
      <c r="A8426" s="18" t="s">
        <v>231</v>
      </c>
      <c r="B8426" s="18" t="s">
        <v>232</v>
      </c>
      <c r="C8426" s="18" t="s">
        <v>344</v>
      </c>
      <c r="D8426" s="18" t="s">
        <v>128</v>
      </c>
      <c r="E8426" s="18" t="s">
        <v>23</v>
      </c>
      <c r="F8426" s="44">
        <v>383</v>
      </c>
    </row>
    <row r="8427" spans="1:6" x14ac:dyDescent="0.2">
      <c r="A8427" s="18" t="s">
        <v>231</v>
      </c>
      <c r="B8427" s="18" t="s">
        <v>232</v>
      </c>
      <c r="C8427" s="18" t="s">
        <v>344</v>
      </c>
      <c r="D8427" s="18" t="s">
        <v>128</v>
      </c>
      <c r="E8427" s="18" t="s">
        <v>129</v>
      </c>
      <c r="F8427" s="44">
        <v>60</v>
      </c>
    </row>
    <row r="8428" spans="1:6" x14ac:dyDescent="0.2">
      <c r="A8428" s="18" t="s">
        <v>231</v>
      </c>
      <c r="B8428" s="18" t="s">
        <v>232</v>
      </c>
      <c r="C8428" s="18" t="s">
        <v>344</v>
      </c>
      <c r="D8428" s="18" t="s">
        <v>128</v>
      </c>
      <c r="E8428" s="18" t="s">
        <v>130</v>
      </c>
      <c r="F8428" s="44">
        <v>343</v>
      </c>
    </row>
    <row r="8429" spans="1:6" x14ac:dyDescent="0.2">
      <c r="A8429" s="18" t="s">
        <v>231</v>
      </c>
      <c r="B8429" s="18" t="s">
        <v>232</v>
      </c>
      <c r="C8429" s="18" t="s">
        <v>344</v>
      </c>
      <c r="D8429" s="18" t="s">
        <v>244</v>
      </c>
      <c r="E8429" s="18" t="s">
        <v>160</v>
      </c>
      <c r="F8429" s="44">
        <v>31</v>
      </c>
    </row>
    <row r="8430" spans="1:6" x14ac:dyDescent="0.2">
      <c r="A8430" s="18" t="s">
        <v>231</v>
      </c>
      <c r="B8430" s="18" t="s">
        <v>232</v>
      </c>
      <c r="C8430" s="18" t="s">
        <v>344</v>
      </c>
      <c r="D8430" s="18" t="s">
        <v>244</v>
      </c>
      <c r="E8430" s="18" t="s">
        <v>159</v>
      </c>
      <c r="F8430" s="44">
        <v>1</v>
      </c>
    </row>
    <row r="8431" spans="1:6" x14ac:dyDescent="0.2">
      <c r="A8431" s="18" t="s">
        <v>231</v>
      </c>
      <c r="B8431" s="18" t="s">
        <v>232</v>
      </c>
      <c r="C8431" s="18" t="s">
        <v>344</v>
      </c>
      <c r="D8431" s="18" t="s">
        <v>244</v>
      </c>
      <c r="E8431" s="18" t="s">
        <v>161</v>
      </c>
      <c r="F8431" s="44">
        <v>39</v>
      </c>
    </row>
    <row r="8432" spans="1:6" x14ac:dyDescent="0.2">
      <c r="A8432" s="18" t="s">
        <v>231</v>
      </c>
      <c r="B8432" s="18" t="s">
        <v>232</v>
      </c>
      <c r="C8432" s="18" t="s">
        <v>344</v>
      </c>
      <c r="D8432" s="18" t="s">
        <v>138</v>
      </c>
      <c r="E8432" s="18" t="s">
        <v>140</v>
      </c>
      <c r="F8432" s="44">
        <v>109</v>
      </c>
    </row>
    <row r="8433" spans="1:6" x14ac:dyDescent="0.2">
      <c r="A8433" s="18" t="s">
        <v>231</v>
      </c>
      <c r="B8433" s="18" t="s">
        <v>232</v>
      </c>
      <c r="C8433" s="18" t="s">
        <v>344</v>
      </c>
      <c r="D8433" s="18" t="s">
        <v>138</v>
      </c>
      <c r="E8433" s="18" t="s">
        <v>139</v>
      </c>
      <c r="F8433" s="44">
        <v>611</v>
      </c>
    </row>
    <row r="8434" spans="1:6" x14ac:dyDescent="0.2">
      <c r="A8434" s="18" t="s">
        <v>231</v>
      </c>
      <c r="B8434" s="18" t="s">
        <v>232</v>
      </c>
      <c r="C8434" s="18" t="s">
        <v>344</v>
      </c>
      <c r="D8434" s="18" t="s">
        <v>148</v>
      </c>
      <c r="E8434" s="18" t="s">
        <v>23</v>
      </c>
      <c r="F8434" s="44">
        <v>2</v>
      </c>
    </row>
    <row r="8435" spans="1:6" x14ac:dyDescent="0.2">
      <c r="A8435" s="18" t="s">
        <v>231</v>
      </c>
      <c r="B8435" s="18" t="s">
        <v>232</v>
      </c>
      <c r="C8435" s="18" t="s">
        <v>345</v>
      </c>
      <c r="D8435" s="18" t="s">
        <v>21</v>
      </c>
      <c r="E8435" s="18" t="s">
        <v>156</v>
      </c>
      <c r="F8435" s="44">
        <v>251</v>
      </c>
    </row>
    <row r="8436" spans="1:6" x14ac:dyDescent="0.2">
      <c r="A8436" s="18" t="s">
        <v>231</v>
      </c>
      <c r="B8436" s="18" t="s">
        <v>232</v>
      </c>
      <c r="C8436" s="18" t="s">
        <v>345</v>
      </c>
      <c r="D8436" s="18" t="s">
        <v>21</v>
      </c>
      <c r="E8436" s="18" t="s">
        <v>157</v>
      </c>
      <c r="F8436" s="44">
        <v>673</v>
      </c>
    </row>
    <row r="8437" spans="1:6" x14ac:dyDescent="0.2">
      <c r="A8437" s="18" t="s">
        <v>231</v>
      </c>
      <c r="B8437" s="18" t="s">
        <v>232</v>
      </c>
      <c r="C8437" s="18" t="s">
        <v>345</v>
      </c>
      <c r="D8437" s="18" t="s">
        <v>73</v>
      </c>
      <c r="E8437" s="18" t="s">
        <v>93</v>
      </c>
      <c r="F8437" s="44">
        <v>22</v>
      </c>
    </row>
    <row r="8438" spans="1:6" x14ac:dyDescent="0.2">
      <c r="A8438" s="18" t="s">
        <v>231</v>
      </c>
      <c r="B8438" s="18" t="s">
        <v>232</v>
      </c>
      <c r="C8438" s="18" t="s">
        <v>345</v>
      </c>
      <c r="D8438" s="18" t="s">
        <v>73</v>
      </c>
      <c r="E8438" s="18" t="s">
        <v>92</v>
      </c>
      <c r="F8438" s="44">
        <v>7</v>
      </c>
    </row>
    <row r="8439" spans="1:6" x14ac:dyDescent="0.2">
      <c r="A8439" s="18" t="s">
        <v>231</v>
      </c>
      <c r="B8439" s="18" t="s">
        <v>232</v>
      </c>
      <c r="C8439" s="18" t="s">
        <v>345</v>
      </c>
      <c r="D8439" s="18" t="s">
        <v>73</v>
      </c>
      <c r="E8439" s="18" t="s">
        <v>94</v>
      </c>
      <c r="F8439" s="44">
        <v>10</v>
      </c>
    </row>
    <row r="8440" spans="1:6" x14ac:dyDescent="0.2">
      <c r="A8440" s="18" t="s">
        <v>231</v>
      </c>
      <c r="B8440" s="18" t="s">
        <v>232</v>
      </c>
      <c r="C8440" s="18" t="s">
        <v>345</v>
      </c>
      <c r="D8440" s="18" t="s">
        <v>73</v>
      </c>
      <c r="E8440" s="18" t="s">
        <v>87</v>
      </c>
      <c r="F8440" s="44">
        <v>7</v>
      </c>
    </row>
    <row r="8441" spans="1:6" x14ac:dyDescent="0.2">
      <c r="A8441" s="18" t="s">
        <v>231</v>
      </c>
      <c r="B8441" s="18" t="s">
        <v>232</v>
      </c>
      <c r="C8441" s="18" t="s">
        <v>345</v>
      </c>
      <c r="D8441" s="18" t="s">
        <v>73</v>
      </c>
      <c r="E8441" s="18" t="s">
        <v>86</v>
      </c>
      <c r="F8441" s="44">
        <v>37</v>
      </c>
    </row>
    <row r="8442" spans="1:6" x14ac:dyDescent="0.2">
      <c r="A8442" s="18" t="s">
        <v>231</v>
      </c>
      <c r="B8442" s="18" t="s">
        <v>232</v>
      </c>
      <c r="C8442" s="18" t="s">
        <v>345</v>
      </c>
      <c r="D8442" s="18" t="s">
        <v>73</v>
      </c>
      <c r="E8442" s="18" t="s">
        <v>88</v>
      </c>
      <c r="F8442" s="44">
        <v>1</v>
      </c>
    </row>
    <row r="8443" spans="1:6" x14ac:dyDescent="0.2">
      <c r="A8443" s="18" t="s">
        <v>231</v>
      </c>
      <c r="B8443" s="18" t="s">
        <v>232</v>
      </c>
      <c r="C8443" s="18" t="s">
        <v>345</v>
      </c>
      <c r="D8443" s="18" t="s">
        <v>73</v>
      </c>
      <c r="E8443" s="18" t="s">
        <v>96</v>
      </c>
      <c r="F8443" s="44">
        <v>39</v>
      </c>
    </row>
    <row r="8444" spans="1:6" x14ac:dyDescent="0.2">
      <c r="A8444" s="18" t="s">
        <v>231</v>
      </c>
      <c r="B8444" s="18" t="s">
        <v>232</v>
      </c>
      <c r="C8444" s="18" t="s">
        <v>345</v>
      </c>
      <c r="D8444" s="18" t="s">
        <v>73</v>
      </c>
      <c r="E8444" s="18" t="s">
        <v>95</v>
      </c>
      <c r="F8444" s="44">
        <v>43</v>
      </c>
    </row>
    <row r="8445" spans="1:6" x14ac:dyDescent="0.2">
      <c r="A8445" s="18" t="s">
        <v>231</v>
      </c>
      <c r="B8445" s="18" t="s">
        <v>232</v>
      </c>
      <c r="C8445" s="18" t="s">
        <v>345</v>
      </c>
      <c r="D8445" s="18" t="s">
        <v>73</v>
      </c>
      <c r="E8445" s="18" t="s">
        <v>97</v>
      </c>
      <c r="F8445" s="44">
        <v>16</v>
      </c>
    </row>
    <row r="8446" spans="1:6" x14ac:dyDescent="0.2">
      <c r="A8446" s="18" t="s">
        <v>231</v>
      </c>
      <c r="B8446" s="18" t="s">
        <v>232</v>
      </c>
      <c r="C8446" s="18" t="s">
        <v>345</v>
      </c>
      <c r="D8446" s="18" t="s">
        <v>73</v>
      </c>
      <c r="E8446" s="18" t="s">
        <v>79</v>
      </c>
      <c r="F8446" s="44">
        <v>29</v>
      </c>
    </row>
    <row r="8447" spans="1:6" x14ac:dyDescent="0.2">
      <c r="A8447" s="18" t="s">
        <v>231</v>
      </c>
      <c r="B8447" s="18" t="s">
        <v>232</v>
      </c>
      <c r="C8447" s="18" t="s">
        <v>345</v>
      </c>
      <c r="D8447" s="18" t="s">
        <v>73</v>
      </c>
      <c r="E8447" s="18" t="s">
        <v>78</v>
      </c>
      <c r="F8447" s="44">
        <v>3</v>
      </c>
    </row>
    <row r="8448" spans="1:6" x14ac:dyDescent="0.2">
      <c r="A8448" s="18" t="s">
        <v>231</v>
      </c>
      <c r="B8448" s="18" t="s">
        <v>232</v>
      </c>
      <c r="C8448" s="18" t="s">
        <v>345</v>
      </c>
      <c r="D8448" s="18" t="s">
        <v>73</v>
      </c>
      <c r="E8448" s="18" t="s">
        <v>81</v>
      </c>
      <c r="F8448" s="44">
        <v>6</v>
      </c>
    </row>
    <row r="8449" spans="1:6" x14ac:dyDescent="0.2">
      <c r="A8449" s="18" t="s">
        <v>231</v>
      </c>
      <c r="B8449" s="18" t="s">
        <v>232</v>
      </c>
      <c r="C8449" s="18" t="s">
        <v>345</v>
      </c>
      <c r="D8449" s="18" t="s">
        <v>73</v>
      </c>
      <c r="E8449" s="18" t="s">
        <v>76</v>
      </c>
      <c r="F8449" s="44">
        <v>49</v>
      </c>
    </row>
    <row r="8450" spans="1:6" x14ac:dyDescent="0.2">
      <c r="A8450" s="18" t="s">
        <v>231</v>
      </c>
      <c r="B8450" s="18" t="s">
        <v>232</v>
      </c>
      <c r="C8450" s="18" t="s">
        <v>345</v>
      </c>
      <c r="D8450" s="18" t="s">
        <v>73</v>
      </c>
      <c r="E8450" s="18" t="s">
        <v>75</v>
      </c>
      <c r="F8450" s="44">
        <v>245</v>
      </c>
    </row>
    <row r="8451" spans="1:6" x14ac:dyDescent="0.2">
      <c r="A8451" s="18" t="s">
        <v>231</v>
      </c>
      <c r="B8451" s="18" t="s">
        <v>232</v>
      </c>
      <c r="C8451" s="18" t="s">
        <v>345</v>
      </c>
      <c r="D8451" s="18" t="s">
        <v>73</v>
      </c>
      <c r="E8451" s="18" t="s">
        <v>74</v>
      </c>
      <c r="F8451" s="44">
        <v>3</v>
      </c>
    </row>
    <row r="8452" spans="1:6" x14ac:dyDescent="0.2">
      <c r="A8452" s="18" t="s">
        <v>231</v>
      </c>
      <c r="B8452" s="18" t="s">
        <v>232</v>
      </c>
      <c r="C8452" s="18" t="s">
        <v>345</v>
      </c>
      <c r="D8452" s="18" t="s">
        <v>73</v>
      </c>
      <c r="E8452" s="18" t="s">
        <v>77</v>
      </c>
      <c r="F8452" s="44">
        <v>38</v>
      </c>
    </row>
    <row r="8453" spans="1:6" x14ac:dyDescent="0.2">
      <c r="A8453" s="18" t="s">
        <v>231</v>
      </c>
      <c r="B8453" s="18" t="s">
        <v>232</v>
      </c>
      <c r="C8453" s="18" t="s">
        <v>345</v>
      </c>
      <c r="D8453" s="18" t="s">
        <v>73</v>
      </c>
      <c r="E8453" s="18" t="s">
        <v>84</v>
      </c>
      <c r="F8453" s="44">
        <v>5</v>
      </c>
    </row>
    <row r="8454" spans="1:6" x14ac:dyDescent="0.2">
      <c r="A8454" s="18" t="s">
        <v>231</v>
      </c>
      <c r="B8454" s="18" t="s">
        <v>232</v>
      </c>
      <c r="C8454" s="18" t="s">
        <v>345</v>
      </c>
      <c r="D8454" s="18" t="s">
        <v>73</v>
      </c>
      <c r="E8454" s="18" t="s">
        <v>83</v>
      </c>
      <c r="F8454" s="44">
        <v>50</v>
      </c>
    </row>
    <row r="8455" spans="1:6" x14ac:dyDescent="0.2">
      <c r="A8455" s="18" t="s">
        <v>231</v>
      </c>
      <c r="B8455" s="18" t="s">
        <v>232</v>
      </c>
      <c r="C8455" s="18" t="s">
        <v>345</v>
      </c>
      <c r="D8455" s="18" t="s">
        <v>73</v>
      </c>
      <c r="E8455" s="18" t="s">
        <v>82</v>
      </c>
      <c r="F8455" s="44">
        <v>59</v>
      </c>
    </row>
    <row r="8456" spans="1:6" x14ac:dyDescent="0.2">
      <c r="A8456" s="18" t="s">
        <v>231</v>
      </c>
      <c r="B8456" s="18" t="s">
        <v>232</v>
      </c>
      <c r="C8456" s="18" t="s">
        <v>345</v>
      </c>
      <c r="D8456" s="18" t="s">
        <v>73</v>
      </c>
      <c r="E8456" s="18" t="s">
        <v>85</v>
      </c>
      <c r="F8456" s="44">
        <v>23</v>
      </c>
    </row>
    <row r="8457" spans="1:6" x14ac:dyDescent="0.2">
      <c r="A8457" s="18" t="s">
        <v>231</v>
      </c>
      <c r="B8457" s="18" t="s">
        <v>232</v>
      </c>
      <c r="C8457" s="18" t="s">
        <v>345</v>
      </c>
      <c r="D8457" s="18" t="s">
        <v>73</v>
      </c>
      <c r="E8457" s="18" t="s">
        <v>90</v>
      </c>
      <c r="F8457" s="44">
        <v>298</v>
      </c>
    </row>
    <row r="8458" spans="1:6" x14ac:dyDescent="0.2">
      <c r="A8458" s="18" t="s">
        <v>231</v>
      </c>
      <c r="B8458" s="18" t="s">
        <v>232</v>
      </c>
      <c r="C8458" s="18" t="s">
        <v>345</v>
      </c>
      <c r="D8458" s="18" t="s">
        <v>73</v>
      </c>
      <c r="E8458" s="18" t="s">
        <v>89</v>
      </c>
      <c r="F8458" s="44">
        <v>49</v>
      </c>
    </row>
    <row r="8459" spans="1:6" x14ac:dyDescent="0.2">
      <c r="A8459" s="18" t="s">
        <v>231</v>
      </c>
      <c r="B8459" s="18" t="s">
        <v>232</v>
      </c>
      <c r="C8459" s="18" t="s">
        <v>345</v>
      </c>
      <c r="D8459" s="18" t="s">
        <v>73</v>
      </c>
      <c r="E8459" s="18" t="s">
        <v>91</v>
      </c>
      <c r="F8459" s="44">
        <v>143</v>
      </c>
    </row>
    <row r="8460" spans="1:6" x14ac:dyDescent="0.2">
      <c r="A8460" s="18" t="s">
        <v>231</v>
      </c>
      <c r="B8460" s="18" t="s">
        <v>232</v>
      </c>
      <c r="C8460" s="18" t="s">
        <v>345</v>
      </c>
      <c r="D8460" s="18" t="s">
        <v>150</v>
      </c>
      <c r="E8460" s="18" t="s">
        <v>154</v>
      </c>
      <c r="F8460" s="44">
        <v>3723</v>
      </c>
    </row>
    <row r="8461" spans="1:6" x14ac:dyDescent="0.2">
      <c r="A8461" s="18" t="s">
        <v>231</v>
      </c>
      <c r="B8461" s="18" t="s">
        <v>232</v>
      </c>
      <c r="C8461" s="18" t="s">
        <v>345</v>
      </c>
      <c r="D8461" s="18" t="s">
        <v>150</v>
      </c>
      <c r="E8461" s="18" t="s">
        <v>151</v>
      </c>
      <c r="F8461" s="44">
        <v>12</v>
      </c>
    </row>
    <row r="8462" spans="1:6" x14ac:dyDescent="0.2">
      <c r="A8462" s="18" t="s">
        <v>231</v>
      </c>
      <c r="B8462" s="18" t="s">
        <v>232</v>
      </c>
      <c r="C8462" s="18" t="s">
        <v>345</v>
      </c>
      <c r="D8462" s="18" t="s">
        <v>150</v>
      </c>
      <c r="E8462" s="18" t="s">
        <v>152</v>
      </c>
      <c r="F8462" s="44">
        <v>577</v>
      </c>
    </row>
    <row r="8463" spans="1:6" x14ac:dyDescent="0.2">
      <c r="A8463" s="18" t="s">
        <v>231</v>
      </c>
      <c r="B8463" s="18" t="s">
        <v>232</v>
      </c>
      <c r="C8463" s="18" t="s">
        <v>345</v>
      </c>
      <c r="D8463" s="18" t="s">
        <v>150</v>
      </c>
      <c r="E8463" s="18" t="s">
        <v>153</v>
      </c>
      <c r="F8463" s="44">
        <v>3166</v>
      </c>
    </row>
    <row r="8464" spans="1:6" x14ac:dyDescent="0.2">
      <c r="A8464" s="18" t="s">
        <v>231</v>
      </c>
      <c r="B8464" s="18" t="s">
        <v>232</v>
      </c>
      <c r="C8464" s="18" t="s">
        <v>345</v>
      </c>
      <c r="D8464" s="18" t="s">
        <v>57</v>
      </c>
      <c r="E8464" s="18" t="s">
        <v>62</v>
      </c>
      <c r="F8464" s="44">
        <v>3073</v>
      </c>
    </row>
    <row r="8465" spans="1:6" x14ac:dyDescent="0.2">
      <c r="A8465" s="18" t="s">
        <v>231</v>
      </c>
      <c r="B8465" s="18" t="s">
        <v>232</v>
      </c>
      <c r="C8465" s="18" t="s">
        <v>345</v>
      </c>
      <c r="D8465" s="18" t="s">
        <v>57</v>
      </c>
      <c r="E8465" s="18" t="s">
        <v>59</v>
      </c>
      <c r="F8465" s="44">
        <v>977</v>
      </c>
    </row>
    <row r="8466" spans="1:6" x14ac:dyDescent="0.2">
      <c r="A8466" s="18" t="s">
        <v>231</v>
      </c>
      <c r="B8466" s="18" t="s">
        <v>232</v>
      </c>
      <c r="C8466" s="18" t="s">
        <v>345</v>
      </c>
      <c r="D8466" s="18" t="s">
        <v>57</v>
      </c>
      <c r="E8466" s="18" t="s">
        <v>60</v>
      </c>
      <c r="F8466" s="44">
        <v>2824</v>
      </c>
    </row>
    <row r="8467" spans="1:6" x14ac:dyDescent="0.2">
      <c r="A8467" s="18" t="s">
        <v>231</v>
      </c>
      <c r="B8467" s="18" t="s">
        <v>232</v>
      </c>
      <c r="C8467" s="18" t="s">
        <v>345</v>
      </c>
      <c r="D8467" s="18" t="s">
        <v>57</v>
      </c>
      <c r="E8467" s="18" t="s">
        <v>61</v>
      </c>
      <c r="F8467" s="44">
        <v>969</v>
      </c>
    </row>
    <row r="8468" spans="1:6" x14ac:dyDescent="0.2">
      <c r="A8468" s="18" t="s">
        <v>231</v>
      </c>
      <c r="B8468" s="18" t="s">
        <v>232</v>
      </c>
      <c r="C8468" s="18" t="s">
        <v>345</v>
      </c>
      <c r="D8468" s="18" t="s">
        <v>57</v>
      </c>
      <c r="E8468" s="18" t="s">
        <v>63</v>
      </c>
      <c r="F8468" s="44">
        <v>880</v>
      </c>
    </row>
    <row r="8469" spans="1:6" x14ac:dyDescent="0.2">
      <c r="A8469" s="18" t="s">
        <v>231</v>
      </c>
      <c r="B8469" s="18" t="s">
        <v>232</v>
      </c>
      <c r="C8469" s="18" t="s">
        <v>345</v>
      </c>
      <c r="D8469" s="18" t="s">
        <v>57</v>
      </c>
      <c r="E8469" s="18" t="s">
        <v>23</v>
      </c>
      <c r="F8469" s="44">
        <v>608</v>
      </c>
    </row>
    <row r="8470" spans="1:6" x14ac:dyDescent="0.2">
      <c r="A8470" s="18" t="s">
        <v>231</v>
      </c>
      <c r="B8470" s="18" t="s">
        <v>232</v>
      </c>
      <c r="C8470" s="18" t="s">
        <v>345</v>
      </c>
      <c r="D8470" s="18" t="s">
        <v>141</v>
      </c>
      <c r="E8470" s="18" t="s">
        <v>145</v>
      </c>
      <c r="F8470" s="44">
        <v>2</v>
      </c>
    </row>
    <row r="8471" spans="1:6" x14ac:dyDescent="0.2">
      <c r="A8471" s="18" t="s">
        <v>231</v>
      </c>
      <c r="B8471" s="18" t="s">
        <v>232</v>
      </c>
      <c r="C8471" s="18" t="s">
        <v>345</v>
      </c>
      <c r="D8471" s="18" t="s">
        <v>141</v>
      </c>
      <c r="E8471" s="18" t="s">
        <v>142</v>
      </c>
      <c r="F8471" s="44">
        <v>192</v>
      </c>
    </row>
    <row r="8472" spans="1:6" x14ac:dyDescent="0.2">
      <c r="A8472" s="18" t="s">
        <v>231</v>
      </c>
      <c r="B8472" s="18" t="s">
        <v>232</v>
      </c>
      <c r="C8472" s="18" t="s">
        <v>345</v>
      </c>
      <c r="D8472" s="18" t="s">
        <v>141</v>
      </c>
      <c r="E8472" s="18" t="s">
        <v>147</v>
      </c>
      <c r="F8472" s="44">
        <v>30</v>
      </c>
    </row>
    <row r="8473" spans="1:6" x14ac:dyDescent="0.2">
      <c r="A8473" s="18" t="s">
        <v>231</v>
      </c>
      <c r="B8473" s="18" t="s">
        <v>232</v>
      </c>
      <c r="C8473" s="18" t="s">
        <v>345</v>
      </c>
      <c r="D8473" s="18" t="s">
        <v>141</v>
      </c>
      <c r="E8473" s="18" t="s">
        <v>144</v>
      </c>
      <c r="F8473" s="44">
        <v>2</v>
      </c>
    </row>
    <row r="8474" spans="1:6" x14ac:dyDescent="0.2">
      <c r="A8474" s="18" t="s">
        <v>231</v>
      </c>
      <c r="B8474" s="18" t="s">
        <v>232</v>
      </c>
      <c r="C8474" s="18" t="s">
        <v>345</v>
      </c>
      <c r="D8474" s="18" t="s">
        <v>141</v>
      </c>
      <c r="E8474" s="18" t="s">
        <v>143</v>
      </c>
      <c r="F8474" s="44">
        <v>5</v>
      </c>
    </row>
    <row r="8475" spans="1:6" x14ac:dyDescent="0.2">
      <c r="A8475" s="18" t="s">
        <v>231</v>
      </c>
      <c r="B8475" s="18" t="s">
        <v>232</v>
      </c>
      <c r="C8475" s="18" t="s">
        <v>345</v>
      </c>
      <c r="D8475" s="18" t="s">
        <v>35</v>
      </c>
      <c r="E8475" s="18" t="s">
        <v>21</v>
      </c>
      <c r="F8475" s="44">
        <v>1111</v>
      </c>
    </row>
    <row r="8476" spans="1:6" x14ac:dyDescent="0.2">
      <c r="A8476" s="18" t="s">
        <v>231</v>
      </c>
      <c r="B8476" s="18" t="s">
        <v>232</v>
      </c>
      <c r="C8476" s="18" t="s">
        <v>345</v>
      </c>
      <c r="D8476" s="18" t="s">
        <v>35</v>
      </c>
      <c r="E8476" s="18" t="s">
        <v>36</v>
      </c>
      <c r="F8476" s="44">
        <v>101</v>
      </c>
    </row>
    <row r="8477" spans="1:6" x14ac:dyDescent="0.2">
      <c r="A8477" s="18" t="s">
        <v>231</v>
      </c>
      <c r="B8477" s="18" t="s">
        <v>232</v>
      </c>
      <c r="C8477" s="18" t="s">
        <v>345</v>
      </c>
      <c r="D8477" s="18" t="s">
        <v>35</v>
      </c>
      <c r="E8477" s="18" t="s">
        <v>38</v>
      </c>
      <c r="F8477" s="44">
        <v>2922</v>
      </c>
    </row>
    <row r="8478" spans="1:6" x14ac:dyDescent="0.2">
      <c r="A8478" s="18" t="s">
        <v>231</v>
      </c>
      <c r="B8478" s="18" t="s">
        <v>232</v>
      </c>
      <c r="C8478" s="18" t="s">
        <v>345</v>
      </c>
      <c r="D8478" s="18" t="s">
        <v>35</v>
      </c>
      <c r="E8478" s="18" t="s">
        <v>23</v>
      </c>
      <c r="F8478" s="44">
        <v>197</v>
      </c>
    </row>
    <row r="8479" spans="1:6" x14ac:dyDescent="0.2">
      <c r="A8479" s="18" t="s">
        <v>231</v>
      </c>
      <c r="B8479" s="18" t="s">
        <v>232</v>
      </c>
      <c r="C8479" s="18" t="s">
        <v>345</v>
      </c>
      <c r="D8479" s="18" t="s">
        <v>35</v>
      </c>
      <c r="E8479" s="18" t="s">
        <v>37</v>
      </c>
      <c r="F8479" s="44">
        <v>374</v>
      </c>
    </row>
    <row r="8480" spans="1:6" x14ac:dyDescent="0.2">
      <c r="A8480" s="18" t="s">
        <v>231</v>
      </c>
      <c r="B8480" s="18" t="s">
        <v>232</v>
      </c>
      <c r="C8480" s="18" t="s">
        <v>345</v>
      </c>
      <c r="D8480" s="18" t="s">
        <v>35</v>
      </c>
      <c r="E8480" s="18" t="s">
        <v>22</v>
      </c>
      <c r="F8480" s="44">
        <v>134</v>
      </c>
    </row>
    <row r="8481" spans="1:6" x14ac:dyDescent="0.2">
      <c r="A8481" s="18" t="s">
        <v>231</v>
      </c>
      <c r="B8481" s="18" t="s">
        <v>232</v>
      </c>
      <c r="C8481" s="18" t="s">
        <v>345</v>
      </c>
      <c r="D8481" s="18" t="s">
        <v>272</v>
      </c>
      <c r="E8481" s="18" t="s">
        <v>166</v>
      </c>
      <c r="F8481" s="44">
        <v>458</v>
      </c>
    </row>
    <row r="8482" spans="1:6" x14ac:dyDescent="0.2">
      <c r="A8482" s="18" t="s">
        <v>231</v>
      </c>
      <c r="B8482" s="18" t="s">
        <v>232</v>
      </c>
      <c r="C8482" s="18" t="s">
        <v>345</v>
      </c>
      <c r="D8482" s="18" t="s">
        <v>272</v>
      </c>
      <c r="E8482" s="18" t="s">
        <v>163</v>
      </c>
      <c r="F8482" s="44">
        <v>1939</v>
      </c>
    </row>
    <row r="8483" spans="1:6" x14ac:dyDescent="0.2">
      <c r="A8483" s="18" t="s">
        <v>231</v>
      </c>
      <c r="B8483" s="18" t="s">
        <v>232</v>
      </c>
      <c r="C8483" s="18" t="s">
        <v>345</v>
      </c>
      <c r="D8483" s="18" t="s">
        <v>105</v>
      </c>
      <c r="E8483" s="18" t="s">
        <v>107</v>
      </c>
      <c r="F8483" s="44">
        <v>4</v>
      </c>
    </row>
    <row r="8484" spans="1:6" x14ac:dyDescent="0.2">
      <c r="A8484" s="18" t="s">
        <v>231</v>
      </c>
      <c r="B8484" s="18" t="s">
        <v>232</v>
      </c>
      <c r="C8484" s="18" t="s">
        <v>345</v>
      </c>
      <c r="D8484" s="18" t="s">
        <v>105</v>
      </c>
      <c r="E8484" s="18" t="s">
        <v>108</v>
      </c>
      <c r="F8484" s="44">
        <v>31</v>
      </c>
    </row>
    <row r="8485" spans="1:6" x14ac:dyDescent="0.2">
      <c r="A8485" s="18" t="s">
        <v>231</v>
      </c>
      <c r="B8485" s="18" t="s">
        <v>232</v>
      </c>
      <c r="C8485" s="18" t="s">
        <v>345</v>
      </c>
      <c r="D8485" s="18" t="s">
        <v>105</v>
      </c>
      <c r="E8485" s="18" t="s">
        <v>109</v>
      </c>
      <c r="F8485" s="44">
        <v>704</v>
      </c>
    </row>
    <row r="8486" spans="1:6" x14ac:dyDescent="0.2">
      <c r="A8486" s="18" t="s">
        <v>231</v>
      </c>
      <c r="B8486" s="18" t="s">
        <v>232</v>
      </c>
      <c r="C8486" s="18" t="s">
        <v>345</v>
      </c>
      <c r="D8486" s="18" t="s">
        <v>105</v>
      </c>
      <c r="E8486" s="18" t="s">
        <v>110</v>
      </c>
      <c r="F8486" s="44">
        <v>30</v>
      </c>
    </row>
    <row r="8487" spans="1:6" x14ac:dyDescent="0.2">
      <c r="A8487" s="18" t="s">
        <v>231</v>
      </c>
      <c r="B8487" s="18" t="s">
        <v>232</v>
      </c>
      <c r="C8487" s="18" t="s">
        <v>345</v>
      </c>
      <c r="D8487" s="18" t="s">
        <v>105</v>
      </c>
      <c r="E8487" s="18" t="s">
        <v>111</v>
      </c>
      <c r="F8487" s="44">
        <v>51</v>
      </c>
    </row>
    <row r="8488" spans="1:6" x14ac:dyDescent="0.2">
      <c r="A8488" s="18" t="s">
        <v>231</v>
      </c>
      <c r="B8488" s="18" t="s">
        <v>232</v>
      </c>
      <c r="C8488" s="18" t="s">
        <v>345</v>
      </c>
      <c r="D8488" s="18" t="s">
        <v>105</v>
      </c>
      <c r="E8488" s="18" t="s">
        <v>112</v>
      </c>
      <c r="F8488" s="44">
        <v>1</v>
      </c>
    </row>
    <row r="8489" spans="1:6" x14ac:dyDescent="0.2">
      <c r="A8489" s="18" t="s">
        <v>231</v>
      </c>
      <c r="B8489" s="18" t="s">
        <v>232</v>
      </c>
      <c r="C8489" s="18" t="s">
        <v>345</v>
      </c>
      <c r="D8489" s="18" t="s">
        <v>105</v>
      </c>
      <c r="E8489" s="18" t="s">
        <v>113</v>
      </c>
      <c r="F8489" s="44">
        <v>4</v>
      </c>
    </row>
    <row r="8490" spans="1:6" x14ac:dyDescent="0.2">
      <c r="A8490" s="18" t="s">
        <v>231</v>
      </c>
      <c r="B8490" s="18" t="s">
        <v>232</v>
      </c>
      <c r="C8490" s="18" t="s">
        <v>345</v>
      </c>
      <c r="D8490" s="18" t="s">
        <v>105</v>
      </c>
      <c r="E8490" s="18" t="s">
        <v>114</v>
      </c>
      <c r="F8490" s="44">
        <v>2</v>
      </c>
    </row>
    <row r="8491" spans="1:6" x14ac:dyDescent="0.2">
      <c r="A8491" s="18" t="s">
        <v>231</v>
      </c>
      <c r="B8491" s="18" t="s">
        <v>232</v>
      </c>
      <c r="C8491" s="18" t="s">
        <v>345</v>
      </c>
      <c r="D8491" s="18" t="s">
        <v>105</v>
      </c>
      <c r="E8491" s="18" t="s">
        <v>115</v>
      </c>
      <c r="F8491" s="44">
        <v>7</v>
      </c>
    </row>
    <row r="8492" spans="1:6" x14ac:dyDescent="0.2">
      <c r="A8492" s="18" t="s">
        <v>231</v>
      </c>
      <c r="B8492" s="18" t="s">
        <v>232</v>
      </c>
      <c r="C8492" s="18" t="s">
        <v>345</v>
      </c>
      <c r="D8492" s="18" t="s">
        <v>105</v>
      </c>
      <c r="E8492" s="18" t="s">
        <v>116</v>
      </c>
      <c r="F8492" s="44">
        <v>12</v>
      </c>
    </row>
    <row r="8493" spans="1:6" x14ac:dyDescent="0.2">
      <c r="A8493" s="18" t="s">
        <v>231</v>
      </c>
      <c r="B8493" s="18" t="s">
        <v>232</v>
      </c>
      <c r="C8493" s="18" t="s">
        <v>345</v>
      </c>
      <c r="D8493" s="18" t="s">
        <v>105</v>
      </c>
      <c r="E8493" s="18" t="s">
        <v>117</v>
      </c>
      <c r="F8493" s="44">
        <v>31</v>
      </c>
    </row>
    <row r="8494" spans="1:6" x14ac:dyDescent="0.2">
      <c r="A8494" s="18" t="s">
        <v>231</v>
      </c>
      <c r="B8494" s="18" t="s">
        <v>232</v>
      </c>
      <c r="C8494" s="18" t="s">
        <v>345</v>
      </c>
      <c r="D8494" s="18" t="s">
        <v>105</v>
      </c>
      <c r="E8494" s="18" t="s">
        <v>119</v>
      </c>
      <c r="F8494" s="44">
        <v>2</v>
      </c>
    </row>
    <row r="8495" spans="1:6" x14ac:dyDescent="0.2">
      <c r="A8495" s="18" t="s">
        <v>231</v>
      </c>
      <c r="B8495" s="18" t="s">
        <v>232</v>
      </c>
      <c r="C8495" s="18" t="s">
        <v>345</v>
      </c>
      <c r="D8495" s="18" t="s">
        <v>105</v>
      </c>
      <c r="E8495" s="18" t="s">
        <v>120</v>
      </c>
      <c r="F8495" s="44">
        <v>7</v>
      </c>
    </row>
    <row r="8496" spans="1:6" x14ac:dyDescent="0.2">
      <c r="A8496" s="18" t="s">
        <v>231</v>
      </c>
      <c r="B8496" s="18" t="s">
        <v>232</v>
      </c>
      <c r="C8496" s="18" t="s">
        <v>345</v>
      </c>
      <c r="D8496" s="18" t="s">
        <v>105</v>
      </c>
      <c r="E8496" s="18" t="s">
        <v>121</v>
      </c>
      <c r="F8496" s="44">
        <v>34</v>
      </c>
    </row>
    <row r="8497" spans="1:6" x14ac:dyDescent="0.2">
      <c r="A8497" s="18" t="s">
        <v>231</v>
      </c>
      <c r="B8497" s="18" t="s">
        <v>232</v>
      </c>
      <c r="C8497" s="18" t="s">
        <v>345</v>
      </c>
      <c r="D8497" s="18" t="s">
        <v>105</v>
      </c>
      <c r="E8497" s="18" t="s">
        <v>122</v>
      </c>
      <c r="F8497" s="44">
        <v>1</v>
      </c>
    </row>
    <row r="8498" spans="1:6" x14ac:dyDescent="0.2">
      <c r="A8498" s="18" t="s">
        <v>231</v>
      </c>
      <c r="B8498" s="18" t="s">
        <v>232</v>
      </c>
      <c r="C8498" s="18" t="s">
        <v>345</v>
      </c>
      <c r="D8498" s="18" t="s">
        <v>105</v>
      </c>
      <c r="E8498" s="18" t="s">
        <v>123</v>
      </c>
      <c r="F8498" s="44">
        <v>3</v>
      </c>
    </row>
    <row r="8499" spans="1:6" x14ac:dyDescent="0.2">
      <c r="A8499" s="18" t="s">
        <v>231</v>
      </c>
      <c r="B8499" s="18" t="s">
        <v>232</v>
      </c>
      <c r="C8499" s="18" t="s">
        <v>345</v>
      </c>
      <c r="D8499" s="18" t="s">
        <v>105</v>
      </c>
      <c r="E8499" s="18" t="s">
        <v>124</v>
      </c>
      <c r="F8499" s="44">
        <v>2</v>
      </c>
    </row>
    <row r="8500" spans="1:6" x14ac:dyDescent="0.2">
      <c r="A8500" s="18" t="s">
        <v>231</v>
      </c>
      <c r="B8500" s="18" t="s">
        <v>232</v>
      </c>
      <c r="C8500" s="18" t="s">
        <v>345</v>
      </c>
      <c r="D8500" s="18" t="s">
        <v>105</v>
      </c>
      <c r="E8500" s="18" t="s">
        <v>125</v>
      </c>
      <c r="F8500" s="44">
        <v>36</v>
      </c>
    </row>
    <row r="8501" spans="1:6" x14ac:dyDescent="0.2">
      <c r="A8501" s="18" t="s">
        <v>231</v>
      </c>
      <c r="B8501" s="18" t="s">
        <v>232</v>
      </c>
      <c r="C8501" s="18" t="s">
        <v>345</v>
      </c>
      <c r="D8501" s="18" t="s">
        <v>105</v>
      </c>
      <c r="E8501" s="18" t="s">
        <v>126</v>
      </c>
      <c r="F8501" s="44">
        <v>11</v>
      </c>
    </row>
    <row r="8502" spans="1:6" x14ac:dyDescent="0.2">
      <c r="A8502" s="18" t="s">
        <v>231</v>
      </c>
      <c r="B8502" s="18" t="s">
        <v>232</v>
      </c>
      <c r="C8502" s="18" t="s">
        <v>345</v>
      </c>
      <c r="D8502" s="18" t="s">
        <v>105</v>
      </c>
      <c r="E8502" s="18" t="s">
        <v>127</v>
      </c>
      <c r="F8502" s="44">
        <v>124</v>
      </c>
    </row>
    <row r="8503" spans="1:6" x14ac:dyDescent="0.2">
      <c r="A8503" s="18" t="s">
        <v>231</v>
      </c>
      <c r="B8503" s="18" t="s">
        <v>232</v>
      </c>
      <c r="C8503" s="18" t="s">
        <v>345</v>
      </c>
      <c r="D8503" s="18" t="s">
        <v>242</v>
      </c>
      <c r="E8503" s="18" t="s">
        <v>62</v>
      </c>
      <c r="F8503" s="44">
        <v>2017</v>
      </c>
    </row>
    <row r="8504" spans="1:6" x14ac:dyDescent="0.2">
      <c r="A8504" s="18" t="s">
        <v>231</v>
      </c>
      <c r="B8504" s="18" t="s">
        <v>232</v>
      </c>
      <c r="C8504" s="18" t="s">
        <v>345</v>
      </c>
      <c r="D8504" s="18" t="s">
        <v>242</v>
      </c>
      <c r="E8504" s="18" t="s">
        <v>59</v>
      </c>
      <c r="F8504" s="44">
        <v>95</v>
      </c>
    </row>
    <row r="8505" spans="1:6" x14ac:dyDescent="0.2">
      <c r="A8505" s="18" t="s">
        <v>231</v>
      </c>
      <c r="B8505" s="18" t="s">
        <v>232</v>
      </c>
      <c r="C8505" s="18" t="s">
        <v>345</v>
      </c>
      <c r="D8505" s="18" t="s">
        <v>242</v>
      </c>
      <c r="E8505" s="18" t="s">
        <v>60</v>
      </c>
      <c r="F8505" s="44">
        <v>34</v>
      </c>
    </row>
    <row r="8506" spans="1:6" x14ac:dyDescent="0.2">
      <c r="A8506" s="18" t="s">
        <v>231</v>
      </c>
      <c r="B8506" s="18" t="s">
        <v>232</v>
      </c>
      <c r="C8506" s="18" t="s">
        <v>345</v>
      </c>
      <c r="D8506" s="18" t="s">
        <v>242</v>
      </c>
      <c r="E8506" s="18" t="s">
        <v>61</v>
      </c>
      <c r="F8506" s="44">
        <v>427</v>
      </c>
    </row>
    <row r="8507" spans="1:6" x14ac:dyDescent="0.2">
      <c r="A8507" s="18" t="s">
        <v>231</v>
      </c>
      <c r="B8507" s="18" t="s">
        <v>232</v>
      </c>
      <c r="C8507" s="18" t="s">
        <v>345</v>
      </c>
      <c r="D8507" s="18" t="s">
        <v>242</v>
      </c>
      <c r="E8507" s="18" t="s">
        <v>63</v>
      </c>
      <c r="F8507" s="44">
        <v>148</v>
      </c>
    </row>
    <row r="8508" spans="1:6" x14ac:dyDescent="0.2">
      <c r="A8508" s="18" t="s">
        <v>231</v>
      </c>
      <c r="B8508" s="18" t="s">
        <v>232</v>
      </c>
      <c r="C8508" s="18" t="s">
        <v>345</v>
      </c>
      <c r="D8508" s="18" t="s">
        <v>242</v>
      </c>
      <c r="E8508" s="18" t="s">
        <v>23</v>
      </c>
      <c r="F8508" s="44">
        <v>71</v>
      </c>
    </row>
    <row r="8509" spans="1:6" x14ac:dyDescent="0.2">
      <c r="A8509" s="18" t="s">
        <v>231</v>
      </c>
      <c r="B8509" s="18" t="s">
        <v>232</v>
      </c>
      <c r="C8509" s="18" t="s">
        <v>345</v>
      </c>
      <c r="D8509" s="18" t="s">
        <v>273</v>
      </c>
      <c r="E8509" s="18" t="s">
        <v>133</v>
      </c>
      <c r="F8509" s="44">
        <v>98</v>
      </c>
    </row>
    <row r="8510" spans="1:6" x14ac:dyDescent="0.2">
      <c r="A8510" s="18" t="s">
        <v>231</v>
      </c>
      <c r="B8510" s="18" t="s">
        <v>232</v>
      </c>
      <c r="C8510" s="18" t="s">
        <v>345</v>
      </c>
      <c r="D8510" s="18" t="s">
        <v>273</v>
      </c>
      <c r="E8510" s="18" t="s">
        <v>23</v>
      </c>
      <c r="F8510" s="44">
        <v>359</v>
      </c>
    </row>
    <row r="8511" spans="1:6" x14ac:dyDescent="0.2">
      <c r="A8511" s="18" t="s">
        <v>231</v>
      </c>
      <c r="B8511" s="18" t="s">
        <v>232</v>
      </c>
      <c r="C8511" s="18" t="s">
        <v>345</v>
      </c>
      <c r="D8511" s="18" t="s">
        <v>273</v>
      </c>
      <c r="E8511" s="18" t="s">
        <v>136</v>
      </c>
      <c r="F8511" s="44">
        <v>27</v>
      </c>
    </row>
    <row r="8512" spans="1:6" x14ac:dyDescent="0.2">
      <c r="A8512" s="18" t="s">
        <v>231</v>
      </c>
      <c r="B8512" s="18" t="s">
        <v>232</v>
      </c>
      <c r="C8512" s="18" t="s">
        <v>345</v>
      </c>
      <c r="D8512" s="18" t="s">
        <v>273</v>
      </c>
      <c r="E8512" s="18" t="s">
        <v>137</v>
      </c>
      <c r="F8512" s="44">
        <v>77</v>
      </c>
    </row>
    <row r="8513" spans="1:6" x14ac:dyDescent="0.2">
      <c r="A8513" s="18" t="s">
        <v>231</v>
      </c>
      <c r="B8513" s="18" t="s">
        <v>232</v>
      </c>
      <c r="C8513" s="18" t="s">
        <v>345</v>
      </c>
      <c r="D8513" s="18" t="s">
        <v>273</v>
      </c>
      <c r="E8513" s="18" t="s">
        <v>135</v>
      </c>
      <c r="F8513" s="44">
        <v>113</v>
      </c>
    </row>
    <row r="8514" spans="1:6" x14ac:dyDescent="0.2">
      <c r="A8514" s="18" t="s">
        <v>231</v>
      </c>
      <c r="B8514" s="18" t="s">
        <v>232</v>
      </c>
      <c r="C8514" s="18" t="s">
        <v>345</v>
      </c>
      <c r="D8514" s="18" t="s">
        <v>273</v>
      </c>
      <c r="E8514" s="18" t="s">
        <v>134</v>
      </c>
      <c r="F8514" s="44">
        <v>84</v>
      </c>
    </row>
    <row r="8515" spans="1:6" x14ac:dyDescent="0.2">
      <c r="A8515" s="18" t="s">
        <v>231</v>
      </c>
      <c r="B8515" s="18" t="s">
        <v>232</v>
      </c>
      <c r="C8515" s="18" t="s">
        <v>345</v>
      </c>
      <c r="D8515" s="18" t="s">
        <v>273</v>
      </c>
      <c r="E8515" s="18" t="s">
        <v>132</v>
      </c>
      <c r="F8515" s="44">
        <v>657</v>
      </c>
    </row>
    <row r="8516" spans="1:6" x14ac:dyDescent="0.2">
      <c r="A8516" s="18" t="s">
        <v>231</v>
      </c>
      <c r="B8516" s="18" t="s">
        <v>232</v>
      </c>
      <c r="C8516" s="18" t="s">
        <v>345</v>
      </c>
      <c r="D8516" s="18" t="s">
        <v>274</v>
      </c>
      <c r="E8516" s="18" t="s">
        <v>163</v>
      </c>
      <c r="F8516" s="44">
        <v>82</v>
      </c>
    </row>
    <row r="8517" spans="1:6" x14ac:dyDescent="0.2">
      <c r="A8517" s="18" t="s">
        <v>231</v>
      </c>
      <c r="B8517" s="18" t="s">
        <v>232</v>
      </c>
      <c r="C8517" s="18" t="s">
        <v>345</v>
      </c>
      <c r="D8517" s="18" t="s">
        <v>34</v>
      </c>
      <c r="E8517" s="18" t="s">
        <v>276</v>
      </c>
      <c r="F8517" s="44">
        <v>591</v>
      </c>
    </row>
    <row r="8518" spans="1:6" x14ac:dyDescent="0.2">
      <c r="A8518" s="18" t="s">
        <v>231</v>
      </c>
      <c r="B8518" s="18" t="s">
        <v>232</v>
      </c>
      <c r="C8518" s="18" t="s">
        <v>345</v>
      </c>
      <c r="D8518" s="18" t="s">
        <v>34</v>
      </c>
      <c r="E8518" s="18" t="s">
        <v>28</v>
      </c>
      <c r="F8518" s="44">
        <v>489</v>
      </c>
    </row>
    <row r="8519" spans="1:6" x14ac:dyDescent="0.2">
      <c r="A8519" s="18" t="s">
        <v>231</v>
      </c>
      <c r="B8519" s="18" t="s">
        <v>232</v>
      </c>
      <c r="C8519" s="18" t="s">
        <v>345</v>
      </c>
      <c r="D8519" s="18" t="s">
        <v>34</v>
      </c>
      <c r="E8519" s="18" t="s">
        <v>30</v>
      </c>
      <c r="F8519" s="44">
        <v>19</v>
      </c>
    </row>
    <row r="8520" spans="1:6" x14ac:dyDescent="0.2">
      <c r="A8520" s="18" t="s">
        <v>231</v>
      </c>
      <c r="B8520" s="18" t="s">
        <v>232</v>
      </c>
      <c r="C8520" s="18" t="s">
        <v>345</v>
      </c>
      <c r="D8520" s="18" t="s">
        <v>34</v>
      </c>
      <c r="E8520" s="18" t="s">
        <v>31</v>
      </c>
      <c r="F8520" s="44">
        <v>98</v>
      </c>
    </row>
    <row r="8521" spans="1:6" x14ac:dyDescent="0.2">
      <c r="A8521" s="18" t="s">
        <v>231</v>
      </c>
      <c r="B8521" s="18" t="s">
        <v>232</v>
      </c>
      <c r="C8521" s="18" t="s">
        <v>345</v>
      </c>
      <c r="D8521" s="18" t="s">
        <v>34</v>
      </c>
      <c r="E8521" s="18" t="s">
        <v>26</v>
      </c>
      <c r="F8521" s="44">
        <v>145</v>
      </c>
    </row>
    <row r="8522" spans="1:6" x14ac:dyDescent="0.2">
      <c r="A8522" s="18" t="s">
        <v>231</v>
      </c>
      <c r="B8522" s="18" t="s">
        <v>232</v>
      </c>
      <c r="C8522" s="18" t="s">
        <v>345</v>
      </c>
      <c r="D8522" s="18" t="s">
        <v>34</v>
      </c>
      <c r="E8522" s="18" t="s">
        <v>33</v>
      </c>
      <c r="F8522" s="44">
        <v>256</v>
      </c>
    </row>
    <row r="8523" spans="1:6" x14ac:dyDescent="0.2">
      <c r="A8523" s="18" t="s">
        <v>231</v>
      </c>
      <c r="B8523" s="18" t="s">
        <v>232</v>
      </c>
      <c r="C8523" s="18" t="s">
        <v>345</v>
      </c>
      <c r="D8523" s="18" t="s">
        <v>34</v>
      </c>
      <c r="E8523" s="18" t="s">
        <v>23</v>
      </c>
      <c r="F8523" s="44">
        <v>294</v>
      </c>
    </row>
    <row r="8524" spans="1:6" x14ac:dyDescent="0.2">
      <c r="A8524" s="18" t="s">
        <v>231</v>
      </c>
      <c r="B8524" s="18" t="s">
        <v>232</v>
      </c>
      <c r="C8524" s="18" t="s">
        <v>345</v>
      </c>
      <c r="D8524" s="18" t="s">
        <v>34</v>
      </c>
      <c r="E8524" s="18" t="s">
        <v>32</v>
      </c>
      <c r="F8524" s="44">
        <v>35</v>
      </c>
    </row>
    <row r="8525" spans="1:6" x14ac:dyDescent="0.2">
      <c r="A8525" s="18" t="s">
        <v>231</v>
      </c>
      <c r="B8525" s="18" t="s">
        <v>232</v>
      </c>
      <c r="C8525" s="18" t="s">
        <v>345</v>
      </c>
      <c r="D8525" s="18" t="s">
        <v>34</v>
      </c>
      <c r="E8525" s="18" t="s">
        <v>29</v>
      </c>
      <c r="F8525" s="44">
        <v>315</v>
      </c>
    </row>
    <row r="8526" spans="1:6" x14ac:dyDescent="0.2">
      <c r="A8526" s="18" t="s">
        <v>231</v>
      </c>
      <c r="B8526" s="18" t="s">
        <v>232</v>
      </c>
      <c r="C8526" s="18" t="s">
        <v>345</v>
      </c>
      <c r="D8526" s="18" t="s">
        <v>275</v>
      </c>
      <c r="E8526" s="18" t="s">
        <v>276</v>
      </c>
      <c r="F8526" s="44">
        <v>58</v>
      </c>
    </row>
    <row r="8527" spans="1:6" x14ac:dyDescent="0.2">
      <c r="A8527" s="18" t="s">
        <v>231</v>
      </c>
      <c r="B8527" s="18" t="s">
        <v>232</v>
      </c>
      <c r="C8527" s="18" t="s">
        <v>345</v>
      </c>
      <c r="D8527" s="18" t="s">
        <v>275</v>
      </c>
      <c r="E8527" s="18" t="s">
        <v>28</v>
      </c>
      <c r="F8527" s="44">
        <v>77</v>
      </c>
    </row>
    <row r="8528" spans="1:6" x14ac:dyDescent="0.2">
      <c r="A8528" s="18" t="s">
        <v>231</v>
      </c>
      <c r="B8528" s="18" t="s">
        <v>232</v>
      </c>
      <c r="C8528" s="18" t="s">
        <v>345</v>
      </c>
      <c r="D8528" s="18" t="s">
        <v>275</v>
      </c>
      <c r="E8528" s="18" t="s">
        <v>31</v>
      </c>
      <c r="F8528" s="44">
        <v>211</v>
      </c>
    </row>
    <row r="8529" spans="1:6" x14ac:dyDescent="0.2">
      <c r="A8529" s="18" t="s">
        <v>231</v>
      </c>
      <c r="B8529" s="18" t="s">
        <v>232</v>
      </c>
      <c r="C8529" s="18" t="s">
        <v>345</v>
      </c>
      <c r="D8529" s="18" t="s">
        <v>275</v>
      </c>
      <c r="E8529" s="18" t="s">
        <v>26</v>
      </c>
      <c r="F8529" s="44">
        <v>671</v>
      </c>
    </row>
    <row r="8530" spans="1:6" x14ac:dyDescent="0.2">
      <c r="A8530" s="18" t="s">
        <v>231</v>
      </c>
      <c r="B8530" s="18" t="s">
        <v>232</v>
      </c>
      <c r="C8530" s="18" t="s">
        <v>345</v>
      </c>
      <c r="D8530" s="18" t="s">
        <v>275</v>
      </c>
      <c r="E8530" s="18" t="s">
        <v>33</v>
      </c>
      <c r="F8530" s="44">
        <v>201</v>
      </c>
    </row>
    <row r="8531" spans="1:6" x14ac:dyDescent="0.2">
      <c r="A8531" s="18" t="s">
        <v>231</v>
      </c>
      <c r="B8531" s="18" t="s">
        <v>232</v>
      </c>
      <c r="C8531" s="18" t="s">
        <v>345</v>
      </c>
      <c r="D8531" s="18" t="s">
        <v>275</v>
      </c>
      <c r="E8531" s="18" t="s">
        <v>23</v>
      </c>
      <c r="F8531" s="44">
        <v>202</v>
      </c>
    </row>
    <row r="8532" spans="1:6" x14ac:dyDescent="0.2">
      <c r="A8532" s="18" t="s">
        <v>231</v>
      </c>
      <c r="B8532" s="18" t="s">
        <v>232</v>
      </c>
      <c r="C8532" s="18" t="s">
        <v>345</v>
      </c>
      <c r="D8532" s="18" t="s">
        <v>275</v>
      </c>
      <c r="E8532" s="18" t="s">
        <v>32</v>
      </c>
      <c r="F8532" s="44">
        <v>3</v>
      </c>
    </row>
    <row r="8533" spans="1:6" x14ac:dyDescent="0.2">
      <c r="A8533" s="18" t="s">
        <v>231</v>
      </c>
      <c r="B8533" s="18" t="s">
        <v>232</v>
      </c>
      <c r="C8533" s="18" t="s">
        <v>345</v>
      </c>
      <c r="D8533" s="18" t="s">
        <v>275</v>
      </c>
      <c r="E8533" s="18" t="s">
        <v>29</v>
      </c>
      <c r="F8533" s="44">
        <v>82</v>
      </c>
    </row>
    <row r="8534" spans="1:6" x14ac:dyDescent="0.2">
      <c r="A8534" s="18" t="s">
        <v>231</v>
      </c>
      <c r="B8534" s="18" t="s">
        <v>232</v>
      </c>
      <c r="C8534" s="18" t="s">
        <v>345</v>
      </c>
      <c r="D8534" s="18" t="s">
        <v>162</v>
      </c>
      <c r="E8534" s="18" t="s">
        <v>163</v>
      </c>
      <c r="F8534" s="44">
        <v>3721</v>
      </c>
    </row>
    <row r="8535" spans="1:6" x14ac:dyDescent="0.2">
      <c r="A8535" s="18" t="s">
        <v>231</v>
      </c>
      <c r="B8535" s="18" t="s">
        <v>232</v>
      </c>
      <c r="C8535" s="18" t="s">
        <v>345</v>
      </c>
      <c r="D8535" s="18" t="s">
        <v>65</v>
      </c>
      <c r="E8535" s="18" t="s">
        <v>70</v>
      </c>
      <c r="F8535" s="44">
        <v>15</v>
      </c>
    </row>
    <row r="8536" spans="1:6" x14ac:dyDescent="0.2">
      <c r="A8536" s="18" t="s">
        <v>231</v>
      </c>
      <c r="B8536" s="18" t="s">
        <v>232</v>
      </c>
      <c r="C8536" s="18" t="s">
        <v>345</v>
      </c>
      <c r="D8536" s="18" t="s">
        <v>65</v>
      </c>
      <c r="E8536" s="18" t="s">
        <v>277</v>
      </c>
      <c r="F8536" s="44">
        <v>17</v>
      </c>
    </row>
    <row r="8537" spans="1:6" x14ac:dyDescent="0.2">
      <c r="A8537" s="18" t="s">
        <v>231</v>
      </c>
      <c r="B8537" s="18" t="s">
        <v>232</v>
      </c>
      <c r="C8537" s="18" t="s">
        <v>345</v>
      </c>
      <c r="D8537" s="18" t="s">
        <v>65</v>
      </c>
      <c r="E8537" s="18" t="s">
        <v>278</v>
      </c>
      <c r="F8537" s="44">
        <v>305</v>
      </c>
    </row>
    <row r="8538" spans="1:6" x14ac:dyDescent="0.2">
      <c r="A8538" s="18" t="s">
        <v>231</v>
      </c>
      <c r="B8538" s="18" t="s">
        <v>232</v>
      </c>
      <c r="C8538" s="18" t="s">
        <v>345</v>
      </c>
      <c r="D8538" s="18" t="s">
        <v>65</v>
      </c>
      <c r="E8538" s="18" t="s">
        <v>279</v>
      </c>
      <c r="F8538" s="44">
        <v>81</v>
      </c>
    </row>
    <row r="8539" spans="1:6" x14ac:dyDescent="0.2">
      <c r="A8539" s="18" t="s">
        <v>231</v>
      </c>
      <c r="B8539" s="18" t="s">
        <v>232</v>
      </c>
      <c r="C8539" s="18" t="s">
        <v>345</v>
      </c>
      <c r="D8539" s="18" t="s">
        <v>65</v>
      </c>
      <c r="E8539" s="18" t="s">
        <v>23</v>
      </c>
      <c r="F8539" s="44">
        <v>454</v>
      </c>
    </row>
    <row r="8540" spans="1:6" x14ac:dyDescent="0.2">
      <c r="A8540" s="18" t="s">
        <v>231</v>
      </c>
      <c r="B8540" s="18" t="s">
        <v>232</v>
      </c>
      <c r="C8540" s="18" t="s">
        <v>345</v>
      </c>
      <c r="D8540" s="18" t="s">
        <v>65</v>
      </c>
      <c r="E8540" s="18" t="s">
        <v>280</v>
      </c>
      <c r="F8540" s="44">
        <v>2</v>
      </c>
    </row>
    <row r="8541" spans="1:6" x14ac:dyDescent="0.2">
      <c r="A8541" s="18" t="s">
        <v>231</v>
      </c>
      <c r="B8541" s="18" t="s">
        <v>232</v>
      </c>
      <c r="C8541" s="18" t="s">
        <v>345</v>
      </c>
      <c r="D8541" s="18" t="s">
        <v>65</v>
      </c>
      <c r="E8541" s="18" t="s">
        <v>66</v>
      </c>
      <c r="F8541" s="44">
        <v>128</v>
      </c>
    </row>
    <row r="8542" spans="1:6" x14ac:dyDescent="0.2">
      <c r="A8542" s="18" t="s">
        <v>231</v>
      </c>
      <c r="B8542" s="18" t="s">
        <v>232</v>
      </c>
      <c r="C8542" s="18" t="s">
        <v>345</v>
      </c>
      <c r="D8542" s="18" t="s">
        <v>243</v>
      </c>
      <c r="E8542" s="18" t="s">
        <v>21</v>
      </c>
      <c r="F8542" s="44">
        <v>13</v>
      </c>
    </row>
    <row r="8543" spans="1:6" x14ac:dyDescent="0.2">
      <c r="A8543" s="18" t="s">
        <v>231</v>
      </c>
      <c r="B8543" s="18" t="s">
        <v>232</v>
      </c>
      <c r="C8543" s="18" t="s">
        <v>345</v>
      </c>
      <c r="D8543" s="18" t="s">
        <v>243</v>
      </c>
      <c r="E8543" s="18" t="s">
        <v>14</v>
      </c>
      <c r="F8543" s="44">
        <v>13</v>
      </c>
    </row>
    <row r="8544" spans="1:6" x14ac:dyDescent="0.2">
      <c r="A8544" s="18" t="s">
        <v>231</v>
      </c>
      <c r="B8544" s="18" t="s">
        <v>232</v>
      </c>
      <c r="C8544" s="18" t="s">
        <v>345</v>
      </c>
      <c r="D8544" s="18" t="s">
        <v>243</v>
      </c>
      <c r="E8544" s="18" t="s">
        <v>18</v>
      </c>
      <c r="F8544" s="44">
        <v>82</v>
      </c>
    </row>
    <row r="8545" spans="1:6" x14ac:dyDescent="0.2">
      <c r="A8545" s="18" t="s">
        <v>231</v>
      </c>
      <c r="B8545" s="18" t="s">
        <v>232</v>
      </c>
      <c r="C8545" s="18" t="s">
        <v>345</v>
      </c>
      <c r="D8545" s="18" t="s">
        <v>243</v>
      </c>
      <c r="E8545" s="18" t="s">
        <v>17</v>
      </c>
      <c r="F8545" s="44">
        <v>48</v>
      </c>
    </row>
    <row r="8546" spans="1:6" x14ac:dyDescent="0.2">
      <c r="A8546" s="18" t="s">
        <v>231</v>
      </c>
      <c r="B8546" s="18" t="s">
        <v>232</v>
      </c>
      <c r="C8546" s="18" t="s">
        <v>345</v>
      </c>
      <c r="D8546" s="18" t="s">
        <v>243</v>
      </c>
      <c r="E8546" s="18" t="s">
        <v>20</v>
      </c>
      <c r="F8546" s="44">
        <v>10</v>
      </c>
    </row>
    <row r="8547" spans="1:6" x14ac:dyDescent="0.2">
      <c r="A8547" s="18" t="s">
        <v>231</v>
      </c>
      <c r="B8547" s="18" t="s">
        <v>232</v>
      </c>
      <c r="C8547" s="18" t="s">
        <v>345</v>
      </c>
      <c r="D8547" s="18" t="s">
        <v>243</v>
      </c>
      <c r="E8547" s="18" t="s">
        <v>23</v>
      </c>
      <c r="F8547" s="44">
        <v>31</v>
      </c>
    </row>
    <row r="8548" spans="1:6" x14ac:dyDescent="0.2">
      <c r="A8548" s="18" t="s">
        <v>231</v>
      </c>
      <c r="B8548" s="18" t="s">
        <v>232</v>
      </c>
      <c r="C8548" s="18" t="s">
        <v>345</v>
      </c>
      <c r="D8548" s="18" t="s">
        <v>243</v>
      </c>
      <c r="E8548" s="18" t="s">
        <v>15</v>
      </c>
      <c r="F8548" s="44">
        <v>56</v>
      </c>
    </row>
    <row r="8549" spans="1:6" x14ac:dyDescent="0.2">
      <c r="A8549" s="18" t="s">
        <v>231</v>
      </c>
      <c r="B8549" s="18" t="s">
        <v>232</v>
      </c>
      <c r="C8549" s="18" t="s">
        <v>345</v>
      </c>
      <c r="D8549" s="18" t="s">
        <v>243</v>
      </c>
      <c r="E8549" s="18" t="s">
        <v>22</v>
      </c>
      <c r="F8549" s="44">
        <v>27</v>
      </c>
    </row>
    <row r="8550" spans="1:6" x14ac:dyDescent="0.2">
      <c r="A8550" s="18" t="s">
        <v>231</v>
      </c>
      <c r="B8550" s="18" t="s">
        <v>232</v>
      </c>
      <c r="C8550" s="18" t="s">
        <v>345</v>
      </c>
      <c r="D8550" s="18" t="s">
        <v>98</v>
      </c>
      <c r="E8550" s="18" t="s">
        <v>100</v>
      </c>
      <c r="F8550" s="44">
        <v>46</v>
      </c>
    </row>
    <row r="8551" spans="1:6" x14ac:dyDescent="0.2">
      <c r="A8551" s="18" t="s">
        <v>231</v>
      </c>
      <c r="B8551" s="18" t="s">
        <v>232</v>
      </c>
      <c r="C8551" s="18" t="s">
        <v>345</v>
      </c>
      <c r="D8551" s="18" t="s">
        <v>98</v>
      </c>
      <c r="E8551" s="18" t="s">
        <v>102</v>
      </c>
      <c r="F8551" s="44">
        <v>9</v>
      </c>
    </row>
    <row r="8552" spans="1:6" x14ac:dyDescent="0.2">
      <c r="A8552" s="18" t="s">
        <v>231</v>
      </c>
      <c r="B8552" s="18" t="s">
        <v>232</v>
      </c>
      <c r="C8552" s="18" t="s">
        <v>345</v>
      </c>
      <c r="D8552" s="18" t="s">
        <v>98</v>
      </c>
      <c r="E8552" s="18" t="s">
        <v>23</v>
      </c>
      <c r="F8552" s="44">
        <v>142</v>
      </c>
    </row>
    <row r="8553" spans="1:6" x14ac:dyDescent="0.2">
      <c r="A8553" s="18" t="s">
        <v>231</v>
      </c>
      <c r="B8553" s="18" t="s">
        <v>232</v>
      </c>
      <c r="C8553" s="18" t="s">
        <v>345</v>
      </c>
      <c r="D8553" s="18" t="s">
        <v>98</v>
      </c>
      <c r="E8553" s="18" t="s">
        <v>101</v>
      </c>
      <c r="F8553" s="44">
        <v>108</v>
      </c>
    </row>
    <row r="8554" spans="1:6" x14ac:dyDescent="0.2">
      <c r="A8554" s="18" t="s">
        <v>231</v>
      </c>
      <c r="B8554" s="18" t="s">
        <v>232</v>
      </c>
      <c r="C8554" s="18" t="s">
        <v>345</v>
      </c>
      <c r="D8554" s="18" t="s">
        <v>98</v>
      </c>
      <c r="E8554" s="18" t="s">
        <v>104</v>
      </c>
      <c r="F8554" s="44">
        <v>16</v>
      </c>
    </row>
    <row r="8555" spans="1:6" x14ac:dyDescent="0.2">
      <c r="A8555" s="18" t="s">
        <v>231</v>
      </c>
      <c r="B8555" s="18" t="s">
        <v>232</v>
      </c>
      <c r="C8555" s="18" t="s">
        <v>345</v>
      </c>
      <c r="D8555" s="18" t="s">
        <v>98</v>
      </c>
      <c r="E8555" s="18" t="s">
        <v>99</v>
      </c>
      <c r="F8555" s="44">
        <v>1156</v>
      </c>
    </row>
    <row r="8556" spans="1:6" x14ac:dyDescent="0.2">
      <c r="A8556" s="18" t="s">
        <v>231</v>
      </c>
      <c r="B8556" s="18" t="s">
        <v>232</v>
      </c>
      <c r="C8556" s="18" t="s">
        <v>345</v>
      </c>
      <c r="D8556" s="18" t="s">
        <v>98</v>
      </c>
      <c r="E8556" s="18" t="s">
        <v>103</v>
      </c>
      <c r="F8556" s="44">
        <v>190</v>
      </c>
    </row>
    <row r="8557" spans="1:6" x14ac:dyDescent="0.2">
      <c r="A8557" s="18" t="s">
        <v>231</v>
      </c>
      <c r="B8557" s="18" t="s">
        <v>232</v>
      </c>
      <c r="C8557" s="18" t="s">
        <v>345</v>
      </c>
      <c r="D8557" s="18" t="s">
        <v>39</v>
      </c>
      <c r="E8557" s="18" t="s">
        <v>172</v>
      </c>
      <c r="F8557" s="44">
        <v>49</v>
      </c>
    </row>
    <row r="8558" spans="1:6" x14ac:dyDescent="0.2">
      <c r="A8558" s="18" t="s">
        <v>231</v>
      </c>
      <c r="B8558" s="18" t="s">
        <v>232</v>
      </c>
      <c r="C8558" s="18" t="s">
        <v>345</v>
      </c>
      <c r="D8558" s="18" t="s">
        <v>39</v>
      </c>
      <c r="E8558" s="18" t="s">
        <v>174</v>
      </c>
      <c r="F8558" s="44">
        <v>88</v>
      </c>
    </row>
    <row r="8559" spans="1:6" x14ac:dyDescent="0.2">
      <c r="A8559" s="18" t="s">
        <v>231</v>
      </c>
      <c r="B8559" s="18" t="s">
        <v>232</v>
      </c>
      <c r="C8559" s="18" t="s">
        <v>345</v>
      </c>
      <c r="D8559" s="18" t="s">
        <v>39</v>
      </c>
      <c r="E8559" s="18" t="s">
        <v>23</v>
      </c>
      <c r="F8559" s="44">
        <v>30</v>
      </c>
    </row>
    <row r="8560" spans="1:6" x14ac:dyDescent="0.2">
      <c r="A8560" s="18" t="s">
        <v>231</v>
      </c>
      <c r="B8560" s="18" t="s">
        <v>232</v>
      </c>
      <c r="C8560" s="18" t="s">
        <v>345</v>
      </c>
      <c r="D8560" s="18" t="s">
        <v>39</v>
      </c>
      <c r="E8560" s="18" t="s">
        <v>54</v>
      </c>
      <c r="F8560" s="44">
        <v>29</v>
      </c>
    </row>
    <row r="8561" spans="1:6" x14ac:dyDescent="0.2">
      <c r="A8561" s="18" t="s">
        <v>231</v>
      </c>
      <c r="B8561" s="18" t="s">
        <v>232</v>
      </c>
      <c r="C8561" s="18" t="s">
        <v>345</v>
      </c>
      <c r="D8561" s="18" t="s">
        <v>39</v>
      </c>
      <c r="E8561" s="18" t="s">
        <v>171</v>
      </c>
      <c r="F8561" s="44">
        <v>2</v>
      </c>
    </row>
    <row r="8562" spans="1:6" x14ac:dyDescent="0.2">
      <c r="A8562" s="18" t="s">
        <v>231</v>
      </c>
      <c r="B8562" s="18" t="s">
        <v>232</v>
      </c>
      <c r="C8562" s="18" t="s">
        <v>345</v>
      </c>
      <c r="D8562" s="18" t="s">
        <v>39</v>
      </c>
      <c r="E8562" s="18" t="s">
        <v>55</v>
      </c>
      <c r="F8562" s="44">
        <v>74</v>
      </c>
    </row>
    <row r="8563" spans="1:6" x14ac:dyDescent="0.2">
      <c r="A8563" s="18" t="s">
        <v>231</v>
      </c>
      <c r="B8563" s="18" t="s">
        <v>232</v>
      </c>
      <c r="C8563" s="18" t="s">
        <v>345</v>
      </c>
      <c r="D8563" s="18" t="s">
        <v>39</v>
      </c>
      <c r="E8563" s="18" t="s">
        <v>42</v>
      </c>
      <c r="F8563" s="44">
        <v>4</v>
      </c>
    </row>
    <row r="8564" spans="1:6" x14ac:dyDescent="0.2">
      <c r="A8564" s="18" t="s">
        <v>231</v>
      </c>
      <c r="B8564" s="18" t="s">
        <v>232</v>
      </c>
      <c r="C8564" s="18" t="s">
        <v>345</v>
      </c>
      <c r="D8564" s="18" t="s">
        <v>39</v>
      </c>
      <c r="E8564" s="18" t="s">
        <v>43</v>
      </c>
      <c r="F8564" s="44">
        <v>2</v>
      </c>
    </row>
    <row r="8565" spans="1:6" x14ac:dyDescent="0.2">
      <c r="A8565" s="18" t="s">
        <v>231</v>
      </c>
      <c r="B8565" s="18" t="s">
        <v>232</v>
      </c>
      <c r="C8565" s="18" t="s">
        <v>345</v>
      </c>
      <c r="D8565" s="18" t="s">
        <v>39</v>
      </c>
      <c r="E8565" s="18" t="s">
        <v>170</v>
      </c>
      <c r="F8565" s="44">
        <v>32</v>
      </c>
    </row>
    <row r="8566" spans="1:6" x14ac:dyDescent="0.2">
      <c r="A8566" s="18" t="s">
        <v>231</v>
      </c>
      <c r="B8566" s="18" t="s">
        <v>232</v>
      </c>
      <c r="C8566" s="18" t="s">
        <v>345</v>
      </c>
      <c r="D8566" s="18" t="s">
        <v>39</v>
      </c>
      <c r="E8566" s="18" t="s">
        <v>48</v>
      </c>
      <c r="F8566" s="44">
        <v>5</v>
      </c>
    </row>
    <row r="8567" spans="1:6" x14ac:dyDescent="0.2">
      <c r="A8567" s="18" t="s">
        <v>231</v>
      </c>
      <c r="B8567" s="18" t="s">
        <v>232</v>
      </c>
      <c r="C8567" s="18" t="s">
        <v>345</v>
      </c>
      <c r="D8567" s="18" t="s">
        <v>39</v>
      </c>
      <c r="E8567" s="18" t="s">
        <v>47</v>
      </c>
      <c r="F8567" s="44">
        <v>203</v>
      </c>
    </row>
    <row r="8568" spans="1:6" x14ac:dyDescent="0.2">
      <c r="A8568" s="18" t="s">
        <v>231</v>
      </c>
      <c r="B8568" s="18" t="s">
        <v>232</v>
      </c>
      <c r="C8568" s="18" t="s">
        <v>345</v>
      </c>
      <c r="D8568" s="18" t="s">
        <v>39</v>
      </c>
      <c r="E8568" s="18" t="s">
        <v>169</v>
      </c>
      <c r="F8568" s="44">
        <v>161</v>
      </c>
    </row>
    <row r="8569" spans="1:6" x14ac:dyDescent="0.2">
      <c r="A8569" s="18" t="s">
        <v>231</v>
      </c>
      <c r="B8569" s="18" t="s">
        <v>232</v>
      </c>
      <c r="C8569" s="18" t="s">
        <v>345</v>
      </c>
      <c r="D8569" s="18" t="s">
        <v>39</v>
      </c>
      <c r="E8569" s="18" t="s">
        <v>189</v>
      </c>
      <c r="F8569" s="44">
        <v>5</v>
      </c>
    </row>
    <row r="8570" spans="1:6" x14ac:dyDescent="0.2">
      <c r="A8570" s="18" t="s">
        <v>231</v>
      </c>
      <c r="B8570" s="18" t="s">
        <v>232</v>
      </c>
      <c r="C8570" s="18" t="s">
        <v>345</v>
      </c>
      <c r="D8570" s="18" t="s">
        <v>39</v>
      </c>
      <c r="E8570" s="18" t="s">
        <v>56</v>
      </c>
      <c r="F8570" s="44">
        <v>57</v>
      </c>
    </row>
    <row r="8571" spans="1:6" x14ac:dyDescent="0.2">
      <c r="A8571" s="18" t="s">
        <v>231</v>
      </c>
      <c r="B8571" s="18" t="s">
        <v>232</v>
      </c>
      <c r="C8571" s="18" t="s">
        <v>345</v>
      </c>
      <c r="D8571" s="18" t="s">
        <v>39</v>
      </c>
      <c r="E8571" s="18" t="s">
        <v>44</v>
      </c>
      <c r="F8571" s="44">
        <v>5</v>
      </c>
    </row>
    <row r="8572" spans="1:6" x14ac:dyDescent="0.2">
      <c r="A8572" s="18" t="s">
        <v>231</v>
      </c>
      <c r="B8572" s="18" t="s">
        <v>232</v>
      </c>
      <c r="C8572" s="18" t="s">
        <v>345</v>
      </c>
      <c r="D8572" s="18" t="s">
        <v>39</v>
      </c>
      <c r="E8572" s="18" t="s">
        <v>173</v>
      </c>
      <c r="F8572" s="44">
        <v>6</v>
      </c>
    </row>
    <row r="8573" spans="1:6" x14ac:dyDescent="0.2">
      <c r="A8573" s="18" t="s">
        <v>231</v>
      </c>
      <c r="B8573" s="18" t="s">
        <v>232</v>
      </c>
      <c r="C8573" s="18" t="s">
        <v>345</v>
      </c>
      <c r="D8573" s="18" t="s">
        <v>13</v>
      </c>
      <c r="E8573" s="18" t="s">
        <v>21</v>
      </c>
      <c r="F8573" s="44">
        <v>179</v>
      </c>
    </row>
    <row r="8574" spans="1:6" x14ac:dyDescent="0.2">
      <c r="A8574" s="18" t="s">
        <v>231</v>
      </c>
      <c r="B8574" s="18" t="s">
        <v>232</v>
      </c>
      <c r="C8574" s="18" t="s">
        <v>345</v>
      </c>
      <c r="D8574" s="18" t="s">
        <v>13</v>
      </c>
      <c r="E8574" s="18" t="s">
        <v>14</v>
      </c>
      <c r="F8574" s="44">
        <v>907</v>
      </c>
    </row>
    <row r="8575" spans="1:6" x14ac:dyDescent="0.2">
      <c r="A8575" s="18" t="s">
        <v>231</v>
      </c>
      <c r="B8575" s="18" t="s">
        <v>232</v>
      </c>
      <c r="C8575" s="18" t="s">
        <v>345</v>
      </c>
      <c r="D8575" s="18" t="s">
        <v>13</v>
      </c>
      <c r="E8575" s="18" t="s">
        <v>18</v>
      </c>
      <c r="F8575" s="44">
        <v>2669</v>
      </c>
    </row>
    <row r="8576" spans="1:6" x14ac:dyDescent="0.2">
      <c r="A8576" s="18" t="s">
        <v>231</v>
      </c>
      <c r="B8576" s="18" t="s">
        <v>232</v>
      </c>
      <c r="C8576" s="18" t="s">
        <v>345</v>
      </c>
      <c r="D8576" s="18" t="s">
        <v>13</v>
      </c>
      <c r="E8576" s="18" t="s">
        <v>17</v>
      </c>
      <c r="F8576" s="44">
        <v>2356</v>
      </c>
    </row>
    <row r="8577" spans="1:6" x14ac:dyDescent="0.2">
      <c r="A8577" s="18" t="s">
        <v>231</v>
      </c>
      <c r="B8577" s="18" t="s">
        <v>232</v>
      </c>
      <c r="C8577" s="18" t="s">
        <v>345</v>
      </c>
      <c r="D8577" s="18" t="s">
        <v>13</v>
      </c>
      <c r="E8577" s="18" t="s">
        <v>20</v>
      </c>
      <c r="F8577" s="44">
        <v>285</v>
      </c>
    </row>
    <row r="8578" spans="1:6" x14ac:dyDescent="0.2">
      <c r="A8578" s="18" t="s">
        <v>231</v>
      </c>
      <c r="B8578" s="18" t="s">
        <v>232</v>
      </c>
      <c r="C8578" s="18" t="s">
        <v>345</v>
      </c>
      <c r="D8578" s="18" t="s">
        <v>13</v>
      </c>
      <c r="E8578" s="18" t="s">
        <v>23</v>
      </c>
      <c r="F8578" s="44">
        <v>168</v>
      </c>
    </row>
    <row r="8579" spans="1:6" x14ac:dyDescent="0.2">
      <c r="A8579" s="18" t="s">
        <v>231</v>
      </c>
      <c r="B8579" s="18" t="s">
        <v>232</v>
      </c>
      <c r="C8579" s="18" t="s">
        <v>345</v>
      </c>
      <c r="D8579" s="18" t="s">
        <v>13</v>
      </c>
      <c r="E8579" s="18" t="s">
        <v>15</v>
      </c>
      <c r="F8579" s="44">
        <v>510</v>
      </c>
    </row>
    <row r="8580" spans="1:6" x14ac:dyDescent="0.2">
      <c r="A8580" s="18" t="s">
        <v>231</v>
      </c>
      <c r="B8580" s="18" t="s">
        <v>232</v>
      </c>
      <c r="C8580" s="18" t="s">
        <v>345</v>
      </c>
      <c r="D8580" s="18" t="s">
        <v>13</v>
      </c>
      <c r="E8580" s="18" t="s">
        <v>22</v>
      </c>
      <c r="F8580" s="44">
        <v>451</v>
      </c>
    </row>
    <row r="8581" spans="1:6" x14ac:dyDescent="0.2">
      <c r="A8581" s="18" t="s">
        <v>231</v>
      </c>
      <c r="B8581" s="18" t="s">
        <v>232</v>
      </c>
      <c r="C8581" s="18" t="s">
        <v>345</v>
      </c>
      <c r="D8581" s="18" t="s">
        <v>13</v>
      </c>
      <c r="E8581" s="18" t="s">
        <v>19</v>
      </c>
      <c r="F8581" s="44">
        <v>143</v>
      </c>
    </row>
    <row r="8582" spans="1:6" x14ac:dyDescent="0.2">
      <c r="A8582" s="18" t="s">
        <v>231</v>
      </c>
      <c r="B8582" s="18" t="s">
        <v>232</v>
      </c>
      <c r="C8582" s="18" t="s">
        <v>345</v>
      </c>
      <c r="D8582" s="18" t="s">
        <v>128</v>
      </c>
      <c r="E8582" s="18" t="s">
        <v>23</v>
      </c>
      <c r="F8582" s="44">
        <v>417</v>
      </c>
    </row>
    <row r="8583" spans="1:6" x14ac:dyDescent="0.2">
      <c r="A8583" s="18" t="s">
        <v>231</v>
      </c>
      <c r="B8583" s="18" t="s">
        <v>232</v>
      </c>
      <c r="C8583" s="18" t="s">
        <v>345</v>
      </c>
      <c r="D8583" s="18" t="s">
        <v>128</v>
      </c>
      <c r="E8583" s="18" t="s">
        <v>129</v>
      </c>
      <c r="F8583" s="44">
        <v>61</v>
      </c>
    </row>
    <row r="8584" spans="1:6" x14ac:dyDescent="0.2">
      <c r="A8584" s="18" t="s">
        <v>231</v>
      </c>
      <c r="B8584" s="18" t="s">
        <v>232</v>
      </c>
      <c r="C8584" s="18" t="s">
        <v>345</v>
      </c>
      <c r="D8584" s="18" t="s">
        <v>128</v>
      </c>
      <c r="E8584" s="18" t="s">
        <v>130</v>
      </c>
      <c r="F8584" s="44">
        <v>299</v>
      </c>
    </row>
    <row r="8585" spans="1:6" x14ac:dyDescent="0.2">
      <c r="A8585" s="18" t="s">
        <v>231</v>
      </c>
      <c r="B8585" s="18" t="s">
        <v>232</v>
      </c>
      <c r="C8585" s="18" t="s">
        <v>345</v>
      </c>
      <c r="D8585" s="18" t="s">
        <v>244</v>
      </c>
      <c r="E8585" s="18" t="s">
        <v>160</v>
      </c>
      <c r="F8585" s="44">
        <v>38</v>
      </c>
    </row>
    <row r="8586" spans="1:6" x14ac:dyDescent="0.2">
      <c r="A8586" s="18" t="s">
        <v>231</v>
      </c>
      <c r="B8586" s="18" t="s">
        <v>232</v>
      </c>
      <c r="C8586" s="18" t="s">
        <v>345</v>
      </c>
      <c r="D8586" s="18" t="s">
        <v>244</v>
      </c>
      <c r="E8586" s="18" t="s">
        <v>159</v>
      </c>
      <c r="F8586" s="44">
        <v>2</v>
      </c>
    </row>
    <row r="8587" spans="1:6" x14ac:dyDescent="0.2">
      <c r="A8587" s="18" t="s">
        <v>231</v>
      </c>
      <c r="B8587" s="18" t="s">
        <v>232</v>
      </c>
      <c r="C8587" s="18" t="s">
        <v>345</v>
      </c>
      <c r="D8587" s="18" t="s">
        <v>244</v>
      </c>
      <c r="E8587" s="18" t="s">
        <v>161</v>
      </c>
      <c r="F8587" s="44">
        <v>50</v>
      </c>
    </row>
    <row r="8588" spans="1:6" x14ac:dyDescent="0.2">
      <c r="A8588" s="18" t="s">
        <v>231</v>
      </c>
      <c r="B8588" s="18" t="s">
        <v>232</v>
      </c>
      <c r="C8588" s="18" t="s">
        <v>345</v>
      </c>
      <c r="D8588" s="18" t="s">
        <v>138</v>
      </c>
      <c r="E8588" s="18" t="s">
        <v>140</v>
      </c>
      <c r="F8588" s="44">
        <v>116</v>
      </c>
    </row>
    <row r="8589" spans="1:6" x14ac:dyDescent="0.2">
      <c r="A8589" s="18" t="s">
        <v>231</v>
      </c>
      <c r="B8589" s="18" t="s">
        <v>232</v>
      </c>
      <c r="C8589" s="18" t="s">
        <v>345</v>
      </c>
      <c r="D8589" s="18" t="s">
        <v>138</v>
      </c>
      <c r="E8589" s="18" t="s">
        <v>139</v>
      </c>
      <c r="F8589" s="44">
        <v>603</v>
      </c>
    </row>
    <row r="8590" spans="1:6" x14ac:dyDescent="0.2">
      <c r="A8590" s="18" t="s">
        <v>231</v>
      </c>
      <c r="B8590" s="18" t="s">
        <v>232</v>
      </c>
      <c r="C8590" s="18" t="s">
        <v>345</v>
      </c>
      <c r="D8590" s="18" t="s">
        <v>148</v>
      </c>
      <c r="E8590" s="18" t="s">
        <v>23</v>
      </c>
      <c r="F8590" s="44">
        <v>4</v>
      </c>
    </row>
    <row r="8591" spans="1:6" x14ac:dyDescent="0.2">
      <c r="A8591" s="18" t="s">
        <v>245</v>
      </c>
      <c r="B8591" s="18" t="s">
        <v>346</v>
      </c>
      <c r="C8591" s="18" t="s">
        <v>347</v>
      </c>
      <c r="D8591" s="18" t="s">
        <v>21</v>
      </c>
      <c r="E8591" s="18" t="s">
        <v>156</v>
      </c>
      <c r="F8591" s="44">
        <v>240</v>
      </c>
    </row>
    <row r="8592" spans="1:6" x14ac:dyDescent="0.2">
      <c r="A8592" s="18" t="s">
        <v>245</v>
      </c>
      <c r="B8592" s="18" t="s">
        <v>346</v>
      </c>
      <c r="C8592" s="18" t="s">
        <v>347</v>
      </c>
      <c r="D8592" s="18" t="s">
        <v>21</v>
      </c>
      <c r="E8592" s="18" t="s">
        <v>157</v>
      </c>
      <c r="F8592" s="44">
        <v>547</v>
      </c>
    </row>
    <row r="8593" spans="1:6" x14ac:dyDescent="0.2">
      <c r="A8593" s="18" t="s">
        <v>245</v>
      </c>
      <c r="B8593" s="18" t="s">
        <v>346</v>
      </c>
      <c r="C8593" s="18" t="s">
        <v>347</v>
      </c>
      <c r="D8593" s="18" t="s">
        <v>73</v>
      </c>
      <c r="E8593" s="18" t="s">
        <v>93</v>
      </c>
      <c r="F8593" s="44">
        <v>35</v>
      </c>
    </row>
    <row r="8594" spans="1:6" x14ac:dyDescent="0.2">
      <c r="A8594" s="18" t="s">
        <v>245</v>
      </c>
      <c r="B8594" s="18" t="s">
        <v>346</v>
      </c>
      <c r="C8594" s="18" t="s">
        <v>347</v>
      </c>
      <c r="D8594" s="18" t="s">
        <v>73</v>
      </c>
      <c r="E8594" s="18" t="s">
        <v>92</v>
      </c>
      <c r="F8594" s="44">
        <v>8</v>
      </c>
    </row>
    <row r="8595" spans="1:6" x14ac:dyDescent="0.2">
      <c r="A8595" s="18" t="s">
        <v>245</v>
      </c>
      <c r="B8595" s="18" t="s">
        <v>346</v>
      </c>
      <c r="C8595" s="18" t="s">
        <v>347</v>
      </c>
      <c r="D8595" s="18" t="s">
        <v>73</v>
      </c>
      <c r="E8595" s="18" t="s">
        <v>94</v>
      </c>
      <c r="F8595" s="44">
        <v>19</v>
      </c>
    </row>
    <row r="8596" spans="1:6" x14ac:dyDescent="0.2">
      <c r="A8596" s="18" t="s">
        <v>245</v>
      </c>
      <c r="B8596" s="18" t="s">
        <v>346</v>
      </c>
      <c r="C8596" s="18" t="s">
        <v>347</v>
      </c>
      <c r="D8596" s="18" t="s">
        <v>73</v>
      </c>
      <c r="E8596" s="18" t="s">
        <v>87</v>
      </c>
      <c r="F8596" s="44">
        <v>6</v>
      </c>
    </row>
    <row r="8597" spans="1:6" x14ac:dyDescent="0.2">
      <c r="A8597" s="18" t="s">
        <v>245</v>
      </c>
      <c r="B8597" s="18" t="s">
        <v>346</v>
      </c>
      <c r="C8597" s="18" t="s">
        <v>347</v>
      </c>
      <c r="D8597" s="18" t="s">
        <v>73</v>
      </c>
      <c r="E8597" s="18" t="s">
        <v>86</v>
      </c>
      <c r="F8597" s="44">
        <v>40</v>
      </c>
    </row>
    <row r="8598" spans="1:6" x14ac:dyDescent="0.2">
      <c r="A8598" s="18" t="s">
        <v>245</v>
      </c>
      <c r="B8598" s="18" t="s">
        <v>346</v>
      </c>
      <c r="C8598" s="18" t="s">
        <v>347</v>
      </c>
      <c r="D8598" s="18" t="s">
        <v>73</v>
      </c>
      <c r="E8598" s="18" t="s">
        <v>96</v>
      </c>
      <c r="F8598" s="44">
        <v>49</v>
      </c>
    </row>
    <row r="8599" spans="1:6" x14ac:dyDescent="0.2">
      <c r="A8599" s="18" t="s">
        <v>245</v>
      </c>
      <c r="B8599" s="18" t="s">
        <v>346</v>
      </c>
      <c r="C8599" s="18" t="s">
        <v>347</v>
      </c>
      <c r="D8599" s="18" t="s">
        <v>73</v>
      </c>
      <c r="E8599" s="18" t="s">
        <v>95</v>
      </c>
      <c r="F8599" s="44">
        <v>48</v>
      </c>
    </row>
    <row r="8600" spans="1:6" x14ac:dyDescent="0.2">
      <c r="A8600" s="18" t="s">
        <v>245</v>
      </c>
      <c r="B8600" s="18" t="s">
        <v>346</v>
      </c>
      <c r="C8600" s="18" t="s">
        <v>347</v>
      </c>
      <c r="D8600" s="18" t="s">
        <v>73</v>
      </c>
      <c r="E8600" s="18" t="s">
        <v>97</v>
      </c>
      <c r="F8600" s="44">
        <v>18</v>
      </c>
    </row>
    <row r="8601" spans="1:6" x14ac:dyDescent="0.2">
      <c r="A8601" s="18" t="s">
        <v>245</v>
      </c>
      <c r="B8601" s="18" t="s">
        <v>346</v>
      </c>
      <c r="C8601" s="18" t="s">
        <v>347</v>
      </c>
      <c r="D8601" s="18" t="s">
        <v>73</v>
      </c>
      <c r="E8601" s="18" t="s">
        <v>80</v>
      </c>
      <c r="F8601" s="44">
        <v>12</v>
      </c>
    </row>
    <row r="8602" spans="1:6" x14ac:dyDescent="0.2">
      <c r="A8602" s="18" t="s">
        <v>245</v>
      </c>
      <c r="B8602" s="18" t="s">
        <v>346</v>
      </c>
      <c r="C8602" s="18" t="s">
        <v>347</v>
      </c>
      <c r="D8602" s="18" t="s">
        <v>73</v>
      </c>
      <c r="E8602" s="18" t="s">
        <v>79</v>
      </c>
      <c r="F8602" s="44">
        <v>55</v>
      </c>
    </row>
    <row r="8603" spans="1:6" x14ac:dyDescent="0.2">
      <c r="A8603" s="18" t="s">
        <v>245</v>
      </c>
      <c r="B8603" s="18" t="s">
        <v>346</v>
      </c>
      <c r="C8603" s="18" t="s">
        <v>347</v>
      </c>
      <c r="D8603" s="18" t="s">
        <v>73</v>
      </c>
      <c r="E8603" s="18" t="s">
        <v>78</v>
      </c>
      <c r="F8603" s="44">
        <v>10</v>
      </c>
    </row>
    <row r="8604" spans="1:6" x14ac:dyDescent="0.2">
      <c r="A8604" s="18" t="s">
        <v>245</v>
      </c>
      <c r="B8604" s="18" t="s">
        <v>346</v>
      </c>
      <c r="C8604" s="18" t="s">
        <v>347</v>
      </c>
      <c r="D8604" s="18" t="s">
        <v>73</v>
      </c>
      <c r="E8604" s="18" t="s">
        <v>81</v>
      </c>
      <c r="F8604" s="44">
        <v>21</v>
      </c>
    </row>
    <row r="8605" spans="1:6" x14ac:dyDescent="0.2">
      <c r="A8605" s="18" t="s">
        <v>245</v>
      </c>
      <c r="B8605" s="18" t="s">
        <v>346</v>
      </c>
      <c r="C8605" s="18" t="s">
        <v>347</v>
      </c>
      <c r="D8605" s="18" t="s">
        <v>73</v>
      </c>
      <c r="E8605" s="18" t="s">
        <v>76</v>
      </c>
      <c r="F8605" s="44">
        <v>97</v>
      </c>
    </row>
    <row r="8606" spans="1:6" x14ac:dyDescent="0.2">
      <c r="A8606" s="18" t="s">
        <v>245</v>
      </c>
      <c r="B8606" s="18" t="s">
        <v>346</v>
      </c>
      <c r="C8606" s="18" t="s">
        <v>347</v>
      </c>
      <c r="D8606" s="18" t="s">
        <v>73</v>
      </c>
      <c r="E8606" s="18" t="s">
        <v>75</v>
      </c>
      <c r="F8606" s="44">
        <v>336</v>
      </c>
    </row>
    <row r="8607" spans="1:6" x14ac:dyDescent="0.2">
      <c r="A8607" s="18" t="s">
        <v>245</v>
      </c>
      <c r="B8607" s="18" t="s">
        <v>346</v>
      </c>
      <c r="C8607" s="18" t="s">
        <v>347</v>
      </c>
      <c r="D8607" s="18" t="s">
        <v>73</v>
      </c>
      <c r="E8607" s="18" t="s">
        <v>74</v>
      </c>
      <c r="F8607" s="44">
        <v>5</v>
      </c>
    </row>
    <row r="8608" spans="1:6" x14ac:dyDescent="0.2">
      <c r="A8608" s="18" t="s">
        <v>245</v>
      </c>
      <c r="B8608" s="18" t="s">
        <v>346</v>
      </c>
      <c r="C8608" s="18" t="s">
        <v>347</v>
      </c>
      <c r="D8608" s="18" t="s">
        <v>73</v>
      </c>
      <c r="E8608" s="18" t="s">
        <v>77</v>
      </c>
      <c r="F8608" s="44">
        <v>88</v>
      </c>
    </row>
    <row r="8609" spans="1:6" x14ac:dyDescent="0.2">
      <c r="A8609" s="18" t="s">
        <v>245</v>
      </c>
      <c r="B8609" s="18" t="s">
        <v>346</v>
      </c>
      <c r="C8609" s="18" t="s">
        <v>347</v>
      </c>
      <c r="D8609" s="18" t="s">
        <v>73</v>
      </c>
      <c r="E8609" s="18" t="s">
        <v>84</v>
      </c>
      <c r="F8609" s="44">
        <v>3</v>
      </c>
    </row>
    <row r="8610" spans="1:6" x14ac:dyDescent="0.2">
      <c r="A8610" s="18" t="s">
        <v>245</v>
      </c>
      <c r="B8610" s="18" t="s">
        <v>346</v>
      </c>
      <c r="C8610" s="18" t="s">
        <v>347</v>
      </c>
      <c r="D8610" s="18" t="s">
        <v>73</v>
      </c>
      <c r="E8610" s="18" t="s">
        <v>83</v>
      </c>
      <c r="F8610" s="44">
        <v>53</v>
      </c>
    </row>
    <row r="8611" spans="1:6" x14ac:dyDescent="0.2">
      <c r="A8611" s="18" t="s">
        <v>245</v>
      </c>
      <c r="B8611" s="18" t="s">
        <v>346</v>
      </c>
      <c r="C8611" s="18" t="s">
        <v>347</v>
      </c>
      <c r="D8611" s="18" t="s">
        <v>73</v>
      </c>
      <c r="E8611" s="18" t="s">
        <v>82</v>
      </c>
      <c r="F8611" s="44">
        <v>69</v>
      </c>
    </row>
    <row r="8612" spans="1:6" x14ac:dyDescent="0.2">
      <c r="A8612" s="18" t="s">
        <v>245</v>
      </c>
      <c r="B8612" s="18" t="s">
        <v>346</v>
      </c>
      <c r="C8612" s="18" t="s">
        <v>347</v>
      </c>
      <c r="D8612" s="18" t="s">
        <v>73</v>
      </c>
      <c r="E8612" s="18" t="s">
        <v>85</v>
      </c>
      <c r="F8612" s="44">
        <v>42</v>
      </c>
    </row>
    <row r="8613" spans="1:6" x14ac:dyDescent="0.2">
      <c r="A8613" s="18" t="s">
        <v>245</v>
      </c>
      <c r="B8613" s="18" t="s">
        <v>346</v>
      </c>
      <c r="C8613" s="18" t="s">
        <v>347</v>
      </c>
      <c r="D8613" s="18" t="s">
        <v>73</v>
      </c>
      <c r="E8613" s="18" t="s">
        <v>90</v>
      </c>
      <c r="F8613" s="44">
        <v>434</v>
      </c>
    </row>
    <row r="8614" spans="1:6" x14ac:dyDescent="0.2">
      <c r="A8614" s="18" t="s">
        <v>245</v>
      </c>
      <c r="B8614" s="18" t="s">
        <v>346</v>
      </c>
      <c r="C8614" s="18" t="s">
        <v>347</v>
      </c>
      <c r="D8614" s="18" t="s">
        <v>73</v>
      </c>
      <c r="E8614" s="18" t="s">
        <v>89</v>
      </c>
      <c r="F8614" s="44">
        <v>64</v>
      </c>
    </row>
    <row r="8615" spans="1:6" x14ac:dyDescent="0.2">
      <c r="A8615" s="18" t="s">
        <v>245</v>
      </c>
      <c r="B8615" s="18" t="s">
        <v>346</v>
      </c>
      <c r="C8615" s="18" t="s">
        <v>347</v>
      </c>
      <c r="D8615" s="18" t="s">
        <v>73</v>
      </c>
      <c r="E8615" s="18" t="s">
        <v>91</v>
      </c>
      <c r="F8615" s="44">
        <v>326</v>
      </c>
    </row>
    <row r="8616" spans="1:6" x14ac:dyDescent="0.2">
      <c r="A8616" s="18" t="s">
        <v>245</v>
      </c>
      <c r="B8616" s="18" t="s">
        <v>346</v>
      </c>
      <c r="C8616" s="18" t="s">
        <v>347</v>
      </c>
      <c r="D8616" s="18" t="s">
        <v>150</v>
      </c>
      <c r="E8616" s="18" t="s">
        <v>154</v>
      </c>
      <c r="F8616" s="44">
        <v>3689</v>
      </c>
    </row>
    <row r="8617" spans="1:6" x14ac:dyDescent="0.2">
      <c r="A8617" s="18" t="s">
        <v>245</v>
      </c>
      <c r="B8617" s="18" t="s">
        <v>346</v>
      </c>
      <c r="C8617" s="18" t="s">
        <v>347</v>
      </c>
      <c r="D8617" s="18" t="s">
        <v>150</v>
      </c>
      <c r="E8617" s="18" t="s">
        <v>151</v>
      </c>
      <c r="F8617" s="44">
        <v>16</v>
      </c>
    </row>
    <row r="8618" spans="1:6" x14ac:dyDescent="0.2">
      <c r="A8618" s="18" t="s">
        <v>245</v>
      </c>
      <c r="B8618" s="18" t="s">
        <v>346</v>
      </c>
      <c r="C8618" s="18" t="s">
        <v>347</v>
      </c>
      <c r="D8618" s="18" t="s">
        <v>150</v>
      </c>
      <c r="E8618" s="18" t="s">
        <v>152</v>
      </c>
      <c r="F8618" s="44">
        <v>596</v>
      </c>
    </row>
    <row r="8619" spans="1:6" x14ac:dyDescent="0.2">
      <c r="A8619" s="18" t="s">
        <v>245</v>
      </c>
      <c r="B8619" s="18" t="s">
        <v>346</v>
      </c>
      <c r="C8619" s="18" t="s">
        <v>347</v>
      </c>
      <c r="D8619" s="18" t="s">
        <v>150</v>
      </c>
      <c r="E8619" s="18" t="s">
        <v>153</v>
      </c>
      <c r="F8619" s="44">
        <v>2854</v>
      </c>
    </row>
    <row r="8620" spans="1:6" x14ac:dyDescent="0.2">
      <c r="A8620" s="18" t="s">
        <v>245</v>
      </c>
      <c r="B8620" s="18" t="s">
        <v>346</v>
      </c>
      <c r="C8620" s="18" t="s">
        <v>347</v>
      </c>
      <c r="D8620" s="18" t="s">
        <v>57</v>
      </c>
      <c r="E8620" s="18" t="s">
        <v>62</v>
      </c>
      <c r="F8620" s="44">
        <v>3370</v>
      </c>
    </row>
    <row r="8621" spans="1:6" x14ac:dyDescent="0.2">
      <c r="A8621" s="18" t="s">
        <v>245</v>
      </c>
      <c r="B8621" s="18" t="s">
        <v>346</v>
      </c>
      <c r="C8621" s="18" t="s">
        <v>347</v>
      </c>
      <c r="D8621" s="18" t="s">
        <v>57</v>
      </c>
      <c r="E8621" s="18" t="s">
        <v>59</v>
      </c>
      <c r="F8621" s="44">
        <v>1175</v>
      </c>
    </row>
    <row r="8622" spans="1:6" x14ac:dyDescent="0.2">
      <c r="A8622" s="18" t="s">
        <v>245</v>
      </c>
      <c r="B8622" s="18" t="s">
        <v>346</v>
      </c>
      <c r="C8622" s="18" t="s">
        <v>347</v>
      </c>
      <c r="D8622" s="18" t="s">
        <v>57</v>
      </c>
      <c r="E8622" s="18" t="s">
        <v>60</v>
      </c>
      <c r="F8622" s="44">
        <v>2713</v>
      </c>
    </row>
    <row r="8623" spans="1:6" x14ac:dyDescent="0.2">
      <c r="A8623" s="18" t="s">
        <v>245</v>
      </c>
      <c r="B8623" s="18" t="s">
        <v>346</v>
      </c>
      <c r="C8623" s="18" t="s">
        <v>347</v>
      </c>
      <c r="D8623" s="18" t="s">
        <v>57</v>
      </c>
      <c r="E8623" s="18" t="s">
        <v>61</v>
      </c>
      <c r="F8623" s="44">
        <v>1001</v>
      </c>
    </row>
    <row r="8624" spans="1:6" x14ac:dyDescent="0.2">
      <c r="A8624" s="18" t="s">
        <v>245</v>
      </c>
      <c r="B8624" s="18" t="s">
        <v>346</v>
      </c>
      <c r="C8624" s="18" t="s">
        <v>347</v>
      </c>
      <c r="D8624" s="18" t="s">
        <v>57</v>
      </c>
      <c r="E8624" s="18" t="s">
        <v>63</v>
      </c>
      <c r="F8624" s="44">
        <v>1036</v>
      </c>
    </row>
    <row r="8625" spans="1:6" x14ac:dyDescent="0.2">
      <c r="A8625" s="18" t="s">
        <v>245</v>
      </c>
      <c r="B8625" s="18" t="s">
        <v>346</v>
      </c>
      <c r="C8625" s="18" t="s">
        <v>347</v>
      </c>
      <c r="D8625" s="18" t="s">
        <v>57</v>
      </c>
      <c r="E8625" s="18" t="s">
        <v>23</v>
      </c>
      <c r="F8625" s="44">
        <v>667</v>
      </c>
    </row>
    <row r="8626" spans="1:6" x14ac:dyDescent="0.2">
      <c r="A8626" s="18" t="s">
        <v>245</v>
      </c>
      <c r="B8626" s="18" t="s">
        <v>346</v>
      </c>
      <c r="C8626" s="18" t="s">
        <v>347</v>
      </c>
      <c r="D8626" s="18" t="s">
        <v>141</v>
      </c>
      <c r="E8626" s="18" t="s">
        <v>145</v>
      </c>
      <c r="F8626" s="44">
        <v>3</v>
      </c>
    </row>
    <row r="8627" spans="1:6" x14ac:dyDescent="0.2">
      <c r="A8627" s="18" t="s">
        <v>245</v>
      </c>
      <c r="B8627" s="18" t="s">
        <v>346</v>
      </c>
      <c r="C8627" s="18" t="s">
        <v>347</v>
      </c>
      <c r="D8627" s="18" t="s">
        <v>141</v>
      </c>
      <c r="E8627" s="18" t="s">
        <v>142</v>
      </c>
      <c r="F8627" s="44">
        <v>167</v>
      </c>
    </row>
    <row r="8628" spans="1:6" x14ac:dyDescent="0.2">
      <c r="A8628" s="18" t="s">
        <v>245</v>
      </c>
      <c r="B8628" s="18" t="s">
        <v>346</v>
      </c>
      <c r="C8628" s="18" t="s">
        <v>347</v>
      </c>
      <c r="D8628" s="18" t="s">
        <v>141</v>
      </c>
      <c r="E8628" s="18" t="s">
        <v>147</v>
      </c>
      <c r="F8628" s="44">
        <v>27</v>
      </c>
    </row>
    <row r="8629" spans="1:6" x14ac:dyDescent="0.2">
      <c r="A8629" s="18" t="s">
        <v>245</v>
      </c>
      <c r="B8629" s="18" t="s">
        <v>346</v>
      </c>
      <c r="C8629" s="18" t="s">
        <v>347</v>
      </c>
      <c r="D8629" s="18" t="s">
        <v>141</v>
      </c>
      <c r="E8629" s="18" t="s">
        <v>144</v>
      </c>
      <c r="F8629" s="44">
        <v>3</v>
      </c>
    </row>
    <row r="8630" spans="1:6" x14ac:dyDescent="0.2">
      <c r="A8630" s="18" t="s">
        <v>245</v>
      </c>
      <c r="B8630" s="18" t="s">
        <v>346</v>
      </c>
      <c r="C8630" s="18" t="s">
        <v>347</v>
      </c>
      <c r="D8630" s="18" t="s">
        <v>141</v>
      </c>
      <c r="E8630" s="18" t="s">
        <v>143</v>
      </c>
      <c r="F8630" s="44">
        <v>6</v>
      </c>
    </row>
    <row r="8631" spans="1:6" x14ac:dyDescent="0.2">
      <c r="A8631" s="18" t="s">
        <v>245</v>
      </c>
      <c r="B8631" s="18" t="s">
        <v>346</v>
      </c>
      <c r="C8631" s="18" t="s">
        <v>347</v>
      </c>
      <c r="D8631" s="18" t="s">
        <v>35</v>
      </c>
      <c r="E8631" s="18" t="s">
        <v>21</v>
      </c>
      <c r="F8631" s="44">
        <v>781</v>
      </c>
    </row>
    <row r="8632" spans="1:6" x14ac:dyDescent="0.2">
      <c r="A8632" s="18" t="s">
        <v>245</v>
      </c>
      <c r="B8632" s="18" t="s">
        <v>346</v>
      </c>
      <c r="C8632" s="18" t="s">
        <v>347</v>
      </c>
      <c r="D8632" s="18" t="s">
        <v>35</v>
      </c>
      <c r="E8632" s="18" t="s">
        <v>36</v>
      </c>
      <c r="F8632" s="44">
        <v>26</v>
      </c>
    </row>
    <row r="8633" spans="1:6" x14ac:dyDescent="0.2">
      <c r="A8633" s="18" t="s">
        <v>245</v>
      </c>
      <c r="B8633" s="18" t="s">
        <v>346</v>
      </c>
      <c r="C8633" s="18" t="s">
        <v>347</v>
      </c>
      <c r="D8633" s="18" t="s">
        <v>35</v>
      </c>
      <c r="E8633" s="18" t="s">
        <v>38</v>
      </c>
      <c r="F8633" s="44">
        <v>2236</v>
      </c>
    </row>
    <row r="8634" spans="1:6" x14ac:dyDescent="0.2">
      <c r="A8634" s="18" t="s">
        <v>245</v>
      </c>
      <c r="B8634" s="18" t="s">
        <v>346</v>
      </c>
      <c r="C8634" s="18" t="s">
        <v>347</v>
      </c>
      <c r="D8634" s="18" t="s">
        <v>35</v>
      </c>
      <c r="E8634" s="18" t="s">
        <v>23</v>
      </c>
      <c r="F8634" s="44">
        <v>155</v>
      </c>
    </row>
    <row r="8635" spans="1:6" x14ac:dyDescent="0.2">
      <c r="A8635" s="18" t="s">
        <v>245</v>
      </c>
      <c r="B8635" s="18" t="s">
        <v>346</v>
      </c>
      <c r="C8635" s="18" t="s">
        <v>347</v>
      </c>
      <c r="D8635" s="18" t="s">
        <v>35</v>
      </c>
      <c r="E8635" s="18" t="s">
        <v>37</v>
      </c>
      <c r="F8635" s="44">
        <v>139</v>
      </c>
    </row>
    <row r="8636" spans="1:6" x14ac:dyDescent="0.2">
      <c r="A8636" s="18" t="s">
        <v>245</v>
      </c>
      <c r="B8636" s="18" t="s">
        <v>346</v>
      </c>
      <c r="C8636" s="18" t="s">
        <v>347</v>
      </c>
      <c r="D8636" s="18" t="s">
        <v>35</v>
      </c>
      <c r="E8636" s="18" t="s">
        <v>22</v>
      </c>
      <c r="F8636" s="44">
        <v>98</v>
      </c>
    </row>
    <row r="8637" spans="1:6" x14ac:dyDescent="0.2">
      <c r="A8637" s="18" t="s">
        <v>245</v>
      </c>
      <c r="B8637" s="18" t="s">
        <v>346</v>
      </c>
      <c r="C8637" s="18" t="s">
        <v>347</v>
      </c>
      <c r="D8637" s="18" t="s">
        <v>272</v>
      </c>
      <c r="E8637" s="18" t="s">
        <v>166</v>
      </c>
      <c r="F8637" s="44">
        <v>500</v>
      </c>
    </row>
    <row r="8638" spans="1:6" x14ac:dyDescent="0.2">
      <c r="A8638" s="18" t="s">
        <v>245</v>
      </c>
      <c r="B8638" s="18" t="s">
        <v>346</v>
      </c>
      <c r="C8638" s="18" t="s">
        <v>347</v>
      </c>
      <c r="D8638" s="18" t="s">
        <v>272</v>
      </c>
      <c r="E8638" s="18" t="s">
        <v>163</v>
      </c>
      <c r="F8638" s="44">
        <v>1805</v>
      </c>
    </row>
    <row r="8639" spans="1:6" x14ac:dyDescent="0.2">
      <c r="A8639" s="18" t="s">
        <v>245</v>
      </c>
      <c r="B8639" s="18" t="s">
        <v>346</v>
      </c>
      <c r="C8639" s="18" t="s">
        <v>347</v>
      </c>
      <c r="D8639" s="18" t="s">
        <v>105</v>
      </c>
      <c r="E8639" s="18" t="s">
        <v>106</v>
      </c>
      <c r="F8639" s="44">
        <v>2</v>
      </c>
    </row>
    <row r="8640" spans="1:6" x14ac:dyDescent="0.2">
      <c r="A8640" s="18" t="s">
        <v>245</v>
      </c>
      <c r="B8640" s="18" t="s">
        <v>346</v>
      </c>
      <c r="C8640" s="18" t="s">
        <v>347</v>
      </c>
      <c r="D8640" s="18" t="s">
        <v>105</v>
      </c>
      <c r="E8640" s="18" t="s">
        <v>107</v>
      </c>
      <c r="F8640" s="44">
        <v>4</v>
      </c>
    </row>
    <row r="8641" spans="1:6" x14ac:dyDescent="0.2">
      <c r="A8641" s="18" t="s">
        <v>245</v>
      </c>
      <c r="B8641" s="18" t="s">
        <v>346</v>
      </c>
      <c r="C8641" s="18" t="s">
        <v>347</v>
      </c>
      <c r="D8641" s="18" t="s">
        <v>105</v>
      </c>
      <c r="E8641" s="18" t="s">
        <v>108</v>
      </c>
      <c r="F8641" s="44">
        <v>36</v>
      </c>
    </row>
    <row r="8642" spans="1:6" x14ac:dyDescent="0.2">
      <c r="A8642" s="18" t="s">
        <v>245</v>
      </c>
      <c r="B8642" s="18" t="s">
        <v>346</v>
      </c>
      <c r="C8642" s="18" t="s">
        <v>347</v>
      </c>
      <c r="D8642" s="18" t="s">
        <v>105</v>
      </c>
      <c r="E8642" s="18" t="s">
        <v>109</v>
      </c>
      <c r="F8642" s="44">
        <v>572</v>
      </c>
    </row>
    <row r="8643" spans="1:6" x14ac:dyDescent="0.2">
      <c r="A8643" s="18" t="s">
        <v>245</v>
      </c>
      <c r="B8643" s="18" t="s">
        <v>346</v>
      </c>
      <c r="C8643" s="18" t="s">
        <v>347</v>
      </c>
      <c r="D8643" s="18" t="s">
        <v>105</v>
      </c>
      <c r="E8643" s="18" t="s">
        <v>110</v>
      </c>
      <c r="F8643" s="44">
        <v>38</v>
      </c>
    </row>
    <row r="8644" spans="1:6" x14ac:dyDescent="0.2">
      <c r="A8644" s="18" t="s">
        <v>245</v>
      </c>
      <c r="B8644" s="18" t="s">
        <v>346</v>
      </c>
      <c r="C8644" s="18" t="s">
        <v>347</v>
      </c>
      <c r="D8644" s="18" t="s">
        <v>105</v>
      </c>
      <c r="E8644" s="18" t="s">
        <v>111</v>
      </c>
      <c r="F8644" s="44">
        <v>48</v>
      </c>
    </row>
    <row r="8645" spans="1:6" x14ac:dyDescent="0.2">
      <c r="A8645" s="18" t="s">
        <v>245</v>
      </c>
      <c r="B8645" s="18" t="s">
        <v>346</v>
      </c>
      <c r="C8645" s="18" t="s">
        <v>347</v>
      </c>
      <c r="D8645" s="18" t="s">
        <v>105</v>
      </c>
      <c r="E8645" s="18" t="s">
        <v>112</v>
      </c>
      <c r="F8645" s="44">
        <v>2</v>
      </c>
    </row>
    <row r="8646" spans="1:6" x14ac:dyDescent="0.2">
      <c r="A8646" s="18" t="s">
        <v>245</v>
      </c>
      <c r="B8646" s="18" t="s">
        <v>346</v>
      </c>
      <c r="C8646" s="18" t="s">
        <v>347</v>
      </c>
      <c r="D8646" s="18" t="s">
        <v>105</v>
      </c>
      <c r="E8646" s="18" t="s">
        <v>113</v>
      </c>
      <c r="F8646" s="44">
        <v>5</v>
      </c>
    </row>
    <row r="8647" spans="1:6" x14ac:dyDescent="0.2">
      <c r="A8647" s="18" t="s">
        <v>245</v>
      </c>
      <c r="B8647" s="18" t="s">
        <v>346</v>
      </c>
      <c r="C8647" s="18" t="s">
        <v>347</v>
      </c>
      <c r="D8647" s="18" t="s">
        <v>105</v>
      </c>
      <c r="E8647" s="18" t="s">
        <v>114</v>
      </c>
      <c r="F8647" s="44">
        <v>1</v>
      </c>
    </row>
    <row r="8648" spans="1:6" x14ac:dyDescent="0.2">
      <c r="A8648" s="18" t="s">
        <v>245</v>
      </c>
      <c r="B8648" s="18" t="s">
        <v>346</v>
      </c>
      <c r="C8648" s="18" t="s">
        <v>347</v>
      </c>
      <c r="D8648" s="18" t="s">
        <v>105</v>
      </c>
      <c r="E8648" s="18" t="s">
        <v>115</v>
      </c>
      <c r="F8648" s="44">
        <v>1</v>
      </c>
    </row>
    <row r="8649" spans="1:6" x14ac:dyDescent="0.2">
      <c r="A8649" s="18" t="s">
        <v>245</v>
      </c>
      <c r="B8649" s="18" t="s">
        <v>346</v>
      </c>
      <c r="C8649" s="18" t="s">
        <v>347</v>
      </c>
      <c r="D8649" s="18" t="s">
        <v>105</v>
      </c>
      <c r="E8649" s="18" t="s">
        <v>116</v>
      </c>
      <c r="F8649" s="44">
        <v>11</v>
      </c>
    </row>
    <row r="8650" spans="1:6" x14ac:dyDescent="0.2">
      <c r="A8650" s="18" t="s">
        <v>245</v>
      </c>
      <c r="B8650" s="18" t="s">
        <v>346</v>
      </c>
      <c r="C8650" s="18" t="s">
        <v>347</v>
      </c>
      <c r="D8650" s="18" t="s">
        <v>105</v>
      </c>
      <c r="E8650" s="18" t="s">
        <v>117</v>
      </c>
      <c r="F8650" s="44">
        <v>31</v>
      </c>
    </row>
    <row r="8651" spans="1:6" x14ac:dyDescent="0.2">
      <c r="A8651" s="18" t="s">
        <v>245</v>
      </c>
      <c r="B8651" s="18" t="s">
        <v>346</v>
      </c>
      <c r="C8651" s="18" t="s">
        <v>347</v>
      </c>
      <c r="D8651" s="18" t="s">
        <v>105</v>
      </c>
      <c r="E8651" s="18" t="s">
        <v>118</v>
      </c>
      <c r="F8651" s="44">
        <v>1</v>
      </c>
    </row>
    <row r="8652" spans="1:6" x14ac:dyDescent="0.2">
      <c r="A8652" s="18" t="s">
        <v>245</v>
      </c>
      <c r="B8652" s="18" t="s">
        <v>346</v>
      </c>
      <c r="C8652" s="18" t="s">
        <v>347</v>
      </c>
      <c r="D8652" s="18" t="s">
        <v>105</v>
      </c>
      <c r="E8652" s="18" t="s">
        <v>119</v>
      </c>
      <c r="F8652" s="44">
        <v>2</v>
      </c>
    </row>
    <row r="8653" spans="1:6" x14ac:dyDescent="0.2">
      <c r="A8653" s="18" t="s">
        <v>245</v>
      </c>
      <c r="B8653" s="18" t="s">
        <v>346</v>
      </c>
      <c r="C8653" s="18" t="s">
        <v>347</v>
      </c>
      <c r="D8653" s="18" t="s">
        <v>105</v>
      </c>
      <c r="E8653" s="18" t="s">
        <v>120</v>
      </c>
      <c r="F8653" s="44">
        <v>8</v>
      </c>
    </row>
    <row r="8654" spans="1:6" x14ac:dyDescent="0.2">
      <c r="A8654" s="18" t="s">
        <v>245</v>
      </c>
      <c r="B8654" s="18" t="s">
        <v>346</v>
      </c>
      <c r="C8654" s="18" t="s">
        <v>347</v>
      </c>
      <c r="D8654" s="18" t="s">
        <v>105</v>
      </c>
      <c r="E8654" s="18" t="s">
        <v>121</v>
      </c>
      <c r="F8654" s="44">
        <v>27</v>
      </c>
    </row>
    <row r="8655" spans="1:6" x14ac:dyDescent="0.2">
      <c r="A8655" s="18" t="s">
        <v>245</v>
      </c>
      <c r="B8655" s="18" t="s">
        <v>346</v>
      </c>
      <c r="C8655" s="18" t="s">
        <v>347</v>
      </c>
      <c r="D8655" s="18" t="s">
        <v>105</v>
      </c>
      <c r="E8655" s="18" t="s">
        <v>122</v>
      </c>
      <c r="F8655" s="44">
        <v>1</v>
      </c>
    </row>
    <row r="8656" spans="1:6" x14ac:dyDescent="0.2">
      <c r="A8656" s="18" t="s">
        <v>245</v>
      </c>
      <c r="B8656" s="18" t="s">
        <v>346</v>
      </c>
      <c r="C8656" s="18" t="s">
        <v>347</v>
      </c>
      <c r="D8656" s="18" t="s">
        <v>105</v>
      </c>
      <c r="E8656" s="18" t="s">
        <v>123</v>
      </c>
      <c r="F8656" s="44">
        <v>4</v>
      </c>
    </row>
    <row r="8657" spans="1:6" x14ac:dyDescent="0.2">
      <c r="A8657" s="18" t="s">
        <v>245</v>
      </c>
      <c r="B8657" s="18" t="s">
        <v>346</v>
      </c>
      <c r="C8657" s="18" t="s">
        <v>347</v>
      </c>
      <c r="D8657" s="18" t="s">
        <v>105</v>
      </c>
      <c r="E8657" s="18" t="s">
        <v>124</v>
      </c>
      <c r="F8657" s="44">
        <v>4</v>
      </c>
    </row>
    <row r="8658" spans="1:6" x14ac:dyDescent="0.2">
      <c r="A8658" s="18" t="s">
        <v>245</v>
      </c>
      <c r="B8658" s="18" t="s">
        <v>346</v>
      </c>
      <c r="C8658" s="18" t="s">
        <v>347</v>
      </c>
      <c r="D8658" s="18" t="s">
        <v>105</v>
      </c>
      <c r="E8658" s="18" t="s">
        <v>125</v>
      </c>
      <c r="F8658" s="44">
        <v>41</v>
      </c>
    </row>
    <row r="8659" spans="1:6" x14ac:dyDescent="0.2">
      <c r="A8659" s="18" t="s">
        <v>245</v>
      </c>
      <c r="B8659" s="18" t="s">
        <v>346</v>
      </c>
      <c r="C8659" s="18" t="s">
        <v>347</v>
      </c>
      <c r="D8659" s="18" t="s">
        <v>105</v>
      </c>
      <c r="E8659" s="18" t="s">
        <v>126</v>
      </c>
      <c r="F8659" s="44">
        <v>13</v>
      </c>
    </row>
    <row r="8660" spans="1:6" x14ac:dyDescent="0.2">
      <c r="A8660" s="18" t="s">
        <v>245</v>
      </c>
      <c r="B8660" s="18" t="s">
        <v>346</v>
      </c>
      <c r="C8660" s="18" t="s">
        <v>347</v>
      </c>
      <c r="D8660" s="18" t="s">
        <v>105</v>
      </c>
      <c r="E8660" s="18" t="s">
        <v>127</v>
      </c>
      <c r="F8660" s="44">
        <v>122</v>
      </c>
    </row>
    <row r="8661" spans="1:6" x14ac:dyDescent="0.2">
      <c r="A8661" s="18" t="s">
        <v>245</v>
      </c>
      <c r="B8661" s="18" t="s">
        <v>346</v>
      </c>
      <c r="C8661" s="18" t="s">
        <v>347</v>
      </c>
      <c r="D8661" s="18" t="s">
        <v>242</v>
      </c>
      <c r="E8661" s="18" t="s">
        <v>62</v>
      </c>
      <c r="F8661" s="44">
        <v>2249</v>
      </c>
    </row>
    <row r="8662" spans="1:6" x14ac:dyDescent="0.2">
      <c r="A8662" s="18" t="s">
        <v>245</v>
      </c>
      <c r="B8662" s="18" t="s">
        <v>346</v>
      </c>
      <c r="C8662" s="18" t="s">
        <v>347</v>
      </c>
      <c r="D8662" s="18" t="s">
        <v>242</v>
      </c>
      <c r="E8662" s="18" t="s">
        <v>59</v>
      </c>
      <c r="F8662" s="44">
        <v>126</v>
      </c>
    </row>
    <row r="8663" spans="1:6" x14ac:dyDescent="0.2">
      <c r="A8663" s="18" t="s">
        <v>245</v>
      </c>
      <c r="B8663" s="18" t="s">
        <v>346</v>
      </c>
      <c r="C8663" s="18" t="s">
        <v>347</v>
      </c>
      <c r="D8663" s="18" t="s">
        <v>242</v>
      </c>
      <c r="E8663" s="18" t="s">
        <v>60</v>
      </c>
      <c r="F8663" s="44">
        <v>33</v>
      </c>
    </row>
    <row r="8664" spans="1:6" x14ac:dyDescent="0.2">
      <c r="A8664" s="18" t="s">
        <v>245</v>
      </c>
      <c r="B8664" s="18" t="s">
        <v>346</v>
      </c>
      <c r="C8664" s="18" t="s">
        <v>347</v>
      </c>
      <c r="D8664" s="18" t="s">
        <v>242</v>
      </c>
      <c r="E8664" s="18" t="s">
        <v>61</v>
      </c>
      <c r="F8664" s="44">
        <v>453</v>
      </c>
    </row>
    <row r="8665" spans="1:6" x14ac:dyDescent="0.2">
      <c r="A8665" s="18" t="s">
        <v>245</v>
      </c>
      <c r="B8665" s="18" t="s">
        <v>346</v>
      </c>
      <c r="C8665" s="18" t="s">
        <v>347</v>
      </c>
      <c r="D8665" s="18" t="s">
        <v>242</v>
      </c>
      <c r="E8665" s="18" t="s">
        <v>63</v>
      </c>
      <c r="F8665" s="44">
        <v>123</v>
      </c>
    </row>
    <row r="8666" spans="1:6" x14ac:dyDescent="0.2">
      <c r="A8666" s="18" t="s">
        <v>245</v>
      </c>
      <c r="B8666" s="18" t="s">
        <v>346</v>
      </c>
      <c r="C8666" s="18" t="s">
        <v>347</v>
      </c>
      <c r="D8666" s="18" t="s">
        <v>242</v>
      </c>
      <c r="E8666" s="18" t="s">
        <v>23</v>
      </c>
      <c r="F8666" s="44">
        <v>43</v>
      </c>
    </row>
    <row r="8667" spans="1:6" x14ac:dyDescent="0.2">
      <c r="A8667" s="18" t="s">
        <v>245</v>
      </c>
      <c r="B8667" s="18" t="s">
        <v>346</v>
      </c>
      <c r="C8667" s="18" t="s">
        <v>347</v>
      </c>
      <c r="D8667" s="18" t="s">
        <v>273</v>
      </c>
      <c r="E8667" s="18" t="s">
        <v>133</v>
      </c>
      <c r="F8667" s="44">
        <v>64</v>
      </c>
    </row>
    <row r="8668" spans="1:6" x14ac:dyDescent="0.2">
      <c r="A8668" s="18" t="s">
        <v>245</v>
      </c>
      <c r="B8668" s="18" t="s">
        <v>346</v>
      </c>
      <c r="C8668" s="18" t="s">
        <v>347</v>
      </c>
      <c r="D8668" s="18" t="s">
        <v>273</v>
      </c>
      <c r="E8668" s="18" t="s">
        <v>23</v>
      </c>
      <c r="F8668" s="44">
        <v>301</v>
      </c>
    </row>
    <row r="8669" spans="1:6" x14ac:dyDescent="0.2">
      <c r="A8669" s="18" t="s">
        <v>245</v>
      </c>
      <c r="B8669" s="18" t="s">
        <v>346</v>
      </c>
      <c r="C8669" s="18" t="s">
        <v>347</v>
      </c>
      <c r="D8669" s="18" t="s">
        <v>273</v>
      </c>
      <c r="E8669" s="18" t="s">
        <v>136</v>
      </c>
      <c r="F8669" s="44">
        <v>21</v>
      </c>
    </row>
    <row r="8670" spans="1:6" x14ac:dyDescent="0.2">
      <c r="A8670" s="18" t="s">
        <v>245</v>
      </c>
      <c r="B8670" s="18" t="s">
        <v>346</v>
      </c>
      <c r="C8670" s="18" t="s">
        <v>347</v>
      </c>
      <c r="D8670" s="18" t="s">
        <v>273</v>
      </c>
      <c r="E8670" s="18" t="s">
        <v>137</v>
      </c>
      <c r="F8670" s="44">
        <v>46</v>
      </c>
    </row>
    <row r="8671" spans="1:6" x14ac:dyDescent="0.2">
      <c r="A8671" s="18" t="s">
        <v>245</v>
      </c>
      <c r="B8671" s="18" t="s">
        <v>346</v>
      </c>
      <c r="C8671" s="18" t="s">
        <v>347</v>
      </c>
      <c r="D8671" s="18" t="s">
        <v>273</v>
      </c>
      <c r="E8671" s="18" t="s">
        <v>135</v>
      </c>
      <c r="F8671" s="44">
        <v>48</v>
      </c>
    </row>
    <row r="8672" spans="1:6" x14ac:dyDescent="0.2">
      <c r="A8672" s="18" t="s">
        <v>245</v>
      </c>
      <c r="B8672" s="18" t="s">
        <v>346</v>
      </c>
      <c r="C8672" s="18" t="s">
        <v>347</v>
      </c>
      <c r="D8672" s="18" t="s">
        <v>273</v>
      </c>
      <c r="E8672" s="18" t="s">
        <v>134</v>
      </c>
      <c r="F8672" s="44">
        <v>37</v>
      </c>
    </row>
    <row r="8673" spans="1:6" x14ac:dyDescent="0.2">
      <c r="A8673" s="18" t="s">
        <v>245</v>
      </c>
      <c r="B8673" s="18" t="s">
        <v>346</v>
      </c>
      <c r="C8673" s="18" t="s">
        <v>347</v>
      </c>
      <c r="D8673" s="18" t="s">
        <v>273</v>
      </c>
      <c r="E8673" s="18" t="s">
        <v>132</v>
      </c>
      <c r="F8673" s="44">
        <v>394</v>
      </c>
    </row>
    <row r="8674" spans="1:6" x14ac:dyDescent="0.2">
      <c r="A8674" s="18" t="s">
        <v>245</v>
      </c>
      <c r="B8674" s="18" t="s">
        <v>346</v>
      </c>
      <c r="C8674" s="18" t="s">
        <v>347</v>
      </c>
      <c r="D8674" s="18" t="s">
        <v>274</v>
      </c>
      <c r="E8674" s="18" t="s">
        <v>163</v>
      </c>
      <c r="F8674" s="44">
        <v>79</v>
      </c>
    </row>
    <row r="8675" spans="1:6" x14ac:dyDescent="0.2">
      <c r="A8675" s="18" t="s">
        <v>245</v>
      </c>
      <c r="B8675" s="18" t="s">
        <v>346</v>
      </c>
      <c r="C8675" s="18" t="s">
        <v>347</v>
      </c>
      <c r="D8675" s="18" t="s">
        <v>34</v>
      </c>
      <c r="E8675" s="18" t="s">
        <v>276</v>
      </c>
      <c r="F8675" s="44">
        <v>518</v>
      </c>
    </row>
    <row r="8676" spans="1:6" x14ac:dyDescent="0.2">
      <c r="A8676" s="18" t="s">
        <v>245</v>
      </c>
      <c r="B8676" s="18" t="s">
        <v>346</v>
      </c>
      <c r="C8676" s="18" t="s">
        <v>347</v>
      </c>
      <c r="D8676" s="18" t="s">
        <v>34</v>
      </c>
      <c r="E8676" s="18" t="s">
        <v>28</v>
      </c>
      <c r="F8676" s="44">
        <v>386</v>
      </c>
    </row>
    <row r="8677" spans="1:6" x14ac:dyDescent="0.2">
      <c r="A8677" s="18" t="s">
        <v>245</v>
      </c>
      <c r="B8677" s="18" t="s">
        <v>346</v>
      </c>
      <c r="C8677" s="18" t="s">
        <v>347</v>
      </c>
      <c r="D8677" s="18" t="s">
        <v>34</v>
      </c>
      <c r="E8677" s="18" t="s">
        <v>30</v>
      </c>
      <c r="F8677" s="44">
        <v>20</v>
      </c>
    </row>
    <row r="8678" spans="1:6" x14ac:dyDescent="0.2">
      <c r="A8678" s="18" t="s">
        <v>245</v>
      </c>
      <c r="B8678" s="18" t="s">
        <v>346</v>
      </c>
      <c r="C8678" s="18" t="s">
        <v>347</v>
      </c>
      <c r="D8678" s="18" t="s">
        <v>34</v>
      </c>
      <c r="E8678" s="18" t="s">
        <v>31</v>
      </c>
      <c r="F8678" s="44">
        <v>66</v>
      </c>
    </row>
    <row r="8679" spans="1:6" x14ac:dyDescent="0.2">
      <c r="A8679" s="18" t="s">
        <v>245</v>
      </c>
      <c r="B8679" s="18" t="s">
        <v>346</v>
      </c>
      <c r="C8679" s="18" t="s">
        <v>347</v>
      </c>
      <c r="D8679" s="18" t="s">
        <v>34</v>
      </c>
      <c r="E8679" s="18" t="s">
        <v>26</v>
      </c>
      <c r="F8679" s="44">
        <v>186</v>
      </c>
    </row>
    <row r="8680" spans="1:6" x14ac:dyDescent="0.2">
      <c r="A8680" s="18" t="s">
        <v>245</v>
      </c>
      <c r="B8680" s="18" t="s">
        <v>346</v>
      </c>
      <c r="C8680" s="18" t="s">
        <v>347</v>
      </c>
      <c r="D8680" s="18" t="s">
        <v>34</v>
      </c>
      <c r="E8680" s="18" t="s">
        <v>33</v>
      </c>
      <c r="F8680" s="44">
        <v>230</v>
      </c>
    </row>
    <row r="8681" spans="1:6" x14ac:dyDescent="0.2">
      <c r="A8681" s="18" t="s">
        <v>245</v>
      </c>
      <c r="B8681" s="18" t="s">
        <v>346</v>
      </c>
      <c r="C8681" s="18" t="s">
        <v>347</v>
      </c>
      <c r="D8681" s="18" t="s">
        <v>34</v>
      </c>
      <c r="E8681" s="18" t="s">
        <v>23</v>
      </c>
      <c r="F8681" s="44">
        <v>262</v>
      </c>
    </row>
    <row r="8682" spans="1:6" x14ac:dyDescent="0.2">
      <c r="A8682" s="18" t="s">
        <v>245</v>
      </c>
      <c r="B8682" s="18" t="s">
        <v>346</v>
      </c>
      <c r="C8682" s="18" t="s">
        <v>347</v>
      </c>
      <c r="D8682" s="18" t="s">
        <v>34</v>
      </c>
      <c r="E8682" s="18" t="s">
        <v>32</v>
      </c>
      <c r="F8682" s="44">
        <v>34</v>
      </c>
    </row>
    <row r="8683" spans="1:6" x14ac:dyDescent="0.2">
      <c r="A8683" s="18" t="s">
        <v>245</v>
      </c>
      <c r="B8683" s="18" t="s">
        <v>346</v>
      </c>
      <c r="C8683" s="18" t="s">
        <v>347</v>
      </c>
      <c r="D8683" s="18" t="s">
        <v>34</v>
      </c>
      <c r="E8683" s="18" t="s">
        <v>29</v>
      </c>
      <c r="F8683" s="44">
        <v>344</v>
      </c>
    </row>
    <row r="8684" spans="1:6" x14ac:dyDescent="0.2">
      <c r="A8684" s="18" t="s">
        <v>245</v>
      </c>
      <c r="B8684" s="18" t="s">
        <v>346</v>
      </c>
      <c r="C8684" s="18" t="s">
        <v>347</v>
      </c>
      <c r="D8684" s="18" t="s">
        <v>275</v>
      </c>
      <c r="E8684" s="18" t="s">
        <v>276</v>
      </c>
      <c r="F8684" s="44">
        <v>63</v>
      </c>
    </row>
    <row r="8685" spans="1:6" x14ac:dyDescent="0.2">
      <c r="A8685" s="18" t="s">
        <v>245</v>
      </c>
      <c r="B8685" s="18" t="s">
        <v>346</v>
      </c>
      <c r="C8685" s="18" t="s">
        <v>347</v>
      </c>
      <c r="D8685" s="18" t="s">
        <v>275</v>
      </c>
      <c r="E8685" s="18" t="s">
        <v>28</v>
      </c>
      <c r="F8685" s="44">
        <v>146</v>
      </c>
    </row>
    <row r="8686" spans="1:6" x14ac:dyDescent="0.2">
      <c r="A8686" s="18" t="s">
        <v>245</v>
      </c>
      <c r="B8686" s="18" t="s">
        <v>346</v>
      </c>
      <c r="C8686" s="18" t="s">
        <v>347</v>
      </c>
      <c r="D8686" s="18" t="s">
        <v>275</v>
      </c>
      <c r="E8686" s="18" t="s">
        <v>30</v>
      </c>
      <c r="F8686" s="44">
        <v>3</v>
      </c>
    </row>
    <row r="8687" spans="1:6" x14ac:dyDescent="0.2">
      <c r="A8687" s="18" t="s">
        <v>245</v>
      </c>
      <c r="B8687" s="18" t="s">
        <v>346</v>
      </c>
      <c r="C8687" s="18" t="s">
        <v>347</v>
      </c>
      <c r="D8687" s="18" t="s">
        <v>275</v>
      </c>
      <c r="E8687" s="18" t="s">
        <v>31</v>
      </c>
      <c r="F8687" s="44">
        <v>223</v>
      </c>
    </row>
    <row r="8688" spans="1:6" x14ac:dyDescent="0.2">
      <c r="A8688" s="18" t="s">
        <v>245</v>
      </c>
      <c r="B8688" s="18" t="s">
        <v>346</v>
      </c>
      <c r="C8688" s="18" t="s">
        <v>347</v>
      </c>
      <c r="D8688" s="18" t="s">
        <v>275</v>
      </c>
      <c r="E8688" s="18" t="s">
        <v>26</v>
      </c>
      <c r="F8688" s="44">
        <v>672</v>
      </c>
    </row>
    <row r="8689" spans="1:6" x14ac:dyDescent="0.2">
      <c r="A8689" s="18" t="s">
        <v>245</v>
      </c>
      <c r="B8689" s="18" t="s">
        <v>346</v>
      </c>
      <c r="C8689" s="18" t="s">
        <v>347</v>
      </c>
      <c r="D8689" s="18" t="s">
        <v>275</v>
      </c>
      <c r="E8689" s="18" t="s">
        <v>33</v>
      </c>
      <c r="F8689" s="44">
        <v>162</v>
      </c>
    </row>
    <row r="8690" spans="1:6" x14ac:dyDescent="0.2">
      <c r="A8690" s="18" t="s">
        <v>245</v>
      </c>
      <c r="B8690" s="18" t="s">
        <v>346</v>
      </c>
      <c r="C8690" s="18" t="s">
        <v>347</v>
      </c>
      <c r="D8690" s="18" t="s">
        <v>275</v>
      </c>
      <c r="E8690" s="18" t="s">
        <v>23</v>
      </c>
      <c r="F8690" s="44">
        <v>248</v>
      </c>
    </row>
    <row r="8691" spans="1:6" x14ac:dyDescent="0.2">
      <c r="A8691" s="18" t="s">
        <v>245</v>
      </c>
      <c r="B8691" s="18" t="s">
        <v>346</v>
      </c>
      <c r="C8691" s="18" t="s">
        <v>347</v>
      </c>
      <c r="D8691" s="18" t="s">
        <v>275</v>
      </c>
      <c r="E8691" s="18" t="s">
        <v>32</v>
      </c>
      <c r="F8691" s="44">
        <v>8</v>
      </c>
    </row>
    <row r="8692" spans="1:6" x14ac:dyDescent="0.2">
      <c r="A8692" s="18" t="s">
        <v>245</v>
      </c>
      <c r="B8692" s="18" t="s">
        <v>346</v>
      </c>
      <c r="C8692" s="18" t="s">
        <v>347</v>
      </c>
      <c r="D8692" s="18" t="s">
        <v>275</v>
      </c>
      <c r="E8692" s="18" t="s">
        <v>29</v>
      </c>
      <c r="F8692" s="44">
        <v>116</v>
      </c>
    </row>
    <row r="8693" spans="1:6" x14ac:dyDescent="0.2">
      <c r="A8693" s="18" t="s">
        <v>245</v>
      </c>
      <c r="B8693" s="18" t="s">
        <v>346</v>
      </c>
      <c r="C8693" s="18" t="s">
        <v>347</v>
      </c>
      <c r="D8693" s="18" t="s">
        <v>162</v>
      </c>
      <c r="E8693" s="18" t="s">
        <v>163</v>
      </c>
      <c r="F8693" s="44">
        <v>3718</v>
      </c>
    </row>
    <row r="8694" spans="1:6" x14ac:dyDescent="0.2">
      <c r="A8694" s="18" t="s">
        <v>245</v>
      </c>
      <c r="B8694" s="18" t="s">
        <v>346</v>
      </c>
      <c r="C8694" s="18" t="s">
        <v>347</v>
      </c>
      <c r="D8694" s="18" t="s">
        <v>65</v>
      </c>
      <c r="E8694" s="18" t="s">
        <v>70</v>
      </c>
      <c r="F8694" s="44">
        <v>25</v>
      </c>
    </row>
    <row r="8695" spans="1:6" x14ac:dyDescent="0.2">
      <c r="A8695" s="18" t="s">
        <v>245</v>
      </c>
      <c r="B8695" s="18" t="s">
        <v>346</v>
      </c>
      <c r="C8695" s="18" t="s">
        <v>347</v>
      </c>
      <c r="D8695" s="18" t="s">
        <v>65</v>
      </c>
      <c r="E8695" s="18" t="s">
        <v>69</v>
      </c>
      <c r="F8695" s="44">
        <v>2</v>
      </c>
    </row>
    <row r="8696" spans="1:6" x14ac:dyDescent="0.2">
      <c r="A8696" s="18" t="s">
        <v>245</v>
      </c>
      <c r="B8696" s="18" t="s">
        <v>346</v>
      </c>
      <c r="C8696" s="18" t="s">
        <v>347</v>
      </c>
      <c r="D8696" s="18" t="s">
        <v>65</v>
      </c>
      <c r="E8696" s="18" t="s">
        <v>277</v>
      </c>
      <c r="F8696" s="44">
        <v>28</v>
      </c>
    </row>
    <row r="8697" spans="1:6" x14ac:dyDescent="0.2">
      <c r="A8697" s="18" t="s">
        <v>245</v>
      </c>
      <c r="B8697" s="18" t="s">
        <v>346</v>
      </c>
      <c r="C8697" s="18" t="s">
        <v>347</v>
      </c>
      <c r="D8697" s="18" t="s">
        <v>65</v>
      </c>
      <c r="E8697" s="18" t="s">
        <v>278</v>
      </c>
      <c r="F8697" s="44">
        <v>522</v>
      </c>
    </row>
    <row r="8698" spans="1:6" x14ac:dyDescent="0.2">
      <c r="A8698" s="18" t="s">
        <v>245</v>
      </c>
      <c r="B8698" s="18" t="s">
        <v>346</v>
      </c>
      <c r="C8698" s="18" t="s">
        <v>347</v>
      </c>
      <c r="D8698" s="18" t="s">
        <v>65</v>
      </c>
      <c r="E8698" s="18" t="s">
        <v>279</v>
      </c>
      <c r="F8698" s="44">
        <v>74</v>
      </c>
    </row>
    <row r="8699" spans="1:6" x14ac:dyDescent="0.2">
      <c r="A8699" s="18" t="s">
        <v>245</v>
      </c>
      <c r="B8699" s="18" t="s">
        <v>346</v>
      </c>
      <c r="C8699" s="18" t="s">
        <v>347</v>
      </c>
      <c r="D8699" s="18" t="s">
        <v>65</v>
      </c>
      <c r="E8699" s="18" t="s">
        <v>23</v>
      </c>
      <c r="F8699" s="44">
        <v>555</v>
      </c>
    </row>
    <row r="8700" spans="1:6" x14ac:dyDescent="0.2">
      <c r="A8700" s="18" t="s">
        <v>245</v>
      </c>
      <c r="B8700" s="18" t="s">
        <v>346</v>
      </c>
      <c r="C8700" s="18" t="s">
        <v>347</v>
      </c>
      <c r="D8700" s="18" t="s">
        <v>65</v>
      </c>
      <c r="E8700" s="18" t="s">
        <v>280</v>
      </c>
      <c r="F8700" s="44">
        <v>7</v>
      </c>
    </row>
    <row r="8701" spans="1:6" x14ac:dyDescent="0.2">
      <c r="A8701" s="18" t="s">
        <v>245</v>
      </c>
      <c r="B8701" s="18" t="s">
        <v>346</v>
      </c>
      <c r="C8701" s="18" t="s">
        <v>347</v>
      </c>
      <c r="D8701" s="18" t="s">
        <v>65</v>
      </c>
      <c r="E8701" s="18" t="s">
        <v>66</v>
      </c>
      <c r="F8701" s="44">
        <v>165</v>
      </c>
    </row>
    <row r="8702" spans="1:6" x14ac:dyDescent="0.2">
      <c r="A8702" s="18" t="s">
        <v>245</v>
      </c>
      <c r="B8702" s="18" t="s">
        <v>346</v>
      </c>
      <c r="C8702" s="18" t="s">
        <v>347</v>
      </c>
      <c r="D8702" s="18" t="s">
        <v>243</v>
      </c>
      <c r="E8702" s="18" t="s">
        <v>21</v>
      </c>
      <c r="F8702" s="44">
        <v>21</v>
      </c>
    </row>
    <row r="8703" spans="1:6" x14ac:dyDescent="0.2">
      <c r="A8703" s="18" t="s">
        <v>245</v>
      </c>
      <c r="B8703" s="18" t="s">
        <v>346</v>
      </c>
      <c r="C8703" s="18" t="s">
        <v>347</v>
      </c>
      <c r="D8703" s="18" t="s">
        <v>243</v>
      </c>
      <c r="E8703" s="18" t="s">
        <v>14</v>
      </c>
      <c r="F8703" s="44">
        <v>22</v>
      </c>
    </row>
    <row r="8704" spans="1:6" x14ac:dyDescent="0.2">
      <c r="A8704" s="18" t="s">
        <v>245</v>
      </c>
      <c r="B8704" s="18" t="s">
        <v>346</v>
      </c>
      <c r="C8704" s="18" t="s">
        <v>347</v>
      </c>
      <c r="D8704" s="18" t="s">
        <v>243</v>
      </c>
      <c r="E8704" s="18" t="s">
        <v>18</v>
      </c>
      <c r="F8704" s="44">
        <v>86</v>
      </c>
    </row>
    <row r="8705" spans="1:6" x14ac:dyDescent="0.2">
      <c r="A8705" s="18" t="s">
        <v>245</v>
      </c>
      <c r="B8705" s="18" t="s">
        <v>346</v>
      </c>
      <c r="C8705" s="18" t="s">
        <v>347</v>
      </c>
      <c r="D8705" s="18" t="s">
        <v>243</v>
      </c>
      <c r="E8705" s="18" t="s">
        <v>17</v>
      </c>
      <c r="F8705" s="44">
        <v>50</v>
      </c>
    </row>
    <row r="8706" spans="1:6" x14ac:dyDescent="0.2">
      <c r="A8706" s="18" t="s">
        <v>245</v>
      </c>
      <c r="B8706" s="18" t="s">
        <v>346</v>
      </c>
      <c r="C8706" s="18" t="s">
        <v>347</v>
      </c>
      <c r="D8706" s="18" t="s">
        <v>243</v>
      </c>
      <c r="E8706" s="18" t="s">
        <v>20</v>
      </c>
      <c r="F8706" s="44">
        <v>17</v>
      </c>
    </row>
    <row r="8707" spans="1:6" x14ac:dyDescent="0.2">
      <c r="A8707" s="18" t="s">
        <v>245</v>
      </c>
      <c r="B8707" s="18" t="s">
        <v>346</v>
      </c>
      <c r="C8707" s="18" t="s">
        <v>347</v>
      </c>
      <c r="D8707" s="18" t="s">
        <v>243</v>
      </c>
      <c r="E8707" s="18" t="s">
        <v>23</v>
      </c>
      <c r="F8707" s="44">
        <v>19</v>
      </c>
    </row>
    <row r="8708" spans="1:6" x14ac:dyDescent="0.2">
      <c r="A8708" s="18" t="s">
        <v>245</v>
      </c>
      <c r="B8708" s="18" t="s">
        <v>346</v>
      </c>
      <c r="C8708" s="18" t="s">
        <v>347</v>
      </c>
      <c r="D8708" s="18" t="s">
        <v>243</v>
      </c>
      <c r="E8708" s="18" t="s">
        <v>15</v>
      </c>
      <c r="F8708" s="44">
        <v>73</v>
      </c>
    </row>
    <row r="8709" spans="1:6" x14ac:dyDescent="0.2">
      <c r="A8709" s="18" t="s">
        <v>245</v>
      </c>
      <c r="B8709" s="18" t="s">
        <v>346</v>
      </c>
      <c r="C8709" s="18" t="s">
        <v>347</v>
      </c>
      <c r="D8709" s="18" t="s">
        <v>243</v>
      </c>
      <c r="E8709" s="18" t="s">
        <v>22</v>
      </c>
      <c r="F8709" s="44">
        <v>35</v>
      </c>
    </row>
    <row r="8710" spans="1:6" x14ac:dyDescent="0.2">
      <c r="A8710" s="18" t="s">
        <v>245</v>
      </c>
      <c r="B8710" s="18" t="s">
        <v>346</v>
      </c>
      <c r="C8710" s="18" t="s">
        <v>347</v>
      </c>
      <c r="D8710" s="18" t="s">
        <v>98</v>
      </c>
      <c r="E8710" s="18" t="s">
        <v>100</v>
      </c>
      <c r="F8710" s="44">
        <v>33</v>
      </c>
    </row>
    <row r="8711" spans="1:6" x14ac:dyDescent="0.2">
      <c r="A8711" s="18" t="s">
        <v>245</v>
      </c>
      <c r="B8711" s="18" t="s">
        <v>346</v>
      </c>
      <c r="C8711" s="18" t="s">
        <v>347</v>
      </c>
      <c r="D8711" s="18" t="s">
        <v>98</v>
      </c>
      <c r="E8711" s="18" t="s">
        <v>102</v>
      </c>
      <c r="F8711" s="44">
        <v>22</v>
      </c>
    </row>
    <row r="8712" spans="1:6" x14ac:dyDescent="0.2">
      <c r="A8712" s="18" t="s">
        <v>245</v>
      </c>
      <c r="B8712" s="18" t="s">
        <v>346</v>
      </c>
      <c r="C8712" s="18" t="s">
        <v>347</v>
      </c>
      <c r="D8712" s="18" t="s">
        <v>98</v>
      </c>
      <c r="E8712" s="18" t="s">
        <v>23</v>
      </c>
      <c r="F8712" s="44">
        <v>162</v>
      </c>
    </row>
    <row r="8713" spans="1:6" x14ac:dyDescent="0.2">
      <c r="A8713" s="18" t="s">
        <v>245</v>
      </c>
      <c r="B8713" s="18" t="s">
        <v>346</v>
      </c>
      <c r="C8713" s="18" t="s">
        <v>347</v>
      </c>
      <c r="D8713" s="18" t="s">
        <v>98</v>
      </c>
      <c r="E8713" s="18" t="s">
        <v>101</v>
      </c>
      <c r="F8713" s="44">
        <v>144</v>
      </c>
    </row>
    <row r="8714" spans="1:6" x14ac:dyDescent="0.2">
      <c r="A8714" s="18" t="s">
        <v>245</v>
      </c>
      <c r="B8714" s="18" t="s">
        <v>346</v>
      </c>
      <c r="C8714" s="18" t="s">
        <v>347</v>
      </c>
      <c r="D8714" s="18" t="s">
        <v>98</v>
      </c>
      <c r="E8714" s="18" t="s">
        <v>104</v>
      </c>
      <c r="F8714" s="44">
        <v>15</v>
      </c>
    </row>
    <row r="8715" spans="1:6" x14ac:dyDescent="0.2">
      <c r="A8715" s="18" t="s">
        <v>245</v>
      </c>
      <c r="B8715" s="18" t="s">
        <v>346</v>
      </c>
      <c r="C8715" s="18" t="s">
        <v>347</v>
      </c>
      <c r="D8715" s="18" t="s">
        <v>98</v>
      </c>
      <c r="E8715" s="18" t="s">
        <v>99</v>
      </c>
      <c r="F8715" s="44">
        <v>1167</v>
      </c>
    </row>
    <row r="8716" spans="1:6" x14ac:dyDescent="0.2">
      <c r="A8716" s="18" t="s">
        <v>245</v>
      </c>
      <c r="B8716" s="18" t="s">
        <v>346</v>
      </c>
      <c r="C8716" s="18" t="s">
        <v>347</v>
      </c>
      <c r="D8716" s="18" t="s">
        <v>98</v>
      </c>
      <c r="E8716" s="18" t="s">
        <v>103</v>
      </c>
      <c r="F8716" s="44">
        <v>274</v>
      </c>
    </row>
    <row r="8717" spans="1:6" x14ac:dyDescent="0.2">
      <c r="A8717" s="18" t="s">
        <v>245</v>
      </c>
      <c r="B8717" s="18" t="s">
        <v>346</v>
      </c>
      <c r="C8717" s="18" t="s">
        <v>347</v>
      </c>
      <c r="D8717" s="18" t="s">
        <v>39</v>
      </c>
      <c r="E8717" s="18" t="s">
        <v>172</v>
      </c>
      <c r="F8717" s="44">
        <v>48</v>
      </c>
    </row>
    <row r="8718" spans="1:6" x14ac:dyDescent="0.2">
      <c r="A8718" s="18" t="s">
        <v>245</v>
      </c>
      <c r="B8718" s="18" t="s">
        <v>346</v>
      </c>
      <c r="C8718" s="18" t="s">
        <v>347</v>
      </c>
      <c r="D8718" s="18" t="s">
        <v>39</v>
      </c>
      <c r="E8718" s="18" t="s">
        <v>174</v>
      </c>
      <c r="F8718" s="44">
        <v>12</v>
      </c>
    </row>
    <row r="8719" spans="1:6" x14ac:dyDescent="0.2">
      <c r="A8719" s="18" t="s">
        <v>245</v>
      </c>
      <c r="B8719" s="18" t="s">
        <v>346</v>
      </c>
      <c r="C8719" s="18" t="s">
        <v>347</v>
      </c>
      <c r="D8719" s="18" t="s">
        <v>39</v>
      </c>
      <c r="E8719" s="18" t="s">
        <v>23</v>
      </c>
      <c r="F8719" s="44">
        <v>17</v>
      </c>
    </row>
    <row r="8720" spans="1:6" x14ac:dyDescent="0.2">
      <c r="A8720" s="18" t="s">
        <v>245</v>
      </c>
      <c r="B8720" s="18" t="s">
        <v>346</v>
      </c>
      <c r="C8720" s="18" t="s">
        <v>347</v>
      </c>
      <c r="D8720" s="18" t="s">
        <v>39</v>
      </c>
      <c r="E8720" s="18" t="s">
        <v>54</v>
      </c>
      <c r="F8720" s="44">
        <v>4</v>
      </c>
    </row>
    <row r="8721" spans="1:6" x14ac:dyDescent="0.2">
      <c r="A8721" s="18" t="s">
        <v>245</v>
      </c>
      <c r="B8721" s="18" t="s">
        <v>346</v>
      </c>
      <c r="C8721" s="18" t="s">
        <v>347</v>
      </c>
      <c r="D8721" s="18" t="s">
        <v>39</v>
      </c>
      <c r="E8721" s="18" t="s">
        <v>55</v>
      </c>
      <c r="F8721" s="44">
        <v>10</v>
      </c>
    </row>
    <row r="8722" spans="1:6" x14ac:dyDescent="0.2">
      <c r="A8722" s="18" t="s">
        <v>245</v>
      </c>
      <c r="B8722" s="18" t="s">
        <v>346</v>
      </c>
      <c r="C8722" s="18" t="s">
        <v>347</v>
      </c>
      <c r="D8722" s="18" t="s">
        <v>39</v>
      </c>
      <c r="E8722" s="18" t="s">
        <v>43</v>
      </c>
      <c r="F8722" s="44">
        <v>1</v>
      </c>
    </row>
    <row r="8723" spans="1:6" x14ac:dyDescent="0.2">
      <c r="A8723" s="18" t="s">
        <v>245</v>
      </c>
      <c r="B8723" s="18" t="s">
        <v>346</v>
      </c>
      <c r="C8723" s="18" t="s">
        <v>347</v>
      </c>
      <c r="D8723" s="18" t="s">
        <v>39</v>
      </c>
      <c r="E8723" s="18" t="s">
        <v>170</v>
      </c>
      <c r="F8723" s="44">
        <v>37</v>
      </c>
    </row>
    <row r="8724" spans="1:6" x14ac:dyDescent="0.2">
      <c r="A8724" s="18" t="s">
        <v>245</v>
      </c>
      <c r="B8724" s="18" t="s">
        <v>346</v>
      </c>
      <c r="C8724" s="18" t="s">
        <v>347</v>
      </c>
      <c r="D8724" s="18" t="s">
        <v>39</v>
      </c>
      <c r="E8724" s="18" t="s">
        <v>48</v>
      </c>
      <c r="F8724" s="44">
        <v>1</v>
      </c>
    </row>
    <row r="8725" spans="1:6" x14ac:dyDescent="0.2">
      <c r="A8725" s="18" t="s">
        <v>245</v>
      </c>
      <c r="B8725" s="18" t="s">
        <v>346</v>
      </c>
      <c r="C8725" s="18" t="s">
        <v>347</v>
      </c>
      <c r="D8725" s="18" t="s">
        <v>39</v>
      </c>
      <c r="E8725" s="18" t="s">
        <v>47</v>
      </c>
      <c r="F8725" s="44">
        <v>20</v>
      </c>
    </row>
    <row r="8726" spans="1:6" x14ac:dyDescent="0.2">
      <c r="A8726" s="18" t="s">
        <v>245</v>
      </c>
      <c r="B8726" s="18" t="s">
        <v>346</v>
      </c>
      <c r="C8726" s="18" t="s">
        <v>347</v>
      </c>
      <c r="D8726" s="18" t="s">
        <v>39</v>
      </c>
      <c r="E8726" s="18" t="s">
        <v>169</v>
      </c>
      <c r="F8726" s="44">
        <v>158</v>
      </c>
    </row>
    <row r="8727" spans="1:6" x14ac:dyDescent="0.2">
      <c r="A8727" s="18" t="s">
        <v>245</v>
      </c>
      <c r="B8727" s="18" t="s">
        <v>346</v>
      </c>
      <c r="C8727" s="18" t="s">
        <v>347</v>
      </c>
      <c r="D8727" s="18" t="s">
        <v>39</v>
      </c>
      <c r="E8727" s="18" t="s">
        <v>189</v>
      </c>
      <c r="F8727" s="44">
        <v>2</v>
      </c>
    </row>
    <row r="8728" spans="1:6" x14ac:dyDescent="0.2">
      <c r="A8728" s="18" t="s">
        <v>245</v>
      </c>
      <c r="B8728" s="18" t="s">
        <v>346</v>
      </c>
      <c r="C8728" s="18" t="s">
        <v>347</v>
      </c>
      <c r="D8728" s="18" t="s">
        <v>39</v>
      </c>
      <c r="E8728" s="18" t="s">
        <v>56</v>
      </c>
      <c r="F8728" s="44">
        <v>32</v>
      </c>
    </row>
    <row r="8729" spans="1:6" x14ac:dyDescent="0.2">
      <c r="A8729" s="18" t="s">
        <v>245</v>
      </c>
      <c r="B8729" s="18" t="s">
        <v>346</v>
      </c>
      <c r="C8729" s="18" t="s">
        <v>347</v>
      </c>
      <c r="D8729" s="18" t="s">
        <v>39</v>
      </c>
      <c r="E8729" s="18" t="s">
        <v>44</v>
      </c>
      <c r="F8729" s="44">
        <v>4</v>
      </c>
    </row>
    <row r="8730" spans="1:6" x14ac:dyDescent="0.2">
      <c r="A8730" s="18" t="s">
        <v>245</v>
      </c>
      <c r="B8730" s="18" t="s">
        <v>346</v>
      </c>
      <c r="C8730" s="18" t="s">
        <v>347</v>
      </c>
      <c r="D8730" s="18" t="s">
        <v>39</v>
      </c>
      <c r="E8730" s="18" t="s">
        <v>173</v>
      </c>
      <c r="F8730" s="44">
        <v>6</v>
      </c>
    </row>
    <row r="8731" spans="1:6" x14ac:dyDescent="0.2">
      <c r="A8731" s="18" t="s">
        <v>245</v>
      </c>
      <c r="B8731" s="18" t="s">
        <v>346</v>
      </c>
      <c r="C8731" s="18" t="s">
        <v>347</v>
      </c>
      <c r="D8731" s="18" t="s">
        <v>13</v>
      </c>
      <c r="E8731" s="18" t="s">
        <v>21</v>
      </c>
      <c r="F8731" s="44">
        <v>171</v>
      </c>
    </row>
    <row r="8732" spans="1:6" x14ac:dyDescent="0.2">
      <c r="A8732" s="18" t="s">
        <v>245</v>
      </c>
      <c r="B8732" s="18" t="s">
        <v>346</v>
      </c>
      <c r="C8732" s="18" t="s">
        <v>347</v>
      </c>
      <c r="D8732" s="18" t="s">
        <v>13</v>
      </c>
      <c r="E8732" s="18" t="s">
        <v>14</v>
      </c>
      <c r="F8732" s="44">
        <v>844</v>
      </c>
    </row>
    <row r="8733" spans="1:6" x14ac:dyDescent="0.2">
      <c r="A8733" s="18" t="s">
        <v>245</v>
      </c>
      <c r="B8733" s="18" t="s">
        <v>346</v>
      </c>
      <c r="C8733" s="18" t="s">
        <v>347</v>
      </c>
      <c r="D8733" s="18" t="s">
        <v>13</v>
      </c>
      <c r="E8733" s="18" t="s">
        <v>18</v>
      </c>
      <c r="F8733" s="44">
        <v>2836</v>
      </c>
    </row>
    <row r="8734" spans="1:6" x14ac:dyDescent="0.2">
      <c r="A8734" s="18" t="s">
        <v>245</v>
      </c>
      <c r="B8734" s="18" t="s">
        <v>346</v>
      </c>
      <c r="C8734" s="18" t="s">
        <v>347</v>
      </c>
      <c r="D8734" s="18" t="s">
        <v>13</v>
      </c>
      <c r="E8734" s="18" t="s">
        <v>17</v>
      </c>
      <c r="F8734" s="44">
        <v>2446</v>
      </c>
    </row>
    <row r="8735" spans="1:6" x14ac:dyDescent="0.2">
      <c r="A8735" s="18" t="s">
        <v>245</v>
      </c>
      <c r="B8735" s="18" t="s">
        <v>346</v>
      </c>
      <c r="C8735" s="18" t="s">
        <v>347</v>
      </c>
      <c r="D8735" s="18" t="s">
        <v>13</v>
      </c>
      <c r="E8735" s="18" t="s">
        <v>20</v>
      </c>
      <c r="F8735" s="44">
        <v>316</v>
      </c>
    </row>
    <row r="8736" spans="1:6" x14ac:dyDescent="0.2">
      <c r="A8736" s="18" t="s">
        <v>245</v>
      </c>
      <c r="B8736" s="18" t="s">
        <v>346</v>
      </c>
      <c r="C8736" s="18" t="s">
        <v>347</v>
      </c>
      <c r="D8736" s="18" t="s">
        <v>13</v>
      </c>
      <c r="E8736" s="18" t="s">
        <v>23</v>
      </c>
      <c r="F8736" s="44">
        <v>177</v>
      </c>
    </row>
    <row r="8737" spans="1:6" x14ac:dyDescent="0.2">
      <c r="A8737" s="18" t="s">
        <v>245</v>
      </c>
      <c r="B8737" s="18" t="s">
        <v>346</v>
      </c>
      <c r="C8737" s="18" t="s">
        <v>347</v>
      </c>
      <c r="D8737" s="18" t="s">
        <v>13</v>
      </c>
      <c r="E8737" s="18" t="s">
        <v>15</v>
      </c>
      <c r="F8737" s="44">
        <v>502</v>
      </c>
    </row>
    <row r="8738" spans="1:6" x14ac:dyDescent="0.2">
      <c r="A8738" s="18" t="s">
        <v>245</v>
      </c>
      <c r="B8738" s="18" t="s">
        <v>346</v>
      </c>
      <c r="C8738" s="18" t="s">
        <v>347</v>
      </c>
      <c r="D8738" s="18" t="s">
        <v>13</v>
      </c>
      <c r="E8738" s="18" t="s">
        <v>22</v>
      </c>
      <c r="F8738" s="44">
        <v>430</v>
      </c>
    </row>
    <row r="8739" spans="1:6" x14ac:dyDescent="0.2">
      <c r="A8739" s="18" t="s">
        <v>245</v>
      </c>
      <c r="B8739" s="18" t="s">
        <v>346</v>
      </c>
      <c r="C8739" s="18" t="s">
        <v>347</v>
      </c>
      <c r="D8739" s="18" t="s">
        <v>13</v>
      </c>
      <c r="E8739" s="18" t="s">
        <v>19</v>
      </c>
      <c r="F8739" s="44">
        <v>149</v>
      </c>
    </row>
    <row r="8740" spans="1:6" x14ac:dyDescent="0.2">
      <c r="A8740" s="18" t="s">
        <v>245</v>
      </c>
      <c r="B8740" s="18" t="s">
        <v>346</v>
      </c>
      <c r="C8740" s="18" t="s">
        <v>347</v>
      </c>
      <c r="D8740" s="18" t="s">
        <v>128</v>
      </c>
      <c r="E8740" s="18" t="s">
        <v>23</v>
      </c>
      <c r="F8740" s="44">
        <v>367</v>
      </c>
    </row>
    <row r="8741" spans="1:6" x14ac:dyDescent="0.2">
      <c r="A8741" s="18" t="s">
        <v>245</v>
      </c>
      <c r="B8741" s="18" t="s">
        <v>346</v>
      </c>
      <c r="C8741" s="18" t="s">
        <v>347</v>
      </c>
      <c r="D8741" s="18" t="s">
        <v>128</v>
      </c>
      <c r="E8741" s="18" t="s">
        <v>129</v>
      </c>
      <c r="F8741" s="44">
        <v>56</v>
      </c>
    </row>
    <row r="8742" spans="1:6" x14ac:dyDescent="0.2">
      <c r="A8742" s="18" t="s">
        <v>245</v>
      </c>
      <c r="B8742" s="18" t="s">
        <v>346</v>
      </c>
      <c r="C8742" s="18" t="s">
        <v>347</v>
      </c>
      <c r="D8742" s="18" t="s">
        <v>128</v>
      </c>
      <c r="E8742" s="18" t="s">
        <v>130</v>
      </c>
      <c r="F8742" s="44">
        <v>392</v>
      </c>
    </row>
    <row r="8743" spans="1:6" x14ac:dyDescent="0.2">
      <c r="A8743" s="18" t="s">
        <v>245</v>
      </c>
      <c r="B8743" s="18" t="s">
        <v>346</v>
      </c>
      <c r="C8743" s="18" t="s">
        <v>347</v>
      </c>
      <c r="D8743" s="18" t="s">
        <v>244</v>
      </c>
      <c r="E8743" s="18" t="s">
        <v>160</v>
      </c>
      <c r="F8743" s="44">
        <v>31</v>
      </c>
    </row>
    <row r="8744" spans="1:6" x14ac:dyDescent="0.2">
      <c r="A8744" s="18" t="s">
        <v>245</v>
      </c>
      <c r="B8744" s="18" t="s">
        <v>346</v>
      </c>
      <c r="C8744" s="18" t="s">
        <v>347</v>
      </c>
      <c r="D8744" s="18" t="s">
        <v>244</v>
      </c>
      <c r="E8744" s="18" t="s">
        <v>161</v>
      </c>
      <c r="F8744" s="44">
        <v>47</v>
      </c>
    </row>
    <row r="8745" spans="1:6" x14ac:dyDescent="0.2">
      <c r="A8745" s="18" t="s">
        <v>245</v>
      </c>
      <c r="B8745" s="18" t="s">
        <v>346</v>
      </c>
      <c r="C8745" s="18" t="s">
        <v>347</v>
      </c>
      <c r="D8745" s="18" t="s">
        <v>138</v>
      </c>
      <c r="E8745" s="18" t="s">
        <v>140</v>
      </c>
      <c r="F8745" s="44">
        <v>112</v>
      </c>
    </row>
    <row r="8746" spans="1:6" x14ac:dyDescent="0.2">
      <c r="A8746" s="18" t="s">
        <v>245</v>
      </c>
      <c r="B8746" s="18" t="s">
        <v>346</v>
      </c>
      <c r="C8746" s="18" t="s">
        <v>347</v>
      </c>
      <c r="D8746" s="18" t="s">
        <v>138</v>
      </c>
      <c r="E8746" s="18" t="s">
        <v>139</v>
      </c>
      <c r="F8746" s="44">
        <v>695</v>
      </c>
    </row>
    <row r="8747" spans="1:6" x14ac:dyDescent="0.2">
      <c r="A8747" s="18" t="s">
        <v>245</v>
      </c>
      <c r="B8747" s="18" t="s">
        <v>346</v>
      </c>
      <c r="C8747" s="18" t="s">
        <v>347</v>
      </c>
      <c r="D8747" s="18" t="s">
        <v>148</v>
      </c>
      <c r="E8747" s="18" t="s">
        <v>23</v>
      </c>
      <c r="F8747" s="44">
        <v>2</v>
      </c>
    </row>
    <row r="8748" spans="1:6" x14ac:dyDescent="0.2">
      <c r="A8748" s="18" t="s">
        <v>245</v>
      </c>
      <c r="B8748" s="18" t="s">
        <v>346</v>
      </c>
      <c r="C8748" s="18" t="s">
        <v>348</v>
      </c>
      <c r="D8748" s="18" t="s">
        <v>21</v>
      </c>
      <c r="E8748" s="18" t="s">
        <v>156</v>
      </c>
      <c r="F8748" s="44">
        <v>253</v>
      </c>
    </row>
    <row r="8749" spans="1:6" x14ac:dyDescent="0.2">
      <c r="A8749" s="18" t="s">
        <v>245</v>
      </c>
      <c r="B8749" s="18" t="s">
        <v>346</v>
      </c>
      <c r="C8749" s="18" t="s">
        <v>348</v>
      </c>
      <c r="D8749" s="18" t="s">
        <v>21</v>
      </c>
      <c r="E8749" s="18" t="s">
        <v>157</v>
      </c>
      <c r="F8749" s="44">
        <v>570</v>
      </c>
    </row>
    <row r="8750" spans="1:6" x14ac:dyDescent="0.2">
      <c r="A8750" s="18" t="s">
        <v>245</v>
      </c>
      <c r="B8750" s="18" t="s">
        <v>346</v>
      </c>
      <c r="C8750" s="18" t="s">
        <v>348</v>
      </c>
      <c r="D8750" s="18" t="s">
        <v>73</v>
      </c>
      <c r="E8750" s="18" t="s">
        <v>93</v>
      </c>
      <c r="F8750" s="44">
        <v>49</v>
      </c>
    </row>
    <row r="8751" spans="1:6" x14ac:dyDescent="0.2">
      <c r="A8751" s="18" t="s">
        <v>245</v>
      </c>
      <c r="B8751" s="18" t="s">
        <v>346</v>
      </c>
      <c r="C8751" s="18" t="s">
        <v>348</v>
      </c>
      <c r="D8751" s="18" t="s">
        <v>73</v>
      </c>
      <c r="E8751" s="18" t="s">
        <v>92</v>
      </c>
      <c r="F8751" s="44">
        <v>20</v>
      </c>
    </row>
    <row r="8752" spans="1:6" x14ac:dyDescent="0.2">
      <c r="A8752" s="18" t="s">
        <v>245</v>
      </c>
      <c r="B8752" s="18" t="s">
        <v>346</v>
      </c>
      <c r="C8752" s="18" t="s">
        <v>348</v>
      </c>
      <c r="D8752" s="18" t="s">
        <v>73</v>
      </c>
      <c r="E8752" s="18" t="s">
        <v>94</v>
      </c>
      <c r="F8752" s="44">
        <v>17</v>
      </c>
    </row>
    <row r="8753" spans="1:6" x14ac:dyDescent="0.2">
      <c r="A8753" s="18" t="s">
        <v>245</v>
      </c>
      <c r="B8753" s="18" t="s">
        <v>346</v>
      </c>
      <c r="C8753" s="18" t="s">
        <v>348</v>
      </c>
      <c r="D8753" s="18" t="s">
        <v>73</v>
      </c>
      <c r="E8753" s="18" t="s">
        <v>87</v>
      </c>
      <c r="F8753" s="44">
        <v>5</v>
      </c>
    </row>
    <row r="8754" spans="1:6" x14ac:dyDescent="0.2">
      <c r="A8754" s="18" t="s">
        <v>245</v>
      </c>
      <c r="B8754" s="18" t="s">
        <v>346</v>
      </c>
      <c r="C8754" s="18" t="s">
        <v>348</v>
      </c>
      <c r="D8754" s="18" t="s">
        <v>73</v>
      </c>
      <c r="E8754" s="18" t="s">
        <v>86</v>
      </c>
      <c r="F8754" s="44">
        <v>29</v>
      </c>
    </row>
    <row r="8755" spans="1:6" x14ac:dyDescent="0.2">
      <c r="A8755" s="18" t="s">
        <v>245</v>
      </c>
      <c r="B8755" s="18" t="s">
        <v>346</v>
      </c>
      <c r="C8755" s="18" t="s">
        <v>348</v>
      </c>
      <c r="D8755" s="18" t="s">
        <v>73</v>
      </c>
      <c r="E8755" s="18" t="s">
        <v>88</v>
      </c>
      <c r="F8755" s="44">
        <v>1</v>
      </c>
    </row>
    <row r="8756" spans="1:6" x14ac:dyDescent="0.2">
      <c r="A8756" s="18" t="s">
        <v>245</v>
      </c>
      <c r="B8756" s="18" t="s">
        <v>346</v>
      </c>
      <c r="C8756" s="18" t="s">
        <v>348</v>
      </c>
      <c r="D8756" s="18" t="s">
        <v>73</v>
      </c>
      <c r="E8756" s="18" t="s">
        <v>96</v>
      </c>
      <c r="F8756" s="44">
        <v>60</v>
      </c>
    </row>
    <row r="8757" spans="1:6" x14ac:dyDescent="0.2">
      <c r="A8757" s="18" t="s">
        <v>245</v>
      </c>
      <c r="B8757" s="18" t="s">
        <v>346</v>
      </c>
      <c r="C8757" s="18" t="s">
        <v>348</v>
      </c>
      <c r="D8757" s="18" t="s">
        <v>73</v>
      </c>
      <c r="E8757" s="18" t="s">
        <v>95</v>
      </c>
      <c r="F8757" s="44">
        <v>65</v>
      </c>
    </row>
    <row r="8758" spans="1:6" x14ac:dyDescent="0.2">
      <c r="A8758" s="18" t="s">
        <v>245</v>
      </c>
      <c r="B8758" s="18" t="s">
        <v>346</v>
      </c>
      <c r="C8758" s="18" t="s">
        <v>348</v>
      </c>
      <c r="D8758" s="18" t="s">
        <v>73</v>
      </c>
      <c r="E8758" s="18" t="s">
        <v>97</v>
      </c>
      <c r="F8758" s="44">
        <v>13</v>
      </c>
    </row>
    <row r="8759" spans="1:6" x14ac:dyDescent="0.2">
      <c r="A8759" s="18" t="s">
        <v>245</v>
      </c>
      <c r="B8759" s="18" t="s">
        <v>346</v>
      </c>
      <c r="C8759" s="18" t="s">
        <v>348</v>
      </c>
      <c r="D8759" s="18" t="s">
        <v>73</v>
      </c>
      <c r="E8759" s="18" t="s">
        <v>80</v>
      </c>
      <c r="F8759" s="44">
        <v>5</v>
      </c>
    </row>
    <row r="8760" spans="1:6" x14ac:dyDescent="0.2">
      <c r="A8760" s="18" t="s">
        <v>245</v>
      </c>
      <c r="B8760" s="18" t="s">
        <v>346</v>
      </c>
      <c r="C8760" s="18" t="s">
        <v>348</v>
      </c>
      <c r="D8760" s="18" t="s">
        <v>73</v>
      </c>
      <c r="E8760" s="18" t="s">
        <v>79</v>
      </c>
      <c r="F8760" s="44">
        <v>55</v>
      </c>
    </row>
    <row r="8761" spans="1:6" x14ac:dyDescent="0.2">
      <c r="A8761" s="18" t="s">
        <v>245</v>
      </c>
      <c r="B8761" s="18" t="s">
        <v>346</v>
      </c>
      <c r="C8761" s="18" t="s">
        <v>348</v>
      </c>
      <c r="D8761" s="18" t="s">
        <v>73</v>
      </c>
      <c r="E8761" s="18" t="s">
        <v>78</v>
      </c>
      <c r="F8761" s="44">
        <v>12</v>
      </c>
    </row>
    <row r="8762" spans="1:6" x14ac:dyDescent="0.2">
      <c r="A8762" s="18" t="s">
        <v>245</v>
      </c>
      <c r="B8762" s="18" t="s">
        <v>346</v>
      </c>
      <c r="C8762" s="18" t="s">
        <v>348</v>
      </c>
      <c r="D8762" s="18" t="s">
        <v>73</v>
      </c>
      <c r="E8762" s="18" t="s">
        <v>81</v>
      </c>
      <c r="F8762" s="44">
        <v>13</v>
      </c>
    </row>
    <row r="8763" spans="1:6" x14ac:dyDescent="0.2">
      <c r="A8763" s="18" t="s">
        <v>245</v>
      </c>
      <c r="B8763" s="18" t="s">
        <v>346</v>
      </c>
      <c r="C8763" s="18" t="s">
        <v>348</v>
      </c>
      <c r="D8763" s="18" t="s">
        <v>73</v>
      </c>
      <c r="E8763" s="18" t="s">
        <v>76</v>
      </c>
      <c r="F8763" s="44">
        <v>59</v>
      </c>
    </row>
    <row r="8764" spans="1:6" x14ac:dyDescent="0.2">
      <c r="A8764" s="18" t="s">
        <v>245</v>
      </c>
      <c r="B8764" s="18" t="s">
        <v>346</v>
      </c>
      <c r="C8764" s="18" t="s">
        <v>348</v>
      </c>
      <c r="D8764" s="18" t="s">
        <v>73</v>
      </c>
      <c r="E8764" s="18" t="s">
        <v>75</v>
      </c>
      <c r="F8764" s="44">
        <v>358</v>
      </c>
    </row>
    <row r="8765" spans="1:6" x14ac:dyDescent="0.2">
      <c r="A8765" s="18" t="s">
        <v>245</v>
      </c>
      <c r="B8765" s="18" t="s">
        <v>346</v>
      </c>
      <c r="C8765" s="18" t="s">
        <v>348</v>
      </c>
      <c r="D8765" s="18" t="s">
        <v>73</v>
      </c>
      <c r="E8765" s="18" t="s">
        <v>74</v>
      </c>
      <c r="F8765" s="44">
        <v>3</v>
      </c>
    </row>
    <row r="8766" spans="1:6" x14ac:dyDescent="0.2">
      <c r="A8766" s="18" t="s">
        <v>245</v>
      </c>
      <c r="B8766" s="18" t="s">
        <v>346</v>
      </c>
      <c r="C8766" s="18" t="s">
        <v>348</v>
      </c>
      <c r="D8766" s="18" t="s">
        <v>73</v>
      </c>
      <c r="E8766" s="18" t="s">
        <v>77</v>
      </c>
      <c r="F8766" s="44">
        <v>68</v>
      </c>
    </row>
    <row r="8767" spans="1:6" x14ac:dyDescent="0.2">
      <c r="A8767" s="18" t="s">
        <v>245</v>
      </c>
      <c r="B8767" s="18" t="s">
        <v>346</v>
      </c>
      <c r="C8767" s="18" t="s">
        <v>348</v>
      </c>
      <c r="D8767" s="18" t="s">
        <v>73</v>
      </c>
      <c r="E8767" s="18" t="s">
        <v>84</v>
      </c>
      <c r="F8767" s="44">
        <v>2</v>
      </c>
    </row>
    <row r="8768" spans="1:6" x14ac:dyDescent="0.2">
      <c r="A8768" s="18" t="s">
        <v>245</v>
      </c>
      <c r="B8768" s="18" t="s">
        <v>346</v>
      </c>
      <c r="C8768" s="18" t="s">
        <v>348</v>
      </c>
      <c r="D8768" s="18" t="s">
        <v>73</v>
      </c>
      <c r="E8768" s="18" t="s">
        <v>83</v>
      </c>
      <c r="F8768" s="44">
        <v>61</v>
      </c>
    </row>
    <row r="8769" spans="1:6" x14ac:dyDescent="0.2">
      <c r="A8769" s="18" t="s">
        <v>245</v>
      </c>
      <c r="B8769" s="18" t="s">
        <v>346</v>
      </c>
      <c r="C8769" s="18" t="s">
        <v>348</v>
      </c>
      <c r="D8769" s="18" t="s">
        <v>73</v>
      </c>
      <c r="E8769" s="18" t="s">
        <v>82</v>
      </c>
      <c r="F8769" s="44">
        <v>111</v>
      </c>
    </row>
    <row r="8770" spans="1:6" x14ac:dyDescent="0.2">
      <c r="A8770" s="18" t="s">
        <v>245</v>
      </c>
      <c r="B8770" s="18" t="s">
        <v>346</v>
      </c>
      <c r="C8770" s="18" t="s">
        <v>348</v>
      </c>
      <c r="D8770" s="18" t="s">
        <v>73</v>
      </c>
      <c r="E8770" s="18" t="s">
        <v>85</v>
      </c>
      <c r="F8770" s="44">
        <v>28</v>
      </c>
    </row>
    <row r="8771" spans="1:6" x14ac:dyDescent="0.2">
      <c r="A8771" s="18" t="s">
        <v>245</v>
      </c>
      <c r="B8771" s="18" t="s">
        <v>346</v>
      </c>
      <c r="C8771" s="18" t="s">
        <v>348</v>
      </c>
      <c r="D8771" s="18" t="s">
        <v>73</v>
      </c>
      <c r="E8771" s="18" t="s">
        <v>90</v>
      </c>
      <c r="F8771" s="44">
        <v>459</v>
      </c>
    </row>
    <row r="8772" spans="1:6" x14ac:dyDescent="0.2">
      <c r="A8772" s="18" t="s">
        <v>245</v>
      </c>
      <c r="B8772" s="18" t="s">
        <v>346</v>
      </c>
      <c r="C8772" s="18" t="s">
        <v>348</v>
      </c>
      <c r="D8772" s="18" t="s">
        <v>73</v>
      </c>
      <c r="E8772" s="18" t="s">
        <v>89</v>
      </c>
      <c r="F8772" s="44">
        <v>61</v>
      </c>
    </row>
    <row r="8773" spans="1:6" x14ac:dyDescent="0.2">
      <c r="A8773" s="18" t="s">
        <v>245</v>
      </c>
      <c r="B8773" s="18" t="s">
        <v>346</v>
      </c>
      <c r="C8773" s="18" t="s">
        <v>348</v>
      </c>
      <c r="D8773" s="18" t="s">
        <v>73</v>
      </c>
      <c r="E8773" s="18" t="s">
        <v>91</v>
      </c>
      <c r="F8773" s="44">
        <v>217</v>
      </c>
    </row>
    <row r="8774" spans="1:6" x14ac:dyDescent="0.2">
      <c r="A8774" s="18" t="s">
        <v>245</v>
      </c>
      <c r="B8774" s="18" t="s">
        <v>346</v>
      </c>
      <c r="C8774" s="18" t="s">
        <v>348</v>
      </c>
      <c r="D8774" s="18" t="s">
        <v>150</v>
      </c>
      <c r="E8774" s="18" t="s">
        <v>154</v>
      </c>
      <c r="F8774" s="44">
        <v>4079</v>
      </c>
    </row>
    <row r="8775" spans="1:6" x14ac:dyDescent="0.2">
      <c r="A8775" s="18" t="s">
        <v>245</v>
      </c>
      <c r="B8775" s="18" t="s">
        <v>346</v>
      </c>
      <c r="C8775" s="18" t="s">
        <v>348</v>
      </c>
      <c r="D8775" s="18" t="s">
        <v>150</v>
      </c>
      <c r="E8775" s="18" t="s">
        <v>151</v>
      </c>
      <c r="F8775" s="44">
        <v>21</v>
      </c>
    </row>
    <row r="8776" spans="1:6" x14ac:dyDescent="0.2">
      <c r="A8776" s="18" t="s">
        <v>245</v>
      </c>
      <c r="B8776" s="18" t="s">
        <v>346</v>
      </c>
      <c r="C8776" s="18" t="s">
        <v>348</v>
      </c>
      <c r="D8776" s="18" t="s">
        <v>150</v>
      </c>
      <c r="E8776" s="18" t="s">
        <v>152</v>
      </c>
      <c r="F8776" s="44">
        <v>552</v>
      </c>
    </row>
    <row r="8777" spans="1:6" x14ac:dyDescent="0.2">
      <c r="A8777" s="18" t="s">
        <v>245</v>
      </c>
      <c r="B8777" s="18" t="s">
        <v>346</v>
      </c>
      <c r="C8777" s="18" t="s">
        <v>348</v>
      </c>
      <c r="D8777" s="18" t="s">
        <v>150</v>
      </c>
      <c r="E8777" s="18" t="s">
        <v>153</v>
      </c>
      <c r="F8777" s="44">
        <v>2718</v>
      </c>
    </row>
    <row r="8778" spans="1:6" x14ac:dyDescent="0.2">
      <c r="A8778" s="18" t="s">
        <v>245</v>
      </c>
      <c r="B8778" s="18" t="s">
        <v>346</v>
      </c>
      <c r="C8778" s="18" t="s">
        <v>348</v>
      </c>
      <c r="D8778" s="18" t="s">
        <v>57</v>
      </c>
      <c r="E8778" s="18" t="s">
        <v>62</v>
      </c>
      <c r="F8778" s="44">
        <v>3391</v>
      </c>
    </row>
    <row r="8779" spans="1:6" x14ac:dyDescent="0.2">
      <c r="A8779" s="18" t="s">
        <v>245</v>
      </c>
      <c r="B8779" s="18" t="s">
        <v>346</v>
      </c>
      <c r="C8779" s="18" t="s">
        <v>348</v>
      </c>
      <c r="D8779" s="18" t="s">
        <v>57</v>
      </c>
      <c r="E8779" s="18" t="s">
        <v>59</v>
      </c>
      <c r="F8779" s="44">
        <v>1127</v>
      </c>
    </row>
    <row r="8780" spans="1:6" x14ac:dyDescent="0.2">
      <c r="A8780" s="18" t="s">
        <v>245</v>
      </c>
      <c r="B8780" s="18" t="s">
        <v>346</v>
      </c>
      <c r="C8780" s="18" t="s">
        <v>348</v>
      </c>
      <c r="D8780" s="18" t="s">
        <v>57</v>
      </c>
      <c r="E8780" s="18" t="s">
        <v>60</v>
      </c>
      <c r="F8780" s="44">
        <v>2687</v>
      </c>
    </row>
    <row r="8781" spans="1:6" x14ac:dyDescent="0.2">
      <c r="A8781" s="18" t="s">
        <v>245</v>
      </c>
      <c r="B8781" s="18" t="s">
        <v>346</v>
      </c>
      <c r="C8781" s="18" t="s">
        <v>348</v>
      </c>
      <c r="D8781" s="18" t="s">
        <v>57</v>
      </c>
      <c r="E8781" s="18" t="s">
        <v>61</v>
      </c>
      <c r="F8781" s="44">
        <v>964</v>
      </c>
    </row>
    <row r="8782" spans="1:6" x14ac:dyDescent="0.2">
      <c r="A8782" s="18" t="s">
        <v>245</v>
      </c>
      <c r="B8782" s="18" t="s">
        <v>346</v>
      </c>
      <c r="C8782" s="18" t="s">
        <v>348</v>
      </c>
      <c r="D8782" s="18" t="s">
        <v>57</v>
      </c>
      <c r="E8782" s="18" t="s">
        <v>63</v>
      </c>
      <c r="F8782" s="44">
        <v>1039</v>
      </c>
    </row>
    <row r="8783" spans="1:6" x14ac:dyDescent="0.2">
      <c r="A8783" s="18" t="s">
        <v>245</v>
      </c>
      <c r="B8783" s="18" t="s">
        <v>346</v>
      </c>
      <c r="C8783" s="18" t="s">
        <v>348</v>
      </c>
      <c r="D8783" s="18" t="s">
        <v>57</v>
      </c>
      <c r="E8783" s="18" t="s">
        <v>23</v>
      </c>
      <c r="F8783" s="44">
        <v>740</v>
      </c>
    </row>
    <row r="8784" spans="1:6" x14ac:dyDescent="0.2">
      <c r="A8784" s="18" t="s">
        <v>245</v>
      </c>
      <c r="B8784" s="18" t="s">
        <v>346</v>
      </c>
      <c r="C8784" s="18" t="s">
        <v>348</v>
      </c>
      <c r="D8784" s="18" t="s">
        <v>141</v>
      </c>
      <c r="E8784" s="18" t="s">
        <v>145</v>
      </c>
      <c r="F8784" s="44">
        <v>1</v>
      </c>
    </row>
    <row r="8785" spans="1:6" x14ac:dyDescent="0.2">
      <c r="A8785" s="18" t="s">
        <v>245</v>
      </c>
      <c r="B8785" s="18" t="s">
        <v>346</v>
      </c>
      <c r="C8785" s="18" t="s">
        <v>348</v>
      </c>
      <c r="D8785" s="18" t="s">
        <v>141</v>
      </c>
      <c r="E8785" s="18" t="s">
        <v>142</v>
      </c>
      <c r="F8785" s="44">
        <v>153</v>
      </c>
    </row>
    <row r="8786" spans="1:6" x14ac:dyDescent="0.2">
      <c r="A8786" s="18" t="s">
        <v>245</v>
      </c>
      <c r="B8786" s="18" t="s">
        <v>346</v>
      </c>
      <c r="C8786" s="18" t="s">
        <v>348</v>
      </c>
      <c r="D8786" s="18" t="s">
        <v>141</v>
      </c>
      <c r="E8786" s="18" t="s">
        <v>147</v>
      </c>
      <c r="F8786" s="44">
        <v>19</v>
      </c>
    </row>
    <row r="8787" spans="1:6" x14ac:dyDescent="0.2">
      <c r="A8787" s="18" t="s">
        <v>245</v>
      </c>
      <c r="B8787" s="18" t="s">
        <v>346</v>
      </c>
      <c r="C8787" s="18" t="s">
        <v>348</v>
      </c>
      <c r="D8787" s="18" t="s">
        <v>141</v>
      </c>
      <c r="E8787" s="18" t="s">
        <v>143</v>
      </c>
      <c r="F8787" s="44">
        <v>13</v>
      </c>
    </row>
    <row r="8788" spans="1:6" x14ac:dyDescent="0.2">
      <c r="A8788" s="18" t="s">
        <v>245</v>
      </c>
      <c r="B8788" s="18" t="s">
        <v>346</v>
      </c>
      <c r="C8788" s="18" t="s">
        <v>348</v>
      </c>
      <c r="D8788" s="18" t="s">
        <v>35</v>
      </c>
      <c r="E8788" s="18" t="s">
        <v>21</v>
      </c>
      <c r="F8788" s="44">
        <v>1257</v>
      </c>
    </row>
    <row r="8789" spans="1:6" x14ac:dyDescent="0.2">
      <c r="A8789" s="18" t="s">
        <v>245</v>
      </c>
      <c r="B8789" s="18" t="s">
        <v>346</v>
      </c>
      <c r="C8789" s="18" t="s">
        <v>348</v>
      </c>
      <c r="D8789" s="18" t="s">
        <v>35</v>
      </c>
      <c r="E8789" s="18" t="s">
        <v>36</v>
      </c>
      <c r="F8789" s="44">
        <v>56</v>
      </c>
    </row>
    <row r="8790" spans="1:6" x14ac:dyDescent="0.2">
      <c r="A8790" s="18" t="s">
        <v>245</v>
      </c>
      <c r="B8790" s="18" t="s">
        <v>346</v>
      </c>
      <c r="C8790" s="18" t="s">
        <v>348</v>
      </c>
      <c r="D8790" s="18" t="s">
        <v>35</v>
      </c>
      <c r="E8790" s="18" t="s">
        <v>38</v>
      </c>
      <c r="F8790" s="44">
        <v>2629</v>
      </c>
    </row>
    <row r="8791" spans="1:6" x14ac:dyDescent="0.2">
      <c r="A8791" s="18" t="s">
        <v>245</v>
      </c>
      <c r="B8791" s="18" t="s">
        <v>346</v>
      </c>
      <c r="C8791" s="18" t="s">
        <v>348</v>
      </c>
      <c r="D8791" s="18" t="s">
        <v>35</v>
      </c>
      <c r="E8791" s="18" t="s">
        <v>23</v>
      </c>
      <c r="F8791" s="44">
        <v>173</v>
      </c>
    </row>
    <row r="8792" spans="1:6" x14ac:dyDescent="0.2">
      <c r="A8792" s="18" t="s">
        <v>245</v>
      </c>
      <c r="B8792" s="18" t="s">
        <v>346</v>
      </c>
      <c r="C8792" s="18" t="s">
        <v>348</v>
      </c>
      <c r="D8792" s="18" t="s">
        <v>35</v>
      </c>
      <c r="E8792" s="18" t="s">
        <v>37</v>
      </c>
      <c r="F8792" s="44">
        <v>316</v>
      </c>
    </row>
    <row r="8793" spans="1:6" x14ac:dyDescent="0.2">
      <c r="A8793" s="18" t="s">
        <v>245</v>
      </c>
      <c r="B8793" s="18" t="s">
        <v>346</v>
      </c>
      <c r="C8793" s="18" t="s">
        <v>348</v>
      </c>
      <c r="D8793" s="18" t="s">
        <v>35</v>
      </c>
      <c r="E8793" s="18" t="s">
        <v>22</v>
      </c>
      <c r="F8793" s="44">
        <v>140</v>
      </c>
    </row>
    <row r="8794" spans="1:6" x14ac:dyDescent="0.2">
      <c r="A8794" s="18" t="s">
        <v>245</v>
      </c>
      <c r="B8794" s="18" t="s">
        <v>346</v>
      </c>
      <c r="C8794" s="18" t="s">
        <v>348</v>
      </c>
      <c r="D8794" s="18" t="s">
        <v>272</v>
      </c>
      <c r="E8794" s="18" t="s">
        <v>166</v>
      </c>
      <c r="F8794" s="44">
        <v>547</v>
      </c>
    </row>
    <row r="8795" spans="1:6" x14ac:dyDescent="0.2">
      <c r="A8795" s="18" t="s">
        <v>245</v>
      </c>
      <c r="B8795" s="18" t="s">
        <v>346</v>
      </c>
      <c r="C8795" s="18" t="s">
        <v>348</v>
      </c>
      <c r="D8795" s="18" t="s">
        <v>272</v>
      </c>
      <c r="E8795" s="18" t="s">
        <v>163</v>
      </c>
      <c r="F8795" s="44">
        <v>1943</v>
      </c>
    </row>
    <row r="8796" spans="1:6" x14ac:dyDescent="0.2">
      <c r="A8796" s="18" t="s">
        <v>245</v>
      </c>
      <c r="B8796" s="18" t="s">
        <v>346</v>
      </c>
      <c r="C8796" s="18" t="s">
        <v>348</v>
      </c>
      <c r="D8796" s="18" t="s">
        <v>105</v>
      </c>
      <c r="E8796" s="18" t="s">
        <v>107</v>
      </c>
      <c r="F8796" s="44">
        <v>5</v>
      </c>
    </row>
    <row r="8797" spans="1:6" x14ac:dyDescent="0.2">
      <c r="A8797" s="18" t="s">
        <v>245</v>
      </c>
      <c r="B8797" s="18" t="s">
        <v>346</v>
      </c>
      <c r="C8797" s="18" t="s">
        <v>348</v>
      </c>
      <c r="D8797" s="18" t="s">
        <v>105</v>
      </c>
      <c r="E8797" s="18" t="s">
        <v>108</v>
      </c>
      <c r="F8797" s="44">
        <v>27</v>
      </c>
    </row>
    <row r="8798" spans="1:6" x14ac:dyDescent="0.2">
      <c r="A8798" s="18" t="s">
        <v>245</v>
      </c>
      <c r="B8798" s="18" t="s">
        <v>346</v>
      </c>
      <c r="C8798" s="18" t="s">
        <v>348</v>
      </c>
      <c r="D8798" s="18" t="s">
        <v>105</v>
      </c>
      <c r="E8798" s="18" t="s">
        <v>109</v>
      </c>
      <c r="F8798" s="44">
        <v>563</v>
      </c>
    </row>
    <row r="8799" spans="1:6" x14ac:dyDescent="0.2">
      <c r="A8799" s="18" t="s">
        <v>245</v>
      </c>
      <c r="B8799" s="18" t="s">
        <v>346</v>
      </c>
      <c r="C8799" s="18" t="s">
        <v>348</v>
      </c>
      <c r="D8799" s="18" t="s">
        <v>105</v>
      </c>
      <c r="E8799" s="18" t="s">
        <v>110</v>
      </c>
      <c r="F8799" s="44">
        <v>24</v>
      </c>
    </row>
    <row r="8800" spans="1:6" x14ac:dyDescent="0.2">
      <c r="A8800" s="18" t="s">
        <v>245</v>
      </c>
      <c r="B8800" s="18" t="s">
        <v>346</v>
      </c>
      <c r="C8800" s="18" t="s">
        <v>348</v>
      </c>
      <c r="D8800" s="18" t="s">
        <v>105</v>
      </c>
      <c r="E8800" s="18" t="s">
        <v>111</v>
      </c>
      <c r="F8800" s="44">
        <v>70</v>
      </c>
    </row>
    <row r="8801" spans="1:6" x14ac:dyDescent="0.2">
      <c r="A8801" s="18" t="s">
        <v>245</v>
      </c>
      <c r="B8801" s="18" t="s">
        <v>346</v>
      </c>
      <c r="C8801" s="18" t="s">
        <v>348</v>
      </c>
      <c r="D8801" s="18" t="s">
        <v>105</v>
      </c>
      <c r="E8801" s="18" t="s">
        <v>113</v>
      </c>
      <c r="F8801" s="44">
        <v>3</v>
      </c>
    </row>
    <row r="8802" spans="1:6" x14ac:dyDescent="0.2">
      <c r="A8802" s="18" t="s">
        <v>245</v>
      </c>
      <c r="B8802" s="18" t="s">
        <v>346</v>
      </c>
      <c r="C8802" s="18" t="s">
        <v>348</v>
      </c>
      <c r="D8802" s="18" t="s">
        <v>105</v>
      </c>
      <c r="E8802" s="18" t="s">
        <v>114</v>
      </c>
      <c r="F8802" s="44">
        <v>3</v>
      </c>
    </row>
    <row r="8803" spans="1:6" x14ac:dyDescent="0.2">
      <c r="A8803" s="18" t="s">
        <v>245</v>
      </c>
      <c r="B8803" s="18" t="s">
        <v>346</v>
      </c>
      <c r="C8803" s="18" t="s">
        <v>348</v>
      </c>
      <c r="D8803" s="18" t="s">
        <v>105</v>
      </c>
      <c r="E8803" s="18" t="s">
        <v>115</v>
      </c>
      <c r="F8803" s="44">
        <v>4</v>
      </c>
    </row>
    <row r="8804" spans="1:6" x14ac:dyDescent="0.2">
      <c r="A8804" s="18" t="s">
        <v>245</v>
      </c>
      <c r="B8804" s="18" t="s">
        <v>346</v>
      </c>
      <c r="C8804" s="18" t="s">
        <v>348</v>
      </c>
      <c r="D8804" s="18" t="s">
        <v>105</v>
      </c>
      <c r="E8804" s="18" t="s">
        <v>116</v>
      </c>
      <c r="F8804" s="44">
        <v>7</v>
      </c>
    </row>
    <row r="8805" spans="1:6" x14ac:dyDescent="0.2">
      <c r="A8805" s="18" t="s">
        <v>245</v>
      </c>
      <c r="B8805" s="18" t="s">
        <v>346</v>
      </c>
      <c r="C8805" s="18" t="s">
        <v>348</v>
      </c>
      <c r="D8805" s="18" t="s">
        <v>105</v>
      </c>
      <c r="E8805" s="18" t="s">
        <v>117</v>
      </c>
      <c r="F8805" s="44">
        <v>24</v>
      </c>
    </row>
    <row r="8806" spans="1:6" x14ac:dyDescent="0.2">
      <c r="A8806" s="18" t="s">
        <v>245</v>
      </c>
      <c r="B8806" s="18" t="s">
        <v>346</v>
      </c>
      <c r="C8806" s="18" t="s">
        <v>348</v>
      </c>
      <c r="D8806" s="18" t="s">
        <v>105</v>
      </c>
      <c r="E8806" s="18" t="s">
        <v>119</v>
      </c>
      <c r="F8806" s="44">
        <v>2</v>
      </c>
    </row>
    <row r="8807" spans="1:6" x14ac:dyDescent="0.2">
      <c r="A8807" s="18" t="s">
        <v>245</v>
      </c>
      <c r="B8807" s="18" t="s">
        <v>346</v>
      </c>
      <c r="C8807" s="18" t="s">
        <v>348</v>
      </c>
      <c r="D8807" s="18" t="s">
        <v>105</v>
      </c>
      <c r="E8807" s="18" t="s">
        <v>120</v>
      </c>
      <c r="F8807" s="44">
        <v>10</v>
      </c>
    </row>
    <row r="8808" spans="1:6" x14ac:dyDescent="0.2">
      <c r="A8808" s="18" t="s">
        <v>245</v>
      </c>
      <c r="B8808" s="18" t="s">
        <v>346</v>
      </c>
      <c r="C8808" s="18" t="s">
        <v>348</v>
      </c>
      <c r="D8808" s="18" t="s">
        <v>105</v>
      </c>
      <c r="E8808" s="18" t="s">
        <v>121</v>
      </c>
      <c r="F8808" s="44">
        <v>33</v>
      </c>
    </row>
    <row r="8809" spans="1:6" x14ac:dyDescent="0.2">
      <c r="A8809" s="18" t="s">
        <v>245</v>
      </c>
      <c r="B8809" s="18" t="s">
        <v>346</v>
      </c>
      <c r="C8809" s="18" t="s">
        <v>348</v>
      </c>
      <c r="D8809" s="18" t="s">
        <v>105</v>
      </c>
      <c r="E8809" s="18" t="s">
        <v>122</v>
      </c>
      <c r="F8809" s="44">
        <v>3</v>
      </c>
    </row>
    <row r="8810" spans="1:6" x14ac:dyDescent="0.2">
      <c r="A8810" s="18" t="s">
        <v>245</v>
      </c>
      <c r="B8810" s="18" t="s">
        <v>346</v>
      </c>
      <c r="C8810" s="18" t="s">
        <v>348</v>
      </c>
      <c r="D8810" s="18" t="s">
        <v>105</v>
      </c>
      <c r="E8810" s="18" t="s">
        <v>123</v>
      </c>
      <c r="F8810" s="44">
        <v>4</v>
      </c>
    </row>
    <row r="8811" spans="1:6" x14ac:dyDescent="0.2">
      <c r="A8811" s="18" t="s">
        <v>245</v>
      </c>
      <c r="B8811" s="18" t="s">
        <v>346</v>
      </c>
      <c r="C8811" s="18" t="s">
        <v>348</v>
      </c>
      <c r="D8811" s="18" t="s">
        <v>105</v>
      </c>
      <c r="E8811" s="18" t="s">
        <v>124</v>
      </c>
      <c r="F8811" s="44">
        <v>8</v>
      </c>
    </row>
    <row r="8812" spans="1:6" x14ac:dyDescent="0.2">
      <c r="A8812" s="18" t="s">
        <v>245</v>
      </c>
      <c r="B8812" s="18" t="s">
        <v>346</v>
      </c>
      <c r="C8812" s="18" t="s">
        <v>348</v>
      </c>
      <c r="D8812" s="18" t="s">
        <v>105</v>
      </c>
      <c r="E8812" s="18" t="s">
        <v>125</v>
      </c>
      <c r="F8812" s="44">
        <v>35</v>
      </c>
    </row>
    <row r="8813" spans="1:6" x14ac:dyDescent="0.2">
      <c r="A8813" s="18" t="s">
        <v>245</v>
      </c>
      <c r="B8813" s="18" t="s">
        <v>346</v>
      </c>
      <c r="C8813" s="18" t="s">
        <v>348</v>
      </c>
      <c r="D8813" s="18" t="s">
        <v>105</v>
      </c>
      <c r="E8813" s="18" t="s">
        <v>126</v>
      </c>
      <c r="F8813" s="44">
        <v>17</v>
      </c>
    </row>
    <row r="8814" spans="1:6" x14ac:dyDescent="0.2">
      <c r="A8814" s="18" t="s">
        <v>245</v>
      </c>
      <c r="B8814" s="18" t="s">
        <v>346</v>
      </c>
      <c r="C8814" s="18" t="s">
        <v>348</v>
      </c>
      <c r="D8814" s="18" t="s">
        <v>105</v>
      </c>
      <c r="E8814" s="18" t="s">
        <v>127</v>
      </c>
      <c r="F8814" s="44">
        <v>138</v>
      </c>
    </row>
    <row r="8815" spans="1:6" x14ac:dyDescent="0.2">
      <c r="A8815" s="18" t="s">
        <v>245</v>
      </c>
      <c r="B8815" s="18" t="s">
        <v>346</v>
      </c>
      <c r="C8815" s="18" t="s">
        <v>348</v>
      </c>
      <c r="D8815" s="18" t="s">
        <v>242</v>
      </c>
      <c r="E8815" s="18" t="s">
        <v>62</v>
      </c>
      <c r="F8815" s="44">
        <v>2341</v>
      </c>
    </row>
    <row r="8816" spans="1:6" x14ac:dyDescent="0.2">
      <c r="A8816" s="18" t="s">
        <v>245</v>
      </c>
      <c r="B8816" s="18" t="s">
        <v>346</v>
      </c>
      <c r="C8816" s="18" t="s">
        <v>348</v>
      </c>
      <c r="D8816" s="18" t="s">
        <v>242</v>
      </c>
      <c r="E8816" s="18" t="s">
        <v>59</v>
      </c>
      <c r="F8816" s="44">
        <v>113</v>
      </c>
    </row>
    <row r="8817" spans="1:6" x14ac:dyDescent="0.2">
      <c r="A8817" s="18" t="s">
        <v>245</v>
      </c>
      <c r="B8817" s="18" t="s">
        <v>346</v>
      </c>
      <c r="C8817" s="18" t="s">
        <v>348</v>
      </c>
      <c r="D8817" s="18" t="s">
        <v>242</v>
      </c>
      <c r="E8817" s="18" t="s">
        <v>60</v>
      </c>
      <c r="F8817" s="44">
        <v>35</v>
      </c>
    </row>
    <row r="8818" spans="1:6" x14ac:dyDescent="0.2">
      <c r="A8818" s="18" t="s">
        <v>245</v>
      </c>
      <c r="B8818" s="18" t="s">
        <v>346</v>
      </c>
      <c r="C8818" s="18" t="s">
        <v>348</v>
      </c>
      <c r="D8818" s="18" t="s">
        <v>242</v>
      </c>
      <c r="E8818" s="18" t="s">
        <v>61</v>
      </c>
      <c r="F8818" s="44">
        <v>506</v>
      </c>
    </row>
    <row r="8819" spans="1:6" x14ac:dyDescent="0.2">
      <c r="A8819" s="18" t="s">
        <v>245</v>
      </c>
      <c r="B8819" s="18" t="s">
        <v>346</v>
      </c>
      <c r="C8819" s="18" t="s">
        <v>348</v>
      </c>
      <c r="D8819" s="18" t="s">
        <v>242</v>
      </c>
      <c r="E8819" s="18" t="s">
        <v>63</v>
      </c>
      <c r="F8819" s="44">
        <v>149</v>
      </c>
    </row>
    <row r="8820" spans="1:6" x14ac:dyDescent="0.2">
      <c r="A8820" s="18" t="s">
        <v>245</v>
      </c>
      <c r="B8820" s="18" t="s">
        <v>346</v>
      </c>
      <c r="C8820" s="18" t="s">
        <v>348</v>
      </c>
      <c r="D8820" s="18" t="s">
        <v>242</v>
      </c>
      <c r="E8820" s="18" t="s">
        <v>23</v>
      </c>
      <c r="F8820" s="44">
        <v>73</v>
      </c>
    </row>
    <row r="8821" spans="1:6" x14ac:dyDescent="0.2">
      <c r="A8821" s="18" t="s">
        <v>245</v>
      </c>
      <c r="B8821" s="18" t="s">
        <v>346</v>
      </c>
      <c r="C8821" s="18" t="s">
        <v>348</v>
      </c>
      <c r="D8821" s="18" t="s">
        <v>273</v>
      </c>
      <c r="E8821" s="18" t="s">
        <v>133</v>
      </c>
      <c r="F8821" s="44">
        <v>75</v>
      </c>
    </row>
    <row r="8822" spans="1:6" x14ac:dyDescent="0.2">
      <c r="A8822" s="18" t="s">
        <v>245</v>
      </c>
      <c r="B8822" s="18" t="s">
        <v>346</v>
      </c>
      <c r="C8822" s="18" t="s">
        <v>348</v>
      </c>
      <c r="D8822" s="18" t="s">
        <v>273</v>
      </c>
      <c r="E8822" s="18" t="s">
        <v>23</v>
      </c>
      <c r="F8822" s="44">
        <v>311</v>
      </c>
    </row>
    <row r="8823" spans="1:6" x14ac:dyDescent="0.2">
      <c r="A8823" s="18" t="s">
        <v>245</v>
      </c>
      <c r="B8823" s="18" t="s">
        <v>346</v>
      </c>
      <c r="C8823" s="18" t="s">
        <v>348</v>
      </c>
      <c r="D8823" s="18" t="s">
        <v>273</v>
      </c>
      <c r="E8823" s="18" t="s">
        <v>136</v>
      </c>
      <c r="F8823" s="44">
        <v>22</v>
      </c>
    </row>
    <row r="8824" spans="1:6" x14ac:dyDescent="0.2">
      <c r="A8824" s="18" t="s">
        <v>245</v>
      </c>
      <c r="B8824" s="18" t="s">
        <v>346</v>
      </c>
      <c r="C8824" s="18" t="s">
        <v>348</v>
      </c>
      <c r="D8824" s="18" t="s">
        <v>273</v>
      </c>
      <c r="E8824" s="18" t="s">
        <v>137</v>
      </c>
      <c r="F8824" s="44">
        <v>43</v>
      </c>
    </row>
    <row r="8825" spans="1:6" x14ac:dyDescent="0.2">
      <c r="A8825" s="18" t="s">
        <v>245</v>
      </c>
      <c r="B8825" s="18" t="s">
        <v>346</v>
      </c>
      <c r="C8825" s="18" t="s">
        <v>348</v>
      </c>
      <c r="D8825" s="18" t="s">
        <v>273</v>
      </c>
      <c r="E8825" s="18" t="s">
        <v>135</v>
      </c>
      <c r="F8825" s="44">
        <v>65</v>
      </c>
    </row>
    <row r="8826" spans="1:6" x14ac:dyDescent="0.2">
      <c r="A8826" s="18" t="s">
        <v>245</v>
      </c>
      <c r="B8826" s="18" t="s">
        <v>346</v>
      </c>
      <c r="C8826" s="18" t="s">
        <v>348</v>
      </c>
      <c r="D8826" s="18" t="s">
        <v>273</v>
      </c>
      <c r="E8826" s="18" t="s">
        <v>134</v>
      </c>
      <c r="F8826" s="44">
        <v>42</v>
      </c>
    </row>
    <row r="8827" spans="1:6" x14ac:dyDescent="0.2">
      <c r="A8827" s="18" t="s">
        <v>245</v>
      </c>
      <c r="B8827" s="18" t="s">
        <v>346</v>
      </c>
      <c r="C8827" s="18" t="s">
        <v>348</v>
      </c>
      <c r="D8827" s="18" t="s">
        <v>273</v>
      </c>
      <c r="E8827" s="18" t="s">
        <v>132</v>
      </c>
      <c r="F8827" s="44">
        <v>350</v>
      </c>
    </row>
    <row r="8828" spans="1:6" x14ac:dyDescent="0.2">
      <c r="A8828" s="18" t="s">
        <v>245</v>
      </c>
      <c r="B8828" s="18" t="s">
        <v>346</v>
      </c>
      <c r="C8828" s="18" t="s">
        <v>348</v>
      </c>
      <c r="D8828" s="18" t="s">
        <v>274</v>
      </c>
      <c r="E8828" s="18" t="s">
        <v>163</v>
      </c>
      <c r="F8828" s="44">
        <v>66</v>
      </c>
    </row>
    <row r="8829" spans="1:6" x14ac:dyDescent="0.2">
      <c r="A8829" s="18" t="s">
        <v>245</v>
      </c>
      <c r="B8829" s="18" t="s">
        <v>346</v>
      </c>
      <c r="C8829" s="18" t="s">
        <v>348</v>
      </c>
      <c r="D8829" s="18" t="s">
        <v>34</v>
      </c>
      <c r="E8829" s="18" t="s">
        <v>276</v>
      </c>
      <c r="F8829" s="44">
        <v>383</v>
      </c>
    </row>
    <row r="8830" spans="1:6" x14ac:dyDescent="0.2">
      <c r="A8830" s="18" t="s">
        <v>245</v>
      </c>
      <c r="B8830" s="18" t="s">
        <v>346</v>
      </c>
      <c r="C8830" s="18" t="s">
        <v>348</v>
      </c>
      <c r="D8830" s="18" t="s">
        <v>34</v>
      </c>
      <c r="E8830" s="18" t="s">
        <v>28</v>
      </c>
      <c r="F8830" s="44">
        <v>310</v>
      </c>
    </row>
    <row r="8831" spans="1:6" x14ac:dyDescent="0.2">
      <c r="A8831" s="18" t="s">
        <v>245</v>
      </c>
      <c r="B8831" s="18" t="s">
        <v>346</v>
      </c>
      <c r="C8831" s="18" t="s">
        <v>348</v>
      </c>
      <c r="D8831" s="18" t="s">
        <v>34</v>
      </c>
      <c r="E8831" s="18" t="s">
        <v>30</v>
      </c>
      <c r="F8831" s="44">
        <v>16</v>
      </c>
    </row>
    <row r="8832" spans="1:6" x14ac:dyDescent="0.2">
      <c r="A8832" s="18" t="s">
        <v>245</v>
      </c>
      <c r="B8832" s="18" t="s">
        <v>346</v>
      </c>
      <c r="C8832" s="18" t="s">
        <v>348</v>
      </c>
      <c r="D8832" s="18" t="s">
        <v>34</v>
      </c>
      <c r="E8832" s="18" t="s">
        <v>31</v>
      </c>
      <c r="F8832" s="44">
        <v>69</v>
      </c>
    </row>
    <row r="8833" spans="1:6" x14ac:dyDescent="0.2">
      <c r="A8833" s="18" t="s">
        <v>245</v>
      </c>
      <c r="B8833" s="18" t="s">
        <v>346</v>
      </c>
      <c r="C8833" s="18" t="s">
        <v>348</v>
      </c>
      <c r="D8833" s="18" t="s">
        <v>34</v>
      </c>
      <c r="E8833" s="18" t="s">
        <v>26</v>
      </c>
      <c r="F8833" s="44">
        <v>201</v>
      </c>
    </row>
    <row r="8834" spans="1:6" x14ac:dyDescent="0.2">
      <c r="A8834" s="18" t="s">
        <v>245</v>
      </c>
      <c r="B8834" s="18" t="s">
        <v>346</v>
      </c>
      <c r="C8834" s="18" t="s">
        <v>348</v>
      </c>
      <c r="D8834" s="18" t="s">
        <v>34</v>
      </c>
      <c r="E8834" s="18" t="s">
        <v>33</v>
      </c>
      <c r="F8834" s="44">
        <v>203</v>
      </c>
    </row>
    <row r="8835" spans="1:6" x14ac:dyDescent="0.2">
      <c r="A8835" s="18" t="s">
        <v>245</v>
      </c>
      <c r="B8835" s="18" t="s">
        <v>346</v>
      </c>
      <c r="C8835" s="18" t="s">
        <v>348</v>
      </c>
      <c r="D8835" s="18" t="s">
        <v>34</v>
      </c>
      <c r="E8835" s="18" t="s">
        <v>23</v>
      </c>
      <c r="F8835" s="44">
        <v>238</v>
      </c>
    </row>
    <row r="8836" spans="1:6" x14ac:dyDescent="0.2">
      <c r="A8836" s="18" t="s">
        <v>245</v>
      </c>
      <c r="B8836" s="18" t="s">
        <v>346</v>
      </c>
      <c r="C8836" s="18" t="s">
        <v>348</v>
      </c>
      <c r="D8836" s="18" t="s">
        <v>34</v>
      </c>
      <c r="E8836" s="18" t="s">
        <v>32</v>
      </c>
      <c r="F8836" s="44">
        <v>34</v>
      </c>
    </row>
    <row r="8837" spans="1:6" x14ac:dyDescent="0.2">
      <c r="A8837" s="18" t="s">
        <v>245</v>
      </c>
      <c r="B8837" s="18" t="s">
        <v>346</v>
      </c>
      <c r="C8837" s="18" t="s">
        <v>348</v>
      </c>
      <c r="D8837" s="18" t="s">
        <v>34</v>
      </c>
      <c r="E8837" s="18" t="s">
        <v>29</v>
      </c>
      <c r="F8837" s="44">
        <v>282</v>
      </c>
    </row>
    <row r="8838" spans="1:6" x14ac:dyDescent="0.2">
      <c r="A8838" s="18" t="s">
        <v>245</v>
      </c>
      <c r="B8838" s="18" t="s">
        <v>346</v>
      </c>
      <c r="C8838" s="18" t="s">
        <v>348</v>
      </c>
      <c r="D8838" s="18" t="s">
        <v>275</v>
      </c>
      <c r="E8838" s="18" t="s">
        <v>276</v>
      </c>
      <c r="F8838" s="44">
        <v>62</v>
      </c>
    </row>
    <row r="8839" spans="1:6" x14ac:dyDescent="0.2">
      <c r="A8839" s="18" t="s">
        <v>245</v>
      </c>
      <c r="B8839" s="18" t="s">
        <v>346</v>
      </c>
      <c r="C8839" s="18" t="s">
        <v>348</v>
      </c>
      <c r="D8839" s="18" t="s">
        <v>275</v>
      </c>
      <c r="E8839" s="18" t="s">
        <v>28</v>
      </c>
      <c r="F8839" s="44">
        <v>129</v>
      </c>
    </row>
    <row r="8840" spans="1:6" x14ac:dyDescent="0.2">
      <c r="A8840" s="18" t="s">
        <v>245</v>
      </c>
      <c r="B8840" s="18" t="s">
        <v>346</v>
      </c>
      <c r="C8840" s="18" t="s">
        <v>348</v>
      </c>
      <c r="D8840" s="18" t="s">
        <v>275</v>
      </c>
      <c r="E8840" s="18" t="s">
        <v>30</v>
      </c>
      <c r="F8840" s="44">
        <v>5</v>
      </c>
    </row>
    <row r="8841" spans="1:6" x14ac:dyDescent="0.2">
      <c r="A8841" s="18" t="s">
        <v>245</v>
      </c>
      <c r="B8841" s="18" t="s">
        <v>346</v>
      </c>
      <c r="C8841" s="18" t="s">
        <v>348</v>
      </c>
      <c r="D8841" s="18" t="s">
        <v>275</v>
      </c>
      <c r="E8841" s="18" t="s">
        <v>31</v>
      </c>
      <c r="F8841" s="44">
        <v>238</v>
      </c>
    </row>
    <row r="8842" spans="1:6" x14ac:dyDescent="0.2">
      <c r="A8842" s="18" t="s">
        <v>245</v>
      </c>
      <c r="B8842" s="18" t="s">
        <v>346</v>
      </c>
      <c r="C8842" s="18" t="s">
        <v>348</v>
      </c>
      <c r="D8842" s="18" t="s">
        <v>275</v>
      </c>
      <c r="E8842" s="18" t="s">
        <v>26</v>
      </c>
      <c r="F8842" s="44">
        <v>635</v>
      </c>
    </row>
    <row r="8843" spans="1:6" x14ac:dyDescent="0.2">
      <c r="A8843" s="18" t="s">
        <v>245</v>
      </c>
      <c r="B8843" s="18" t="s">
        <v>346</v>
      </c>
      <c r="C8843" s="18" t="s">
        <v>348</v>
      </c>
      <c r="D8843" s="18" t="s">
        <v>275</v>
      </c>
      <c r="E8843" s="18" t="s">
        <v>33</v>
      </c>
      <c r="F8843" s="44">
        <v>196</v>
      </c>
    </row>
    <row r="8844" spans="1:6" x14ac:dyDescent="0.2">
      <c r="A8844" s="18" t="s">
        <v>245</v>
      </c>
      <c r="B8844" s="18" t="s">
        <v>346</v>
      </c>
      <c r="C8844" s="18" t="s">
        <v>348</v>
      </c>
      <c r="D8844" s="18" t="s">
        <v>275</v>
      </c>
      <c r="E8844" s="18" t="s">
        <v>23</v>
      </c>
      <c r="F8844" s="44">
        <v>230</v>
      </c>
    </row>
    <row r="8845" spans="1:6" x14ac:dyDescent="0.2">
      <c r="A8845" s="18" t="s">
        <v>245</v>
      </c>
      <c r="B8845" s="18" t="s">
        <v>346</v>
      </c>
      <c r="C8845" s="18" t="s">
        <v>348</v>
      </c>
      <c r="D8845" s="18" t="s">
        <v>275</v>
      </c>
      <c r="E8845" s="18" t="s">
        <v>32</v>
      </c>
      <c r="F8845" s="44">
        <v>5</v>
      </c>
    </row>
    <row r="8846" spans="1:6" x14ac:dyDescent="0.2">
      <c r="A8846" s="18" t="s">
        <v>245</v>
      </c>
      <c r="B8846" s="18" t="s">
        <v>346</v>
      </c>
      <c r="C8846" s="18" t="s">
        <v>348</v>
      </c>
      <c r="D8846" s="18" t="s">
        <v>275</v>
      </c>
      <c r="E8846" s="18" t="s">
        <v>29</v>
      </c>
      <c r="F8846" s="44">
        <v>123</v>
      </c>
    </row>
    <row r="8847" spans="1:6" x14ac:dyDescent="0.2">
      <c r="A8847" s="18" t="s">
        <v>245</v>
      </c>
      <c r="B8847" s="18" t="s">
        <v>346</v>
      </c>
      <c r="C8847" s="18" t="s">
        <v>348</v>
      </c>
      <c r="D8847" s="18" t="s">
        <v>162</v>
      </c>
      <c r="E8847" s="18" t="s">
        <v>163</v>
      </c>
      <c r="F8847" s="44">
        <v>3902</v>
      </c>
    </row>
    <row r="8848" spans="1:6" x14ac:dyDescent="0.2">
      <c r="A8848" s="18" t="s">
        <v>245</v>
      </c>
      <c r="B8848" s="18" t="s">
        <v>346</v>
      </c>
      <c r="C8848" s="18" t="s">
        <v>348</v>
      </c>
      <c r="D8848" s="18" t="s">
        <v>65</v>
      </c>
      <c r="E8848" s="18" t="s">
        <v>70</v>
      </c>
      <c r="F8848" s="44">
        <v>21</v>
      </c>
    </row>
    <row r="8849" spans="1:6" x14ac:dyDescent="0.2">
      <c r="A8849" s="18" t="s">
        <v>245</v>
      </c>
      <c r="B8849" s="18" t="s">
        <v>346</v>
      </c>
      <c r="C8849" s="18" t="s">
        <v>348</v>
      </c>
      <c r="D8849" s="18" t="s">
        <v>65</v>
      </c>
      <c r="E8849" s="18" t="s">
        <v>69</v>
      </c>
      <c r="F8849" s="44">
        <v>2</v>
      </c>
    </row>
    <row r="8850" spans="1:6" x14ac:dyDescent="0.2">
      <c r="A8850" s="18" t="s">
        <v>245</v>
      </c>
      <c r="B8850" s="18" t="s">
        <v>346</v>
      </c>
      <c r="C8850" s="18" t="s">
        <v>348</v>
      </c>
      <c r="D8850" s="18" t="s">
        <v>65</v>
      </c>
      <c r="E8850" s="18" t="s">
        <v>277</v>
      </c>
      <c r="F8850" s="44">
        <v>23</v>
      </c>
    </row>
    <row r="8851" spans="1:6" x14ac:dyDescent="0.2">
      <c r="A8851" s="18" t="s">
        <v>245</v>
      </c>
      <c r="B8851" s="18" t="s">
        <v>346</v>
      </c>
      <c r="C8851" s="18" t="s">
        <v>348</v>
      </c>
      <c r="D8851" s="18" t="s">
        <v>65</v>
      </c>
      <c r="E8851" s="18" t="s">
        <v>278</v>
      </c>
      <c r="F8851" s="44">
        <v>570</v>
      </c>
    </row>
    <row r="8852" spans="1:6" x14ac:dyDescent="0.2">
      <c r="A8852" s="18" t="s">
        <v>245</v>
      </c>
      <c r="B8852" s="18" t="s">
        <v>346</v>
      </c>
      <c r="C8852" s="18" t="s">
        <v>348</v>
      </c>
      <c r="D8852" s="18" t="s">
        <v>65</v>
      </c>
      <c r="E8852" s="18" t="s">
        <v>279</v>
      </c>
      <c r="F8852" s="44">
        <v>47</v>
      </c>
    </row>
    <row r="8853" spans="1:6" x14ac:dyDescent="0.2">
      <c r="A8853" s="18" t="s">
        <v>245</v>
      </c>
      <c r="B8853" s="18" t="s">
        <v>346</v>
      </c>
      <c r="C8853" s="18" t="s">
        <v>348</v>
      </c>
      <c r="D8853" s="18" t="s">
        <v>65</v>
      </c>
      <c r="E8853" s="18" t="s">
        <v>23</v>
      </c>
      <c r="F8853" s="44">
        <v>544</v>
      </c>
    </row>
    <row r="8854" spans="1:6" x14ac:dyDescent="0.2">
      <c r="A8854" s="18" t="s">
        <v>245</v>
      </c>
      <c r="B8854" s="18" t="s">
        <v>346</v>
      </c>
      <c r="C8854" s="18" t="s">
        <v>348</v>
      </c>
      <c r="D8854" s="18" t="s">
        <v>65</v>
      </c>
      <c r="E8854" s="18" t="s">
        <v>280</v>
      </c>
      <c r="F8854" s="44">
        <v>6</v>
      </c>
    </row>
    <row r="8855" spans="1:6" x14ac:dyDescent="0.2">
      <c r="A8855" s="18" t="s">
        <v>245</v>
      </c>
      <c r="B8855" s="18" t="s">
        <v>346</v>
      </c>
      <c r="C8855" s="18" t="s">
        <v>348</v>
      </c>
      <c r="D8855" s="18" t="s">
        <v>65</v>
      </c>
      <c r="E8855" s="18" t="s">
        <v>66</v>
      </c>
      <c r="F8855" s="44">
        <v>166</v>
      </c>
    </row>
    <row r="8856" spans="1:6" x14ac:dyDescent="0.2">
      <c r="A8856" s="18" t="s">
        <v>245</v>
      </c>
      <c r="B8856" s="18" t="s">
        <v>346</v>
      </c>
      <c r="C8856" s="18" t="s">
        <v>348</v>
      </c>
      <c r="D8856" s="18" t="s">
        <v>243</v>
      </c>
      <c r="E8856" s="18" t="s">
        <v>21</v>
      </c>
      <c r="F8856" s="44">
        <v>20</v>
      </c>
    </row>
    <row r="8857" spans="1:6" x14ac:dyDescent="0.2">
      <c r="A8857" s="18" t="s">
        <v>245</v>
      </c>
      <c r="B8857" s="18" t="s">
        <v>346</v>
      </c>
      <c r="C8857" s="18" t="s">
        <v>348</v>
      </c>
      <c r="D8857" s="18" t="s">
        <v>243</v>
      </c>
      <c r="E8857" s="18" t="s">
        <v>14</v>
      </c>
      <c r="F8857" s="44">
        <v>23</v>
      </c>
    </row>
    <row r="8858" spans="1:6" x14ac:dyDescent="0.2">
      <c r="A8858" s="18" t="s">
        <v>245</v>
      </c>
      <c r="B8858" s="18" t="s">
        <v>346</v>
      </c>
      <c r="C8858" s="18" t="s">
        <v>348</v>
      </c>
      <c r="D8858" s="18" t="s">
        <v>243</v>
      </c>
      <c r="E8858" s="18" t="s">
        <v>18</v>
      </c>
      <c r="F8858" s="44">
        <v>83</v>
      </c>
    </row>
    <row r="8859" spans="1:6" x14ac:dyDescent="0.2">
      <c r="A8859" s="18" t="s">
        <v>245</v>
      </c>
      <c r="B8859" s="18" t="s">
        <v>346</v>
      </c>
      <c r="C8859" s="18" t="s">
        <v>348</v>
      </c>
      <c r="D8859" s="18" t="s">
        <v>243</v>
      </c>
      <c r="E8859" s="18" t="s">
        <v>17</v>
      </c>
      <c r="F8859" s="44">
        <v>63</v>
      </c>
    </row>
    <row r="8860" spans="1:6" x14ac:dyDescent="0.2">
      <c r="A8860" s="18" t="s">
        <v>245</v>
      </c>
      <c r="B8860" s="18" t="s">
        <v>346</v>
      </c>
      <c r="C8860" s="18" t="s">
        <v>348</v>
      </c>
      <c r="D8860" s="18" t="s">
        <v>243</v>
      </c>
      <c r="E8860" s="18" t="s">
        <v>20</v>
      </c>
      <c r="F8860" s="44">
        <v>15</v>
      </c>
    </row>
    <row r="8861" spans="1:6" x14ac:dyDescent="0.2">
      <c r="A8861" s="18" t="s">
        <v>245</v>
      </c>
      <c r="B8861" s="18" t="s">
        <v>346</v>
      </c>
      <c r="C8861" s="18" t="s">
        <v>348</v>
      </c>
      <c r="D8861" s="18" t="s">
        <v>243</v>
      </c>
      <c r="E8861" s="18" t="s">
        <v>23</v>
      </c>
      <c r="F8861" s="44">
        <v>20</v>
      </c>
    </row>
    <row r="8862" spans="1:6" x14ac:dyDescent="0.2">
      <c r="A8862" s="18" t="s">
        <v>245</v>
      </c>
      <c r="B8862" s="18" t="s">
        <v>346</v>
      </c>
      <c r="C8862" s="18" t="s">
        <v>348</v>
      </c>
      <c r="D8862" s="18" t="s">
        <v>243</v>
      </c>
      <c r="E8862" s="18" t="s">
        <v>15</v>
      </c>
      <c r="F8862" s="44">
        <v>66</v>
      </c>
    </row>
    <row r="8863" spans="1:6" x14ac:dyDescent="0.2">
      <c r="A8863" s="18" t="s">
        <v>245</v>
      </c>
      <c r="B8863" s="18" t="s">
        <v>346</v>
      </c>
      <c r="C8863" s="18" t="s">
        <v>348</v>
      </c>
      <c r="D8863" s="18" t="s">
        <v>243</v>
      </c>
      <c r="E8863" s="18" t="s">
        <v>22</v>
      </c>
      <c r="F8863" s="44">
        <v>43</v>
      </c>
    </row>
    <row r="8864" spans="1:6" x14ac:dyDescent="0.2">
      <c r="A8864" s="18" t="s">
        <v>245</v>
      </c>
      <c r="B8864" s="18" t="s">
        <v>346</v>
      </c>
      <c r="C8864" s="18" t="s">
        <v>348</v>
      </c>
      <c r="D8864" s="18" t="s">
        <v>98</v>
      </c>
      <c r="E8864" s="18" t="s">
        <v>100</v>
      </c>
      <c r="F8864" s="44">
        <v>60</v>
      </c>
    </row>
    <row r="8865" spans="1:6" x14ac:dyDescent="0.2">
      <c r="A8865" s="18" t="s">
        <v>245</v>
      </c>
      <c r="B8865" s="18" t="s">
        <v>346</v>
      </c>
      <c r="C8865" s="18" t="s">
        <v>348</v>
      </c>
      <c r="D8865" s="18" t="s">
        <v>98</v>
      </c>
      <c r="E8865" s="18" t="s">
        <v>102</v>
      </c>
      <c r="F8865" s="44">
        <v>17</v>
      </c>
    </row>
    <row r="8866" spans="1:6" x14ac:dyDescent="0.2">
      <c r="A8866" s="18" t="s">
        <v>245</v>
      </c>
      <c r="B8866" s="18" t="s">
        <v>346</v>
      </c>
      <c r="C8866" s="18" t="s">
        <v>348</v>
      </c>
      <c r="D8866" s="18" t="s">
        <v>98</v>
      </c>
      <c r="E8866" s="18" t="s">
        <v>23</v>
      </c>
      <c r="F8866" s="44">
        <v>164</v>
      </c>
    </row>
    <row r="8867" spans="1:6" x14ac:dyDescent="0.2">
      <c r="A8867" s="18" t="s">
        <v>245</v>
      </c>
      <c r="B8867" s="18" t="s">
        <v>346</v>
      </c>
      <c r="C8867" s="18" t="s">
        <v>348</v>
      </c>
      <c r="D8867" s="18" t="s">
        <v>98</v>
      </c>
      <c r="E8867" s="18" t="s">
        <v>101</v>
      </c>
      <c r="F8867" s="44">
        <v>105</v>
      </c>
    </row>
    <row r="8868" spans="1:6" x14ac:dyDescent="0.2">
      <c r="A8868" s="18" t="s">
        <v>245</v>
      </c>
      <c r="B8868" s="18" t="s">
        <v>346</v>
      </c>
      <c r="C8868" s="18" t="s">
        <v>348</v>
      </c>
      <c r="D8868" s="18" t="s">
        <v>98</v>
      </c>
      <c r="E8868" s="18" t="s">
        <v>104</v>
      </c>
      <c r="F8868" s="44">
        <v>19</v>
      </c>
    </row>
    <row r="8869" spans="1:6" x14ac:dyDescent="0.2">
      <c r="A8869" s="18" t="s">
        <v>245</v>
      </c>
      <c r="B8869" s="18" t="s">
        <v>346</v>
      </c>
      <c r="C8869" s="18" t="s">
        <v>348</v>
      </c>
      <c r="D8869" s="18" t="s">
        <v>98</v>
      </c>
      <c r="E8869" s="18" t="s">
        <v>99</v>
      </c>
      <c r="F8869" s="44">
        <v>1107</v>
      </c>
    </row>
    <row r="8870" spans="1:6" x14ac:dyDescent="0.2">
      <c r="A8870" s="18" t="s">
        <v>245</v>
      </c>
      <c r="B8870" s="18" t="s">
        <v>346</v>
      </c>
      <c r="C8870" s="18" t="s">
        <v>348</v>
      </c>
      <c r="D8870" s="18" t="s">
        <v>98</v>
      </c>
      <c r="E8870" s="18" t="s">
        <v>103</v>
      </c>
      <c r="F8870" s="44">
        <v>299</v>
      </c>
    </row>
    <row r="8871" spans="1:6" x14ac:dyDescent="0.2">
      <c r="A8871" s="18" t="s">
        <v>245</v>
      </c>
      <c r="B8871" s="18" t="s">
        <v>346</v>
      </c>
      <c r="C8871" s="18" t="s">
        <v>348</v>
      </c>
      <c r="D8871" s="18" t="s">
        <v>39</v>
      </c>
      <c r="E8871" s="18" t="s">
        <v>220</v>
      </c>
      <c r="F8871" s="44">
        <v>1</v>
      </c>
    </row>
    <row r="8872" spans="1:6" x14ac:dyDescent="0.2">
      <c r="A8872" s="18" t="s">
        <v>245</v>
      </c>
      <c r="B8872" s="18" t="s">
        <v>346</v>
      </c>
      <c r="C8872" s="18" t="s">
        <v>348</v>
      </c>
      <c r="D8872" s="18" t="s">
        <v>39</v>
      </c>
      <c r="E8872" s="18" t="s">
        <v>172</v>
      </c>
      <c r="F8872" s="44">
        <v>52</v>
      </c>
    </row>
    <row r="8873" spans="1:6" x14ac:dyDescent="0.2">
      <c r="A8873" s="18" t="s">
        <v>245</v>
      </c>
      <c r="B8873" s="18" t="s">
        <v>346</v>
      </c>
      <c r="C8873" s="18" t="s">
        <v>348</v>
      </c>
      <c r="D8873" s="18" t="s">
        <v>39</v>
      </c>
      <c r="E8873" s="18" t="s">
        <v>174</v>
      </c>
      <c r="F8873" s="44">
        <v>12</v>
      </c>
    </row>
    <row r="8874" spans="1:6" x14ac:dyDescent="0.2">
      <c r="A8874" s="18" t="s">
        <v>245</v>
      </c>
      <c r="B8874" s="18" t="s">
        <v>346</v>
      </c>
      <c r="C8874" s="18" t="s">
        <v>348</v>
      </c>
      <c r="D8874" s="18" t="s">
        <v>39</v>
      </c>
      <c r="E8874" s="18" t="s">
        <v>23</v>
      </c>
      <c r="F8874" s="44">
        <v>19</v>
      </c>
    </row>
    <row r="8875" spans="1:6" x14ac:dyDescent="0.2">
      <c r="A8875" s="18" t="s">
        <v>245</v>
      </c>
      <c r="B8875" s="18" t="s">
        <v>346</v>
      </c>
      <c r="C8875" s="18" t="s">
        <v>348</v>
      </c>
      <c r="D8875" s="18" t="s">
        <v>39</v>
      </c>
      <c r="E8875" s="18" t="s">
        <v>54</v>
      </c>
      <c r="F8875" s="44">
        <v>1</v>
      </c>
    </row>
    <row r="8876" spans="1:6" x14ac:dyDescent="0.2">
      <c r="A8876" s="18" t="s">
        <v>245</v>
      </c>
      <c r="B8876" s="18" t="s">
        <v>346</v>
      </c>
      <c r="C8876" s="18" t="s">
        <v>348</v>
      </c>
      <c r="D8876" s="18" t="s">
        <v>39</v>
      </c>
      <c r="E8876" s="18" t="s">
        <v>55</v>
      </c>
      <c r="F8876" s="44">
        <v>23</v>
      </c>
    </row>
    <row r="8877" spans="1:6" x14ac:dyDescent="0.2">
      <c r="A8877" s="18" t="s">
        <v>245</v>
      </c>
      <c r="B8877" s="18" t="s">
        <v>346</v>
      </c>
      <c r="C8877" s="18" t="s">
        <v>348</v>
      </c>
      <c r="D8877" s="18" t="s">
        <v>39</v>
      </c>
      <c r="E8877" s="18" t="s">
        <v>43</v>
      </c>
      <c r="F8877" s="44">
        <v>2</v>
      </c>
    </row>
    <row r="8878" spans="1:6" x14ac:dyDescent="0.2">
      <c r="A8878" s="18" t="s">
        <v>245</v>
      </c>
      <c r="B8878" s="18" t="s">
        <v>346</v>
      </c>
      <c r="C8878" s="18" t="s">
        <v>348</v>
      </c>
      <c r="D8878" s="18" t="s">
        <v>39</v>
      </c>
      <c r="E8878" s="18" t="s">
        <v>170</v>
      </c>
      <c r="F8878" s="44">
        <v>49</v>
      </c>
    </row>
    <row r="8879" spans="1:6" x14ac:dyDescent="0.2">
      <c r="A8879" s="18" t="s">
        <v>245</v>
      </c>
      <c r="B8879" s="18" t="s">
        <v>346</v>
      </c>
      <c r="C8879" s="18" t="s">
        <v>348</v>
      </c>
      <c r="D8879" s="18" t="s">
        <v>39</v>
      </c>
      <c r="E8879" s="18" t="s">
        <v>48</v>
      </c>
      <c r="F8879" s="44">
        <v>1</v>
      </c>
    </row>
    <row r="8880" spans="1:6" x14ac:dyDescent="0.2">
      <c r="A8880" s="18" t="s">
        <v>245</v>
      </c>
      <c r="B8880" s="18" t="s">
        <v>346</v>
      </c>
      <c r="C8880" s="18" t="s">
        <v>348</v>
      </c>
      <c r="D8880" s="18" t="s">
        <v>39</v>
      </c>
      <c r="E8880" s="18" t="s">
        <v>47</v>
      </c>
      <c r="F8880" s="44">
        <v>45</v>
      </c>
    </row>
    <row r="8881" spans="1:6" x14ac:dyDescent="0.2">
      <c r="A8881" s="18" t="s">
        <v>245</v>
      </c>
      <c r="B8881" s="18" t="s">
        <v>346</v>
      </c>
      <c r="C8881" s="18" t="s">
        <v>348</v>
      </c>
      <c r="D8881" s="18" t="s">
        <v>39</v>
      </c>
      <c r="E8881" s="18" t="s">
        <v>169</v>
      </c>
      <c r="F8881" s="44">
        <v>190</v>
      </c>
    </row>
    <row r="8882" spans="1:6" x14ac:dyDescent="0.2">
      <c r="A8882" s="18" t="s">
        <v>245</v>
      </c>
      <c r="B8882" s="18" t="s">
        <v>346</v>
      </c>
      <c r="C8882" s="18" t="s">
        <v>348</v>
      </c>
      <c r="D8882" s="18" t="s">
        <v>39</v>
      </c>
      <c r="E8882" s="18" t="s">
        <v>189</v>
      </c>
      <c r="F8882" s="44">
        <v>9</v>
      </c>
    </row>
    <row r="8883" spans="1:6" x14ac:dyDescent="0.2">
      <c r="A8883" s="18" t="s">
        <v>245</v>
      </c>
      <c r="B8883" s="18" t="s">
        <v>346</v>
      </c>
      <c r="C8883" s="18" t="s">
        <v>348</v>
      </c>
      <c r="D8883" s="18" t="s">
        <v>39</v>
      </c>
      <c r="E8883" s="18" t="s">
        <v>56</v>
      </c>
      <c r="F8883" s="44">
        <v>33</v>
      </c>
    </row>
    <row r="8884" spans="1:6" x14ac:dyDescent="0.2">
      <c r="A8884" s="18" t="s">
        <v>245</v>
      </c>
      <c r="B8884" s="18" t="s">
        <v>346</v>
      </c>
      <c r="C8884" s="18" t="s">
        <v>348</v>
      </c>
      <c r="D8884" s="18" t="s">
        <v>39</v>
      </c>
      <c r="E8884" s="18" t="s">
        <v>44</v>
      </c>
      <c r="F8884" s="44">
        <v>6</v>
      </c>
    </row>
    <row r="8885" spans="1:6" x14ac:dyDescent="0.2">
      <c r="A8885" s="18" t="s">
        <v>245</v>
      </c>
      <c r="B8885" s="18" t="s">
        <v>346</v>
      </c>
      <c r="C8885" s="18" t="s">
        <v>348</v>
      </c>
      <c r="D8885" s="18" t="s">
        <v>39</v>
      </c>
      <c r="E8885" s="18" t="s">
        <v>173</v>
      </c>
      <c r="F8885" s="44">
        <v>17</v>
      </c>
    </row>
    <row r="8886" spans="1:6" x14ac:dyDescent="0.2">
      <c r="A8886" s="18" t="s">
        <v>245</v>
      </c>
      <c r="B8886" s="18" t="s">
        <v>346</v>
      </c>
      <c r="C8886" s="18" t="s">
        <v>348</v>
      </c>
      <c r="D8886" s="18" t="s">
        <v>13</v>
      </c>
      <c r="E8886" s="18" t="s">
        <v>21</v>
      </c>
      <c r="F8886" s="44">
        <v>180</v>
      </c>
    </row>
    <row r="8887" spans="1:6" x14ac:dyDescent="0.2">
      <c r="A8887" s="18" t="s">
        <v>245</v>
      </c>
      <c r="B8887" s="18" t="s">
        <v>346</v>
      </c>
      <c r="C8887" s="18" t="s">
        <v>348</v>
      </c>
      <c r="D8887" s="18" t="s">
        <v>13</v>
      </c>
      <c r="E8887" s="18" t="s">
        <v>14</v>
      </c>
      <c r="F8887" s="44">
        <v>783</v>
      </c>
    </row>
    <row r="8888" spans="1:6" x14ac:dyDescent="0.2">
      <c r="A8888" s="18" t="s">
        <v>245</v>
      </c>
      <c r="B8888" s="18" t="s">
        <v>346</v>
      </c>
      <c r="C8888" s="18" t="s">
        <v>348</v>
      </c>
      <c r="D8888" s="18" t="s">
        <v>13</v>
      </c>
      <c r="E8888" s="18" t="s">
        <v>18</v>
      </c>
      <c r="F8888" s="44">
        <v>2954</v>
      </c>
    </row>
    <row r="8889" spans="1:6" x14ac:dyDescent="0.2">
      <c r="A8889" s="18" t="s">
        <v>245</v>
      </c>
      <c r="B8889" s="18" t="s">
        <v>346</v>
      </c>
      <c r="C8889" s="18" t="s">
        <v>348</v>
      </c>
      <c r="D8889" s="18" t="s">
        <v>13</v>
      </c>
      <c r="E8889" s="18" t="s">
        <v>17</v>
      </c>
      <c r="F8889" s="44">
        <v>2663</v>
      </c>
    </row>
    <row r="8890" spans="1:6" x14ac:dyDescent="0.2">
      <c r="A8890" s="18" t="s">
        <v>245</v>
      </c>
      <c r="B8890" s="18" t="s">
        <v>346</v>
      </c>
      <c r="C8890" s="18" t="s">
        <v>348</v>
      </c>
      <c r="D8890" s="18" t="s">
        <v>13</v>
      </c>
      <c r="E8890" s="18" t="s">
        <v>20</v>
      </c>
      <c r="F8890" s="44">
        <v>320</v>
      </c>
    </row>
    <row r="8891" spans="1:6" x14ac:dyDescent="0.2">
      <c r="A8891" s="18" t="s">
        <v>245</v>
      </c>
      <c r="B8891" s="18" t="s">
        <v>346</v>
      </c>
      <c r="C8891" s="18" t="s">
        <v>348</v>
      </c>
      <c r="D8891" s="18" t="s">
        <v>13</v>
      </c>
      <c r="E8891" s="18" t="s">
        <v>23</v>
      </c>
      <c r="F8891" s="44">
        <v>169</v>
      </c>
    </row>
    <row r="8892" spans="1:6" x14ac:dyDescent="0.2">
      <c r="A8892" s="18" t="s">
        <v>245</v>
      </c>
      <c r="B8892" s="18" t="s">
        <v>346</v>
      </c>
      <c r="C8892" s="18" t="s">
        <v>348</v>
      </c>
      <c r="D8892" s="18" t="s">
        <v>13</v>
      </c>
      <c r="E8892" s="18" t="s">
        <v>15</v>
      </c>
      <c r="F8892" s="44">
        <v>441</v>
      </c>
    </row>
    <row r="8893" spans="1:6" x14ac:dyDescent="0.2">
      <c r="A8893" s="18" t="s">
        <v>245</v>
      </c>
      <c r="B8893" s="18" t="s">
        <v>346</v>
      </c>
      <c r="C8893" s="18" t="s">
        <v>348</v>
      </c>
      <c r="D8893" s="18" t="s">
        <v>13</v>
      </c>
      <c r="E8893" s="18" t="s">
        <v>22</v>
      </c>
      <c r="F8893" s="44">
        <v>394</v>
      </c>
    </row>
    <row r="8894" spans="1:6" x14ac:dyDescent="0.2">
      <c r="A8894" s="18" t="s">
        <v>245</v>
      </c>
      <c r="B8894" s="18" t="s">
        <v>346</v>
      </c>
      <c r="C8894" s="18" t="s">
        <v>348</v>
      </c>
      <c r="D8894" s="18" t="s">
        <v>13</v>
      </c>
      <c r="E8894" s="18" t="s">
        <v>19</v>
      </c>
      <c r="F8894" s="44">
        <v>119</v>
      </c>
    </row>
    <row r="8895" spans="1:6" x14ac:dyDescent="0.2">
      <c r="A8895" s="18" t="s">
        <v>245</v>
      </c>
      <c r="B8895" s="18" t="s">
        <v>346</v>
      </c>
      <c r="C8895" s="18" t="s">
        <v>348</v>
      </c>
      <c r="D8895" s="18" t="s">
        <v>128</v>
      </c>
      <c r="E8895" s="18" t="s">
        <v>23</v>
      </c>
      <c r="F8895" s="44">
        <v>341</v>
      </c>
    </row>
    <row r="8896" spans="1:6" x14ac:dyDescent="0.2">
      <c r="A8896" s="18" t="s">
        <v>245</v>
      </c>
      <c r="B8896" s="18" t="s">
        <v>346</v>
      </c>
      <c r="C8896" s="18" t="s">
        <v>348</v>
      </c>
      <c r="D8896" s="18" t="s">
        <v>128</v>
      </c>
      <c r="E8896" s="18" t="s">
        <v>129</v>
      </c>
      <c r="F8896" s="44">
        <v>54</v>
      </c>
    </row>
    <row r="8897" spans="1:6" x14ac:dyDescent="0.2">
      <c r="A8897" s="18" t="s">
        <v>245</v>
      </c>
      <c r="B8897" s="18" t="s">
        <v>346</v>
      </c>
      <c r="C8897" s="18" t="s">
        <v>348</v>
      </c>
      <c r="D8897" s="18" t="s">
        <v>128</v>
      </c>
      <c r="E8897" s="18" t="s">
        <v>130</v>
      </c>
      <c r="F8897" s="44">
        <v>406</v>
      </c>
    </row>
    <row r="8898" spans="1:6" x14ac:dyDescent="0.2">
      <c r="A8898" s="18" t="s">
        <v>245</v>
      </c>
      <c r="B8898" s="18" t="s">
        <v>346</v>
      </c>
      <c r="C8898" s="18" t="s">
        <v>348</v>
      </c>
      <c r="D8898" s="18" t="s">
        <v>244</v>
      </c>
      <c r="E8898" s="18" t="s">
        <v>160</v>
      </c>
      <c r="F8898" s="44">
        <v>46</v>
      </c>
    </row>
    <row r="8899" spans="1:6" x14ac:dyDescent="0.2">
      <c r="A8899" s="18" t="s">
        <v>245</v>
      </c>
      <c r="B8899" s="18" t="s">
        <v>346</v>
      </c>
      <c r="C8899" s="18" t="s">
        <v>348</v>
      </c>
      <c r="D8899" s="18" t="s">
        <v>244</v>
      </c>
      <c r="E8899" s="18" t="s">
        <v>159</v>
      </c>
      <c r="F8899" s="44">
        <v>2</v>
      </c>
    </row>
    <row r="8900" spans="1:6" x14ac:dyDescent="0.2">
      <c r="A8900" s="18" t="s">
        <v>245</v>
      </c>
      <c r="B8900" s="18" t="s">
        <v>346</v>
      </c>
      <c r="C8900" s="18" t="s">
        <v>348</v>
      </c>
      <c r="D8900" s="18" t="s">
        <v>244</v>
      </c>
      <c r="E8900" s="18" t="s">
        <v>161</v>
      </c>
      <c r="F8900" s="44">
        <v>65</v>
      </c>
    </row>
    <row r="8901" spans="1:6" x14ac:dyDescent="0.2">
      <c r="A8901" s="18" t="s">
        <v>245</v>
      </c>
      <c r="B8901" s="18" t="s">
        <v>346</v>
      </c>
      <c r="C8901" s="18" t="s">
        <v>348</v>
      </c>
      <c r="D8901" s="18" t="s">
        <v>138</v>
      </c>
      <c r="E8901" s="18" t="s">
        <v>140</v>
      </c>
      <c r="F8901" s="44">
        <v>136</v>
      </c>
    </row>
    <row r="8902" spans="1:6" x14ac:dyDescent="0.2">
      <c r="A8902" s="18" t="s">
        <v>245</v>
      </c>
      <c r="B8902" s="18" t="s">
        <v>346</v>
      </c>
      <c r="C8902" s="18" t="s">
        <v>348</v>
      </c>
      <c r="D8902" s="18" t="s">
        <v>138</v>
      </c>
      <c r="E8902" s="18" t="s">
        <v>139</v>
      </c>
      <c r="F8902" s="44">
        <v>765</v>
      </c>
    </row>
    <row r="8903" spans="1:6" x14ac:dyDescent="0.2">
      <c r="A8903" s="18" t="s">
        <v>245</v>
      </c>
      <c r="B8903" s="18" t="s">
        <v>346</v>
      </c>
      <c r="C8903" s="18" t="s">
        <v>348</v>
      </c>
      <c r="D8903" s="18" t="s">
        <v>148</v>
      </c>
      <c r="E8903" s="18" t="s">
        <v>23</v>
      </c>
      <c r="F8903" s="44">
        <v>8</v>
      </c>
    </row>
    <row r="8904" spans="1:6" x14ac:dyDescent="0.2">
      <c r="A8904" s="18" t="s">
        <v>245</v>
      </c>
      <c r="B8904" s="18" t="s">
        <v>346</v>
      </c>
      <c r="C8904" s="18" t="s">
        <v>349</v>
      </c>
      <c r="D8904" s="18" t="s">
        <v>21</v>
      </c>
      <c r="E8904" s="18" t="s">
        <v>156</v>
      </c>
      <c r="F8904" s="44">
        <v>268</v>
      </c>
    </row>
    <row r="8905" spans="1:6" x14ac:dyDescent="0.2">
      <c r="A8905" s="18" t="s">
        <v>245</v>
      </c>
      <c r="B8905" s="18" t="s">
        <v>346</v>
      </c>
      <c r="C8905" s="18" t="s">
        <v>349</v>
      </c>
      <c r="D8905" s="18" t="s">
        <v>21</v>
      </c>
      <c r="E8905" s="18" t="s">
        <v>157</v>
      </c>
      <c r="F8905" s="44">
        <v>750</v>
      </c>
    </row>
    <row r="8906" spans="1:6" x14ac:dyDescent="0.2">
      <c r="A8906" s="18" t="s">
        <v>245</v>
      </c>
      <c r="B8906" s="18" t="s">
        <v>346</v>
      </c>
      <c r="C8906" s="18" t="s">
        <v>349</v>
      </c>
      <c r="D8906" s="18" t="s">
        <v>73</v>
      </c>
      <c r="E8906" s="18" t="s">
        <v>93</v>
      </c>
      <c r="F8906" s="44">
        <v>25</v>
      </c>
    </row>
    <row r="8907" spans="1:6" x14ac:dyDescent="0.2">
      <c r="A8907" s="18" t="s">
        <v>245</v>
      </c>
      <c r="B8907" s="18" t="s">
        <v>346</v>
      </c>
      <c r="C8907" s="18" t="s">
        <v>349</v>
      </c>
      <c r="D8907" s="18" t="s">
        <v>73</v>
      </c>
      <c r="E8907" s="18" t="s">
        <v>92</v>
      </c>
      <c r="F8907" s="44">
        <v>16</v>
      </c>
    </row>
    <row r="8908" spans="1:6" x14ac:dyDescent="0.2">
      <c r="A8908" s="18" t="s">
        <v>245</v>
      </c>
      <c r="B8908" s="18" t="s">
        <v>346</v>
      </c>
      <c r="C8908" s="18" t="s">
        <v>349</v>
      </c>
      <c r="D8908" s="18" t="s">
        <v>73</v>
      </c>
      <c r="E8908" s="18" t="s">
        <v>94</v>
      </c>
      <c r="F8908" s="44">
        <v>14</v>
      </c>
    </row>
    <row r="8909" spans="1:6" x14ac:dyDescent="0.2">
      <c r="A8909" s="18" t="s">
        <v>245</v>
      </c>
      <c r="B8909" s="18" t="s">
        <v>346</v>
      </c>
      <c r="C8909" s="18" t="s">
        <v>349</v>
      </c>
      <c r="D8909" s="18" t="s">
        <v>73</v>
      </c>
      <c r="E8909" s="18" t="s">
        <v>87</v>
      </c>
      <c r="F8909" s="44">
        <v>9</v>
      </c>
    </row>
    <row r="8910" spans="1:6" x14ac:dyDescent="0.2">
      <c r="A8910" s="18" t="s">
        <v>245</v>
      </c>
      <c r="B8910" s="18" t="s">
        <v>346</v>
      </c>
      <c r="C8910" s="18" t="s">
        <v>349</v>
      </c>
      <c r="D8910" s="18" t="s">
        <v>73</v>
      </c>
      <c r="E8910" s="18" t="s">
        <v>86</v>
      </c>
      <c r="F8910" s="44">
        <v>37</v>
      </c>
    </row>
    <row r="8911" spans="1:6" x14ac:dyDescent="0.2">
      <c r="A8911" s="18" t="s">
        <v>245</v>
      </c>
      <c r="B8911" s="18" t="s">
        <v>346</v>
      </c>
      <c r="C8911" s="18" t="s">
        <v>349</v>
      </c>
      <c r="D8911" s="18" t="s">
        <v>73</v>
      </c>
      <c r="E8911" s="18" t="s">
        <v>88</v>
      </c>
      <c r="F8911" s="44">
        <v>5</v>
      </c>
    </row>
    <row r="8912" spans="1:6" x14ac:dyDescent="0.2">
      <c r="A8912" s="18" t="s">
        <v>245</v>
      </c>
      <c r="B8912" s="18" t="s">
        <v>346</v>
      </c>
      <c r="C8912" s="18" t="s">
        <v>349</v>
      </c>
      <c r="D8912" s="18" t="s">
        <v>73</v>
      </c>
      <c r="E8912" s="18" t="s">
        <v>96</v>
      </c>
      <c r="F8912" s="44">
        <v>43</v>
      </c>
    </row>
    <row r="8913" spans="1:6" x14ac:dyDescent="0.2">
      <c r="A8913" s="18" t="s">
        <v>245</v>
      </c>
      <c r="B8913" s="18" t="s">
        <v>346</v>
      </c>
      <c r="C8913" s="18" t="s">
        <v>349</v>
      </c>
      <c r="D8913" s="18" t="s">
        <v>73</v>
      </c>
      <c r="E8913" s="18" t="s">
        <v>95</v>
      </c>
      <c r="F8913" s="44">
        <v>47</v>
      </c>
    </row>
    <row r="8914" spans="1:6" x14ac:dyDescent="0.2">
      <c r="A8914" s="18" t="s">
        <v>245</v>
      </c>
      <c r="B8914" s="18" t="s">
        <v>346</v>
      </c>
      <c r="C8914" s="18" t="s">
        <v>349</v>
      </c>
      <c r="D8914" s="18" t="s">
        <v>73</v>
      </c>
      <c r="E8914" s="18" t="s">
        <v>97</v>
      </c>
      <c r="F8914" s="44">
        <v>9</v>
      </c>
    </row>
    <row r="8915" spans="1:6" x14ac:dyDescent="0.2">
      <c r="A8915" s="18" t="s">
        <v>245</v>
      </c>
      <c r="B8915" s="18" t="s">
        <v>346</v>
      </c>
      <c r="C8915" s="18" t="s">
        <v>349</v>
      </c>
      <c r="D8915" s="18" t="s">
        <v>73</v>
      </c>
      <c r="E8915" s="18" t="s">
        <v>80</v>
      </c>
      <c r="F8915" s="44">
        <v>1</v>
      </c>
    </row>
    <row r="8916" spans="1:6" x14ac:dyDescent="0.2">
      <c r="A8916" s="18" t="s">
        <v>245</v>
      </c>
      <c r="B8916" s="18" t="s">
        <v>346</v>
      </c>
      <c r="C8916" s="18" t="s">
        <v>349</v>
      </c>
      <c r="D8916" s="18" t="s">
        <v>73</v>
      </c>
      <c r="E8916" s="18" t="s">
        <v>79</v>
      </c>
      <c r="F8916" s="44">
        <v>42</v>
      </c>
    </row>
    <row r="8917" spans="1:6" x14ac:dyDescent="0.2">
      <c r="A8917" s="18" t="s">
        <v>245</v>
      </c>
      <c r="B8917" s="18" t="s">
        <v>346</v>
      </c>
      <c r="C8917" s="18" t="s">
        <v>349</v>
      </c>
      <c r="D8917" s="18" t="s">
        <v>73</v>
      </c>
      <c r="E8917" s="18" t="s">
        <v>78</v>
      </c>
      <c r="F8917" s="44">
        <v>6</v>
      </c>
    </row>
    <row r="8918" spans="1:6" x14ac:dyDescent="0.2">
      <c r="A8918" s="18" t="s">
        <v>245</v>
      </c>
      <c r="B8918" s="18" t="s">
        <v>346</v>
      </c>
      <c r="C8918" s="18" t="s">
        <v>349</v>
      </c>
      <c r="D8918" s="18" t="s">
        <v>73</v>
      </c>
      <c r="E8918" s="18" t="s">
        <v>81</v>
      </c>
      <c r="F8918" s="44">
        <v>9</v>
      </c>
    </row>
    <row r="8919" spans="1:6" x14ac:dyDescent="0.2">
      <c r="A8919" s="18" t="s">
        <v>245</v>
      </c>
      <c r="B8919" s="18" t="s">
        <v>346</v>
      </c>
      <c r="C8919" s="18" t="s">
        <v>349</v>
      </c>
      <c r="D8919" s="18" t="s">
        <v>73</v>
      </c>
      <c r="E8919" s="18" t="s">
        <v>76</v>
      </c>
      <c r="F8919" s="44">
        <v>30</v>
      </c>
    </row>
    <row r="8920" spans="1:6" x14ac:dyDescent="0.2">
      <c r="A8920" s="18" t="s">
        <v>245</v>
      </c>
      <c r="B8920" s="18" t="s">
        <v>346</v>
      </c>
      <c r="C8920" s="18" t="s">
        <v>349</v>
      </c>
      <c r="D8920" s="18" t="s">
        <v>73</v>
      </c>
      <c r="E8920" s="18" t="s">
        <v>75</v>
      </c>
      <c r="F8920" s="44">
        <v>185</v>
      </c>
    </row>
    <row r="8921" spans="1:6" x14ac:dyDescent="0.2">
      <c r="A8921" s="18" t="s">
        <v>245</v>
      </c>
      <c r="B8921" s="18" t="s">
        <v>346</v>
      </c>
      <c r="C8921" s="18" t="s">
        <v>349</v>
      </c>
      <c r="D8921" s="18" t="s">
        <v>73</v>
      </c>
      <c r="E8921" s="18" t="s">
        <v>74</v>
      </c>
      <c r="F8921" s="44">
        <v>3</v>
      </c>
    </row>
    <row r="8922" spans="1:6" x14ac:dyDescent="0.2">
      <c r="A8922" s="18" t="s">
        <v>245</v>
      </c>
      <c r="B8922" s="18" t="s">
        <v>346</v>
      </c>
      <c r="C8922" s="18" t="s">
        <v>349</v>
      </c>
      <c r="D8922" s="18" t="s">
        <v>73</v>
      </c>
      <c r="E8922" s="18" t="s">
        <v>77</v>
      </c>
      <c r="F8922" s="44">
        <v>21</v>
      </c>
    </row>
    <row r="8923" spans="1:6" x14ac:dyDescent="0.2">
      <c r="A8923" s="18" t="s">
        <v>245</v>
      </c>
      <c r="B8923" s="18" t="s">
        <v>346</v>
      </c>
      <c r="C8923" s="18" t="s">
        <v>349</v>
      </c>
      <c r="D8923" s="18" t="s">
        <v>73</v>
      </c>
      <c r="E8923" s="18" t="s">
        <v>84</v>
      </c>
      <c r="F8923" s="44">
        <v>4</v>
      </c>
    </row>
    <row r="8924" spans="1:6" x14ac:dyDescent="0.2">
      <c r="A8924" s="18" t="s">
        <v>245</v>
      </c>
      <c r="B8924" s="18" t="s">
        <v>346</v>
      </c>
      <c r="C8924" s="18" t="s">
        <v>349</v>
      </c>
      <c r="D8924" s="18" t="s">
        <v>73</v>
      </c>
      <c r="E8924" s="18" t="s">
        <v>83</v>
      </c>
      <c r="F8924" s="44">
        <v>41</v>
      </c>
    </row>
    <row r="8925" spans="1:6" x14ac:dyDescent="0.2">
      <c r="A8925" s="18" t="s">
        <v>245</v>
      </c>
      <c r="B8925" s="18" t="s">
        <v>346</v>
      </c>
      <c r="C8925" s="18" t="s">
        <v>349</v>
      </c>
      <c r="D8925" s="18" t="s">
        <v>73</v>
      </c>
      <c r="E8925" s="18" t="s">
        <v>82</v>
      </c>
      <c r="F8925" s="44">
        <v>74</v>
      </c>
    </row>
    <row r="8926" spans="1:6" x14ac:dyDescent="0.2">
      <c r="A8926" s="18" t="s">
        <v>245</v>
      </c>
      <c r="B8926" s="18" t="s">
        <v>346</v>
      </c>
      <c r="C8926" s="18" t="s">
        <v>349</v>
      </c>
      <c r="D8926" s="18" t="s">
        <v>73</v>
      </c>
      <c r="E8926" s="18" t="s">
        <v>85</v>
      </c>
      <c r="F8926" s="44">
        <v>16</v>
      </c>
    </row>
    <row r="8927" spans="1:6" x14ac:dyDescent="0.2">
      <c r="A8927" s="18" t="s">
        <v>245</v>
      </c>
      <c r="B8927" s="18" t="s">
        <v>346</v>
      </c>
      <c r="C8927" s="18" t="s">
        <v>349</v>
      </c>
      <c r="D8927" s="18" t="s">
        <v>73</v>
      </c>
      <c r="E8927" s="18" t="s">
        <v>90</v>
      </c>
      <c r="F8927" s="44">
        <v>325</v>
      </c>
    </row>
    <row r="8928" spans="1:6" x14ac:dyDescent="0.2">
      <c r="A8928" s="18" t="s">
        <v>245</v>
      </c>
      <c r="B8928" s="18" t="s">
        <v>346</v>
      </c>
      <c r="C8928" s="18" t="s">
        <v>349</v>
      </c>
      <c r="D8928" s="18" t="s">
        <v>73</v>
      </c>
      <c r="E8928" s="18" t="s">
        <v>89</v>
      </c>
      <c r="F8928" s="44">
        <v>53</v>
      </c>
    </row>
    <row r="8929" spans="1:6" x14ac:dyDescent="0.2">
      <c r="A8929" s="18" t="s">
        <v>245</v>
      </c>
      <c r="B8929" s="18" t="s">
        <v>346</v>
      </c>
      <c r="C8929" s="18" t="s">
        <v>349</v>
      </c>
      <c r="D8929" s="18" t="s">
        <v>73</v>
      </c>
      <c r="E8929" s="18" t="s">
        <v>91</v>
      </c>
      <c r="F8929" s="44">
        <v>101</v>
      </c>
    </row>
    <row r="8930" spans="1:6" x14ac:dyDescent="0.2">
      <c r="A8930" s="18" t="s">
        <v>245</v>
      </c>
      <c r="B8930" s="18" t="s">
        <v>346</v>
      </c>
      <c r="C8930" s="18" t="s">
        <v>349</v>
      </c>
      <c r="D8930" s="18" t="s">
        <v>150</v>
      </c>
      <c r="E8930" s="18" t="s">
        <v>154</v>
      </c>
      <c r="F8930" s="44">
        <v>4416</v>
      </c>
    </row>
    <row r="8931" spans="1:6" x14ac:dyDescent="0.2">
      <c r="A8931" s="18" t="s">
        <v>245</v>
      </c>
      <c r="B8931" s="18" t="s">
        <v>346</v>
      </c>
      <c r="C8931" s="18" t="s">
        <v>349</v>
      </c>
      <c r="D8931" s="18" t="s">
        <v>150</v>
      </c>
      <c r="E8931" s="18" t="s">
        <v>151</v>
      </c>
      <c r="F8931" s="44">
        <v>13</v>
      </c>
    </row>
    <row r="8932" spans="1:6" x14ac:dyDescent="0.2">
      <c r="A8932" s="18" t="s">
        <v>245</v>
      </c>
      <c r="B8932" s="18" t="s">
        <v>346</v>
      </c>
      <c r="C8932" s="18" t="s">
        <v>349</v>
      </c>
      <c r="D8932" s="18" t="s">
        <v>150</v>
      </c>
      <c r="E8932" s="18" t="s">
        <v>152</v>
      </c>
      <c r="F8932" s="44">
        <v>555</v>
      </c>
    </row>
    <row r="8933" spans="1:6" x14ac:dyDescent="0.2">
      <c r="A8933" s="18" t="s">
        <v>245</v>
      </c>
      <c r="B8933" s="18" t="s">
        <v>346</v>
      </c>
      <c r="C8933" s="18" t="s">
        <v>349</v>
      </c>
      <c r="D8933" s="18" t="s">
        <v>150</v>
      </c>
      <c r="E8933" s="18" t="s">
        <v>153</v>
      </c>
      <c r="F8933" s="44">
        <v>3061</v>
      </c>
    </row>
    <row r="8934" spans="1:6" x14ac:dyDescent="0.2">
      <c r="A8934" s="18" t="s">
        <v>245</v>
      </c>
      <c r="B8934" s="18" t="s">
        <v>346</v>
      </c>
      <c r="C8934" s="18" t="s">
        <v>349</v>
      </c>
      <c r="D8934" s="18" t="s">
        <v>57</v>
      </c>
      <c r="E8934" s="18" t="s">
        <v>62</v>
      </c>
      <c r="F8934" s="44">
        <v>3369</v>
      </c>
    </row>
    <row r="8935" spans="1:6" x14ac:dyDescent="0.2">
      <c r="A8935" s="18" t="s">
        <v>245</v>
      </c>
      <c r="B8935" s="18" t="s">
        <v>346</v>
      </c>
      <c r="C8935" s="18" t="s">
        <v>349</v>
      </c>
      <c r="D8935" s="18" t="s">
        <v>57</v>
      </c>
      <c r="E8935" s="18" t="s">
        <v>59</v>
      </c>
      <c r="F8935" s="44">
        <v>975</v>
      </c>
    </row>
    <row r="8936" spans="1:6" x14ac:dyDescent="0.2">
      <c r="A8936" s="18" t="s">
        <v>245</v>
      </c>
      <c r="B8936" s="18" t="s">
        <v>346</v>
      </c>
      <c r="C8936" s="18" t="s">
        <v>349</v>
      </c>
      <c r="D8936" s="18" t="s">
        <v>57</v>
      </c>
      <c r="E8936" s="18" t="s">
        <v>60</v>
      </c>
      <c r="F8936" s="44">
        <v>2960</v>
      </c>
    </row>
    <row r="8937" spans="1:6" x14ac:dyDescent="0.2">
      <c r="A8937" s="18" t="s">
        <v>245</v>
      </c>
      <c r="B8937" s="18" t="s">
        <v>346</v>
      </c>
      <c r="C8937" s="18" t="s">
        <v>349</v>
      </c>
      <c r="D8937" s="18" t="s">
        <v>57</v>
      </c>
      <c r="E8937" s="18" t="s">
        <v>61</v>
      </c>
      <c r="F8937" s="44">
        <v>1084</v>
      </c>
    </row>
    <row r="8938" spans="1:6" x14ac:dyDescent="0.2">
      <c r="A8938" s="18" t="s">
        <v>245</v>
      </c>
      <c r="B8938" s="18" t="s">
        <v>346</v>
      </c>
      <c r="C8938" s="18" t="s">
        <v>349</v>
      </c>
      <c r="D8938" s="18" t="s">
        <v>57</v>
      </c>
      <c r="E8938" s="18" t="s">
        <v>63</v>
      </c>
      <c r="F8938" s="44">
        <v>1074</v>
      </c>
    </row>
    <row r="8939" spans="1:6" x14ac:dyDescent="0.2">
      <c r="A8939" s="18" t="s">
        <v>245</v>
      </c>
      <c r="B8939" s="18" t="s">
        <v>346</v>
      </c>
      <c r="C8939" s="18" t="s">
        <v>349</v>
      </c>
      <c r="D8939" s="18" t="s">
        <v>57</v>
      </c>
      <c r="E8939" s="18" t="s">
        <v>23</v>
      </c>
      <c r="F8939" s="44">
        <v>789</v>
      </c>
    </row>
    <row r="8940" spans="1:6" x14ac:dyDescent="0.2">
      <c r="A8940" s="18" t="s">
        <v>245</v>
      </c>
      <c r="B8940" s="18" t="s">
        <v>346</v>
      </c>
      <c r="C8940" s="18" t="s">
        <v>349</v>
      </c>
      <c r="D8940" s="18" t="s">
        <v>141</v>
      </c>
      <c r="E8940" s="18" t="s">
        <v>145</v>
      </c>
      <c r="F8940" s="44">
        <v>5</v>
      </c>
    </row>
    <row r="8941" spans="1:6" x14ac:dyDescent="0.2">
      <c r="A8941" s="18" t="s">
        <v>245</v>
      </c>
      <c r="B8941" s="18" t="s">
        <v>346</v>
      </c>
      <c r="C8941" s="18" t="s">
        <v>349</v>
      </c>
      <c r="D8941" s="18" t="s">
        <v>141</v>
      </c>
      <c r="E8941" s="18" t="s">
        <v>142</v>
      </c>
      <c r="F8941" s="44">
        <v>227</v>
      </c>
    </row>
    <row r="8942" spans="1:6" x14ac:dyDescent="0.2">
      <c r="A8942" s="18" t="s">
        <v>245</v>
      </c>
      <c r="B8942" s="18" t="s">
        <v>346</v>
      </c>
      <c r="C8942" s="18" t="s">
        <v>349</v>
      </c>
      <c r="D8942" s="18" t="s">
        <v>141</v>
      </c>
      <c r="E8942" s="18" t="s">
        <v>147</v>
      </c>
      <c r="F8942" s="44">
        <v>24</v>
      </c>
    </row>
    <row r="8943" spans="1:6" x14ac:dyDescent="0.2">
      <c r="A8943" s="18" t="s">
        <v>245</v>
      </c>
      <c r="B8943" s="18" t="s">
        <v>346</v>
      </c>
      <c r="C8943" s="18" t="s">
        <v>349</v>
      </c>
      <c r="D8943" s="18" t="s">
        <v>141</v>
      </c>
      <c r="E8943" s="18" t="s">
        <v>144</v>
      </c>
      <c r="F8943" s="44">
        <v>3</v>
      </c>
    </row>
    <row r="8944" spans="1:6" x14ac:dyDescent="0.2">
      <c r="A8944" s="18" t="s">
        <v>245</v>
      </c>
      <c r="B8944" s="18" t="s">
        <v>346</v>
      </c>
      <c r="C8944" s="18" t="s">
        <v>349</v>
      </c>
      <c r="D8944" s="18" t="s">
        <v>141</v>
      </c>
      <c r="E8944" s="18" t="s">
        <v>143</v>
      </c>
      <c r="F8944" s="44">
        <v>6</v>
      </c>
    </row>
    <row r="8945" spans="1:6" x14ac:dyDescent="0.2">
      <c r="A8945" s="18" t="s">
        <v>245</v>
      </c>
      <c r="B8945" s="18" t="s">
        <v>346</v>
      </c>
      <c r="C8945" s="18" t="s">
        <v>349</v>
      </c>
      <c r="D8945" s="18" t="s">
        <v>35</v>
      </c>
      <c r="E8945" s="18" t="s">
        <v>21</v>
      </c>
      <c r="F8945" s="44">
        <v>1038</v>
      </c>
    </row>
    <row r="8946" spans="1:6" x14ac:dyDescent="0.2">
      <c r="A8946" s="18" t="s">
        <v>245</v>
      </c>
      <c r="B8946" s="18" t="s">
        <v>346</v>
      </c>
      <c r="C8946" s="18" t="s">
        <v>349</v>
      </c>
      <c r="D8946" s="18" t="s">
        <v>35</v>
      </c>
      <c r="E8946" s="18" t="s">
        <v>36</v>
      </c>
      <c r="F8946" s="44">
        <v>66</v>
      </c>
    </row>
    <row r="8947" spans="1:6" x14ac:dyDescent="0.2">
      <c r="A8947" s="18" t="s">
        <v>245</v>
      </c>
      <c r="B8947" s="18" t="s">
        <v>346</v>
      </c>
      <c r="C8947" s="18" t="s">
        <v>349</v>
      </c>
      <c r="D8947" s="18" t="s">
        <v>35</v>
      </c>
      <c r="E8947" s="18" t="s">
        <v>38</v>
      </c>
      <c r="F8947" s="44">
        <v>2496</v>
      </c>
    </row>
    <row r="8948" spans="1:6" x14ac:dyDescent="0.2">
      <c r="A8948" s="18" t="s">
        <v>245</v>
      </c>
      <c r="B8948" s="18" t="s">
        <v>346</v>
      </c>
      <c r="C8948" s="18" t="s">
        <v>349</v>
      </c>
      <c r="D8948" s="18" t="s">
        <v>35</v>
      </c>
      <c r="E8948" s="18" t="s">
        <v>23</v>
      </c>
      <c r="F8948" s="44">
        <v>158</v>
      </c>
    </row>
    <row r="8949" spans="1:6" x14ac:dyDescent="0.2">
      <c r="A8949" s="18" t="s">
        <v>245</v>
      </c>
      <c r="B8949" s="18" t="s">
        <v>346</v>
      </c>
      <c r="C8949" s="18" t="s">
        <v>349</v>
      </c>
      <c r="D8949" s="18" t="s">
        <v>35</v>
      </c>
      <c r="E8949" s="18" t="s">
        <v>37</v>
      </c>
      <c r="F8949" s="44">
        <v>205</v>
      </c>
    </row>
    <row r="8950" spans="1:6" x14ac:dyDescent="0.2">
      <c r="A8950" s="18" t="s">
        <v>245</v>
      </c>
      <c r="B8950" s="18" t="s">
        <v>346</v>
      </c>
      <c r="C8950" s="18" t="s">
        <v>349</v>
      </c>
      <c r="D8950" s="18" t="s">
        <v>35</v>
      </c>
      <c r="E8950" s="18" t="s">
        <v>22</v>
      </c>
      <c r="F8950" s="44">
        <v>137</v>
      </c>
    </row>
    <row r="8951" spans="1:6" x14ac:dyDescent="0.2">
      <c r="A8951" s="18" t="s">
        <v>245</v>
      </c>
      <c r="B8951" s="18" t="s">
        <v>346</v>
      </c>
      <c r="C8951" s="18" t="s">
        <v>349</v>
      </c>
      <c r="D8951" s="18" t="s">
        <v>272</v>
      </c>
      <c r="E8951" s="18" t="s">
        <v>166</v>
      </c>
      <c r="F8951" s="44">
        <v>482</v>
      </c>
    </row>
    <row r="8952" spans="1:6" x14ac:dyDescent="0.2">
      <c r="A8952" s="18" t="s">
        <v>245</v>
      </c>
      <c r="B8952" s="18" t="s">
        <v>346</v>
      </c>
      <c r="C8952" s="18" t="s">
        <v>349</v>
      </c>
      <c r="D8952" s="18" t="s">
        <v>272</v>
      </c>
      <c r="E8952" s="18" t="s">
        <v>163</v>
      </c>
      <c r="F8952" s="44">
        <v>1982</v>
      </c>
    </row>
    <row r="8953" spans="1:6" x14ac:dyDescent="0.2">
      <c r="A8953" s="18" t="s">
        <v>245</v>
      </c>
      <c r="B8953" s="18" t="s">
        <v>346</v>
      </c>
      <c r="C8953" s="18" t="s">
        <v>349</v>
      </c>
      <c r="D8953" s="18" t="s">
        <v>105</v>
      </c>
      <c r="E8953" s="18" t="s">
        <v>106</v>
      </c>
      <c r="F8953" s="44">
        <v>1</v>
      </c>
    </row>
    <row r="8954" spans="1:6" x14ac:dyDescent="0.2">
      <c r="A8954" s="18" t="s">
        <v>245</v>
      </c>
      <c r="B8954" s="18" t="s">
        <v>346</v>
      </c>
      <c r="C8954" s="18" t="s">
        <v>349</v>
      </c>
      <c r="D8954" s="18" t="s">
        <v>105</v>
      </c>
      <c r="E8954" s="18" t="s">
        <v>107</v>
      </c>
      <c r="F8954" s="44">
        <v>10</v>
      </c>
    </row>
    <row r="8955" spans="1:6" x14ac:dyDescent="0.2">
      <c r="A8955" s="18" t="s">
        <v>245</v>
      </c>
      <c r="B8955" s="18" t="s">
        <v>346</v>
      </c>
      <c r="C8955" s="18" t="s">
        <v>349</v>
      </c>
      <c r="D8955" s="18" t="s">
        <v>105</v>
      </c>
      <c r="E8955" s="18" t="s">
        <v>108</v>
      </c>
      <c r="F8955" s="44">
        <v>39</v>
      </c>
    </row>
    <row r="8956" spans="1:6" x14ac:dyDescent="0.2">
      <c r="A8956" s="18" t="s">
        <v>245</v>
      </c>
      <c r="B8956" s="18" t="s">
        <v>346</v>
      </c>
      <c r="C8956" s="18" t="s">
        <v>349</v>
      </c>
      <c r="D8956" s="18" t="s">
        <v>105</v>
      </c>
      <c r="E8956" s="18" t="s">
        <v>109</v>
      </c>
      <c r="F8956" s="44">
        <v>806</v>
      </c>
    </row>
    <row r="8957" spans="1:6" x14ac:dyDescent="0.2">
      <c r="A8957" s="18" t="s">
        <v>245</v>
      </c>
      <c r="B8957" s="18" t="s">
        <v>346</v>
      </c>
      <c r="C8957" s="18" t="s">
        <v>349</v>
      </c>
      <c r="D8957" s="18" t="s">
        <v>105</v>
      </c>
      <c r="E8957" s="18" t="s">
        <v>110</v>
      </c>
      <c r="F8957" s="44">
        <v>26</v>
      </c>
    </row>
    <row r="8958" spans="1:6" x14ac:dyDescent="0.2">
      <c r="A8958" s="18" t="s">
        <v>245</v>
      </c>
      <c r="B8958" s="18" t="s">
        <v>346</v>
      </c>
      <c r="C8958" s="18" t="s">
        <v>349</v>
      </c>
      <c r="D8958" s="18" t="s">
        <v>105</v>
      </c>
      <c r="E8958" s="18" t="s">
        <v>111</v>
      </c>
      <c r="F8958" s="44">
        <v>48</v>
      </c>
    </row>
    <row r="8959" spans="1:6" x14ac:dyDescent="0.2">
      <c r="A8959" s="18" t="s">
        <v>245</v>
      </c>
      <c r="B8959" s="18" t="s">
        <v>346</v>
      </c>
      <c r="C8959" s="18" t="s">
        <v>349</v>
      </c>
      <c r="D8959" s="18" t="s">
        <v>105</v>
      </c>
      <c r="E8959" s="18" t="s">
        <v>113</v>
      </c>
      <c r="F8959" s="44">
        <v>7</v>
      </c>
    </row>
    <row r="8960" spans="1:6" x14ac:dyDescent="0.2">
      <c r="A8960" s="18" t="s">
        <v>245</v>
      </c>
      <c r="B8960" s="18" t="s">
        <v>346</v>
      </c>
      <c r="C8960" s="18" t="s">
        <v>349</v>
      </c>
      <c r="D8960" s="18" t="s">
        <v>105</v>
      </c>
      <c r="E8960" s="18" t="s">
        <v>115</v>
      </c>
      <c r="F8960" s="44">
        <v>6</v>
      </c>
    </row>
    <row r="8961" spans="1:6" x14ac:dyDescent="0.2">
      <c r="A8961" s="18" t="s">
        <v>245</v>
      </c>
      <c r="B8961" s="18" t="s">
        <v>346</v>
      </c>
      <c r="C8961" s="18" t="s">
        <v>349</v>
      </c>
      <c r="D8961" s="18" t="s">
        <v>105</v>
      </c>
      <c r="E8961" s="18" t="s">
        <v>116</v>
      </c>
      <c r="F8961" s="44">
        <v>5</v>
      </c>
    </row>
    <row r="8962" spans="1:6" x14ac:dyDescent="0.2">
      <c r="A8962" s="18" t="s">
        <v>245</v>
      </c>
      <c r="B8962" s="18" t="s">
        <v>346</v>
      </c>
      <c r="C8962" s="18" t="s">
        <v>349</v>
      </c>
      <c r="D8962" s="18" t="s">
        <v>105</v>
      </c>
      <c r="E8962" s="18" t="s">
        <v>117</v>
      </c>
      <c r="F8962" s="44">
        <v>24</v>
      </c>
    </row>
    <row r="8963" spans="1:6" x14ac:dyDescent="0.2">
      <c r="A8963" s="18" t="s">
        <v>245</v>
      </c>
      <c r="B8963" s="18" t="s">
        <v>346</v>
      </c>
      <c r="C8963" s="18" t="s">
        <v>349</v>
      </c>
      <c r="D8963" s="18" t="s">
        <v>105</v>
      </c>
      <c r="E8963" s="18" t="s">
        <v>118</v>
      </c>
      <c r="F8963" s="44">
        <v>1</v>
      </c>
    </row>
    <row r="8964" spans="1:6" x14ac:dyDescent="0.2">
      <c r="A8964" s="18" t="s">
        <v>245</v>
      </c>
      <c r="B8964" s="18" t="s">
        <v>346</v>
      </c>
      <c r="C8964" s="18" t="s">
        <v>349</v>
      </c>
      <c r="D8964" s="18" t="s">
        <v>105</v>
      </c>
      <c r="E8964" s="18" t="s">
        <v>120</v>
      </c>
      <c r="F8964" s="44">
        <v>9</v>
      </c>
    </row>
    <row r="8965" spans="1:6" x14ac:dyDescent="0.2">
      <c r="A8965" s="18" t="s">
        <v>245</v>
      </c>
      <c r="B8965" s="18" t="s">
        <v>346</v>
      </c>
      <c r="C8965" s="18" t="s">
        <v>349</v>
      </c>
      <c r="D8965" s="18" t="s">
        <v>105</v>
      </c>
      <c r="E8965" s="18" t="s">
        <v>121</v>
      </c>
      <c r="F8965" s="44">
        <v>26</v>
      </c>
    </row>
    <row r="8966" spans="1:6" x14ac:dyDescent="0.2">
      <c r="A8966" s="18" t="s">
        <v>245</v>
      </c>
      <c r="B8966" s="18" t="s">
        <v>346</v>
      </c>
      <c r="C8966" s="18" t="s">
        <v>349</v>
      </c>
      <c r="D8966" s="18" t="s">
        <v>105</v>
      </c>
      <c r="E8966" s="18" t="s">
        <v>122</v>
      </c>
      <c r="F8966" s="44">
        <v>2</v>
      </c>
    </row>
    <row r="8967" spans="1:6" x14ac:dyDescent="0.2">
      <c r="A8967" s="18" t="s">
        <v>245</v>
      </c>
      <c r="B8967" s="18" t="s">
        <v>346</v>
      </c>
      <c r="C8967" s="18" t="s">
        <v>349</v>
      </c>
      <c r="D8967" s="18" t="s">
        <v>105</v>
      </c>
      <c r="E8967" s="18" t="s">
        <v>123</v>
      </c>
      <c r="F8967" s="44">
        <v>8</v>
      </c>
    </row>
    <row r="8968" spans="1:6" x14ac:dyDescent="0.2">
      <c r="A8968" s="18" t="s">
        <v>245</v>
      </c>
      <c r="B8968" s="18" t="s">
        <v>346</v>
      </c>
      <c r="C8968" s="18" t="s">
        <v>349</v>
      </c>
      <c r="D8968" s="18" t="s">
        <v>105</v>
      </c>
      <c r="E8968" s="18" t="s">
        <v>124</v>
      </c>
      <c r="F8968" s="44">
        <v>6</v>
      </c>
    </row>
    <row r="8969" spans="1:6" x14ac:dyDescent="0.2">
      <c r="A8969" s="18" t="s">
        <v>245</v>
      </c>
      <c r="B8969" s="18" t="s">
        <v>346</v>
      </c>
      <c r="C8969" s="18" t="s">
        <v>349</v>
      </c>
      <c r="D8969" s="18" t="s">
        <v>105</v>
      </c>
      <c r="E8969" s="18" t="s">
        <v>125</v>
      </c>
      <c r="F8969" s="44">
        <v>39</v>
      </c>
    </row>
    <row r="8970" spans="1:6" x14ac:dyDescent="0.2">
      <c r="A8970" s="18" t="s">
        <v>245</v>
      </c>
      <c r="B8970" s="18" t="s">
        <v>346</v>
      </c>
      <c r="C8970" s="18" t="s">
        <v>349</v>
      </c>
      <c r="D8970" s="18" t="s">
        <v>105</v>
      </c>
      <c r="E8970" s="18" t="s">
        <v>126</v>
      </c>
      <c r="F8970" s="44">
        <v>10</v>
      </c>
    </row>
    <row r="8971" spans="1:6" x14ac:dyDescent="0.2">
      <c r="A8971" s="18" t="s">
        <v>245</v>
      </c>
      <c r="B8971" s="18" t="s">
        <v>346</v>
      </c>
      <c r="C8971" s="18" t="s">
        <v>349</v>
      </c>
      <c r="D8971" s="18" t="s">
        <v>105</v>
      </c>
      <c r="E8971" s="18" t="s">
        <v>127</v>
      </c>
      <c r="F8971" s="44">
        <v>141</v>
      </c>
    </row>
    <row r="8972" spans="1:6" x14ac:dyDescent="0.2">
      <c r="A8972" s="18" t="s">
        <v>245</v>
      </c>
      <c r="B8972" s="18" t="s">
        <v>346</v>
      </c>
      <c r="C8972" s="18" t="s">
        <v>349</v>
      </c>
      <c r="D8972" s="18" t="s">
        <v>242</v>
      </c>
      <c r="E8972" s="18" t="s">
        <v>62</v>
      </c>
      <c r="F8972" s="44">
        <v>2377</v>
      </c>
    </row>
    <row r="8973" spans="1:6" x14ac:dyDescent="0.2">
      <c r="A8973" s="18" t="s">
        <v>245</v>
      </c>
      <c r="B8973" s="18" t="s">
        <v>346</v>
      </c>
      <c r="C8973" s="18" t="s">
        <v>349</v>
      </c>
      <c r="D8973" s="18" t="s">
        <v>242</v>
      </c>
      <c r="E8973" s="18" t="s">
        <v>59</v>
      </c>
      <c r="F8973" s="44">
        <v>94</v>
      </c>
    </row>
    <row r="8974" spans="1:6" x14ac:dyDescent="0.2">
      <c r="A8974" s="18" t="s">
        <v>245</v>
      </c>
      <c r="B8974" s="18" t="s">
        <v>346</v>
      </c>
      <c r="C8974" s="18" t="s">
        <v>349</v>
      </c>
      <c r="D8974" s="18" t="s">
        <v>242</v>
      </c>
      <c r="E8974" s="18" t="s">
        <v>60</v>
      </c>
      <c r="F8974" s="44">
        <v>46</v>
      </c>
    </row>
    <row r="8975" spans="1:6" x14ac:dyDescent="0.2">
      <c r="A8975" s="18" t="s">
        <v>245</v>
      </c>
      <c r="B8975" s="18" t="s">
        <v>346</v>
      </c>
      <c r="C8975" s="18" t="s">
        <v>349</v>
      </c>
      <c r="D8975" s="18" t="s">
        <v>242</v>
      </c>
      <c r="E8975" s="18" t="s">
        <v>61</v>
      </c>
      <c r="F8975" s="44">
        <v>469</v>
      </c>
    </row>
    <row r="8976" spans="1:6" x14ac:dyDescent="0.2">
      <c r="A8976" s="18" t="s">
        <v>245</v>
      </c>
      <c r="B8976" s="18" t="s">
        <v>346</v>
      </c>
      <c r="C8976" s="18" t="s">
        <v>349</v>
      </c>
      <c r="D8976" s="18" t="s">
        <v>242</v>
      </c>
      <c r="E8976" s="18" t="s">
        <v>63</v>
      </c>
      <c r="F8976" s="44">
        <v>163</v>
      </c>
    </row>
    <row r="8977" spans="1:6" x14ac:dyDescent="0.2">
      <c r="A8977" s="18" t="s">
        <v>245</v>
      </c>
      <c r="B8977" s="18" t="s">
        <v>346</v>
      </c>
      <c r="C8977" s="18" t="s">
        <v>349</v>
      </c>
      <c r="D8977" s="18" t="s">
        <v>242</v>
      </c>
      <c r="E8977" s="18" t="s">
        <v>23</v>
      </c>
      <c r="F8977" s="44">
        <v>61</v>
      </c>
    </row>
    <row r="8978" spans="1:6" x14ac:dyDescent="0.2">
      <c r="A8978" s="18" t="s">
        <v>245</v>
      </c>
      <c r="B8978" s="18" t="s">
        <v>346</v>
      </c>
      <c r="C8978" s="18" t="s">
        <v>349</v>
      </c>
      <c r="D8978" s="18" t="s">
        <v>273</v>
      </c>
      <c r="E8978" s="18" t="s">
        <v>133</v>
      </c>
      <c r="F8978" s="44">
        <v>93</v>
      </c>
    </row>
    <row r="8979" spans="1:6" x14ac:dyDescent="0.2">
      <c r="A8979" s="18" t="s">
        <v>245</v>
      </c>
      <c r="B8979" s="18" t="s">
        <v>346</v>
      </c>
      <c r="C8979" s="18" t="s">
        <v>349</v>
      </c>
      <c r="D8979" s="18" t="s">
        <v>273</v>
      </c>
      <c r="E8979" s="18" t="s">
        <v>23</v>
      </c>
      <c r="F8979" s="44">
        <v>510</v>
      </c>
    </row>
    <row r="8980" spans="1:6" x14ac:dyDescent="0.2">
      <c r="A8980" s="18" t="s">
        <v>245</v>
      </c>
      <c r="B8980" s="18" t="s">
        <v>346</v>
      </c>
      <c r="C8980" s="18" t="s">
        <v>349</v>
      </c>
      <c r="D8980" s="18" t="s">
        <v>273</v>
      </c>
      <c r="E8980" s="18" t="s">
        <v>136</v>
      </c>
      <c r="F8980" s="44">
        <v>27</v>
      </c>
    </row>
    <row r="8981" spans="1:6" x14ac:dyDescent="0.2">
      <c r="A8981" s="18" t="s">
        <v>245</v>
      </c>
      <c r="B8981" s="18" t="s">
        <v>346</v>
      </c>
      <c r="C8981" s="18" t="s">
        <v>349</v>
      </c>
      <c r="D8981" s="18" t="s">
        <v>273</v>
      </c>
      <c r="E8981" s="18" t="s">
        <v>137</v>
      </c>
      <c r="F8981" s="44">
        <v>96</v>
      </c>
    </row>
    <row r="8982" spans="1:6" x14ac:dyDescent="0.2">
      <c r="A8982" s="18" t="s">
        <v>245</v>
      </c>
      <c r="B8982" s="18" t="s">
        <v>346</v>
      </c>
      <c r="C8982" s="18" t="s">
        <v>349</v>
      </c>
      <c r="D8982" s="18" t="s">
        <v>273</v>
      </c>
      <c r="E8982" s="18" t="s">
        <v>135</v>
      </c>
      <c r="F8982" s="44">
        <v>152</v>
      </c>
    </row>
    <row r="8983" spans="1:6" x14ac:dyDescent="0.2">
      <c r="A8983" s="18" t="s">
        <v>245</v>
      </c>
      <c r="B8983" s="18" t="s">
        <v>346</v>
      </c>
      <c r="C8983" s="18" t="s">
        <v>349</v>
      </c>
      <c r="D8983" s="18" t="s">
        <v>273</v>
      </c>
      <c r="E8983" s="18" t="s">
        <v>134</v>
      </c>
      <c r="F8983" s="44">
        <v>97</v>
      </c>
    </row>
    <row r="8984" spans="1:6" x14ac:dyDescent="0.2">
      <c r="A8984" s="18" t="s">
        <v>245</v>
      </c>
      <c r="B8984" s="18" t="s">
        <v>346</v>
      </c>
      <c r="C8984" s="18" t="s">
        <v>349</v>
      </c>
      <c r="D8984" s="18" t="s">
        <v>273</v>
      </c>
      <c r="E8984" s="18" t="s">
        <v>132</v>
      </c>
      <c r="F8984" s="44">
        <v>933</v>
      </c>
    </row>
    <row r="8985" spans="1:6" x14ac:dyDescent="0.2">
      <c r="A8985" s="18" t="s">
        <v>245</v>
      </c>
      <c r="B8985" s="18" t="s">
        <v>346</v>
      </c>
      <c r="C8985" s="18" t="s">
        <v>349</v>
      </c>
      <c r="D8985" s="18" t="s">
        <v>274</v>
      </c>
      <c r="E8985" s="18" t="s">
        <v>163</v>
      </c>
      <c r="F8985" s="44">
        <v>77</v>
      </c>
    </row>
    <row r="8986" spans="1:6" x14ac:dyDescent="0.2">
      <c r="A8986" s="18" t="s">
        <v>245</v>
      </c>
      <c r="B8986" s="18" t="s">
        <v>346</v>
      </c>
      <c r="C8986" s="18" t="s">
        <v>349</v>
      </c>
      <c r="D8986" s="18" t="s">
        <v>34</v>
      </c>
      <c r="E8986" s="18" t="s">
        <v>276</v>
      </c>
      <c r="F8986" s="44">
        <v>495</v>
      </c>
    </row>
    <row r="8987" spans="1:6" x14ac:dyDescent="0.2">
      <c r="A8987" s="18" t="s">
        <v>245</v>
      </c>
      <c r="B8987" s="18" t="s">
        <v>346</v>
      </c>
      <c r="C8987" s="18" t="s">
        <v>349</v>
      </c>
      <c r="D8987" s="18" t="s">
        <v>34</v>
      </c>
      <c r="E8987" s="18" t="s">
        <v>28</v>
      </c>
      <c r="F8987" s="44">
        <v>325</v>
      </c>
    </row>
    <row r="8988" spans="1:6" x14ac:dyDescent="0.2">
      <c r="A8988" s="18" t="s">
        <v>245</v>
      </c>
      <c r="B8988" s="18" t="s">
        <v>346</v>
      </c>
      <c r="C8988" s="18" t="s">
        <v>349</v>
      </c>
      <c r="D8988" s="18" t="s">
        <v>34</v>
      </c>
      <c r="E8988" s="18" t="s">
        <v>30</v>
      </c>
      <c r="F8988" s="44">
        <v>10</v>
      </c>
    </row>
    <row r="8989" spans="1:6" x14ac:dyDescent="0.2">
      <c r="A8989" s="18" t="s">
        <v>245</v>
      </c>
      <c r="B8989" s="18" t="s">
        <v>346</v>
      </c>
      <c r="C8989" s="18" t="s">
        <v>349</v>
      </c>
      <c r="D8989" s="18" t="s">
        <v>34</v>
      </c>
      <c r="E8989" s="18" t="s">
        <v>31</v>
      </c>
      <c r="F8989" s="44">
        <v>72</v>
      </c>
    </row>
    <row r="8990" spans="1:6" x14ac:dyDescent="0.2">
      <c r="A8990" s="18" t="s">
        <v>245</v>
      </c>
      <c r="B8990" s="18" t="s">
        <v>346</v>
      </c>
      <c r="C8990" s="18" t="s">
        <v>349</v>
      </c>
      <c r="D8990" s="18" t="s">
        <v>34</v>
      </c>
      <c r="E8990" s="18" t="s">
        <v>26</v>
      </c>
      <c r="F8990" s="44">
        <v>235</v>
      </c>
    </row>
    <row r="8991" spans="1:6" x14ac:dyDescent="0.2">
      <c r="A8991" s="18" t="s">
        <v>245</v>
      </c>
      <c r="B8991" s="18" t="s">
        <v>346</v>
      </c>
      <c r="C8991" s="18" t="s">
        <v>349</v>
      </c>
      <c r="D8991" s="18" t="s">
        <v>34</v>
      </c>
      <c r="E8991" s="18" t="s">
        <v>33</v>
      </c>
      <c r="F8991" s="44">
        <v>174</v>
      </c>
    </row>
    <row r="8992" spans="1:6" x14ac:dyDescent="0.2">
      <c r="A8992" s="18" t="s">
        <v>245</v>
      </c>
      <c r="B8992" s="18" t="s">
        <v>346</v>
      </c>
      <c r="C8992" s="18" t="s">
        <v>349</v>
      </c>
      <c r="D8992" s="18" t="s">
        <v>34</v>
      </c>
      <c r="E8992" s="18" t="s">
        <v>23</v>
      </c>
      <c r="F8992" s="44">
        <v>231</v>
      </c>
    </row>
    <row r="8993" spans="1:6" x14ac:dyDescent="0.2">
      <c r="A8993" s="18" t="s">
        <v>245</v>
      </c>
      <c r="B8993" s="18" t="s">
        <v>346</v>
      </c>
      <c r="C8993" s="18" t="s">
        <v>349</v>
      </c>
      <c r="D8993" s="18" t="s">
        <v>34</v>
      </c>
      <c r="E8993" s="18" t="s">
        <v>32</v>
      </c>
      <c r="F8993" s="44">
        <v>47</v>
      </c>
    </row>
    <row r="8994" spans="1:6" x14ac:dyDescent="0.2">
      <c r="A8994" s="18" t="s">
        <v>245</v>
      </c>
      <c r="B8994" s="18" t="s">
        <v>346</v>
      </c>
      <c r="C8994" s="18" t="s">
        <v>349</v>
      </c>
      <c r="D8994" s="18" t="s">
        <v>34</v>
      </c>
      <c r="E8994" s="18" t="s">
        <v>29</v>
      </c>
      <c r="F8994" s="44">
        <v>284</v>
      </c>
    </row>
    <row r="8995" spans="1:6" x14ac:dyDescent="0.2">
      <c r="A8995" s="18" t="s">
        <v>245</v>
      </c>
      <c r="B8995" s="18" t="s">
        <v>346</v>
      </c>
      <c r="C8995" s="18" t="s">
        <v>349</v>
      </c>
      <c r="D8995" s="18" t="s">
        <v>275</v>
      </c>
      <c r="E8995" s="18" t="s">
        <v>276</v>
      </c>
      <c r="F8995" s="44">
        <v>54</v>
      </c>
    </row>
    <row r="8996" spans="1:6" x14ac:dyDescent="0.2">
      <c r="A8996" s="18" t="s">
        <v>245</v>
      </c>
      <c r="B8996" s="18" t="s">
        <v>346</v>
      </c>
      <c r="C8996" s="18" t="s">
        <v>349</v>
      </c>
      <c r="D8996" s="18" t="s">
        <v>275</v>
      </c>
      <c r="E8996" s="18" t="s">
        <v>28</v>
      </c>
      <c r="F8996" s="44">
        <v>127</v>
      </c>
    </row>
    <row r="8997" spans="1:6" x14ac:dyDescent="0.2">
      <c r="A8997" s="18" t="s">
        <v>245</v>
      </c>
      <c r="B8997" s="18" t="s">
        <v>346</v>
      </c>
      <c r="C8997" s="18" t="s">
        <v>349</v>
      </c>
      <c r="D8997" s="18" t="s">
        <v>275</v>
      </c>
      <c r="E8997" s="18" t="s">
        <v>30</v>
      </c>
      <c r="F8997" s="44">
        <v>2</v>
      </c>
    </row>
    <row r="8998" spans="1:6" x14ac:dyDescent="0.2">
      <c r="A8998" s="18" t="s">
        <v>245</v>
      </c>
      <c r="B8998" s="18" t="s">
        <v>346</v>
      </c>
      <c r="C8998" s="18" t="s">
        <v>349</v>
      </c>
      <c r="D8998" s="18" t="s">
        <v>275</v>
      </c>
      <c r="E8998" s="18" t="s">
        <v>31</v>
      </c>
      <c r="F8998" s="44">
        <v>248</v>
      </c>
    </row>
    <row r="8999" spans="1:6" x14ac:dyDescent="0.2">
      <c r="A8999" s="18" t="s">
        <v>245</v>
      </c>
      <c r="B8999" s="18" t="s">
        <v>346</v>
      </c>
      <c r="C8999" s="18" t="s">
        <v>349</v>
      </c>
      <c r="D8999" s="18" t="s">
        <v>275</v>
      </c>
      <c r="E8999" s="18" t="s">
        <v>26</v>
      </c>
      <c r="F8999" s="44">
        <v>678</v>
      </c>
    </row>
    <row r="9000" spans="1:6" x14ac:dyDescent="0.2">
      <c r="A9000" s="18" t="s">
        <v>245</v>
      </c>
      <c r="B9000" s="18" t="s">
        <v>346</v>
      </c>
      <c r="C9000" s="18" t="s">
        <v>349</v>
      </c>
      <c r="D9000" s="18" t="s">
        <v>275</v>
      </c>
      <c r="E9000" s="18" t="s">
        <v>33</v>
      </c>
      <c r="F9000" s="44">
        <v>198</v>
      </c>
    </row>
    <row r="9001" spans="1:6" x14ac:dyDescent="0.2">
      <c r="A9001" s="18" t="s">
        <v>245</v>
      </c>
      <c r="B9001" s="18" t="s">
        <v>346</v>
      </c>
      <c r="C9001" s="18" t="s">
        <v>349</v>
      </c>
      <c r="D9001" s="18" t="s">
        <v>275</v>
      </c>
      <c r="E9001" s="18" t="s">
        <v>23</v>
      </c>
      <c r="F9001" s="44">
        <v>257</v>
      </c>
    </row>
    <row r="9002" spans="1:6" x14ac:dyDescent="0.2">
      <c r="A9002" s="18" t="s">
        <v>245</v>
      </c>
      <c r="B9002" s="18" t="s">
        <v>346</v>
      </c>
      <c r="C9002" s="18" t="s">
        <v>349</v>
      </c>
      <c r="D9002" s="18" t="s">
        <v>275</v>
      </c>
      <c r="E9002" s="18" t="s">
        <v>32</v>
      </c>
      <c r="F9002" s="44">
        <v>4</v>
      </c>
    </row>
    <row r="9003" spans="1:6" x14ac:dyDescent="0.2">
      <c r="A9003" s="18" t="s">
        <v>245</v>
      </c>
      <c r="B9003" s="18" t="s">
        <v>346</v>
      </c>
      <c r="C9003" s="18" t="s">
        <v>349</v>
      </c>
      <c r="D9003" s="18" t="s">
        <v>275</v>
      </c>
      <c r="E9003" s="18" t="s">
        <v>29</v>
      </c>
      <c r="F9003" s="44">
        <v>108</v>
      </c>
    </row>
    <row r="9004" spans="1:6" x14ac:dyDescent="0.2">
      <c r="A9004" s="18" t="s">
        <v>245</v>
      </c>
      <c r="B9004" s="18" t="s">
        <v>346</v>
      </c>
      <c r="C9004" s="18" t="s">
        <v>349</v>
      </c>
      <c r="D9004" s="18" t="s">
        <v>162</v>
      </c>
      <c r="E9004" s="18" t="s">
        <v>163</v>
      </c>
      <c r="F9004" s="44">
        <v>3978</v>
      </c>
    </row>
    <row r="9005" spans="1:6" x14ac:dyDescent="0.2">
      <c r="A9005" s="18" t="s">
        <v>245</v>
      </c>
      <c r="B9005" s="18" t="s">
        <v>346</v>
      </c>
      <c r="C9005" s="18" t="s">
        <v>349</v>
      </c>
      <c r="D9005" s="18" t="s">
        <v>65</v>
      </c>
      <c r="E9005" s="18" t="s">
        <v>70</v>
      </c>
      <c r="F9005" s="44">
        <v>17</v>
      </c>
    </row>
    <row r="9006" spans="1:6" x14ac:dyDescent="0.2">
      <c r="A9006" s="18" t="s">
        <v>245</v>
      </c>
      <c r="B9006" s="18" t="s">
        <v>346</v>
      </c>
      <c r="C9006" s="18" t="s">
        <v>349</v>
      </c>
      <c r="D9006" s="18" t="s">
        <v>65</v>
      </c>
      <c r="E9006" s="18" t="s">
        <v>277</v>
      </c>
      <c r="F9006" s="44">
        <v>20</v>
      </c>
    </row>
    <row r="9007" spans="1:6" x14ac:dyDescent="0.2">
      <c r="A9007" s="18" t="s">
        <v>245</v>
      </c>
      <c r="B9007" s="18" t="s">
        <v>346</v>
      </c>
      <c r="C9007" s="18" t="s">
        <v>349</v>
      </c>
      <c r="D9007" s="18" t="s">
        <v>65</v>
      </c>
      <c r="E9007" s="18" t="s">
        <v>278</v>
      </c>
      <c r="F9007" s="44">
        <v>355</v>
      </c>
    </row>
    <row r="9008" spans="1:6" x14ac:dyDescent="0.2">
      <c r="A9008" s="18" t="s">
        <v>245</v>
      </c>
      <c r="B9008" s="18" t="s">
        <v>346</v>
      </c>
      <c r="C9008" s="18" t="s">
        <v>349</v>
      </c>
      <c r="D9008" s="18" t="s">
        <v>65</v>
      </c>
      <c r="E9008" s="18" t="s">
        <v>279</v>
      </c>
      <c r="F9008" s="44">
        <v>45</v>
      </c>
    </row>
    <row r="9009" spans="1:6" x14ac:dyDescent="0.2">
      <c r="A9009" s="18" t="s">
        <v>245</v>
      </c>
      <c r="B9009" s="18" t="s">
        <v>346</v>
      </c>
      <c r="C9009" s="18" t="s">
        <v>349</v>
      </c>
      <c r="D9009" s="18" t="s">
        <v>65</v>
      </c>
      <c r="E9009" s="18" t="s">
        <v>23</v>
      </c>
      <c r="F9009" s="44">
        <v>473</v>
      </c>
    </row>
    <row r="9010" spans="1:6" x14ac:dyDescent="0.2">
      <c r="A9010" s="18" t="s">
        <v>245</v>
      </c>
      <c r="B9010" s="18" t="s">
        <v>346</v>
      </c>
      <c r="C9010" s="18" t="s">
        <v>349</v>
      </c>
      <c r="D9010" s="18" t="s">
        <v>65</v>
      </c>
      <c r="E9010" s="18" t="s">
        <v>280</v>
      </c>
      <c r="F9010" s="44">
        <v>13</v>
      </c>
    </row>
    <row r="9011" spans="1:6" x14ac:dyDescent="0.2">
      <c r="A9011" s="18" t="s">
        <v>245</v>
      </c>
      <c r="B9011" s="18" t="s">
        <v>346</v>
      </c>
      <c r="C9011" s="18" t="s">
        <v>349</v>
      </c>
      <c r="D9011" s="18" t="s">
        <v>65</v>
      </c>
      <c r="E9011" s="18" t="s">
        <v>66</v>
      </c>
      <c r="F9011" s="44">
        <v>130</v>
      </c>
    </row>
    <row r="9012" spans="1:6" x14ac:dyDescent="0.2">
      <c r="A9012" s="18" t="s">
        <v>245</v>
      </c>
      <c r="B9012" s="18" t="s">
        <v>346</v>
      </c>
      <c r="C9012" s="18" t="s">
        <v>349</v>
      </c>
      <c r="D9012" s="18" t="s">
        <v>243</v>
      </c>
      <c r="E9012" s="18" t="s">
        <v>21</v>
      </c>
      <c r="F9012" s="44">
        <v>14</v>
      </c>
    </row>
    <row r="9013" spans="1:6" x14ac:dyDescent="0.2">
      <c r="A9013" s="18" t="s">
        <v>245</v>
      </c>
      <c r="B9013" s="18" t="s">
        <v>346</v>
      </c>
      <c r="C9013" s="18" t="s">
        <v>349</v>
      </c>
      <c r="D9013" s="18" t="s">
        <v>243</v>
      </c>
      <c r="E9013" s="18" t="s">
        <v>14</v>
      </c>
      <c r="F9013" s="44">
        <v>16</v>
      </c>
    </row>
    <row r="9014" spans="1:6" x14ac:dyDescent="0.2">
      <c r="A9014" s="18" t="s">
        <v>245</v>
      </c>
      <c r="B9014" s="18" t="s">
        <v>346</v>
      </c>
      <c r="C9014" s="18" t="s">
        <v>349</v>
      </c>
      <c r="D9014" s="18" t="s">
        <v>243</v>
      </c>
      <c r="E9014" s="18" t="s">
        <v>18</v>
      </c>
      <c r="F9014" s="44">
        <v>84</v>
      </c>
    </row>
    <row r="9015" spans="1:6" x14ac:dyDescent="0.2">
      <c r="A9015" s="18" t="s">
        <v>245</v>
      </c>
      <c r="B9015" s="18" t="s">
        <v>346</v>
      </c>
      <c r="C9015" s="18" t="s">
        <v>349</v>
      </c>
      <c r="D9015" s="18" t="s">
        <v>243</v>
      </c>
      <c r="E9015" s="18" t="s">
        <v>17</v>
      </c>
      <c r="F9015" s="44">
        <v>52</v>
      </c>
    </row>
    <row r="9016" spans="1:6" x14ac:dyDescent="0.2">
      <c r="A9016" s="18" t="s">
        <v>245</v>
      </c>
      <c r="B9016" s="18" t="s">
        <v>346</v>
      </c>
      <c r="C9016" s="18" t="s">
        <v>349</v>
      </c>
      <c r="D9016" s="18" t="s">
        <v>243</v>
      </c>
      <c r="E9016" s="18" t="s">
        <v>20</v>
      </c>
      <c r="F9016" s="44">
        <v>9</v>
      </c>
    </row>
    <row r="9017" spans="1:6" x14ac:dyDescent="0.2">
      <c r="A9017" s="18" t="s">
        <v>245</v>
      </c>
      <c r="B9017" s="18" t="s">
        <v>346</v>
      </c>
      <c r="C9017" s="18" t="s">
        <v>349</v>
      </c>
      <c r="D9017" s="18" t="s">
        <v>243</v>
      </c>
      <c r="E9017" s="18" t="s">
        <v>23</v>
      </c>
      <c r="F9017" s="44">
        <v>25</v>
      </c>
    </row>
    <row r="9018" spans="1:6" x14ac:dyDescent="0.2">
      <c r="A9018" s="18" t="s">
        <v>245</v>
      </c>
      <c r="B9018" s="18" t="s">
        <v>346</v>
      </c>
      <c r="C9018" s="18" t="s">
        <v>349</v>
      </c>
      <c r="D9018" s="18" t="s">
        <v>243</v>
      </c>
      <c r="E9018" s="18" t="s">
        <v>15</v>
      </c>
      <c r="F9018" s="44">
        <v>65</v>
      </c>
    </row>
    <row r="9019" spans="1:6" x14ac:dyDescent="0.2">
      <c r="A9019" s="18" t="s">
        <v>245</v>
      </c>
      <c r="B9019" s="18" t="s">
        <v>346</v>
      </c>
      <c r="C9019" s="18" t="s">
        <v>349</v>
      </c>
      <c r="D9019" s="18" t="s">
        <v>243</v>
      </c>
      <c r="E9019" s="18" t="s">
        <v>22</v>
      </c>
      <c r="F9019" s="44">
        <v>25</v>
      </c>
    </row>
    <row r="9020" spans="1:6" x14ac:dyDescent="0.2">
      <c r="A9020" s="18" t="s">
        <v>245</v>
      </c>
      <c r="B9020" s="18" t="s">
        <v>346</v>
      </c>
      <c r="C9020" s="18" t="s">
        <v>349</v>
      </c>
      <c r="D9020" s="18" t="s">
        <v>98</v>
      </c>
      <c r="E9020" s="18" t="s">
        <v>100</v>
      </c>
      <c r="F9020" s="44">
        <v>36</v>
      </c>
    </row>
    <row r="9021" spans="1:6" x14ac:dyDescent="0.2">
      <c r="A9021" s="18" t="s">
        <v>245</v>
      </c>
      <c r="B9021" s="18" t="s">
        <v>346</v>
      </c>
      <c r="C9021" s="18" t="s">
        <v>349</v>
      </c>
      <c r="D9021" s="18" t="s">
        <v>98</v>
      </c>
      <c r="E9021" s="18" t="s">
        <v>102</v>
      </c>
      <c r="F9021" s="44">
        <v>15</v>
      </c>
    </row>
    <row r="9022" spans="1:6" x14ac:dyDescent="0.2">
      <c r="A9022" s="18" t="s">
        <v>245</v>
      </c>
      <c r="B9022" s="18" t="s">
        <v>346</v>
      </c>
      <c r="C9022" s="18" t="s">
        <v>349</v>
      </c>
      <c r="D9022" s="18" t="s">
        <v>98</v>
      </c>
      <c r="E9022" s="18" t="s">
        <v>23</v>
      </c>
      <c r="F9022" s="44">
        <v>125</v>
      </c>
    </row>
    <row r="9023" spans="1:6" x14ac:dyDescent="0.2">
      <c r="A9023" s="18" t="s">
        <v>245</v>
      </c>
      <c r="B9023" s="18" t="s">
        <v>346</v>
      </c>
      <c r="C9023" s="18" t="s">
        <v>349</v>
      </c>
      <c r="D9023" s="18" t="s">
        <v>98</v>
      </c>
      <c r="E9023" s="18" t="s">
        <v>101</v>
      </c>
      <c r="F9023" s="44">
        <v>99</v>
      </c>
    </row>
    <row r="9024" spans="1:6" x14ac:dyDescent="0.2">
      <c r="A9024" s="18" t="s">
        <v>245</v>
      </c>
      <c r="B9024" s="18" t="s">
        <v>346</v>
      </c>
      <c r="C9024" s="18" t="s">
        <v>349</v>
      </c>
      <c r="D9024" s="18" t="s">
        <v>98</v>
      </c>
      <c r="E9024" s="18" t="s">
        <v>104</v>
      </c>
      <c r="F9024" s="44">
        <v>16</v>
      </c>
    </row>
    <row r="9025" spans="1:6" x14ac:dyDescent="0.2">
      <c r="A9025" s="18" t="s">
        <v>245</v>
      </c>
      <c r="B9025" s="18" t="s">
        <v>346</v>
      </c>
      <c r="C9025" s="18" t="s">
        <v>349</v>
      </c>
      <c r="D9025" s="18" t="s">
        <v>98</v>
      </c>
      <c r="E9025" s="18" t="s">
        <v>99</v>
      </c>
      <c r="F9025" s="44">
        <v>990</v>
      </c>
    </row>
    <row r="9026" spans="1:6" x14ac:dyDescent="0.2">
      <c r="A9026" s="18" t="s">
        <v>245</v>
      </c>
      <c r="B9026" s="18" t="s">
        <v>346</v>
      </c>
      <c r="C9026" s="18" t="s">
        <v>349</v>
      </c>
      <c r="D9026" s="18" t="s">
        <v>98</v>
      </c>
      <c r="E9026" s="18" t="s">
        <v>103</v>
      </c>
      <c r="F9026" s="44">
        <v>181</v>
      </c>
    </row>
    <row r="9027" spans="1:6" x14ac:dyDescent="0.2">
      <c r="A9027" s="18" t="s">
        <v>245</v>
      </c>
      <c r="B9027" s="18" t="s">
        <v>346</v>
      </c>
      <c r="C9027" s="18" t="s">
        <v>349</v>
      </c>
      <c r="D9027" s="18" t="s">
        <v>39</v>
      </c>
      <c r="E9027" s="18" t="s">
        <v>220</v>
      </c>
      <c r="F9027" s="44">
        <v>1</v>
      </c>
    </row>
    <row r="9028" spans="1:6" x14ac:dyDescent="0.2">
      <c r="A9028" s="18" t="s">
        <v>245</v>
      </c>
      <c r="B9028" s="18" t="s">
        <v>346</v>
      </c>
      <c r="C9028" s="18" t="s">
        <v>349</v>
      </c>
      <c r="D9028" s="18" t="s">
        <v>39</v>
      </c>
      <c r="E9028" s="18" t="s">
        <v>172</v>
      </c>
      <c r="F9028" s="44">
        <v>70</v>
      </c>
    </row>
    <row r="9029" spans="1:6" x14ac:dyDescent="0.2">
      <c r="A9029" s="18" t="s">
        <v>245</v>
      </c>
      <c r="B9029" s="18" t="s">
        <v>346</v>
      </c>
      <c r="C9029" s="18" t="s">
        <v>349</v>
      </c>
      <c r="D9029" s="18" t="s">
        <v>39</v>
      </c>
      <c r="E9029" s="18" t="s">
        <v>174</v>
      </c>
      <c r="F9029" s="44">
        <v>66</v>
      </c>
    </row>
    <row r="9030" spans="1:6" x14ac:dyDescent="0.2">
      <c r="A9030" s="18" t="s">
        <v>245</v>
      </c>
      <c r="B9030" s="18" t="s">
        <v>346</v>
      </c>
      <c r="C9030" s="18" t="s">
        <v>349</v>
      </c>
      <c r="D9030" s="18" t="s">
        <v>39</v>
      </c>
      <c r="E9030" s="18" t="s">
        <v>23</v>
      </c>
      <c r="F9030" s="44">
        <v>21</v>
      </c>
    </row>
    <row r="9031" spans="1:6" x14ac:dyDescent="0.2">
      <c r="A9031" s="18" t="s">
        <v>245</v>
      </c>
      <c r="B9031" s="18" t="s">
        <v>346</v>
      </c>
      <c r="C9031" s="18" t="s">
        <v>349</v>
      </c>
      <c r="D9031" s="18" t="s">
        <v>39</v>
      </c>
      <c r="E9031" s="18" t="s">
        <v>54</v>
      </c>
      <c r="F9031" s="44">
        <v>9</v>
      </c>
    </row>
    <row r="9032" spans="1:6" x14ac:dyDescent="0.2">
      <c r="A9032" s="18" t="s">
        <v>245</v>
      </c>
      <c r="B9032" s="18" t="s">
        <v>346</v>
      </c>
      <c r="C9032" s="18" t="s">
        <v>349</v>
      </c>
      <c r="D9032" s="18" t="s">
        <v>39</v>
      </c>
      <c r="E9032" s="18" t="s">
        <v>171</v>
      </c>
      <c r="F9032" s="44">
        <v>2</v>
      </c>
    </row>
    <row r="9033" spans="1:6" x14ac:dyDescent="0.2">
      <c r="A9033" s="18" t="s">
        <v>245</v>
      </c>
      <c r="B9033" s="18" t="s">
        <v>346</v>
      </c>
      <c r="C9033" s="18" t="s">
        <v>349</v>
      </c>
      <c r="D9033" s="18" t="s">
        <v>39</v>
      </c>
      <c r="E9033" s="18" t="s">
        <v>55</v>
      </c>
      <c r="F9033" s="44">
        <v>59</v>
      </c>
    </row>
    <row r="9034" spans="1:6" x14ac:dyDescent="0.2">
      <c r="A9034" s="18" t="s">
        <v>245</v>
      </c>
      <c r="B9034" s="18" t="s">
        <v>346</v>
      </c>
      <c r="C9034" s="18" t="s">
        <v>349</v>
      </c>
      <c r="D9034" s="18" t="s">
        <v>39</v>
      </c>
      <c r="E9034" s="18" t="s">
        <v>43</v>
      </c>
      <c r="F9034" s="44">
        <v>4</v>
      </c>
    </row>
    <row r="9035" spans="1:6" x14ac:dyDescent="0.2">
      <c r="A9035" s="18" t="s">
        <v>245</v>
      </c>
      <c r="B9035" s="18" t="s">
        <v>346</v>
      </c>
      <c r="C9035" s="18" t="s">
        <v>349</v>
      </c>
      <c r="D9035" s="18" t="s">
        <v>39</v>
      </c>
      <c r="E9035" s="18" t="s">
        <v>170</v>
      </c>
      <c r="F9035" s="44">
        <v>30</v>
      </c>
    </row>
    <row r="9036" spans="1:6" x14ac:dyDescent="0.2">
      <c r="A9036" s="18" t="s">
        <v>245</v>
      </c>
      <c r="B9036" s="18" t="s">
        <v>346</v>
      </c>
      <c r="C9036" s="18" t="s">
        <v>349</v>
      </c>
      <c r="D9036" s="18" t="s">
        <v>39</v>
      </c>
      <c r="E9036" s="18" t="s">
        <v>48</v>
      </c>
      <c r="F9036" s="44">
        <v>2</v>
      </c>
    </row>
    <row r="9037" spans="1:6" x14ac:dyDescent="0.2">
      <c r="A9037" s="18" t="s">
        <v>245</v>
      </c>
      <c r="B9037" s="18" t="s">
        <v>346</v>
      </c>
      <c r="C9037" s="18" t="s">
        <v>349</v>
      </c>
      <c r="D9037" s="18" t="s">
        <v>39</v>
      </c>
      <c r="E9037" s="18" t="s">
        <v>47</v>
      </c>
      <c r="F9037" s="44">
        <v>147</v>
      </c>
    </row>
    <row r="9038" spans="1:6" x14ac:dyDescent="0.2">
      <c r="A9038" s="18" t="s">
        <v>245</v>
      </c>
      <c r="B9038" s="18" t="s">
        <v>346</v>
      </c>
      <c r="C9038" s="18" t="s">
        <v>349</v>
      </c>
      <c r="D9038" s="18" t="s">
        <v>39</v>
      </c>
      <c r="E9038" s="18" t="s">
        <v>169</v>
      </c>
      <c r="F9038" s="44">
        <v>162</v>
      </c>
    </row>
    <row r="9039" spans="1:6" x14ac:dyDescent="0.2">
      <c r="A9039" s="18" t="s">
        <v>245</v>
      </c>
      <c r="B9039" s="18" t="s">
        <v>346</v>
      </c>
      <c r="C9039" s="18" t="s">
        <v>349</v>
      </c>
      <c r="D9039" s="18" t="s">
        <v>39</v>
      </c>
      <c r="E9039" s="18" t="s">
        <v>189</v>
      </c>
      <c r="F9039" s="44">
        <v>7</v>
      </c>
    </row>
    <row r="9040" spans="1:6" x14ac:dyDescent="0.2">
      <c r="A9040" s="18" t="s">
        <v>245</v>
      </c>
      <c r="B9040" s="18" t="s">
        <v>346</v>
      </c>
      <c r="C9040" s="18" t="s">
        <v>349</v>
      </c>
      <c r="D9040" s="18" t="s">
        <v>39</v>
      </c>
      <c r="E9040" s="18" t="s">
        <v>56</v>
      </c>
      <c r="F9040" s="44">
        <v>33</v>
      </c>
    </row>
    <row r="9041" spans="1:6" x14ac:dyDescent="0.2">
      <c r="A9041" s="18" t="s">
        <v>245</v>
      </c>
      <c r="B9041" s="18" t="s">
        <v>346</v>
      </c>
      <c r="C9041" s="18" t="s">
        <v>349</v>
      </c>
      <c r="D9041" s="18" t="s">
        <v>39</v>
      </c>
      <c r="E9041" s="18" t="s">
        <v>44</v>
      </c>
      <c r="F9041" s="44">
        <v>3</v>
      </c>
    </row>
    <row r="9042" spans="1:6" x14ac:dyDescent="0.2">
      <c r="A9042" s="18" t="s">
        <v>245</v>
      </c>
      <c r="B9042" s="18" t="s">
        <v>346</v>
      </c>
      <c r="C9042" s="18" t="s">
        <v>349</v>
      </c>
      <c r="D9042" s="18" t="s">
        <v>39</v>
      </c>
      <c r="E9042" s="18" t="s">
        <v>173</v>
      </c>
      <c r="F9042" s="44">
        <v>16</v>
      </c>
    </row>
    <row r="9043" spans="1:6" x14ac:dyDescent="0.2">
      <c r="A9043" s="18" t="s">
        <v>245</v>
      </c>
      <c r="B9043" s="18" t="s">
        <v>346</v>
      </c>
      <c r="C9043" s="18" t="s">
        <v>349</v>
      </c>
      <c r="D9043" s="18" t="s">
        <v>13</v>
      </c>
      <c r="E9043" s="18" t="s">
        <v>21</v>
      </c>
      <c r="F9043" s="44">
        <v>205</v>
      </c>
    </row>
    <row r="9044" spans="1:6" x14ac:dyDescent="0.2">
      <c r="A9044" s="18" t="s">
        <v>245</v>
      </c>
      <c r="B9044" s="18" t="s">
        <v>346</v>
      </c>
      <c r="C9044" s="18" t="s">
        <v>349</v>
      </c>
      <c r="D9044" s="18" t="s">
        <v>13</v>
      </c>
      <c r="E9044" s="18" t="s">
        <v>14</v>
      </c>
      <c r="F9044" s="44">
        <v>950</v>
      </c>
    </row>
    <row r="9045" spans="1:6" x14ac:dyDescent="0.2">
      <c r="A9045" s="18" t="s">
        <v>245</v>
      </c>
      <c r="B9045" s="18" t="s">
        <v>346</v>
      </c>
      <c r="C9045" s="18" t="s">
        <v>349</v>
      </c>
      <c r="D9045" s="18" t="s">
        <v>13</v>
      </c>
      <c r="E9045" s="18" t="s">
        <v>18</v>
      </c>
      <c r="F9045" s="44">
        <v>2940</v>
      </c>
    </row>
    <row r="9046" spans="1:6" x14ac:dyDescent="0.2">
      <c r="A9046" s="18" t="s">
        <v>245</v>
      </c>
      <c r="B9046" s="18" t="s">
        <v>346</v>
      </c>
      <c r="C9046" s="18" t="s">
        <v>349</v>
      </c>
      <c r="D9046" s="18" t="s">
        <v>13</v>
      </c>
      <c r="E9046" s="18" t="s">
        <v>17</v>
      </c>
      <c r="F9046" s="44">
        <v>2617</v>
      </c>
    </row>
    <row r="9047" spans="1:6" x14ac:dyDescent="0.2">
      <c r="A9047" s="18" t="s">
        <v>245</v>
      </c>
      <c r="B9047" s="18" t="s">
        <v>346</v>
      </c>
      <c r="C9047" s="18" t="s">
        <v>349</v>
      </c>
      <c r="D9047" s="18" t="s">
        <v>13</v>
      </c>
      <c r="E9047" s="18" t="s">
        <v>20</v>
      </c>
      <c r="F9047" s="44">
        <v>323</v>
      </c>
    </row>
    <row r="9048" spans="1:6" x14ac:dyDescent="0.2">
      <c r="A9048" s="18" t="s">
        <v>245</v>
      </c>
      <c r="B9048" s="18" t="s">
        <v>346</v>
      </c>
      <c r="C9048" s="18" t="s">
        <v>349</v>
      </c>
      <c r="D9048" s="18" t="s">
        <v>13</v>
      </c>
      <c r="E9048" s="18" t="s">
        <v>23</v>
      </c>
      <c r="F9048" s="44">
        <v>192</v>
      </c>
    </row>
    <row r="9049" spans="1:6" x14ac:dyDescent="0.2">
      <c r="A9049" s="18" t="s">
        <v>245</v>
      </c>
      <c r="B9049" s="18" t="s">
        <v>346</v>
      </c>
      <c r="C9049" s="18" t="s">
        <v>349</v>
      </c>
      <c r="D9049" s="18" t="s">
        <v>13</v>
      </c>
      <c r="E9049" s="18" t="s">
        <v>15</v>
      </c>
      <c r="F9049" s="44">
        <v>572</v>
      </c>
    </row>
    <row r="9050" spans="1:6" x14ac:dyDescent="0.2">
      <c r="A9050" s="18" t="s">
        <v>245</v>
      </c>
      <c r="B9050" s="18" t="s">
        <v>346</v>
      </c>
      <c r="C9050" s="18" t="s">
        <v>349</v>
      </c>
      <c r="D9050" s="18" t="s">
        <v>13</v>
      </c>
      <c r="E9050" s="18" t="s">
        <v>22</v>
      </c>
      <c r="F9050" s="44">
        <v>492</v>
      </c>
    </row>
    <row r="9051" spans="1:6" x14ac:dyDescent="0.2">
      <c r="A9051" s="18" t="s">
        <v>245</v>
      </c>
      <c r="B9051" s="18" t="s">
        <v>346</v>
      </c>
      <c r="C9051" s="18" t="s">
        <v>349</v>
      </c>
      <c r="D9051" s="18" t="s">
        <v>13</v>
      </c>
      <c r="E9051" s="18" t="s">
        <v>19</v>
      </c>
      <c r="F9051" s="44">
        <v>117</v>
      </c>
    </row>
    <row r="9052" spans="1:6" x14ac:dyDescent="0.2">
      <c r="A9052" s="18" t="s">
        <v>245</v>
      </c>
      <c r="B9052" s="18" t="s">
        <v>346</v>
      </c>
      <c r="C9052" s="18" t="s">
        <v>349</v>
      </c>
      <c r="D9052" s="18" t="s">
        <v>128</v>
      </c>
      <c r="E9052" s="18" t="s">
        <v>23</v>
      </c>
      <c r="F9052" s="44">
        <v>413</v>
      </c>
    </row>
    <row r="9053" spans="1:6" x14ac:dyDescent="0.2">
      <c r="A9053" s="18" t="s">
        <v>245</v>
      </c>
      <c r="B9053" s="18" t="s">
        <v>346</v>
      </c>
      <c r="C9053" s="18" t="s">
        <v>349</v>
      </c>
      <c r="D9053" s="18" t="s">
        <v>128</v>
      </c>
      <c r="E9053" s="18" t="s">
        <v>129</v>
      </c>
      <c r="F9053" s="44">
        <v>58</v>
      </c>
    </row>
    <row r="9054" spans="1:6" x14ac:dyDescent="0.2">
      <c r="A9054" s="18" t="s">
        <v>245</v>
      </c>
      <c r="B9054" s="18" t="s">
        <v>346</v>
      </c>
      <c r="C9054" s="18" t="s">
        <v>349</v>
      </c>
      <c r="D9054" s="18" t="s">
        <v>128</v>
      </c>
      <c r="E9054" s="18" t="s">
        <v>130</v>
      </c>
      <c r="F9054" s="44">
        <v>321</v>
      </c>
    </row>
    <row r="9055" spans="1:6" x14ac:dyDescent="0.2">
      <c r="A9055" s="18" t="s">
        <v>245</v>
      </c>
      <c r="B9055" s="18" t="s">
        <v>346</v>
      </c>
      <c r="C9055" s="18" t="s">
        <v>349</v>
      </c>
      <c r="D9055" s="18" t="s">
        <v>244</v>
      </c>
      <c r="E9055" s="18" t="s">
        <v>160</v>
      </c>
      <c r="F9055" s="44">
        <v>41</v>
      </c>
    </row>
    <row r="9056" spans="1:6" x14ac:dyDescent="0.2">
      <c r="A9056" s="18" t="s">
        <v>245</v>
      </c>
      <c r="B9056" s="18" t="s">
        <v>346</v>
      </c>
      <c r="C9056" s="18" t="s">
        <v>349</v>
      </c>
      <c r="D9056" s="18" t="s">
        <v>244</v>
      </c>
      <c r="E9056" s="18" t="s">
        <v>159</v>
      </c>
      <c r="F9056" s="44">
        <v>1</v>
      </c>
    </row>
    <row r="9057" spans="1:6" x14ac:dyDescent="0.2">
      <c r="A9057" s="18" t="s">
        <v>245</v>
      </c>
      <c r="B9057" s="18" t="s">
        <v>346</v>
      </c>
      <c r="C9057" s="18" t="s">
        <v>349</v>
      </c>
      <c r="D9057" s="18" t="s">
        <v>244</v>
      </c>
      <c r="E9057" s="18" t="s">
        <v>161</v>
      </c>
      <c r="F9057" s="44">
        <v>44</v>
      </c>
    </row>
    <row r="9058" spans="1:6" x14ac:dyDescent="0.2">
      <c r="A9058" s="18" t="s">
        <v>245</v>
      </c>
      <c r="B9058" s="18" t="s">
        <v>346</v>
      </c>
      <c r="C9058" s="18" t="s">
        <v>349</v>
      </c>
      <c r="D9058" s="18" t="s">
        <v>138</v>
      </c>
      <c r="E9058" s="18" t="s">
        <v>140</v>
      </c>
      <c r="F9058" s="44">
        <v>109</v>
      </c>
    </row>
    <row r="9059" spans="1:6" x14ac:dyDescent="0.2">
      <c r="A9059" s="18" t="s">
        <v>245</v>
      </c>
      <c r="B9059" s="18" t="s">
        <v>346</v>
      </c>
      <c r="C9059" s="18" t="s">
        <v>349</v>
      </c>
      <c r="D9059" s="18" t="s">
        <v>138</v>
      </c>
      <c r="E9059" s="18" t="s">
        <v>139</v>
      </c>
      <c r="F9059" s="44">
        <v>655</v>
      </c>
    </row>
    <row r="9060" spans="1:6" x14ac:dyDescent="0.2">
      <c r="A9060" s="18" t="s">
        <v>245</v>
      </c>
      <c r="B9060" s="18" t="s">
        <v>346</v>
      </c>
      <c r="C9060" s="18" t="s">
        <v>349</v>
      </c>
      <c r="D9060" s="18" t="s">
        <v>148</v>
      </c>
      <c r="E9060" s="18" t="s">
        <v>149</v>
      </c>
      <c r="F9060" s="44">
        <v>1</v>
      </c>
    </row>
    <row r="9061" spans="1:6" x14ac:dyDescent="0.2">
      <c r="A9061" s="18" t="s">
        <v>245</v>
      </c>
      <c r="B9061" s="18" t="s">
        <v>346</v>
      </c>
      <c r="C9061" s="18" t="s">
        <v>349</v>
      </c>
      <c r="D9061" s="18" t="s">
        <v>148</v>
      </c>
      <c r="E9061" s="18" t="s">
        <v>23</v>
      </c>
      <c r="F9061" s="44">
        <v>1</v>
      </c>
    </row>
    <row r="9062" spans="1:6" x14ac:dyDescent="0.2">
      <c r="A9062" s="18" t="s">
        <v>245</v>
      </c>
      <c r="B9062" s="18" t="s">
        <v>346</v>
      </c>
      <c r="C9062" s="18" t="s">
        <v>350</v>
      </c>
      <c r="D9062" s="18" t="s">
        <v>21</v>
      </c>
      <c r="E9062" s="18" t="s">
        <v>156</v>
      </c>
      <c r="F9062" s="44">
        <v>277</v>
      </c>
    </row>
    <row r="9063" spans="1:6" x14ac:dyDescent="0.2">
      <c r="A9063" s="18" t="s">
        <v>245</v>
      </c>
      <c r="B9063" s="18" t="s">
        <v>346</v>
      </c>
      <c r="C9063" s="18" t="s">
        <v>350</v>
      </c>
      <c r="D9063" s="18" t="s">
        <v>21</v>
      </c>
      <c r="E9063" s="18" t="s">
        <v>157</v>
      </c>
      <c r="F9063" s="44">
        <v>636</v>
      </c>
    </row>
    <row r="9064" spans="1:6" x14ac:dyDescent="0.2">
      <c r="A9064" s="18" t="s">
        <v>245</v>
      </c>
      <c r="B9064" s="18" t="s">
        <v>346</v>
      </c>
      <c r="C9064" s="18" t="s">
        <v>350</v>
      </c>
      <c r="D9064" s="18" t="s">
        <v>73</v>
      </c>
      <c r="E9064" s="18" t="s">
        <v>93</v>
      </c>
      <c r="F9064" s="44">
        <v>25</v>
      </c>
    </row>
    <row r="9065" spans="1:6" x14ac:dyDescent="0.2">
      <c r="A9065" s="18" t="s">
        <v>245</v>
      </c>
      <c r="B9065" s="18" t="s">
        <v>346</v>
      </c>
      <c r="C9065" s="18" t="s">
        <v>350</v>
      </c>
      <c r="D9065" s="18" t="s">
        <v>73</v>
      </c>
      <c r="E9065" s="18" t="s">
        <v>92</v>
      </c>
      <c r="F9065" s="44">
        <v>10</v>
      </c>
    </row>
    <row r="9066" spans="1:6" x14ac:dyDescent="0.2">
      <c r="A9066" s="18" t="s">
        <v>245</v>
      </c>
      <c r="B9066" s="18" t="s">
        <v>346</v>
      </c>
      <c r="C9066" s="18" t="s">
        <v>350</v>
      </c>
      <c r="D9066" s="18" t="s">
        <v>73</v>
      </c>
      <c r="E9066" s="18" t="s">
        <v>94</v>
      </c>
      <c r="F9066" s="44">
        <v>9</v>
      </c>
    </row>
    <row r="9067" spans="1:6" x14ac:dyDescent="0.2">
      <c r="A9067" s="18" t="s">
        <v>245</v>
      </c>
      <c r="B9067" s="18" t="s">
        <v>346</v>
      </c>
      <c r="C9067" s="18" t="s">
        <v>350</v>
      </c>
      <c r="D9067" s="18" t="s">
        <v>73</v>
      </c>
      <c r="E9067" s="18" t="s">
        <v>87</v>
      </c>
      <c r="F9067" s="44">
        <v>11</v>
      </c>
    </row>
    <row r="9068" spans="1:6" x14ac:dyDescent="0.2">
      <c r="A9068" s="18" t="s">
        <v>245</v>
      </c>
      <c r="B9068" s="18" t="s">
        <v>346</v>
      </c>
      <c r="C9068" s="18" t="s">
        <v>350</v>
      </c>
      <c r="D9068" s="18" t="s">
        <v>73</v>
      </c>
      <c r="E9068" s="18" t="s">
        <v>86</v>
      </c>
      <c r="F9068" s="44">
        <v>44</v>
      </c>
    </row>
    <row r="9069" spans="1:6" x14ac:dyDescent="0.2">
      <c r="A9069" s="18" t="s">
        <v>245</v>
      </c>
      <c r="B9069" s="18" t="s">
        <v>346</v>
      </c>
      <c r="C9069" s="18" t="s">
        <v>350</v>
      </c>
      <c r="D9069" s="18" t="s">
        <v>73</v>
      </c>
      <c r="E9069" s="18" t="s">
        <v>88</v>
      </c>
      <c r="F9069" s="44">
        <v>2</v>
      </c>
    </row>
    <row r="9070" spans="1:6" x14ac:dyDescent="0.2">
      <c r="A9070" s="18" t="s">
        <v>245</v>
      </c>
      <c r="B9070" s="18" t="s">
        <v>346</v>
      </c>
      <c r="C9070" s="18" t="s">
        <v>350</v>
      </c>
      <c r="D9070" s="18" t="s">
        <v>73</v>
      </c>
      <c r="E9070" s="18" t="s">
        <v>96</v>
      </c>
      <c r="F9070" s="44">
        <v>44</v>
      </c>
    </row>
    <row r="9071" spans="1:6" x14ac:dyDescent="0.2">
      <c r="A9071" s="18" t="s">
        <v>245</v>
      </c>
      <c r="B9071" s="18" t="s">
        <v>346</v>
      </c>
      <c r="C9071" s="18" t="s">
        <v>350</v>
      </c>
      <c r="D9071" s="18" t="s">
        <v>73</v>
      </c>
      <c r="E9071" s="18" t="s">
        <v>95</v>
      </c>
      <c r="F9071" s="44">
        <v>37</v>
      </c>
    </row>
    <row r="9072" spans="1:6" x14ac:dyDescent="0.2">
      <c r="A9072" s="18" t="s">
        <v>245</v>
      </c>
      <c r="B9072" s="18" t="s">
        <v>346</v>
      </c>
      <c r="C9072" s="18" t="s">
        <v>350</v>
      </c>
      <c r="D9072" s="18" t="s">
        <v>73</v>
      </c>
      <c r="E9072" s="18" t="s">
        <v>97</v>
      </c>
      <c r="F9072" s="44">
        <v>15</v>
      </c>
    </row>
    <row r="9073" spans="1:6" x14ac:dyDescent="0.2">
      <c r="A9073" s="18" t="s">
        <v>245</v>
      </c>
      <c r="B9073" s="18" t="s">
        <v>346</v>
      </c>
      <c r="C9073" s="18" t="s">
        <v>350</v>
      </c>
      <c r="D9073" s="18" t="s">
        <v>73</v>
      </c>
      <c r="E9073" s="18" t="s">
        <v>80</v>
      </c>
      <c r="F9073" s="44">
        <v>4</v>
      </c>
    </row>
    <row r="9074" spans="1:6" x14ac:dyDescent="0.2">
      <c r="A9074" s="18" t="s">
        <v>245</v>
      </c>
      <c r="B9074" s="18" t="s">
        <v>346</v>
      </c>
      <c r="C9074" s="18" t="s">
        <v>350</v>
      </c>
      <c r="D9074" s="18" t="s">
        <v>73</v>
      </c>
      <c r="E9074" s="18" t="s">
        <v>79</v>
      </c>
      <c r="F9074" s="44">
        <v>39</v>
      </c>
    </row>
    <row r="9075" spans="1:6" x14ac:dyDescent="0.2">
      <c r="A9075" s="18" t="s">
        <v>245</v>
      </c>
      <c r="B9075" s="18" t="s">
        <v>346</v>
      </c>
      <c r="C9075" s="18" t="s">
        <v>350</v>
      </c>
      <c r="D9075" s="18" t="s">
        <v>73</v>
      </c>
      <c r="E9075" s="18" t="s">
        <v>78</v>
      </c>
      <c r="F9075" s="44">
        <v>7</v>
      </c>
    </row>
    <row r="9076" spans="1:6" x14ac:dyDescent="0.2">
      <c r="A9076" s="18" t="s">
        <v>245</v>
      </c>
      <c r="B9076" s="18" t="s">
        <v>346</v>
      </c>
      <c r="C9076" s="18" t="s">
        <v>350</v>
      </c>
      <c r="D9076" s="18" t="s">
        <v>73</v>
      </c>
      <c r="E9076" s="18" t="s">
        <v>81</v>
      </c>
      <c r="F9076" s="44">
        <v>5</v>
      </c>
    </row>
    <row r="9077" spans="1:6" x14ac:dyDescent="0.2">
      <c r="A9077" s="18" t="s">
        <v>245</v>
      </c>
      <c r="B9077" s="18" t="s">
        <v>346</v>
      </c>
      <c r="C9077" s="18" t="s">
        <v>350</v>
      </c>
      <c r="D9077" s="18" t="s">
        <v>73</v>
      </c>
      <c r="E9077" s="18" t="s">
        <v>76</v>
      </c>
      <c r="F9077" s="44">
        <v>45</v>
      </c>
    </row>
    <row r="9078" spans="1:6" x14ac:dyDescent="0.2">
      <c r="A9078" s="18" t="s">
        <v>245</v>
      </c>
      <c r="B9078" s="18" t="s">
        <v>346</v>
      </c>
      <c r="C9078" s="18" t="s">
        <v>350</v>
      </c>
      <c r="D9078" s="18" t="s">
        <v>73</v>
      </c>
      <c r="E9078" s="18" t="s">
        <v>75</v>
      </c>
      <c r="F9078" s="44">
        <v>221</v>
      </c>
    </row>
    <row r="9079" spans="1:6" x14ac:dyDescent="0.2">
      <c r="A9079" s="18" t="s">
        <v>245</v>
      </c>
      <c r="B9079" s="18" t="s">
        <v>346</v>
      </c>
      <c r="C9079" s="18" t="s">
        <v>350</v>
      </c>
      <c r="D9079" s="18" t="s">
        <v>73</v>
      </c>
      <c r="E9079" s="18" t="s">
        <v>77</v>
      </c>
      <c r="F9079" s="44">
        <v>34</v>
      </c>
    </row>
    <row r="9080" spans="1:6" x14ac:dyDescent="0.2">
      <c r="A9080" s="18" t="s">
        <v>245</v>
      </c>
      <c r="B9080" s="18" t="s">
        <v>346</v>
      </c>
      <c r="C9080" s="18" t="s">
        <v>350</v>
      </c>
      <c r="D9080" s="18" t="s">
        <v>73</v>
      </c>
      <c r="E9080" s="18" t="s">
        <v>83</v>
      </c>
      <c r="F9080" s="44">
        <v>49</v>
      </c>
    </row>
    <row r="9081" spans="1:6" x14ac:dyDescent="0.2">
      <c r="A9081" s="18" t="s">
        <v>245</v>
      </c>
      <c r="B9081" s="18" t="s">
        <v>346</v>
      </c>
      <c r="C9081" s="18" t="s">
        <v>350</v>
      </c>
      <c r="D9081" s="18" t="s">
        <v>73</v>
      </c>
      <c r="E9081" s="18" t="s">
        <v>82</v>
      </c>
      <c r="F9081" s="44">
        <v>36</v>
      </c>
    </row>
    <row r="9082" spans="1:6" x14ac:dyDescent="0.2">
      <c r="A9082" s="18" t="s">
        <v>245</v>
      </c>
      <c r="B9082" s="18" t="s">
        <v>346</v>
      </c>
      <c r="C9082" s="18" t="s">
        <v>350</v>
      </c>
      <c r="D9082" s="18" t="s">
        <v>73</v>
      </c>
      <c r="E9082" s="18" t="s">
        <v>85</v>
      </c>
      <c r="F9082" s="44">
        <v>24</v>
      </c>
    </row>
    <row r="9083" spans="1:6" x14ac:dyDescent="0.2">
      <c r="A9083" s="18" t="s">
        <v>245</v>
      </c>
      <c r="B9083" s="18" t="s">
        <v>346</v>
      </c>
      <c r="C9083" s="18" t="s">
        <v>350</v>
      </c>
      <c r="D9083" s="18" t="s">
        <v>73</v>
      </c>
      <c r="E9083" s="18" t="s">
        <v>90</v>
      </c>
      <c r="F9083" s="44">
        <v>290</v>
      </c>
    </row>
    <row r="9084" spans="1:6" x14ac:dyDescent="0.2">
      <c r="A9084" s="18" t="s">
        <v>245</v>
      </c>
      <c r="B9084" s="18" t="s">
        <v>346</v>
      </c>
      <c r="C9084" s="18" t="s">
        <v>350</v>
      </c>
      <c r="D9084" s="18" t="s">
        <v>73</v>
      </c>
      <c r="E9084" s="18" t="s">
        <v>89</v>
      </c>
      <c r="F9084" s="44">
        <v>53</v>
      </c>
    </row>
    <row r="9085" spans="1:6" x14ac:dyDescent="0.2">
      <c r="A9085" s="18" t="s">
        <v>245</v>
      </c>
      <c r="B9085" s="18" t="s">
        <v>346</v>
      </c>
      <c r="C9085" s="18" t="s">
        <v>350</v>
      </c>
      <c r="D9085" s="18" t="s">
        <v>73</v>
      </c>
      <c r="E9085" s="18" t="s">
        <v>91</v>
      </c>
      <c r="F9085" s="44">
        <v>144</v>
      </c>
    </row>
    <row r="9086" spans="1:6" x14ac:dyDescent="0.2">
      <c r="A9086" s="18" t="s">
        <v>245</v>
      </c>
      <c r="B9086" s="18" t="s">
        <v>346</v>
      </c>
      <c r="C9086" s="18" t="s">
        <v>350</v>
      </c>
      <c r="D9086" s="18" t="s">
        <v>150</v>
      </c>
      <c r="E9086" s="18" t="s">
        <v>154</v>
      </c>
      <c r="F9086" s="44">
        <v>4221</v>
      </c>
    </row>
    <row r="9087" spans="1:6" x14ac:dyDescent="0.2">
      <c r="A9087" s="18" t="s">
        <v>245</v>
      </c>
      <c r="B9087" s="18" t="s">
        <v>346</v>
      </c>
      <c r="C9087" s="18" t="s">
        <v>350</v>
      </c>
      <c r="D9087" s="18" t="s">
        <v>150</v>
      </c>
      <c r="E9087" s="18" t="s">
        <v>151</v>
      </c>
      <c r="F9087" s="44">
        <v>11</v>
      </c>
    </row>
    <row r="9088" spans="1:6" x14ac:dyDescent="0.2">
      <c r="A9088" s="18" t="s">
        <v>245</v>
      </c>
      <c r="B9088" s="18" t="s">
        <v>346</v>
      </c>
      <c r="C9088" s="18" t="s">
        <v>350</v>
      </c>
      <c r="D9088" s="18" t="s">
        <v>150</v>
      </c>
      <c r="E9088" s="18" t="s">
        <v>152</v>
      </c>
      <c r="F9088" s="44">
        <v>571</v>
      </c>
    </row>
    <row r="9089" spans="1:6" x14ac:dyDescent="0.2">
      <c r="A9089" s="18" t="s">
        <v>245</v>
      </c>
      <c r="B9089" s="18" t="s">
        <v>346</v>
      </c>
      <c r="C9089" s="18" t="s">
        <v>350</v>
      </c>
      <c r="D9089" s="18" t="s">
        <v>150</v>
      </c>
      <c r="E9089" s="18" t="s">
        <v>153</v>
      </c>
      <c r="F9089" s="44">
        <v>3007</v>
      </c>
    </row>
    <row r="9090" spans="1:6" x14ac:dyDescent="0.2">
      <c r="A9090" s="18" t="s">
        <v>245</v>
      </c>
      <c r="B9090" s="18" t="s">
        <v>346</v>
      </c>
      <c r="C9090" s="18" t="s">
        <v>350</v>
      </c>
      <c r="D9090" s="18" t="s">
        <v>57</v>
      </c>
      <c r="E9090" s="18" t="s">
        <v>62</v>
      </c>
      <c r="F9090" s="44">
        <v>3129</v>
      </c>
    </row>
    <row r="9091" spans="1:6" x14ac:dyDescent="0.2">
      <c r="A9091" s="18" t="s">
        <v>245</v>
      </c>
      <c r="B9091" s="18" t="s">
        <v>346</v>
      </c>
      <c r="C9091" s="18" t="s">
        <v>350</v>
      </c>
      <c r="D9091" s="18" t="s">
        <v>57</v>
      </c>
      <c r="E9091" s="18" t="s">
        <v>59</v>
      </c>
      <c r="F9091" s="44">
        <v>909</v>
      </c>
    </row>
    <row r="9092" spans="1:6" x14ac:dyDescent="0.2">
      <c r="A9092" s="18" t="s">
        <v>245</v>
      </c>
      <c r="B9092" s="18" t="s">
        <v>346</v>
      </c>
      <c r="C9092" s="18" t="s">
        <v>350</v>
      </c>
      <c r="D9092" s="18" t="s">
        <v>57</v>
      </c>
      <c r="E9092" s="18" t="s">
        <v>60</v>
      </c>
      <c r="F9092" s="44">
        <v>2871</v>
      </c>
    </row>
    <row r="9093" spans="1:6" x14ac:dyDescent="0.2">
      <c r="A9093" s="18" t="s">
        <v>245</v>
      </c>
      <c r="B9093" s="18" t="s">
        <v>346</v>
      </c>
      <c r="C9093" s="18" t="s">
        <v>350</v>
      </c>
      <c r="D9093" s="18" t="s">
        <v>57</v>
      </c>
      <c r="E9093" s="18" t="s">
        <v>61</v>
      </c>
      <c r="F9093" s="44">
        <v>964</v>
      </c>
    </row>
    <row r="9094" spans="1:6" x14ac:dyDescent="0.2">
      <c r="A9094" s="18" t="s">
        <v>245</v>
      </c>
      <c r="B9094" s="18" t="s">
        <v>346</v>
      </c>
      <c r="C9094" s="18" t="s">
        <v>350</v>
      </c>
      <c r="D9094" s="18" t="s">
        <v>57</v>
      </c>
      <c r="E9094" s="18" t="s">
        <v>63</v>
      </c>
      <c r="F9094" s="44">
        <v>950</v>
      </c>
    </row>
    <row r="9095" spans="1:6" x14ac:dyDescent="0.2">
      <c r="A9095" s="18" t="s">
        <v>245</v>
      </c>
      <c r="B9095" s="18" t="s">
        <v>346</v>
      </c>
      <c r="C9095" s="18" t="s">
        <v>350</v>
      </c>
      <c r="D9095" s="18" t="s">
        <v>57</v>
      </c>
      <c r="E9095" s="18" t="s">
        <v>23</v>
      </c>
      <c r="F9095" s="44">
        <v>789</v>
      </c>
    </row>
    <row r="9096" spans="1:6" x14ac:dyDescent="0.2">
      <c r="A9096" s="18" t="s">
        <v>245</v>
      </c>
      <c r="B9096" s="18" t="s">
        <v>346</v>
      </c>
      <c r="C9096" s="18" t="s">
        <v>350</v>
      </c>
      <c r="D9096" s="18" t="s">
        <v>141</v>
      </c>
      <c r="E9096" s="18" t="s">
        <v>145</v>
      </c>
      <c r="F9096" s="44">
        <v>3</v>
      </c>
    </row>
    <row r="9097" spans="1:6" x14ac:dyDescent="0.2">
      <c r="A9097" s="18" t="s">
        <v>245</v>
      </c>
      <c r="B9097" s="18" t="s">
        <v>346</v>
      </c>
      <c r="C9097" s="18" t="s">
        <v>350</v>
      </c>
      <c r="D9097" s="18" t="s">
        <v>141</v>
      </c>
      <c r="E9097" s="18" t="s">
        <v>142</v>
      </c>
      <c r="F9097" s="44">
        <v>242</v>
      </c>
    </row>
    <row r="9098" spans="1:6" x14ac:dyDescent="0.2">
      <c r="A9098" s="18" t="s">
        <v>245</v>
      </c>
      <c r="B9098" s="18" t="s">
        <v>346</v>
      </c>
      <c r="C9098" s="18" t="s">
        <v>350</v>
      </c>
      <c r="D9098" s="18" t="s">
        <v>141</v>
      </c>
      <c r="E9098" s="18" t="s">
        <v>147</v>
      </c>
      <c r="F9098" s="44">
        <v>37</v>
      </c>
    </row>
    <row r="9099" spans="1:6" x14ac:dyDescent="0.2">
      <c r="A9099" s="18" t="s">
        <v>245</v>
      </c>
      <c r="B9099" s="18" t="s">
        <v>346</v>
      </c>
      <c r="C9099" s="18" t="s">
        <v>350</v>
      </c>
      <c r="D9099" s="18" t="s">
        <v>141</v>
      </c>
      <c r="E9099" s="18" t="s">
        <v>144</v>
      </c>
      <c r="F9099" s="44">
        <v>4</v>
      </c>
    </row>
    <row r="9100" spans="1:6" x14ac:dyDescent="0.2">
      <c r="A9100" s="18" t="s">
        <v>245</v>
      </c>
      <c r="B9100" s="18" t="s">
        <v>346</v>
      </c>
      <c r="C9100" s="18" t="s">
        <v>350</v>
      </c>
      <c r="D9100" s="18" t="s">
        <v>141</v>
      </c>
      <c r="E9100" s="18" t="s">
        <v>143</v>
      </c>
      <c r="F9100" s="44">
        <v>6</v>
      </c>
    </row>
    <row r="9101" spans="1:6" x14ac:dyDescent="0.2">
      <c r="A9101" s="18" t="s">
        <v>245</v>
      </c>
      <c r="B9101" s="18" t="s">
        <v>346</v>
      </c>
      <c r="C9101" s="18" t="s">
        <v>350</v>
      </c>
      <c r="D9101" s="18" t="s">
        <v>35</v>
      </c>
      <c r="E9101" s="18" t="s">
        <v>21</v>
      </c>
      <c r="F9101" s="44">
        <v>992</v>
      </c>
    </row>
    <row r="9102" spans="1:6" x14ac:dyDescent="0.2">
      <c r="A9102" s="18" t="s">
        <v>245</v>
      </c>
      <c r="B9102" s="18" t="s">
        <v>346</v>
      </c>
      <c r="C9102" s="18" t="s">
        <v>350</v>
      </c>
      <c r="D9102" s="18" t="s">
        <v>35</v>
      </c>
      <c r="E9102" s="18" t="s">
        <v>36</v>
      </c>
      <c r="F9102" s="44">
        <v>97</v>
      </c>
    </row>
    <row r="9103" spans="1:6" x14ac:dyDescent="0.2">
      <c r="A9103" s="18" t="s">
        <v>245</v>
      </c>
      <c r="B9103" s="18" t="s">
        <v>346</v>
      </c>
      <c r="C9103" s="18" t="s">
        <v>350</v>
      </c>
      <c r="D9103" s="18" t="s">
        <v>35</v>
      </c>
      <c r="E9103" s="18" t="s">
        <v>38</v>
      </c>
      <c r="F9103" s="44">
        <v>2863</v>
      </c>
    </row>
    <row r="9104" spans="1:6" x14ac:dyDescent="0.2">
      <c r="A9104" s="18" t="s">
        <v>245</v>
      </c>
      <c r="B9104" s="18" t="s">
        <v>346</v>
      </c>
      <c r="C9104" s="18" t="s">
        <v>350</v>
      </c>
      <c r="D9104" s="18" t="s">
        <v>35</v>
      </c>
      <c r="E9104" s="18" t="s">
        <v>23</v>
      </c>
      <c r="F9104" s="44">
        <v>184</v>
      </c>
    </row>
    <row r="9105" spans="1:6" x14ac:dyDescent="0.2">
      <c r="A9105" s="18" t="s">
        <v>245</v>
      </c>
      <c r="B9105" s="18" t="s">
        <v>346</v>
      </c>
      <c r="C9105" s="18" t="s">
        <v>350</v>
      </c>
      <c r="D9105" s="18" t="s">
        <v>35</v>
      </c>
      <c r="E9105" s="18" t="s">
        <v>37</v>
      </c>
      <c r="F9105" s="44">
        <v>201</v>
      </c>
    </row>
    <row r="9106" spans="1:6" x14ac:dyDescent="0.2">
      <c r="A9106" s="18" t="s">
        <v>245</v>
      </c>
      <c r="B9106" s="18" t="s">
        <v>346</v>
      </c>
      <c r="C9106" s="18" t="s">
        <v>350</v>
      </c>
      <c r="D9106" s="18" t="s">
        <v>35</v>
      </c>
      <c r="E9106" s="18" t="s">
        <v>22</v>
      </c>
      <c r="F9106" s="44">
        <v>151</v>
      </c>
    </row>
    <row r="9107" spans="1:6" x14ac:dyDescent="0.2">
      <c r="A9107" s="18" t="s">
        <v>245</v>
      </c>
      <c r="B9107" s="18" t="s">
        <v>346</v>
      </c>
      <c r="C9107" s="18" t="s">
        <v>350</v>
      </c>
      <c r="D9107" s="18" t="s">
        <v>272</v>
      </c>
      <c r="E9107" s="18" t="s">
        <v>166</v>
      </c>
      <c r="F9107" s="44">
        <v>503</v>
      </c>
    </row>
    <row r="9108" spans="1:6" x14ac:dyDescent="0.2">
      <c r="A9108" s="18" t="s">
        <v>245</v>
      </c>
      <c r="B9108" s="18" t="s">
        <v>346</v>
      </c>
      <c r="C9108" s="18" t="s">
        <v>350</v>
      </c>
      <c r="D9108" s="18" t="s">
        <v>272</v>
      </c>
      <c r="E9108" s="18" t="s">
        <v>163</v>
      </c>
      <c r="F9108" s="44">
        <v>1917</v>
      </c>
    </row>
    <row r="9109" spans="1:6" x14ac:dyDescent="0.2">
      <c r="A9109" s="18" t="s">
        <v>245</v>
      </c>
      <c r="B9109" s="18" t="s">
        <v>346</v>
      </c>
      <c r="C9109" s="18" t="s">
        <v>350</v>
      </c>
      <c r="D9109" s="18" t="s">
        <v>105</v>
      </c>
      <c r="E9109" s="18" t="s">
        <v>107</v>
      </c>
      <c r="F9109" s="44">
        <v>2</v>
      </c>
    </row>
    <row r="9110" spans="1:6" x14ac:dyDescent="0.2">
      <c r="A9110" s="18" t="s">
        <v>245</v>
      </c>
      <c r="B9110" s="18" t="s">
        <v>346</v>
      </c>
      <c r="C9110" s="18" t="s">
        <v>350</v>
      </c>
      <c r="D9110" s="18" t="s">
        <v>105</v>
      </c>
      <c r="E9110" s="18" t="s">
        <v>108</v>
      </c>
      <c r="F9110" s="44">
        <v>33</v>
      </c>
    </row>
    <row r="9111" spans="1:6" x14ac:dyDescent="0.2">
      <c r="A9111" s="18" t="s">
        <v>245</v>
      </c>
      <c r="B9111" s="18" t="s">
        <v>346</v>
      </c>
      <c r="C9111" s="18" t="s">
        <v>350</v>
      </c>
      <c r="D9111" s="18" t="s">
        <v>105</v>
      </c>
      <c r="E9111" s="18" t="s">
        <v>109</v>
      </c>
      <c r="F9111" s="44">
        <v>779</v>
      </c>
    </row>
    <row r="9112" spans="1:6" x14ac:dyDescent="0.2">
      <c r="A9112" s="18" t="s">
        <v>245</v>
      </c>
      <c r="B9112" s="18" t="s">
        <v>346</v>
      </c>
      <c r="C9112" s="18" t="s">
        <v>350</v>
      </c>
      <c r="D9112" s="18" t="s">
        <v>105</v>
      </c>
      <c r="E9112" s="18" t="s">
        <v>110</v>
      </c>
      <c r="F9112" s="44">
        <v>21</v>
      </c>
    </row>
    <row r="9113" spans="1:6" x14ac:dyDescent="0.2">
      <c r="A9113" s="18" t="s">
        <v>245</v>
      </c>
      <c r="B9113" s="18" t="s">
        <v>346</v>
      </c>
      <c r="C9113" s="18" t="s">
        <v>350</v>
      </c>
      <c r="D9113" s="18" t="s">
        <v>105</v>
      </c>
      <c r="E9113" s="18" t="s">
        <v>111</v>
      </c>
      <c r="F9113" s="44">
        <v>47</v>
      </c>
    </row>
    <row r="9114" spans="1:6" x14ac:dyDescent="0.2">
      <c r="A9114" s="18" t="s">
        <v>245</v>
      </c>
      <c r="B9114" s="18" t="s">
        <v>346</v>
      </c>
      <c r="C9114" s="18" t="s">
        <v>350</v>
      </c>
      <c r="D9114" s="18" t="s">
        <v>105</v>
      </c>
      <c r="E9114" s="18" t="s">
        <v>112</v>
      </c>
      <c r="F9114" s="44">
        <v>1</v>
      </c>
    </row>
    <row r="9115" spans="1:6" x14ac:dyDescent="0.2">
      <c r="A9115" s="18" t="s">
        <v>245</v>
      </c>
      <c r="B9115" s="18" t="s">
        <v>346</v>
      </c>
      <c r="C9115" s="18" t="s">
        <v>350</v>
      </c>
      <c r="D9115" s="18" t="s">
        <v>105</v>
      </c>
      <c r="E9115" s="18" t="s">
        <v>113</v>
      </c>
      <c r="F9115" s="44">
        <v>8</v>
      </c>
    </row>
    <row r="9116" spans="1:6" x14ac:dyDescent="0.2">
      <c r="A9116" s="18" t="s">
        <v>245</v>
      </c>
      <c r="B9116" s="18" t="s">
        <v>346</v>
      </c>
      <c r="C9116" s="18" t="s">
        <v>350</v>
      </c>
      <c r="D9116" s="18" t="s">
        <v>105</v>
      </c>
      <c r="E9116" s="18" t="s">
        <v>114</v>
      </c>
      <c r="F9116" s="44">
        <v>1</v>
      </c>
    </row>
    <row r="9117" spans="1:6" x14ac:dyDescent="0.2">
      <c r="A9117" s="18" t="s">
        <v>245</v>
      </c>
      <c r="B9117" s="18" t="s">
        <v>346</v>
      </c>
      <c r="C9117" s="18" t="s">
        <v>350</v>
      </c>
      <c r="D9117" s="18" t="s">
        <v>105</v>
      </c>
      <c r="E9117" s="18" t="s">
        <v>115</v>
      </c>
      <c r="F9117" s="44">
        <v>7</v>
      </c>
    </row>
    <row r="9118" spans="1:6" x14ac:dyDescent="0.2">
      <c r="A9118" s="18" t="s">
        <v>245</v>
      </c>
      <c r="B9118" s="18" t="s">
        <v>346</v>
      </c>
      <c r="C9118" s="18" t="s">
        <v>350</v>
      </c>
      <c r="D9118" s="18" t="s">
        <v>105</v>
      </c>
      <c r="E9118" s="18" t="s">
        <v>116</v>
      </c>
      <c r="F9118" s="44">
        <v>8</v>
      </c>
    </row>
    <row r="9119" spans="1:6" x14ac:dyDescent="0.2">
      <c r="A9119" s="18" t="s">
        <v>245</v>
      </c>
      <c r="B9119" s="18" t="s">
        <v>346</v>
      </c>
      <c r="C9119" s="18" t="s">
        <v>350</v>
      </c>
      <c r="D9119" s="18" t="s">
        <v>105</v>
      </c>
      <c r="E9119" s="18" t="s">
        <v>117</v>
      </c>
      <c r="F9119" s="44">
        <v>30</v>
      </c>
    </row>
    <row r="9120" spans="1:6" x14ac:dyDescent="0.2">
      <c r="A9120" s="18" t="s">
        <v>245</v>
      </c>
      <c r="B9120" s="18" t="s">
        <v>346</v>
      </c>
      <c r="C9120" s="18" t="s">
        <v>350</v>
      </c>
      <c r="D9120" s="18" t="s">
        <v>105</v>
      </c>
      <c r="E9120" s="18" t="s">
        <v>119</v>
      </c>
      <c r="F9120" s="44">
        <v>2</v>
      </c>
    </row>
    <row r="9121" spans="1:6" x14ac:dyDescent="0.2">
      <c r="A9121" s="18" t="s">
        <v>245</v>
      </c>
      <c r="B9121" s="18" t="s">
        <v>346</v>
      </c>
      <c r="C9121" s="18" t="s">
        <v>350</v>
      </c>
      <c r="D9121" s="18" t="s">
        <v>105</v>
      </c>
      <c r="E9121" s="18" t="s">
        <v>120</v>
      </c>
      <c r="F9121" s="44">
        <v>8</v>
      </c>
    </row>
    <row r="9122" spans="1:6" x14ac:dyDescent="0.2">
      <c r="A9122" s="18" t="s">
        <v>245</v>
      </c>
      <c r="B9122" s="18" t="s">
        <v>346</v>
      </c>
      <c r="C9122" s="18" t="s">
        <v>350</v>
      </c>
      <c r="D9122" s="18" t="s">
        <v>105</v>
      </c>
      <c r="E9122" s="18" t="s">
        <v>121</v>
      </c>
      <c r="F9122" s="44">
        <v>24</v>
      </c>
    </row>
    <row r="9123" spans="1:6" x14ac:dyDescent="0.2">
      <c r="A9123" s="18" t="s">
        <v>245</v>
      </c>
      <c r="B9123" s="18" t="s">
        <v>346</v>
      </c>
      <c r="C9123" s="18" t="s">
        <v>350</v>
      </c>
      <c r="D9123" s="18" t="s">
        <v>105</v>
      </c>
      <c r="E9123" s="18" t="s">
        <v>122</v>
      </c>
      <c r="F9123" s="44">
        <v>2</v>
      </c>
    </row>
    <row r="9124" spans="1:6" x14ac:dyDescent="0.2">
      <c r="A9124" s="18" t="s">
        <v>245</v>
      </c>
      <c r="B9124" s="18" t="s">
        <v>346</v>
      </c>
      <c r="C9124" s="18" t="s">
        <v>350</v>
      </c>
      <c r="D9124" s="18" t="s">
        <v>105</v>
      </c>
      <c r="E9124" s="18" t="s">
        <v>123</v>
      </c>
      <c r="F9124" s="44">
        <v>9</v>
      </c>
    </row>
    <row r="9125" spans="1:6" x14ac:dyDescent="0.2">
      <c r="A9125" s="18" t="s">
        <v>245</v>
      </c>
      <c r="B9125" s="18" t="s">
        <v>346</v>
      </c>
      <c r="C9125" s="18" t="s">
        <v>350</v>
      </c>
      <c r="D9125" s="18" t="s">
        <v>105</v>
      </c>
      <c r="E9125" s="18" t="s">
        <v>124</v>
      </c>
      <c r="F9125" s="44">
        <v>6</v>
      </c>
    </row>
    <row r="9126" spans="1:6" x14ac:dyDescent="0.2">
      <c r="A9126" s="18" t="s">
        <v>245</v>
      </c>
      <c r="B9126" s="18" t="s">
        <v>346</v>
      </c>
      <c r="C9126" s="18" t="s">
        <v>350</v>
      </c>
      <c r="D9126" s="18" t="s">
        <v>105</v>
      </c>
      <c r="E9126" s="18" t="s">
        <v>125</v>
      </c>
      <c r="F9126" s="44">
        <v>31</v>
      </c>
    </row>
    <row r="9127" spans="1:6" x14ac:dyDescent="0.2">
      <c r="A9127" s="18" t="s">
        <v>245</v>
      </c>
      <c r="B9127" s="18" t="s">
        <v>346</v>
      </c>
      <c r="C9127" s="18" t="s">
        <v>350</v>
      </c>
      <c r="D9127" s="18" t="s">
        <v>105</v>
      </c>
      <c r="E9127" s="18" t="s">
        <v>126</v>
      </c>
      <c r="F9127" s="44">
        <v>4</v>
      </c>
    </row>
    <row r="9128" spans="1:6" x14ac:dyDescent="0.2">
      <c r="A9128" s="18" t="s">
        <v>245</v>
      </c>
      <c r="B9128" s="18" t="s">
        <v>346</v>
      </c>
      <c r="C9128" s="18" t="s">
        <v>350</v>
      </c>
      <c r="D9128" s="18" t="s">
        <v>105</v>
      </c>
      <c r="E9128" s="18" t="s">
        <v>127</v>
      </c>
      <c r="F9128" s="44">
        <v>119</v>
      </c>
    </row>
    <row r="9129" spans="1:6" x14ac:dyDescent="0.2">
      <c r="A9129" s="18" t="s">
        <v>245</v>
      </c>
      <c r="B9129" s="18" t="s">
        <v>346</v>
      </c>
      <c r="C9129" s="18" t="s">
        <v>350</v>
      </c>
      <c r="D9129" s="18" t="s">
        <v>242</v>
      </c>
      <c r="E9129" s="18" t="s">
        <v>62</v>
      </c>
      <c r="F9129" s="44">
        <v>2299</v>
      </c>
    </row>
    <row r="9130" spans="1:6" x14ac:dyDescent="0.2">
      <c r="A9130" s="18" t="s">
        <v>245</v>
      </c>
      <c r="B9130" s="18" t="s">
        <v>346</v>
      </c>
      <c r="C9130" s="18" t="s">
        <v>350</v>
      </c>
      <c r="D9130" s="18" t="s">
        <v>242</v>
      </c>
      <c r="E9130" s="18" t="s">
        <v>59</v>
      </c>
      <c r="F9130" s="44">
        <v>90</v>
      </c>
    </row>
    <row r="9131" spans="1:6" x14ac:dyDescent="0.2">
      <c r="A9131" s="18" t="s">
        <v>245</v>
      </c>
      <c r="B9131" s="18" t="s">
        <v>346</v>
      </c>
      <c r="C9131" s="18" t="s">
        <v>350</v>
      </c>
      <c r="D9131" s="18" t="s">
        <v>242</v>
      </c>
      <c r="E9131" s="18" t="s">
        <v>60</v>
      </c>
      <c r="F9131" s="44">
        <v>35</v>
      </c>
    </row>
    <row r="9132" spans="1:6" x14ac:dyDescent="0.2">
      <c r="A9132" s="18" t="s">
        <v>245</v>
      </c>
      <c r="B9132" s="18" t="s">
        <v>346</v>
      </c>
      <c r="C9132" s="18" t="s">
        <v>350</v>
      </c>
      <c r="D9132" s="18" t="s">
        <v>242</v>
      </c>
      <c r="E9132" s="18" t="s">
        <v>61</v>
      </c>
      <c r="F9132" s="44">
        <v>447</v>
      </c>
    </row>
    <row r="9133" spans="1:6" x14ac:dyDescent="0.2">
      <c r="A9133" s="18" t="s">
        <v>245</v>
      </c>
      <c r="B9133" s="18" t="s">
        <v>346</v>
      </c>
      <c r="C9133" s="18" t="s">
        <v>350</v>
      </c>
      <c r="D9133" s="18" t="s">
        <v>242</v>
      </c>
      <c r="E9133" s="18" t="s">
        <v>63</v>
      </c>
      <c r="F9133" s="44">
        <v>186</v>
      </c>
    </row>
    <row r="9134" spans="1:6" x14ac:dyDescent="0.2">
      <c r="A9134" s="18" t="s">
        <v>245</v>
      </c>
      <c r="B9134" s="18" t="s">
        <v>346</v>
      </c>
      <c r="C9134" s="18" t="s">
        <v>350</v>
      </c>
      <c r="D9134" s="18" t="s">
        <v>242</v>
      </c>
      <c r="E9134" s="18" t="s">
        <v>23</v>
      </c>
      <c r="F9134" s="44">
        <v>84</v>
      </c>
    </row>
    <row r="9135" spans="1:6" x14ac:dyDescent="0.2">
      <c r="A9135" s="18" t="s">
        <v>245</v>
      </c>
      <c r="B9135" s="18" t="s">
        <v>346</v>
      </c>
      <c r="C9135" s="18" t="s">
        <v>350</v>
      </c>
      <c r="D9135" s="18" t="s">
        <v>273</v>
      </c>
      <c r="E9135" s="18" t="s">
        <v>133</v>
      </c>
      <c r="F9135" s="44">
        <v>77</v>
      </c>
    </row>
    <row r="9136" spans="1:6" x14ac:dyDescent="0.2">
      <c r="A9136" s="18" t="s">
        <v>245</v>
      </c>
      <c r="B9136" s="18" t="s">
        <v>346</v>
      </c>
      <c r="C9136" s="18" t="s">
        <v>350</v>
      </c>
      <c r="D9136" s="18" t="s">
        <v>273</v>
      </c>
      <c r="E9136" s="18" t="s">
        <v>23</v>
      </c>
      <c r="F9136" s="44">
        <v>363</v>
      </c>
    </row>
    <row r="9137" spans="1:6" x14ac:dyDescent="0.2">
      <c r="A9137" s="18" t="s">
        <v>245</v>
      </c>
      <c r="B9137" s="18" t="s">
        <v>346</v>
      </c>
      <c r="C9137" s="18" t="s">
        <v>350</v>
      </c>
      <c r="D9137" s="18" t="s">
        <v>273</v>
      </c>
      <c r="E9137" s="18" t="s">
        <v>136</v>
      </c>
      <c r="F9137" s="44">
        <v>13</v>
      </c>
    </row>
    <row r="9138" spans="1:6" x14ac:dyDescent="0.2">
      <c r="A9138" s="18" t="s">
        <v>245</v>
      </c>
      <c r="B9138" s="18" t="s">
        <v>346</v>
      </c>
      <c r="C9138" s="18" t="s">
        <v>350</v>
      </c>
      <c r="D9138" s="18" t="s">
        <v>273</v>
      </c>
      <c r="E9138" s="18" t="s">
        <v>137</v>
      </c>
      <c r="F9138" s="44">
        <v>38</v>
      </c>
    </row>
    <row r="9139" spans="1:6" x14ac:dyDescent="0.2">
      <c r="A9139" s="18" t="s">
        <v>245</v>
      </c>
      <c r="B9139" s="18" t="s">
        <v>346</v>
      </c>
      <c r="C9139" s="18" t="s">
        <v>350</v>
      </c>
      <c r="D9139" s="18" t="s">
        <v>273</v>
      </c>
      <c r="E9139" s="18" t="s">
        <v>135</v>
      </c>
      <c r="F9139" s="44">
        <v>56</v>
      </c>
    </row>
    <row r="9140" spans="1:6" x14ac:dyDescent="0.2">
      <c r="A9140" s="18" t="s">
        <v>245</v>
      </c>
      <c r="B9140" s="18" t="s">
        <v>346</v>
      </c>
      <c r="C9140" s="18" t="s">
        <v>350</v>
      </c>
      <c r="D9140" s="18" t="s">
        <v>273</v>
      </c>
      <c r="E9140" s="18" t="s">
        <v>134</v>
      </c>
      <c r="F9140" s="44">
        <v>46</v>
      </c>
    </row>
    <row r="9141" spans="1:6" x14ac:dyDescent="0.2">
      <c r="A9141" s="18" t="s">
        <v>245</v>
      </c>
      <c r="B9141" s="18" t="s">
        <v>346</v>
      </c>
      <c r="C9141" s="18" t="s">
        <v>350</v>
      </c>
      <c r="D9141" s="18" t="s">
        <v>273</v>
      </c>
      <c r="E9141" s="18" t="s">
        <v>132</v>
      </c>
      <c r="F9141" s="44">
        <v>513</v>
      </c>
    </row>
    <row r="9142" spans="1:6" x14ac:dyDescent="0.2">
      <c r="A9142" s="18" t="s">
        <v>245</v>
      </c>
      <c r="B9142" s="18" t="s">
        <v>346</v>
      </c>
      <c r="C9142" s="18" t="s">
        <v>350</v>
      </c>
      <c r="D9142" s="18" t="s">
        <v>274</v>
      </c>
      <c r="E9142" s="18" t="s">
        <v>163</v>
      </c>
      <c r="F9142" s="44">
        <v>90</v>
      </c>
    </row>
    <row r="9143" spans="1:6" x14ac:dyDescent="0.2">
      <c r="A9143" s="18" t="s">
        <v>245</v>
      </c>
      <c r="B9143" s="18" t="s">
        <v>346</v>
      </c>
      <c r="C9143" s="18" t="s">
        <v>350</v>
      </c>
      <c r="D9143" s="18" t="s">
        <v>34</v>
      </c>
      <c r="E9143" s="18" t="s">
        <v>276</v>
      </c>
      <c r="F9143" s="44">
        <v>384</v>
      </c>
    </row>
    <row r="9144" spans="1:6" x14ac:dyDescent="0.2">
      <c r="A9144" s="18" t="s">
        <v>245</v>
      </c>
      <c r="B9144" s="18" t="s">
        <v>346</v>
      </c>
      <c r="C9144" s="18" t="s">
        <v>350</v>
      </c>
      <c r="D9144" s="18" t="s">
        <v>34</v>
      </c>
      <c r="E9144" s="18" t="s">
        <v>28</v>
      </c>
      <c r="F9144" s="44">
        <v>312</v>
      </c>
    </row>
    <row r="9145" spans="1:6" x14ac:dyDescent="0.2">
      <c r="A9145" s="18" t="s">
        <v>245</v>
      </c>
      <c r="B9145" s="18" t="s">
        <v>346</v>
      </c>
      <c r="C9145" s="18" t="s">
        <v>350</v>
      </c>
      <c r="D9145" s="18" t="s">
        <v>34</v>
      </c>
      <c r="E9145" s="18" t="s">
        <v>30</v>
      </c>
      <c r="F9145" s="44">
        <v>14</v>
      </c>
    </row>
    <row r="9146" spans="1:6" x14ac:dyDescent="0.2">
      <c r="A9146" s="18" t="s">
        <v>245</v>
      </c>
      <c r="B9146" s="18" t="s">
        <v>346</v>
      </c>
      <c r="C9146" s="18" t="s">
        <v>350</v>
      </c>
      <c r="D9146" s="18" t="s">
        <v>34</v>
      </c>
      <c r="E9146" s="18" t="s">
        <v>31</v>
      </c>
      <c r="F9146" s="44">
        <v>87</v>
      </c>
    </row>
    <row r="9147" spans="1:6" x14ac:dyDescent="0.2">
      <c r="A9147" s="18" t="s">
        <v>245</v>
      </c>
      <c r="B9147" s="18" t="s">
        <v>346</v>
      </c>
      <c r="C9147" s="18" t="s">
        <v>350</v>
      </c>
      <c r="D9147" s="18" t="s">
        <v>34</v>
      </c>
      <c r="E9147" s="18" t="s">
        <v>26</v>
      </c>
      <c r="F9147" s="44">
        <v>184</v>
      </c>
    </row>
    <row r="9148" spans="1:6" x14ac:dyDescent="0.2">
      <c r="A9148" s="18" t="s">
        <v>245</v>
      </c>
      <c r="B9148" s="18" t="s">
        <v>346</v>
      </c>
      <c r="C9148" s="18" t="s">
        <v>350</v>
      </c>
      <c r="D9148" s="18" t="s">
        <v>34</v>
      </c>
      <c r="E9148" s="18" t="s">
        <v>33</v>
      </c>
      <c r="F9148" s="44">
        <v>126</v>
      </c>
    </row>
    <row r="9149" spans="1:6" x14ac:dyDescent="0.2">
      <c r="A9149" s="18" t="s">
        <v>245</v>
      </c>
      <c r="B9149" s="18" t="s">
        <v>346</v>
      </c>
      <c r="C9149" s="18" t="s">
        <v>350</v>
      </c>
      <c r="D9149" s="18" t="s">
        <v>34</v>
      </c>
      <c r="E9149" s="18" t="s">
        <v>23</v>
      </c>
      <c r="F9149" s="44">
        <v>200</v>
      </c>
    </row>
    <row r="9150" spans="1:6" x14ac:dyDescent="0.2">
      <c r="A9150" s="18" t="s">
        <v>245</v>
      </c>
      <c r="B9150" s="18" t="s">
        <v>346</v>
      </c>
      <c r="C9150" s="18" t="s">
        <v>350</v>
      </c>
      <c r="D9150" s="18" t="s">
        <v>34</v>
      </c>
      <c r="E9150" s="18" t="s">
        <v>32</v>
      </c>
      <c r="F9150" s="44">
        <v>25</v>
      </c>
    </row>
    <row r="9151" spans="1:6" x14ac:dyDescent="0.2">
      <c r="A9151" s="18" t="s">
        <v>245</v>
      </c>
      <c r="B9151" s="18" t="s">
        <v>346</v>
      </c>
      <c r="C9151" s="18" t="s">
        <v>350</v>
      </c>
      <c r="D9151" s="18" t="s">
        <v>34</v>
      </c>
      <c r="E9151" s="18" t="s">
        <v>29</v>
      </c>
      <c r="F9151" s="44">
        <v>244</v>
      </c>
    </row>
    <row r="9152" spans="1:6" x14ac:dyDescent="0.2">
      <c r="A9152" s="18" t="s">
        <v>245</v>
      </c>
      <c r="B9152" s="18" t="s">
        <v>346</v>
      </c>
      <c r="C9152" s="18" t="s">
        <v>350</v>
      </c>
      <c r="D9152" s="18" t="s">
        <v>275</v>
      </c>
      <c r="E9152" s="18" t="s">
        <v>276</v>
      </c>
      <c r="F9152" s="44">
        <v>56</v>
      </c>
    </row>
    <row r="9153" spans="1:6" x14ac:dyDescent="0.2">
      <c r="A9153" s="18" t="s">
        <v>245</v>
      </c>
      <c r="B9153" s="18" t="s">
        <v>346</v>
      </c>
      <c r="C9153" s="18" t="s">
        <v>350</v>
      </c>
      <c r="D9153" s="18" t="s">
        <v>275</v>
      </c>
      <c r="E9153" s="18" t="s">
        <v>28</v>
      </c>
      <c r="F9153" s="44">
        <v>117</v>
      </c>
    </row>
    <row r="9154" spans="1:6" x14ac:dyDescent="0.2">
      <c r="A9154" s="18" t="s">
        <v>245</v>
      </c>
      <c r="B9154" s="18" t="s">
        <v>346</v>
      </c>
      <c r="C9154" s="18" t="s">
        <v>350</v>
      </c>
      <c r="D9154" s="18" t="s">
        <v>275</v>
      </c>
      <c r="E9154" s="18" t="s">
        <v>30</v>
      </c>
      <c r="F9154" s="44">
        <v>1</v>
      </c>
    </row>
    <row r="9155" spans="1:6" x14ac:dyDescent="0.2">
      <c r="A9155" s="18" t="s">
        <v>245</v>
      </c>
      <c r="B9155" s="18" t="s">
        <v>346</v>
      </c>
      <c r="C9155" s="18" t="s">
        <v>350</v>
      </c>
      <c r="D9155" s="18" t="s">
        <v>275</v>
      </c>
      <c r="E9155" s="18" t="s">
        <v>31</v>
      </c>
      <c r="F9155" s="44">
        <v>194</v>
      </c>
    </row>
    <row r="9156" spans="1:6" x14ac:dyDescent="0.2">
      <c r="A9156" s="18" t="s">
        <v>245</v>
      </c>
      <c r="B9156" s="18" t="s">
        <v>346</v>
      </c>
      <c r="C9156" s="18" t="s">
        <v>350</v>
      </c>
      <c r="D9156" s="18" t="s">
        <v>275</v>
      </c>
      <c r="E9156" s="18" t="s">
        <v>26</v>
      </c>
      <c r="F9156" s="44">
        <v>557</v>
      </c>
    </row>
    <row r="9157" spans="1:6" x14ac:dyDescent="0.2">
      <c r="A9157" s="18" t="s">
        <v>245</v>
      </c>
      <c r="B9157" s="18" t="s">
        <v>346</v>
      </c>
      <c r="C9157" s="18" t="s">
        <v>350</v>
      </c>
      <c r="D9157" s="18" t="s">
        <v>275</v>
      </c>
      <c r="E9157" s="18" t="s">
        <v>33</v>
      </c>
      <c r="F9157" s="44">
        <v>201</v>
      </c>
    </row>
    <row r="9158" spans="1:6" x14ac:dyDescent="0.2">
      <c r="A9158" s="18" t="s">
        <v>245</v>
      </c>
      <c r="B9158" s="18" t="s">
        <v>346</v>
      </c>
      <c r="C9158" s="18" t="s">
        <v>350</v>
      </c>
      <c r="D9158" s="18" t="s">
        <v>275</v>
      </c>
      <c r="E9158" s="18" t="s">
        <v>23</v>
      </c>
      <c r="F9158" s="44">
        <v>204</v>
      </c>
    </row>
    <row r="9159" spans="1:6" x14ac:dyDescent="0.2">
      <c r="A9159" s="18" t="s">
        <v>245</v>
      </c>
      <c r="B9159" s="18" t="s">
        <v>346</v>
      </c>
      <c r="C9159" s="18" t="s">
        <v>350</v>
      </c>
      <c r="D9159" s="18" t="s">
        <v>275</v>
      </c>
      <c r="E9159" s="18" t="s">
        <v>32</v>
      </c>
      <c r="F9159" s="44">
        <v>3</v>
      </c>
    </row>
    <row r="9160" spans="1:6" x14ac:dyDescent="0.2">
      <c r="A9160" s="18" t="s">
        <v>245</v>
      </c>
      <c r="B9160" s="18" t="s">
        <v>346</v>
      </c>
      <c r="C9160" s="18" t="s">
        <v>350</v>
      </c>
      <c r="D9160" s="18" t="s">
        <v>275</v>
      </c>
      <c r="E9160" s="18" t="s">
        <v>29</v>
      </c>
      <c r="F9160" s="44">
        <v>102</v>
      </c>
    </row>
    <row r="9161" spans="1:6" x14ac:dyDescent="0.2">
      <c r="A9161" s="18" t="s">
        <v>245</v>
      </c>
      <c r="B9161" s="18" t="s">
        <v>346</v>
      </c>
      <c r="C9161" s="18" t="s">
        <v>350</v>
      </c>
      <c r="D9161" s="18" t="s">
        <v>162</v>
      </c>
      <c r="E9161" s="18" t="s">
        <v>163</v>
      </c>
      <c r="F9161" s="44">
        <v>3787</v>
      </c>
    </row>
    <row r="9162" spans="1:6" x14ac:dyDescent="0.2">
      <c r="A9162" s="18" t="s">
        <v>245</v>
      </c>
      <c r="B9162" s="18" t="s">
        <v>346</v>
      </c>
      <c r="C9162" s="18" t="s">
        <v>350</v>
      </c>
      <c r="D9162" s="18" t="s">
        <v>65</v>
      </c>
      <c r="E9162" s="18" t="s">
        <v>70</v>
      </c>
      <c r="F9162" s="44">
        <v>15</v>
      </c>
    </row>
    <row r="9163" spans="1:6" x14ac:dyDescent="0.2">
      <c r="A9163" s="18" t="s">
        <v>245</v>
      </c>
      <c r="B9163" s="18" t="s">
        <v>346</v>
      </c>
      <c r="C9163" s="18" t="s">
        <v>350</v>
      </c>
      <c r="D9163" s="18" t="s">
        <v>65</v>
      </c>
      <c r="E9163" s="18" t="s">
        <v>69</v>
      </c>
      <c r="F9163" s="44">
        <v>1</v>
      </c>
    </row>
    <row r="9164" spans="1:6" x14ac:dyDescent="0.2">
      <c r="A9164" s="18" t="s">
        <v>245</v>
      </c>
      <c r="B9164" s="18" t="s">
        <v>346</v>
      </c>
      <c r="C9164" s="18" t="s">
        <v>350</v>
      </c>
      <c r="D9164" s="18" t="s">
        <v>65</v>
      </c>
      <c r="E9164" s="18" t="s">
        <v>277</v>
      </c>
      <c r="F9164" s="44">
        <v>22</v>
      </c>
    </row>
    <row r="9165" spans="1:6" x14ac:dyDescent="0.2">
      <c r="A9165" s="18" t="s">
        <v>245</v>
      </c>
      <c r="B9165" s="18" t="s">
        <v>346</v>
      </c>
      <c r="C9165" s="18" t="s">
        <v>350</v>
      </c>
      <c r="D9165" s="18" t="s">
        <v>65</v>
      </c>
      <c r="E9165" s="18" t="s">
        <v>278</v>
      </c>
      <c r="F9165" s="44">
        <v>323</v>
      </c>
    </row>
    <row r="9166" spans="1:6" x14ac:dyDescent="0.2">
      <c r="A9166" s="18" t="s">
        <v>245</v>
      </c>
      <c r="B9166" s="18" t="s">
        <v>346</v>
      </c>
      <c r="C9166" s="18" t="s">
        <v>350</v>
      </c>
      <c r="D9166" s="18" t="s">
        <v>65</v>
      </c>
      <c r="E9166" s="18" t="s">
        <v>279</v>
      </c>
      <c r="F9166" s="44">
        <v>61</v>
      </c>
    </row>
    <row r="9167" spans="1:6" x14ac:dyDescent="0.2">
      <c r="A9167" s="18" t="s">
        <v>245</v>
      </c>
      <c r="B9167" s="18" t="s">
        <v>346</v>
      </c>
      <c r="C9167" s="18" t="s">
        <v>350</v>
      </c>
      <c r="D9167" s="18" t="s">
        <v>65</v>
      </c>
      <c r="E9167" s="18" t="s">
        <v>23</v>
      </c>
      <c r="F9167" s="44">
        <v>506</v>
      </c>
    </row>
    <row r="9168" spans="1:6" x14ac:dyDescent="0.2">
      <c r="A9168" s="18" t="s">
        <v>245</v>
      </c>
      <c r="B9168" s="18" t="s">
        <v>346</v>
      </c>
      <c r="C9168" s="18" t="s">
        <v>350</v>
      </c>
      <c r="D9168" s="18" t="s">
        <v>65</v>
      </c>
      <c r="E9168" s="18" t="s">
        <v>280</v>
      </c>
      <c r="F9168" s="44">
        <v>9</v>
      </c>
    </row>
    <row r="9169" spans="1:6" x14ac:dyDescent="0.2">
      <c r="A9169" s="18" t="s">
        <v>245</v>
      </c>
      <c r="B9169" s="18" t="s">
        <v>346</v>
      </c>
      <c r="C9169" s="18" t="s">
        <v>350</v>
      </c>
      <c r="D9169" s="18" t="s">
        <v>65</v>
      </c>
      <c r="E9169" s="18" t="s">
        <v>66</v>
      </c>
      <c r="F9169" s="44">
        <v>121</v>
      </c>
    </row>
    <row r="9170" spans="1:6" x14ac:dyDescent="0.2">
      <c r="A9170" s="18" t="s">
        <v>245</v>
      </c>
      <c r="B9170" s="18" t="s">
        <v>346</v>
      </c>
      <c r="C9170" s="18" t="s">
        <v>350</v>
      </c>
      <c r="D9170" s="18" t="s">
        <v>243</v>
      </c>
      <c r="E9170" s="18" t="s">
        <v>21</v>
      </c>
      <c r="F9170" s="44">
        <v>17</v>
      </c>
    </row>
    <row r="9171" spans="1:6" x14ac:dyDescent="0.2">
      <c r="A9171" s="18" t="s">
        <v>245</v>
      </c>
      <c r="B9171" s="18" t="s">
        <v>346</v>
      </c>
      <c r="C9171" s="18" t="s">
        <v>350</v>
      </c>
      <c r="D9171" s="18" t="s">
        <v>243</v>
      </c>
      <c r="E9171" s="18" t="s">
        <v>14</v>
      </c>
      <c r="F9171" s="44">
        <v>10</v>
      </c>
    </row>
    <row r="9172" spans="1:6" x14ac:dyDescent="0.2">
      <c r="A9172" s="18" t="s">
        <v>245</v>
      </c>
      <c r="B9172" s="18" t="s">
        <v>346</v>
      </c>
      <c r="C9172" s="18" t="s">
        <v>350</v>
      </c>
      <c r="D9172" s="18" t="s">
        <v>243</v>
      </c>
      <c r="E9172" s="18" t="s">
        <v>18</v>
      </c>
      <c r="F9172" s="44">
        <v>69</v>
      </c>
    </row>
    <row r="9173" spans="1:6" x14ac:dyDescent="0.2">
      <c r="A9173" s="18" t="s">
        <v>245</v>
      </c>
      <c r="B9173" s="18" t="s">
        <v>346</v>
      </c>
      <c r="C9173" s="18" t="s">
        <v>350</v>
      </c>
      <c r="D9173" s="18" t="s">
        <v>243</v>
      </c>
      <c r="E9173" s="18" t="s">
        <v>17</v>
      </c>
      <c r="F9173" s="44">
        <v>56</v>
      </c>
    </row>
    <row r="9174" spans="1:6" x14ac:dyDescent="0.2">
      <c r="A9174" s="18" t="s">
        <v>245</v>
      </c>
      <c r="B9174" s="18" t="s">
        <v>346</v>
      </c>
      <c r="C9174" s="18" t="s">
        <v>350</v>
      </c>
      <c r="D9174" s="18" t="s">
        <v>243</v>
      </c>
      <c r="E9174" s="18" t="s">
        <v>20</v>
      </c>
      <c r="F9174" s="44">
        <v>12</v>
      </c>
    </row>
    <row r="9175" spans="1:6" x14ac:dyDescent="0.2">
      <c r="A9175" s="18" t="s">
        <v>245</v>
      </c>
      <c r="B9175" s="18" t="s">
        <v>346</v>
      </c>
      <c r="C9175" s="18" t="s">
        <v>350</v>
      </c>
      <c r="D9175" s="18" t="s">
        <v>243</v>
      </c>
      <c r="E9175" s="18" t="s">
        <v>23</v>
      </c>
      <c r="F9175" s="44">
        <v>21</v>
      </c>
    </row>
    <row r="9176" spans="1:6" x14ac:dyDescent="0.2">
      <c r="A9176" s="18" t="s">
        <v>245</v>
      </c>
      <c r="B9176" s="18" t="s">
        <v>346</v>
      </c>
      <c r="C9176" s="18" t="s">
        <v>350</v>
      </c>
      <c r="D9176" s="18" t="s">
        <v>243</v>
      </c>
      <c r="E9176" s="18" t="s">
        <v>15</v>
      </c>
      <c r="F9176" s="44">
        <v>67</v>
      </c>
    </row>
    <row r="9177" spans="1:6" x14ac:dyDescent="0.2">
      <c r="A9177" s="18" t="s">
        <v>245</v>
      </c>
      <c r="B9177" s="18" t="s">
        <v>346</v>
      </c>
      <c r="C9177" s="18" t="s">
        <v>350</v>
      </c>
      <c r="D9177" s="18" t="s">
        <v>243</v>
      </c>
      <c r="E9177" s="18" t="s">
        <v>22</v>
      </c>
      <c r="F9177" s="44">
        <v>35</v>
      </c>
    </row>
    <row r="9178" spans="1:6" x14ac:dyDescent="0.2">
      <c r="A9178" s="18" t="s">
        <v>245</v>
      </c>
      <c r="B9178" s="18" t="s">
        <v>346</v>
      </c>
      <c r="C9178" s="18" t="s">
        <v>350</v>
      </c>
      <c r="D9178" s="18" t="s">
        <v>98</v>
      </c>
      <c r="E9178" s="18" t="s">
        <v>100</v>
      </c>
      <c r="F9178" s="44">
        <v>36</v>
      </c>
    </row>
    <row r="9179" spans="1:6" x14ac:dyDescent="0.2">
      <c r="A9179" s="18" t="s">
        <v>245</v>
      </c>
      <c r="B9179" s="18" t="s">
        <v>346</v>
      </c>
      <c r="C9179" s="18" t="s">
        <v>350</v>
      </c>
      <c r="D9179" s="18" t="s">
        <v>98</v>
      </c>
      <c r="E9179" s="18" t="s">
        <v>102</v>
      </c>
      <c r="F9179" s="44">
        <v>10</v>
      </c>
    </row>
    <row r="9180" spans="1:6" x14ac:dyDescent="0.2">
      <c r="A9180" s="18" t="s">
        <v>245</v>
      </c>
      <c r="B9180" s="18" t="s">
        <v>346</v>
      </c>
      <c r="C9180" s="18" t="s">
        <v>350</v>
      </c>
      <c r="D9180" s="18" t="s">
        <v>98</v>
      </c>
      <c r="E9180" s="18" t="s">
        <v>23</v>
      </c>
      <c r="F9180" s="44">
        <v>100</v>
      </c>
    </row>
    <row r="9181" spans="1:6" x14ac:dyDescent="0.2">
      <c r="A9181" s="18" t="s">
        <v>245</v>
      </c>
      <c r="B9181" s="18" t="s">
        <v>346</v>
      </c>
      <c r="C9181" s="18" t="s">
        <v>350</v>
      </c>
      <c r="D9181" s="18" t="s">
        <v>98</v>
      </c>
      <c r="E9181" s="18" t="s">
        <v>101</v>
      </c>
      <c r="F9181" s="44">
        <v>86</v>
      </c>
    </row>
    <row r="9182" spans="1:6" x14ac:dyDescent="0.2">
      <c r="A9182" s="18" t="s">
        <v>245</v>
      </c>
      <c r="B9182" s="18" t="s">
        <v>346</v>
      </c>
      <c r="C9182" s="18" t="s">
        <v>350</v>
      </c>
      <c r="D9182" s="18" t="s">
        <v>98</v>
      </c>
      <c r="E9182" s="18" t="s">
        <v>104</v>
      </c>
      <c r="F9182" s="44">
        <v>13</v>
      </c>
    </row>
    <row r="9183" spans="1:6" x14ac:dyDescent="0.2">
      <c r="A9183" s="18" t="s">
        <v>245</v>
      </c>
      <c r="B9183" s="18" t="s">
        <v>346</v>
      </c>
      <c r="C9183" s="18" t="s">
        <v>350</v>
      </c>
      <c r="D9183" s="18" t="s">
        <v>98</v>
      </c>
      <c r="E9183" s="18" t="s">
        <v>99</v>
      </c>
      <c r="F9183" s="44">
        <v>1088</v>
      </c>
    </row>
    <row r="9184" spans="1:6" x14ac:dyDescent="0.2">
      <c r="A9184" s="18" t="s">
        <v>245</v>
      </c>
      <c r="B9184" s="18" t="s">
        <v>346</v>
      </c>
      <c r="C9184" s="18" t="s">
        <v>350</v>
      </c>
      <c r="D9184" s="18" t="s">
        <v>98</v>
      </c>
      <c r="E9184" s="18" t="s">
        <v>103</v>
      </c>
      <c r="F9184" s="44">
        <v>195</v>
      </c>
    </row>
    <row r="9185" spans="1:6" x14ac:dyDescent="0.2">
      <c r="A9185" s="18" t="s">
        <v>245</v>
      </c>
      <c r="B9185" s="18" t="s">
        <v>346</v>
      </c>
      <c r="C9185" s="18" t="s">
        <v>350</v>
      </c>
      <c r="D9185" s="18" t="s">
        <v>39</v>
      </c>
      <c r="E9185" s="18" t="s">
        <v>172</v>
      </c>
      <c r="F9185" s="44">
        <v>51</v>
      </c>
    </row>
    <row r="9186" spans="1:6" x14ac:dyDescent="0.2">
      <c r="A9186" s="18" t="s">
        <v>245</v>
      </c>
      <c r="B9186" s="18" t="s">
        <v>346</v>
      </c>
      <c r="C9186" s="18" t="s">
        <v>350</v>
      </c>
      <c r="D9186" s="18" t="s">
        <v>39</v>
      </c>
      <c r="E9186" s="18" t="s">
        <v>174</v>
      </c>
      <c r="F9186" s="44">
        <v>54</v>
      </c>
    </row>
    <row r="9187" spans="1:6" x14ac:dyDescent="0.2">
      <c r="A9187" s="18" t="s">
        <v>245</v>
      </c>
      <c r="B9187" s="18" t="s">
        <v>346</v>
      </c>
      <c r="C9187" s="18" t="s">
        <v>350</v>
      </c>
      <c r="D9187" s="18" t="s">
        <v>39</v>
      </c>
      <c r="E9187" s="18" t="s">
        <v>23</v>
      </c>
      <c r="F9187" s="44">
        <v>17</v>
      </c>
    </row>
    <row r="9188" spans="1:6" x14ac:dyDescent="0.2">
      <c r="A9188" s="18" t="s">
        <v>245</v>
      </c>
      <c r="B9188" s="18" t="s">
        <v>346</v>
      </c>
      <c r="C9188" s="18" t="s">
        <v>350</v>
      </c>
      <c r="D9188" s="18" t="s">
        <v>39</v>
      </c>
      <c r="E9188" s="18" t="s">
        <v>54</v>
      </c>
      <c r="F9188" s="44">
        <v>13</v>
      </c>
    </row>
    <row r="9189" spans="1:6" x14ac:dyDescent="0.2">
      <c r="A9189" s="18" t="s">
        <v>245</v>
      </c>
      <c r="B9189" s="18" t="s">
        <v>346</v>
      </c>
      <c r="C9189" s="18" t="s">
        <v>350</v>
      </c>
      <c r="D9189" s="18" t="s">
        <v>39</v>
      </c>
      <c r="E9189" s="18" t="s">
        <v>171</v>
      </c>
      <c r="F9189" s="44">
        <v>2</v>
      </c>
    </row>
    <row r="9190" spans="1:6" x14ac:dyDescent="0.2">
      <c r="A9190" s="18" t="s">
        <v>245</v>
      </c>
      <c r="B9190" s="18" t="s">
        <v>346</v>
      </c>
      <c r="C9190" s="18" t="s">
        <v>350</v>
      </c>
      <c r="D9190" s="18" t="s">
        <v>39</v>
      </c>
      <c r="E9190" s="18" t="s">
        <v>55</v>
      </c>
      <c r="F9190" s="44">
        <v>42</v>
      </c>
    </row>
    <row r="9191" spans="1:6" x14ac:dyDescent="0.2">
      <c r="A9191" s="18" t="s">
        <v>245</v>
      </c>
      <c r="B9191" s="18" t="s">
        <v>346</v>
      </c>
      <c r="C9191" s="18" t="s">
        <v>350</v>
      </c>
      <c r="D9191" s="18" t="s">
        <v>39</v>
      </c>
      <c r="E9191" s="18" t="s">
        <v>42</v>
      </c>
      <c r="F9191" s="44">
        <v>10</v>
      </c>
    </row>
    <row r="9192" spans="1:6" x14ac:dyDescent="0.2">
      <c r="A9192" s="18" t="s">
        <v>245</v>
      </c>
      <c r="B9192" s="18" t="s">
        <v>346</v>
      </c>
      <c r="C9192" s="18" t="s">
        <v>350</v>
      </c>
      <c r="D9192" s="18" t="s">
        <v>39</v>
      </c>
      <c r="E9192" s="18" t="s">
        <v>170</v>
      </c>
      <c r="F9192" s="44">
        <v>27</v>
      </c>
    </row>
    <row r="9193" spans="1:6" x14ac:dyDescent="0.2">
      <c r="A9193" s="18" t="s">
        <v>245</v>
      </c>
      <c r="B9193" s="18" t="s">
        <v>346</v>
      </c>
      <c r="C9193" s="18" t="s">
        <v>350</v>
      </c>
      <c r="D9193" s="18" t="s">
        <v>39</v>
      </c>
      <c r="E9193" s="18" t="s">
        <v>47</v>
      </c>
      <c r="F9193" s="44">
        <v>100</v>
      </c>
    </row>
    <row r="9194" spans="1:6" x14ac:dyDescent="0.2">
      <c r="A9194" s="18" t="s">
        <v>245</v>
      </c>
      <c r="B9194" s="18" t="s">
        <v>346</v>
      </c>
      <c r="C9194" s="18" t="s">
        <v>350</v>
      </c>
      <c r="D9194" s="18" t="s">
        <v>39</v>
      </c>
      <c r="E9194" s="18" t="s">
        <v>169</v>
      </c>
      <c r="F9194" s="44">
        <v>130</v>
      </c>
    </row>
    <row r="9195" spans="1:6" x14ac:dyDescent="0.2">
      <c r="A9195" s="18" t="s">
        <v>245</v>
      </c>
      <c r="B9195" s="18" t="s">
        <v>346</v>
      </c>
      <c r="C9195" s="18" t="s">
        <v>350</v>
      </c>
      <c r="D9195" s="18" t="s">
        <v>39</v>
      </c>
      <c r="E9195" s="18" t="s">
        <v>189</v>
      </c>
      <c r="F9195" s="44">
        <v>5</v>
      </c>
    </row>
    <row r="9196" spans="1:6" x14ac:dyDescent="0.2">
      <c r="A9196" s="18" t="s">
        <v>245</v>
      </c>
      <c r="B9196" s="18" t="s">
        <v>346</v>
      </c>
      <c r="C9196" s="18" t="s">
        <v>350</v>
      </c>
      <c r="D9196" s="18" t="s">
        <v>39</v>
      </c>
      <c r="E9196" s="18" t="s">
        <v>56</v>
      </c>
      <c r="F9196" s="44">
        <v>31</v>
      </c>
    </row>
    <row r="9197" spans="1:6" x14ac:dyDescent="0.2">
      <c r="A9197" s="18" t="s">
        <v>245</v>
      </c>
      <c r="B9197" s="18" t="s">
        <v>346</v>
      </c>
      <c r="C9197" s="18" t="s">
        <v>350</v>
      </c>
      <c r="D9197" s="18" t="s">
        <v>39</v>
      </c>
      <c r="E9197" s="18" t="s">
        <v>44</v>
      </c>
      <c r="F9197" s="44">
        <v>7</v>
      </c>
    </row>
    <row r="9198" spans="1:6" x14ac:dyDescent="0.2">
      <c r="A9198" s="18" t="s">
        <v>245</v>
      </c>
      <c r="B9198" s="18" t="s">
        <v>346</v>
      </c>
      <c r="C9198" s="18" t="s">
        <v>350</v>
      </c>
      <c r="D9198" s="18" t="s">
        <v>39</v>
      </c>
      <c r="E9198" s="18" t="s">
        <v>173</v>
      </c>
      <c r="F9198" s="44">
        <v>13</v>
      </c>
    </row>
    <row r="9199" spans="1:6" x14ac:dyDescent="0.2">
      <c r="A9199" s="18" t="s">
        <v>245</v>
      </c>
      <c r="B9199" s="18" t="s">
        <v>346</v>
      </c>
      <c r="C9199" s="18" t="s">
        <v>350</v>
      </c>
      <c r="D9199" s="18" t="s">
        <v>13</v>
      </c>
      <c r="E9199" s="18" t="s">
        <v>21</v>
      </c>
      <c r="F9199" s="44">
        <v>178</v>
      </c>
    </row>
    <row r="9200" spans="1:6" x14ac:dyDescent="0.2">
      <c r="A9200" s="18" t="s">
        <v>245</v>
      </c>
      <c r="B9200" s="18" t="s">
        <v>346</v>
      </c>
      <c r="C9200" s="18" t="s">
        <v>350</v>
      </c>
      <c r="D9200" s="18" t="s">
        <v>13</v>
      </c>
      <c r="E9200" s="18" t="s">
        <v>14</v>
      </c>
      <c r="F9200" s="44">
        <v>823</v>
      </c>
    </row>
    <row r="9201" spans="1:6" x14ac:dyDescent="0.2">
      <c r="A9201" s="18" t="s">
        <v>245</v>
      </c>
      <c r="B9201" s="18" t="s">
        <v>346</v>
      </c>
      <c r="C9201" s="18" t="s">
        <v>350</v>
      </c>
      <c r="D9201" s="18" t="s">
        <v>13</v>
      </c>
      <c r="E9201" s="18" t="s">
        <v>18</v>
      </c>
      <c r="F9201" s="44">
        <v>2701</v>
      </c>
    </row>
    <row r="9202" spans="1:6" x14ac:dyDescent="0.2">
      <c r="A9202" s="18" t="s">
        <v>245</v>
      </c>
      <c r="B9202" s="18" t="s">
        <v>346</v>
      </c>
      <c r="C9202" s="18" t="s">
        <v>350</v>
      </c>
      <c r="D9202" s="18" t="s">
        <v>13</v>
      </c>
      <c r="E9202" s="18" t="s">
        <v>17</v>
      </c>
      <c r="F9202" s="44">
        <v>2542</v>
      </c>
    </row>
    <row r="9203" spans="1:6" x14ac:dyDescent="0.2">
      <c r="A9203" s="18" t="s">
        <v>245</v>
      </c>
      <c r="B9203" s="18" t="s">
        <v>346</v>
      </c>
      <c r="C9203" s="18" t="s">
        <v>350</v>
      </c>
      <c r="D9203" s="18" t="s">
        <v>13</v>
      </c>
      <c r="E9203" s="18" t="s">
        <v>20</v>
      </c>
      <c r="F9203" s="44">
        <v>270</v>
      </c>
    </row>
    <row r="9204" spans="1:6" x14ac:dyDescent="0.2">
      <c r="A9204" s="18" t="s">
        <v>245</v>
      </c>
      <c r="B9204" s="18" t="s">
        <v>346</v>
      </c>
      <c r="C9204" s="18" t="s">
        <v>350</v>
      </c>
      <c r="D9204" s="18" t="s">
        <v>13</v>
      </c>
      <c r="E9204" s="18" t="s">
        <v>23</v>
      </c>
      <c r="F9204" s="44">
        <v>191</v>
      </c>
    </row>
    <row r="9205" spans="1:6" x14ac:dyDescent="0.2">
      <c r="A9205" s="18" t="s">
        <v>245</v>
      </c>
      <c r="B9205" s="18" t="s">
        <v>346</v>
      </c>
      <c r="C9205" s="18" t="s">
        <v>350</v>
      </c>
      <c r="D9205" s="18" t="s">
        <v>13</v>
      </c>
      <c r="E9205" s="18" t="s">
        <v>15</v>
      </c>
      <c r="F9205" s="44">
        <v>542</v>
      </c>
    </row>
    <row r="9206" spans="1:6" x14ac:dyDescent="0.2">
      <c r="A9206" s="18" t="s">
        <v>245</v>
      </c>
      <c r="B9206" s="18" t="s">
        <v>346</v>
      </c>
      <c r="C9206" s="18" t="s">
        <v>350</v>
      </c>
      <c r="D9206" s="18" t="s">
        <v>13</v>
      </c>
      <c r="E9206" s="18" t="s">
        <v>22</v>
      </c>
      <c r="F9206" s="44">
        <v>417</v>
      </c>
    </row>
    <row r="9207" spans="1:6" x14ac:dyDescent="0.2">
      <c r="A9207" s="18" t="s">
        <v>245</v>
      </c>
      <c r="B9207" s="18" t="s">
        <v>346</v>
      </c>
      <c r="C9207" s="18" t="s">
        <v>350</v>
      </c>
      <c r="D9207" s="18" t="s">
        <v>13</v>
      </c>
      <c r="E9207" s="18" t="s">
        <v>19</v>
      </c>
      <c r="F9207" s="44">
        <v>112</v>
      </c>
    </row>
    <row r="9208" spans="1:6" x14ac:dyDescent="0.2">
      <c r="A9208" s="18" t="s">
        <v>245</v>
      </c>
      <c r="B9208" s="18" t="s">
        <v>346</v>
      </c>
      <c r="C9208" s="18" t="s">
        <v>350</v>
      </c>
      <c r="D9208" s="18" t="s">
        <v>128</v>
      </c>
      <c r="E9208" s="18" t="s">
        <v>23</v>
      </c>
      <c r="F9208" s="44">
        <v>382</v>
      </c>
    </row>
    <row r="9209" spans="1:6" x14ac:dyDescent="0.2">
      <c r="A9209" s="18" t="s">
        <v>245</v>
      </c>
      <c r="B9209" s="18" t="s">
        <v>346</v>
      </c>
      <c r="C9209" s="18" t="s">
        <v>350</v>
      </c>
      <c r="D9209" s="18" t="s">
        <v>128</v>
      </c>
      <c r="E9209" s="18" t="s">
        <v>129</v>
      </c>
      <c r="F9209" s="44">
        <v>51</v>
      </c>
    </row>
    <row r="9210" spans="1:6" x14ac:dyDescent="0.2">
      <c r="A9210" s="18" t="s">
        <v>245</v>
      </c>
      <c r="B9210" s="18" t="s">
        <v>346</v>
      </c>
      <c r="C9210" s="18" t="s">
        <v>350</v>
      </c>
      <c r="D9210" s="18" t="s">
        <v>128</v>
      </c>
      <c r="E9210" s="18" t="s">
        <v>130</v>
      </c>
      <c r="F9210" s="44">
        <v>296</v>
      </c>
    </row>
    <row r="9211" spans="1:6" x14ac:dyDescent="0.2">
      <c r="A9211" s="18" t="s">
        <v>245</v>
      </c>
      <c r="B9211" s="18" t="s">
        <v>346</v>
      </c>
      <c r="C9211" s="18" t="s">
        <v>350</v>
      </c>
      <c r="D9211" s="18" t="s">
        <v>244</v>
      </c>
      <c r="E9211" s="18" t="s">
        <v>160</v>
      </c>
      <c r="F9211" s="44">
        <v>28</v>
      </c>
    </row>
    <row r="9212" spans="1:6" x14ac:dyDescent="0.2">
      <c r="A9212" s="18" t="s">
        <v>245</v>
      </c>
      <c r="B9212" s="18" t="s">
        <v>346</v>
      </c>
      <c r="C9212" s="18" t="s">
        <v>350</v>
      </c>
      <c r="D9212" s="18" t="s">
        <v>244</v>
      </c>
      <c r="E9212" s="18" t="s">
        <v>161</v>
      </c>
      <c r="F9212" s="44">
        <v>55</v>
      </c>
    </row>
    <row r="9213" spans="1:6" x14ac:dyDescent="0.2">
      <c r="A9213" s="18" t="s">
        <v>245</v>
      </c>
      <c r="B9213" s="18" t="s">
        <v>346</v>
      </c>
      <c r="C9213" s="18" t="s">
        <v>350</v>
      </c>
      <c r="D9213" s="18" t="s">
        <v>138</v>
      </c>
      <c r="E9213" s="18" t="s">
        <v>140</v>
      </c>
      <c r="F9213" s="44">
        <v>127</v>
      </c>
    </row>
    <row r="9214" spans="1:6" x14ac:dyDescent="0.2">
      <c r="A9214" s="18" t="s">
        <v>245</v>
      </c>
      <c r="B9214" s="18" t="s">
        <v>346</v>
      </c>
      <c r="C9214" s="18" t="s">
        <v>350</v>
      </c>
      <c r="D9214" s="18" t="s">
        <v>138</v>
      </c>
      <c r="E9214" s="18" t="s">
        <v>139</v>
      </c>
      <c r="F9214" s="44">
        <v>580</v>
      </c>
    </row>
    <row r="9215" spans="1:6" x14ac:dyDescent="0.2">
      <c r="A9215" s="18" t="s">
        <v>245</v>
      </c>
      <c r="B9215" s="18" t="s">
        <v>346</v>
      </c>
      <c r="C9215" s="18" t="s">
        <v>350</v>
      </c>
      <c r="D9215" s="18" t="s">
        <v>148</v>
      </c>
      <c r="E9215" s="18" t="s">
        <v>23</v>
      </c>
      <c r="F9215" s="44">
        <v>1</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FF0000"/>
  </sheetPr>
  <dimension ref="A1:AH378"/>
  <sheetViews>
    <sheetView zoomScaleNormal="100" workbookViewId="0">
      <pane ySplit="4" topLeftCell="A44" activePane="bottomLeft" state="frozen"/>
      <selection activeCell="B4" sqref="B4"/>
      <selection pane="bottomLeft" activeCell="D68" sqref="D68"/>
    </sheetView>
  </sheetViews>
  <sheetFormatPr defaultColWidth="9.140625" defaultRowHeight="15" x14ac:dyDescent="0.2"/>
  <cols>
    <col min="1" max="1" width="30.85546875" style="53" customWidth="1"/>
    <col min="2" max="2" width="53" style="53" customWidth="1"/>
    <col min="3" max="9" width="9.85546875" style="53" customWidth="1"/>
    <col min="10" max="10" width="10" style="53" bestFit="1" customWidth="1"/>
    <col min="11" max="18" width="9.5703125" style="53" bestFit="1" customWidth="1"/>
    <col min="19" max="20" width="15.85546875" style="53" customWidth="1"/>
    <col min="21" max="22" width="9.85546875" style="53" customWidth="1"/>
    <col min="23" max="33" width="5.5703125" style="70" customWidth="1"/>
    <col min="34" max="16384" width="9.140625" style="53"/>
  </cols>
  <sheetData>
    <row r="1" spans="1:34" ht="15" customHeight="1" x14ac:dyDescent="0.25">
      <c r="A1" s="50" t="s">
        <v>0</v>
      </c>
      <c r="B1" s="51"/>
      <c r="C1" s="45"/>
      <c r="D1" s="45"/>
      <c r="E1" s="45"/>
      <c r="F1" s="45"/>
      <c r="G1" s="45"/>
      <c r="H1" s="45"/>
      <c r="I1" s="45"/>
      <c r="J1" s="52"/>
      <c r="K1" s="52"/>
      <c r="L1" s="52"/>
      <c r="M1" s="52"/>
      <c r="N1" s="52"/>
      <c r="O1" s="52"/>
      <c r="P1" s="52"/>
      <c r="Q1" s="52"/>
      <c r="R1" s="52"/>
      <c r="S1" s="52"/>
      <c r="T1" s="52"/>
      <c r="U1" s="52"/>
      <c r="V1" s="52"/>
      <c r="W1" s="47"/>
      <c r="X1" s="47"/>
      <c r="Y1" s="47"/>
      <c r="Z1" s="47"/>
      <c r="AA1" s="47"/>
      <c r="AB1" s="47"/>
      <c r="AC1" s="47"/>
      <c r="AD1" s="47"/>
      <c r="AE1" s="47"/>
      <c r="AF1" s="47"/>
      <c r="AG1" s="47"/>
      <c r="AH1" s="52"/>
    </row>
    <row r="2" spans="1:34" ht="15.75" x14ac:dyDescent="0.25">
      <c r="A2" s="54"/>
      <c r="B2" s="54"/>
      <c r="C2" s="52" t="s">
        <v>1</v>
      </c>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row>
    <row r="3" spans="1:34" ht="32.25" customHeight="1" x14ac:dyDescent="0.2">
      <c r="A3" s="55" t="s">
        <v>2</v>
      </c>
      <c r="B3" s="55"/>
      <c r="C3" s="48" t="s">
        <v>3</v>
      </c>
      <c r="D3" s="48" t="s">
        <v>4</v>
      </c>
      <c r="E3" s="48" t="s">
        <v>5</v>
      </c>
      <c r="F3" s="48" t="s">
        <v>6</v>
      </c>
      <c r="G3" s="48" t="s">
        <v>7</v>
      </c>
      <c r="H3" s="48" t="s">
        <v>8</v>
      </c>
      <c r="I3" s="48" t="s">
        <v>9</v>
      </c>
      <c r="J3" s="48" t="s">
        <v>10</v>
      </c>
      <c r="K3" s="48" t="s">
        <v>11</v>
      </c>
      <c r="L3" s="48" t="s">
        <v>175</v>
      </c>
      <c r="M3" s="48" t="s">
        <v>188</v>
      </c>
      <c r="N3" s="48" t="s">
        <v>218</v>
      </c>
      <c r="O3" s="48" t="s">
        <v>221</v>
      </c>
      <c r="P3" s="48" t="s">
        <v>222</v>
      </c>
      <c r="Q3" s="48" t="s">
        <v>231</v>
      </c>
      <c r="R3" s="49" t="s">
        <v>245</v>
      </c>
      <c r="S3" s="48" t="str">
        <f>_xlfn.CONCAT("Year ending ", config!$B$5, " ",config!$B$6-1)</f>
        <v>Year ending March 2024</v>
      </c>
      <c r="T3" s="48" t="str">
        <f>_xlfn.CONCAT("Year ending ", config!$B$5, " ",config!$B$6)</f>
        <v>Year ending March 2025</v>
      </c>
      <c r="U3" s="48"/>
      <c r="V3" s="48"/>
      <c r="W3" s="56" t="s">
        <v>203</v>
      </c>
      <c r="X3" s="56"/>
      <c r="Y3" s="57">
        <f>COUNTIF(W4:AG189,"&gt;0")+COUNTIF(W4:AG189,"&lt;0")</f>
        <v>0</v>
      </c>
      <c r="Z3" s="56" t="s">
        <v>204</v>
      </c>
      <c r="AA3" s="56"/>
      <c r="AB3" s="56"/>
      <c r="AC3" s="56"/>
      <c r="AD3" s="56"/>
      <c r="AE3" s="56"/>
      <c r="AF3" s="56"/>
      <c r="AG3" s="57">
        <f>COUNTIF(W4:AG189,0)</f>
        <v>253</v>
      </c>
      <c r="AH3" s="52"/>
    </row>
    <row r="4" spans="1:34" ht="15.75" x14ac:dyDescent="0.25">
      <c r="A4" s="54" t="s">
        <v>12</v>
      </c>
      <c r="B4" s="54"/>
      <c r="C4" s="45">
        <f>C5+C15+C24+C44+C51+C69+C76+C83+C92+C117+C125+C148+C152+C160+C163+C170+C173+C178+C181+C185+C186+C187</f>
        <v>153804</v>
      </c>
      <c r="D4" s="45">
        <f t="shared" ref="D4:E4" si="0">D5+D15+D24+D34+D44+D51+D69+D76+D83+D92+D117+D125+D148+D152+D160+D163+D170+D173+D178+D181+D185+D186+D187</f>
        <v>146770</v>
      </c>
      <c r="E4" s="45">
        <f t="shared" si="0"/>
        <v>133520</v>
      </c>
      <c r="F4" s="45">
        <f t="shared" ref="F4:I4" si="1">F5+F15+F24+F34+F44+F51+F69+F76+F83+F92+F117+F125+F148+F152+F160+F163+F170+F173+F178+F181+F185+F186+F187</f>
        <v>135081</v>
      </c>
      <c r="G4" s="45">
        <f t="shared" si="1"/>
        <v>131415</v>
      </c>
      <c r="H4" s="45">
        <f t="shared" si="1"/>
        <v>125340</v>
      </c>
      <c r="I4" s="45">
        <f t="shared" si="1"/>
        <v>153001</v>
      </c>
      <c r="J4" s="45">
        <f t="shared" ref="J4:O4" si="2">J5+J15+J24+J34+J44+J51+J69+J76+J83+J92+J117+J125+J148+J152+J160+J163+J170+J173+J178+J181+J185+J186+J187</f>
        <v>174698</v>
      </c>
      <c r="K4" s="45">
        <f t="shared" si="2"/>
        <v>172734</v>
      </c>
      <c r="L4" s="45">
        <f t="shared" si="2"/>
        <v>162389</v>
      </c>
      <c r="M4" s="45">
        <f t="shared" si="2"/>
        <v>172209</v>
      </c>
      <c r="N4" s="45">
        <f t="shared" si="2"/>
        <v>151029</v>
      </c>
      <c r="O4" s="45">
        <f t="shared" si="2"/>
        <v>194654</v>
      </c>
      <c r="P4" s="45">
        <f t="shared" ref="P4:Q4" si="3">P5+P15+P24+P34+P44+P51+P69+P76+P83+P92+P117+P125+P148+P152+P160+P163+P170+P173+P178+P181+P185+P186+P187</f>
        <v>199291</v>
      </c>
      <c r="Q4" s="45">
        <f t="shared" si="3"/>
        <v>207470</v>
      </c>
      <c r="R4" s="46">
        <f t="shared" ref="R4" si="4">R5+R15+R24+R34+R44+R51+R69+R76+R83+R92+R117+R125+R148+R152+R160+R163+R170+R173+R178+R181+R185+R186+R187</f>
        <v>211222</v>
      </c>
      <c r="S4" s="45">
        <f t="shared" ref="S4" si="5">S5+S15+S24+S34+S44+S51+S69+S76+S83+S92+S117+S125+S148+S152+S160+S163+S170+S173+S178+S181+S185+S186+S187</f>
        <v>207470</v>
      </c>
      <c r="T4" s="45">
        <f>T5+T15+T24+T34+T44+T51+T69+T76+T83+T92+T117+T125+T148+T152+T160+T163+T170+T173+T178+T181+T185+T186+T187</f>
        <v>211222</v>
      </c>
      <c r="U4" s="58">
        <f>(T4/S4)-1</f>
        <v>1.8084542343471455E-2</v>
      </c>
      <c r="V4" s="58"/>
      <c r="W4" s="47">
        <f>C4-C5-C15-C24-C44-C51-C69-C76-C83-C92-C117-C125-C148-C152-C160-C163-C170-C173-C178-C181-C185-C186-C187</f>
        <v>0</v>
      </c>
      <c r="X4" s="47">
        <f>D4-D5-D15-D24-D44-D51-D69-D76-D83-D92-D117-D125-D148-D152-D160-D163-D170-D173-D178-D181-D185-D186-D187</f>
        <v>0</v>
      </c>
      <c r="Y4" s="47">
        <f t="shared" ref="Y4:AG4" si="6">E4-E5-E15-E24-E44-E51-E69-E76-E83-E92-E117-E125-E148-E152-E160-E163-E170-E173-E178-E181-E185-E186-E187-E34</f>
        <v>0</v>
      </c>
      <c r="Z4" s="47">
        <f t="shared" si="6"/>
        <v>0</v>
      </c>
      <c r="AA4" s="47">
        <f t="shared" si="6"/>
        <v>0</v>
      </c>
      <c r="AB4" s="47">
        <f t="shared" si="6"/>
        <v>0</v>
      </c>
      <c r="AC4" s="47">
        <f t="shared" si="6"/>
        <v>0</v>
      </c>
      <c r="AD4" s="47">
        <f t="shared" si="6"/>
        <v>0</v>
      </c>
      <c r="AE4" s="47">
        <f t="shared" si="6"/>
        <v>0</v>
      </c>
      <c r="AF4" s="47">
        <f t="shared" si="6"/>
        <v>0</v>
      </c>
      <c r="AG4" s="47">
        <f t="shared" si="6"/>
        <v>0</v>
      </c>
      <c r="AH4" s="47"/>
    </row>
    <row r="5" spans="1:34" s="60" customFormat="1" ht="15.75" x14ac:dyDescent="0.25">
      <c r="A5" s="59" t="s">
        <v>13</v>
      </c>
      <c r="B5" s="59" t="s">
        <v>12</v>
      </c>
      <c r="C5" s="45">
        <f>SUM(C6:C14)</f>
        <v>33621</v>
      </c>
      <c r="D5" s="45" cm="1">
        <f t="array" ref="D5">SUMPRODUCT((Data!$A$2:$A$44262=D$3)*(Data!$D$2:$D$44262=$A5)*(Data!$F$2:$F$44262))</f>
        <v>30103</v>
      </c>
      <c r="E5" s="45" cm="1">
        <f t="array" ref="E5">SUMPRODUCT((Data!$A$2:$A$44262=E$3)*(Data!$D$2:$D$44262=$A5)*(Data!$F$2:$F$44262))</f>
        <v>28343</v>
      </c>
      <c r="F5" s="45" cm="1">
        <f t="array" ref="F5">SUMPRODUCT((Data!$A$2:$A$44262=F$3)*(Data!$D$2:$D$44262=$A5)*(Data!$F$2:$F$44262))</f>
        <v>27928</v>
      </c>
      <c r="G5" s="45" cm="1">
        <f t="array" ref="G5">SUMPRODUCT((Data!$A$2:$A$44262=G$3)*(Data!$D$2:$D$44262=$A5)*(Data!$F$2:$F$44262))</f>
        <v>28120</v>
      </c>
      <c r="H5" s="45" cm="1">
        <f t="array" ref="H5">SUMPRODUCT((Data!$A$2:$A$44262=H$3)*(Data!$D$2:$D$44262=$A5)*(Data!$F$2:$F$44262))</f>
        <v>29090</v>
      </c>
      <c r="I5" s="45" cm="1">
        <f t="array" ref="I5">SUMPRODUCT((Data!$A$2:$A$44262=I$3)*(Data!$D$2:$D$44262=$A5)*(Data!$F$2:$F$44262))</f>
        <v>30897</v>
      </c>
      <c r="J5" s="45" cm="1">
        <f t="array" ref="J5">SUMPRODUCT((Data!$A$2:$A$44262=J$3)*(Data!$D$2:$D$44262=$A5)*(Data!$F$2:$F$44262))</f>
        <v>29925</v>
      </c>
      <c r="K5" s="45" cm="1">
        <f t="array" ref="K5">SUMPRODUCT((Data!$A$2:$A$44262=K$3)*(Data!$D$2:$D$44262=$A5)*(Data!$F$2:$F$44262))</f>
        <v>30062</v>
      </c>
      <c r="L5" s="45" cm="1">
        <f t="array" ref="L5">SUMPRODUCT((Data!$A$2:$A$44262=L$3)*(Data!$D$2:$D$44262=$A5)*(Data!$F$2:$F$44262))</f>
        <v>31118</v>
      </c>
      <c r="M5" s="45" cm="1">
        <f t="array" ref="M5">SUMPRODUCT((Data!$A$2:$A$44262=M$3)*(Data!$D$2:$D$44262=$A5)*(Data!$F$2:$F$44262))</f>
        <v>31108</v>
      </c>
      <c r="N5" s="45" cm="1">
        <f t="array" ref="N5">SUMPRODUCT((Data!$A$2:$A$44262=N$3)*(Data!$D$2:$D$44262=$A5)*(Data!$F$2:$F$44262))</f>
        <v>22544</v>
      </c>
      <c r="O5" s="45" cm="1">
        <f t="array" ref="O5">SUMPRODUCT((Data!$A$2:$A$44262=O$3)*(Data!$D$2:$D$44262=$A5)*(Data!$F$2:$F$44262))</f>
        <v>30647</v>
      </c>
      <c r="P5" s="45" cm="1">
        <f t="array" ref="P5">SUMPRODUCT((Data!$A$2:$A$44262=P$3)*(Data!$D$2:$D$44262=$A5)*(Data!$F$2:$F$44262))</f>
        <v>31194</v>
      </c>
      <c r="Q5" s="45" cm="1">
        <f t="array" ref="Q5">SUMPRODUCT((Data!$A$2:$A$44262=Q$3)*(Data!$D$2:$D$44262=$A5)*(Data!$F$2:$F$44262))</f>
        <v>31867</v>
      </c>
      <c r="R5" s="46" cm="1">
        <f t="array" ref="R5">SUMPRODUCT((Data!$A$2:$A$44262=R$3)*(Data!$D$2:$D$44262=$A5)*(Data!$F$2:$F$44262))</f>
        <v>32078</v>
      </c>
      <c r="S5" s="45" cm="1">
        <f t="array" ref="S5">SUMPRODUCT((Data!$B$2:$B$44262=S$3)*(Data!$D$2:$D$44262=$A5)*(Data!$F$2:$F$44262))</f>
        <v>31867</v>
      </c>
      <c r="T5" s="45" cm="1">
        <f t="array" ref="T5">SUMPRODUCT((Data!$B$2:$B$44262=T$3)*(Data!$D$2:$D$44262=$A5)*(Data!$F$2:$F$44262))</f>
        <v>32078</v>
      </c>
      <c r="U5" s="58">
        <f>(T5/S5)-1</f>
        <v>6.6212696519911685E-3</v>
      </c>
      <c r="V5" s="58"/>
      <c r="W5" s="47">
        <v>0</v>
      </c>
      <c r="X5" s="47">
        <v>0</v>
      </c>
      <c r="Y5" s="47">
        <v>0</v>
      </c>
      <c r="Z5" s="47">
        <v>0</v>
      </c>
      <c r="AA5" s="47">
        <v>0</v>
      </c>
      <c r="AB5" s="47">
        <v>0</v>
      </c>
      <c r="AC5" s="47">
        <v>0</v>
      </c>
      <c r="AD5" s="47">
        <v>0</v>
      </c>
      <c r="AE5" s="47">
        <v>0</v>
      </c>
      <c r="AF5" s="47">
        <v>0</v>
      </c>
      <c r="AG5" s="47">
        <v>0</v>
      </c>
      <c r="AH5" s="54"/>
    </row>
    <row r="6" spans="1:34" ht="15.75" x14ac:dyDescent="0.2">
      <c r="A6" s="61" t="s">
        <v>13</v>
      </c>
      <c r="B6" s="61" t="s">
        <v>14</v>
      </c>
      <c r="C6" s="48">
        <f>SUMPRODUCT(('Old Data'!$A$2:$A$8848=C$3)*('Old Data'!$D$2:$D$8848=$A6)*('Old Data'!$E$2:$E$8848=$B6)*('Old Data'!$F$2:$F$8848))</f>
        <v>8439</v>
      </c>
      <c r="D6" s="48" cm="1">
        <f t="array" ref="D6">SUMPRODUCT((Data!$A$2:$A$44262=D$3)*(Data!$D$2:$D$44262=$A6)*(Data!$E$2:$E$44262=$B6)*(Data!$F$2:$F$44262))</f>
        <v>8039</v>
      </c>
      <c r="E6" s="48" cm="1">
        <f t="array" ref="E6">SUMPRODUCT((Data!$A$2:$A$44262=E$3)*(Data!$D$2:$D$44262=$A6)*(Data!$E$2:$E$44262=$B6)*(Data!$F$2:$F$44262))</f>
        <v>7991</v>
      </c>
      <c r="F6" s="48" cm="1">
        <f t="array" ref="F6">SUMPRODUCT((Data!$A$2:$A$44262=F$3)*(Data!$D$2:$D$44262=$A6)*(Data!$E$2:$E$44262=$B6)*(Data!$F$2:$F$44262))</f>
        <v>6944</v>
      </c>
      <c r="G6" s="48" cm="1">
        <f t="array" ref="G6">SUMPRODUCT((Data!$A$2:$A$44262=G$3)*(Data!$D$2:$D$44262=$A6)*(Data!$E$2:$E$44262=$B6)*(Data!$F$2:$F$44262))</f>
        <v>6895</v>
      </c>
      <c r="H6" s="48" cm="1">
        <f t="array" ref="H6">SUMPRODUCT((Data!$A$2:$A$44262=H$3)*(Data!$D$2:$D$44262=$A6)*(Data!$E$2:$E$44262=$B6)*(Data!$F$2:$F$44262))</f>
        <v>6407</v>
      </c>
      <c r="I6" s="48" cm="1">
        <f t="array" ref="I6">SUMPRODUCT((Data!$A$2:$A$44262=I$3)*(Data!$D$2:$D$44262=$A6)*(Data!$E$2:$E$44262=$B6)*(Data!$F$2:$F$44262))</f>
        <v>5883</v>
      </c>
      <c r="J6" s="48" cm="1">
        <f t="array" ref="J6">SUMPRODUCT((Data!$A$2:$A$44262=J$3)*(Data!$D$2:$D$44262=$A6)*(Data!$E$2:$E$44262=$B6)*(Data!$F$2:$F$44262))</f>
        <v>5412</v>
      </c>
      <c r="K6" s="48" cm="1">
        <f t="array" ref="K6">SUMPRODUCT((Data!$A$2:$A$44262=K$3)*(Data!$D$2:$D$44262=$A6)*(Data!$E$2:$E$44262=$B6)*(Data!$F$2:$F$44262))</f>
        <v>5042</v>
      </c>
      <c r="L6" s="48" cm="1">
        <f t="array" ref="L6">SUMPRODUCT((Data!$A$2:$A$44262=L$3)*(Data!$D$2:$D$44262=$A6)*(Data!$E$2:$E$44262=$B6)*(Data!$F$2:$F$44262))</f>
        <v>4646</v>
      </c>
      <c r="M6" s="48" cm="1">
        <f t="array" ref="M6">SUMPRODUCT((Data!$A$2:$A$44262=M$3)*(Data!$D$2:$D$44262=$A6)*(Data!$E$2:$E$44262=$B6)*(Data!$F$2:$F$44262))</f>
        <v>4554</v>
      </c>
      <c r="N6" s="48" cm="1">
        <f t="array" ref="N6">SUMPRODUCT((Data!$A$2:$A$44262=N$3)*(Data!$D$2:$D$44262=$A6)*(Data!$E$2:$E$44262=$B6)*(Data!$F$2:$F$44262))</f>
        <v>3032</v>
      </c>
      <c r="O6" s="48" cm="1">
        <f t="array" ref="O6">SUMPRODUCT((Data!$A$2:$A$44262=O$3)*(Data!$D$2:$D$44262=$A6)*(Data!$E$2:$E$44262=$B6)*(Data!$F$2:$F$44262))</f>
        <v>3971</v>
      </c>
      <c r="P6" s="48" cm="1">
        <f t="array" ref="P6">SUMPRODUCT((Data!$A$2:$A$44262=P$3)*(Data!$D$2:$D$44262=$A6)*(Data!$E$2:$E$44262=$B6)*(Data!$F$2:$F$44262))</f>
        <v>3786</v>
      </c>
      <c r="Q6" s="48" cm="1">
        <f t="array" ref="Q6">SUMPRODUCT((Data!$A$2:$A$44262=Q$3)*(Data!$D$2:$D$44262=$A6)*(Data!$E$2:$E$44262=$B6)*(Data!$F$2:$F$44262))</f>
        <v>3696</v>
      </c>
      <c r="R6" s="49" cm="1">
        <f t="array" ref="R6">SUMPRODUCT((Data!$A$2:$A$44262=R$3)*(Data!$D$2:$D$44262=$A6)*(Data!$E$2:$E$44262=$B6)*(Data!$F$2:$F$44262))</f>
        <v>3400</v>
      </c>
      <c r="S6" s="48" cm="1">
        <f t="array" ref="S6">SUMPRODUCT((Data!$B$2:$B$44262=S$3)*(Data!$D$2:$D$44262=$A6)*(Data!$E$2:$E$44262=$B6)*(Data!$F$2:$F$44262))</f>
        <v>3696</v>
      </c>
      <c r="T6" s="48" cm="1">
        <f t="array" ref="T6">SUMPRODUCT((Data!$B$2:$B$44262=T$3)*(Data!$D$2:$D$44262=$A6)*(Data!$E$2:$E$44262=$B6)*(Data!$F$2:$F$44262))</f>
        <v>3400</v>
      </c>
      <c r="U6" s="58">
        <f t="shared" ref="U6:U69" si="7">(T6/S6)-1</f>
        <v>-8.0086580086580095E-2</v>
      </c>
      <c r="V6" s="58"/>
      <c r="W6" s="47"/>
      <c r="X6" s="47"/>
      <c r="Y6" s="47"/>
      <c r="Z6" s="47"/>
      <c r="AA6" s="47"/>
      <c r="AB6" s="47"/>
      <c r="AC6" s="47"/>
      <c r="AD6" s="47"/>
      <c r="AE6" s="47"/>
      <c r="AF6" s="47"/>
      <c r="AG6" s="47"/>
      <c r="AH6" s="52"/>
    </row>
    <row r="7" spans="1:34" ht="15.75" x14ac:dyDescent="0.2">
      <c r="A7" s="61" t="s">
        <v>13</v>
      </c>
      <c r="B7" s="61" t="s">
        <v>15</v>
      </c>
      <c r="C7" s="48" t="s">
        <v>16</v>
      </c>
      <c r="D7" s="48" cm="1">
        <f t="array" ref="D7">SUMPRODUCT((Data!$A$2:$A$44262=D$3)*(Data!$D$2:$D$44262=$A7)*(Data!$E$2:$E$44262=$B7)*(Data!$F$2:$F$44262))</f>
        <v>7</v>
      </c>
      <c r="E7" s="48" cm="1">
        <f t="array" ref="E7">SUMPRODUCT((Data!$A$2:$A$44262=E$3)*(Data!$D$2:$D$44262=$A7)*(Data!$E$2:$E$44262=$B7)*(Data!$F$2:$F$44262))</f>
        <v>13</v>
      </c>
      <c r="F7" s="48" cm="1">
        <f t="array" ref="F7">SUMPRODUCT((Data!$A$2:$A$44262=F$3)*(Data!$D$2:$D$44262=$A7)*(Data!$E$2:$E$44262=$B7)*(Data!$F$2:$F$44262))</f>
        <v>1817</v>
      </c>
      <c r="G7" s="48" cm="1">
        <f t="array" ref="G7">SUMPRODUCT((Data!$A$2:$A$44262=G$3)*(Data!$D$2:$D$44262=$A7)*(Data!$E$2:$E$44262=$B7)*(Data!$F$2:$F$44262))</f>
        <v>1993</v>
      </c>
      <c r="H7" s="48" cm="1">
        <f t="array" ref="H7">SUMPRODUCT((Data!$A$2:$A$44262=H$3)*(Data!$D$2:$D$44262=$A7)*(Data!$E$2:$E$44262=$B7)*(Data!$F$2:$F$44262))</f>
        <v>2052</v>
      </c>
      <c r="I7" s="48" cm="1">
        <f t="array" ref="I7">SUMPRODUCT((Data!$A$2:$A$44262=I$3)*(Data!$D$2:$D$44262=$A7)*(Data!$E$2:$E$44262=$B7)*(Data!$F$2:$F$44262))</f>
        <v>2154</v>
      </c>
      <c r="J7" s="48" cm="1">
        <f t="array" ref="J7">SUMPRODUCT((Data!$A$2:$A$44262=J$3)*(Data!$D$2:$D$44262=$A7)*(Data!$E$2:$E$44262=$B7)*(Data!$F$2:$F$44262))</f>
        <v>1938</v>
      </c>
      <c r="K7" s="48" cm="1">
        <f t="array" ref="K7">SUMPRODUCT((Data!$A$2:$A$44262=K$3)*(Data!$D$2:$D$44262=$A7)*(Data!$E$2:$E$44262=$B7)*(Data!$F$2:$F$44262))</f>
        <v>2178</v>
      </c>
      <c r="L7" s="48" cm="1">
        <f t="array" ref="L7">SUMPRODUCT((Data!$A$2:$A$44262=L$3)*(Data!$D$2:$D$44262=$A7)*(Data!$E$2:$E$44262=$B7)*(Data!$F$2:$F$44262))</f>
        <v>2118</v>
      </c>
      <c r="M7" s="48" cm="1">
        <f t="array" ref="M7">SUMPRODUCT((Data!$A$2:$A$44262=M$3)*(Data!$D$2:$D$44262=$A7)*(Data!$E$2:$E$44262=$B7)*(Data!$F$2:$F$44262))</f>
        <v>2233</v>
      </c>
      <c r="N7" s="48" cm="1">
        <f t="array" ref="N7">SUMPRODUCT((Data!$A$2:$A$44262=N$3)*(Data!$D$2:$D$44262=$A7)*(Data!$E$2:$E$44262=$B7)*(Data!$F$2:$F$44262))</f>
        <v>1487</v>
      </c>
      <c r="O7" s="48" cm="1">
        <f t="array" ref="O7">SUMPRODUCT((Data!$A$2:$A$44262=O$3)*(Data!$D$2:$D$44262=$A7)*(Data!$E$2:$E$44262=$B7)*(Data!$F$2:$F$44262))</f>
        <v>1942</v>
      </c>
      <c r="P7" s="48" cm="1">
        <f t="array" ref="P7">SUMPRODUCT((Data!$A$2:$A$44262=P$3)*(Data!$D$2:$D$44262=$A7)*(Data!$E$2:$E$44262=$B7)*(Data!$F$2:$F$44262))</f>
        <v>2087</v>
      </c>
      <c r="Q7" s="48" cm="1">
        <f t="array" ref="Q7">SUMPRODUCT((Data!$A$2:$A$44262=Q$3)*(Data!$D$2:$D$44262=$A7)*(Data!$E$2:$E$44262=$B7)*(Data!$F$2:$F$44262))</f>
        <v>2135</v>
      </c>
      <c r="R7" s="49" cm="1">
        <f t="array" ref="R7">SUMPRODUCT((Data!$A$2:$A$44262=R$3)*(Data!$D$2:$D$44262=$A7)*(Data!$E$2:$E$44262=$B7)*(Data!$F$2:$F$44262))</f>
        <v>2057</v>
      </c>
      <c r="S7" s="48" cm="1">
        <f t="array" ref="S7">SUMPRODUCT((Data!$B$2:$B$44262=S$3)*(Data!$D$2:$D$44262=$A7)*(Data!$E$2:$E$44262=$B7)*(Data!$F$2:$F$44262))</f>
        <v>2135</v>
      </c>
      <c r="T7" s="48" cm="1">
        <f t="array" ref="T7">SUMPRODUCT((Data!$B$2:$B$44262=T$3)*(Data!$D$2:$D$44262=$A7)*(Data!$E$2:$E$44262=$B7)*(Data!$F$2:$F$44262))</f>
        <v>2057</v>
      </c>
      <c r="U7" s="58">
        <f>(T7/S7)-1</f>
        <v>-3.6533957845433229E-2</v>
      </c>
      <c r="V7" s="58"/>
      <c r="W7" s="47"/>
      <c r="X7" s="47"/>
      <c r="Y7" s="47"/>
      <c r="Z7" s="47"/>
      <c r="AA7" s="47"/>
      <c r="AB7" s="47"/>
      <c r="AC7" s="47"/>
      <c r="AD7" s="47"/>
      <c r="AE7" s="47"/>
      <c r="AF7" s="47"/>
      <c r="AG7" s="47"/>
      <c r="AH7" s="52"/>
    </row>
    <row r="8" spans="1:34" ht="15.75" x14ac:dyDescent="0.2">
      <c r="A8" s="61" t="s">
        <v>13</v>
      </c>
      <c r="B8" s="61" t="s">
        <v>17</v>
      </c>
      <c r="C8" s="48">
        <f>SUMPRODUCT(('Old Data'!$A$2:$A$8848=C$3)*('Old Data'!$D$2:$D$8848=$A8)*('Old Data'!$E$2:$E$8848=$B8)*('Old Data'!$F$2:$F$8848))</f>
        <v>16981</v>
      </c>
      <c r="D8" s="48" cm="1">
        <f t="array" ref="D8">SUMPRODUCT((Data!$A$2:$A$44262=D$3)*(Data!$D$2:$D$44262=$A8)*(Data!$E$2:$E$44262=$B8)*(Data!$F$2:$F$44262))</f>
        <v>14585</v>
      </c>
      <c r="E8" s="48" cm="1">
        <f t="array" ref="E8">SUMPRODUCT((Data!$A$2:$A$44262=E$3)*(Data!$D$2:$D$44262=$A8)*(Data!$E$2:$E$44262=$B8)*(Data!$F$2:$F$44262))</f>
        <v>13396</v>
      </c>
      <c r="F8" s="48" cm="1">
        <f t="array" ref="F8">SUMPRODUCT((Data!$A$2:$A$44262=F$3)*(Data!$D$2:$D$44262=$A8)*(Data!$E$2:$E$44262=$B8)*(Data!$F$2:$F$44262))</f>
        <v>8587</v>
      </c>
      <c r="G8" s="48" cm="1">
        <f t="array" ref="G8">SUMPRODUCT((Data!$A$2:$A$44262=G$3)*(Data!$D$2:$D$44262=$A8)*(Data!$E$2:$E$44262=$B8)*(Data!$F$2:$F$44262))</f>
        <v>7842</v>
      </c>
      <c r="H8" s="48" cm="1">
        <f t="array" ref="H8">SUMPRODUCT((Data!$A$2:$A$44262=H$3)*(Data!$D$2:$D$44262=$A8)*(Data!$E$2:$E$44262=$B8)*(Data!$F$2:$F$44262))</f>
        <v>8153</v>
      </c>
      <c r="I8" s="48" cm="1">
        <f t="array" ref="I8">SUMPRODUCT((Data!$A$2:$A$44262=I$3)*(Data!$D$2:$D$44262=$A8)*(Data!$E$2:$E$44262=$B8)*(Data!$F$2:$F$44262))</f>
        <v>8846</v>
      </c>
      <c r="J8" s="48" cm="1">
        <f t="array" ref="J8">SUMPRODUCT((Data!$A$2:$A$44262=J$3)*(Data!$D$2:$D$44262=$A8)*(Data!$E$2:$E$44262=$B8)*(Data!$F$2:$F$44262))</f>
        <v>8451</v>
      </c>
      <c r="K8" s="48" cm="1">
        <f t="array" ref="K8">SUMPRODUCT((Data!$A$2:$A$44262=K$3)*(Data!$D$2:$D$44262=$A8)*(Data!$E$2:$E$44262=$B8)*(Data!$F$2:$F$44262))</f>
        <v>8207</v>
      </c>
      <c r="L8" s="48" cm="1">
        <f t="array" ref="L8">SUMPRODUCT((Data!$A$2:$A$44262=L$3)*(Data!$D$2:$D$44262=$A8)*(Data!$E$2:$E$44262=$B8)*(Data!$F$2:$F$44262))</f>
        <v>8999</v>
      </c>
      <c r="M8" s="48" cm="1">
        <f t="array" ref="M8">SUMPRODUCT((Data!$A$2:$A$44262=M$3)*(Data!$D$2:$D$44262=$A8)*(Data!$E$2:$E$44262=$B8)*(Data!$F$2:$F$44262))</f>
        <v>9262</v>
      </c>
      <c r="N8" s="48" cm="1">
        <f t="array" ref="N8">SUMPRODUCT((Data!$A$2:$A$44262=N$3)*(Data!$D$2:$D$44262=$A8)*(Data!$E$2:$E$44262=$B8)*(Data!$F$2:$F$44262))</f>
        <v>7367</v>
      </c>
      <c r="O8" s="48" cm="1">
        <f t="array" ref="O8">SUMPRODUCT((Data!$A$2:$A$44262=O$3)*(Data!$D$2:$D$44262=$A8)*(Data!$E$2:$E$44262=$B8)*(Data!$F$2:$F$44262))</f>
        <v>9473</v>
      </c>
      <c r="P8" s="48" cm="1">
        <f t="array" ref="P8">SUMPRODUCT((Data!$A$2:$A$44262=P$3)*(Data!$D$2:$D$44262=$A8)*(Data!$E$2:$E$44262=$B8)*(Data!$F$2:$F$44262))</f>
        <v>9440</v>
      </c>
      <c r="Q8" s="48" cm="1">
        <f t="array" ref="Q8">SUMPRODUCT((Data!$A$2:$A$44262=Q$3)*(Data!$D$2:$D$44262=$A8)*(Data!$E$2:$E$44262=$B8)*(Data!$F$2:$F$44262))</f>
        <v>9791</v>
      </c>
      <c r="R8" s="49" cm="1">
        <f t="array" ref="R8">SUMPRODUCT((Data!$A$2:$A$44262=R$3)*(Data!$D$2:$D$44262=$A8)*(Data!$E$2:$E$44262=$B8)*(Data!$F$2:$F$44262))</f>
        <v>10268</v>
      </c>
      <c r="S8" s="48" cm="1">
        <f t="array" ref="S8">SUMPRODUCT((Data!$B$2:$B$44262=S$3)*(Data!$D$2:$D$44262=$A8)*(Data!$E$2:$E$44262=$B8)*(Data!$F$2:$F$44262))</f>
        <v>9791</v>
      </c>
      <c r="T8" s="48" cm="1">
        <f t="array" ref="T8">SUMPRODUCT((Data!$B$2:$B$44262=T$3)*(Data!$D$2:$D$44262=$A8)*(Data!$E$2:$E$44262=$B8)*(Data!$F$2:$F$44262))</f>
        <v>10268</v>
      </c>
      <c r="U8" s="58">
        <f t="shared" si="7"/>
        <v>4.8718210601572887E-2</v>
      </c>
      <c r="V8" s="58"/>
      <c r="W8" s="47"/>
      <c r="X8" s="47"/>
      <c r="Y8" s="47"/>
      <c r="Z8" s="47"/>
      <c r="AA8" s="47"/>
      <c r="AB8" s="47"/>
      <c r="AC8" s="47"/>
      <c r="AD8" s="47"/>
      <c r="AE8" s="47"/>
      <c r="AF8" s="47"/>
      <c r="AG8" s="47"/>
      <c r="AH8" s="52"/>
    </row>
    <row r="9" spans="1:34" ht="15.75" x14ac:dyDescent="0.2">
      <c r="A9" s="61" t="s">
        <v>13</v>
      </c>
      <c r="B9" s="61" t="s">
        <v>18</v>
      </c>
      <c r="C9" s="48" t="s">
        <v>16</v>
      </c>
      <c r="D9" s="48" cm="1">
        <f t="array" ref="D9">SUMPRODUCT((Data!$A$2:$A$44262=D$3)*(Data!$D$2:$D$44262=$A9)*(Data!$E$2:$E$44262=$B9)*(Data!$F$2:$F$44262))</f>
        <v>10</v>
      </c>
      <c r="E9" s="48" cm="1">
        <f t="array" ref="E9">SUMPRODUCT((Data!$A$2:$A$44262=E$3)*(Data!$D$2:$D$44262=$A9)*(Data!$E$2:$E$44262=$B9)*(Data!$F$2:$F$44262))</f>
        <v>12</v>
      </c>
      <c r="F9" s="48" cm="1">
        <f t="array" ref="F9">SUMPRODUCT((Data!$A$2:$A$44262=F$3)*(Data!$D$2:$D$44262=$A9)*(Data!$E$2:$E$44262=$B9)*(Data!$F$2:$F$44262))</f>
        <v>4855</v>
      </c>
      <c r="G9" s="48" cm="1">
        <f t="array" ref="G9">SUMPRODUCT((Data!$A$2:$A$44262=G$3)*(Data!$D$2:$D$44262=$A9)*(Data!$E$2:$E$44262=$B9)*(Data!$F$2:$F$44262))</f>
        <v>5936</v>
      </c>
      <c r="H9" s="48" cm="1">
        <f t="array" ref="H9">SUMPRODUCT((Data!$A$2:$A$44262=H$3)*(Data!$D$2:$D$44262=$A9)*(Data!$E$2:$E$44262=$B9)*(Data!$F$2:$F$44262))</f>
        <v>6672</v>
      </c>
      <c r="I9" s="48" cm="1">
        <f t="array" ref="I9">SUMPRODUCT((Data!$A$2:$A$44262=I$3)*(Data!$D$2:$D$44262=$A9)*(Data!$E$2:$E$44262=$B9)*(Data!$F$2:$F$44262))</f>
        <v>7938</v>
      </c>
      <c r="J9" s="48" cm="1">
        <f t="array" ref="J9">SUMPRODUCT((Data!$A$2:$A$44262=J$3)*(Data!$D$2:$D$44262=$A9)*(Data!$E$2:$E$44262=$B9)*(Data!$F$2:$F$44262))</f>
        <v>8229</v>
      </c>
      <c r="K9" s="48" cm="1">
        <f t="array" ref="K9">SUMPRODUCT((Data!$A$2:$A$44262=K$3)*(Data!$D$2:$D$44262=$A9)*(Data!$E$2:$E$44262=$B9)*(Data!$F$2:$F$44262))</f>
        <v>8737</v>
      </c>
      <c r="L9" s="48" cm="1">
        <f t="array" ref="L9">SUMPRODUCT((Data!$A$2:$A$44262=L$3)*(Data!$D$2:$D$44262=$A9)*(Data!$E$2:$E$44262=$B9)*(Data!$F$2:$F$44262))</f>
        <v>9568</v>
      </c>
      <c r="M9" s="48" cm="1">
        <f t="array" ref="M9">SUMPRODUCT((Data!$A$2:$A$44262=M$3)*(Data!$D$2:$D$44262=$A9)*(Data!$E$2:$E$44262=$B9)*(Data!$F$2:$F$44262))</f>
        <v>9585</v>
      </c>
      <c r="N9" s="48" cm="1">
        <f t="array" ref="N9">SUMPRODUCT((Data!$A$2:$A$44262=N$3)*(Data!$D$2:$D$44262=$A9)*(Data!$E$2:$E$44262=$B9)*(Data!$F$2:$F$44262))</f>
        <v>6924</v>
      </c>
      <c r="O9" s="48" cm="1">
        <f t="array" ref="O9">SUMPRODUCT((Data!$A$2:$A$44262=O$3)*(Data!$D$2:$D$44262=$A9)*(Data!$E$2:$E$44262=$B9)*(Data!$F$2:$F$44262))</f>
        <v>10122</v>
      </c>
      <c r="P9" s="48" cm="1">
        <f t="array" ref="P9">SUMPRODUCT((Data!$A$2:$A$44262=P$3)*(Data!$D$2:$D$44262=$A9)*(Data!$E$2:$E$44262=$B9)*(Data!$F$2:$F$44262))</f>
        <v>10488</v>
      </c>
      <c r="Q9" s="48" cm="1">
        <f t="array" ref="Q9">SUMPRODUCT((Data!$A$2:$A$44262=Q$3)*(Data!$D$2:$D$44262=$A9)*(Data!$E$2:$E$44262=$B9)*(Data!$F$2:$F$44262))</f>
        <v>10994</v>
      </c>
      <c r="R9" s="49" cm="1">
        <f t="array" ref="R9">SUMPRODUCT((Data!$A$2:$A$44262=R$3)*(Data!$D$2:$D$44262=$A9)*(Data!$E$2:$E$44262=$B9)*(Data!$F$2:$F$44262))</f>
        <v>11431</v>
      </c>
      <c r="S9" s="48" cm="1">
        <f t="array" ref="S9">SUMPRODUCT((Data!$B$2:$B$44262=S$3)*(Data!$D$2:$D$44262=$A9)*(Data!$E$2:$E$44262=$B9)*(Data!$F$2:$F$44262))</f>
        <v>10994</v>
      </c>
      <c r="T9" s="48" cm="1">
        <f t="array" ref="T9">SUMPRODUCT((Data!$B$2:$B$44262=T$3)*(Data!$D$2:$D$44262=$A9)*(Data!$E$2:$E$44262=$B9)*(Data!$F$2:$F$44262))</f>
        <v>11431</v>
      </c>
      <c r="U9" s="58">
        <f t="shared" si="7"/>
        <v>3.9748953974895418E-2</v>
      </c>
      <c r="V9" s="58"/>
      <c r="W9" s="47"/>
      <c r="X9" s="47"/>
      <c r="Y9" s="47"/>
      <c r="Z9" s="47"/>
      <c r="AA9" s="47"/>
      <c r="AB9" s="47"/>
      <c r="AC9" s="47"/>
      <c r="AD9" s="47"/>
      <c r="AE9" s="47"/>
      <c r="AF9" s="47"/>
      <c r="AG9" s="47"/>
      <c r="AH9" s="52"/>
    </row>
    <row r="10" spans="1:34" ht="15.75" x14ac:dyDescent="0.2">
      <c r="A10" s="61" t="s">
        <v>13</v>
      </c>
      <c r="B10" s="61" t="s">
        <v>19</v>
      </c>
      <c r="C10" s="48">
        <f>SUMPRODUCT(('Old Data'!$A$2:$A$8848=C$3)*('Old Data'!$D$2:$D$8848=$A10)*('Old Data'!$E$2:$E$8848=$B10)*('Old Data'!$F$2:$F$8848))</f>
        <v>1794</v>
      </c>
      <c r="D10" s="48" cm="1">
        <f t="array" ref="D10">SUMPRODUCT((Data!$A$2:$A$44262=D$3)*(Data!$D$2:$D$44262=$A10)*(Data!$E$2:$E$44262=$B10)*(Data!$F$2:$F$44262))</f>
        <v>1842</v>
      </c>
      <c r="E10" s="48" cm="1">
        <f t="array" ref="E10">SUMPRODUCT((Data!$A$2:$A$44262=E$3)*(Data!$D$2:$D$44262=$A10)*(Data!$E$2:$E$44262=$B10)*(Data!$F$2:$F$44262))</f>
        <v>1740</v>
      </c>
      <c r="F10" s="48" cm="1">
        <f t="array" ref="F10">SUMPRODUCT((Data!$A$2:$A$44262=F$3)*(Data!$D$2:$D$44262=$A10)*(Data!$E$2:$E$44262=$B10)*(Data!$F$2:$F$44262))</f>
        <v>1030</v>
      </c>
      <c r="G10" s="48" cm="1">
        <f t="array" ref="G10">SUMPRODUCT((Data!$A$2:$A$44262=G$3)*(Data!$D$2:$D$44262=$A10)*(Data!$E$2:$E$44262=$B10)*(Data!$F$2:$F$44262))</f>
        <v>857</v>
      </c>
      <c r="H10" s="48" cm="1">
        <f t="array" ref="H10">SUMPRODUCT((Data!$A$2:$A$44262=H$3)*(Data!$D$2:$D$44262=$A10)*(Data!$E$2:$E$44262=$B10)*(Data!$F$2:$F$44262))</f>
        <v>856</v>
      </c>
      <c r="I10" s="48" cm="1">
        <f t="array" ref="I10">SUMPRODUCT((Data!$A$2:$A$44262=I$3)*(Data!$D$2:$D$44262=$A10)*(Data!$E$2:$E$44262=$B10)*(Data!$F$2:$F$44262))</f>
        <v>848</v>
      </c>
      <c r="J10" s="48" cm="1">
        <f t="array" ref="J10">SUMPRODUCT((Data!$A$2:$A$44262=J$3)*(Data!$D$2:$D$44262=$A10)*(Data!$E$2:$E$44262=$B10)*(Data!$F$2:$F$44262))</f>
        <v>971</v>
      </c>
      <c r="K10" s="48" cm="1">
        <f t="array" ref="K10">SUMPRODUCT((Data!$A$2:$A$44262=K$3)*(Data!$D$2:$D$44262=$A10)*(Data!$E$2:$E$44262=$B10)*(Data!$F$2:$F$44262))</f>
        <v>819</v>
      </c>
      <c r="L10" s="48" cm="1">
        <f t="array" ref="L10">SUMPRODUCT((Data!$A$2:$A$44262=L$3)*(Data!$D$2:$D$44262=$A10)*(Data!$E$2:$E$44262=$B10)*(Data!$F$2:$F$44262))</f>
        <v>844</v>
      </c>
      <c r="M10" s="48" cm="1">
        <f t="array" ref="M10">SUMPRODUCT((Data!$A$2:$A$44262=M$3)*(Data!$D$2:$D$44262=$A10)*(Data!$E$2:$E$44262=$B10)*(Data!$F$2:$F$44262))</f>
        <v>739</v>
      </c>
      <c r="N10" s="48" cm="1">
        <f t="array" ref="N10">SUMPRODUCT((Data!$A$2:$A$44262=N$3)*(Data!$D$2:$D$44262=$A10)*(Data!$E$2:$E$44262=$B10)*(Data!$F$2:$F$44262))</f>
        <v>529</v>
      </c>
      <c r="O10" s="48" cm="1">
        <f t="array" ref="O10">SUMPRODUCT((Data!$A$2:$A$44262=O$3)*(Data!$D$2:$D$44262=$A10)*(Data!$E$2:$E$44262=$B10)*(Data!$F$2:$F$44262))</f>
        <v>637</v>
      </c>
      <c r="P10" s="48" cm="1">
        <f t="array" ref="P10">SUMPRODUCT((Data!$A$2:$A$44262=P$3)*(Data!$D$2:$D$44262=$A10)*(Data!$E$2:$E$44262=$B10)*(Data!$F$2:$F$44262))</f>
        <v>591</v>
      </c>
      <c r="Q10" s="48" cm="1">
        <f t="array" ref="Q10">SUMPRODUCT((Data!$A$2:$A$44262=Q$3)*(Data!$D$2:$D$44262=$A10)*(Data!$E$2:$E$44262=$B10)*(Data!$F$2:$F$44262))</f>
        <v>572</v>
      </c>
      <c r="R10" s="49" cm="1">
        <f t="array" ref="R10">SUMPRODUCT((Data!$A$2:$A$44262=R$3)*(Data!$D$2:$D$44262=$A10)*(Data!$E$2:$E$44262=$B10)*(Data!$F$2:$F$44262))</f>
        <v>497</v>
      </c>
      <c r="S10" s="48" cm="1">
        <f t="array" ref="S10">SUMPRODUCT((Data!$B$2:$B$44262=S$3)*(Data!$D$2:$D$44262=$A10)*(Data!$E$2:$E$44262=$B10)*(Data!$F$2:$F$44262))</f>
        <v>572</v>
      </c>
      <c r="T10" s="48" cm="1">
        <f t="array" ref="T10">SUMPRODUCT((Data!$B$2:$B$44262=T$3)*(Data!$D$2:$D$44262=$A10)*(Data!$E$2:$E$44262=$B10)*(Data!$F$2:$F$44262))</f>
        <v>497</v>
      </c>
      <c r="U10" s="58">
        <f t="shared" si="7"/>
        <v>-0.13111888111888115</v>
      </c>
      <c r="V10" s="58"/>
      <c r="W10" s="47"/>
      <c r="X10" s="47"/>
      <c r="Y10" s="47"/>
      <c r="Z10" s="47"/>
      <c r="AA10" s="47"/>
      <c r="AB10" s="47"/>
      <c r="AC10" s="47"/>
      <c r="AD10" s="47"/>
      <c r="AE10" s="47"/>
      <c r="AF10" s="47"/>
      <c r="AG10" s="47"/>
      <c r="AH10" s="52"/>
    </row>
    <row r="11" spans="1:34" ht="15.75" x14ac:dyDescent="0.2">
      <c r="A11" s="61" t="s">
        <v>13</v>
      </c>
      <c r="B11" s="61" t="s">
        <v>20</v>
      </c>
      <c r="C11" s="48" t="s">
        <v>16</v>
      </c>
      <c r="D11" s="48" cm="1">
        <f t="array" ref="D11">SUMPRODUCT((Data!$A$2:$A$44262=D$3)*(Data!$D$2:$D$44262=$A11)*(Data!$E$2:$E$44262=$B11)*(Data!$F$2:$F$44262))</f>
        <v>3</v>
      </c>
      <c r="E11" s="48" cm="1">
        <f t="array" ref="E11">SUMPRODUCT((Data!$A$2:$A$44262=E$3)*(Data!$D$2:$D$44262=$A11)*(Data!$E$2:$E$44262=$B11)*(Data!$F$2:$F$44262))</f>
        <v>4</v>
      </c>
      <c r="F11" s="48" cm="1">
        <f t="array" ref="F11">SUMPRODUCT((Data!$A$2:$A$44262=F$3)*(Data!$D$2:$D$44262=$A11)*(Data!$E$2:$E$44262=$B11)*(Data!$F$2:$F$44262))</f>
        <v>1101</v>
      </c>
      <c r="G11" s="48" cm="1">
        <f t="array" ref="G11">SUMPRODUCT((Data!$A$2:$A$44262=G$3)*(Data!$D$2:$D$44262=$A11)*(Data!$E$2:$E$44262=$B11)*(Data!$F$2:$F$44262))</f>
        <v>1344</v>
      </c>
      <c r="H11" s="48" cm="1">
        <f t="array" ref="H11">SUMPRODUCT((Data!$A$2:$A$44262=H$3)*(Data!$D$2:$D$44262=$A11)*(Data!$E$2:$E$44262=$B11)*(Data!$F$2:$F$44262))</f>
        <v>1475</v>
      </c>
      <c r="I11" s="48" cm="1">
        <f t="array" ref="I11">SUMPRODUCT((Data!$A$2:$A$44262=I$3)*(Data!$D$2:$D$44262=$A11)*(Data!$E$2:$E$44262=$B11)*(Data!$F$2:$F$44262))</f>
        <v>1594</v>
      </c>
      <c r="J11" s="48" cm="1">
        <f t="array" ref="J11">SUMPRODUCT((Data!$A$2:$A$44262=J$3)*(Data!$D$2:$D$44262=$A11)*(Data!$E$2:$E$44262=$B11)*(Data!$F$2:$F$44262))</f>
        <v>1589</v>
      </c>
      <c r="K11" s="48" cm="1">
        <f t="array" ref="K11">SUMPRODUCT((Data!$A$2:$A$44262=K$3)*(Data!$D$2:$D$44262=$A11)*(Data!$E$2:$E$44262=$B11)*(Data!$F$2:$F$44262))</f>
        <v>1552</v>
      </c>
      <c r="L11" s="48" cm="1">
        <f t="array" ref="L11">SUMPRODUCT((Data!$A$2:$A$44262=L$3)*(Data!$D$2:$D$44262=$A11)*(Data!$E$2:$E$44262=$B11)*(Data!$F$2:$F$44262))</f>
        <v>1532</v>
      </c>
      <c r="M11" s="48" cm="1">
        <f t="array" ref="M11">SUMPRODUCT((Data!$A$2:$A$44262=M$3)*(Data!$D$2:$D$44262=$A11)*(Data!$E$2:$E$44262=$B11)*(Data!$F$2:$F$44262))</f>
        <v>1424</v>
      </c>
      <c r="N11" s="48" cm="1">
        <f t="array" ref="N11">SUMPRODUCT((Data!$A$2:$A$44262=N$3)*(Data!$D$2:$D$44262=$A11)*(Data!$E$2:$E$44262=$B11)*(Data!$F$2:$F$44262))</f>
        <v>881</v>
      </c>
      <c r="O11" s="48" cm="1">
        <f t="array" ref="O11">SUMPRODUCT((Data!$A$2:$A$44262=O$3)*(Data!$D$2:$D$44262=$A11)*(Data!$E$2:$E$44262=$B11)*(Data!$F$2:$F$44262))</f>
        <v>1402</v>
      </c>
      <c r="P11" s="48" cm="1">
        <f t="array" ref="P11">SUMPRODUCT((Data!$A$2:$A$44262=P$3)*(Data!$D$2:$D$44262=$A11)*(Data!$E$2:$E$44262=$B11)*(Data!$F$2:$F$44262))</f>
        <v>1553</v>
      </c>
      <c r="Q11" s="48" cm="1">
        <f t="array" ref="Q11">SUMPRODUCT((Data!$A$2:$A$44262=Q$3)*(Data!$D$2:$D$44262=$A11)*(Data!$E$2:$E$44262=$B11)*(Data!$F$2:$F$44262))</f>
        <v>1321</v>
      </c>
      <c r="R11" s="49" cm="1">
        <f t="array" ref="R11">SUMPRODUCT((Data!$A$2:$A$44262=R$3)*(Data!$D$2:$D$44262=$A11)*(Data!$E$2:$E$44262=$B11)*(Data!$F$2:$F$44262))</f>
        <v>1229</v>
      </c>
      <c r="S11" s="48" cm="1">
        <f t="array" ref="S11">SUMPRODUCT((Data!$B$2:$B$44262=S$3)*(Data!$D$2:$D$44262=$A11)*(Data!$E$2:$E$44262=$B11)*(Data!$F$2:$F$44262))</f>
        <v>1321</v>
      </c>
      <c r="T11" s="48" cm="1">
        <f t="array" ref="T11">SUMPRODUCT((Data!$B$2:$B$44262=T$3)*(Data!$D$2:$D$44262=$A11)*(Data!$E$2:$E$44262=$B11)*(Data!$F$2:$F$44262))</f>
        <v>1229</v>
      </c>
      <c r="U11" s="58">
        <f t="shared" si="7"/>
        <v>-6.9644208932626794E-2</v>
      </c>
      <c r="V11" s="58"/>
      <c r="W11" s="47"/>
      <c r="X11" s="47"/>
      <c r="Y11" s="47"/>
      <c r="Z11" s="47"/>
      <c r="AA11" s="47"/>
      <c r="AB11" s="47"/>
      <c r="AC11" s="47"/>
      <c r="AD11" s="47"/>
      <c r="AE11" s="47"/>
      <c r="AF11" s="47"/>
      <c r="AG11" s="47"/>
      <c r="AH11" s="52"/>
    </row>
    <row r="12" spans="1:34" ht="15.75" x14ac:dyDescent="0.2">
      <c r="A12" s="61" t="s">
        <v>13</v>
      </c>
      <c r="B12" s="61" t="s">
        <v>21</v>
      </c>
      <c r="C12" s="48">
        <f>SUMPRODUCT(('Old Data'!$A$2:$A$8848=C$3)*('Old Data'!$D$2:$D$8848=$A12)*('Old Data'!$E$2:$E$8848=$B12)*('Old Data'!$F$2:$F$8848))</f>
        <v>968</v>
      </c>
      <c r="D12" s="48" cm="1">
        <f t="array" ref="D12">SUMPRODUCT((Data!$A$2:$A$44262=D$3)*(Data!$D$2:$D$44262=$A12)*(Data!$E$2:$E$44262=$B12)*(Data!$F$2:$F$44262))</f>
        <v>796</v>
      </c>
      <c r="E12" s="48" cm="1">
        <f t="array" ref="E12">SUMPRODUCT((Data!$A$2:$A$44262=E$3)*(Data!$D$2:$D$44262=$A12)*(Data!$E$2:$E$44262=$B12)*(Data!$F$2:$F$44262))</f>
        <v>680</v>
      </c>
      <c r="F12" s="48" cm="1">
        <f t="array" ref="F12">SUMPRODUCT((Data!$A$2:$A$44262=F$3)*(Data!$D$2:$D$44262=$A12)*(Data!$E$2:$E$44262=$B12)*(Data!$F$2:$F$44262))</f>
        <v>545</v>
      </c>
      <c r="G12" s="48" cm="1">
        <f t="array" ref="G12">SUMPRODUCT((Data!$A$2:$A$44262=G$3)*(Data!$D$2:$D$44262=$A12)*(Data!$E$2:$E$44262=$B12)*(Data!$F$2:$F$44262))</f>
        <v>534</v>
      </c>
      <c r="H12" s="48" cm="1">
        <f t="array" ref="H12">SUMPRODUCT((Data!$A$2:$A$44262=H$3)*(Data!$D$2:$D$44262=$A12)*(Data!$E$2:$E$44262=$B12)*(Data!$F$2:$F$44262))</f>
        <v>605</v>
      </c>
      <c r="I12" s="48" cm="1">
        <f t="array" ref="I12">SUMPRODUCT((Data!$A$2:$A$44262=I$3)*(Data!$D$2:$D$44262=$A12)*(Data!$E$2:$E$44262=$B12)*(Data!$F$2:$F$44262))</f>
        <v>617</v>
      </c>
      <c r="J12" s="48" cm="1">
        <f t="array" ref="J12">SUMPRODUCT((Data!$A$2:$A$44262=J$3)*(Data!$D$2:$D$44262=$A12)*(Data!$E$2:$E$44262=$B12)*(Data!$F$2:$F$44262))</f>
        <v>662</v>
      </c>
      <c r="K12" s="48" cm="1">
        <f t="array" ref="K12">SUMPRODUCT((Data!$A$2:$A$44262=K$3)*(Data!$D$2:$D$44262=$A12)*(Data!$E$2:$E$44262=$B12)*(Data!$F$2:$F$44262))</f>
        <v>660</v>
      </c>
      <c r="L12" s="48" cm="1">
        <f t="array" ref="L12">SUMPRODUCT((Data!$A$2:$A$44262=L$3)*(Data!$D$2:$D$44262=$A12)*(Data!$E$2:$E$44262=$B12)*(Data!$F$2:$F$44262))</f>
        <v>709</v>
      </c>
      <c r="M12" s="48" cm="1">
        <f t="array" ref="M12">SUMPRODUCT((Data!$A$2:$A$44262=M$3)*(Data!$D$2:$D$44262=$A12)*(Data!$E$2:$E$44262=$B12)*(Data!$F$2:$F$44262))</f>
        <v>722</v>
      </c>
      <c r="N12" s="48" cm="1">
        <f t="array" ref="N12">SUMPRODUCT((Data!$A$2:$A$44262=N$3)*(Data!$D$2:$D$44262=$A12)*(Data!$E$2:$E$44262=$B12)*(Data!$F$2:$F$44262))</f>
        <v>528</v>
      </c>
      <c r="O12" s="48" cm="1">
        <f t="array" ref="O12">SUMPRODUCT((Data!$A$2:$A$44262=O$3)*(Data!$D$2:$D$44262=$A12)*(Data!$E$2:$E$44262=$B12)*(Data!$F$2:$F$44262))</f>
        <v>600</v>
      </c>
      <c r="P12" s="48" cm="1">
        <f t="array" ref="P12">SUMPRODUCT((Data!$A$2:$A$44262=P$3)*(Data!$D$2:$D$44262=$A12)*(Data!$E$2:$E$44262=$B12)*(Data!$F$2:$F$44262))</f>
        <v>637</v>
      </c>
      <c r="Q12" s="48" cm="1">
        <f t="array" ref="Q12">SUMPRODUCT((Data!$A$2:$A$44262=Q$3)*(Data!$D$2:$D$44262=$A12)*(Data!$E$2:$E$44262=$B12)*(Data!$F$2:$F$44262))</f>
        <v>759</v>
      </c>
      <c r="R12" s="49" cm="1">
        <f t="array" ref="R12">SUMPRODUCT((Data!$A$2:$A$44262=R$3)*(Data!$D$2:$D$44262=$A12)*(Data!$E$2:$E$44262=$B12)*(Data!$F$2:$F$44262))</f>
        <v>734</v>
      </c>
      <c r="S12" s="48" cm="1">
        <f t="array" ref="S12">SUMPRODUCT((Data!$B$2:$B$44262=S$3)*(Data!$D$2:$D$44262=$A12)*(Data!$E$2:$E$44262=$B12)*(Data!$F$2:$F$44262))</f>
        <v>759</v>
      </c>
      <c r="T12" s="48" cm="1">
        <f t="array" ref="T12">SUMPRODUCT((Data!$B$2:$B$44262=T$3)*(Data!$D$2:$D$44262=$A12)*(Data!$E$2:$E$44262=$B12)*(Data!$F$2:$F$44262))</f>
        <v>734</v>
      </c>
      <c r="U12" s="58">
        <f t="shared" si="7"/>
        <v>-3.2938076416337281E-2</v>
      </c>
      <c r="V12" s="58"/>
      <c r="W12" s="47"/>
      <c r="X12" s="47"/>
      <c r="Y12" s="47"/>
      <c r="Z12" s="47"/>
      <c r="AA12" s="47"/>
      <c r="AB12" s="47"/>
      <c r="AC12" s="47"/>
      <c r="AD12" s="47"/>
      <c r="AE12" s="47"/>
      <c r="AF12" s="47"/>
      <c r="AG12" s="47"/>
      <c r="AH12" s="52"/>
    </row>
    <row r="13" spans="1:34" ht="15.75" x14ac:dyDescent="0.2">
      <c r="A13" s="61" t="s">
        <v>13</v>
      </c>
      <c r="B13" s="61" t="s">
        <v>22</v>
      </c>
      <c r="C13" s="48">
        <f>SUMPRODUCT(('Old Data'!$A$2:$A$8848=C$3)*('Old Data'!$D$2:$D$8848=$A13)*('Old Data'!$E$2:$E$8848=$B13)*('Old Data'!$F$2:$F$8848))</f>
        <v>3588</v>
      </c>
      <c r="D13" s="48" cm="1">
        <f t="array" ref="D13">SUMPRODUCT((Data!$A$2:$A$44262=D$3)*(Data!$D$2:$D$44262=$A13)*(Data!$E$2:$E$44262=$B13)*(Data!$F$2:$F$44262))</f>
        <v>3056</v>
      </c>
      <c r="E13" s="48" cm="1">
        <f t="array" ref="E13">SUMPRODUCT((Data!$A$2:$A$44262=E$3)*(Data!$D$2:$D$44262=$A13)*(Data!$E$2:$E$44262=$B13)*(Data!$F$2:$F$44262))</f>
        <v>2772</v>
      </c>
      <c r="F13" s="48" cm="1">
        <f t="array" ref="F13">SUMPRODUCT((Data!$A$2:$A$44262=F$3)*(Data!$D$2:$D$44262=$A13)*(Data!$E$2:$E$44262=$B13)*(Data!$F$2:$F$44262))</f>
        <v>2341</v>
      </c>
      <c r="G13" s="48" cm="1">
        <f t="array" ref="G13">SUMPRODUCT((Data!$A$2:$A$44262=G$3)*(Data!$D$2:$D$44262=$A13)*(Data!$E$2:$E$44262=$B13)*(Data!$F$2:$F$44262))</f>
        <v>2112</v>
      </c>
      <c r="H13" s="48" cm="1">
        <f t="array" ref="H13">SUMPRODUCT((Data!$A$2:$A$44262=H$3)*(Data!$D$2:$D$44262=$A13)*(Data!$E$2:$E$44262=$B13)*(Data!$F$2:$F$44262))</f>
        <v>2153</v>
      </c>
      <c r="I13" s="48" cm="1">
        <f t="array" ref="I13">SUMPRODUCT((Data!$A$2:$A$44262=I$3)*(Data!$D$2:$D$44262=$A13)*(Data!$E$2:$E$44262=$B13)*(Data!$F$2:$F$44262))</f>
        <v>2261</v>
      </c>
      <c r="J13" s="48" cm="1">
        <f t="array" ref="J13">SUMPRODUCT((Data!$A$2:$A$44262=J$3)*(Data!$D$2:$D$44262=$A13)*(Data!$E$2:$E$44262=$B13)*(Data!$F$2:$F$44262))</f>
        <v>1951</v>
      </c>
      <c r="K13" s="48" cm="1">
        <f t="array" ref="K13">SUMPRODUCT((Data!$A$2:$A$44262=K$3)*(Data!$D$2:$D$44262=$A13)*(Data!$E$2:$E$44262=$B13)*(Data!$F$2:$F$44262))</f>
        <v>2087</v>
      </c>
      <c r="L13" s="48" cm="1">
        <f t="array" ref="L13">SUMPRODUCT((Data!$A$2:$A$44262=L$3)*(Data!$D$2:$D$44262=$A13)*(Data!$E$2:$E$44262=$B13)*(Data!$F$2:$F$44262))</f>
        <v>2002</v>
      </c>
      <c r="M13" s="48" cm="1">
        <f t="array" ref="M13">SUMPRODUCT((Data!$A$2:$A$44262=M$3)*(Data!$D$2:$D$44262=$A13)*(Data!$E$2:$E$44262=$B13)*(Data!$F$2:$F$44262))</f>
        <v>1930</v>
      </c>
      <c r="N13" s="48" cm="1">
        <f t="array" ref="N13">SUMPRODUCT((Data!$A$2:$A$44262=N$3)*(Data!$D$2:$D$44262=$A13)*(Data!$E$2:$E$44262=$B13)*(Data!$F$2:$F$44262))</f>
        <v>1353</v>
      </c>
      <c r="O13" s="48" cm="1">
        <f t="array" ref="O13">SUMPRODUCT((Data!$A$2:$A$44262=O$3)*(Data!$D$2:$D$44262=$A13)*(Data!$E$2:$E$44262=$B13)*(Data!$F$2:$F$44262))</f>
        <v>1770</v>
      </c>
      <c r="P13" s="48" cm="1">
        <f t="array" ref="P13">SUMPRODUCT((Data!$A$2:$A$44262=P$3)*(Data!$D$2:$D$44262=$A13)*(Data!$E$2:$E$44262=$B13)*(Data!$F$2:$F$44262))</f>
        <v>1883</v>
      </c>
      <c r="Q13" s="48" cm="1">
        <f t="array" ref="Q13">SUMPRODUCT((Data!$A$2:$A$44262=Q$3)*(Data!$D$2:$D$44262=$A13)*(Data!$E$2:$E$44262=$B13)*(Data!$F$2:$F$44262))</f>
        <v>1884</v>
      </c>
      <c r="R13" s="49" cm="1">
        <f t="array" ref="R13">SUMPRODUCT((Data!$A$2:$A$44262=R$3)*(Data!$D$2:$D$44262=$A13)*(Data!$E$2:$E$44262=$B13)*(Data!$F$2:$F$44262))</f>
        <v>1733</v>
      </c>
      <c r="S13" s="48" cm="1">
        <f t="array" ref="S13">SUMPRODUCT((Data!$B$2:$B$44262=S$3)*(Data!$D$2:$D$44262=$A13)*(Data!$E$2:$E$44262=$B13)*(Data!$F$2:$F$44262))</f>
        <v>1884</v>
      </c>
      <c r="T13" s="48" cm="1">
        <f t="array" ref="T13">SUMPRODUCT((Data!$B$2:$B$44262=T$3)*(Data!$D$2:$D$44262=$A13)*(Data!$E$2:$E$44262=$B13)*(Data!$F$2:$F$44262))</f>
        <v>1733</v>
      </c>
      <c r="U13" s="58">
        <f t="shared" si="7"/>
        <v>-8.0148619957537193E-2</v>
      </c>
      <c r="V13" s="58"/>
      <c r="W13" s="47"/>
      <c r="X13" s="47"/>
      <c r="Y13" s="47"/>
      <c r="Z13" s="47"/>
      <c r="AA13" s="47"/>
      <c r="AB13" s="47"/>
      <c r="AC13" s="47"/>
      <c r="AD13" s="47"/>
      <c r="AE13" s="47"/>
      <c r="AF13" s="47"/>
      <c r="AG13" s="47"/>
      <c r="AH13" s="52"/>
    </row>
    <row r="14" spans="1:34" ht="15.75" x14ac:dyDescent="0.2">
      <c r="A14" s="61" t="s">
        <v>13</v>
      </c>
      <c r="B14" s="61" t="s">
        <v>23</v>
      </c>
      <c r="C14" s="48">
        <f>SUMPRODUCT(('Old Data'!$A$2:$A$8848=C$3)*('Old Data'!$D$2:$D$8848=$A14)*('Old Data'!$E$2:$E$8848=$B14)*('Old Data'!$F$2:$F$8848))</f>
        <v>1851</v>
      </c>
      <c r="D14" s="48" cm="1">
        <f t="array" ref="D14">SUMPRODUCT((Data!$A$2:$A$44262=D$3)*(Data!$D$2:$D$44262=$A14)*(Data!$E$2:$E$44262=$B14)*(Data!$F$2:$F$44262))</f>
        <v>1765</v>
      </c>
      <c r="E14" s="48" cm="1">
        <f t="array" ref="E14">SUMPRODUCT((Data!$A$2:$A$44262=E$3)*(Data!$D$2:$D$44262=$A14)*(Data!$E$2:$E$44262=$B14)*(Data!$F$2:$F$44262))</f>
        <v>1735</v>
      </c>
      <c r="F14" s="48" cm="1">
        <f t="array" ref="F14">SUMPRODUCT((Data!$A$2:$A$44262=F$3)*(Data!$D$2:$D$44262=$A14)*(Data!$E$2:$E$44262=$B14)*(Data!$F$2:$F$44262))</f>
        <v>708</v>
      </c>
      <c r="G14" s="48" cm="1">
        <f t="array" ref="G14">SUMPRODUCT((Data!$A$2:$A$44262=G$3)*(Data!$D$2:$D$44262=$A14)*(Data!$E$2:$E$44262=$B14)*(Data!$F$2:$F$44262))</f>
        <v>607</v>
      </c>
      <c r="H14" s="48" cm="1">
        <f t="array" ref="H14">SUMPRODUCT((Data!$A$2:$A$44262=H$3)*(Data!$D$2:$D$44262=$A14)*(Data!$E$2:$E$44262=$B14)*(Data!$F$2:$F$44262))</f>
        <v>717</v>
      </c>
      <c r="I14" s="48" cm="1">
        <f t="array" ref="I14">SUMPRODUCT((Data!$A$2:$A$44262=I$3)*(Data!$D$2:$D$44262=$A14)*(Data!$E$2:$E$44262=$B14)*(Data!$F$2:$F$44262))</f>
        <v>756</v>
      </c>
      <c r="J14" s="48" cm="1">
        <f t="array" ref="J14">SUMPRODUCT((Data!$A$2:$A$44262=J$3)*(Data!$D$2:$D$44262=$A14)*(Data!$E$2:$E$44262=$B14)*(Data!$F$2:$F$44262))</f>
        <v>722</v>
      </c>
      <c r="K14" s="48" cm="1">
        <f t="array" ref="K14">SUMPRODUCT((Data!$A$2:$A$44262=K$3)*(Data!$D$2:$D$44262=$A14)*(Data!$E$2:$E$44262=$B14)*(Data!$F$2:$F$44262))</f>
        <v>780</v>
      </c>
      <c r="L14" s="48" cm="1">
        <f t="array" ref="L14">SUMPRODUCT((Data!$A$2:$A$44262=L$3)*(Data!$D$2:$D$44262=$A14)*(Data!$E$2:$E$44262=$B14)*(Data!$F$2:$F$44262))</f>
        <v>700</v>
      </c>
      <c r="M14" s="48" cm="1">
        <f t="array" ref="M14">SUMPRODUCT((Data!$A$2:$A$44262=M$3)*(Data!$D$2:$D$44262=$A14)*(Data!$E$2:$E$44262=$B14)*(Data!$F$2:$F$44262))</f>
        <v>659</v>
      </c>
      <c r="N14" s="48" cm="1">
        <f t="array" ref="N14">SUMPRODUCT((Data!$A$2:$A$44262=N$3)*(Data!$D$2:$D$44262=$A14)*(Data!$E$2:$E$44262=$B14)*(Data!$F$2:$F$44262))</f>
        <v>443</v>
      </c>
      <c r="O14" s="48" cm="1">
        <f t="array" ref="O14">SUMPRODUCT((Data!$A$2:$A$44262=O$3)*(Data!$D$2:$D$44262=$A14)*(Data!$E$2:$E$44262=$B14)*(Data!$F$2:$F$44262))</f>
        <v>730</v>
      </c>
      <c r="P14" s="48" cm="1">
        <f t="array" ref="P14">SUMPRODUCT((Data!$A$2:$A$44262=P$3)*(Data!$D$2:$D$44262=$A14)*(Data!$E$2:$E$44262=$B14)*(Data!$F$2:$F$44262))</f>
        <v>729</v>
      </c>
      <c r="Q14" s="48" cm="1">
        <f t="array" ref="Q14">SUMPRODUCT((Data!$A$2:$A$44262=Q$3)*(Data!$D$2:$D$44262=$A14)*(Data!$E$2:$E$44262=$B14)*(Data!$F$2:$F$44262))</f>
        <v>715</v>
      </c>
      <c r="R14" s="49" cm="1">
        <f t="array" ref="R14">SUMPRODUCT((Data!$A$2:$A$44262=R$3)*(Data!$D$2:$D$44262=$A14)*(Data!$E$2:$E$44262=$B14)*(Data!$F$2:$F$44262))</f>
        <v>729</v>
      </c>
      <c r="S14" s="48" cm="1">
        <f t="array" ref="S14">SUMPRODUCT((Data!$B$2:$B$44262=S$3)*(Data!$D$2:$D$44262=$A14)*(Data!$E$2:$E$44262=$B14)*(Data!$F$2:$F$44262))</f>
        <v>715</v>
      </c>
      <c r="T14" s="48" cm="1">
        <f t="array" ref="T14">SUMPRODUCT((Data!$B$2:$B$44262=T$3)*(Data!$D$2:$D$44262=$A14)*(Data!$E$2:$E$44262=$B14)*(Data!$F$2:$F$44262))</f>
        <v>729</v>
      </c>
      <c r="U14" s="58">
        <f t="shared" si="7"/>
        <v>1.9580419580419672E-2</v>
      </c>
      <c r="V14" s="58"/>
      <c r="W14" s="47"/>
      <c r="X14" s="47"/>
      <c r="Y14" s="47"/>
      <c r="Z14" s="47"/>
      <c r="AA14" s="47"/>
      <c r="AB14" s="47"/>
      <c r="AC14" s="47"/>
      <c r="AD14" s="47"/>
      <c r="AE14" s="47"/>
      <c r="AF14" s="47"/>
      <c r="AG14" s="47"/>
      <c r="AH14" s="52"/>
    </row>
    <row r="15" spans="1:34" s="60" customFormat="1" ht="15.75" x14ac:dyDescent="0.25">
      <c r="A15" s="59" t="s">
        <v>24</v>
      </c>
      <c r="B15" s="59" t="s">
        <v>12</v>
      </c>
      <c r="C15" s="45">
        <f>SUM(C16:C23)</f>
        <v>1475</v>
      </c>
      <c r="D15" s="45" cm="1">
        <f t="array" ref="D15">SUMPRODUCT((Data!$A$2:$A$44262=D$3)*(Data!$D$2:$D$44262=$A15)*(Data!$F$2:$F$44262))</f>
        <v>1253</v>
      </c>
      <c r="E15" s="45" cm="1">
        <f t="array" ref="E15">SUMPRODUCT((Data!$A$2:$A$44262=E$3)*(Data!$D$2:$D$44262=$A15)*(Data!$F$2:$F$44262))</f>
        <v>1181</v>
      </c>
      <c r="F15" s="45" cm="1">
        <f t="array" ref="F15">SUMPRODUCT((Data!$A$2:$A$44262=F$3)*(Data!$D$2:$D$44262=$A15)*(Data!$F$2:$F$44262))</f>
        <v>1310</v>
      </c>
      <c r="G15" s="45" cm="1">
        <f t="array" ref="G15">SUMPRODUCT((Data!$A$2:$A$44262=G$3)*(Data!$D$2:$D$44262=$A15)*(Data!$F$2:$F$44262))</f>
        <v>1225</v>
      </c>
      <c r="H15" s="45" cm="1">
        <f t="array" ref="H15">SUMPRODUCT((Data!$A$2:$A$44262=H$3)*(Data!$D$2:$D$44262=$A15)*(Data!$F$2:$F$44262))</f>
        <v>1157</v>
      </c>
      <c r="I15" s="45" cm="1">
        <f t="array" ref="I15">SUMPRODUCT((Data!$A$2:$A$44262=I$3)*(Data!$D$2:$D$44262=$A15)*(Data!$F$2:$F$44262))</f>
        <v>1239</v>
      </c>
      <c r="J15" s="45" cm="1">
        <f t="array" ref="J15">SUMPRODUCT((Data!$A$2:$A$44262=J$3)*(Data!$D$2:$D$44262=$A15)*(Data!$F$2:$F$44262))</f>
        <v>1295</v>
      </c>
      <c r="K15" s="45" cm="1">
        <f t="array" ref="K15">SUMPRODUCT((Data!$A$2:$A$44262=K$3)*(Data!$D$2:$D$44262=$A15)*(Data!$F$2:$F$44262))</f>
        <v>1207</v>
      </c>
      <c r="L15" s="45" cm="1">
        <f t="array" ref="L15">SUMPRODUCT((Data!$A$2:$A$44262=L$3)*(Data!$D$2:$D$44262=$A15)*(Data!$F$2:$F$44262))</f>
        <v>1173</v>
      </c>
      <c r="M15" s="45" cm="1">
        <f t="array" ref="M15">SUMPRODUCT((Data!$A$2:$A$44262=M$3)*(Data!$D$2:$D$44262=$A15)*(Data!$F$2:$F$44262))</f>
        <v>1267</v>
      </c>
      <c r="N15" s="45" cm="1">
        <f t="array" ref="N15">SUMPRODUCT((Data!$A$2:$A$44262=N$3)*(Data!$D$2:$D$44262=$A15)*(Data!$F$2:$F$44262))</f>
        <v>879</v>
      </c>
      <c r="O15" s="45" cm="1">
        <f t="array" ref="O15">SUMPRODUCT((Data!$A$2:$A$44262=O$3)*(Data!$D$2:$D$44262=$A15)*(Data!$F$2:$F$44262))</f>
        <v>1165</v>
      </c>
      <c r="P15" s="45" cm="1">
        <f t="array" ref="P15">SUMPRODUCT((Data!$A$2:$A$44262=P$3)*(Data!$D$2:$D$44262=$A15)*(Data!$F$2:$F$44262))</f>
        <v>1135</v>
      </c>
      <c r="Q15" s="45" cm="1">
        <f t="array" ref="Q15">SUMPRODUCT((Data!$A$2:$A$44262=Q$3)*(Data!$D$2:$D$44262=$A15)*(Data!$F$2:$F$44262))</f>
        <v>1268</v>
      </c>
      <c r="R15" s="46" cm="1">
        <f t="array" ref="R15">SUMPRODUCT((Data!$A$2:$A$44262=R$3)*(Data!$D$2:$D$44262=$A15)*(Data!$F$2:$F$44262))</f>
        <v>1233</v>
      </c>
      <c r="S15" s="45" cm="1">
        <f t="array" ref="S15">SUMPRODUCT((Data!$B$2:$B$44262=S$3)*(Data!$D$2:$D$44262=$A15)*(Data!$F$2:$F$44262))</f>
        <v>1268</v>
      </c>
      <c r="T15" s="45" cm="1">
        <f t="array" ref="T15">SUMPRODUCT((Data!$B$2:$B$44262=T$3)*(Data!$D$2:$D$44262=$A15)*(Data!$F$2:$F$44262))</f>
        <v>1233</v>
      </c>
      <c r="U15" s="58">
        <f t="shared" si="7"/>
        <v>-2.7602523659306044E-2</v>
      </c>
      <c r="V15" s="58"/>
      <c r="W15" s="47">
        <v>0</v>
      </c>
      <c r="X15" s="47">
        <v>0</v>
      </c>
      <c r="Y15" s="47">
        <v>0</v>
      </c>
      <c r="Z15" s="47">
        <v>0</v>
      </c>
      <c r="AA15" s="47">
        <v>0</v>
      </c>
      <c r="AB15" s="47">
        <v>0</v>
      </c>
      <c r="AC15" s="47">
        <v>0</v>
      </c>
      <c r="AD15" s="47">
        <v>0</v>
      </c>
      <c r="AE15" s="47">
        <v>0</v>
      </c>
      <c r="AF15" s="47">
        <v>0</v>
      </c>
      <c r="AG15" s="47">
        <v>0</v>
      </c>
      <c r="AH15" s="54"/>
    </row>
    <row r="16" spans="1:34" ht="15.75" x14ac:dyDescent="0.2">
      <c r="A16" s="61" t="s">
        <v>24</v>
      </c>
      <c r="B16" s="61" t="s">
        <v>14</v>
      </c>
      <c r="C16" s="48">
        <f>SUMPRODUCT(('Old Data'!$A$2:$A$8848=C$3)*('Old Data'!$D$2:$D$8848=$A16)*('Old Data'!$E$2:$E$8848=$B16)*('Old Data'!$F$2:$F$8848))</f>
        <v>85</v>
      </c>
      <c r="D16" s="48" cm="1">
        <f t="array" ref="D16">SUMPRODUCT((Data!$A$2:$A$44262=D$3)*(Data!$D$2:$D$44262=$A16)*(Data!$E$2:$E$44262=$B16)*(Data!$F$2:$F$44262))</f>
        <v>63</v>
      </c>
      <c r="E16" s="48" cm="1">
        <f t="array" ref="E16">SUMPRODUCT((Data!$A$2:$A$44262=E$3)*(Data!$D$2:$D$44262=$A16)*(Data!$E$2:$E$44262=$B16)*(Data!$F$2:$F$44262))</f>
        <v>79</v>
      </c>
      <c r="F16" s="48" cm="1">
        <f t="array" ref="F16">SUMPRODUCT((Data!$A$2:$A$44262=F$3)*(Data!$D$2:$D$44262=$A16)*(Data!$E$2:$E$44262=$B16)*(Data!$F$2:$F$44262))</f>
        <v>66</v>
      </c>
      <c r="G16" s="48" cm="1">
        <f t="array" ref="G16">SUMPRODUCT((Data!$A$2:$A$44262=G$3)*(Data!$D$2:$D$44262=$A16)*(Data!$E$2:$E$44262=$B16)*(Data!$F$2:$F$44262))</f>
        <v>61</v>
      </c>
      <c r="H16" s="48" cm="1">
        <f t="array" ref="H16">SUMPRODUCT((Data!$A$2:$A$44262=H$3)*(Data!$D$2:$D$44262=$A16)*(Data!$E$2:$E$44262=$B16)*(Data!$F$2:$F$44262))</f>
        <v>53</v>
      </c>
      <c r="I16" s="48" cm="1">
        <f t="array" ref="I16">SUMPRODUCT((Data!$A$2:$A$44262=I$3)*(Data!$D$2:$D$44262=$A16)*(Data!$E$2:$E$44262=$B16)*(Data!$F$2:$F$44262))</f>
        <v>65</v>
      </c>
      <c r="J16" s="48" cm="1">
        <f t="array" ref="J16">SUMPRODUCT((Data!$A$2:$A$44262=J$3)*(Data!$D$2:$D$44262=$A16)*(Data!$E$2:$E$44262=$B16)*(Data!$F$2:$F$44262))</f>
        <v>79</v>
      </c>
      <c r="K16" s="48" cm="1">
        <f t="array" ref="K16">SUMPRODUCT((Data!$A$2:$A$44262=K$3)*(Data!$D$2:$D$44262=$A16)*(Data!$E$2:$E$44262=$B16)*(Data!$F$2:$F$44262))</f>
        <v>68</v>
      </c>
      <c r="L16" s="48" cm="1">
        <f t="array" ref="L16">SUMPRODUCT((Data!$A$2:$A$44262=L$3)*(Data!$D$2:$D$44262=$A16)*(Data!$E$2:$E$44262=$B16)*(Data!$F$2:$F$44262))</f>
        <v>64</v>
      </c>
      <c r="M16" s="48" cm="1">
        <f t="array" ref="M16">SUMPRODUCT((Data!$A$2:$A$44262=M$3)*(Data!$D$2:$D$44262=$A16)*(Data!$E$2:$E$44262=$B16)*(Data!$F$2:$F$44262))</f>
        <v>73</v>
      </c>
      <c r="N16" s="48" cm="1">
        <f t="array" ref="N16">SUMPRODUCT((Data!$A$2:$A$44262=N$3)*(Data!$D$2:$D$44262=$A16)*(Data!$E$2:$E$44262=$B16)*(Data!$F$2:$F$44262))</f>
        <v>54</v>
      </c>
      <c r="O16" s="48" cm="1">
        <f t="array" ref="O16">SUMPRODUCT((Data!$A$2:$A$44262=O$3)*(Data!$D$2:$D$44262=$A16)*(Data!$E$2:$E$44262=$B16)*(Data!$F$2:$F$44262))</f>
        <v>79</v>
      </c>
      <c r="P16" s="48" cm="1">
        <f t="array" ref="P16">SUMPRODUCT((Data!$A$2:$A$44262=P$3)*(Data!$D$2:$D$44262=$A16)*(Data!$E$2:$E$44262=$B16)*(Data!$F$2:$F$44262))</f>
        <v>65</v>
      </c>
      <c r="Q16" s="48" cm="1">
        <f t="array" ref="Q16">SUMPRODUCT((Data!$A$2:$A$44262=Q$3)*(Data!$D$2:$D$44262=$A16)*(Data!$E$2:$E$44262=$B16)*(Data!$F$2:$F$44262))</f>
        <v>83</v>
      </c>
      <c r="R16" s="49" cm="1">
        <f t="array" ref="R16">SUMPRODUCT((Data!$A$2:$A$44262=R$3)*(Data!$D$2:$D$44262=$A16)*(Data!$E$2:$E$44262=$B16)*(Data!$F$2:$F$44262))</f>
        <v>71</v>
      </c>
      <c r="S16" s="48" cm="1">
        <f t="array" ref="S16">SUMPRODUCT((Data!$B$2:$B$44262=S$3)*(Data!$D$2:$D$44262=$A16)*(Data!$E$2:$E$44262=$B16)*(Data!$F$2:$F$44262))</f>
        <v>83</v>
      </c>
      <c r="T16" s="48" cm="1">
        <f t="array" ref="T16">SUMPRODUCT((Data!$B$2:$B$44262=T$3)*(Data!$D$2:$D$44262=$A16)*(Data!$E$2:$E$44262=$B16)*(Data!$F$2:$F$44262))</f>
        <v>71</v>
      </c>
      <c r="U16" s="58">
        <f t="shared" si="7"/>
        <v>-0.14457831325301207</v>
      </c>
      <c r="V16" s="58"/>
      <c r="W16" s="47"/>
      <c r="X16" s="47"/>
      <c r="Y16" s="47"/>
      <c r="Z16" s="47"/>
      <c r="AA16" s="47"/>
      <c r="AB16" s="47"/>
      <c r="AC16" s="47"/>
      <c r="AD16" s="47"/>
      <c r="AE16" s="47"/>
      <c r="AF16" s="47"/>
      <c r="AG16" s="47"/>
      <c r="AH16" s="52"/>
    </row>
    <row r="17" spans="1:34" ht="15.75" x14ac:dyDescent="0.2">
      <c r="A17" s="61" t="s">
        <v>24</v>
      </c>
      <c r="B17" s="61" t="s">
        <v>15</v>
      </c>
      <c r="C17" s="48">
        <f>SUMPRODUCT(('Old Data'!$A$2:$A$8848=C$3)*('Old Data'!$D$2:$D$8848=$A17)*('Old Data'!$E$2:$E$8848=$B17)*('Old Data'!$F$2:$F$8848))</f>
        <v>335</v>
      </c>
      <c r="D17" s="48" cm="1">
        <f t="array" ref="D17">SUMPRODUCT((Data!$A$2:$A$44262=D$3)*(Data!$D$2:$D$44262=$A17)*(Data!$E$2:$E$44262=$B17)*(Data!$F$2:$F$44262))</f>
        <v>377</v>
      </c>
      <c r="E17" s="48" cm="1">
        <f t="array" ref="E17">SUMPRODUCT((Data!$A$2:$A$44262=E$3)*(Data!$D$2:$D$44262=$A17)*(Data!$E$2:$E$44262=$B17)*(Data!$F$2:$F$44262))</f>
        <v>353</v>
      </c>
      <c r="F17" s="48" cm="1">
        <f t="array" ref="F17">SUMPRODUCT((Data!$A$2:$A$44262=F$3)*(Data!$D$2:$D$44262=$A17)*(Data!$E$2:$E$44262=$B17)*(Data!$F$2:$F$44262))</f>
        <v>402</v>
      </c>
      <c r="G17" s="48" cm="1">
        <f t="array" ref="G17">SUMPRODUCT((Data!$A$2:$A$44262=G$3)*(Data!$D$2:$D$44262=$A17)*(Data!$E$2:$E$44262=$B17)*(Data!$F$2:$F$44262))</f>
        <v>337</v>
      </c>
      <c r="H17" s="48" cm="1">
        <f t="array" ref="H17">SUMPRODUCT((Data!$A$2:$A$44262=H$3)*(Data!$D$2:$D$44262=$A17)*(Data!$E$2:$E$44262=$B17)*(Data!$F$2:$F$44262))</f>
        <v>361</v>
      </c>
      <c r="I17" s="48" cm="1">
        <f t="array" ref="I17">SUMPRODUCT((Data!$A$2:$A$44262=I$3)*(Data!$D$2:$D$44262=$A17)*(Data!$E$2:$E$44262=$B17)*(Data!$F$2:$F$44262))</f>
        <v>349</v>
      </c>
      <c r="J17" s="48" cm="1">
        <f t="array" ref="J17">SUMPRODUCT((Data!$A$2:$A$44262=J$3)*(Data!$D$2:$D$44262=$A17)*(Data!$E$2:$E$44262=$B17)*(Data!$F$2:$F$44262))</f>
        <v>373</v>
      </c>
      <c r="K17" s="48" cm="1">
        <f t="array" ref="K17">SUMPRODUCT((Data!$A$2:$A$44262=K$3)*(Data!$D$2:$D$44262=$A17)*(Data!$E$2:$E$44262=$B17)*(Data!$F$2:$F$44262))</f>
        <v>333</v>
      </c>
      <c r="L17" s="48" cm="1">
        <f t="array" ref="L17">SUMPRODUCT((Data!$A$2:$A$44262=L$3)*(Data!$D$2:$D$44262=$A17)*(Data!$E$2:$E$44262=$B17)*(Data!$F$2:$F$44262))</f>
        <v>342</v>
      </c>
      <c r="M17" s="48" cm="1">
        <f t="array" ref="M17">SUMPRODUCT((Data!$A$2:$A$44262=M$3)*(Data!$D$2:$D$44262=$A17)*(Data!$E$2:$E$44262=$B17)*(Data!$F$2:$F$44262))</f>
        <v>331</v>
      </c>
      <c r="N17" s="48" cm="1">
        <f t="array" ref="N17">SUMPRODUCT((Data!$A$2:$A$44262=N$3)*(Data!$D$2:$D$44262=$A17)*(Data!$E$2:$E$44262=$B17)*(Data!$F$2:$F$44262))</f>
        <v>198</v>
      </c>
      <c r="O17" s="48" cm="1">
        <f t="array" ref="O17">SUMPRODUCT((Data!$A$2:$A$44262=O$3)*(Data!$D$2:$D$44262=$A17)*(Data!$E$2:$E$44262=$B17)*(Data!$F$2:$F$44262))</f>
        <v>282</v>
      </c>
      <c r="P17" s="48" cm="1">
        <f t="array" ref="P17">SUMPRODUCT((Data!$A$2:$A$44262=P$3)*(Data!$D$2:$D$44262=$A17)*(Data!$E$2:$E$44262=$B17)*(Data!$F$2:$F$44262))</f>
        <v>275</v>
      </c>
      <c r="Q17" s="48" cm="1">
        <f t="array" ref="Q17">SUMPRODUCT((Data!$A$2:$A$44262=Q$3)*(Data!$D$2:$D$44262=$A17)*(Data!$E$2:$E$44262=$B17)*(Data!$F$2:$F$44262))</f>
        <v>307</v>
      </c>
      <c r="R17" s="49" cm="1">
        <f t="array" ref="R17">SUMPRODUCT((Data!$A$2:$A$44262=R$3)*(Data!$D$2:$D$44262=$A17)*(Data!$E$2:$E$44262=$B17)*(Data!$F$2:$F$44262))</f>
        <v>271</v>
      </c>
      <c r="S17" s="48" cm="1">
        <f t="array" ref="S17">SUMPRODUCT((Data!$B$2:$B$44262=S$3)*(Data!$D$2:$D$44262=$A17)*(Data!$E$2:$E$44262=$B17)*(Data!$F$2:$F$44262))</f>
        <v>307</v>
      </c>
      <c r="T17" s="48" cm="1">
        <f t="array" ref="T17">SUMPRODUCT((Data!$B$2:$B$44262=T$3)*(Data!$D$2:$D$44262=$A17)*(Data!$E$2:$E$44262=$B17)*(Data!$F$2:$F$44262))</f>
        <v>271</v>
      </c>
      <c r="U17" s="58">
        <f t="shared" si="7"/>
        <v>-0.11726384364820852</v>
      </c>
      <c r="V17" s="58"/>
      <c r="W17" s="47"/>
      <c r="X17" s="47"/>
      <c r="Y17" s="47"/>
      <c r="Z17" s="47"/>
      <c r="AA17" s="47"/>
      <c r="AB17" s="47"/>
      <c r="AC17" s="47"/>
      <c r="AD17" s="47"/>
      <c r="AE17" s="47"/>
      <c r="AF17" s="47"/>
      <c r="AG17" s="47"/>
      <c r="AH17" s="52"/>
    </row>
    <row r="18" spans="1:34" ht="15.75" x14ac:dyDescent="0.2">
      <c r="A18" s="61" t="s">
        <v>24</v>
      </c>
      <c r="B18" s="61" t="s">
        <v>17</v>
      </c>
      <c r="C18" s="48">
        <f>SUMPRODUCT(('Old Data'!$A$2:$A$8848=C$3)*('Old Data'!$D$2:$D$8848=$A18)*('Old Data'!$E$2:$E$8848=$B18)*('Old Data'!$F$2:$F$8848))</f>
        <v>525</v>
      </c>
      <c r="D18" s="48" cm="1">
        <f t="array" ref="D18">SUMPRODUCT((Data!$A$2:$A$44262=D$3)*(Data!$D$2:$D$44262=$A18)*(Data!$E$2:$E$44262=$B18)*(Data!$F$2:$F$44262))</f>
        <v>351</v>
      </c>
      <c r="E18" s="48" cm="1">
        <f t="array" ref="E18">SUMPRODUCT((Data!$A$2:$A$44262=E$3)*(Data!$D$2:$D$44262=$A18)*(Data!$E$2:$E$44262=$B18)*(Data!$F$2:$F$44262))</f>
        <v>324</v>
      </c>
      <c r="F18" s="48" cm="1">
        <f t="array" ref="F18">SUMPRODUCT((Data!$A$2:$A$44262=F$3)*(Data!$D$2:$D$44262=$A18)*(Data!$E$2:$E$44262=$B18)*(Data!$F$2:$F$44262))</f>
        <v>188</v>
      </c>
      <c r="G18" s="48" cm="1">
        <f t="array" ref="G18">SUMPRODUCT((Data!$A$2:$A$44262=G$3)*(Data!$D$2:$D$44262=$A18)*(Data!$E$2:$E$44262=$B18)*(Data!$F$2:$F$44262))</f>
        <v>179</v>
      </c>
      <c r="H18" s="48" cm="1">
        <f t="array" ref="H18">SUMPRODUCT((Data!$A$2:$A$44262=H$3)*(Data!$D$2:$D$44262=$A18)*(Data!$E$2:$E$44262=$B18)*(Data!$F$2:$F$44262))</f>
        <v>155</v>
      </c>
      <c r="I18" s="48" cm="1">
        <f t="array" ref="I18">SUMPRODUCT((Data!$A$2:$A$44262=I$3)*(Data!$D$2:$D$44262=$A18)*(Data!$E$2:$E$44262=$B18)*(Data!$F$2:$F$44262))</f>
        <v>194</v>
      </c>
      <c r="J18" s="48" cm="1">
        <f t="array" ref="J18">SUMPRODUCT((Data!$A$2:$A$44262=J$3)*(Data!$D$2:$D$44262=$A18)*(Data!$E$2:$E$44262=$B18)*(Data!$F$2:$F$44262))</f>
        <v>175</v>
      </c>
      <c r="K18" s="48" cm="1">
        <f t="array" ref="K18">SUMPRODUCT((Data!$A$2:$A$44262=K$3)*(Data!$D$2:$D$44262=$A18)*(Data!$E$2:$E$44262=$B18)*(Data!$F$2:$F$44262))</f>
        <v>167</v>
      </c>
      <c r="L18" s="48" cm="1">
        <f t="array" ref="L18">SUMPRODUCT((Data!$A$2:$A$44262=L$3)*(Data!$D$2:$D$44262=$A18)*(Data!$E$2:$E$44262=$B18)*(Data!$F$2:$F$44262))</f>
        <v>185</v>
      </c>
      <c r="M18" s="48" cm="1">
        <f t="array" ref="M18">SUMPRODUCT((Data!$A$2:$A$44262=M$3)*(Data!$D$2:$D$44262=$A18)*(Data!$E$2:$E$44262=$B18)*(Data!$F$2:$F$44262))</f>
        <v>205</v>
      </c>
      <c r="N18" s="48" cm="1">
        <f t="array" ref="N18">SUMPRODUCT((Data!$A$2:$A$44262=N$3)*(Data!$D$2:$D$44262=$A18)*(Data!$E$2:$E$44262=$B18)*(Data!$F$2:$F$44262))</f>
        <v>134</v>
      </c>
      <c r="O18" s="48" cm="1">
        <f t="array" ref="O18">SUMPRODUCT((Data!$A$2:$A$44262=O$3)*(Data!$D$2:$D$44262=$A18)*(Data!$E$2:$E$44262=$B18)*(Data!$F$2:$F$44262))</f>
        <v>201</v>
      </c>
      <c r="P18" s="48" cm="1">
        <f t="array" ref="P18">SUMPRODUCT((Data!$A$2:$A$44262=P$3)*(Data!$D$2:$D$44262=$A18)*(Data!$E$2:$E$44262=$B18)*(Data!$F$2:$F$44262))</f>
        <v>206</v>
      </c>
      <c r="Q18" s="48" cm="1">
        <f t="array" ref="Q18">SUMPRODUCT((Data!$A$2:$A$44262=Q$3)*(Data!$D$2:$D$44262=$A18)*(Data!$E$2:$E$44262=$B18)*(Data!$F$2:$F$44262))</f>
        <v>210</v>
      </c>
      <c r="R18" s="49" cm="1">
        <f t="array" ref="R18">SUMPRODUCT((Data!$A$2:$A$44262=R$3)*(Data!$D$2:$D$44262=$A18)*(Data!$E$2:$E$44262=$B18)*(Data!$F$2:$F$44262))</f>
        <v>221</v>
      </c>
      <c r="S18" s="48" cm="1">
        <f t="array" ref="S18">SUMPRODUCT((Data!$B$2:$B$44262=S$3)*(Data!$D$2:$D$44262=$A18)*(Data!$E$2:$E$44262=$B18)*(Data!$F$2:$F$44262))</f>
        <v>210</v>
      </c>
      <c r="T18" s="48" cm="1">
        <f t="array" ref="T18">SUMPRODUCT((Data!$B$2:$B$44262=T$3)*(Data!$D$2:$D$44262=$A18)*(Data!$E$2:$E$44262=$B18)*(Data!$F$2:$F$44262))</f>
        <v>221</v>
      </c>
      <c r="U18" s="58">
        <f t="shared" si="7"/>
        <v>5.2380952380952417E-2</v>
      </c>
      <c r="V18" s="58"/>
      <c r="W18" s="47"/>
      <c r="X18" s="47"/>
      <c r="Y18" s="47"/>
      <c r="Z18" s="47"/>
      <c r="AA18" s="47"/>
      <c r="AB18" s="47"/>
      <c r="AC18" s="47"/>
      <c r="AD18" s="47"/>
      <c r="AE18" s="47"/>
      <c r="AF18" s="47"/>
      <c r="AG18" s="47"/>
      <c r="AH18" s="52"/>
    </row>
    <row r="19" spans="1:34" ht="15.75" x14ac:dyDescent="0.2">
      <c r="A19" s="61" t="s">
        <v>24</v>
      </c>
      <c r="B19" s="61" t="s">
        <v>18</v>
      </c>
      <c r="C19" s="48" t="s">
        <v>16</v>
      </c>
      <c r="D19" s="48" cm="1">
        <f t="array" ref="D19">SUMPRODUCT((Data!$A$2:$A$44262=D$3)*(Data!$D$2:$D$44262=$A19)*(Data!$E$2:$E$44262=$B19)*(Data!$F$2:$F$44262))</f>
        <v>0</v>
      </c>
      <c r="E19" s="48" cm="1">
        <f t="array" ref="E19">SUMPRODUCT((Data!$A$2:$A$44262=E$3)*(Data!$D$2:$D$44262=$A19)*(Data!$E$2:$E$44262=$B19)*(Data!$F$2:$F$44262))</f>
        <v>1</v>
      </c>
      <c r="F19" s="48" cm="1">
        <f t="array" ref="F19">SUMPRODUCT((Data!$A$2:$A$44262=F$3)*(Data!$D$2:$D$44262=$A19)*(Data!$E$2:$E$44262=$B19)*(Data!$F$2:$F$44262))</f>
        <v>274</v>
      </c>
      <c r="G19" s="48" cm="1">
        <f t="array" ref="G19">SUMPRODUCT((Data!$A$2:$A$44262=G$3)*(Data!$D$2:$D$44262=$A19)*(Data!$E$2:$E$44262=$B19)*(Data!$F$2:$F$44262))</f>
        <v>329</v>
      </c>
      <c r="H19" s="48" cm="1">
        <f t="array" ref="H19">SUMPRODUCT((Data!$A$2:$A$44262=H$3)*(Data!$D$2:$D$44262=$A19)*(Data!$E$2:$E$44262=$B19)*(Data!$F$2:$F$44262))</f>
        <v>286</v>
      </c>
      <c r="I19" s="48" cm="1">
        <f t="array" ref="I19">SUMPRODUCT((Data!$A$2:$A$44262=I$3)*(Data!$D$2:$D$44262=$A19)*(Data!$E$2:$E$44262=$B19)*(Data!$F$2:$F$44262))</f>
        <v>303</v>
      </c>
      <c r="J19" s="48" cm="1">
        <f t="array" ref="J19">SUMPRODUCT((Data!$A$2:$A$44262=J$3)*(Data!$D$2:$D$44262=$A19)*(Data!$E$2:$E$44262=$B19)*(Data!$F$2:$F$44262))</f>
        <v>327</v>
      </c>
      <c r="K19" s="48" cm="1">
        <f t="array" ref="K19">SUMPRODUCT((Data!$A$2:$A$44262=K$3)*(Data!$D$2:$D$44262=$A19)*(Data!$E$2:$E$44262=$B19)*(Data!$F$2:$F$44262))</f>
        <v>313</v>
      </c>
      <c r="L19" s="48" cm="1">
        <f t="array" ref="L19">SUMPRODUCT((Data!$A$2:$A$44262=L$3)*(Data!$D$2:$D$44262=$A19)*(Data!$E$2:$E$44262=$B19)*(Data!$F$2:$F$44262))</f>
        <v>282</v>
      </c>
      <c r="M19" s="48" cm="1">
        <f t="array" ref="M19">SUMPRODUCT((Data!$A$2:$A$44262=M$3)*(Data!$D$2:$D$44262=$A19)*(Data!$E$2:$E$44262=$B19)*(Data!$F$2:$F$44262))</f>
        <v>330</v>
      </c>
      <c r="N19" s="48" cm="1">
        <f t="array" ref="N19">SUMPRODUCT((Data!$A$2:$A$44262=N$3)*(Data!$D$2:$D$44262=$A19)*(Data!$E$2:$E$44262=$B19)*(Data!$F$2:$F$44262))</f>
        <v>270</v>
      </c>
      <c r="O19" s="48" cm="1">
        <f t="array" ref="O19">SUMPRODUCT((Data!$A$2:$A$44262=O$3)*(Data!$D$2:$D$44262=$A19)*(Data!$E$2:$E$44262=$B19)*(Data!$F$2:$F$44262))</f>
        <v>309</v>
      </c>
      <c r="P19" s="48" cm="1">
        <f t="array" ref="P19">SUMPRODUCT((Data!$A$2:$A$44262=P$3)*(Data!$D$2:$D$44262=$A19)*(Data!$E$2:$E$44262=$B19)*(Data!$F$2:$F$44262))</f>
        <v>276</v>
      </c>
      <c r="Q19" s="48" cm="1">
        <f t="array" ref="Q19">SUMPRODUCT((Data!$A$2:$A$44262=Q$3)*(Data!$D$2:$D$44262=$A19)*(Data!$E$2:$E$44262=$B19)*(Data!$F$2:$F$44262))</f>
        <v>339</v>
      </c>
      <c r="R19" s="49" cm="1">
        <f t="array" ref="R19">SUMPRODUCT((Data!$A$2:$A$44262=R$3)*(Data!$D$2:$D$44262=$A19)*(Data!$E$2:$E$44262=$B19)*(Data!$F$2:$F$44262))</f>
        <v>322</v>
      </c>
      <c r="S19" s="48" cm="1">
        <f t="array" ref="S19">SUMPRODUCT((Data!$B$2:$B$44262=S$3)*(Data!$D$2:$D$44262=$A19)*(Data!$E$2:$E$44262=$B19)*(Data!$F$2:$F$44262))</f>
        <v>339</v>
      </c>
      <c r="T19" s="48" cm="1">
        <f t="array" ref="T19">SUMPRODUCT((Data!$B$2:$B$44262=T$3)*(Data!$D$2:$D$44262=$A19)*(Data!$E$2:$E$44262=$B19)*(Data!$F$2:$F$44262))</f>
        <v>322</v>
      </c>
      <c r="U19" s="58">
        <f t="shared" si="7"/>
        <v>-5.0147492625368773E-2</v>
      </c>
      <c r="V19" s="58"/>
      <c r="W19" s="47"/>
      <c r="X19" s="47"/>
      <c r="Y19" s="47"/>
      <c r="Z19" s="47"/>
      <c r="AA19" s="47"/>
      <c r="AB19" s="47"/>
      <c r="AC19" s="47"/>
      <c r="AD19" s="47"/>
      <c r="AE19" s="47"/>
      <c r="AF19" s="47"/>
      <c r="AG19" s="47"/>
      <c r="AH19" s="52"/>
    </row>
    <row r="20" spans="1:34" ht="15.75" x14ac:dyDescent="0.2">
      <c r="A20" s="61" t="s">
        <v>24</v>
      </c>
      <c r="B20" s="61" t="s">
        <v>20</v>
      </c>
      <c r="C20" s="48" t="s">
        <v>16</v>
      </c>
      <c r="D20" s="48" cm="1">
        <f t="array" ref="D20">SUMPRODUCT((Data!$A$2:$A$44262=D$3)*(Data!$D$2:$D$44262=$A20)*(Data!$E$2:$E$44262=$B20)*(Data!$F$2:$F$44262))</f>
        <v>0</v>
      </c>
      <c r="E20" s="48" cm="1">
        <f t="array" ref="E20">SUMPRODUCT((Data!$A$2:$A$44262=E$3)*(Data!$D$2:$D$44262=$A20)*(Data!$E$2:$E$44262=$B20)*(Data!$F$2:$F$44262))</f>
        <v>1</v>
      </c>
      <c r="F20" s="48" cm="1">
        <f t="array" ref="F20">SUMPRODUCT((Data!$A$2:$A$44262=F$3)*(Data!$D$2:$D$44262=$A20)*(Data!$E$2:$E$44262=$B20)*(Data!$F$2:$F$44262))</f>
        <v>45</v>
      </c>
      <c r="G20" s="48" cm="1">
        <f t="array" ref="G20">SUMPRODUCT((Data!$A$2:$A$44262=G$3)*(Data!$D$2:$D$44262=$A20)*(Data!$E$2:$E$44262=$B20)*(Data!$F$2:$F$44262))</f>
        <v>51</v>
      </c>
      <c r="H20" s="48" cm="1">
        <f t="array" ref="H20">SUMPRODUCT((Data!$A$2:$A$44262=H$3)*(Data!$D$2:$D$44262=$A20)*(Data!$E$2:$E$44262=$B20)*(Data!$F$2:$F$44262))</f>
        <v>40</v>
      </c>
      <c r="I20" s="48" cm="1">
        <f t="array" ref="I20">SUMPRODUCT((Data!$A$2:$A$44262=I$3)*(Data!$D$2:$D$44262=$A20)*(Data!$E$2:$E$44262=$B20)*(Data!$F$2:$F$44262))</f>
        <v>61</v>
      </c>
      <c r="J20" s="48" cm="1">
        <f t="array" ref="J20">SUMPRODUCT((Data!$A$2:$A$44262=J$3)*(Data!$D$2:$D$44262=$A20)*(Data!$E$2:$E$44262=$B20)*(Data!$F$2:$F$44262))</f>
        <v>63</v>
      </c>
      <c r="K20" s="48" cm="1">
        <f t="array" ref="K20">SUMPRODUCT((Data!$A$2:$A$44262=K$3)*(Data!$D$2:$D$44262=$A20)*(Data!$E$2:$E$44262=$B20)*(Data!$F$2:$F$44262))</f>
        <v>44</v>
      </c>
      <c r="L20" s="48" cm="1">
        <f t="array" ref="L20">SUMPRODUCT((Data!$A$2:$A$44262=L$3)*(Data!$D$2:$D$44262=$A20)*(Data!$E$2:$E$44262=$B20)*(Data!$F$2:$F$44262))</f>
        <v>62</v>
      </c>
      <c r="M20" s="48" cm="1">
        <f t="array" ref="M20">SUMPRODUCT((Data!$A$2:$A$44262=M$3)*(Data!$D$2:$D$44262=$A20)*(Data!$E$2:$E$44262=$B20)*(Data!$F$2:$F$44262))</f>
        <v>45</v>
      </c>
      <c r="N20" s="48" cm="1">
        <f t="array" ref="N20">SUMPRODUCT((Data!$A$2:$A$44262=N$3)*(Data!$D$2:$D$44262=$A20)*(Data!$E$2:$E$44262=$B20)*(Data!$F$2:$F$44262))</f>
        <v>40</v>
      </c>
      <c r="O20" s="48" cm="1">
        <f t="array" ref="O20">SUMPRODUCT((Data!$A$2:$A$44262=O$3)*(Data!$D$2:$D$44262=$A20)*(Data!$E$2:$E$44262=$B20)*(Data!$F$2:$F$44262))</f>
        <v>64</v>
      </c>
      <c r="P20" s="48" cm="1">
        <f t="array" ref="P20">SUMPRODUCT((Data!$A$2:$A$44262=P$3)*(Data!$D$2:$D$44262=$A20)*(Data!$E$2:$E$44262=$B20)*(Data!$F$2:$F$44262))</f>
        <v>64</v>
      </c>
      <c r="Q20" s="48" cm="1">
        <f t="array" ref="Q20">SUMPRODUCT((Data!$A$2:$A$44262=Q$3)*(Data!$D$2:$D$44262=$A20)*(Data!$E$2:$E$44262=$B20)*(Data!$F$2:$F$44262))</f>
        <v>51</v>
      </c>
      <c r="R20" s="49" cm="1">
        <f t="array" ref="R20">SUMPRODUCT((Data!$A$2:$A$44262=R$3)*(Data!$D$2:$D$44262=$A20)*(Data!$E$2:$E$44262=$B20)*(Data!$F$2:$F$44262))</f>
        <v>53</v>
      </c>
      <c r="S20" s="48" cm="1">
        <f t="array" ref="S20">SUMPRODUCT((Data!$B$2:$B$44262=S$3)*(Data!$D$2:$D$44262=$A20)*(Data!$E$2:$E$44262=$B20)*(Data!$F$2:$F$44262))</f>
        <v>51</v>
      </c>
      <c r="T20" s="48" cm="1">
        <f t="array" ref="T20">SUMPRODUCT((Data!$B$2:$B$44262=T$3)*(Data!$D$2:$D$44262=$A20)*(Data!$E$2:$E$44262=$B20)*(Data!$F$2:$F$44262))</f>
        <v>53</v>
      </c>
      <c r="U20" s="58">
        <f t="shared" si="7"/>
        <v>3.9215686274509887E-2</v>
      </c>
      <c r="V20" s="58"/>
      <c r="W20" s="47"/>
      <c r="X20" s="47"/>
      <c r="Y20" s="47"/>
      <c r="Z20" s="47"/>
      <c r="AA20" s="47"/>
      <c r="AB20" s="47"/>
      <c r="AC20" s="47"/>
      <c r="AD20" s="47"/>
      <c r="AE20" s="47"/>
      <c r="AF20" s="47"/>
      <c r="AG20" s="47"/>
      <c r="AH20" s="52"/>
    </row>
    <row r="21" spans="1:34" ht="15.75" x14ac:dyDescent="0.2">
      <c r="A21" s="61" t="s">
        <v>24</v>
      </c>
      <c r="B21" s="61" t="s">
        <v>21</v>
      </c>
      <c r="C21" s="48">
        <f>SUMPRODUCT(('Old Data'!$A$2:$A$8848=C$3)*('Old Data'!$D$2:$D$8848=$A21)*('Old Data'!$E$2:$E$8848=$B21)*('Old Data'!$F$2:$F$8848))</f>
        <v>97</v>
      </c>
      <c r="D21" s="48" cm="1">
        <f t="array" ref="D21">SUMPRODUCT((Data!$A$2:$A$44262=D$3)*(Data!$D$2:$D$44262=$A21)*(Data!$E$2:$E$44262=$B21)*(Data!$F$2:$F$44262))</f>
        <v>80</v>
      </c>
      <c r="E21" s="48" cm="1">
        <f t="array" ref="E21">SUMPRODUCT((Data!$A$2:$A$44262=E$3)*(Data!$D$2:$D$44262=$A21)*(Data!$E$2:$E$44262=$B21)*(Data!$F$2:$F$44262))</f>
        <v>75</v>
      </c>
      <c r="F21" s="48" cm="1">
        <f t="array" ref="F21">SUMPRODUCT((Data!$A$2:$A$44262=F$3)*(Data!$D$2:$D$44262=$A21)*(Data!$E$2:$E$44262=$B21)*(Data!$F$2:$F$44262))</f>
        <v>60</v>
      </c>
      <c r="G21" s="48" cm="1">
        <f t="array" ref="G21">SUMPRODUCT((Data!$A$2:$A$44262=G$3)*(Data!$D$2:$D$44262=$A21)*(Data!$E$2:$E$44262=$B21)*(Data!$F$2:$F$44262))</f>
        <v>47</v>
      </c>
      <c r="H21" s="48" cm="1">
        <f t="array" ref="H21">SUMPRODUCT((Data!$A$2:$A$44262=H$3)*(Data!$D$2:$D$44262=$A21)*(Data!$E$2:$E$44262=$B21)*(Data!$F$2:$F$44262))</f>
        <v>28</v>
      </c>
      <c r="I21" s="48" cm="1">
        <f t="array" ref="I21">SUMPRODUCT((Data!$A$2:$A$44262=I$3)*(Data!$D$2:$D$44262=$A21)*(Data!$E$2:$E$44262=$B21)*(Data!$F$2:$F$44262))</f>
        <v>52</v>
      </c>
      <c r="J21" s="48" cm="1">
        <f t="array" ref="J21">SUMPRODUCT((Data!$A$2:$A$44262=J$3)*(Data!$D$2:$D$44262=$A21)*(Data!$E$2:$E$44262=$B21)*(Data!$F$2:$F$44262))</f>
        <v>63</v>
      </c>
      <c r="K21" s="48" cm="1">
        <f t="array" ref="K21">SUMPRODUCT((Data!$A$2:$A$44262=K$3)*(Data!$D$2:$D$44262=$A21)*(Data!$E$2:$E$44262=$B21)*(Data!$F$2:$F$44262))</f>
        <v>67</v>
      </c>
      <c r="L21" s="48" cm="1">
        <f t="array" ref="L21">SUMPRODUCT((Data!$A$2:$A$44262=L$3)*(Data!$D$2:$D$44262=$A21)*(Data!$E$2:$E$44262=$B21)*(Data!$F$2:$F$44262))</f>
        <v>50</v>
      </c>
      <c r="M21" s="48" cm="1">
        <f t="array" ref="M21">SUMPRODUCT((Data!$A$2:$A$44262=M$3)*(Data!$D$2:$D$44262=$A21)*(Data!$E$2:$E$44262=$B21)*(Data!$F$2:$F$44262))</f>
        <v>71</v>
      </c>
      <c r="N21" s="48" cm="1">
        <f t="array" ref="N21">SUMPRODUCT((Data!$A$2:$A$44262=N$3)*(Data!$D$2:$D$44262=$A21)*(Data!$E$2:$E$44262=$B21)*(Data!$F$2:$F$44262))</f>
        <v>43</v>
      </c>
      <c r="O21" s="48" cm="1">
        <f t="array" ref="O21">SUMPRODUCT((Data!$A$2:$A$44262=O$3)*(Data!$D$2:$D$44262=$A21)*(Data!$E$2:$E$44262=$B21)*(Data!$F$2:$F$44262))</f>
        <v>45</v>
      </c>
      <c r="P21" s="48" cm="1">
        <f t="array" ref="P21">SUMPRODUCT((Data!$A$2:$A$44262=P$3)*(Data!$D$2:$D$44262=$A21)*(Data!$E$2:$E$44262=$B21)*(Data!$F$2:$F$44262))</f>
        <v>51</v>
      </c>
      <c r="Q21" s="48" cm="1">
        <f t="array" ref="Q21">SUMPRODUCT((Data!$A$2:$A$44262=Q$3)*(Data!$D$2:$D$44262=$A21)*(Data!$E$2:$E$44262=$B21)*(Data!$F$2:$F$44262))</f>
        <v>63</v>
      </c>
      <c r="R21" s="49" cm="1">
        <f t="array" ref="R21">SUMPRODUCT((Data!$A$2:$A$44262=R$3)*(Data!$D$2:$D$44262=$A21)*(Data!$E$2:$E$44262=$B21)*(Data!$F$2:$F$44262))</f>
        <v>72</v>
      </c>
      <c r="S21" s="48" cm="1">
        <f t="array" ref="S21">SUMPRODUCT((Data!$B$2:$B$44262=S$3)*(Data!$D$2:$D$44262=$A21)*(Data!$E$2:$E$44262=$B21)*(Data!$F$2:$F$44262))</f>
        <v>63</v>
      </c>
      <c r="T21" s="48" cm="1">
        <f t="array" ref="T21">SUMPRODUCT((Data!$B$2:$B$44262=T$3)*(Data!$D$2:$D$44262=$A21)*(Data!$E$2:$E$44262=$B21)*(Data!$F$2:$F$44262))</f>
        <v>72</v>
      </c>
      <c r="U21" s="58">
        <f t="shared" si="7"/>
        <v>0.14285714285714279</v>
      </c>
      <c r="V21" s="58"/>
      <c r="W21" s="47"/>
      <c r="X21" s="47"/>
      <c r="Y21" s="47"/>
      <c r="Z21" s="47"/>
      <c r="AA21" s="47"/>
      <c r="AB21" s="47"/>
      <c r="AC21" s="47"/>
      <c r="AD21" s="47"/>
      <c r="AE21" s="47"/>
      <c r="AF21" s="47"/>
      <c r="AG21" s="47"/>
      <c r="AH21" s="52"/>
    </row>
    <row r="22" spans="1:34" ht="15.75" x14ac:dyDescent="0.2">
      <c r="A22" s="61" t="s">
        <v>24</v>
      </c>
      <c r="B22" s="61" t="s">
        <v>22</v>
      </c>
      <c r="C22" s="48">
        <f>SUMPRODUCT(('Old Data'!$A$2:$A$8848=C$3)*('Old Data'!$D$2:$D$8848=$A22)*('Old Data'!$E$2:$E$8848=$B22)*('Old Data'!$F$2:$F$8848))</f>
        <v>244</v>
      </c>
      <c r="D22" s="48" cm="1">
        <f t="array" ref="D22">SUMPRODUCT((Data!$A$2:$A$44262=D$3)*(Data!$D$2:$D$44262=$A22)*(Data!$E$2:$E$44262=$B22)*(Data!$F$2:$F$44262))</f>
        <v>207</v>
      </c>
      <c r="E22" s="48" cm="1">
        <f t="array" ref="E22">SUMPRODUCT((Data!$A$2:$A$44262=E$3)*(Data!$D$2:$D$44262=$A22)*(Data!$E$2:$E$44262=$B22)*(Data!$F$2:$F$44262))</f>
        <v>173</v>
      </c>
      <c r="F22" s="48" cm="1">
        <f t="array" ref="F22">SUMPRODUCT((Data!$A$2:$A$44262=F$3)*(Data!$D$2:$D$44262=$A22)*(Data!$E$2:$E$44262=$B22)*(Data!$F$2:$F$44262))</f>
        <v>166</v>
      </c>
      <c r="G22" s="48" cm="1">
        <f t="array" ref="G22">SUMPRODUCT((Data!$A$2:$A$44262=G$3)*(Data!$D$2:$D$44262=$A22)*(Data!$E$2:$E$44262=$B22)*(Data!$F$2:$F$44262))</f>
        <v>146</v>
      </c>
      <c r="H22" s="48" cm="1">
        <f t="array" ref="H22">SUMPRODUCT((Data!$A$2:$A$44262=H$3)*(Data!$D$2:$D$44262=$A22)*(Data!$E$2:$E$44262=$B22)*(Data!$F$2:$F$44262))</f>
        <v>140</v>
      </c>
      <c r="I22" s="48" cm="1">
        <f t="array" ref="I22">SUMPRODUCT((Data!$A$2:$A$44262=I$3)*(Data!$D$2:$D$44262=$A22)*(Data!$E$2:$E$44262=$B22)*(Data!$F$2:$F$44262))</f>
        <v>136</v>
      </c>
      <c r="J22" s="48" cm="1">
        <f t="array" ref="J22">SUMPRODUCT((Data!$A$2:$A$44262=J$3)*(Data!$D$2:$D$44262=$A22)*(Data!$E$2:$E$44262=$B22)*(Data!$F$2:$F$44262))</f>
        <v>156</v>
      </c>
      <c r="K22" s="48" cm="1">
        <f t="array" ref="K22">SUMPRODUCT((Data!$A$2:$A$44262=K$3)*(Data!$D$2:$D$44262=$A22)*(Data!$E$2:$E$44262=$B22)*(Data!$F$2:$F$44262))</f>
        <v>123</v>
      </c>
      <c r="L22" s="48" cm="1">
        <f t="array" ref="L22">SUMPRODUCT((Data!$A$2:$A$44262=L$3)*(Data!$D$2:$D$44262=$A22)*(Data!$E$2:$E$44262=$B22)*(Data!$F$2:$F$44262))</f>
        <v>106</v>
      </c>
      <c r="M22" s="48" cm="1">
        <f t="array" ref="M22">SUMPRODUCT((Data!$A$2:$A$44262=M$3)*(Data!$D$2:$D$44262=$A22)*(Data!$E$2:$E$44262=$B22)*(Data!$F$2:$F$44262))</f>
        <v>123</v>
      </c>
      <c r="N22" s="48" cm="1">
        <f t="array" ref="N22">SUMPRODUCT((Data!$A$2:$A$44262=N$3)*(Data!$D$2:$D$44262=$A22)*(Data!$E$2:$E$44262=$B22)*(Data!$F$2:$F$44262))</f>
        <v>80</v>
      </c>
      <c r="O22" s="48" cm="1">
        <f t="array" ref="O22">SUMPRODUCT((Data!$A$2:$A$44262=O$3)*(Data!$D$2:$D$44262=$A22)*(Data!$E$2:$E$44262=$B22)*(Data!$F$2:$F$44262))</f>
        <v>115</v>
      </c>
      <c r="P22" s="48" cm="1">
        <f t="array" ref="P22">SUMPRODUCT((Data!$A$2:$A$44262=P$3)*(Data!$D$2:$D$44262=$A22)*(Data!$E$2:$E$44262=$B22)*(Data!$F$2:$F$44262))</f>
        <v>106</v>
      </c>
      <c r="Q22" s="48" cm="1">
        <f t="array" ref="Q22">SUMPRODUCT((Data!$A$2:$A$44262=Q$3)*(Data!$D$2:$D$44262=$A22)*(Data!$E$2:$E$44262=$B22)*(Data!$F$2:$F$44262))</f>
        <v>113</v>
      </c>
      <c r="R22" s="49" cm="1">
        <f t="array" ref="R22">SUMPRODUCT((Data!$A$2:$A$44262=R$3)*(Data!$D$2:$D$44262=$A22)*(Data!$E$2:$E$44262=$B22)*(Data!$F$2:$F$44262))</f>
        <v>138</v>
      </c>
      <c r="S22" s="48" cm="1">
        <f t="array" ref="S22">SUMPRODUCT((Data!$B$2:$B$44262=S$3)*(Data!$D$2:$D$44262=$A22)*(Data!$E$2:$E$44262=$B22)*(Data!$F$2:$F$44262))</f>
        <v>113</v>
      </c>
      <c r="T22" s="48" cm="1">
        <f t="array" ref="T22">SUMPRODUCT((Data!$B$2:$B$44262=T$3)*(Data!$D$2:$D$44262=$A22)*(Data!$E$2:$E$44262=$B22)*(Data!$F$2:$F$44262))</f>
        <v>138</v>
      </c>
      <c r="U22" s="58">
        <f t="shared" si="7"/>
        <v>0.22123893805309724</v>
      </c>
      <c r="V22" s="58"/>
      <c r="W22" s="47"/>
      <c r="X22" s="47"/>
      <c r="Y22" s="47"/>
      <c r="Z22" s="47"/>
      <c r="AA22" s="47"/>
      <c r="AB22" s="47"/>
      <c r="AC22" s="47"/>
      <c r="AD22" s="47"/>
      <c r="AE22" s="47"/>
      <c r="AF22" s="47"/>
      <c r="AG22" s="47"/>
      <c r="AH22" s="52"/>
    </row>
    <row r="23" spans="1:34" ht="15.75" x14ac:dyDescent="0.2">
      <c r="A23" s="61" t="s">
        <v>24</v>
      </c>
      <c r="B23" s="61" t="s">
        <v>23</v>
      </c>
      <c r="C23" s="48">
        <f>SUMPRODUCT(('Old Data'!$A$2:$A$8848=C$3)*('Old Data'!$D$2:$D$8848=$A23)*('Old Data'!$E$2:$E$8848=$B23)*('Old Data'!$F$2:$F$8848))</f>
        <v>189</v>
      </c>
      <c r="D23" s="48" cm="1">
        <f t="array" ref="D23">SUMPRODUCT((Data!$A$2:$A$44262=D$3)*(Data!$D$2:$D$44262=$A23)*(Data!$E$2:$E$44262=$B23)*(Data!$F$2:$F$44262))</f>
        <v>175</v>
      </c>
      <c r="E23" s="48" cm="1">
        <f t="array" ref="E23">SUMPRODUCT((Data!$A$2:$A$44262=E$3)*(Data!$D$2:$D$44262=$A23)*(Data!$E$2:$E$44262=$B23)*(Data!$F$2:$F$44262))</f>
        <v>175</v>
      </c>
      <c r="F23" s="48" cm="1">
        <f t="array" ref="F23">SUMPRODUCT((Data!$A$2:$A$44262=F$3)*(Data!$D$2:$D$44262=$A23)*(Data!$E$2:$E$44262=$B23)*(Data!$F$2:$F$44262))</f>
        <v>109</v>
      </c>
      <c r="G23" s="48" cm="1">
        <f t="array" ref="G23">SUMPRODUCT((Data!$A$2:$A$44262=G$3)*(Data!$D$2:$D$44262=$A23)*(Data!$E$2:$E$44262=$B23)*(Data!$F$2:$F$44262))</f>
        <v>75</v>
      </c>
      <c r="H23" s="48" cm="1">
        <f t="array" ref="H23">SUMPRODUCT((Data!$A$2:$A$44262=H$3)*(Data!$D$2:$D$44262=$A23)*(Data!$E$2:$E$44262=$B23)*(Data!$F$2:$F$44262))</f>
        <v>94</v>
      </c>
      <c r="I23" s="48" cm="1">
        <f t="array" ref="I23">SUMPRODUCT((Data!$A$2:$A$44262=I$3)*(Data!$D$2:$D$44262=$A23)*(Data!$E$2:$E$44262=$B23)*(Data!$F$2:$F$44262))</f>
        <v>79</v>
      </c>
      <c r="J23" s="48" cm="1">
        <f t="array" ref="J23">SUMPRODUCT((Data!$A$2:$A$44262=J$3)*(Data!$D$2:$D$44262=$A23)*(Data!$E$2:$E$44262=$B23)*(Data!$F$2:$F$44262))</f>
        <v>59</v>
      </c>
      <c r="K23" s="48" cm="1">
        <f t="array" ref="K23">SUMPRODUCT((Data!$A$2:$A$44262=K$3)*(Data!$D$2:$D$44262=$A23)*(Data!$E$2:$E$44262=$B23)*(Data!$F$2:$F$44262))</f>
        <v>92</v>
      </c>
      <c r="L23" s="48" cm="1">
        <f t="array" ref="L23">SUMPRODUCT((Data!$A$2:$A$44262=L$3)*(Data!$D$2:$D$44262=$A23)*(Data!$E$2:$E$44262=$B23)*(Data!$F$2:$F$44262))</f>
        <v>82</v>
      </c>
      <c r="M23" s="48" cm="1">
        <f t="array" ref="M23">SUMPRODUCT((Data!$A$2:$A$44262=M$3)*(Data!$D$2:$D$44262=$A23)*(Data!$E$2:$E$44262=$B23)*(Data!$F$2:$F$44262))</f>
        <v>89</v>
      </c>
      <c r="N23" s="48" cm="1">
        <f t="array" ref="N23">SUMPRODUCT((Data!$A$2:$A$44262=N$3)*(Data!$D$2:$D$44262=$A23)*(Data!$E$2:$E$44262=$B23)*(Data!$F$2:$F$44262))</f>
        <v>60</v>
      </c>
      <c r="O23" s="48" cm="1">
        <f t="array" ref="O23">SUMPRODUCT((Data!$A$2:$A$44262=O$3)*(Data!$D$2:$D$44262=$A23)*(Data!$E$2:$E$44262=$B23)*(Data!$F$2:$F$44262))</f>
        <v>70</v>
      </c>
      <c r="P23" s="48" cm="1">
        <f t="array" ref="P23">SUMPRODUCT((Data!$A$2:$A$44262=P$3)*(Data!$D$2:$D$44262=$A23)*(Data!$E$2:$E$44262=$B23)*(Data!$F$2:$F$44262))</f>
        <v>92</v>
      </c>
      <c r="Q23" s="48" cm="1">
        <f t="array" ref="Q23">SUMPRODUCT((Data!$A$2:$A$44262=Q$3)*(Data!$D$2:$D$44262=$A23)*(Data!$E$2:$E$44262=$B23)*(Data!$F$2:$F$44262))</f>
        <v>102</v>
      </c>
      <c r="R23" s="49" cm="1">
        <f t="array" ref="R23">SUMPRODUCT((Data!$A$2:$A$44262=R$3)*(Data!$D$2:$D$44262=$A23)*(Data!$E$2:$E$44262=$B23)*(Data!$F$2:$F$44262))</f>
        <v>85</v>
      </c>
      <c r="S23" s="48" cm="1">
        <f t="array" ref="S23">SUMPRODUCT((Data!$B$2:$B$44262=S$3)*(Data!$D$2:$D$44262=$A23)*(Data!$E$2:$E$44262=$B23)*(Data!$F$2:$F$44262))</f>
        <v>102</v>
      </c>
      <c r="T23" s="48" cm="1">
        <f t="array" ref="T23">SUMPRODUCT((Data!$B$2:$B$44262=T$3)*(Data!$D$2:$D$44262=$A23)*(Data!$E$2:$E$44262=$B23)*(Data!$F$2:$F$44262))</f>
        <v>85</v>
      </c>
      <c r="U23" s="58">
        <f t="shared" si="7"/>
        <v>-0.16666666666666663</v>
      </c>
      <c r="V23" s="58"/>
      <c r="W23" s="47"/>
      <c r="X23" s="47"/>
      <c r="Y23" s="47"/>
      <c r="Z23" s="47"/>
      <c r="AA23" s="47"/>
      <c r="AB23" s="47"/>
      <c r="AC23" s="47"/>
      <c r="AD23" s="47"/>
      <c r="AE23" s="47"/>
      <c r="AF23" s="47"/>
      <c r="AG23" s="47"/>
      <c r="AH23" s="52"/>
    </row>
    <row r="24" spans="1:34" s="60" customFormat="1" ht="15.75" x14ac:dyDescent="0.25">
      <c r="A24" s="59" t="s">
        <v>25</v>
      </c>
      <c r="B24" s="59" t="s">
        <v>12</v>
      </c>
      <c r="C24" s="45">
        <f>SUM(C25:C33)</f>
        <v>10241</v>
      </c>
      <c r="D24" s="45" cm="1">
        <f t="array" ref="D24">SUMPRODUCT((Data!$A$2:$A$44262=D$3)*(Data!$D$2:$D$44262=$A24)*(Data!$F$2:$F$44262))</f>
        <v>11276</v>
      </c>
      <c r="E24" s="45" cm="1">
        <f t="array" ref="E24">SUMPRODUCT((Data!$A$2:$A$44262=E$3)*(Data!$D$2:$D$44262=$A24)*(Data!$F$2:$F$44262))</f>
        <v>11504</v>
      </c>
      <c r="F24" s="45" cm="1">
        <f t="array" ref="F24">SUMPRODUCT((Data!$A$2:$A$44262=F$3)*(Data!$D$2:$D$44262=$A24)*(Data!$F$2:$F$44262))</f>
        <v>3100</v>
      </c>
      <c r="G24" s="45" cm="1">
        <f t="array" ref="G24">SUMPRODUCT((Data!$A$2:$A$44262=G$3)*(Data!$D$2:$D$44262=$A24)*(Data!$F$2:$F$44262))</f>
        <v>1740</v>
      </c>
      <c r="H24" s="45" cm="1">
        <f t="array" ref="H24">SUMPRODUCT((Data!$A$2:$A$44262=H$3)*(Data!$D$2:$D$44262=$A24)*(Data!$F$2:$F$44262))</f>
        <v>1645</v>
      </c>
      <c r="I24" s="45" cm="1">
        <f t="array" ref="I24">SUMPRODUCT((Data!$A$2:$A$44262=I$3)*(Data!$D$2:$D$44262=$A24)*(Data!$F$2:$F$44262))</f>
        <v>5506</v>
      </c>
      <c r="J24" s="45" cm="1">
        <f t="array" ref="J24">SUMPRODUCT((Data!$A$2:$A$44262=J$3)*(Data!$D$2:$D$44262=$A24)*(Data!$F$2:$F$44262))</f>
        <v>7839</v>
      </c>
      <c r="K24" s="45" cm="1">
        <f t="array" ref="K24">SUMPRODUCT((Data!$A$2:$A$44262=K$3)*(Data!$D$2:$D$44262=$A24)*(Data!$F$2:$F$44262))</f>
        <v>6676</v>
      </c>
      <c r="L24" s="45" cm="1">
        <f t="array" ref="L24">SUMPRODUCT((Data!$A$2:$A$44262=L$3)*(Data!$D$2:$D$44262=$A24)*(Data!$F$2:$F$44262))</f>
        <v>4904</v>
      </c>
      <c r="M24" s="45" cm="1">
        <f t="array" ref="M24">SUMPRODUCT((Data!$A$2:$A$44262=M$3)*(Data!$D$2:$D$44262=$A24)*(Data!$F$2:$F$44262))</f>
        <v>4494</v>
      </c>
      <c r="N24" s="45" cm="1">
        <f t="array" ref="N24">SUMPRODUCT((Data!$A$2:$A$44262=N$3)*(Data!$D$2:$D$44262=$A24)*(Data!$F$2:$F$44262))</f>
        <v>3995</v>
      </c>
      <c r="O24" s="45" cm="1">
        <f t="array" ref="O24">SUMPRODUCT((Data!$A$2:$A$44262=O$3)*(Data!$D$2:$D$44262=$A24)*(Data!$F$2:$F$44262))</f>
        <v>5671</v>
      </c>
      <c r="P24" s="45" cm="1">
        <f t="array" ref="P24">SUMPRODUCT((Data!$A$2:$A$44262=P$3)*(Data!$D$2:$D$44262=$A24)*(Data!$F$2:$F$44262))</f>
        <v>6798</v>
      </c>
      <c r="Q24" s="45" cm="1">
        <f t="array" ref="Q24">SUMPRODUCT((Data!$A$2:$A$44262=Q$3)*(Data!$D$2:$D$44262=$A24)*(Data!$F$2:$F$44262))</f>
        <v>6503</v>
      </c>
      <c r="R24" s="46" cm="1">
        <f t="array" ref="R24">SUMPRODUCT((Data!$A$2:$A$44262=R$3)*(Data!$D$2:$D$44262=$A24)*(Data!$F$2:$F$44262))</f>
        <v>6375</v>
      </c>
      <c r="S24" s="45" cm="1">
        <f t="array" ref="S24">SUMPRODUCT((Data!$B$2:$B$44262=S$3)*(Data!$D$2:$D$44262=$A24)*(Data!$F$2:$F$44262))</f>
        <v>6503</v>
      </c>
      <c r="T24" s="45" cm="1">
        <f t="array" ref="T24">SUMPRODUCT((Data!$B$2:$B$44262=T$3)*(Data!$D$2:$D$44262=$A24)*(Data!$F$2:$F$44262))</f>
        <v>6375</v>
      </c>
      <c r="U24" s="58">
        <f t="shared" si="7"/>
        <v>-1.9683223127787142E-2</v>
      </c>
      <c r="V24" s="58"/>
      <c r="W24" s="47">
        <v>0</v>
      </c>
      <c r="X24" s="47">
        <v>0</v>
      </c>
      <c r="Y24" s="47">
        <v>0</v>
      </c>
      <c r="Z24" s="47">
        <v>0</v>
      </c>
      <c r="AA24" s="47">
        <v>0</v>
      </c>
      <c r="AB24" s="47">
        <v>0</v>
      </c>
      <c r="AC24" s="47">
        <v>0</v>
      </c>
      <c r="AD24" s="47">
        <v>0</v>
      </c>
      <c r="AE24" s="47">
        <v>0</v>
      </c>
      <c r="AF24" s="47">
        <v>0</v>
      </c>
      <c r="AG24" s="47">
        <v>0</v>
      </c>
      <c r="AH24" s="54"/>
    </row>
    <row r="25" spans="1:34" ht="15.75" x14ac:dyDescent="0.2">
      <c r="A25" s="61" t="s">
        <v>25</v>
      </c>
      <c r="B25" s="61" t="s">
        <v>26</v>
      </c>
      <c r="C25" s="48">
        <f>SUMPRODUCT(('Old Data'!$A$2:$A$8848=C$3)*('Old Data'!$D$2:$D$8848=$A25)*('Old Data'!$E$2:$E$8848=$B25)*('Old Data'!$F$2:$F$8848))</f>
        <v>373</v>
      </c>
      <c r="D25" s="48" cm="1">
        <f t="array" ref="D25">SUMPRODUCT((Data!$A$2:$A$44262=D$3)*(Data!$D$2:$D$44262=$A25)*(Data!$E$2:$E$44262=$B25)*(Data!$F$2:$F$44262))</f>
        <v>420</v>
      </c>
      <c r="E25" s="48" cm="1">
        <f t="array" ref="E25">SUMPRODUCT((Data!$A$2:$A$44262=E$3)*(Data!$D$2:$D$44262=$A25)*(Data!$E$2:$E$44262=$B25)*(Data!$F$2:$F$44262))</f>
        <v>432</v>
      </c>
      <c r="F25" s="48" cm="1">
        <f t="array" ref="F25">SUMPRODUCT((Data!$A$2:$A$44262=F$3)*(Data!$D$2:$D$44262=$A25)*(Data!$E$2:$E$44262=$B25)*(Data!$F$2:$F$44262))</f>
        <v>248</v>
      </c>
      <c r="G25" s="48" cm="1">
        <f t="array" ref="G25">SUMPRODUCT((Data!$A$2:$A$44262=G$3)*(Data!$D$2:$D$44262=$A25)*(Data!$E$2:$E$44262=$B25)*(Data!$F$2:$F$44262))</f>
        <v>211</v>
      </c>
      <c r="H25" s="48" cm="1">
        <f t="array" ref="H25">SUMPRODUCT((Data!$A$2:$A$44262=H$3)*(Data!$D$2:$D$44262=$A25)*(Data!$E$2:$E$44262=$B25)*(Data!$F$2:$F$44262))</f>
        <v>243</v>
      </c>
      <c r="I25" s="48" cm="1">
        <f t="array" ref="I25">SUMPRODUCT((Data!$A$2:$A$44262=I$3)*(Data!$D$2:$D$44262=$A25)*(Data!$E$2:$E$44262=$B25)*(Data!$F$2:$F$44262))</f>
        <v>394</v>
      </c>
      <c r="J25" s="48" cm="1">
        <f t="array" ref="J25">SUMPRODUCT((Data!$A$2:$A$44262=J$3)*(Data!$D$2:$D$44262=$A25)*(Data!$E$2:$E$44262=$B25)*(Data!$F$2:$F$44262))</f>
        <v>1005</v>
      </c>
      <c r="K25" s="48" cm="1">
        <f t="array" ref="K25">SUMPRODUCT((Data!$A$2:$A$44262=K$3)*(Data!$D$2:$D$44262=$A25)*(Data!$E$2:$E$44262=$B25)*(Data!$F$2:$F$44262))</f>
        <v>1683</v>
      </c>
      <c r="L25" s="48" cm="1">
        <f t="array" ref="L25">SUMPRODUCT((Data!$A$2:$A$44262=L$3)*(Data!$D$2:$D$44262=$A25)*(Data!$E$2:$E$44262=$B25)*(Data!$F$2:$F$44262))</f>
        <v>1894</v>
      </c>
      <c r="M25" s="48" cm="1">
        <f t="array" ref="M25">SUMPRODUCT((Data!$A$2:$A$44262=M$3)*(Data!$D$2:$D$44262=$A25)*(Data!$E$2:$E$44262=$B25)*(Data!$F$2:$F$44262))</f>
        <v>1623</v>
      </c>
      <c r="N25" s="48" cm="1">
        <f t="array" ref="N25">SUMPRODUCT((Data!$A$2:$A$44262=N$3)*(Data!$D$2:$D$44262=$A25)*(Data!$E$2:$E$44262=$B25)*(Data!$F$2:$F$44262))</f>
        <v>1824</v>
      </c>
      <c r="O25" s="48" cm="1">
        <f t="array" ref="O25">SUMPRODUCT((Data!$A$2:$A$44262=O$3)*(Data!$D$2:$D$44262=$A25)*(Data!$E$2:$E$44262=$B25)*(Data!$F$2:$F$44262))</f>
        <v>2259</v>
      </c>
      <c r="P25" s="48" cm="1">
        <f t="array" ref="P25">SUMPRODUCT((Data!$A$2:$A$44262=P$3)*(Data!$D$2:$D$44262=$A25)*(Data!$E$2:$E$44262=$B25)*(Data!$F$2:$F$44262))</f>
        <v>2982</v>
      </c>
      <c r="Q25" s="48" cm="1">
        <f t="array" ref="Q25">SUMPRODUCT((Data!$A$2:$A$44262=Q$3)*(Data!$D$2:$D$44262=$A25)*(Data!$E$2:$E$44262=$B25)*(Data!$F$2:$F$44262))</f>
        <v>2849</v>
      </c>
      <c r="R25" s="49" cm="1">
        <f t="array" ref="R25">SUMPRODUCT((Data!$A$2:$A$44262=R$3)*(Data!$D$2:$D$44262=$A25)*(Data!$E$2:$E$44262=$B25)*(Data!$F$2:$F$44262))</f>
        <v>2542</v>
      </c>
      <c r="S25" s="48" cm="1">
        <f t="array" ref="S25">SUMPRODUCT((Data!$B$2:$B$44262=S$3)*(Data!$D$2:$D$44262=$A25)*(Data!$E$2:$E$44262=$B25)*(Data!$F$2:$F$44262))</f>
        <v>2849</v>
      </c>
      <c r="T25" s="48" cm="1">
        <f t="array" ref="T25">SUMPRODUCT((Data!$B$2:$B$44262=T$3)*(Data!$D$2:$D$44262=$A25)*(Data!$E$2:$E$44262=$B25)*(Data!$F$2:$F$44262))</f>
        <v>2542</v>
      </c>
      <c r="U25" s="58">
        <f t="shared" si="7"/>
        <v>-0.10775710775710778</v>
      </c>
      <c r="V25" s="58"/>
      <c r="W25" s="47"/>
      <c r="X25" s="47"/>
      <c r="Y25" s="47"/>
      <c r="Z25" s="47"/>
      <c r="AA25" s="47"/>
      <c r="AB25" s="47"/>
      <c r="AC25" s="47"/>
      <c r="AD25" s="47"/>
      <c r="AE25" s="47"/>
      <c r="AF25" s="47"/>
      <c r="AG25" s="47"/>
      <c r="AH25" s="52"/>
    </row>
    <row r="26" spans="1:34" ht="15.75" x14ac:dyDescent="0.2">
      <c r="A26" s="61" t="s">
        <v>25</v>
      </c>
      <c r="B26" s="61" t="s">
        <v>27</v>
      </c>
      <c r="C26" s="48">
        <f>SUMPRODUCT(('Old Data'!$A$2:$A$8848=C$3)*('Old Data'!$D$2:$D$8848=$A26)*('Old Data'!$E$2:$E$8848=$B26)*('Old Data'!$F$2:$F$8848))</f>
        <v>2915</v>
      </c>
      <c r="D26" s="48" cm="1">
        <f t="array" ref="D26">SUMPRODUCT((Data!$A$2:$A$44262=D$3)*(Data!$D$2:$D$44262=$A26)*(Data!$E$2:$E$44262=$B26)*(Data!$F$2:$F$44262))</f>
        <v>3037</v>
      </c>
      <c r="E26" s="48" cm="1">
        <f t="array" ref="E26">SUMPRODUCT((Data!$A$2:$A$44262=E$3)*(Data!$D$2:$D$44262=$A26)*(Data!$E$2:$E$44262=$B26)*(Data!$F$2:$F$44262))</f>
        <v>2782</v>
      </c>
      <c r="F26" s="48" cm="1">
        <f t="array" ref="F26">SUMPRODUCT((Data!$A$2:$A$44262=F$3)*(Data!$D$2:$D$44262=$A26)*(Data!$E$2:$E$44262=$B26)*(Data!$F$2:$F$44262))</f>
        <v>480</v>
      </c>
      <c r="G26" s="48" cm="1">
        <f t="array" ref="G26">SUMPRODUCT((Data!$A$2:$A$44262=G$3)*(Data!$D$2:$D$44262=$A26)*(Data!$E$2:$E$44262=$B26)*(Data!$F$2:$F$44262))</f>
        <v>142</v>
      </c>
      <c r="H26" s="48" cm="1">
        <f t="array" ref="H26">SUMPRODUCT((Data!$A$2:$A$44262=H$3)*(Data!$D$2:$D$44262=$A26)*(Data!$E$2:$E$44262=$B26)*(Data!$F$2:$F$44262))</f>
        <v>106</v>
      </c>
      <c r="I26" s="48" cm="1">
        <f t="array" ref="I26">SUMPRODUCT((Data!$A$2:$A$44262=I$3)*(Data!$D$2:$D$44262=$A26)*(Data!$E$2:$E$44262=$B26)*(Data!$F$2:$F$44262))</f>
        <v>942</v>
      </c>
      <c r="J26" s="48" cm="1">
        <f t="array" ref="J26">SUMPRODUCT((Data!$A$2:$A$44262=J$3)*(Data!$D$2:$D$44262=$A26)*(Data!$E$2:$E$44262=$B26)*(Data!$F$2:$F$44262))</f>
        <v>1183</v>
      </c>
      <c r="K26" s="48" cm="1">
        <f t="array" ref="K26">SUMPRODUCT((Data!$A$2:$A$44262=K$3)*(Data!$D$2:$D$44262=$A26)*(Data!$E$2:$E$44262=$B26)*(Data!$F$2:$F$44262))</f>
        <v>725</v>
      </c>
      <c r="L26" s="48" cm="1">
        <f t="array" ref="L26">SUMPRODUCT((Data!$A$2:$A$44262=L$3)*(Data!$D$2:$D$44262=$A26)*(Data!$E$2:$E$44262=$B26)*(Data!$F$2:$F$44262))</f>
        <v>173</v>
      </c>
      <c r="M26" s="48" cm="1">
        <f t="array" ref="M26">SUMPRODUCT((Data!$A$2:$A$44262=M$3)*(Data!$D$2:$D$44262=$A26)*(Data!$E$2:$E$44262=$B26)*(Data!$F$2:$F$44262))</f>
        <v>159</v>
      </c>
      <c r="N26" s="48" cm="1">
        <f t="array" ref="N26">SUMPRODUCT((Data!$A$2:$A$44262=N$3)*(Data!$D$2:$D$44262=$A26)*(Data!$E$2:$E$44262=$B26)*(Data!$F$2:$F$44262))</f>
        <v>109</v>
      </c>
      <c r="O26" s="48" cm="1">
        <f t="array" ref="O26">SUMPRODUCT((Data!$A$2:$A$44262=O$3)*(Data!$D$2:$D$44262=$A26)*(Data!$E$2:$E$44262=$B26)*(Data!$F$2:$F$44262))</f>
        <v>219</v>
      </c>
      <c r="P26" s="48" cm="1">
        <f t="array" ref="P26">SUMPRODUCT((Data!$A$2:$A$44262=P$3)*(Data!$D$2:$D$44262=$A26)*(Data!$E$2:$E$44262=$B26)*(Data!$F$2:$F$44262))</f>
        <v>236</v>
      </c>
      <c r="Q26" s="48" cm="1">
        <f t="array" ref="Q26">SUMPRODUCT((Data!$A$2:$A$44262=Q$3)*(Data!$D$2:$D$44262=$A26)*(Data!$E$2:$E$44262=$B26)*(Data!$F$2:$F$44262))</f>
        <v>213</v>
      </c>
      <c r="R26" s="49" cm="1">
        <f t="array" ref="R26">SUMPRODUCT((Data!$A$2:$A$44262=R$3)*(Data!$D$2:$D$44262=$A26)*(Data!$E$2:$E$44262=$B26)*(Data!$F$2:$F$44262))</f>
        <v>235</v>
      </c>
      <c r="S26" s="48" cm="1">
        <f t="array" ref="S26">SUMPRODUCT((Data!$B$2:$B$44262=S$3)*(Data!$D$2:$D$44262=$A26)*(Data!$E$2:$E$44262=$B26)*(Data!$F$2:$F$44262))</f>
        <v>213</v>
      </c>
      <c r="T26" s="48" cm="1">
        <f t="array" ref="T26">SUMPRODUCT((Data!$B$2:$B$44262=T$3)*(Data!$D$2:$D$44262=$A26)*(Data!$E$2:$E$44262=$B26)*(Data!$F$2:$F$44262))</f>
        <v>235</v>
      </c>
      <c r="U26" s="58">
        <f t="shared" si="7"/>
        <v>0.10328638497652576</v>
      </c>
      <c r="V26" s="58"/>
      <c r="W26" s="47"/>
      <c r="X26" s="47"/>
      <c r="Y26" s="47"/>
      <c r="Z26" s="47"/>
      <c r="AA26" s="47"/>
      <c r="AB26" s="47"/>
      <c r="AC26" s="47"/>
      <c r="AD26" s="47"/>
      <c r="AE26" s="47"/>
      <c r="AF26" s="47"/>
      <c r="AG26" s="47"/>
      <c r="AH26" s="52"/>
    </row>
    <row r="27" spans="1:34" ht="15.75" x14ac:dyDescent="0.2">
      <c r="A27" s="61" t="s">
        <v>25</v>
      </c>
      <c r="B27" s="61" t="s">
        <v>28</v>
      </c>
      <c r="C27" s="48">
        <f>SUMPRODUCT(('Old Data'!$A$2:$A$8848=C$3)*('Old Data'!$D$2:$D$8848=$A27)*('Old Data'!$E$2:$E$8848=$B27)*('Old Data'!$F$2:$F$8848))</f>
        <v>2785</v>
      </c>
      <c r="D27" s="48" cm="1">
        <f t="array" ref="D27">SUMPRODUCT((Data!$A$2:$A$44262=D$3)*(Data!$D$2:$D$44262=$A27)*(Data!$E$2:$E$44262=$B27)*(Data!$F$2:$F$44262))</f>
        <v>3265</v>
      </c>
      <c r="E27" s="48" cm="1">
        <f t="array" ref="E27">SUMPRODUCT((Data!$A$2:$A$44262=E$3)*(Data!$D$2:$D$44262=$A27)*(Data!$E$2:$E$44262=$B27)*(Data!$F$2:$F$44262))</f>
        <v>3699</v>
      </c>
      <c r="F27" s="48" cm="1">
        <f t="array" ref="F27">SUMPRODUCT((Data!$A$2:$A$44262=F$3)*(Data!$D$2:$D$44262=$A27)*(Data!$E$2:$E$44262=$B27)*(Data!$F$2:$F$44262))</f>
        <v>635</v>
      </c>
      <c r="G27" s="48" cm="1">
        <f t="array" ref="G27">SUMPRODUCT((Data!$A$2:$A$44262=G$3)*(Data!$D$2:$D$44262=$A27)*(Data!$E$2:$E$44262=$B27)*(Data!$F$2:$F$44262))</f>
        <v>106</v>
      </c>
      <c r="H27" s="48" cm="1">
        <f t="array" ref="H27">SUMPRODUCT((Data!$A$2:$A$44262=H$3)*(Data!$D$2:$D$44262=$A27)*(Data!$E$2:$E$44262=$B27)*(Data!$F$2:$F$44262))</f>
        <v>100</v>
      </c>
      <c r="I27" s="48" cm="1">
        <f t="array" ref="I27">SUMPRODUCT((Data!$A$2:$A$44262=I$3)*(Data!$D$2:$D$44262=$A27)*(Data!$E$2:$E$44262=$B27)*(Data!$F$2:$F$44262))</f>
        <v>1126</v>
      </c>
      <c r="J27" s="48" cm="1">
        <f t="array" ref="J27">SUMPRODUCT((Data!$A$2:$A$44262=J$3)*(Data!$D$2:$D$44262=$A27)*(Data!$E$2:$E$44262=$B27)*(Data!$F$2:$F$44262))</f>
        <v>2025</v>
      </c>
      <c r="K27" s="48" cm="1">
        <f t="array" ref="K27">SUMPRODUCT((Data!$A$2:$A$44262=K$3)*(Data!$D$2:$D$44262=$A27)*(Data!$E$2:$E$44262=$B27)*(Data!$F$2:$F$44262))</f>
        <v>1241</v>
      </c>
      <c r="L27" s="48" cm="1">
        <f t="array" ref="L27">SUMPRODUCT((Data!$A$2:$A$44262=L$3)*(Data!$D$2:$D$44262=$A27)*(Data!$E$2:$E$44262=$B27)*(Data!$F$2:$F$44262))</f>
        <v>402</v>
      </c>
      <c r="M27" s="48" cm="1">
        <f t="array" ref="M27">SUMPRODUCT((Data!$A$2:$A$44262=M$3)*(Data!$D$2:$D$44262=$A27)*(Data!$E$2:$E$44262=$B27)*(Data!$F$2:$F$44262))</f>
        <v>375</v>
      </c>
      <c r="N27" s="48" cm="1">
        <f t="array" ref="N27">SUMPRODUCT((Data!$A$2:$A$44262=N$3)*(Data!$D$2:$D$44262=$A27)*(Data!$E$2:$E$44262=$B27)*(Data!$F$2:$F$44262))</f>
        <v>301</v>
      </c>
      <c r="O27" s="48" cm="1">
        <f t="array" ref="O27">SUMPRODUCT((Data!$A$2:$A$44262=O$3)*(Data!$D$2:$D$44262=$A27)*(Data!$E$2:$E$44262=$B27)*(Data!$F$2:$F$44262))</f>
        <v>400</v>
      </c>
      <c r="P27" s="48" cm="1">
        <f t="array" ref="P27">SUMPRODUCT((Data!$A$2:$A$44262=P$3)*(Data!$D$2:$D$44262=$A27)*(Data!$E$2:$E$44262=$B27)*(Data!$F$2:$F$44262))</f>
        <v>456</v>
      </c>
      <c r="Q27" s="48" cm="1">
        <f t="array" ref="Q27">SUMPRODUCT((Data!$A$2:$A$44262=Q$3)*(Data!$D$2:$D$44262=$A27)*(Data!$E$2:$E$44262=$B27)*(Data!$F$2:$F$44262))</f>
        <v>358</v>
      </c>
      <c r="R27" s="49" cm="1">
        <f t="array" ref="R27">SUMPRODUCT((Data!$A$2:$A$44262=R$3)*(Data!$D$2:$D$44262=$A27)*(Data!$E$2:$E$44262=$B27)*(Data!$F$2:$F$44262))</f>
        <v>519</v>
      </c>
      <c r="S27" s="48" cm="1">
        <f t="array" ref="S27">SUMPRODUCT((Data!$B$2:$B$44262=S$3)*(Data!$D$2:$D$44262=$A27)*(Data!$E$2:$E$44262=$B27)*(Data!$F$2:$F$44262))</f>
        <v>358</v>
      </c>
      <c r="T27" s="48" cm="1">
        <f t="array" ref="T27">SUMPRODUCT((Data!$B$2:$B$44262=T$3)*(Data!$D$2:$D$44262=$A27)*(Data!$E$2:$E$44262=$B27)*(Data!$F$2:$F$44262))</f>
        <v>519</v>
      </c>
      <c r="U27" s="58">
        <f t="shared" si="7"/>
        <v>0.44972067039106145</v>
      </c>
      <c r="V27" s="58"/>
      <c r="W27" s="47"/>
      <c r="X27" s="47"/>
      <c r="Y27" s="47"/>
      <c r="Z27" s="47"/>
      <c r="AA27" s="47"/>
      <c r="AB27" s="47"/>
      <c r="AC27" s="47"/>
      <c r="AD27" s="47"/>
      <c r="AE27" s="47"/>
      <c r="AF27" s="47"/>
      <c r="AG27" s="47"/>
      <c r="AH27" s="52"/>
    </row>
    <row r="28" spans="1:34" ht="15.75" x14ac:dyDescent="0.2">
      <c r="A28" s="61" t="s">
        <v>25</v>
      </c>
      <c r="B28" s="61" t="s">
        <v>29</v>
      </c>
      <c r="C28" s="48">
        <f>SUMPRODUCT(('Old Data'!$A$2:$A$8848=C$3)*('Old Data'!$D$2:$D$8848=$A28)*('Old Data'!$E$2:$E$8848=$B28)*('Old Data'!$F$2:$F$8848))</f>
        <v>1552</v>
      </c>
      <c r="D28" s="48" cm="1">
        <f t="array" ref="D28">SUMPRODUCT((Data!$A$2:$A$44262=D$3)*(Data!$D$2:$D$44262=$A28)*(Data!$E$2:$E$44262=$B28)*(Data!$F$2:$F$44262))</f>
        <v>1662</v>
      </c>
      <c r="E28" s="48" cm="1">
        <f t="array" ref="E28">SUMPRODUCT((Data!$A$2:$A$44262=E$3)*(Data!$D$2:$D$44262=$A28)*(Data!$E$2:$E$44262=$B28)*(Data!$F$2:$F$44262))</f>
        <v>1894</v>
      </c>
      <c r="F28" s="48" cm="1">
        <f t="array" ref="F28">SUMPRODUCT((Data!$A$2:$A$44262=F$3)*(Data!$D$2:$D$44262=$A28)*(Data!$E$2:$E$44262=$B28)*(Data!$F$2:$F$44262))</f>
        <v>313</v>
      </c>
      <c r="G28" s="48" cm="1">
        <f t="array" ref="G28">SUMPRODUCT((Data!$A$2:$A$44262=G$3)*(Data!$D$2:$D$44262=$A28)*(Data!$E$2:$E$44262=$B28)*(Data!$F$2:$F$44262))</f>
        <v>108</v>
      </c>
      <c r="H28" s="48" cm="1">
        <f t="array" ref="H28">SUMPRODUCT((Data!$A$2:$A$44262=H$3)*(Data!$D$2:$D$44262=$A28)*(Data!$E$2:$E$44262=$B28)*(Data!$F$2:$F$44262))</f>
        <v>138</v>
      </c>
      <c r="I28" s="48" cm="1">
        <f t="array" ref="I28">SUMPRODUCT((Data!$A$2:$A$44262=I$3)*(Data!$D$2:$D$44262=$A28)*(Data!$E$2:$E$44262=$B28)*(Data!$F$2:$F$44262))</f>
        <v>493</v>
      </c>
      <c r="J28" s="48" cm="1">
        <f t="array" ref="J28">SUMPRODUCT((Data!$A$2:$A$44262=J$3)*(Data!$D$2:$D$44262=$A28)*(Data!$E$2:$E$44262=$B28)*(Data!$F$2:$F$44262))</f>
        <v>686</v>
      </c>
      <c r="K28" s="48" cm="1">
        <f t="array" ref="K28">SUMPRODUCT((Data!$A$2:$A$44262=K$3)*(Data!$D$2:$D$44262=$A28)*(Data!$E$2:$E$44262=$B28)*(Data!$F$2:$F$44262))</f>
        <v>491</v>
      </c>
      <c r="L28" s="48" cm="1">
        <f t="array" ref="L28">SUMPRODUCT((Data!$A$2:$A$44262=L$3)*(Data!$D$2:$D$44262=$A28)*(Data!$E$2:$E$44262=$B28)*(Data!$F$2:$F$44262))</f>
        <v>367</v>
      </c>
      <c r="M28" s="48" cm="1">
        <f t="array" ref="M28">SUMPRODUCT((Data!$A$2:$A$44262=M$3)*(Data!$D$2:$D$44262=$A28)*(Data!$E$2:$E$44262=$B28)*(Data!$F$2:$F$44262))</f>
        <v>331</v>
      </c>
      <c r="N28" s="48" cm="1">
        <f t="array" ref="N28">SUMPRODUCT((Data!$A$2:$A$44262=N$3)*(Data!$D$2:$D$44262=$A28)*(Data!$E$2:$E$44262=$B28)*(Data!$F$2:$F$44262))</f>
        <v>235</v>
      </c>
      <c r="O28" s="48" cm="1">
        <f t="array" ref="O28">SUMPRODUCT((Data!$A$2:$A$44262=O$3)*(Data!$D$2:$D$44262=$A28)*(Data!$E$2:$E$44262=$B28)*(Data!$F$2:$F$44262))</f>
        <v>334</v>
      </c>
      <c r="P28" s="48" cm="1">
        <f t="array" ref="P28">SUMPRODUCT((Data!$A$2:$A$44262=P$3)*(Data!$D$2:$D$44262=$A28)*(Data!$E$2:$E$44262=$B28)*(Data!$F$2:$F$44262))</f>
        <v>429</v>
      </c>
      <c r="Q28" s="48" cm="1">
        <f t="array" ref="Q28">SUMPRODUCT((Data!$A$2:$A$44262=Q$3)*(Data!$D$2:$D$44262=$A28)*(Data!$E$2:$E$44262=$B28)*(Data!$F$2:$F$44262))</f>
        <v>363</v>
      </c>
      <c r="R28" s="49" cm="1">
        <f t="array" ref="R28">SUMPRODUCT((Data!$A$2:$A$44262=R$3)*(Data!$D$2:$D$44262=$A28)*(Data!$E$2:$E$44262=$B28)*(Data!$F$2:$F$44262))</f>
        <v>449</v>
      </c>
      <c r="S28" s="48" cm="1">
        <f t="array" ref="S28">SUMPRODUCT((Data!$B$2:$B$44262=S$3)*(Data!$D$2:$D$44262=$A28)*(Data!$E$2:$E$44262=$B28)*(Data!$F$2:$F$44262))</f>
        <v>363</v>
      </c>
      <c r="T28" s="48" cm="1">
        <f t="array" ref="T28">SUMPRODUCT((Data!$B$2:$B$44262=T$3)*(Data!$D$2:$D$44262=$A28)*(Data!$E$2:$E$44262=$B28)*(Data!$F$2:$F$44262))</f>
        <v>449</v>
      </c>
      <c r="U28" s="58">
        <f t="shared" si="7"/>
        <v>0.23691460055096414</v>
      </c>
      <c r="V28" s="58"/>
      <c r="W28" s="47"/>
      <c r="X28" s="47"/>
      <c r="Y28" s="47"/>
      <c r="Z28" s="47"/>
      <c r="AA28" s="47"/>
      <c r="AB28" s="47"/>
      <c r="AC28" s="47"/>
      <c r="AD28" s="47"/>
      <c r="AE28" s="47"/>
      <c r="AF28" s="47"/>
      <c r="AG28" s="47"/>
      <c r="AH28" s="52"/>
    </row>
    <row r="29" spans="1:34" ht="15.75" x14ac:dyDescent="0.2">
      <c r="A29" s="61" t="s">
        <v>25</v>
      </c>
      <c r="B29" s="61" t="s">
        <v>30</v>
      </c>
      <c r="C29" s="48">
        <f>SUMPRODUCT(('Old Data'!$A$2:$A$8848=C$3)*('Old Data'!$D$2:$D$8848=$A29)*('Old Data'!$E$2:$E$8848=$B29)*('Old Data'!$F$2:$F$8848))</f>
        <v>37</v>
      </c>
      <c r="D29" s="48" cm="1">
        <f t="array" ref="D29">SUMPRODUCT((Data!$A$2:$A$44262=D$3)*(Data!$D$2:$D$44262=$A29)*(Data!$E$2:$E$44262=$B29)*(Data!$F$2:$F$44262))</f>
        <v>38</v>
      </c>
      <c r="E29" s="48" cm="1">
        <f t="array" ref="E29">SUMPRODUCT((Data!$A$2:$A$44262=E$3)*(Data!$D$2:$D$44262=$A29)*(Data!$E$2:$E$44262=$B29)*(Data!$F$2:$F$44262))</f>
        <v>29</v>
      </c>
      <c r="F29" s="48" cm="1">
        <f t="array" ref="F29">SUMPRODUCT((Data!$A$2:$A$44262=F$3)*(Data!$D$2:$D$44262=$A29)*(Data!$E$2:$E$44262=$B29)*(Data!$F$2:$F$44262))</f>
        <v>12</v>
      </c>
      <c r="G29" s="48" cm="1">
        <f t="array" ref="G29">SUMPRODUCT((Data!$A$2:$A$44262=G$3)*(Data!$D$2:$D$44262=$A29)*(Data!$E$2:$E$44262=$B29)*(Data!$F$2:$F$44262))</f>
        <v>2</v>
      </c>
      <c r="H29" s="48" cm="1">
        <f t="array" ref="H29">SUMPRODUCT((Data!$A$2:$A$44262=H$3)*(Data!$D$2:$D$44262=$A29)*(Data!$E$2:$E$44262=$B29)*(Data!$F$2:$F$44262))</f>
        <v>3</v>
      </c>
      <c r="I29" s="48" cm="1">
        <f t="array" ref="I29">SUMPRODUCT((Data!$A$2:$A$44262=I$3)*(Data!$D$2:$D$44262=$A29)*(Data!$E$2:$E$44262=$B29)*(Data!$F$2:$F$44262))</f>
        <v>9</v>
      </c>
      <c r="J29" s="48" cm="1">
        <f t="array" ref="J29">SUMPRODUCT((Data!$A$2:$A$44262=J$3)*(Data!$D$2:$D$44262=$A29)*(Data!$E$2:$E$44262=$B29)*(Data!$F$2:$F$44262))</f>
        <v>12</v>
      </c>
      <c r="K29" s="48" cm="1">
        <f t="array" ref="K29">SUMPRODUCT((Data!$A$2:$A$44262=K$3)*(Data!$D$2:$D$44262=$A29)*(Data!$E$2:$E$44262=$B29)*(Data!$F$2:$F$44262))</f>
        <v>5</v>
      </c>
      <c r="L29" s="48" cm="1">
        <f t="array" ref="L29">SUMPRODUCT((Data!$A$2:$A$44262=L$3)*(Data!$D$2:$D$44262=$A29)*(Data!$E$2:$E$44262=$B29)*(Data!$F$2:$F$44262))</f>
        <v>4</v>
      </c>
      <c r="M29" s="48" cm="1">
        <f t="array" ref="M29">SUMPRODUCT((Data!$A$2:$A$44262=M$3)*(Data!$D$2:$D$44262=$A29)*(Data!$E$2:$E$44262=$B29)*(Data!$F$2:$F$44262))</f>
        <v>0</v>
      </c>
      <c r="N29" s="48" cm="1">
        <f t="array" ref="N29">SUMPRODUCT((Data!$A$2:$A$44262=N$3)*(Data!$D$2:$D$44262=$A29)*(Data!$E$2:$E$44262=$B29)*(Data!$F$2:$F$44262))</f>
        <v>2</v>
      </c>
      <c r="O29" s="48" cm="1">
        <f t="array" ref="O29">SUMPRODUCT((Data!$A$2:$A$44262=O$3)*(Data!$D$2:$D$44262=$A29)*(Data!$E$2:$E$44262=$B29)*(Data!$F$2:$F$44262))</f>
        <v>3</v>
      </c>
      <c r="P29" s="48" cm="1">
        <f t="array" ref="P29">SUMPRODUCT((Data!$A$2:$A$44262=P$3)*(Data!$D$2:$D$44262=$A29)*(Data!$E$2:$E$44262=$B29)*(Data!$F$2:$F$44262))</f>
        <v>2</v>
      </c>
      <c r="Q29" s="48" cm="1">
        <f t="array" ref="Q29">SUMPRODUCT((Data!$A$2:$A$44262=Q$3)*(Data!$D$2:$D$44262=$A29)*(Data!$E$2:$E$44262=$B29)*(Data!$F$2:$F$44262))</f>
        <v>3</v>
      </c>
      <c r="R29" s="49" cm="1">
        <f t="array" ref="R29">SUMPRODUCT((Data!$A$2:$A$44262=R$3)*(Data!$D$2:$D$44262=$A29)*(Data!$E$2:$E$44262=$B29)*(Data!$F$2:$F$44262))</f>
        <v>11</v>
      </c>
      <c r="S29" s="48" cm="1">
        <f t="array" ref="S29">SUMPRODUCT((Data!$B$2:$B$44262=S$3)*(Data!$D$2:$D$44262=$A29)*(Data!$E$2:$E$44262=$B29)*(Data!$F$2:$F$44262))</f>
        <v>3</v>
      </c>
      <c r="T29" s="48" cm="1">
        <f t="array" ref="T29">SUMPRODUCT((Data!$B$2:$B$44262=T$3)*(Data!$D$2:$D$44262=$A29)*(Data!$E$2:$E$44262=$B29)*(Data!$F$2:$F$44262))</f>
        <v>11</v>
      </c>
      <c r="U29" s="58">
        <f t="shared" si="7"/>
        <v>2.6666666666666665</v>
      </c>
      <c r="V29" s="58"/>
      <c r="W29" s="47"/>
      <c r="X29" s="47"/>
      <c r="Y29" s="47"/>
      <c r="Z29" s="47"/>
      <c r="AA29" s="47"/>
      <c r="AB29" s="47"/>
      <c r="AC29" s="47"/>
      <c r="AD29" s="47"/>
      <c r="AE29" s="47"/>
      <c r="AF29" s="47"/>
      <c r="AG29" s="47"/>
      <c r="AH29" s="52"/>
    </row>
    <row r="30" spans="1:34" ht="15.75" x14ac:dyDescent="0.2">
      <c r="A30" s="61" t="s">
        <v>25</v>
      </c>
      <c r="B30" s="61" t="s">
        <v>31</v>
      </c>
      <c r="C30" s="48">
        <f>SUMPRODUCT(('Old Data'!$A$2:$A$8848=C$3)*('Old Data'!$D$2:$D$8848=$A30)*('Old Data'!$E$2:$E$8848=$B30)*('Old Data'!$F$2:$F$8848))</f>
        <v>1060</v>
      </c>
      <c r="D30" s="48" cm="1">
        <f t="array" ref="D30">SUMPRODUCT((Data!$A$2:$A$44262=D$3)*(Data!$D$2:$D$44262=$A30)*(Data!$E$2:$E$44262=$B30)*(Data!$F$2:$F$44262))</f>
        <v>1000</v>
      </c>
      <c r="E30" s="48" cm="1">
        <f t="array" ref="E30">SUMPRODUCT((Data!$A$2:$A$44262=E$3)*(Data!$D$2:$D$44262=$A30)*(Data!$E$2:$E$44262=$B30)*(Data!$F$2:$F$44262))</f>
        <v>892</v>
      </c>
      <c r="F30" s="48" cm="1">
        <f t="array" ref="F30">SUMPRODUCT((Data!$A$2:$A$44262=F$3)*(Data!$D$2:$D$44262=$A30)*(Data!$E$2:$E$44262=$B30)*(Data!$F$2:$F$44262))</f>
        <v>494</v>
      </c>
      <c r="G30" s="48" cm="1">
        <f t="array" ref="G30">SUMPRODUCT((Data!$A$2:$A$44262=G$3)*(Data!$D$2:$D$44262=$A30)*(Data!$E$2:$E$44262=$B30)*(Data!$F$2:$F$44262))</f>
        <v>487</v>
      </c>
      <c r="H30" s="48" cm="1">
        <f t="array" ref="H30">SUMPRODUCT((Data!$A$2:$A$44262=H$3)*(Data!$D$2:$D$44262=$A30)*(Data!$E$2:$E$44262=$B30)*(Data!$F$2:$F$44262))</f>
        <v>497</v>
      </c>
      <c r="I30" s="48" cm="1">
        <f t="array" ref="I30">SUMPRODUCT((Data!$A$2:$A$44262=I$3)*(Data!$D$2:$D$44262=$A30)*(Data!$E$2:$E$44262=$B30)*(Data!$F$2:$F$44262))</f>
        <v>695</v>
      </c>
      <c r="J30" s="48" cm="1">
        <f t="array" ref="J30">SUMPRODUCT((Data!$A$2:$A$44262=J$3)*(Data!$D$2:$D$44262=$A30)*(Data!$E$2:$E$44262=$B30)*(Data!$F$2:$F$44262))</f>
        <v>830</v>
      </c>
      <c r="K30" s="48" cm="1">
        <f t="array" ref="K30">SUMPRODUCT((Data!$A$2:$A$44262=K$3)*(Data!$D$2:$D$44262=$A30)*(Data!$E$2:$E$44262=$B30)*(Data!$F$2:$F$44262))</f>
        <v>958</v>
      </c>
      <c r="L30" s="48" cm="1">
        <f t="array" ref="L30">SUMPRODUCT((Data!$A$2:$A$44262=L$3)*(Data!$D$2:$D$44262=$A30)*(Data!$E$2:$E$44262=$B30)*(Data!$F$2:$F$44262))</f>
        <v>982</v>
      </c>
      <c r="M30" s="48" cm="1">
        <f t="array" ref="M30">SUMPRODUCT((Data!$A$2:$A$44262=M$3)*(Data!$D$2:$D$44262=$A30)*(Data!$E$2:$E$44262=$B30)*(Data!$F$2:$F$44262))</f>
        <v>953</v>
      </c>
      <c r="N30" s="48" cm="1">
        <f t="array" ref="N30">SUMPRODUCT((Data!$A$2:$A$44262=N$3)*(Data!$D$2:$D$44262=$A30)*(Data!$E$2:$E$44262=$B30)*(Data!$F$2:$F$44262))</f>
        <v>670</v>
      </c>
      <c r="O30" s="48" cm="1">
        <f t="array" ref="O30">SUMPRODUCT((Data!$A$2:$A$44262=O$3)*(Data!$D$2:$D$44262=$A30)*(Data!$E$2:$E$44262=$B30)*(Data!$F$2:$F$44262))</f>
        <v>1092</v>
      </c>
      <c r="P30" s="48" cm="1">
        <f t="array" ref="P30">SUMPRODUCT((Data!$A$2:$A$44262=P$3)*(Data!$D$2:$D$44262=$A30)*(Data!$E$2:$E$44262=$B30)*(Data!$F$2:$F$44262))</f>
        <v>1096</v>
      </c>
      <c r="Q30" s="48" cm="1">
        <f t="array" ref="Q30">SUMPRODUCT((Data!$A$2:$A$44262=Q$3)*(Data!$D$2:$D$44262=$A30)*(Data!$E$2:$E$44262=$B30)*(Data!$F$2:$F$44262))</f>
        <v>1034</v>
      </c>
      <c r="R30" s="49" cm="1">
        <f t="array" ref="R30">SUMPRODUCT((Data!$A$2:$A$44262=R$3)*(Data!$D$2:$D$44262=$A30)*(Data!$E$2:$E$44262=$B30)*(Data!$F$2:$F$44262))</f>
        <v>903</v>
      </c>
      <c r="S30" s="48" cm="1">
        <f t="array" ref="S30">SUMPRODUCT((Data!$B$2:$B$44262=S$3)*(Data!$D$2:$D$44262=$A30)*(Data!$E$2:$E$44262=$B30)*(Data!$F$2:$F$44262))</f>
        <v>1034</v>
      </c>
      <c r="T30" s="48" cm="1">
        <f t="array" ref="T30">SUMPRODUCT((Data!$B$2:$B$44262=T$3)*(Data!$D$2:$D$44262=$A30)*(Data!$E$2:$E$44262=$B30)*(Data!$F$2:$F$44262))</f>
        <v>903</v>
      </c>
      <c r="U30" s="58">
        <f t="shared" si="7"/>
        <v>-0.12669245647969052</v>
      </c>
      <c r="V30" s="58"/>
      <c r="W30" s="47"/>
      <c r="X30" s="47"/>
      <c r="Y30" s="47"/>
      <c r="Z30" s="47"/>
      <c r="AA30" s="47"/>
      <c r="AB30" s="47"/>
      <c r="AC30" s="47"/>
      <c r="AD30" s="47"/>
      <c r="AE30" s="47"/>
      <c r="AF30" s="47"/>
      <c r="AG30" s="47"/>
      <c r="AH30" s="52"/>
    </row>
    <row r="31" spans="1:34" ht="15.75" x14ac:dyDescent="0.2">
      <c r="A31" s="61" t="s">
        <v>25</v>
      </c>
      <c r="B31" s="61" t="s">
        <v>32</v>
      </c>
      <c r="C31" s="48">
        <f>SUMPRODUCT(('Old Data'!$A$2:$A$8848=C$3)*('Old Data'!$D$2:$D$8848=$A31)*('Old Data'!$E$2:$E$8848=$B31)*('Old Data'!$F$2:$F$8848))</f>
        <v>84</v>
      </c>
      <c r="D31" s="48" cm="1">
        <f t="array" ref="D31">SUMPRODUCT((Data!$A$2:$A$44262=D$3)*(Data!$D$2:$D$44262=$A31)*(Data!$E$2:$E$44262=$B31)*(Data!$F$2:$F$44262))</f>
        <v>80</v>
      </c>
      <c r="E31" s="48" cm="1">
        <f t="array" ref="E31">SUMPRODUCT((Data!$A$2:$A$44262=E$3)*(Data!$D$2:$D$44262=$A31)*(Data!$E$2:$E$44262=$B31)*(Data!$F$2:$F$44262))</f>
        <v>80</v>
      </c>
      <c r="F31" s="48" cm="1">
        <f t="array" ref="F31">SUMPRODUCT((Data!$A$2:$A$44262=F$3)*(Data!$D$2:$D$44262=$A31)*(Data!$E$2:$E$44262=$B31)*(Data!$F$2:$F$44262))</f>
        <v>24</v>
      </c>
      <c r="G31" s="48" cm="1">
        <f t="array" ref="G31">SUMPRODUCT((Data!$A$2:$A$44262=G$3)*(Data!$D$2:$D$44262=$A31)*(Data!$E$2:$E$44262=$B31)*(Data!$F$2:$F$44262))</f>
        <v>16</v>
      </c>
      <c r="H31" s="48" cm="1">
        <f t="array" ref="H31">SUMPRODUCT((Data!$A$2:$A$44262=H$3)*(Data!$D$2:$D$44262=$A31)*(Data!$E$2:$E$44262=$B31)*(Data!$F$2:$F$44262))</f>
        <v>13</v>
      </c>
      <c r="I31" s="48" cm="1">
        <f t="array" ref="I31">SUMPRODUCT((Data!$A$2:$A$44262=I$3)*(Data!$D$2:$D$44262=$A31)*(Data!$E$2:$E$44262=$B31)*(Data!$F$2:$F$44262))</f>
        <v>43</v>
      </c>
      <c r="J31" s="48" cm="1">
        <f t="array" ref="J31">SUMPRODUCT((Data!$A$2:$A$44262=J$3)*(Data!$D$2:$D$44262=$A31)*(Data!$E$2:$E$44262=$B31)*(Data!$F$2:$F$44262))</f>
        <v>52</v>
      </c>
      <c r="K31" s="48" cm="1">
        <f t="array" ref="K31">SUMPRODUCT((Data!$A$2:$A$44262=K$3)*(Data!$D$2:$D$44262=$A31)*(Data!$E$2:$E$44262=$B31)*(Data!$F$2:$F$44262))</f>
        <v>30</v>
      </c>
      <c r="L31" s="48" cm="1">
        <f t="array" ref="L31">SUMPRODUCT((Data!$A$2:$A$44262=L$3)*(Data!$D$2:$D$44262=$A31)*(Data!$E$2:$E$44262=$B31)*(Data!$F$2:$F$44262))</f>
        <v>20</v>
      </c>
      <c r="M31" s="48" cm="1">
        <f t="array" ref="M31">SUMPRODUCT((Data!$A$2:$A$44262=M$3)*(Data!$D$2:$D$44262=$A31)*(Data!$E$2:$E$44262=$B31)*(Data!$F$2:$F$44262))</f>
        <v>18</v>
      </c>
      <c r="N31" s="48" cm="1">
        <f t="array" ref="N31">SUMPRODUCT((Data!$A$2:$A$44262=N$3)*(Data!$D$2:$D$44262=$A31)*(Data!$E$2:$E$44262=$B31)*(Data!$F$2:$F$44262))</f>
        <v>5</v>
      </c>
      <c r="O31" s="48" cm="1">
        <f t="array" ref="O31">SUMPRODUCT((Data!$A$2:$A$44262=O$3)*(Data!$D$2:$D$44262=$A31)*(Data!$E$2:$E$44262=$B31)*(Data!$F$2:$F$44262))</f>
        <v>10</v>
      </c>
      <c r="P31" s="48" cm="1">
        <f t="array" ref="P31">SUMPRODUCT((Data!$A$2:$A$44262=P$3)*(Data!$D$2:$D$44262=$A31)*(Data!$E$2:$E$44262=$B31)*(Data!$F$2:$F$44262))</f>
        <v>15</v>
      </c>
      <c r="Q31" s="48" cm="1">
        <f t="array" ref="Q31">SUMPRODUCT((Data!$A$2:$A$44262=Q$3)*(Data!$D$2:$D$44262=$A31)*(Data!$E$2:$E$44262=$B31)*(Data!$F$2:$F$44262))</f>
        <v>13</v>
      </c>
      <c r="R31" s="49" cm="1">
        <f t="array" ref="R31">SUMPRODUCT((Data!$A$2:$A$44262=R$3)*(Data!$D$2:$D$44262=$A31)*(Data!$E$2:$E$44262=$B31)*(Data!$F$2:$F$44262))</f>
        <v>20</v>
      </c>
      <c r="S31" s="48" cm="1">
        <f t="array" ref="S31">SUMPRODUCT((Data!$B$2:$B$44262=S$3)*(Data!$D$2:$D$44262=$A31)*(Data!$E$2:$E$44262=$B31)*(Data!$F$2:$F$44262))</f>
        <v>13</v>
      </c>
      <c r="T31" s="48" cm="1">
        <f t="array" ref="T31">SUMPRODUCT((Data!$B$2:$B$44262=T$3)*(Data!$D$2:$D$44262=$A31)*(Data!$E$2:$E$44262=$B31)*(Data!$F$2:$F$44262))</f>
        <v>20</v>
      </c>
      <c r="U31" s="58">
        <f t="shared" si="7"/>
        <v>0.53846153846153855</v>
      </c>
      <c r="V31" s="58"/>
      <c r="W31" s="47"/>
      <c r="X31" s="47"/>
      <c r="Y31" s="47"/>
      <c r="Z31" s="47"/>
      <c r="AA31" s="47"/>
      <c r="AB31" s="47"/>
      <c r="AC31" s="47"/>
      <c r="AD31" s="47"/>
      <c r="AE31" s="47"/>
      <c r="AF31" s="47"/>
      <c r="AG31" s="47"/>
      <c r="AH31" s="52"/>
    </row>
    <row r="32" spans="1:34" ht="15.75" x14ac:dyDescent="0.2">
      <c r="A32" s="61" t="s">
        <v>25</v>
      </c>
      <c r="B32" s="61" t="s">
        <v>23</v>
      </c>
      <c r="C32" s="48">
        <f>SUMPRODUCT(('Old Data'!$A$2:$A$8848=C$3)*('Old Data'!$D$2:$D$8848=$A32)*('Old Data'!$E$2:$E$8848=$B32)*('Old Data'!$F$2:$F$8848))</f>
        <v>1435</v>
      </c>
      <c r="D32" s="48" cm="1">
        <f t="array" ref="D32">SUMPRODUCT((Data!$A$2:$A$44262=D$3)*(Data!$D$2:$D$44262=$A32)*(Data!$E$2:$E$44262=$B32)*(Data!$F$2:$F$44262))</f>
        <v>1774</v>
      </c>
      <c r="E32" s="48" cm="1">
        <f t="array" ref="E32">SUMPRODUCT((Data!$A$2:$A$44262=E$3)*(Data!$D$2:$D$44262=$A32)*(Data!$E$2:$E$44262=$B32)*(Data!$F$2:$F$44262))</f>
        <v>1696</v>
      </c>
      <c r="F32" s="48" cm="1">
        <f t="array" ref="F32">SUMPRODUCT((Data!$A$2:$A$44262=F$3)*(Data!$D$2:$D$44262=$A32)*(Data!$E$2:$E$44262=$B32)*(Data!$F$2:$F$44262))</f>
        <v>586</v>
      </c>
      <c r="G32" s="48" cm="1">
        <f t="array" ref="G32">SUMPRODUCT((Data!$A$2:$A$44262=G$3)*(Data!$D$2:$D$44262=$A32)*(Data!$E$2:$E$44262=$B32)*(Data!$F$2:$F$44262))</f>
        <v>466</v>
      </c>
      <c r="H32" s="48" cm="1">
        <f t="array" ref="H32">SUMPRODUCT((Data!$A$2:$A$44262=H$3)*(Data!$D$2:$D$44262=$A32)*(Data!$E$2:$E$44262=$B32)*(Data!$F$2:$F$44262))</f>
        <v>401</v>
      </c>
      <c r="I32" s="48" cm="1">
        <f t="array" ref="I32">SUMPRODUCT((Data!$A$2:$A$44262=I$3)*(Data!$D$2:$D$44262=$A32)*(Data!$E$2:$E$44262=$B32)*(Data!$F$2:$F$44262))</f>
        <v>1175</v>
      </c>
      <c r="J32" s="48" cm="1">
        <f t="array" ref="J32">SUMPRODUCT((Data!$A$2:$A$44262=J$3)*(Data!$D$2:$D$44262=$A32)*(Data!$E$2:$E$44262=$B32)*(Data!$F$2:$F$44262))</f>
        <v>983</v>
      </c>
      <c r="K32" s="48" cm="1">
        <f t="array" ref="K32">SUMPRODUCT((Data!$A$2:$A$44262=K$3)*(Data!$D$2:$D$44262=$A32)*(Data!$E$2:$E$44262=$B32)*(Data!$F$2:$F$44262))</f>
        <v>926</v>
      </c>
      <c r="L32" s="48" cm="1">
        <f t="array" ref="L32">SUMPRODUCT((Data!$A$2:$A$44262=L$3)*(Data!$D$2:$D$44262=$A32)*(Data!$E$2:$E$44262=$B32)*(Data!$F$2:$F$44262))</f>
        <v>733</v>
      </c>
      <c r="M32" s="48" cm="1">
        <f t="array" ref="M32">SUMPRODUCT((Data!$A$2:$A$44262=M$3)*(Data!$D$2:$D$44262=$A32)*(Data!$E$2:$E$44262=$B32)*(Data!$F$2:$F$44262))</f>
        <v>731</v>
      </c>
      <c r="N32" s="48" cm="1">
        <f t="array" ref="N32">SUMPRODUCT((Data!$A$2:$A$44262=N$3)*(Data!$D$2:$D$44262=$A32)*(Data!$E$2:$E$44262=$B32)*(Data!$F$2:$F$44262))</f>
        <v>510</v>
      </c>
      <c r="O32" s="48" cm="1">
        <f t="array" ref="O32">SUMPRODUCT((Data!$A$2:$A$44262=O$3)*(Data!$D$2:$D$44262=$A32)*(Data!$E$2:$E$44262=$B32)*(Data!$F$2:$F$44262))</f>
        <v>809</v>
      </c>
      <c r="P32" s="48" cm="1">
        <f t="array" ref="P32">SUMPRODUCT((Data!$A$2:$A$44262=P$3)*(Data!$D$2:$D$44262=$A32)*(Data!$E$2:$E$44262=$B32)*(Data!$F$2:$F$44262))</f>
        <v>942</v>
      </c>
      <c r="Q32" s="48" cm="1">
        <f t="array" ref="Q32">SUMPRODUCT((Data!$A$2:$A$44262=Q$3)*(Data!$D$2:$D$44262=$A32)*(Data!$E$2:$E$44262=$B32)*(Data!$F$2:$F$44262))</f>
        <v>949</v>
      </c>
      <c r="R32" s="49" cm="1">
        <f t="array" ref="R32">SUMPRODUCT((Data!$A$2:$A$44262=R$3)*(Data!$D$2:$D$44262=$A32)*(Data!$E$2:$E$44262=$B32)*(Data!$F$2:$F$44262))</f>
        <v>939</v>
      </c>
      <c r="S32" s="48" cm="1">
        <f t="array" ref="S32">SUMPRODUCT((Data!$B$2:$B$44262=S$3)*(Data!$D$2:$D$44262=$A32)*(Data!$E$2:$E$44262=$B32)*(Data!$F$2:$F$44262))</f>
        <v>949</v>
      </c>
      <c r="T32" s="48" cm="1">
        <f t="array" ref="T32">SUMPRODUCT((Data!$B$2:$B$44262=T$3)*(Data!$D$2:$D$44262=$A32)*(Data!$E$2:$E$44262=$B32)*(Data!$F$2:$F$44262))</f>
        <v>939</v>
      </c>
      <c r="U32" s="58">
        <f t="shared" si="7"/>
        <v>-1.0537407797681753E-2</v>
      </c>
      <c r="V32" s="58"/>
      <c r="W32" s="47"/>
      <c r="X32" s="47"/>
      <c r="Y32" s="47"/>
      <c r="Z32" s="47"/>
      <c r="AA32" s="47"/>
      <c r="AB32" s="47"/>
      <c r="AC32" s="47"/>
      <c r="AD32" s="47"/>
      <c r="AE32" s="47"/>
      <c r="AF32" s="47"/>
      <c r="AG32" s="47"/>
      <c r="AH32" s="52"/>
    </row>
    <row r="33" spans="1:34" ht="15.75" x14ac:dyDescent="0.2">
      <c r="A33" s="61" t="s">
        <v>25</v>
      </c>
      <c r="B33" s="52" t="s">
        <v>33</v>
      </c>
      <c r="C33" s="48" t="s">
        <v>16</v>
      </c>
      <c r="D33" s="48" cm="1">
        <f t="array" ref="D33">SUMPRODUCT((Data!$A$2:$A$44262=D$3)*(Data!$D$2:$D$44262=$A33)*(Data!$E$2:$E$44262=$B33)*(Data!$F$2:$F$44262))</f>
        <v>0</v>
      </c>
      <c r="E33" s="48" cm="1">
        <f t="array" ref="E33">SUMPRODUCT((Data!$A$2:$A$44262=E$3)*(Data!$D$2:$D$44262=$A33)*(Data!$E$2:$E$44262=$B33)*(Data!$F$2:$F$44262))</f>
        <v>0</v>
      </c>
      <c r="F33" s="48" cm="1">
        <f t="array" ref="F33">SUMPRODUCT((Data!$A$2:$A$44262=F$3)*(Data!$D$2:$D$44262=$A33)*(Data!$E$2:$E$44262=$B33)*(Data!$F$2:$F$44262))</f>
        <v>308</v>
      </c>
      <c r="G33" s="48" cm="1">
        <f t="array" ref="G33">SUMPRODUCT((Data!$A$2:$A$44262=G$3)*(Data!$D$2:$D$44262=$A33)*(Data!$E$2:$E$44262=$B33)*(Data!$F$2:$F$44262))</f>
        <v>202</v>
      </c>
      <c r="H33" s="48" cm="1">
        <f t="array" ref="H33">SUMPRODUCT((Data!$A$2:$A$44262=H$3)*(Data!$D$2:$D$44262=$A33)*(Data!$E$2:$E$44262=$B33)*(Data!$F$2:$F$44262))</f>
        <v>144</v>
      </c>
      <c r="I33" s="48" cm="1">
        <f t="array" ref="I33">SUMPRODUCT((Data!$A$2:$A$44262=I$3)*(Data!$D$2:$D$44262=$A33)*(Data!$E$2:$E$44262=$B33)*(Data!$F$2:$F$44262))</f>
        <v>629</v>
      </c>
      <c r="J33" s="48" cm="1">
        <f t="array" ref="J33">SUMPRODUCT((Data!$A$2:$A$44262=J$3)*(Data!$D$2:$D$44262=$A33)*(Data!$E$2:$E$44262=$B33)*(Data!$F$2:$F$44262))</f>
        <v>1063</v>
      </c>
      <c r="K33" s="48" cm="1">
        <f t="array" ref="K33">SUMPRODUCT((Data!$A$2:$A$44262=K$3)*(Data!$D$2:$D$44262=$A33)*(Data!$E$2:$E$44262=$B33)*(Data!$F$2:$F$44262))</f>
        <v>617</v>
      </c>
      <c r="L33" s="48" cm="1">
        <f t="array" ref="L33">SUMPRODUCT((Data!$A$2:$A$44262=L$3)*(Data!$D$2:$D$44262=$A33)*(Data!$E$2:$E$44262=$B33)*(Data!$F$2:$F$44262))</f>
        <v>329</v>
      </c>
      <c r="M33" s="48" cm="1">
        <f t="array" ref="M33">SUMPRODUCT((Data!$A$2:$A$44262=M$3)*(Data!$D$2:$D$44262=$A33)*(Data!$E$2:$E$44262=$B33)*(Data!$F$2:$F$44262))</f>
        <v>304</v>
      </c>
      <c r="N33" s="48" cm="1">
        <f t="array" ref="N33">SUMPRODUCT((Data!$A$2:$A$44262=N$3)*(Data!$D$2:$D$44262=$A33)*(Data!$E$2:$E$44262=$B33)*(Data!$F$2:$F$44262))</f>
        <v>339</v>
      </c>
      <c r="O33" s="48" cm="1">
        <f t="array" ref="O33">SUMPRODUCT((Data!$A$2:$A$44262=O$3)*(Data!$D$2:$D$44262=$A33)*(Data!$E$2:$E$44262=$B33)*(Data!$F$2:$F$44262))</f>
        <v>545</v>
      </c>
      <c r="P33" s="48" cm="1">
        <f t="array" ref="P33">SUMPRODUCT((Data!$A$2:$A$44262=P$3)*(Data!$D$2:$D$44262=$A33)*(Data!$E$2:$E$44262=$B33)*(Data!$F$2:$F$44262))</f>
        <v>640</v>
      </c>
      <c r="Q33" s="48" cm="1">
        <f t="array" ref="Q33">SUMPRODUCT((Data!$A$2:$A$44262=Q$3)*(Data!$D$2:$D$44262=$A33)*(Data!$E$2:$E$44262=$B33)*(Data!$F$2:$F$44262))</f>
        <v>721</v>
      </c>
      <c r="R33" s="49" cm="1">
        <f t="array" ref="R33">SUMPRODUCT((Data!$A$2:$A$44262=R$3)*(Data!$D$2:$D$44262=$A33)*(Data!$E$2:$E$44262=$B33)*(Data!$F$2:$F$44262))</f>
        <v>757</v>
      </c>
      <c r="S33" s="48" cm="1">
        <f t="array" ref="S33">SUMPRODUCT((Data!$B$2:$B$44262=S$3)*(Data!$D$2:$D$44262=$A33)*(Data!$E$2:$E$44262=$B33)*(Data!$F$2:$F$44262))</f>
        <v>721</v>
      </c>
      <c r="T33" s="48" cm="1">
        <f t="array" ref="T33">SUMPRODUCT((Data!$B$2:$B$44262=T$3)*(Data!$D$2:$D$44262=$A33)*(Data!$E$2:$E$44262=$B33)*(Data!$F$2:$F$44262))</f>
        <v>757</v>
      </c>
      <c r="U33" s="58">
        <f t="shared" si="7"/>
        <v>4.9930651872399423E-2</v>
      </c>
      <c r="V33" s="58"/>
      <c r="W33" s="47"/>
      <c r="X33" s="47"/>
      <c r="Y33" s="47"/>
      <c r="Z33" s="47"/>
      <c r="AA33" s="47"/>
      <c r="AB33" s="47"/>
      <c r="AC33" s="47"/>
      <c r="AD33" s="47"/>
      <c r="AE33" s="47"/>
      <c r="AF33" s="47"/>
      <c r="AG33" s="47"/>
      <c r="AH33" s="52"/>
    </row>
    <row r="34" spans="1:34" s="60" customFormat="1" ht="15" customHeight="1" x14ac:dyDescent="0.25">
      <c r="A34" s="59" t="s">
        <v>34</v>
      </c>
      <c r="B34" s="59" t="s">
        <v>12</v>
      </c>
      <c r="C34" s="45" t="s">
        <v>16</v>
      </c>
      <c r="D34" s="45" cm="1">
        <f t="array" ref="D34">SUMPRODUCT((Data!$A$2:$A$44262=D$3)*(Data!$D$2:$D$44262=$A34)*(Data!$F$2:$F$44262))</f>
        <v>0</v>
      </c>
      <c r="E34" s="45" cm="1">
        <f t="array" ref="E34">SUMPRODUCT((Data!$A$2:$A$44262=E$3)*(Data!$D$2:$D$44262=$A34)*(Data!$F$2:$F$44262))</f>
        <v>576</v>
      </c>
      <c r="F34" s="45" cm="1">
        <f t="array" ref="F34">SUMPRODUCT((Data!$A$2:$A$44262=F$3)*(Data!$D$2:$D$44262=$A34)*(Data!$F$2:$F$44262))</f>
        <v>11589</v>
      </c>
      <c r="G34" s="45" cm="1">
        <f t="array" ref="G34">SUMPRODUCT((Data!$A$2:$A$44262=G$3)*(Data!$D$2:$D$44262=$A34)*(Data!$F$2:$F$44262))</f>
        <v>11915</v>
      </c>
      <c r="H34" s="45" cm="1">
        <f t="array" ref="H34">SUMPRODUCT((Data!$A$2:$A$44262=H$3)*(Data!$D$2:$D$44262=$A34)*(Data!$F$2:$F$44262))</f>
        <v>14168</v>
      </c>
      <c r="I34" s="45" cm="1">
        <f t="array" ref="I34">SUMPRODUCT((Data!$A$2:$A$44262=I$3)*(Data!$D$2:$D$44262=$A34)*(Data!$F$2:$F$44262))</f>
        <v>25841</v>
      </c>
      <c r="J34" s="45" cm="1">
        <f t="array" ref="J34">SUMPRODUCT((Data!$A$2:$A$44262=J$3)*(Data!$D$2:$D$44262=$A34)*(Data!$F$2:$F$44262))</f>
        <v>37918</v>
      </c>
      <c r="K34" s="45" cm="1">
        <f t="array" ref="K34">SUMPRODUCT((Data!$A$2:$A$44262=K$3)*(Data!$D$2:$D$44262=$A34)*(Data!$F$2:$F$44262))</f>
        <v>26176</v>
      </c>
      <c r="L34" s="45" cm="1">
        <f t="array" ref="L34">SUMPRODUCT((Data!$A$2:$A$44262=L$3)*(Data!$D$2:$D$44262=$A34)*(Data!$F$2:$F$44262))</f>
        <v>15009</v>
      </c>
      <c r="M34" s="45" cm="1">
        <f t="array" ref="M34">SUMPRODUCT((Data!$A$2:$A$44262=M$3)*(Data!$D$2:$D$44262=$A34)*(Data!$F$2:$F$44262))</f>
        <v>13855</v>
      </c>
      <c r="N34" s="45" cm="1">
        <f t="array" ref="N34">SUMPRODUCT((Data!$A$2:$A$44262=N$3)*(Data!$D$2:$D$44262=$A34)*(Data!$F$2:$F$44262))</f>
        <v>9812</v>
      </c>
      <c r="O34" s="45" cm="1">
        <f t="array" ref="O34">SUMPRODUCT((Data!$A$2:$A$44262=O$3)*(Data!$D$2:$D$44262=$A34)*(Data!$F$2:$F$44262))</f>
        <v>12577</v>
      </c>
      <c r="P34" s="45" cm="1">
        <f t="array" ref="P34">SUMPRODUCT((Data!$A$2:$A$44262=P$3)*(Data!$D$2:$D$44262=$A34)*(Data!$F$2:$F$44262))</f>
        <v>10107</v>
      </c>
      <c r="Q34" s="45" cm="1">
        <f t="array" ref="Q34">SUMPRODUCT((Data!$A$2:$A$44262=Q$3)*(Data!$D$2:$D$44262=$A34)*(Data!$F$2:$F$44262))</f>
        <v>8704</v>
      </c>
      <c r="R34" s="46" cm="1">
        <f t="array" ref="R34">SUMPRODUCT((Data!$A$2:$A$44262=R$3)*(Data!$D$2:$D$44262=$A34)*(Data!$F$2:$F$44262))</f>
        <v>7231</v>
      </c>
      <c r="S34" s="45" cm="1">
        <f t="array" ref="S34">SUMPRODUCT((Data!$B$2:$B$44262=S$3)*(Data!$D$2:$D$44262=$A34)*(Data!$F$2:$F$44262))</f>
        <v>8704</v>
      </c>
      <c r="T34" s="45" cm="1">
        <f t="array" ref="T34">SUMPRODUCT((Data!$B$2:$B$44262=T$3)*(Data!$D$2:$D$44262=$A34)*(Data!$F$2:$F$44262))</f>
        <v>7231</v>
      </c>
      <c r="U34" s="58">
        <f t="shared" si="7"/>
        <v>-0.16923253676470584</v>
      </c>
      <c r="V34" s="58"/>
      <c r="W34" s="47"/>
      <c r="X34" s="47"/>
      <c r="Y34" s="47"/>
      <c r="Z34" s="47"/>
      <c r="AA34" s="47"/>
      <c r="AB34" s="47"/>
      <c r="AC34" s="47"/>
      <c r="AD34" s="47"/>
      <c r="AE34" s="47"/>
      <c r="AF34" s="47"/>
      <c r="AG34" s="47"/>
      <c r="AH34" s="54"/>
    </row>
    <row r="35" spans="1:34" ht="15.75" x14ac:dyDescent="0.2">
      <c r="A35" s="61" t="s">
        <v>34</v>
      </c>
      <c r="B35" s="61" t="s">
        <v>26</v>
      </c>
      <c r="C35" s="48" t="s">
        <v>16</v>
      </c>
      <c r="D35" s="48" cm="1">
        <f t="array" ref="D35">SUMPRODUCT((Data!$A$2:$A$44262=D$3)*(Data!$D$2:$D$44262=$A35)*(Data!$E$2:$E$44262=$B35)*(Data!$F$2:$F$44262))</f>
        <v>0</v>
      </c>
      <c r="E35" s="48" cm="1">
        <f t="array" ref="E35">SUMPRODUCT((Data!$A$2:$A$44262=E$3)*(Data!$D$2:$D$44262=$A35)*(Data!$E$2:$E$44262=$B35)*(Data!$F$2:$F$44262))</f>
        <v>11</v>
      </c>
      <c r="F35" s="48" cm="1">
        <f t="array" ref="F35">SUMPRODUCT((Data!$A$2:$A$44262=F$3)*(Data!$D$2:$D$44262=$A35)*(Data!$E$2:$E$44262=$B35)*(Data!$F$2:$F$44262))</f>
        <v>120</v>
      </c>
      <c r="G35" s="48" cm="1">
        <f t="array" ref="G35">SUMPRODUCT((Data!$A$2:$A$44262=G$3)*(Data!$D$2:$D$44262=$A35)*(Data!$E$2:$E$44262=$B35)*(Data!$F$2:$F$44262))</f>
        <v>63</v>
      </c>
      <c r="H35" s="48" cm="1">
        <f t="array" ref="H35">SUMPRODUCT((Data!$A$2:$A$44262=H$3)*(Data!$D$2:$D$44262=$A35)*(Data!$E$2:$E$44262=$B35)*(Data!$F$2:$F$44262))</f>
        <v>75</v>
      </c>
      <c r="I35" s="48" cm="1">
        <f t="array" ref="I35">SUMPRODUCT((Data!$A$2:$A$44262=I$3)*(Data!$D$2:$D$44262=$A35)*(Data!$E$2:$E$44262=$B35)*(Data!$F$2:$F$44262))</f>
        <v>135</v>
      </c>
      <c r="J35" s="48" cm="1">
        <f t="array" ref="J35">SUMPRODUCT((Data!$A$2:$A$44262=J$3)*(Data!$D$2:$D$44262=$A35)*(Data!$E$2:$E$44262=$B35)*(Data!$F$2:$F$44262))</f>
        <v>230</v>
      </c>
      <c r="K35" s="48" cm="1">
        <f t="array" ref="K35">SUMPRODUCT((Data!$A$2:$A$44262=K$3)*(Data!$D$2:$D$44262=$A35)*(Data!$E$2:$E$44262=$B35)*(Data!$F$2:$F$44262))</f>
        <v>229</v>
      </c>
      <c r="L35" s="48" cm="1">
        <f t="array" ref="L35">SUMPRODUCT((Data!$A$2:$A$44262=L$3)*(Data!$D$2:$D$44262=$A35)*(Data!$E$2:$E$44262=$B35)*(Data!$F$2:$F$44262))</f>
        <v>202</v>
      </c>
      <c r="M35" s="48" cm="1">
        <f t="array" ref="M35">SUMPRODUCT((Data!$A$2:$A$44262=M$3)*(Data!$D$2:$D$44262=$A35)*(Data!$E$2:$E$44262=$B35)*(Data!$F$2:$F$44262))</f>
        <v>229</v>
      </c>
      <c r="N35" s="48" cm="1">
        <f t="array" ref="N35">SUMPRODUCT((Data!$A$2:$A$44262=N$3)*(Data!$D$2:$D$44262=$A35)*(Data!$E$2:$E$44262=$B35)*(Data!$F$2:$F$44262))</f>
        <v>195</v>
      </c>
      <c r="O35" s="48" cm="1">
        <f t="array" ref="O35">SUMPRODUCT((Data!$A$2:$A$44262=O$3)*(Data!$D$2:$D$44262=$A35)*(Data!$E$2:$E$44262=$B35)*(Data!$F$2:$F$44262))</f>
        <v>303</v>
      </c>
      <c r="P35" s="48" cm="1">
        <f t="array" ref="P35">SUMPRODUCT((Data!$A$2:$A$44262=P$3)*(Data!$D$2:$D$44262=$A35)*(Data!$E$2:$E$44262=$B35)*(Data!$F$2:$F$44262))</f>
        <v>270</v>
      </c>
      <c r="Q35" s="48" cm="1">
        <f t="array" ref="Q35">SUMPRODUCT((Data!$A$2:$A$44262=Q$3)*(Data!$D$2:$D$44262=$A35)*(Data!$E$2:$E$44262=$B35)*(Data!$F$2:$F$44262))</f>
        <v>502</v>
      </c>
      <c r="R35" s="49" cm="1">
        <f t="array" ref="R35">SUMPRODUCT((Data!$A$2:$A$44262=R$3)*(Data!$D$2:$D$44262=$A35)*(Data!$E$2:$E$44262=$B35)*(Data!$F$2:$F$44262))</f>
        <v>806</v>
      </c>
      <c r="S35" s="48" cm="1">
        <f t="array" ref="S35">SUMPRODUCT((Data!$B$2:$B$44262=S$3)*(Data!$D$2:$D$44262=$A35)*(Data!$E$2:$E$44262=$B35)*(Data!$F$2:$F$44262))</f>
        <v>502</v>
      </c>
      <c r="T35" s="48" cm="1">
        <f t="array" ref="T35">SUMPRODUCT((Data!$B$2:$B$44262=T$3)*(Data!$D$2:$D$44262=$A35)*(Data!$E$2:$E$44262=$B35)*(Data!$F$2:$F$44262))</f>
        <v>806</v>
      </c>
      <c r="U35" s="58">
        <f t="shared" si="7"/>
        <v>0.60557768924302779</v>
      </c>
      <c r="V35" s="58"/>
      <c r="W35" s="47"/>
      <c r="X35" s="47"/>
      <c r="Y35" s="47"/>
      <c r="Z35" s="47"/>
      <c r="AA35" s="47"/>
      <c r="AB35" s="47"/>
      <c r="AC35" s="47"/>
      <c r="AD35" s="47"/>
      <c r="AE35" s="47"/>
      <c r="AF35" s="47"/>
      <c r="AG35" s="47"/>
      <c r="AH35" s="52"/>
    </row>
    <row r="36" spans="1:34" ht="15.75" x14ac:dyDescent="0.2">
      <c r="A36" s="61" t="s">
        <v>34</v>
      </c>
      <c r="B36" s="61" t="s">
        <v>27</v>
      </c>
      <c r="C36" s="48" t="s">
        <v>16</v>
      </c>
      <c r="D36" s="48" cm="1">
        <f t="array" ref="D36">SUMPRODUCT((Data!$A$2:$A$44262=D$3)*(Data!$D$2:$D$44262=$A36)*(Data!$E$2:$E$44262=$B36)*(Data!$F$2:$F$44262))</f>
        <v>0</v>
      </c>
      <c r="E36" s="48" cm="1">
        <f t="array" ref="E36">SUMPRODUCT((Data!$A$2:$A$44262=E$3)*(Data!$D$2:$D$44262=$A36)*(Data!$E$2:$E$44262=$B36)*(Data!$F$2:$F$44262))</f>
        <v>129</v>
      </c>
      <c r="F36" s="48" cm="1">
        <f t="array" ref="F36">SUMPRODUCT((Data!$A$2:$A$44262=F$3)*(Data!$D$2:$D$44262=$A36)*(Data!$E$2:$E$44262=$B36)*(Data!$F$2:$F$44262))</f>
        <v>2920</v>
      </c>
      <c r="G36" s="48" cm="1">
        <f t="array" ref="G36">SUMPRODUCT((Data!$A$2:$A$44262=G$3)*(Data!$D$2:$D$44262=$A36)*(Data!$E$2:$E$44262=$B36)*(Data!$F$2:$F$44262))</f>
        <v>2874</v>
      </c>
      <c r="H36" s="48" cm="1">
        <f t="array" ref="H36">SUMPRODUCT((Data!$A$2:$A$44262=H$3)*(Data!$D$2:$D$44262=$A36)*(Data!$E$2:$E$44262=$B36)*(Data!$F$2:$F$44262))</f>
        <v>3468</v>
      </c>
      <c r="I36" s="48" cm="1">
        <f t="array" ref="I36">SUMPRODUCT((Data!$A$2:$A$44262=I$3)*(Data!$D$2:$D$44262=$A36)*(Data!$E$2:$E$44262=$B36)*(Data!$F$2:$F$44262))</f>
        <v>5656</v>
      </c>
      <c r="J36" s="48" cm="1">
        <f t="array" ref="J36">SUMPRODUCT((Data!$A$2:$A$44262=J$3)*(Data!$D$2:$D$44262=$A36)*(Data!$E$2:$E$44262=$B36)*(Data!$F$2:$F$44262))</f>
        <v>7878</v>
      </c>
      <c r="K36" s="48" cm="1">
        <f t="array" ref="K36">SUMPRODUCT((Data!$A$2:$A$44262=K$3)*(Data!$D$2:$D$44262=$A36)*(Data!$E$2:$E$44262=$B36)*(Data!$F$2:$F$44262))</f>
        <v>6098</v>
      </c>
      <c r="L36" s="48" cm="1">
        <f t="array" ref="L36">SUMPRODUCT((Data!$A$2:$A$44262=L$3)*(Data!$D$2:$D$44262=$A36)*(Data!$E$2:$E$44262=$B36)*(Data!$F$2:$F$44262))</f>
        <v>3578</v>
      </c>
      <c r="M36" s="48" cm="1">
        <f t="array" ref="M36">SUMPRODUCT((Data!$A$2:$A$44262=M$3)*(Data!$D$2:$D$44262=$A36)*(Data!$E$2:$E$44262=$B36)*(Data!$F$2:$F$44262))</f>
        <v>3422</v>
      </c>
      <c r="N36" s="48" cm="1">
        <f t="array" ref="N36">SUMPRODUCT((Data!$A$2:$A$44262=N$3)*(Data!$D$2:$D$44262=$A36)*(Data!$E$2:$E$44262=$B36)*(Data!$F$2:$F$44262))</f>
        <v>2155</v>
      </c>
      <c r="O36" s="48" cm="1">
        <f t="array" ref="O36">SUMPRODUCT((Data!$A$2:$A$44262=O$3)*(Data!$D$2:$D$44262=$A36)*(Data!$E$2:$E$44262=$B36)*(Data!$F$2:$F$44262))</f>
        <v>3390</v>
      </c>
      <c r="P36" s="48" cm="1">
        <f t="array" ref="P36">SUMPRODUCT((Data!$A$2:$A$44262=P$3)*(Data!$D$2:$D$44262=$A36)*(Data!$E$2:$E$44262=$B36)*(Data!$F$2:$F$44262))</f>
        <v>3194</v>
      </c>
      <c r="Q36" s="48" cm="1">
        <f t="array" ref="Q36">SUMPRODUCT((Data!$A$2:$A$44262=Q$3)*(Data!$D$2:$D$44262=$A36)*(Data!$E$2:$E$44262=$B36)*(Data!$F$2:$F$44262))</f>
        <v>2581</v>
      </c>
      <c r="R36" s="49" cm="1">
        <f t="array" ref="R36">SUMPRODUCT((Data!$A$2:$A$44262=R$3)*(Data!$D$2:$D$44262=$A36)*(Data!$E$2:$E$44262=$B36)*(Data!$F$2:$F$44262))</f>
        <v>1780</v>
      </c>
      <c r="S36" s="48" cm="1">
        <f t="array" ref="S36">SUMPRODUCT((Data!$B$2:$B$44262=S$3)*(Data!$D$2:$D$44262=$A36)*(Data!$E$2:$E$44262=$B36)*(Data!$F$2:$F$44262))</f>
        <v>2581</v>
      </c>
      <c r="T36" s="48" cm="1">
        <f t="array" ref="T36">SUMPRODUCT((Data!$B$2:$B$44262=T$3)*(Data!$D$2:$D$44262=$A36)*(Data!$E$2:$E$44262=$B36)*(Data!$F$2:$F$44262))</f>
        <v>1780</v>
      </c>
      <c r="U36" s="58">
        <f t="shared" si="7"/>
        <v>-0.31034482758620685</v>
      </c>
      <c r="V36" s="58"/>
      <c r="W36" s="47"/>
      <c r="X36" s="47"/>
      <c r="Y36" s="47"/>
      <c r="Z36" s="47"/>
      <c r="AA36" s="47"/>
      <c r="AB36" s="47"/>
      <c r="AC36" s="47"/>
      <c r="AD36" s="47"/>
      <c r="AE36" s="47"/>
      <c r="AF36" s="47"/>
      <c r="AG36" s="47"/>
      <c r="AH36" s="52"/>
    </row>
    <row r="37" spans="1:34" ht="15.75" x14ac:dyDescent="0.2">
      <c r="A37" s="61" t="s">
        <v>34</v>
      </c>
      <c r="B37" s="61" t="s">
        <v>28</v>
      </c>
      <c r="C37" s="48" t="s">
        <v>16</v>
      </c>
      <c r="D37" s="48" cm="1">
        <f t="array" ref="D37">SUMPRODUCT((Data!$A$2:$A$44262=D$3)*(Data!$D$2:$D$44262=$A37)*(Data!$E$2:$E$44262=$B37)*(Data!$F$2:$F$44262))</f>
        <v>0</v>
      </c>
      <c r="E37" s="48" cm="1">
        <f t="array" ref="E37">SUMPRODUCT((Data!$A$2:$A$44262=E$3)*(Data!$D$2:$D$44262=$A37)*(Data!$E$2:$E$44262=$B37)*(Data!$F$2:$F$44262))</f>
        <v>173</v>
      </c>
      <c r="F37" s="48" cm="1">
        <f t="array" ref="F37">SUMPRODUCT((Data!$A$2:$A$44262=F$3)*(Data!$D$2:$D$44262=$A37)*(Data!$E$2:$E$44262=$B37)*(Data!$F$2:$F$44262))</f>
        <v>3780</v>
      </c>
      <c r="G37" s="48" cm="1">
        <f t="array" ref="G37">SUMPRODUCT((Data!$A$2:$A$44262=G$3)*(Data!$D$2:$D$44262=$A37)*(Data!$E$2:$E$44262=$B37)*(Data!$F$2:$F$44262))</f>
        <v>3834</v>
      </c>
      <c r="H37" s="48" cm="1">
        <f t="array" ref="H37">SUMPRODUCT((Data!$A$2:$A$44262=H$3)*(Data!$D$2:$D$44262=$A37)*(Data!$E$2:$E$44262=$B37)*(Data!$F$2:$F$44262))</f>
        <v>4357</v>
      </c>
      <c r="I37" s="48" cm="1">
        <f t="array" ref="I37">SUMPRODUCT((Data!$A$2:$A$44262=I$3)*(Data!$D$2:$D$44262=$A37)*(Data!$E$2:$E$44262=$B37)*(Data!$F$2:$F$44262))</f>
        <v>7577</v>
      </c>
      <c r="J37" s="48" cm="1">
        <f t="array" ref="J37">SUMPRODUCT((Data!$A$2:$A$44262=J$3)*(Data!$D$2:$D$44262=$A37)*(Data!$E$2:$E$44262=$B37)*(Data!$F$2:$F$44262))</f>
        <v>11516</v>
      </c>
      <c r="K37" s="48" cm="1">
        <f t="array" ref="K37">SUMPRODUCT((Data!$A$2:$A$44262=K$3)*(Data!$D$2:$D$44262=$A37)*(Data!$E$2:$E$44262=$B37)*(Data!$F$2:$F$44262))</f>
        <v>7819</v>
      </c>
      <c r="L37" s="48" cm="1">
        <f t="array" ref="L37">SUMPRODUCT((Data!$A$2:$A$44262=L$3)*(Data!$D$2:$D$44262=$A37)*(Data!$E$2:$E$44262=$B37)*(Data!$F$2:$F$44262))</f>
        <v>4209</v>
      </c>
      <c r="M37" s="48" cm="1">
        <f t="array" ref="M37">SUMPRODUCT((Data!$A$2:$A$44262=M$3)*(Data!$D$2:$D$44262=$A37)*(Data!$E$2:$E$44262=$B37)*(Data!$F$2:$F$44262))</f>
        <v>3895</v>
      </c>
      <c r="N37" s="48" cm="1">
        <f t="array" ref="N37">SUMPRODUCT((Data!$A$2:$A$44262=N$3)*(Data!$D$2:$D$44262=$A37)*(Data!$E$2:$E$44262=$B37)*(Data!$F$2:$F$44262))</f>
        <v>2782</v>
      </c>
      <c r="O37" s="48" cm="1">
        <f t="array" ref="O37">SUMPRODUCT((Data!$A$2:$A$44262=O$3)*(Data!$D$2:$D$44262=$A37)*(Data!$E$2:$E$44262=$B37)*(Data!$F$2:$F$44262))</f>
        <v>3206</v>
      </c>
      <c r="P37" s="48" cm="1">
        <f t="array" ref="P37">SUMPRODUCT((Data!$A$2:$A$44262=P$3)*(Data!$D$2:$D$44262=$A37)*(Data!$E$2:$E$44262=$B37)*(Data!$F$2:$F$44262))</f>
        <v>2080</v>
      </c>
      <c r="Q37" s="48" cm="1">
        <f t="array" ref="Q37">SUMPRODUCT((Data!$A$2:$A$44262=Q$3)*(Data!$D$2:$D$44262=$A37)*(Data!$E$2:$E$44262=$B37)*(Data!$F$2:$F$44262))</f>
        <v>1687</v>
      </c>
      <c r="R37" s="49" cm="1">
        <f t="array" ref="R37">SUMPRODUCT((Data!$A$2:$A$44262=R$3)*(Data!$D$2:$D$44262=$A37)*(Data!$E$2:$E$44262=$B37)*(Data!$F$2:$F$44262))</f>
        <v>1333</v>
      </c>
      <c r="S37" s="48" cm="1">
        <f t="array" ref="S37">SUMPRODUCT((Data!$B$2:$B$44262=S$3)*(Data!$D$2:$D$44262=$A37)*(Data!$E$2:$E$44262=$B37)*(Data!$F$2:$F$44262))</f>
        <v>1687</v>
      </c>
      <c r="T37" s="48" cm="1">
        <f t="array" ref="T37">SUMPRODUCT((Data!$B$2:$B$44262=T$3)*(Data!$D$2:$D$44262=$A37)*(Data!$E$2:$E$44262=$B37)*(Data!$F$2:$F$44262))</f>
        <v>1333</v>
      </c>
      <c r="U37" s="58">
        <f t="shared" si="7"/>
        <v>-0.20983995257854182</v>
      </c>
      <c r="V37" s="58"/>
      <c r="W37" s="47"/>
      <c r="X37" s="47"/>
      <c r="Y37" s="47"/>
      <c r="Z37" s="47"/>
      <c r="AA37" s="47"/>
      <c r="AB37" s="47"/>
      <c r="AC37" s="47"/>
      <c r="AD37" s="47"/>
      <c r="AE37" s="47"/>
      <c r="AF37" s="47"/>
      <c r="AG37" s="47"/>
      <c r="AH37" s="52"/>
    </row>
    <row r="38" spans="1:34" ht="15.75" x14ac:dyDescent="0.2">
      <c r="A38" s="61" t="s">
        <v>34</v>
      </c>
      <c r="B38" s="61" t="s">
        <v>29</v>
      </c>
      <c r="C38" s="48" t="s">
        <v>16</v>
      </c>
      <c r="D38" s="48" cm="1">
        <f t="array" ref="D38">SUMPRODUCT((Data!$A$2:$A$44262=D$3)*(Data!$D$2:$D$44262=$A38)*(Data!$E$2:$E$44262=$B38)*(Data!$F$2:$F$44262))</f>
        <v>0</v>
      </c>
      <c r="E38" s="48" cm="1">
        <f t="array" ref="E38">SUMPRODUCT((Data!$A$2:$A$44262=E$3)*(Data!$D$2:$D$44262=$A38)*(Data!$E$2:$E$44262=$B38)*(Data!$F$2:$F$44262))</f>
        <v>128</v>
      </c>
      <c r="F38" s="48" cm="1">
        <f t="array" ref="F38">SUMPRODUCT((Data!$A$2:$A$44262=F$3)*(Data!$D$2:$D$44262=$A38)*(Data!$E$2:$E$44262=$B38)*(Data!$F$2:$F$44262))</f>
        <v>1848</v>
      </c>
      <c r="G38" s="48" cm="1">
        <f t="array" ref="G38">SUMPRODUCT((Data!$A$2:$A$44262=G$3)*(Data!$D$2:$D$44262=$A38)*(Data!$E$2:$E$44262=$B38)*(Data!$F$2:$F$44262))</f>
        <v>1890</v>
      </c>
      <c r="H38" s="48" cm="1">
        <f t="array" ref="H38">SUMPRODUCT((Data!$A$2:$A$44262=H$3)*(Data!$D$2:$D$44262=$A38)*(Data!$E$2:$E$44262=$B38)*(Data!$F$2:$F$44262))</f>
        <v>2199</v>
      </c>
      <c r="I38" s="48" cm="1">
        <f t="array" ref="I38">SUMPRODUCT((Data!$A$2:$A$44262=I$3)*(Data!$D$2:$D$44262=$A38)*(Data!$E$2:$E$44262=$B38)*(Data!$F$2:$F$44262))</f>
        <v>3513</v>
      </c>
      <c r="J38" s="48" cm="1">
        <f t="array" ref="J38">SUMPRODUCT((Data!$A$2:$A$44262=J$3)*(Data!$D$2:$D$44262=$A38)*(Data!$E$2:$E$44262=$B38)*(Data!$F$2:$F$44262))</f>
        <v>5218</v>
      </c>
      <c r="K38" s="48" cm="1">
        <f t="array" ref="K38">SUMPRODUCT((Data!$A$2:$A$44262=K$3)*(Data!$D$2:$D$44262=$A38)*(Data!$E$2:$E$44262=$B38)*(Data!$F$2:$F$44262))</f>
        <v>3879</v>
      </c>
      <c r="L38" s="48" cm="1">
        <f t="array" ref="L38">SUMPRODUCT((Data!$A$2:$A$44262=L$3)*(Data!$D$2:$D$44262=$A38)*(Data!$E$2:$E$44262=$B38)*(Data!$F$2:$F$44262))</f>
        <v>2605</v>
      </c>
      <c r="M38" s="48" cm="1">
        <f t="array" ref="M38">SUMPRODUCT((Data!$A$2:$A$44262=M$3)*(Data!$D$2:$D$44262=$A38)*(Data!$E$2:$E$44262=$B38)*(Data!$F$2:$F$44262))</f>
        <v>2054</v>
      </c>
      <c r="N38" s="48" cm="1">
        <f t="array" ref="N38">SUMPRODUCT((Data!$A$2:$A$44262=N$3)*(Data!$D$2:$D$44262=$A38)*(Data!$E$2:$E$44262=$B38)*(Data!$F$2:$F$44262))</f>
        <v>1404</v>
      </c>
      <c r="O38" s="48" cm="1">
        <f t="array" ref="O38">SUMPRODUCT((Data!$A$2:$A$44262=O$3)*(Data!$D$2:$D$44262=$A38)*(Data!$E$2:$E$44262=$B38)*(Data!$F$2:$F$44262))</f>
        <v>1937</v>
      </c>
      <c r="P38" s="48" cm="1">
        <f t="array" ref="P38">SUMPRODUCT((Data!$A$2:$A$44262=P$3)*(Data!$D$2:$D$44262=$A38)*(Data!$E$2:$E$44262=$B38)*(Data!$F$2:$F$44262))</f>
        <v>1597</v>
      </c>
      <c r="Q38" s="48" cm="1">
        <f t="array" ref="Q38">SUMPRODUCT((Data!$A$2:$A$44262=Q$3)*(Data!$D$2:$D$44262=$A38)*(Data!$E$2:$E$44262=$B38)*(Data!$F$2:$F$44262))</f>
        <v>1323</v>
      </c>
      <c r="R38" s="49" cm="1">
        <f t="array" ref="R38">SUMPRODUCT((Data!$A$2:$A$44262=R$3)*(Data!$D$2:$D$44262=$A38)*(Data!$E$2:$E$44262=$B38)*(Data!$F$2:$F$44262))</f>
        <v>1154</v>
      </c>
      <c r="S38" s="48" cm="1">
        <f t="array" ref="S38">SUMPRODUCT((Data!$B$2:$B$44262=S$3)*(Data!$D$2:$D$44262=$A38)*(Data!$E$2:$E$44262=$B38)*(Data!$F$2:$F$44262))</f>
        <v>1323</v>
      </c>
      <c r="T38" s="48" cm="1">
        <f t="array" ref="T38">SUMPRODUCT((Data!$B$2:$B$44262=T$3)*(Data!$D$2:$D$44262=$A38)*(Data!$E$2:$E$44262=$B38)*(Data!$F$2:$F$44262))</f>
        <v>1154</v>
      </c>
      <c r="U38" s="58">
        <f t="shared" si="7"/>
        <v>-0.12773998488284199</v>
      </c>
      <c r="V38" s="58"/>
      <c r="W38" s="47"/>
      <c r="X38" s="47"/>
      <c r="Y38" s="47"/>
      <c r="Z38" s="47"/>
      <c r="AA38" s="47"/>
      <c r="AB38" s="47"/>
      <c r="AC38" s="47"/>
      <c r="AD38" s="47"/>
      <c r="AE38" s="47"/>
      <c r="AF38" s="47"/>
      <c r="AG38" s="47"/>
      <c r="AH38" s="52"/>
    </row>
    <row r="39" spans="1:34" ht="15.75" x14ac:dyDescent="0.2">
      <c r="A39" s="61" t="s">
        <v>34</v>
      </c>
      <c r="B39" s="61" t="s">
        <v>30</v>
      </c>
      <c r="C39" s="48" t="s">
        <v>16</v>
      </c>
      <c r="D39" s="48" cm="1">
        <f t="array" ref="D39">SUMPRODUCT((Data!$A$2:$A$44262=D$3)*(Data!$D$2:$D$44262=$A39)*(Data!$E$2:$E$44262=$B39)*(Data!$F$2:$F$44262))</f>
        <v>0</v>
      </c>
      <c r="E39" s="48" cm="1">
        <f t="array" ref="E39">SUMPRODUCT((Data!$A$2:$A$44262=E$3)*(Data!$D$2:$D$44262=$A39)*(Data!$E$2:$E$44262=$B39)*(Data!$F$2:$F$44262))</f>
        <v>3</v>
      </c>
      <c r="F39" s="48" cm="1">
        <f t="array" ref="F39">SUMPRODUCT((Data!$A$2:$A$44262=F$3)*(Data!$D$2:$D$44262=$A39)*(Data!$E$2:$E$44262=$B39)*(Data!$F$2:$F$44262))</f>
        <v>38</v>
      </c>
      <c r="G39" s="48" cm="1">
        <f t="array" ref="G39">SUMPRODUCT((Data!$A$2:$A$44262=G$3)*(Data!$D$2:$D$44262=$A39)*(Data!$E$2:$E$44262=$B39)*(Data!$F$2:$F$44262))</f>
        <v>25</v>
      </c>
      <c r="H39" s="48" cm="1">
        <f t="array" ref="H39">SUMPRODUCT((Data!$A$2:$A$44262=H$3)*(Data!$D$2:$D$44262=$A39)*(Data!$E$2:$E$44262=$B39)*(Data!$F$2:$F$44262))</f>
        <v>38</v>
      </c>
      <c r="I39" s="48" cm="1">
        <f t="array" ref="I39">SUMPRODUCT((Data!$A$2:$A$44262=I$3)*(Data!$D$2:$D$44262=$A39)*(Data!$E$2:$E$44262=$B39)*(Data!$F$2:$F$44262))</f>
        <v>81</v>
      </c>
      <c r="J39" s="48" cm="1">
        <f t="array" ref="J39">SUMPRODUCT((Data!$A$2:$A$44262=J$3)*(Data!$D$2:$D$44262=$A39)*(Data!$E$2:$E$44262=$B39)*(Data!$F$2:$F$44262))</f>
        <v>121</v>
      </c>
      <c r="K39" s="48" cm="1">
        <f t="array" ref="K39">SUMPRODUCT((Data!$A$2:$A$44262=K$3)*(Data!$D$2:$D$44262=$A39)*(Data!$E$2:$E$44262=$B39)*(Data!$F$2:$F$44262))</f>
        <v>87</v>
      </c>
      <c r="L39" s="48" cm="1">
        <f t="array" ref="L39">SUMPRODUCT((Data!$A$2:$A$44262=L$3)*(Data!$D$2:$D$44262=$A39)*(Data!$E$2:$E$44262=$B39)*(Data!$F$2:$F$44262))</f>
        <v>32</v>
      </c>
      <c r="M39" s="48" cm="1">
        <f t="array" ref="M39">SUMPRODUCT((Data!$A$2:$A$44262=M$3)*(Data!$D$2:$D$44262=$A39)*(Data!$E$2:$E$44262=$B39)*(Data!$F$2:$F$44262))</f>
        <v>45</v>
      </c>
      <c r="N39" s="48" cm="1">
        <f t="array" ref="N39">SUMPRODUCT((Data!$A$2:$A$44262=N$3)*(Data!$D$2:$D$44262=$A39)*(Data!$E$2:$E$44262=$B39)*(Data!$F$2:$F$44262))</f>
        <v>42</v>
      </c>
      <c r="O39" s="48" cm="1">
        <f t="array" ref="O39">SUMPRODUCT((Data!$A$2:$A$44262=O$3)*(Data!$D$2:$D$44262=$A39)*(Data!$E$2:$E$44262=$B39)*(Data!$F$2:$F$44262))</f>
        <v>59</v>
      </c>
      <c r="P39" s="48" cm="1">
        <f t="array" ref="P39">SUMPRODUCT((Data!$A$2:$A$44262=P$3)*(Data!$D$2:$D$44262=$A39)*(Data!$E$2:$E$44262=$B39)*(Data!$F$2:$F$44262))</f>
        <v>65</v>
      </c>
      <c r="Q39" s="48" cm="1">
        <f t="array" ref="Q39">SUMPRODUCT((Data!$A$2:$A$44262=Q$3)*(Data!$D$2:$D$44262=$A39)*(Data!$E$2:$E$44262=$B39)*(Data!$F$2:$F$44262))</f>
        <v>61</v>
      </c>
      <c r="R39" s="49" cm="1">
        <f t="array" ref="R39">SUMPRODUCT((Data!$A$2:$A$44262=R$3)*(Data!$D$2:$D$44262=$A39)*(Data!$E$2:$E$44262=$B39)*(Data!$F$2:$F$44262))</f>
        <v>60</v>
      </c>
      <c r="S39" s="48" cm="1">
        <f t="array" ref="S39">SUMPRODUCT((Data!$B$2:$B$44262=S$3)*(Data!$D$2:$D$44262=$A39)*(Data!$E$2:$E$44262=$B39)*(Data!$F$2:$F$44262))</f>
        <v>61</v>
      </c>
      <c r="T39" s="48" cm="1">
        <f t="array" ref="T39">SUMPRODUCT((Data!$B$2:$B$44262=T$3)*(Data!$D$2:$D$44262=$A39)*(Data!$E$2:$E$44262=$B39)*(Data!$F$2:$F$44262))</f>
        <v>60</v>
      </c>
      <c r="U39" s="58">
        <f t="shared" si="7"/>
        <v>-1.6393442622950838E-2</v>
      </c>
      <c r="V39" s="58"/>
      <c r="W39" s="47"/>
      <c r="X39" s="47"/>
      <c r="Y39" s="47"/>
      <c r="Z39" s="47"/>
      <c r="AA39" s="47"/>
      <c r="AB39" s="47"/>
      <c r="AC39" s="47"/>
      <c r="AD39" s="47"/>
      <c r="AE39" s="47"/>
      <c r="AF39" s="47"/>
      <c r="AG39" s="47"/>
      <c r="AH39" s="52"/>
    </row>
    <row r="40" spans="1:34" ht="15.75" x14ac:dyDescent="0.2">
      <c r="A40" s="61" t="s">
        <v>34</v>
      </c>
      <c r="B40" s="61" t="s">
        <v>31</v>
      </c>
      <c r="C40" s="48" t="s">
        <v>16</v>
      </c>
      <c r="D40" s="48" cm="1">
        <f t="array" ref="D40">SUMPRODUCT((Data!$A$2:$A$44262=D$3)*(Data!$D$2:$D$44262=$A40)*(Data!$E$2:$E$44262=$B40)*(Data!$F$2:$F$44262))</f>
        <v>0</v>
      </c>
      <c r="E40" s="48" cm="1">
        <f t="array" ref="E40">SUMPRODUCT((Data!$A$2:$A$44262=E$3)*(Data!$D$2:$D$44262=$A40)*(Data!$E$2:$E$44262=$B40)*(Data!$F$2:$F$44262))</f>
        <v>36</v>
      </c>
      <c r="F40" s="48" cm="1">
        <f t="array" ref="F40">SUMPRODUCT((Data!$A$2:$A$44262=F$3)*(Data!$D$2:$D$44262=$A40)*(Data!$E$2:$E$44262=$B40)*(Data!$F$2:$F$44262))</f>
        <v>574</v>
      </c>
      <c r="G40" s="48" cm="1">
        <f t="array" ref="G40">SUMPRODUCT((Data!$A$2:$A$44262=G$3)*(Data!$D$2:$D$44262=$A40)*(Data!$E$2:$E$44262=$B40)*(Data!$F$2:$F$44262))</f>
        <v>514</v>
      </c>
      <c r="H40" s="48" cm="1">
        <f t="array" ref="H40">SUMPRODUCT((Data!$A$2:$A$44262=H$3)*(Data!$D$2:$D$44262=$A40)*(Data!$E$2:$E$44262=$B40)*(Data!$F$2:$F$44262))</f>
        <v>591</v>
      </c>
      <c r="I40" s="48" cm="1">
        <f t="array" ref="I40">SUMPRODUCT((Data!$A$2:$A$44262=I$3)*(Data!$D$2:$D$44262=$A40)*(Data!$E$2:$E$44262=$B40)*(Data!$F$2:$F$44262))</f>
        <v>975</v>
      </c>
      <c r="J40" s="48" cm="1">
        <f t="array" ref="J40">SUMPRODUCT((Data!$A$2:$A$44262=J$3)*(Data!$D$2:$D$44262=$A40)*(Data!$E$2:$E$44262=$B40)*(Data!$F$2:$F$44262))</f>
        <v>1166</v>
      </c>
      <c r="K40" s="48" cm="1">
        <f t="array" ref="K40">SUMPRODUCT((Data!$A$2:$A$44262=K$3)*(Data!$D$2:$D$44262=$A40)*(Data!$E$2:$E$44262=$B40)*(Data!$F$2:$F$44262))</f>
        <v>1005</v>
      </c>
      <c r="L40" s="48" cm="1">
        <f t="array" ref="L40">SUMPRODUCT((Data!$A$2:$A$44262=L$3)*(Data!$D$2:$D$44262=$A40)*(Data!$E$2:$E$44262=$B40)*(Data!$F$2:$F$44262))</f>
        <v>394</v>
      </c>
      <c r="M40" s="48" cm="1">
        <f t="array" ref="M40">SUMPRODUCT((Data!$A$2:$A$44262=M$3)*(Data!$D$2:$D$44262=$A40)*(Data!$E$2:$E$44262=$B40)*(Data!$F$2:$F$44262))</f>
        <v>288</v>
      </c>
      <c r="N40" s="48" cm="1">
        <f t="array" ref="N40">SUMPRODUCT((Data!$A$2:$A$44262=N$3)*(Data!$D$2:$D$44262=$A40)*(Data!$E$2:$E$44262=$B40)*(Data!$F$2:$F$44262))</f>
        <v>275</v>
      </c>
      <c r="O40" s="48" cm="1">
        <f t="array" ref="O40">SUMPRODUCT((Data!$A$2:$A$44262=O$3)*(Data!$D$2:$D$44262=$A40)*(Data!$E$2:$E$44262=$B40)*(Data!$F$2:$F$44262))</f>
        <v>397</v>
      </c>
      <c r="P40" s="48" cm="1">
        <f t="array" ref="P40">SUMPRODUCT((Data!$A$2:$A$44262=P$3)*(Data!$D$2:$D$44262=$A40)*(Data!$E$2:$E$44262=$B40)*(Data!$F$2:$F$44262))</f>
        <v>369</v>
      </c>
      <c r="Q40" s="48" cm="1">
        <f t="array" ref="Q40">SUMPRODUCT((Data!$A$2:$A$44262=Q$3)*(Data!$D$2:$D$44262=$A40)*(Data!$E$2:$E$44262=$B40)*(Data!$F$2:$F$44262))</f>
        <v>393</v>
      </c>
      <c r="R40" s="49" cm="1">
        <f t="array" ref="R40">SUMPRODUCT((Data!$A$2:$A$44262=R$3)*(Data!$D$2:$D$44262=$A40)*(Data!$E$2:$E$44262=$B40)*(Data!$F$2:$F$44262))</f>
        <v>294</v>
      </c>
      <c r="S40" s="48" cm="1">
        <f t="array" ref="S40">SUMPRODUCT((Data!$B$2:$B$44262=S$3)*(Data!$D$2:$D$44262=$A40)*(Data!$E$2:$E$44262=$B40)*(Data!$F$2:$F$44262))</f>
        <v>393</v>
      </c>
      <c r="T40" s="48" cm="1">
        <f t="array" ref="T40">SUMPRODUCT((Data!$B$2:$B$44262=T$3)*(Data!$D$2:$D$44262=$A40)*(Data!$E$2:$E$44262=$B40)*(Data!$F$2:$F$44262))</f>
        <v>294</v>
      </c>
      <c r="U40" s="58">
        <f t="shared" si="7"/>
        <v>-0.25190839694656486</v>
      </c>
      <c r="V40" s="58"/>
      <c r="W40" s="47"/>
      <c r="X40" s="47"/>
      <c r="Y40" s="47"/>
      <c r="Z40" s="47"/>
      <c r="AA40" s="47"/>
      <c r="AB40" s="47"/>
      <c r="AC40" s="47"/>
      <c r="AD40" s="47"/>
      <c r="AE40" s="47"/>
      <c r="AF40" s="47"/>
      <c r="AG40" s="47"/>
      <c r="AH40" s="52"/>
    </row>
    <row r="41" spans="1:34" ht="15.75" x14ac:dyDescent="0.2">
      <c r="A41" s="61" t="s">
        <v>34</v>
      </c>
      <c r="B41" s="61" t="s">
        <v>32</v>
      </c>
      <c r="C41" s="48" t="s">
        <v>16</v>
      </c>
      <c r="D41" s="48" cm="1">
        <f t="array" ref="D41">SUMPRODUCT((Data!$A$2:$A$44262=D$3)*(Data!$D$2:$D$44262=$A41)*(Data!$E$2:$E$44262=$B41)*(Data!$F$2:$F$44262))</f>
        <v>0</v>
      </c>
      <c r="E41" s="48" cm="1">
        <f t="array" ref="E41">SUMPRODUCT((Data!$A$2:$A$44262=E$3)*(Data!$D$2:$D$44262=$A41)*(Data!$E$2:$E$44262=$B41)*(Data!$F$2:$F$44262))</f>
        <v>8</v>
      </c>
      <c r="F41" s="48" cm="1">
        <f t="array" ref="F41">SUMPRODUCT((Data!$A$2:$A$44262=F$3)*(Data!$D$2:$D$44262=$A41)*(Data!$E$2:$E$44262=$B41)*(Data!$F$2:$F$44262))</f>
        <v>70</v>
      </c>
      <c r="G41" s="48" cm="1">
        <f t="array" ref="G41">SUMPRODUCT((Data!$A$2:$A$44262=G$3)*(Data!$D$2:$D$44262=$A41)*(Data!$E$2:$E$44262=$B41)*(Data!$F$2:$F$44262))</f>
        <v>82</v>
      </c>
      <c r="H41" s="48" cm="1">
        <f t="array" ref="H41">SUMPRODUCT((Data!$A$2:$A$44262=H$3)*(Data!$D$2:$D$44262=$A41)*(Data!$E$2:$E$44262=$B41)*(Data!$F$2:$F$44262))</f>
        <v>94</v>
      </c>
      <c r="I41" s="48" cm="1">
        <f t="array" ref="I41">SUMPRODUCT((Data!$A$2:$A$44262=I$3)*(Data!$D$2:$D$44262=$A41)*(Data!$E$2:$E$44262=$B41)*(Data!$F$2:$F$44262))</f>
        <v>193</v>
      </c>
      <c r="J41" s="48" cm="1">
        <f t="array" ref="J41">SUMPRODUCT((Data!$A$2:$A$44262=J$3)*(Data!$D$2:$D$44262=$A41)*(Data!$E$2:$E$44262=$B41)*(Data!$F$2:$F$44262))</f>
        <v>259</v>
      </c>
      <c r="K41" s="48" cm="1">
        <f t="array" ref="K41">SUMPRODUCT((Data!$A$2:$A$44262=K$3)*(Data!$D$2:$D$44262=$A41)*(Data!$E$2:$E$44262=$B41)*(Data!$F$2:$F$44262))</f>
        <v>227</v>
      </c>
      <c r="L41" s="48" cm="1">
        <f t="array" ref="L41">SUMPRODUCT((Data!$A$2:$A$44262=L$3)*(Data!$D$2:$D$44262=$A41)*(Data!$E$2:$E$44262=$B41)*(Data!$F$2:$F$44262))</f>
        <v>151</v>
      </c>
      <c r="M41" s="48" cm="1">
        <f t="array" ref="M41">SUMPRODUCT((Data!$A$2:$A$44262=M$3)*(Data!$D$2:$D$44262=$A41)*(Data!$E$2:$E$44262=$B41)*(Data!$F$2:$F$44262))</f>
        <v>166</v>
      </c>
      <c r="N41" s="48" cm="1">
        <f t="array" ref="N41">SUMPRODUCT((Data!$A$2:$A$44262=N$3)*(Data!$D$2:$D$44262=$A41)*(Data!$E$2:$E$44262=$B41)*(Data!$F$2:$F$44262))</f>
        <v>147</v>
      </c>
      <c r="O41" s="48" cm="1">
        <f t="array" ref="O41">SUMPRODUCT((Data!$A$2:$A$44262=O$3)*(Data!$D$2:$D$44262=$A41)*(Data!$E$2:$E$44262=$B41)*(Data!$F$2:$F$44262))</f>
        <v>244</v>
      </c>
      <c r="P41" s="48" cm="1">
        <f t="array" ref="P41">SUMPRODUCT((Data!$A$2:$A$44262=P$3)*(Data!$D$2:$D$44262=$A41)*(Data!$E$2:$E$44262=$B41)*(Data!$F$2:$F$44262))</f>
        <v>191</v>
      </c>
      <c r="Q41" s="48" cm="1">
        <f t="array" ref="Q41">SUMPRODUCT((Data!$A$2:$A$44262=Q$3)*(Data!$D$2:$D$44262=$A41)*(Data!$E$2:$E$44262=$B41)*(Data!$F$2:$F$44262))</f>
        <v>152</v>
      </c>
      <c r="R41" s="49" cm="1">
        <f t="array" ref="R41">SUMPRODUCT((Data!$A$2:$A$44262=R$3)*(Data!$D$2:$D$44262=$A41)*(Data!$E$2:$E$44262=$B41)*(Data!$F$2:$F$44262))</f>
        <v>140</v>
      </c>
      <c r="S41" s="48" cm="1">
        <f t="array" ref="S41">SUMPRODUCT((Data!$B$2:$B$44262=S$3)*(Data!$D$2:$D$44262=$A41)*(Data!$E$2:$E$44262=$B41)*(Data!$F$2:$F$44262))</f>
        <v>152</v>
      </c>
      <c r="T41" s="48" cm="1">
        <f t="array" ref="T41">SUMPRODUCT((Data!$B$2:$B$44262=T$3)*(Data!$D$2:$D$44262=$A41)*(Data!$E$2:$E$44262=$B41)*(Data!$F$2:$F$44262))</f>
        <v>140</v>
      </c>
      <c r="U41" s="58">
        <f t="shared" si="7"/>
        <v>-7.8947368421052655E-2</v>
      </c>
      <c r="V41" s="58"/>
      <c r="W41" s="47"/>
      <c r="X41" s="47"/>
      <c r="Y41" s="47"/>
      <c r="Z41" s="47"/>
      <c r="AA41" s="47"/>
      <c r="AB41" s="47"/>
      <c r="AC41" s="47"/>
      <c r="AD41" s="47"/>
      <c r="AE41" s="47"/>
      <c r="AF41" s="47"/>
      <c r="AG41" s="47"/>
      <c r="AH41" s="52"/>
    </row>
    <row r="42" spans="1:34" ht="15.75" x14ac:dyDescent="0.2">
      <c r="A42" s="61" t="s">
        <v>34</v>
      </c>
      <c r="B42" s="61" t="s">
        <v>23</v>
      </c>
      <c r="C42" s="48" t="s">
        <v>16</v>
      </c>
      <c r="D42" s="48" cm="1">
        <f t="array" ref="D42">SUMPRODUCT((Data!$A$2:$A$44262=D$3)*(Data!$D$2:$D$44262=$A42)*(Data!$E$2:$E$44262=$B42)*(Data!$F$2:$F$44262))</f>
        <v>0</v>
      </c>
      <c r="E42" s="48" cm="1">
        <f t="array" ref="E42">SUMPRODUCT((Data!$A$2:$A$44262=E$3)*(Data!$D$2:$D$44262=$A42)*(Data!$E$2:$E$44262=$B42)*(Data!$F$2:$F$44262))</f>
        <v>85</v>
      </c>
      <c r="F42" s="48" cm="1">
        <f t="array" ref="F42">SUMPRODUCT((Data!$A$2:$A$44262=F$3)*(Data!$D$2:$D$44262=$A42)*(Data!$E$2:$E$44262=$B42)*(Data!$F$2:$F$44262))</f>
        <v>1195</v>
      </c>
      <c r="G42" s="48" cm="1">
        <f t="array" ref="G42">SUMPRODUCT((Data!$A$2:$A$44262=G$3)*(Data!$D$2:$D$44262=$A42)*(Data!$E$2:$E$44262=$B42)*(Data!$F$2:$F$44262))</f>
        <v>1242</v>
      </c>
      <c r="H42" s="48" cm="1">
        <f t="array" ref="H42">SUMPRODUCT((Data!$A$2:$A$44262=H$3)*(Data!$D$2:$D$44262=$A42)*(Data!$E$2:$E$44262=$B42)*(Data!$F$2:$F$44262))</f>
        <v>1640</v>
      </c>
      <c r="I42" s="48" cm="1">
        <f t="array" ref="I42">SUMPRODUCT((Data!$A$2:$A$44262=I$3)*(Data!$D$2:$D$44262=$A42)*(Data!$E$2:$E$44262=$B42)*(Data!$F$2:$F$44262))</f>
        <v>2950</v>
      </c>
      <c r="J42" s="48" cm="1">
        <f t="array" ref="J42">SUMPRODUCT((Data!$A$2:$A$44262=J$3)*(Data!$D$2:$D$44262=$A42)*(Data!$E$2:$E$44262=$B42)*(Data!$F$2:$F$44262))</f>
        <v>4041</v>
      </c>
      <c r="K42" s="48" cm="1">
        <f t="array" ref="K42">SUMPRODUCT((Data!$A$2:$A$44262=K$3)*(Data!$D$2:$D$44262=$A42)*(Data!$E$2:$E$44262=$B42)*(Data!$F$2:$F$44262))</f>
        <v>3223</v>
      </c>
      <c r="L42" s="48" cm="1">
        <f t="array" ref="L42">SUMPRODUCT((Data!$A$2:$A$44262=L$3)*(Data!$D$2:$D$44262=$A42)*(Data!$E$2:$E$44262=$B42)*(Data!$F$2:$F$44262))</f>
        <v>1963</v>
      </c>
      <c r="M42" s="48" cm="1">
        <f t="array" ref="M42">SUMPRODUCT((Data!$A$2:$A$44262=M$3)*(Data!$D$2:$D$44262=$A42)*(Data!$E$2:$E$44262=$B42)*(Data!$F$2:$F$44262))</f>
        <v>1952</v>
      </c>
      <c r="N42" s="48" cm="1">
        <f t="array" ref="N42">SUMPRODUCT((Data!$A$2:$A$44262=N$3)*(Data!$D$2:$D$44262=$A42)*(Data!$E$2:$E$44262=$B42)*(Data!$F$2:$F$44262))</f>
        <v>1441</v>
      </c>
      <c r="O42" s="48" cm="1">
        <f t="array" ref="O42">SUMPRODUCT((Data!$A$2:$A$44262=O$3)*(Data!$D$2:$D$44262=$A42)*(Data!$E$2:$E$44262=$B42)*(Data!$F$2:$F$44262))</f>
        <v>1380</v>
      </c>
      <c r="P42" s="48" cm="1">
        <f t="array" ref="P42">SUMPRODUCT((Data!$A$2:$A$44262=P$3)*(Data!$D$2:$D$44262=$A42)*(Data!$E$2:$E$44262=$B42)*(Data!$F$2:$F$44262))</f>
        <v>1023</v>
      </c>
      <c r="Q42" s="48" cm="1">
        <f t="array" ref="Q42">SUMPRODUCT((Data!$A$2:$A$44262=Q$3)*(Data!$D$2:$D$44262=$A42)*(Data!$E$2:$E$44262=$B42)*(Data!$F$2:$F$44262))</f>
        <v>989</v>
      </c>
      <c r="R42" s="49" cm="1">
        <f t="array" ref="R42">SUMPRODUCT((Data!$A$2:$A$44262=R$3)*(Data!$D$2:$D$44262=$A42)*(Data!$E$2:$E$44262=$B42)*(Data!$F$2:$F$44262))</f>
        <v>931</v>
      </c>
      <c r="S42" s="48" cm="1">
        <f t="array" ref="S42">SUMPRODUCT((Data!$B$2:$B$44262=S$3)*(Data!$D$2:$D$44262=$A42)*(Data!$E$2:$E$44262=$B42)*(Data!$F$2:$F$44262))</f>
        <v>989</v>
      </c>
      <c r="T42" s="48" cm="1">
        <f t="array" ref="T42">SUMPRODUCT((Data!$B$2:$B$44262=T$3)*(Data!$D$2:$D$44262=$A42)*(Data!$E$2:$E$44262=$B42)*(Data!$F$2:$F$44262))</f>
        <v>931</v>
      </c>
      <c r="U42" s="58">
        <f t="shared" si="7"/>
        <v>-5.8645096056622825E-2</v>
      </c>
      <c r="V42" s="58"/>
      <c r="W42" s="47"/>
      <c r="X42" s="47"/>
      <c r="Y42" s="47"/>
      <c r="Z42" s="47"/>
      <c r="AA42" s="47"/>
      <c r="AB42" s="47"/>
      <c r="AC42" s="47"/>
      <c r="AD42" s="47"/>
      <c r="AE42" s="47"/>
      <c r="AF42" s="47"/>
      <c r="AG42" s="47"/>
      <c r="AH42" s="52"/>
    </row>
    <row r="43" spans="1:34" ht="15.75" x14ac:dyDescent="0.2">
      <c r="A43" s="61" t="s">
        <v>34</v>
      </c>
      <c r="B43" s="61" t="s">
        <v>33</v>
      </c>
      <c r="C43" s="48" t="s">
        <v>16</v>
      </c>
      <c r="D43" s="48" cm="1">
        <f t="array" ref="D43">SUMPRODUCT((Data!$A$2:$A$44262=D$3)*(Data!$D$2:$D$44262=$A43)*(Data!$E$2:$E$44262=$B43)*(Data!$F$2:$F$44262))</f>
        <v>0</v>
      </c>
      <c r="E43" s="48" cm="1">
        <f t="array" ref="E43">SUMPRODUCT((Data!$A$2:$A$44262=E$3)*(Data!$D$2:$D$44262=$A43)*(Data!$E$2:$E$44262=$B43)*(Data!$F$2:$F$44262))</f>
        <v>3</v>
      </c>
      <c r="F43" s="48" cm="1">
        <f t="array" ref="F43">SUMPRODUCT((Data!$A$2:$A$44262=F$3)*(Data!$D$2:$D$44262=$A43)*(Data!$E$2:$E$44262=$B43)*(Data!$F$2:$F$44262))</f>
        <v>1044</v>
      </c>
      <c r="G43" s="48" cm="1">
        <f t="array" ref="G43">SUMPRODUCT((Data!$A$2:$A$44262=G$3)*(Data!$D$2:$D$44262=$A43)*(Data!$E$2:$E$44262=$B43)*(Data!$F$2:$F$44262))</f>
        <v>1391</v>
      </c>
      <c r="H43" s="48" cm="1">
        <f t="array" ref="H43">SUMPRODUCT((Data!$A$2:$A$44262=H$3)*(Data!$D$2:$D$44262=$A43)*(Data!$E$2:$E$44262=$B43)*(Data!$F$2:$F$44262))</f>
        <v>1706</v>
      </c>
      <c r="I43" s="48" cm="1">
        <f t="array" ref="I43">SUMPRODUCT((Data!$A$2:$A$44262=I$3)*(Data!$D$2:$D$44262=$A43)*(Data!$E$2:$E$44262=$B43)*(Data!$F$2:$F$44262))</f>
        <v>4761</v>
      </c>
      <c r="J43" s="48" cm="1">
        <f t="array" ref="J43">SUMPRODUCT((Data!$A$2:$A$44262=J$3)*(Data!$D$2:$D$44262=$A43)*(Data!$E$2:$E$44262=$B43)*(Data!$F$2:$F$44262))</f>
        <v>7489</v>
      </c>
      <c r="K43" s="48" cm="1">
        <f t="array" ref="K43">SUMPRODUCT((Data!$A$2:$A$44262=K$3)*(Data!$D$2:$D$44262=$A43)*(Data!$E$2:$E$44262=$B43)*(Data!$F$2:$F$44262))</f>
        <v>3609</v>
      </c>
      <c r="L43" s="48" cm="1">
        <f t="array" ref="L43">SUMPRODUCT((Data!$A$2:$A$44262=L$3)*(Data!$D$2:$D$44262=$A43)*(Data!$E$2:$E$44262=$B43)*(Data!$F$2:$F$44262))</f>
        <v>1875</v>
      </c>
      <c r="M43" s="48" cm="1">
        <f t="array" ref="M43">SUMPRODUCT((Data!$A$2:$A$44262=M$3)*(Data!$D$2:$D$44262=$A43)*(Data!$E$2:$E$44262=$B43)*(Data!$F$2:$F$44262))</f>
        <v>1804</v>
      </c>
      <c r="N43" s="48" cm="1">
        <f t="array" ref="N43">SUMPRODUCT((Data!$A$2:$A$44262=N$3)*(Data!$D$2:$D$44262=$A43)*(Data!$E$2:$E$44262=$B43)*(Data!$F$2:$F$44262))</f>
        <v>1371</v>
      </c>
      <c r="O43" s="48" cm="1">
        <f t="array" ref="O43">SUMPRODUCT((Data!$A$2:$A$44262=O$3)*(Data!$D$2:$D$44262=$A43)*(Data!$E$2:$E$44262=$B43)*(Data!$F$2:$F$44262))</f>
        <v>1661</v>
      </c>
      <c r="P43" s="48" cm="1">
        <f t="array" ref="P43">SUMPRODUCT((Data!$A$2:$A$44262=P$3)*(Data!$D$2:$D$44262=$A43)*(Data!$E$2:$E$44262=$B43)*(Data!$F$2:$F$44262))</f>
        <v>1318</v>
      </c>
      <c r="Q43" s="48" cm="1">
        <f t="array" ref="Q43">SUMPRODUCT((Data!$A$2:$A$44262=Q$3)*(Data!$D$2:$D$44262=$A43)*(Data!$E$2:$E$44262=$B43)*(Data!$F$2:$F$44262))</f>
        <v>1016</v>
      </c>
      <c r="R43" s="49" cm="1">
        <f t="array" ref="R43">SUMPRODUCT((Data!$A$2:$A$44262=R$3)*(Data!$D$2:$D$44262=$A43)*(Data!$E$2:$E$44262=$B43)*(Data!$F$2:$F$44262))</f>
        <v>733</v>
      </c>
      <c r="S43" s="48" cm="1">
        <f t="array" ref="S43">SUMPRODUCT((Data!$B$2:$B$44262=S$3)*(Data!$D$2:$D$44262=$A43)*(Data!$E$2:$E$44262=$B43)*(Data!$F$2:$F$44262))</f>
        <v>1016</v>
      </c>
      <c r="T43" s="48" cm="1">
        <f t="array" ref="T43">SUMPRODUCT((Data!$B$2:$B$44262=T$3)*(Data!$D$2:$D$44262=$A43)*(Data!$E$2:$E$44262=$B43)*(Data!$F$2:$F$44262))</f>
        <v>733</v>
      </c>
      <c r="U43" s="58">
        <f t="shared" si="7"/>
        <v>-0.27854330708661412</v>
      </c>
      <c r="V43" s="58"/>
      <c r="W43" s="47"/>
      <c r="X43" s="47"/>
      <c r="Y43" s="47"/>
      <c r="Z43" s="47"/>
      <c r="AA43" s="47"/>
      <c r="AB43" s="47"/>
      <c r="AC43" s="47"/>
      <c r="AD43" s="47"/>
      <c r="AE43" s="47"/>
      <c r="AF43" s="47"/>
      <c r="AG43" s="47"/>
      <c r="AH43" s="52"/>
    </row>
    <row r="44" spans="1:34" s="60" customFormat="1" ht="15.75" x14ac:dyDescent="0.25">
      <c r="A44" s="59" t="s">
        <v>35</v>
      </c>
      <c r="B44" s="59" t="s">
        <v>12</v>
      </c>
      <c r="C44" s="45">
        <f>SUM(C45:C50)</f>
        <v>15069</v>
      </c>
      <c r="D44" s="45" cm="1">
        <f t="array" ref="D44">SUMPRODUCT((Data!$A$2:$A$44262=D$3)*(Data!$D$2:$D$44262=$A44)*(Data!$F$2:$F$44262))</f>
        <v>16784</v>
      </c>
      <c r="E44" s="45" cm="1">
        <f t="array" ref="E44">SUMPRODUCT((Data!$A$2:$A$44262=E$3)*(Data!$D$2:$D$44262=$A44)*(Data!$F$2:$F$44262))</f>
        <v>11886</v>
      </c>
      <c r="F44" s="45" cm="1">
        <f t="array" ref="F44">SUMPRODUCT((Data!$A$2:$A$44262=F$3)*(Data!$D$2:$D$44262=$A44)*(Data!$F$2:$F$44262))</f>
        <v>17908</v>
      </c>
      <c r="G44" s="45" cm="1">
        <f t="array" ref="G44">SUMPRODUCT((Data!$A$2:$A$44262=G$3)*(Data!$D$2:$D$44262=$A44)*(Data!$F$2:$F$44262))</f>
        <v>14485</v>
      </c>
      <c r="H44" s="45" cm="1">
        <f t="array" ref="H44">SUMPRODUCT((Data!$A$2:$A$44262=H$3)*(Data!$D$2:$D$44262=$A44)*(Data!$F$2:$F$44262))</f>
        <v>12391</v>
      </c>
      <c r="I44" s="45" cm="1">
        <f t="array" ref="I44">SUMPRODUCT((Data!$A$2:$A$44262=I$3)*(Data!$D$2:$D$44262=$A44)*(Data!$F$2:$F$44262))</f>
        <v>13714</v>
      </c>
      <c r="J44" s="45" cm="1">
        <f t="array" ref="J44">SUMPRODUCT((Data!$A$2:$A$44262=J$3)*(Data!$D$2:$D$44262=$A44)*(Data!$F$2:$F$44262))</f>
        <v>14120</v>
      </c>
      <c r="K44" s="45" cm="1">
        <f t="array" ref="K44">SUMPRODUCT((Data!$A$2:$A$44262=K$3)*(Data!$D$2:$D$44262=$A44)*(Data!$F$2:$F$44262))</f>
        <v>15674</v>
      </c>
      <c r="L44" s="45" cm="1">
        <f t="array" ref="L44">SUMPRODUCT((Data!$A$2:$A$44262=L$3)*(Data!$D$2:$D$44262=$A44)*(Data!$F$2:$F$44262))</f>
        <v>13370</v>
      </c>
      <c r="M44" s="45" cm="1">
        <f t="array" ref="M44">SUMPRODUCT((Data!$A$2:$A$44262=M$3)*(Data!$D$2:$D$44262=$A44)*(Data!$F$2:$F$44262))</f>
        <v>15543</v>
      </c>
      <c r="N44" s="45" cm="1">
        <f t="array" ref="N44">SUMPRODUCT((Data!$A$2:$A$44262=N$3)*(Data!$D$2:$D$44262=$A44)*(Data!$F$2:$F$44262))</f>
        <v>14922</v>
      </c>
      <c r="O44" s="45" cm="1">
        <f t="array" ref="O44">SUMPRODUCT((Data!$A$2:$A$44262=O$3)*(Data!$D$2:$D$44262=$A44)*(Data!$F$2:$F$44262))</f>
        <v>15959</v>
      </c>
      <c r="P44" s="45" cm="1">
        <f t="array" ref="P44">SUMPRODUCT((Data!$A$2:$A$44262=P$3)*(Data!$D$2:$D$44262=$A44)*(Data!$F$2:$F$44262))</f>
        <v>17837</v>
      </c>
      <c r="Q44" s="45" cm="1">
        <f t="array" ref="Q44">SUMPRODUCT((Data!$A$2:$A$44262=Q$3)*(Data!$D$2:$D$44262=$A44)*(Data!$F$2:$F$44262))</f>
        <v>17798</v>
      </c>
      <c r="R44" s="46" cm="1">
        <f t="array" ref="R44">SUMPRODUCT((Data!$A$2:$A$44262=R$3)*(Data!$D$2:$D$44262=$A44)*(Data!$F$2:$F$44262))</f>
        <v>16594</v>
      </c>
      <c r="S44" s="45" cm="1">
        <f t="array" ref="S44">SUMPRODUCT((Data!$B$2:$B$44262=S$3)*(Data!$D$2:$D$44262=$A44)*(Data!$F$2:$F$44262))</f>
        <v>17798</v>
      </c>
      <c r="T44" s="45" cm="1">
        <f t="array" ref="T44">SUMPRODUCT((Data!$B$2:$B$44262=T$3)*(Data!$D$2:$D$44262=$A44)*(Data!$F$2:$F$44262))</f>
        <v>16594</v>
      </c>
      <c r="U44" s="58">
        <f t="shared" si="7"/>
        <v>-6.7648050342735133E-2</v>
      </c>
      <c r="V44" s="58"/>
      <c r="W44" s="47">
        <v>0</v>
      </c>
      <c r="X44" s="47">
        <v>0</v>
      </c>
      <c r="Y44" s="47">
        <v>0</v>
      </c>
      <c r="Z44" s="47">
        <v>0</v>
      </c>
      <c r="AA44" s="47">
        <v>0</v>
      </c>
      <c r="AB44" s="47">
        <v>0</v>
      </c>
      <c r="AC44" s="47">
        <v>0</v>
      </c>
      <c r="AD44" s="47">
        <v>0</v>
      </c>
      <c r="AE44" s="47">
        <v>0</v>
      </c>
      <c r="AF44" s="47">
        <v>0</v>
      </c>
      <c r="AG44" s="47">
        <v>0</v>
      </c>
      <c r="AH44" s="54"/>
    </row>
    <row r="45" spans="1:34" ht="15.75" x14ac:dyDescent="0.2">
      <c r="A45" s="61" t="s">
        <v>35</v>
      </c>
      <c r="B45" s="61" t="s">
        <v>36</v>
      </c>
      <c r="C45" s="48">
        <f>SUMPRODUCT(('Old Data'!$A$2:$A$8848=C$3)*('Old Data'!$D$2:$D$8848=$A45)*('Old Data'!$E$2:$E$8848=$B45)*('Old Data'!$F$2:$F$8848))</f>
        <v>142</v>
      </c>
      <c r="D45" s="48" cm="1">
        <f t="array" ref="D45">SUMPRODUCT((Data!$A$2:$A$44262=D$3)*(Data!$D$2:$D$44262=$A45)*(Data!$E$2:$E$44262=$B45)*(Data!$F$2:$F$44262))</f>
        <v>214</v>
      </c>
      <c r="E45" s="48" cm="1">
        <f t="array" ref="E45">SUMPRODUCT((Data!$A$2:$A$44262=E$3)*(Data!$D$2:$D$44262=$A45)*(Data!$E$2:$E$44262=$B45)*(Data!$F$2:$F$44262))</f>
        <v>134</v>
      </c>
      <c r="F45" s="48" cm="1">
        <f t="array" ref="F45">SUMPRODUCT((Data!$A$2:$A$44262=F$3)*(Data!$D$2:$D$44262=$A45)*(Data!$E$2:$E$44262=$B45)*(Data!$F$2:$F$44262))</f>
        <v>302</v>
      </c>
      <c r="G45" s="48" cm="1">
        <f t="array" ref="G45">SUMPRODUCT((Data!$A$2:$A$44262=G$3)*(Data!$D$2:$D$44262=$A45)*(Data!$E$2:$E$44262=$B45)*(Data!$F$2:$F$44262))</f>
        <v>313</v>
      </c>
      <c r="H45" s="48" cm="1">
        <f t="array" ref="H45">SUMPRODUCT((Data!$A$2:$A$44262=H$3)*(Data!$D$2:$D$44262=$A45)*(Data!$E$2:$E$44262=$B45)*(Data!$F$2:$F$44262))</f>
        <v>86</v>
      </c>
      <c r="I45" s="48" cm="1">
        <f t="array" ref="I45">SUMPRODUCT((Data!$A$2:$A$44262=I$3)*(Data!$D$2:$D$44262=$A45)*(Data!$E$2:$E$44262=$B45)*(Data!$F$2:$F$44262))</f>
        <v>249</v>
      </c>
      <c r="J45" s="48" cm="1">
        <f t="array" ref="J45">SUMPRODUCT((Data!$A$2:$A$44262=J$3)*(Data!$D$2:$D$44262=$A45)*(Data!$E$2:$E$44262=$B45)*(Data!$F$2:$F$44262))</f>
        <v>131</v>
      </c>
      <c r="K45" s="48" cm="1">
        <f t="array" ref="K45">SUMPRODUCT((Data!$A$2:$A$44262=K$3)*(Data!$D$2:$D$44262=$A45)*(Data!$E$2:$E$44262=$B45)*(Data!$F$2:$F$44262))</f>
        <v>121</v>
      </c>
      <c r="L45" s="48" cm="1">
        <f t="array" ref="L45">SUMPRODUCT((Data!$A$2:$A$44262=L$3)*(Data!$D$2:$D$44262=$A45)*(Data!$E$2:$E$44262=$B45)*(Data!$F$2:$F$44262))</f>
        <v>103</v>
      </c>
      <c r="M45" s="48" cm="1">
        <f t="array" ref="M45">SUMPRODUCT((Data!$A$2:$A$44262=M$3)*(Data!$D$2:$D$44262=$A45)*(Data!$E$2:$E$44262=$B45)*(Data!$F$2:$F$44262))</f>
        <v>305</v>
      </c>
      <c r="N45" s="48" cm="1">
        <f t="array" ref="N45">SUMPRODUCT((Data!$A$2:$A$44262=N$3)*(Data!$D$2:$D$44262=$A45)*(Data!$E$2:$E$44262=$B45)*(Data!$F$2:$F$44262))</f>
        <v>179</v>
      </c>
      <c r="O45" s="48" cm="1">
        <f t="array" ref="O45">SUMPRODUCT((Data!$A$2:$A$44262=O$3)*(Data!$D$2:$D$44262=$A45)*(Data!$E$2:$E$44262=$B45)*(Data!$F$2:$F$44262))</f>
        <v>144</v>
      </c>
      <c r="P45" s="48" cm="1">
        <f t="array" ref="P45">SUMPRODUCT((Data!$A$2:$A$44262=P$3)*(Data!$D$2:$D$44262=$A45)*(Data!$E$2:$E$44262=$B45)*(Data!$F$2:$F$44262))</f>
        <v>121</v>
      </c>
      <c r="Q45" s="48" cm="1">
        <f t="array" ref="Q45">SUMPRODUCT((Data!$A$2:$A$44262=Q$3)*(Data!$D$2:$D$44262=$A45)*(Data!$E$2:$E$44262=$B45)*(Data!$F$2:$F$44262))</f>
        <v>287</v>
      </c>
      <c r="R45" s="49" cm="1">
        <f t="array" ref="R45">SUMPRODUCT((Data!$A$2:$A$44262=R$3)*(Data!$D$2:$D$44262=$A45)*(Data!$E$2:$E$44262=$B45)*(Data!$F$2:$F$44262))</f>
        <v>245</v>
      </c>
      <c r="S45" s="48" cm="1">
        <f t="array" ref="S45">SUMPRODUCT((Data!$B$2:$B$44262=S$3)*(Data!$D$2:$D$44262=$A45)*(Data!$E$2:$E$44262=$B45)*(Data!$F$2:$F$44262))</f>
        <v>287</v>
      </c>
      <c r="T45" s="48" cm="1">
        <f t="array" ref="T45">SUMPRODUCT((Data!$B$2:$B$44262=T$3)*(Data!$D$2:$D$44262=$A45)*(Data!$E$2:$E$44262=$B45)*(Data!$F$2:$F$44262))</f>
        <v>245</v>
      </c>
      <c r="U45" s="58">
        <f t="shared" si="7"/>
        <v>-0.14634146341463417</v>
      </c>
      <c r="V45" s="58"/>
      <c r="W45" s="47"/>
      <c r="X45" s="47"/>
      <c r="Y45" s="47"/>
      <c r="Z45" s="47"/>
      <c r="AA45" s="47"/>
      <c r="AB45" s="47"/>
      <c r="AC45" s="47"/>
      <c r="AD45" s="47"/>
      <c r="AE45" s="47"/>
      <c r="AF45" s="47"/>
      <c r="AG45" s="47"/>
      <c r="AH45" s="52"/>
    </row>
    <row r="46" spans="1:34" ht="15.75" x14ac:dyDescent="0.2">
      <c r="A46" s="61" t="s">
        <v>35</v>
      </c>
      <c r="B46" s="61" t="s">
        <v>37</v>
      </c>
      <c r="C46" s="48">
        <f>SUMPRODUCT(('Old Data'!$A$2:$A$8848=C$3)*('Old Data'!$D$2:$D$8848=$A46)*('Old Data'!$E$2:$E$8848=$B46)*('Old Data'!$F$2:$F$8848))</f>
        <v>1886</v>
      </c>
      <c r="D46" s="48" cm="1">
        <f t="array" ref="D46">SUMPRODUCT((Data!$A$2:$A$44262=D$3)*(Data!$D$2:$D$44262=$A46)*(Data!$E$2:$E$44262=$B46)*(Data!$F$2:$F$44262))</f>
        <v>1582</v>
      </c>
      <c r="E46" s="48" cm="1">
        <f t="array" ref="E46">SUMPRODUCT((Data!$A$2:$A$44262=E$3)*(Data!$D$2:$D$44262=$A46)*(Data!$E$2:$E$44262=$B46)*(Data!$F$2:$F$44262))</f>
        <v>973</v>
      </c>
      <c r="F46" s="48" cm="1">
        <f t="array" ref="F46">SUMPRODUCT((Data!$A$2:$A$44262=F$3)*(Data!$D$2:$D$44262=$A46)*(Data!$E$2:$E$44262=$B46)*(Data!$F$2:$F$44262))</f>
        <v>3275</v>
      </c>
      <c r="G46" s="48" cm="1">
        <f t="array" ref="G46">SUMPRODUCT((Data!$A$2:$A$44262=G$3)*(Data!$D$2:$D$44262=$A46)*(Data!$E$2:$E$44262=$B46)*(Data!$F$2:$F$44262))</f>
        <v>1797</v>
      </c>
      <c r="H46" s="48" cm="1">
        <f t="array" ref="H46">SUMPRODUCT((Data!$A$2:$A$44262=H$3)*(Data!$D$2:$D$44262=$A46)*(Data!$E$2:$E$44262=$B46)*(Data!$F$2:$F$44262))</f>
        <v>914</v>
      </c>
      <c r="I46" s="48" cm="1">
        <f t="array" ref="I46">SUMPRODUCT((Data!$A$2:$A$44262=I$3)*(Data!$D$2:$D$44262=$A46)*(Data!$E$2:$E$44262=$B46)*(Data!$F$2:$F$44262))</f>
        <v>1366</v>
      </c>
      <c r="J46" s="48" cm="1">
        <f t="array" ref="J46">SUMPRODUCT((Data!$A$2:$A$44262=J$3)*(Data!$D$2:$D$44262=$A46)*(Data!$E$2:$E$44262=$B46)*(Data!$F$2:$F$44262))</f>
        <v>1112</v>
      </c>
      <c r="K46" s="48" cm="1">
        <f t="array" ref="K46">SUMPRODUCT((Data!$A$2:$A$44262=K$3)*(Data!$D$2:$D$44262=$A46)*(Data!$E$2:$E$44262=$B46)*(Data!$F$2:$F$44262))</f>
        <v>742</v>
      </c>
      <c r="L46" s="48" cm="1">
        <f t="array" ref="L46">SUMPRODUCT((Data!$A$2:$A$44262=L$3)*(Data!$D$2:$D$44262=$A46)*(Data!$E$2:$E$44262=$B46)*(Data!$F$2:$F$44262))</f>
        <v>682</v>
      </c>
      <c r="M46" s="48" cm="1">
        <f t="array" ref="M46">SUMPRODUCT((Data!$A$2:$A$44262=M$3)*(Data!$D$2:$D$44262=$A46)*(Data!$E$2:$E$44262=$B46)*(Data!$F$2:$F$44262))</f>
        <v>1630</v>
      </c>
      <c r="N46" s="48" cm="1">
        <f t="array" ref="N46">SUMPRODUCT((Data!$A$2:$A$44262=N$3)*(Data!$D$2:$D$44262=$A46)*(Data!$E$2:$E$44262=$B46)*(Data!$F$2:$F$44262))</f>
        <v>1504</v>
      </c>
      <c r="O46" s="48" cm="1">
        <f t="array" ref="O46">SUMPRODUCT((Data!$A$2:$A$44262=O$3)*(Data!$D$2:$D$44262=$A46)*(Data!$E$2:$E$44262=$B46)*(Data!$F$2:$F$44262))</f>
        <v>1026</v>
      </c>
      <c r="P46" s="48" cm="1">
        <f t="array" ref="P46">SUMPRODUCT((Data!$A$2:$A$44262=P$3)*(Data!$D$2:$D$44262=$A46)*(Data!$E$2:$E$44262=$B46)*(Data!$F$2:$F$44262))</f>
        <v>792</v>
      </c>
      <c r="Q46" s="48" cm="1">
        <f t="array" ref="Q46">SUMPRODUCT((Data!$A$2:$A$44262=Q$3)*(Data!$D$2:$D$44262=$A46)*(Data!$E$2:$E$44262=$B46)*(Data!$F$2:$F$44262))</f>
        <v>1250</v>
      </c>
      <c r="R46" s="49" cm="1">
        <f t="array" ref="R46">SUMPRODUCT((Data!$A$2:$A$44262=R$3)*(Data!$D$2:$D$44262=$A46)*(Data!$E$2:$E$44262=$B46)*(Data!$F$2:$F$44262))</f>
        <v>861</v>
      </c>
      <c r="S46" s="48" cm="1">
        <f t="array" ref="S46">SUMPRODUCT((Data!$B$2:$B$44262=S$3)*(Data!$D$2:$D$44262=$A46)*(Data!$E$2:$E$44262=$B46)*(Data!$F$2:$F$44262))</f>
        <v>1250</v>
      </c>
      <c r="T46" s="48" cm="1">
        <f t="array" ref="T46">SUMPRODUCT((Data!$B$2:$B$44262=T$3)*(Data!$D$2:$D$44262=$A46)*(Data!$E$2:$E$44262=$B46)*(Data!$F$2:$F$44262))</f>
        <v>861</v>
      </c>
      <c r="U46" s="58">
        <f t="shared" si="7"/>
        <v>-0.31120000000000003</v>
      </c>
      <c r="V46" s="58"/>
      <c r="W46" s="47"/>
      <c r="X46" s="47"/>
      <c r="Y46" s="47"/>
      <c r="Z46" s="47"/>
      <c r="AA46" s="47"/>
      <c r="AB46" s="47"/>
      <c r="AC46" s="47"/>
      <c r="AD46" s="47"/>
      <c r="AE46" s="47"/>
      <c r="AF46" s="47"/>
      <c r="AG46" s="47"/>
      <c r="AH46" s="52"/>
    </row>
    <row r="47" spans="1:34" ht="15.75" x14ac:dyDescent="0.2">
      <c r="A47" s="61" t="s">
        <v>35</v>
      </c>
      <c r="B47" s="61" t="s">
        <v>38</v>
      </c>
      <c r="C47" s="48" t="s">
        <v>16</v>
      </c>
      <c r="D47" s="48" cm="1">
        <f t="array" ref="D47">SUMPRODUCT((Data!$A$2:$A$44262=D$3)*(Data!$D$2:$D$44262=$A47)*(Data!$E$2:$E$44262=$B47)*(Data!$F$2:$F$44262))</f>
        <v>18</v>
      </c>
      <c r="E47" s="48" cm="1">
        <f t="array" ref="E47">SUMPRODUCT((Data!$A$2:$A$44262=E$3)*(Data!$D$2:$D$44262=$A47)*(Data!$E$2:$E$44262=$B47)*(Data!$F$2:$F$44262))</f>
        <v>19</v>
      </c>
      <c r="F47" s="48" cm="1">
        <f t="array" ref="F47">SUMPRODUCT((Data!$A$2:$A$44262=F$3)*(Data!$D$2:$D$44262=$A47)*(Data!$E$2:$E$44262=$B47)*(Data!$F$2:$F$44262))</f>
        <v>6030</v>
      </c>
      <c r="G47" s="48" cm="1">
        <f t="array" ref="G47">SUMPRODUCT((Data!$A$2:$A$44262=G$3)*(Data!$D$2:$D$44262=$A47)*(Data!$E$2:$E$44262=$B47)*(Data!$F$2:$F$44262))</f>
        <v>6748</v>
      </c>
      <c r="H47" s="48" cm="1">
        <f t="array" ref="H47">SUMPRODUCT((Data!$A$2:$A$44262=H$3)*(Data!$D$2:$D$44262=$A47)*(Data!$E$2:$E$44262=$B47)*(Data!$F$2:$F$44262))</f>
        <v>6990</v>
      </c>
      <c r="I47" s="48" cm="1">
        <f t="array" ref="I47">SUMPRODUCT((Data!$A$2:$A$44262=I$3)*(Data!$D$2:$D$44262=$A47)*(Data!$E$2:$E$44262=$B47)*(Data!$F$2:$F$44262))</f>
        <v>7540</v>
      </c>
      <c r="J47" s="48" cm="1">
        <f t="array" ref="J47">SUMPRODUCT((Data!$A$2:$A$44262=J$3)*(Data!$D$2:$D$44262=$A47)*(Data!$E$2:$E$44262=$B47)*(Data!$F$2:$F$44262))</f>
        <v>7977</v>
      </c>
      <c r="K47" s="48" cm="1">
        <f t="array" ref="K47">SUMPRODUCT((Data!$A$2:$A$44262=K$3)*(Data!$D$2:$D$44262=$A47)*(Data!$E$2:$E$44262=$B47)*(Data!$F$2:$F$44262))</f>
        <v>10011</v>
      </c>
      <c r="L47" s="48" cm="1">
        <f t="array" ref="L47">SUMPRODUCT((Data!$A$2:$A$44262=L$3)*(Data!$D$2:$D$44262=$A47)*(Data!$E$2:$E$44262=$B47)*(Data!$F$2:$F$44262))</f>
        <v>8505</v>
      </c>
      <c r="M47" s="48" cm="1">
        <f t="array" ref="M47">SUMPRODUCT((Data!$A$2:$A$44262=M$3)*(Data!$D$2:$D$44262=$A47)*(Data!$E$2:$E$44262=$B47)*(Data!$F$2:$F$44262))</f>
        <v>8619</v>
      </c>
      <c r="N47" s="48" cm="1">
        <f t="array" ref="N47">SUMPRODUCT((Data!$A$2:$A$44262=N$3)*(Data!$D$2:$D$44262=$A47)*(Data!$E$2:$E$44262=$B47)*(Data!$F$2:$F$44262))</f>
        <v>8141</v>
      </c>
      <c r="O47" s="48" cm="1">
        <f t="array" ref="O47">SUMPRODUCT((Data!$A$2:$A$44262=O$3)*(Data!$D$2:$D$44262=$A47)*(Data!$E$2:$E$44262=$B47)*(Data!$F$2:$F$44262))</f>
        <v>9269</v>
      </c>
      <c r="P47" s="48" cm="1">
        <f t="array" ref="P47">SUMPRODUCT((Data!$A$2:$A$44262=P$3)*(Data!$D$2:$D$44262=$A47)*(Data!$E$2:$E$44262=$B47)*(Data!$F$2:$F$44262))</f>
        <v>11923</v>
      </c>
      <c r="Q47" s="48" cm="1">
        <f t="array" ref="Q47">SUMPRODUCT((Data!$A$2:$A$44262=Q$3)*(Data!$D$2:$D$44262=$A47)*(Data!$E$2:$E$44262=$B47)*(Data!$F$2:$F$44262))</f>
        <v>10630</v>
      </c>
      <c r="R47" s="49" cm="1">
        <f t="array" ref="R47">SUMPRODUCT((Data!$A$2:$A$44262=R$3)*(Data!$D$2:$D$44262=$A47)*(Data!$E$2:$E$44262=$B47)*(Data!$F$2:$F$44262))</f>
        <v>10224</v>
      </c>
      <c r="S47" s="48" cm="1">
        <f t="array" ref="S47">SUMPRODUCT((Data!$B$2:$B$44262=S$3)*(Data!$D$2:$D$44262=$A47)*(Data!$E$2:$E$44262=$B47)*(Data!$F$2:$F$44262))</f>
        <v>10630</v>
      </c>
      <c r="T47" s="48" cm="1">
        <f t="array" ref="T47">SUMPRODUCT((Data!$B$2:$B$44262=T$3)*(Data!$D$2:$D$44262=$A47)*(Data!$E$2:$E$44262=$B47)*(Data!$F$2:$F$44262))</f>
        <v>10224</v>
      </c>
      <c r="U47" s="58">
        <f t="shared" si="7"/>
        <v>-3.819379115710253E-2</v>
      </c>
      <c r="V47" s="58"/>
      <c r="W47" s="47"/>
      <c r="X47" s="47"/>
      <c r="Y47" s="47"/>
      <c r="Z47" s="47"/>
      <c r="AA47" s="47"/>
      <c r="AB47" s="47"/>
      <c r="AC47" s="47"/>
      <c r="AD47" s="47"/>
      <c r="AE47" s="47"/>
      <c r="AF47" s="47"/>
      <c r="AG47" s="47"/>
      <c r="AH47" s="52"/>
    </row>
    <row r="48" spans="1:34" ht="15.75" x14ac:dyDescent="0.2">
      <c r="A48" s="61" t="s">
        <v>35</v>
      </c>
      <c r="B48" s="61" t="s">
        <v>21</v>
      </c>
      <c r="C48" s="48">
        <f>SUMPRODUCT(('Old Data'!$A$2:$A$8848=C$3)*('Old Data'!$D$2:$D$8848=$A48)*('Old Data'!$E$2:$E$8848=$B48)*('Old Data'!$F$2:$F$8848))</f>
        <v>6704</v>
      </c>
      <c r="D48" s="48" cm="1">
        <f t="array" ref="D48">SUMPRODUCT((Data!$A$2:$A$44262=D$3)*(Data!$D$2:$D$44262=$A48)*(Data!$E$2:$E$44262=$B48)*(Data!$F$2:$F$44262))</f>
        <v>6692</v>
      </c>
      <c r="E48" s="48" cm="1">
        <f t="array" ref="E48">SUMPRODUCT((Data!$A$2:$A$44262=E$3)*(Data!$D$2:$D$44262=$A48)*(Data!$E$2:$E$44262=$B48)*(Data!$F$2:$F$44262))</f>
        <v>5393</v>
      </c>
      <c r="F48" s="48" cm="1">
        <f t="array" ref="F48">SUMPRODUCT((Data!$A$2:$A$44262=F$3)*(Data!$D$2:$D$44262=$A48)*(Data!$E$2:$E$44262=$B48)*(Data!$F$2:$F$44262))</f>
        <v>5589</v>
      </c>
      <c r="G48" s="48" cm="1">
        <f t="array" ref="G48">SUMPRODUCT((Data!$A$2:$A$44262=G$3)*(Data!$D$2:$D$44262=$A48)*(Data!$E$2:$E$44262=$B48)*(Data!$F$2:$F$44262))</f>
        <v>4046</v>
      </c>
      <c r="H48" s="48" cm="1">
        <f t="array" ref="H48">SUMPRODUCT((Data!$A$2:$A$44262=H$3)*(Data!$D$2:$D$44262=$A48)*(Data!$E$2:$E$44262=$B48)*(Data!$F$2:$F$44262))</f>
        <v>3201</v>
      </c>
      <c r="I48" s="48" cm="1">
        <f t="array" ref="I48">SUMPRODUCT((Data!$A$2:$A$44262=I$3)*(Data!$D$2:$D$44262=$A48)*(Data!$E$2:$E$44262=$B48)*(Data!$F$2:$F$44262))</f>
        <v>3371</v>
      </c>
      <c r="J48" s="48" cm="1">
        <f t="array" ref="J48">SUMPRODUCT((Data!$A$2:$A$44262=J$3)*(Data!$D$2:$D$44262=$A48)*(Data!$E$2:$E$44262=$B48)*(Data!$F$2:$F$44262))</f>
        <v>3711</v>
      </c>
      <c r="K48" s="48" cm="1">
        <f t="array" ref="K48">SUMPRODUCT((Data!$A$2:$A$44262=K$3)*(Data!$D$2:$D$44262=$A48)*(Data!$E$2:$E$44262=$B48)*(Data!$F$2:$F$44262))</f>
        <v>3507</v>
      </c>
      <c r="L48" s="48" cm="1">
        <f t="array" ref="L48">SUMPRODUCT((Data!$A$2:$A$44262=L$3)*(Data!$D$2:$D$44262=$A48)*(Data!$E$2:$E$44262=$B48)*(Data!$F$2:$F$44262))</f>
        <v>3079</v>
      </c>
      <c r="M48" s="48" cm="1">
        <f t="array" ref="M48">SUMPRODUCT((Data!$A$2:$A$44262=M$3)*(Data!$D$2:$D$44262=$A48)*(Data!$E$2:$E$44262=$B48)*(Data!$F$2:$F$44262))</f>
        <v>3788</v>
      </c>
      <c r="N48" s="48" cm="1">
        <f t="array" ref="N48">SUMPRODUCT((Data!$A$2:$A$44262=N$3)*(Data!$D$2:$D$44262=$A48)*(Data!$E$2:$E$44262=$B48)*(Data!$F$2:$F$44262))</f>
        <v>3907</v>
      </c>
      <c r="O48" s="48" cm="1">
        <f t="array" ref="O48">SUMPRODUCT((Data!$A$2:$A$44262=O$3)*(Data!$D$2:$D$44262=$A48)*(Data!$E$2:$E$44262=$B48)*(Data!$F$2:$F$44262))</f>
        <v>4123</v>
      </c>
      <c r="P48" s="48" cm="1">
        <f t="array" ref="P48">SUMPRODUCT((Data!$A$2:$A$44262=P$3)*(Data!$D$2:$D$44262=$A48)*(Data!$E$2:$E$44262=$B48)*(Data!$F$2:$F$44262))</f>
        <v>3721</v>
      </c>
      <c r="Q48" s="48" cm="1">
        <f t="array" ref="Q48">SUMPRODUCT((Data!$A$2:$A$44262=Q$3)*(Data!$D$2:$D$44262=$A48)*(Data!$E$2:$E$44262=$B48)*(Data!$F$2:$F$44262))</f>
        <v>4219</v>
      </c>
      <c r="R48" s="49" cm="1">
        <f t="array" ref="R48">SUMPRODUCT((Data!$A$2:$A$44262=R$3)*(Data!$D$2:$D$44262=$A48)*(Data!$E$2:$E$44262=$B48)*(Data!$F$2:$F$44262))</f>
        <v>4068</v>
      </c>
      <c r="S48" s="48" cm="1">
        <f t="array" ref="S48">SUMPRODUCT((Data!$B$2:$B$44262=S$3)*(Data!$D$2:$D$44262=$A48)*(Data!$E$2:$E$44262=$B48)*(Data!$F$2:$F$44262))</f>
        <v>4219</v>
      </c>
      <c r="T48" s="48" cm="1">
        <f t="array" ref="T48">SUMPRODUCT((Data!$B$2:$B$44262=T$3)*(Data!$D$2:$D$44262=$A48)*(Data!$E$2:$E$44262=$B48)*(Data!$F$2:$F$44262))</f>
        <v>4068</v>
      </c>
      <c r="U48" s="58">
        <f t="shared" si="7"/>
        <v>-3.5790471675752555E-2</v>
      </c>
      <c r="V48" s="58"/>
      <c r="W48" s="47"/>
      <c r="X48" s="47"/>
      <c r="Y48" s="47"/>
      <c r="Z48" s="47"/>
      <c r="AA48" s="47"/>
      <c r="AB48" s="47"/>
      <c r="AC48" s="47"/>
      <c r="AD48" s="47"/>
      <c r="AE48" s="47"/>
      <c r="AF48" s="47"/>
      <c r="AG48" s="47"/>
      <c r="AH48" s="52"/>
    </row>
    <row r="49" spans="1:34" ht="15.75" x14ac:dyDescent="0.2">
      <c r="A49" s="61" t="s">
        <v>35</v>
      </c>
      <c r="B49" s="61" t="s">
        <v>22</v>
      </c>
      <c r="C49" s="48">
        <f>SUMPRODUCT(('Old Data'!$A$2:$A$8848=C$3)*('Old Data'!$D$2:$D$8848=$A49)*('Old Data'!$E$2:$E$8848=$B49)*('Old Data'!$F$2:$F$8848))</f>
        <v>1091</v>
      </c>
      <c r="D49" s="48" cm="1">
        <f t="array" ref="D49">SUMPRODUCT((Data!$A$2:$A$44262=D$3)*(Data!$D$2:$D$44262=$A49)*(Data!$E$2:$E$44262=$B49)*(Data!$F$2:$F$44262))</f>
        <v>883</v>
      </c>
      <c r="E49" s="48" cm="1">
        <f t="array" ref="E49">SUMPRODUCT((Data!$A$2:$A$44262=E$3)*(Data!$D$2:$D$44262=$A49)*(Data!$E$2:$E$44262=$B49)*(Data!$F$2:$F$44262))</f>
        <v>711</v>
      </c>
      <c r="F49" s="48" cm="1">
        <f t="array" ref="F49">SUMPRODUCT((Data!$A$2:$A$44262=F$3)*(Data!$D$2:$D$44262=$A49)*(Data!$E$2:$E$44262=$B49)*(Data!$F$2:$F$44262))</f>
        <v>1059</v>
      </c>
      <c r="G49" s="48" cm="1">
        <f t="array" ref="G49">SUMPRODUCT((Data!$A$2:$A$44262=G$3)*(Data!$D$2:$D$44262=$A49)*(Data!$E$2:$E$44262=$B49)*(Data!$F$2:$F$44262))</f>
        <v>663</v>
      </c>
      <c r="H49" s="48" cm="1">
        <f t="array" ref="H49">SUMPRODUCT((Data!$A$2:$A$44262=H$3)*(Data!$D$2:$D$44262=$A49)*(Data!$E$2:$E$44262=$B49)*(Data!$F$2:$F$44262))</f>
        <v>672</v>
      </c>
      <c r="I49" s="48" cm="1">
        <f t="array" ref="I49">SUMPRODUCT((Data!$A$2:$A$44262=I$3)*(Data!$D$2:$D$44262=$A49)*(Data!$E$2:$E$44262=$B49)*(Data!$F$2:$F$44262))</f>
        <v>593</v>
      </c>
      <c r="J49" s="48" cm="1">
        <f t="array" ref="J49">SUMPRODUCT((Data!$A$2:$A$44262=J$3)*(Data!$D$2:$D$44262=$A49)*(Data!$E$2:$E$44262=$B49)*(Data!$F$2:$F$44262))</f>
        <v>614</v>
      </c>
      <c r="K49" s="48" cm="1">
        <f t="array" ref="K49">SUMPRODUCT((Data!$A$2:$A$44262=K$3)*(Data!$D$2:$D$44262=$A49)*(Data!$E$2:$E$44262=$B49)*(Data!$F$2:$F$44262))</f>
        <v>531</v>
      </c>
      <c r="L49" s="48" cm="1">
        <f t="array" ref="L49">SUMPRODUCT((Data!$A$2:$A$44262=L$3)*(Data!$D$2:$D$44262=$A49)*(Data!$E$2:$E$44262=$B49)*(Data!$F$2:$F$44262))</f>
        <v>470</v>
      </c>
      <c r="M49" s="48" cm="1">
        <f t="array" ref="M49">SUMPRODUCT((Data!$A$2:$A$44262=M$3)*(Data!$D$2:$D$44262=$A49)*(Data!$E$2:$E$44262=$B49)*(Data!$F$2:$F$44262))</f>
        <v>577</v>
      </c>
      <c r="N49" s="48" cm="1">
        <f t="array" ref="N49">SUMPRODUCT((Data!$A$2:$A$44262=N$3)*(Data!$D$2:$D$44262=$A49)*(Data!$E$2:$E$44262=$B49)*(Data!$F$2:$F$44262))</f>
        <v>562</v>
      </c>
      <c r="O49" s="48" cm="1">
        <f t="array" ref="O49">SUMPRODUCT((Data!$A$2:$A$44262=O$3)*(Data!$D$2:$D$44262=$A49)*(Data!$E$2:$E$44262=$B49)*(Data!$F$2:$F$44262))</f>
        <v>808</v>
      </c>
      <c r="P49" s="48" cm="1">
        <f t="array" ref="P49">SUMPRODUCT((Data!$A$2:$A$44262=P$3)*(Data!$D$2:$D$44262=$A49)*(Data!$E$2:$E$44262=$B49)*(Data!$F$2:$F$44262))</f>
        <v>514</v>
      </c>
      <c r="Q49" s="48" cm="1">
        <f t="array" ref="Q49">SUMPRODUCT((Data!$A$2:$A$44262=Q$3)*(Data!$D$2:$D$44262=$A49)*(Data!$E$2:$E$44262=$B49)*(Data!$F$2:$F$44262))</f>
        <v>668</v>
      </c>
      <c r="R49" s="49" cm="1">
        <f t="array" ref="R49">SUMPRODUCT((Data!$A$2:$A$44262=R$3)*(Data!$D$2:$D$44262=$A49)*(Data!$E$2:$E$44262=$B49)*(Data!$F$2:$F$44262))</f>
        <v>526</v>
      </c>
      <c r="S49" s="48" cm="1">
        <f t="array" ref="S49">SUMPRODUCT((Data!$B$2:$B$44262=S$3)*(Data!$D$2:$D$44262=$A49)*(Data!$E$2:$E$44262=$B49)*(Data!$F$2:$F$44262))</f>
        <v>668</v>
      </c>
      <c r="T49" s="48" cm="1">
        <f t="array" ref="T49">SUMPRODUCT((Data!$B$2:$B$44262=T$3)*(Data!$D$2:$D$44262=$A49)*(Data!$E$2:$E$44262=$B49)*(Data!$F$2:$F$44262))</f>
        <v>526</v>
      </c>
      <c r="U49" s="58">
        <f t="shared" si="7"/>
        <v>-0.21257485029940115</v>
      </c>
      <c r="V49" s="58"/>
      <c r="W49" s="47"/>
      <c r="X49" s="47"/>
      <c r="Y49" s="47"/>
      <c r="Z49" s="47"/>
      <c r="AA49" s="47"/>
      <c r="AB49" s="47"/>
      <c r="AC49" s="47"/>
      <c r="AD49" s="47"/>
      <c r="AE49" s="47"/>
      <c r="AF49" s="47"/>
      <c r="AG49" s="47"/>
      <c r="AH49" s="52"/>
    </row>
    <row r="50" spans="1:34" ht="15.75" x14ac:dyDescent="0.2">
      <c r="A50" s="61" t="s">
        <v>35</v>
      </c>
      <c r="B50" s="61" t="s">
        <v>23</v>
      </c>
      <c r="C50" s="48">
        <f>SUMPRODUCT(('Old Data'!$A$2:$A$8848=C$3)*('Old Data'!$D$2:$D$8848=$A50)*('Old Data'!$E$2:$E$8848=$B50)*('Old Data'!$F$2:$F$8848))</f>
        <v>5246</v>
      </c>
      <c r="D50" s="48" cm="1">
        <f t="array" ref="D50">SUMPRODUCT((Data!$A$2:$A$44262=D$3)*(Data!$D$2:$D$44262=$A50)*(Data!$E$2:$E$44262=$B50)*(Data!$F$2:$F$44262))</f>
        <v>7395</v>
      </c>
      <c r="E50" s="48" cm="1">
        <f t="array" ref="E50">SUMPRODUCT((Data!$A$2:$A$44262=E$3)*(Data!$D$2:$D$44262=$A50)*(Data!$E$2:$E$44262=$B50)*(Data!$F$2:$F$44262))</f>
        <v>4656</v>
      </c>
      <c r="F50" s="48" cm="1">
        <f t="array" ref="F50">SUMPRODUCT((Data!$A$2:$A$44262=F$3)*(Data!$D$2:$D$44262=$A50)*(Data!$E$2:$E$44262=$B50)*(Data!$F$2:$F$44262))</f>
        <v>1653</v>
      </c>
      <c r="G50" s="48" cm="1">
        <f t="array" ref="G50">SUMPRODUCT((Data!$A$2:$A$44262=G$3)*(Data!$D$2:$D$44262=$A50)*(Data!$E$2:$E$44262=$B50)*(Data!$F$2:$F$44262))</f>
        <v>918</v>
      </c>
      <c r="H50" s="48" cm="1">
        <f t="array" ref="H50">SUMPRODUCT((Data!$A$2:$A$44262=H$3)*(Data!$D$2:$D$44262=$A50)*(Data!$E$2:$E$44262=$B50)*(Data!$F$2:$F$44262))</f>
        <v>528</v>
      </c>
      <c r="I50" s="48" cm="1">
        <f t="array" ref="I50">SUMPRODUCT((Data!$A$2:$A$44262=I$3)*(Data!$D$2:$D$44262=$A50)*(Data!$E$2:$E$44262=$B50)*(Data!$F$2:$F$44262))</f>
        <v>595</v>
      </c>
      <c r="J50" s="48" cm="1">
        <f t="array" ref="J50">SUMPRODUCT((Data!$A$2:$A$44262=J$3)*(Data!$D$2:$D$44262=$A50)*(Data!$E$2:$E$44262=$B50)*(Data!$F$2:$F$44262))</f>
        <v>575</v>
      </c>
      <c r="K50" s="48" cm="1">
        <f t="array" ref="K50">SUMPRODUCT((Data!$A$2:$A$44262=K$3)*(Data!$D$2:$D$44262=$A50)*(Data!$E$2:$E$44262=$B50)*(Data!$F$2:$F$44262))</f>
        <v>762</v>
      </c>
      <c r="L50" s="48" cm="1">
        <f t="array" ref="L50">SUMPRODUCT((Data!$A$2:$A$44262=L$3)*(Data!$D$2:$D$44262=$A50)*(Data!$E$2:$E$44262=$B50)*(Data!$F$2:$F$44262))</f>
        <v>531</v>
      </c>
      <c r="M50" s="48" cm="1">
        <f t="array" ref="M50">SUMPRODUCT((Data!$A$2:$A$44262=M$3)*(Data!$D$2:$D$44262=$A50)*(Data!$E$2:$E$44262=$B50)*(Data!$F$2:$F$44262))</f>
        <v>624</v>
      </c>
      <c r="N50" s="48" cm="1">
        <f t="array" ref="N50">SUMPRODUCT((Data!$A$2:$A$44262=N$3)*(Data!$D$2:$D$44262=$A50)*(Data!$E$2:$E$44262=$B50)*(Data!$F$2:$F$44262))</f>
        <v>629</v>
      </c>
      <c r="O50" s="48" cm="1">
        <f t="array" ref="O50">SUMPRODUCT((Data!$A$2:$A$44262=O$3)*(Data!$D$2:$D$44262=$A50)*(Data!$E$2:$E$44262=$B50)*(Data!$F$2:$F$44262))</f>
        <v>589</v>
      </c>
      <c r="P50" s="48" cm="1">
        <f t="array" ref="P50">SUMPRODUCT((Data!$A$2:$A$44262=P$3)*(Data!$D$2:$D$44262=$A50)*(Data!$E$2:$E$44262=$B50)*(Data!$F$2:$F$44262))</f>
        <v>766</v>
      </c>
      <c r="Q50" s="48" cm="1">
        <f t="array" ref="Q50">SUMPRODUCT((Data!$A$2:$A$44262=Q$3)*(Data!$D$2:$D$44262=$A50)*(Data!$E$2:$E$44262=$B50)*(Data!$F$2:$F$44262))</f>
        <v>744</v>
      </c>
      <c r="R50" s="49" cm="1">
        <f t="array" ref="R50">SUMPRODUCT((Data!$A$2:$A$44262=R$3)*(Data!$D$2:$D$44262=$A50)*(Data!$E$2:$E$44262=$B50)*(Data!$F$2:$F$44262))</f>
        <v>670</v>
      </c>
      <c r="S50" s="48" cm="1">
        <f t="array" ref="S50">SUMPRODUCT((Data!$B$2:$B$44262=S$3)*(Data!$D$2:$D$44262=$A50)*(Data!$E$2:$E$44262=$B50)*(Data!$F$2:$F$44262))</f>
        <v>744</v>
      </c>
      <c r="T50" s="48" cm="1">
        <f t="array" ref="T50">SUMPRODUCT((Data!$B$2:$B$44262=T$3)*(Data!$D$2:$D$44262=$A50)*(Data!$E$2:$E$44262=$B50)*(Data!$F$2:$F$44262))</f>
        <v>670</v>
      </c>
      <c r="U50" s="58">
        <f t="shared" si="7"/>
        <v>-9.9462365591397872E-2</v>
      </c>
      <c r="V50" s="58"/>
      <c r="W50" s="47"/>
      <c r="X50" s="47"/>
      <c r="Y50" s="47"/>
      <c r="Z50" s="47"/>
      <c r="AA50" s="47"/>
      <c r="AB50" s="47"/>
      <c r="AC50" s="47"/>
      <c r="AD50" s="47"/>
      <c r="AE50" s="47"/>
      <c r="AF50" s="47"/>
      <c r="AG50" s="47"/>
      <c r="AH50" s="52"/>
    </row>
    <row r="51" spans="1:34" s="60" customFormat="1" ht="15.75" x14ac:dyDescent="0.25">
      <c r="A51" s="59" t="s">
        <v>39</v>
      </c>
      <c r="B51" s="59" t="s">
        <v>12</v>
      </c>
      <c r="C51" s="45">
        <f>SUM(C52:C68)</f>
        <v>857</v>
      </c>
      <c r="D51" s="45" cm="1">
        <f t="array" ref="D51">SUMPRODUCT((Data!$A$2:$A$44262=D$3)*(Data!$D$2:$D$44262=$A51)*(Data!$F$2:$F$44262))</f>
        <v>690</v>
      </c>
      <c r="E51" s="45" cm="1">
        <f t="array" ref="E51">SUMPRODUCT((Data!$A$2:$A$44262=E$3)*(Data!$D$2:$D$44262=$A51)*(Data!$F$2:$F$44262))</f>
        <v>674</v>
      </c>
      <c r="F51" s="45" cm="1">
        <f t="array" ref="F51">SUMPRODUCT((Data!$A$2:$A$44262=F$3)*(Data!$D$2:$D$44262=$A51)*(Data!$F$2:$F$44262))</f>
        <v>1698</v>
      </c>
      <c r="G51" s="45" cm="1">
        <f t="array" ref="G51">SUMPRODUCT((Data!$A$2:$A$44262=G$3)*(Data!$D$2:$D$44262=$A51)*(Data!$F$2:$F$44262))</f>
        <v>1396</v>
      </c>
      <c r="H51" s="45" cm="1">
        <f t="array" ref="H51">SUMPRODUCT((Data!$A$2:$A$44262=H$3)*(Data!$D$2:$D$44262=$A51)*(Data!$F$2:$F$44262))</f>
        <v>825</v>
      </c>
      <c r="I51" s="45" cm="1">
        <f t="array" ref="I51">SUMPRODUCT((Data!$A$2:$A$44262=I$3)*(Data!$D$2:$D$44262=$A51)*(Data!$F$2:$F$44262))</f>
        <v>1293</v>
      </c>
      <c r="J51" s="45" cm="1">
        <f t="array" ref="J51">SUMPRODUCT((Data!$A$2:$A$44262=J$3)*(Data!$D$2:$D$44262=$A51)*(Data!$F$2:$F$44262))</f>
        <v>981</v>
      </c>
      <c r="K51" s="45" cm="1">
        <f t="array" ref="K51">SUMPRODUCT((Data!$A$2:$A$44262=K$3)*(Data!$D$2:$D$44262=$A51)*(Data!$F$2:$F$44262))</f>
        <v>1022</v>
      </c>
      <c r="L51" s="45" cm="1">
        <f t="array" ref="L51">SUMPRODUCT((Data!$A$2:$A$44262=L$3)*(Data!$D$2:$D$44262=$A51)*(Data!$F$2:$F$44262))</f>
        <v>1021</v>
      </c>
      <c r="M51" s="45" cm="1">
        <f t="array" ref="M51">SUMPRODUCT((Data!$A$2:$A$44262=M$3)*(Data!$D$2:$D$44262=$A51)*(Data!$F$2:$F$44262))</f>
        <v>2000</v>
      </c>
      <c r="N51" s="45" cm="1">
        <f t="array" ref="N51">SUMPRODUCT((Data!$A$2:$A$44262=N$3)*(Data!$D$2:$D$44262=$A51)*(Data!$F$2:$F$44262))</f>
        <v>1471</v>
      </c>
      <c r="O51" s="45" cm="1">
        <f t="array" ref="O51">SUMPRODUCT((Data!$A$2:$A$44262=O$3)*(Data!$D$2:$D$44262=$A51)*(Data!$F$2:$F$44262))</f>
        <v>1428</v>
      </c>
      <c r="P51" s="45" cm="1">
        <f t="array" ref="P51">SUMPRODUCT((Data!$A$2:$A$44262=P$3)*(Data!$D$2:$D$44262=$A51)*(Data!$F$2:$F$44262))</f>
        <v>1394</v>
      </c>
      <c r="Q51" s="45" cm="1">
        <f t="array" ref="Q51">SUMPRODUCT((Data!$A$2:$A$44262=Q$3)*(Data!$D$2:$D$44262=$A51)*(Data!$F$2:$F$44262))</f>
        <v>2412</v>
      </c>
      <c r="R51" s="46" cm="1">
        <f t="array" ref="R51">SUMPRODUCT((Data!$A$2:$A$44262=R$3)*(Data!$D$2:$D$44262=$A51)*(Data!$F$2:$F$44262))</f>
        <v>1946</v>
      </c>
      <c r="S51" s="45" cm="1">
        <f t="array" ref="S51">SUMPRODUCT((Data!$B$2:$B$44262=S$3)*(Data!$D$2:$D$44262=$A51)*(Data!$F$2:$F$44262))</f>
        <v>2412</v>
      </c>
      <c r="T51" s="45" cm="1">
        <f t="array" ref="T51">SUMPRODUCT((Data!$B$2:$B$44262=T$3)*(Data!$D$2:$D$44262=$A51)*(Data!$F$2:$F$44262))</f>
        <v>1946</v>
      </c>
      <c r="U51" s="58">
        <f t="shared" si="7"/>
        <v>-0.19320066334991703</v>
      </c>
      <c r="V51" s="58"/>
      <c r="W51" s="47">
        <v>0</v>
      </c>
      <c r="X51" s="47">
        <v>0</v>
      </c>
      <c r="Y51" s="47">
        <v>0</v>
      </c>
      <c r="Z51" s="47">
        <v>0</v>
      </c>
      <c r="AA51" s="47">
        <v>0</v>
      </c>
      <c r="AB51" s="47">
        <v>0</v>
      </c>
      <c r="AC51" s="47">
        <v>0</v>
      </c>
      <c r="AD51" s="47">
        <v>0</v>
      </c>
      <c r="AE51" s="47">
        <v>0</v>
      </c>
      <c r="AF51" s="47">
        <v>0</v>
      </c>
      <c r="AG51" s="47">
        <v>0</v>
      </c>
      <c r="AH51" s="54"/>
    </row>
    <row r="52" spans="1:34" ht="15.75" x14ac:dyDescent="0.2">
      <c r="A52" s="61" t="s">
        <v>39</v>
      </c>
      <c r="B52" s="52" t="s">
        <v>169</v>
      </c>
      <c r="C52" s="48">
        <f>SUMPRODUCT(('Old Data'!$A$2:$A$8848=C$3)*('Old Data'!$D$2:$D$8848=$A52)*('Old Data'!$E$2:$E$8848=$B52)*('Old Data'!$F$2:$F$8848))</f>
        <v>415</v>
      </c>
      <c r="D52" s="48" cm="1">
        <f t="array" ref="D52">SUMPRODUCT((Data!$A$2:$A$44262=D$3)*(Data!$D$2:$D$44262=$A52)*(Data!$E$2:$E$44262=$B52)*(Data!$F$2:$F$44262))</f>
        <v>374</v>
      </c>
      <c r="E52" s="48" cm="1">
        <f t="array" ref="E52">SUMPRODUCT((Data!$A$2:$A$44262=E$3)*(Data!$D$2:$D$44262=$A52)*(Data!$E$2:$E$44262=$B52)*(Data!$F$2:$F$44262))</f>
        <v>360</v>
      </c>
      <c r="F52" s="48" cm="1">
        <f t="array" ref="F52">SUMPRODUCT((Data!$A$2:$A$44262=F$3)*(Data!$D$2:$D$44262=$A52)*(Data!$E$2:$E$44262=$B52)*(Data!$F$2:$F$44262))</f>
        <v>366</v>
      </c>
      <c r="G52" s="48" cm="1">
        <f t="array" ref="G52">SUMPRODUCT((Data!$A$2:$A$44262=G$3)*(Data!$D$2:$D$44262=$A52)*(Data!$E$2:$E$44262=$B52)*(Data!$F$2:$F$44262))</f>
        <v>340</v>
      </c>
      <c r="H52" s="48" cm="1">
        <f t="array" ref="H52">SUMPRODUCT((Data!$A$2:$A$44262=H$3)*(Data!$D$2:$D$44262=$A52)*(Data!$E$2:$E$44262=$B52)*(Data!$F$2:$F$44262))</f>
        <v>346</v>
      </c>
      <c r="I52" s="48" cm="1">
        <f t="array" ref="I52">SUMPRODUCT((Data!$A$2:$A$44262=I$3)*(Data!$D$2:$D$44262=$A52)*(Data!$E$2:$E$44262=$B52)*(Data!$F$2:$F$44262))</f>
        <v>397</v>
      </c>
      <c r="J52" s="48" cm="1">
        <f t="array" ref="J52">SUMPRODUCT((Data!$A$2:$A$44262=J$3)*(Data!$D$2:$D$44262=$A52)*(Data!$E$2:$E$44262=$B52)*(Data!$F$2:$F$44262))</f>
        <v>373</v>
      </c>
      <c r="K52" s="48" cm="1">
        <f t="array" ref="K52">SUMPRODUCT((Data!$A$2:$A$44262=K$3)*(Data!$D$2:$D$44262=$A52)*(Data!$E$2:$E$44262=$B52)*(Data!$F$2:$F$44262))</f>
        <v>420</v>
      </c>
      <c r="L52" s="48" cm="1">
        <f t="array" ref="L52">SUMPRODUCT((Data!$A$2:$A$44262=L$3)*(Data!$D$2:$D$44262=$A52)*(Data!$E$2:$E$44262=$B52)*(Data!$F$2:$F$44262))</f>
        <v>466</v>
      </c>
      <c r="M52" s="48" cm="1">
        <f t="array" ref="M52">SUMPRODUCT((Data!$A$2:$A$44262=M$3)*(Data!$D$2:$D$44262=$A52)*(Data!$E$2:$E$44262=$B52)*(Data!$F$2:$F$44262))</f>
        <v>538</v>
      </c>
      <c r="N52" s="48" cm="1">
        <f t="array" ref="N52">SUMPRODUCT((Data!$A$2:$A$44262=N$3)*(Data!$D$2:$D$44262=$A52)*(Data!$E$2:$E$44262=$B52)*(Data!$F$2:$F$44262))</f>
        <v>519</v>
      </c>
      <c r="O52" s="48" cm="1">
        <f t="array" ref="O52">SUMPRODUCT((Data!$A$2:$A$44262=O$3)*(Data!$D$2:$D$44262=$A52)*(Data!$E$2:$E$44262=$B52)*(Data!$F$2:$F$44262))</f>
        <v>630</v>
      </c>
      <c r="P52" s="48" cm="1">
        <f t="array" ref="P52">SUMPRODUCT((Data!$A$2:$A$44262=P$3)*(Data!$D$2:$D$44262=$A52)*(Data!$E$2:$E$44262=$B52)*(Data!$F$2:$F$44262))</f>
        <v>606</v>
      </c>
      <c r="Q52" s="48" cm="1">
        <f t="array" ref="Q52">SUMPRODUCT((Data!$A$2:$A$44262=Q$3)*(Data!$D$2:$D$44262=$A52)*(Data!$E$2:$E$44262=$B52)*(Data!$F$2:$F$44262))</f>
        <v>702</v>
      </c>
      <c r="R52" s="49" cm="1">
        <f t="array" ref="R52">SUMPRODUCT((Data!$A$2:$A$44262=R$3)*(Data!$D$2:$D$44262=$A52)*(Data!$E$2:$E$44262=$B52)*(Data!$F$2:$F$44262))</f>
        <v>640</v>
      </c>
      <c r="S52" s="48" cm="1">
        <f t="array" ref="S52">SUMPRODUCT((Data!$B$2:$B$44262=S$3)*(Data!$D$2:$D$44262=$A52)*(Data!$E$2:$E$44262=$B52)*(Data!$F$2:$F$44262))</f>
        <v>702</v>
      </c>
      <c r="T52" s="48" cm="1">
        <f t="array" ref="T52">SUMPRODUCT((Data!$B$2:$B$44262=T$3)*(Data!$D$2:$D$44262=$A52)*(Data!$E$2:$E$44262=$B52)*(Data!$F$2:$F$44262))</f>
        <v>640</v>
      </c>
      <c r="U52" s="58">
        <f t="shared" si="7"/>
        <v>-8.8319088319088301E-2</v>
      </c>
      <c r="V52" s="58"/>
      <c r="W52" s="47"/>
      <c r="X52" s="47"/>
      <c r="Y52" s="47"/>
      <c r="Z52" s="47"/>
      <c r="AA52" s="47"/>
      <c r="AB52" s="47"/>
      <c r="AC52" s="47"/>
      <c r="AD52" s="47"/>
      <c r="AE52" s="47"/>
      <c r="AF52" s="47"/>
      <c r="AG52" s="47"/>
      <c r="AH52" s="52"/>
    </row>
    <row r="53" spans="1:34" ht="15.75" x14ac:dyDescent="0.2">
      <c r="A53" s="61" t="s">
        <v>39</v>
      </c>
      <c r="B53" s="52" t="s">
        <v>170</v>
      </c>
      <c r="C53" s="48">
        <f>SUMPRODUCT(('Old Data'!$A$2:$A$8848=C$3)*('Old Data'!$D$2:$D$8848=$A53)*('Old Data'!$E$2:$E$8848=$B53)*('Old Data'!$F$2:$F$8848))</f>
        <v>64</v>
      </c>
      <c r="D53" s="48" cm="1">
        <f t="array" ref="D53">SUMPRODUCT((Data!$A$2:$A$44262=D$3)*(Data!$D$2:$D$44262=$A53)*(Data!$E$2:$E$44262=$B53)*(Data!$F$2:$F$44262))</f>
        <v>44</v>
      </c>
      <c r="E53" s="48" cm="1">
        <f t="array" ref="E53">SUMPRODUCT((Data!$A$2:$A$44262=E$3)*(Data!$D$2:$D$44262=$A53)*(Data!$E$2:$E$44262=$B53)*(Data!$F$2:$F$44262))</f>
        <v>62</v>
      </c>
      <c r="F53" s="48" cm="1">
        <f t="array" ref="F53">SUMPRODUCT((Data!$A$2:$A$44262=F$3)*(Data!$D$2:$D$44262=$A53)*(Data!$E$2:$E$44262=$B53)*(Data!$F$2:$F$44262))</f>
        <v>56</v>
      </c>
      <c r="G53" s="48" cm="1">
        <f t="array" ref="G53">SUMPRODUCT((Data!$A$2:$A$44262=G$3)*(Data!$D$2:$D$44262=$A53)*(Data!$E$2:$E$44262=$B53)*(Data!$F$2:$F$44262))</f>
        <v>55</v>
      </c>
      <c r="H53" s="48" cm="1">
        <f t="array" ref="H53">SUMPRODUCT((Data!$A$2:$A$44262=H$3)*(Data!$D$2:$D$44262=$A53)*(Data!$E$2:$E$44262=$B53)*(Data!$F$2:$F$44262))</f>
        <v>59</v>
      </c>
      <c r="I53" s="48" cm="1">
        <f t="array" ref="I53">SUMPRODUCT((Data!$A$2:$A$44262=I$3)*(Data!$D$2:$D$44262=$A53)*(Data!$E$2:$E$44262=$B53)*(Data!$F$2:$F$44262))</f>
        <v>63</v>
      </c>
      <c r="J53" s="48" cm="1">
        <f t="array" ref="J53">SUMPRODUCT((Data!$A$2:$A$44262=J$3)*(Data!$D$2:$D$44262=$A53)*(Data!$E$2:$E$44262=$B53)*(Data!$F$2:$F$44262))</f>
        <v>70</v>
      </c>
      <c r="K53" s="48" cm="1">
        <f t="array" ref="K53">SUMPRODUCT((Data!$A$2:$A$44262=K$3)*(Data!$D$2:$D$44262=$A53)*(Data!$E$2:$E$44262=$B53)*(Data!$F$2:$F$44262))</f>
        <v>88</v>
      </c>
      <c r="L53" s="48" cm="1">
        <f t="array" ref="L53">SUMPRODUCT((Data!$A$2:$A$44262=L$3)*(Data!$D$2:$D$44262=$A53)*(Data!$E$2:$E$44262=$B53)*(Data!$F$2:$F$44262))</f>
        <v>101</v>
      </c>
      <c r="M53" s="48" cm="1">
        <f t="array" ref="M53">SUMPRODUCT((Data!$A$2:$A$44262=M$3)*(Data!$D$2:$D$44262=$A53)*(Data!$E$2:$E$44262=$B53)*(Data!$F$2:$F$44262))</f>
        <v>81</v>
      </c>
      <c r="N53" s="48" cm="1">
        <f t="array" ref="N53">SUMPRODUCT((Data!$A$2:$A$44262=N$3)*(Data!$D$2:$D$44262=$A53)*(Data!$E$2:$E$44262=$B53)*(Data!$F$2:$F$44262))</f>
        <v>99</v>
      </c>
      <c r="O53" s="48" cm="1">
        <f t="array" ref="O53">SUMPRODUCT((Data!$A$2:$A$44262=O$3)*(Data!$D$2:$D$44262=$A53)*(Data!$E$2:$E$44262=$B53)*(Data!$F$2:$F$44262))</f>
        <v>140</v>
      </c>
      <c r="P53" s="48" cm="1">
        <f t="array" ref="P53">SUMPRODUCT((Data!$A$2:$A$44262=P$3)*(Data!$D$2:$D$44262=$A53)*(Data!$E$2:$E$44262=$B53)*(Data!$F$2:$F$44262))</f>
        <v>143</v>
      </c>
      <c r="Q53" s="48" cm="1">
        <f t="array" ref="Q53">SUMPRODUCT((Data!$A$2:$A$44262=Q$3)*(Data!$D$2:$D$44262=$A53)*(Data!$E$2:$E$44262=$B53)*(Data!$F$2:$F$44262))</f>
        <v>135</v>
      </c>
      <c r="R53" s="49" cm="1">
        <f t="array" ref="R53">SUMPRODUCT((Data!$A$2:$A$44262=R$3)*(Data!$D$2:$D$44262=$A53)*(Data!$E$2:$E$44262=$B53)*(Data!$F$2:$F$44262))</f>
        <v>143</v>
      </c>
      <c r="S53" s="48" cm="1">
        <f t="array" ref="S53">SUMPRODUCT((Data!$B$2:$B$44262=S$3)*(Data!$D$2:$D$44262=$A53)*(Data!$E$2:$E$44262=$B53)*(Data!$F$2:$F$44262))</f>
        <v>135</v>
      </c>
      <c r="T53" s="48" cm="1">
        <f t="array" ref="T53">SUMPRODUCT((Data!$B$2:$B$44262=T$3)*(Data!$D$2:$D$44262=$A53)*(Data!$E$2:$E$44262=$B53)*(Data!$F$2:$F$44262))</f>
        <v>143</v>
      </c>
      <c r="U53" s="58">
        <f t="shared" si="7"/>
        <v>5.9259259259259345E-2</v>
      </c>
      <c r="V53" s="58"/>
      <c r="W53" s="47"/>
      <c r="X53" s="47"/>
      <c r="Y53" s="47"/>
      <c r="Z53" s="47"/>
      <c r="AA53" s="47"/>
      <c r="AB53" s="47"/>
      <c r="AC53" s="47"/>
      <c r="AD53" s="47"/>
      <c r="AE53" s="47"/>
      <c r="AF53" s="47"/>
      <c r="AG53" s="47"/>
      <c r="AH53" s="52"/>
    </row>
    <row r="54" spans="1:34" ht="15.75" x14ac:dyDescent="0.2">
      <c r="A54" s="61" t="s">
        <v>39</v>
      </c>
      <c r="B54" s="52" t="s">
        <v>42</v>
      </c>
      <c r="C54" s="48">
        <f>SUMPRODUCT(('Old Data'!$A$2:$A$8848=C$3)*('Old Data'!$D$2:$D$8848=$A54)*('Old Data'!$E$2:$E$8848=$B54)*('Old Data'!$F$2:$F$8848))</f>
        <v>18</v>
      </c>
      <c r="D54" s="48" cm="1">
        <f t="array" ref="D54">SUMPRODUCT((Data!$A$2:$A$44262=D$3)*(Data!$D$2:$D$44262=$A54)*(Data!$E$2:$E$44262=$B54)*(Data!$F$2:$F$44262))</f>
        <v>28</v>
      </c>
      <c r="E54" s="48" cm="1">
        <f t="array" ref="E54">SUMPRODUCT((Data!$A$2:$A$44262=E$3)*(Data!$D$2:$D$44262=$A54)*(Data!$E$2:$E$44262=$B54)*(Data!$F$2:$F$44262))</f>
        <v>15</v>
      </c>
      <c r="F54" s="48" cm="1">
        <f t="array" ref="F54">SUMPRODUCT((Data!$A$2:$A$44262=F$3)*(Data!$D$2:$D$44262=$A54)*(Data!$E$2:$E$44262=$B54)*(Data!$F$2:$F$44262))</f>
        <v>2</v>
      </c>
      <c r="G54" s="48" cm="1">
        <f t="array" ref="G54">SUMPRODUCT((Data!$A$2:$A$44262=G$3)*(Data!$D$2:$D$44262=$A54)*(Data!$E$2:$E$44262=$B54)*(Data!$F$2:$F$44262))</f>
        <v>0</v>
      </c>
      <c r="H54" s="48" cm="1">
        <f t="array" ref="H54">SUMPRODUCT((Data!$A$2:$A$44262=H$3)*(Data!$D$2:$D$44262=$A54)*(Data!$E$2:$E$44262=$B54)*(Data!$F$2:$F$44262))</f>
        <v>0</v>
      </c>
      <c r="I54" s="48" cm="1">
        <f t="array" ref="I54">SUMPRODUCT((Data!$A$2:$A$44262=I$3)*(Data!$D$2:$D$44262=$A54)*(Data!$E$2:$E$44262=$B54)*(Data!$F$2:$F$44262))</f>
        <v>1</v>
      </c>
      <c r="J54" s="48" cm="1">
        <f t="array" ref="J54">SUMPRODUCT((Data!$A$2:$A$44262=J$3)*(Data!$D$2:$D$44262=$A54)*(Data!$E$2:$E$44262=$B54)*(Data!$F$2:$F$44262))</f>
        <v>2</v>
      </c>
      <c r="K54" s="48" cm="1">
        <f t="array" ref="K54">SUMPRODUCT((Data!$A$2:$A$44262=K$3)*(Data!$D$2:$D$44262=$A54)*(Data!$E$2:$E$44262=$B54)*(Data!$F$2:$F$44262))</f>
        <v>6</v>
      </c>
      <c r="L54" s="48" cm="1">
        <f t="array" ref="L54">SUMPRODUCT((Data!$A$2:$A$44262=L$3)*(Data!$D$2:$D$44262=$A54)*(Data!$E$2:$E$44262=$B54)*(Data!$F$2:$F$44262))</f>
        <v>2</v>
      </c>
      <c r="M54" s="48" cm="1">
        <f t="array" ref="M54">SUMPRODUCT((Data!$A$2:$A$44262=M$3)*(Data!$D$2:$D$44262=$A54)*(Data!$E$2:$E$44262=$B54)*(Data!$F$2:$F$44262))</f>
        <v>1</v>
      </c>
      <c r="N54" s="48" cm="1">
        <f t="array" ref="N54">SUMPRODUCT((Data!$A$2:$A$44262=N$3)*(Data!$D$2:$D$44262=$A54)*(Data!$E$2:$E$44262=$B54)*(Data!$F$2:$F$44262))</f>
        <v>4</v>
      </c>
      <c r="O54" s="48" cm="1">
        <f t="array" ref="O54">SUMPRODUCT((Data!$A$2:$A$44262=O$3)*(Data!$D$2:$D$44262=$A54)*(Data!$E$2:$E$44262=$B54)*(Data!$F$2:$F$44262))</f>
        <v>1</v>
      </c>
      <c r="P54" s="48" cm="1">
        <f t="array" ref="P54">SUMPRODUCT((Data!$A$2:$A$44262=P$3)*(Data!$D$2:$D$44262=$A54)*(Data!$E$2:$E$44262=$B54)*(Data!$F$2:$F$44262))</f>
        <v>17</v>
      </c>
      <c r="Q54" s="48" cm="1">
        <f t="array" ref="Q54">SUMPRODUCT((Data!$A$2:$A$44262=Q$3)*(Data!$D$2:$D$44262=$A54)*(Data!$E$2:$E$44262=$B54)*(Data!$F$2:$F$44262))</f>
        <v>4</v>
      </c>
      <c r="R54" s="49" cm="1">
        <f t="array" ref="R54">SUMPRODUCT((Data!$A$2:$A$44262=R$3)*(Data!$D$2:$D$44262=$A54)*(Data!$E$2:$E$44262=$B54)*(Data!$F$2:$F$44262))</f>
        <v>10</v>
      </c>
      <c r="S54" s="48" cm="1">
        <f t="array" ref="S54">SUMPRODUCT((Data!$B$2:$B$44262=S$3)*(Data!$D$2:$D$44262=$A54)*(Data!$E$2:$E$44262=$B54)*(Data!$F$2:$F$44262))</f>
        <v>4</v>
      </c>
      <c r="T54" s="48" cm="1">
        <f t="array" ref="T54">SUMPRODUCT((Data!$B$2:$B$44262=T$3)*(Data!$D$2:$D$44262=$A54)*(Data!$E$2:$E$44262=$B54)*(Data!$F$2:$F$44262))</f>
        <v>10</v>
      </c>
      <c r="U54" s="58">
        <f t="shared" si="7"/>
        <v>1.5</v>
      </c>
      <c r="V54" s="58"/>
      <c r="W54" s="47"/>
      <c r="X54" s="47"/>
      <c r="Y54" s="47"/>
      <c r="Z54" s="47"/>
      <c r="AA54" s="47"/>
      <c r="AB54" s="47"/>
      <c r="AC54" s="47"/>
      <c r="AD54" s="47"/>
      <c r="AE54" s="47"/>
      <c r="AF54" s="47"/>
      <c r="AG54" s="47"/>
      <c r="AH54" s="52"/>
    </row>
    <row r="55" spans="1:34" ht="15.75" x14ac:dyDescent="0.2">
      <c r="A55" s="61" t="s">
        <v>39</v>
      </c>
      <c r="B55" s="52" t="s">
        <v>43</v>
      </c>
      <c r="C55" s="48">
        <f>SUMPRODUCT(('Old Data'!$A$2:$A$8848=C$3)*('Old Data'!$D$2:$D$8848=$A55)*('Old Data'!$E$2:$E$8848=$B55)*('Old Data'!$F$2:$F$8848))</f>
        <v>6</v>
      </c>
      <c r="D55" s="48" cm="1">
        <f t="array" ref="D55">SUMPRODUCT((Data!$A$2:$A$44262=D$3)*(Data!$D$2:$D$44262=$A55)*(Data!$E$2:$E$44262=$B55)*(Data!$F$2:$F$44262))</f>
        <v>4</v>
      </c>
      <c r="E55" s="48" cm="1">
        <f t="array" ref="E55">SUMPRODUCT((Data!$A$2:$A$44262=E$3)*(Data!$D$2:$D$44262=$A55)*(Data!$E$2:$E$44262=$B55)*(Data!$F$2:$F$44262))</f>
        <v>3</v>
      </c>
      <c r="F55" s="48" cm="1">
        <f t="array" ref="F55">SUMPRODUCT((Data!$A$2:$A$44262=F$3)*(Data!$D$2:$D$44262=$A55)*(Data!$E$2:$E$44262=$B55)*(Data!$F$2:$F$44262))</f>
        <v>3</v>
      </c>
      <c r="G55" s="48" cm="1">
        <f t="array" ref="G55">SUMPRODUCT((Data!$A$2:$A$44262=G$3)*(Data!$D$2:$D$44262=$A55)*(Data!$E$2:$E$44262=$B55)*(Data!$F$2:$F$44262))</f>
        <v>3</v>
      </c>
      <c r="H55" s="48" cm="1">
        <f t="array" ref="H55">SUMPRODUCT((Data!$A$2:$A$44262=H$3)*(Data!$D$2:$D$44262=$A55)*(Data!$E$2:$E$44262=$B55)*(Data!$F$2:$F$44262))</f>
        <v>2</v>
      </c>
      <c r="I55" s="48" cm="1">
        <f t="array" ref="I55">SUMPRODUCT((Data!$A$2:$A$44262=I$3)*(Data!$D$2:$D$44262=$A55)*(Data!$E$2:$E$44262=$B55)*(Data!$F$2:$F$44262))</f>
        <v>3</v>
      </c>
      <c r="J55" s="48" cm="1">
        <f t="array" ref="J55">SUMPRODUCT((Data!$A$2:$A$44262=J$3)*(Data!$D$2:$D$44262=$A55)*(Data!$E$2:$E$44262=$B55)*(Data!$F$2:$F$44262))</f>
        <v>2</v>
      </c>
      <c r="K55" s="48" cm="1">
        <f t="array" ref="K55">SUMPRODUCT((Data!$A$2:$A$44262=K$3)*(Data!$D$2:$D$44262=$A55)*(Data!$E$2:$E$44262=$B55)*(Data!$F$2:$F$44262))</f>
        <v>2</v>
      </c>
      <c r="L55" s="48" cm="1">
        <f t="array" ref="L55">SUMPRODUCT((Data!$A$2:$A$44262=L$3)*(Data!$D$2:$D$44262=$A55)*(Data!$E$2:$E$44262=$B55)*(Data!$F$2:$F$44262))</f>
        <v>1</v>
      </c>
      <c r="M55" s="48" cm="1">
        <f t="array" ref="M55">SUMPRODUCT((Data!$A$2:$A$44262=M$3)*(Data!$D$2:$D$44262=$A55)*(Data!$E$2:$E$44262=$B55)*(Data!$F$2:$F$44262))</f>
        <v>3</v>
      </c>
      <c r="N55" s="48" cm="1">
        <f t="array" ref="N55">SUMPRODUCT((Data!$A$2:$A$44262=N$3)*(Data!$D$2:$D$44262=$A55)*(Data!$E$2:$E$44262=$B55)*(Data!$F$2:$F$44262))</f>
        <v>3</v>
      </c>
      <c r="O55" s="48" cm="1">
        <f t="array" ref="O55">SUMPRODUCT((Data!$A$2:$A$44262=O$3)*(Data!$D$2:$D$44262=$A55)*(Data!$E$2:$E$44262=$B55)*(Data!$F$2:$F$44262))</f>
        <v>5</v>
      </c>
      <c r="P55" s="48" cm="1">
        <f t="array" ref="P55">SUMPRODUCT((Data!$A$2:$A$44262=P$3)*(Data!$D$2:$D$44262=$A55)*(Data!$E$2:$E$44262=$B55)*(Data!$F$2:$F$44262))</f>
        <v>4</v>
      </c>
      <c r="Q55" s="48" cm="1">
        <f t="array" ref="Q55">SUMPRODUCT((Data!$A$2:$A$44262=Q$3)*(Data!$D$2:$D$44262=$A55)*(Data!$E$2:$E$44262=$B55)*(Data!$F$2:$F$44262))</f>
        <v>6</v>
      </c>
      <c r="R55" s="49" cm="1">
        <f t="array" ref="R55">SUMPRODUCT((Data!$A$2:$A$44262=R$3)*(Data!$D$2:$D$44262=$A55)*(Data!$E$2:$E$44262=$B55)*(Data!$F$2:$F$44262))</f>
        <v>7</v>
      </c>
      <c r="S55" s="48" cm="1">
        <f t="array" ref="S55">SUMPRODUCT((Data!$B$2:$B$44262=S$3)*(Data!$D$2:$D$44262=$A55)*(Data!$E$2:$E$44262=$B55)*(Data!$F$2:$F$44262))</f>
        <v>6</v>
      </c>
      <c r="T55" s="48" cm="1">
        <f t="array" ref="T55">SUMPRODUCT((Data!$B$2:$B$44262=T$3)*(Data!$D$2:$D$44262=$A55)*(Data!$E$2:$E$44262=$B55)*(Data!$F$2:$F$44262))</f>
        <v>7</v>
      </c>
      <c r="U55" s="58">
        <f t="shared" si="7"/>
        <v>0.16666666666666674</v>
      </c>
      <c r="V55" s="58"/>
      <c r="W55" s="47"/>
      <c r="X55" s="47"/>
      <c r="Y55" s="47"/>
      <c r="Z55" s="47"/>
      <c r="AA55" s="47"/>
      <c r="AB55" s="47"/>
      <c r="AC55" s="47"/>
      <c r="AD55" s="47"/>
      <c r="AE55" s="47"/>
      <c r="AF55" s="47"/>
      <c r="AG55" s="47"/>
      <c r="AH55" s="52"/>
    </row>
    <row r="56" spans="1:34" ht="15.75" x14ac:dyDescent="0.2">
      <c r="A56" s="61" t="s">
        <v>39</v>
      </c>
      <c r="B56" s="52" t="s">
        <v>44</v>
      </c>
      <c r="C56" s="48">
        <f>SUMPRODUCT(('Old Data'!$A$2:$A$8848=C$3)*('Old Data'!$D$2:$D$8848=$A56)*('Old Data'!$E$2:$E$8848=$B56)*('Old Data'!$F$2:$F$8848))</f>
        <v>14</v>
      </c>
      <c r="D56" s="48" cm="1">
        <f t="array" ref="D56">SUMPRODUCT((Data!$A$2:$A$44262=D$3)*(Data!$D$2:$D$44262=$A56)*(Data!$E$2:$E$44262=$B56)*(Data!$F$2:$F$44262))</f>
        <v>28</v>
      </c>
      <c r="E56" s="48" cm="1">
        <f t="array" ref="E56">SUMPRODUCT((Data!$A$2:$A$44262=E$3)*(Data!$D$2:$D$44262=$A56)*(Data!$E$2:$E$44262=$B56)*(Data!$F$2:$F$44262))</f>
        <v>35</v>
      </c>
      <c r="F56" s="48" cm="1">
        <f t="array" ref="F56">SUMPRODUCT((Data!$A$2:$A$44262=F$3)*(Data!$D$2:$D$44262=$A56)*(Data!$E$2:$E$44262=$B56)*(Data!$F$2:$F$44262))</f>
        <v>21</v>
      </c>
      <c r="G56" s="48" cm="1">
        <f t="array" ref="G56">SUMPRODUCT((Data!$A$2:$A$44262=G$3)*(Data!$D$2:$D$44262=$A56)*(Data!$E$2:$E$44262=$B56)*(Data!$F$2:$F$44262))</f>
        <v>13</v>
      </c>
      <c r="H56" s="48" cm="1">
        <f t="array" ref="H56">SUMPRODUCT((Data!$A$2:$A$44262=H$3)*(Data!$D$2:$D$44262=$A56)*(Data!$E$2:$E$44262=$B56)*(Data!$F$2:$F$44262))</f>
        <v>11</v>
      </c>
      <c r="I56" s="48" cm="1">
        <f t="array" ref="I56">SUMPRODUCT((Data!$A$2:$A$44262=I$3)*(Data!$D$2:$D$44262=$A56)*(Data!$E$2:$E$44262=$B56)*(Data!$F$2:$F$44262))</f>
        <v>14</v>
      </c>
      <c r="J56" s="48" cm="1">
        <f t="array" ref="J56">SUMPRODUCT((Data!$A$2:$A$44262=J$3)*(Data!$D$2:$D$44262=$A56)*(Data!$E$2:$E$44262=$B56)*(Data!$F$2:$F$44262))</f>
        <v>14</v>
      </c>
      <c r="K56" s="48" cm="1">
        <f t="array" ref="K56">SUMPRODUCT((Data!$A$2:$A$44262=K$3)*(Data!$D$2:$D$44262=$A56)*(Data!$E$2:$E$44262=$B56)*(Data!$F$2:$F$44262))</f>
        <v>15</v>
      </c>
      <c r="L56" s="48" cm="1">
        <f t="array" ref="L56">SUMPRODUCT((Data!$A$2:$A$44262=L$3)*(Data!$D$2:$D$44262=$A56)*(Data!$E$2:$E$44262=$B56)*(Data!$F$2:$F$44262))</f>
        <v>20</v>
      </c>
      <c r="M56" s="48" cm="1">
        <f t="array" ref="M56">SUMPRODUCT((Data!$A$2:$A$44262=M$3)*(Data!$D$2:$D$44262=$A56)*(Data!$E$2:$E$44262=$B56)*(Data!$F$2:$F$44262))</f>
        <v>25</v>
      </c>
      <c r="N56" s="48" cm="1">
        <f t="array" ref="N56">SUMPRODUCT((Data!$A$2:$A$44262=N$3)*(Data!$D$2:$D$44262=$A56)*(Data!$E$2:$E$44262=$B56)*(Data!$F$2:$F$44262))</f>
        <v>13</v>
      </c>
      <c r="O56" s="48" cm="1">
        <f t="array" ref="O56">SUMPRODUCT((Data!$A$2:$A$44262=O$3)*(Data!$D$2:$D$44262=$A56)*(Data!$E$2:$E$44262=$B56)*(Data!$F$2:$F$44262))</f>
        <v>14</v>
      </c>
      <c r="P56" s="48" cm="1">
        <f t="array" ref="P56">SUMPRODUCT((Data!$A$2:$A$44262=P$3)*(Data!$D$2:$D$44262=$A56)*(Data!$E$2:$E$44262=$B56)*(Data!$F$2:$F$44262))</f>
        <v>15</v>
      </c>
      <c r="Q56" s="48" cm="1">
        <f t="array" ref="Q56">SUMPRODUCT((Data!$A$2:$A$44262=Q$3)*(Data!$D$2:$D$44262=$A56)*(Data!$E$2:$E$44262=$B56)*(Data!$F$2:$F$44262))</f>
        <v>24</v>
      </c>
      <c r="R56" s="49" cm="1">
        <f t="array" ref="R56">SUMPRODUCT((Data!$A$2:$A$44262=R$3)*(Data!$D$2:$D$44262=$A56)*(Data!$E$2:$E$44262=$B56)*(Data!$F$2:$F$44262))</f>
        <v>20</v>
      </c>
      <c r="S56" s="48" cm="1">
        <f t="array" ref="S56">SUMPRODUCT((Data!$B$2:$B$44262=S$3)*(Data!$D$2:$D$44262=$A56)*(Data!$E$2:$E$44262=$B56)*(Data!$F$2:$F$44262))</f>
        <v>24</v>
      </c>
      <c r="T56" s="48" cm="1">
        <f t="array" ref="T56">SUMPRODUCT((Data!$B$2:$B$44262=T$3)*(Data!$D$2:$D$44262=$A56)*(Data!$E$2:$E$44262=$B56)*(Data!$F$2:$F$44262))</f>
        <v>20</v>
      </c>
      <c r="U56" s="58">
        <f t="shared" si="7"/>
        <v>-0.16666666666666663</v>
      </c>
      <c r="V56" s="58"/>
      <c r="W56" s="47"/>
      <c r="X56" s="47"/>
      <c r="Y56" s="47"/>
      <c r="Z56" s="47"/>
      <c r="AA56" s="47"/>
      <c r="AB56" s="47"/>
      <c r="AC56" s="47"/>
      <c r="AD56" s="47"/>
      <c r="AE56" s="47"/>
      <c r="AF56" s="47"/>
      <c r="AG56" s="47"/>
      <c r="AH56" s="52"/>
    </row>
    <row r="57" spans="1:34" ht="15.75" x14ac:dyDescent="0.2">
      <c r="A57" s="61" t="s">
        <v>39</v>
      </c>
      <c r="B57" s="52" t="s">
        <v>189</v>
      </c>
      <c r="C57" s="48">
        <f>SUMPRODUCT(('Old Data'!$A$2:$A$8848=C$3)*('Old Data'!$D$2:$D$8848=$A57)*('Old Data'!$E$2:$E$8848=$B57)*('Old Data'!$F$2:$F$8848))</f>
        <v>10</v>
      </c>
      <c r="D57" s="48" cm="1">
        <f t="array" ref="D57">SUMPRODUCT((Data!$A$2:$A$44262=D$3)*(Data!$D$2:$D$44262=$A57)*(Data!$E$2:$E$44262=$B57)*(Data!$F$2:$F$44262))</f>
        <v>14</v>
      </c>
      <c r="E57" s="48" cm="1">
        <f t="array" ref="E57">SUMPRODUCT((Data!$A$2:$A$44262=E$3)*(Data!$D$2:$D$44262=$A57)*(Data!$E$2:$E$44262=$B57)*(Data!$F$2:$F$44262))</f>
        <v>15</v>
      </c>
      <c r="F57" s="48" cm="1">
        <f t="array" ref="F57">SUMPRODUCT((Data!$A$2:$A$44262=F$3)*(Data!$D$2:$D$44262=$A57)*(Data!$E$2:$E$44262=$B57)*(Data!$F$2:$F$44262))</f>
        <v>28</v>
      </c>
      <c r="G57" s="48" cm="1">
        <f t="array" ref="G57">SUMPRODUCT((Data!$A$2:$A$44262=G$3)*(Data!$D$2:$D$44262=$A57)*(Data!$E$2:$E$44262=$B57)*(Data!$F$2:$F$44262))</f>
        <v>26</v>
      </c>
      <c r="H57" s="48" cm="1">
        <f t="array" ref="H57">SUMPRODUCT((Data!$A$2:$A$44262=H$3)*(Data!$D$2:$D$44262=$A57)*(Data!$E$2:$E$44262=$B57)*(Data!$F$2:$F$44262))</f>
        <v>29</v>
      </c>
      <c r="I57" s="48" cm="1">
        <f t="array" ref="I57">SUMPRODUCT((Data!$A$2:$A$44262=I$3)*(Data!$D$2:$D$44262=$A57)*(Data!$E$2:$E$44262=$B57)*(Data!$F$2:$F$44262))</f>
        <v>36</v>
      </c>
      <c r="J57" s="48" cm="1">
        <f t="array" ref="J57">SUMPRODUCT((Data!$A$2:$A$44262=J$3)*(Data!$D$2:$D$44262=$A57)*(Data!$E$2:$E$44262=$B57)*(Data!$F$2:$F$44262))</f>
        <v>22</v>
      </c>
      <c r="K57" s="48" cm="1">
        <f t="array" ref="K57">SUMPRODUCT((Data!$A$2:$A$44262=K$3)*(Data!$D$2:$D$44262=$A57)*(Data!$E$2:$E$44262=$B57)*(Data!$F$2:$F$44262))</f>
        <v>21</v>
      </c>
      <c r="L57" s="48" cm="1">
        <f t="array" ref="L57">SUMPRODUCT((Data!$A$2:$A$44262=L$3)*(Data!$D$2:$D$44262=$A57)*(Data!$E$2:$E$44262=$B57)*(Data!$F$2:$F$44262))</f>
        <v>18</v>
      </c>
      <c r="M57" s="48" cm="1">
        <f t="array" ref="M57">SUMPRODUCT((Data!$A$2:$A$44262=M$3)*(Data!$D$2:$D$44262=$A57)*(Data!$E$2:$E$44262=$B57)*(Data!$F$2:$F$44262))</f>
        <v>19</v>
      </c>
      <c r="N57" s="48" cm="1">
        <f t="array" ref="N57">SUMPRODUCT((Data!$A$2:$A$44262=N$3)*(Data!$D$2:$D$44262=$A57)*(Data!$E$2:$E$44262=$B57)*(Data!$F$2:$F$44262))</f>
        <v>17</v>
      </c>
      <c r="O57" s="48" cm="1">
        <f t="array" ref="O57">SUMPRODUCT((Data!$A$2:$A$44262=O$3)*(Data!$D$2:$D$44262=$A57)*(Data!$E$2:$E$44262=$B57)*(Data!$F$2:$F$44262))</f>
        <v>21</v>
      </c>
      <c r="P57" s="48" cm="1">
        <f t="array" ref="P57">SUMPRODUCT((Data!$A$2:$A$44262=P$3)*(Data!$D$2:$D$44262=$A57)*(Data!$E$2:$E$44262=$B57)*(Data!$F$2:$F$44262))</f>
        <v>16</v>
      </c>
      <c r="Q57" s="48" cm="1">
        <f t="array" ref="Q57">SUMPRODUCT((Data!$A$2:$A$44262=Q$3)*(Data!$D$2:$D$44262=$A57)*(Data!$E$2:$E$44262=$B57)*(Data!$F$2:$F$44262))</f>
        <v>14</v>
      </c>
      <c r="R57" s="49" cm="1">
        <f t="array" ref="R57">SUMPRODUCT((Data!$A$2:$A$44262=R$3)*(Data!$D$2:$D$44262=$A57)*(Data!$E$2:$E$44262=$B57)*(Data!$F$2:$F$44262))</f>
        <v>23</v>
      </c>
      <c r="S57" s="48" cm="1">
        <f t="array" ref="S57">SUMPRODUCT((Data!$B$2:$B$44262=S$3)*(Data!$D$2:$D$44262=$A57)*(Data!$E$2:$E$44262=$B57)*(Data!$F$2:$F$44262))</f>
        <v>14</v>
      </c>
      <c r="T57" s="48" cm="1">
        <f t="array" ref="T57">SUMPRODUCT((Data!$B$2:$B$44262=T$3)*(Data!$D$2:$D$44262=$A57)*(Data!$E$2:$E$44262=$B57)*(Data!$F$2:$F$44262))</f>
        <v>23</v>
      </c>
      <c r="U57" s="58">
        <f t="shared" si="7"/>
        <v>0.64285714285714279</v>
      </c>
      <c r="V57" s="58"/>
      <c r="W57" s="47"/>
      <c r="X57" s="47"/>
      <c r="Y57" s="47"/>
      <c r="Z57" s="47"/>
      <c r="AA57" s="47"/>
      <c r="AB57" s="47"/>
      <c r="AC57" s="47"/>
      <c r="AD57" s="47"/>
      <c r="AE57" s="47"/>
      <c r="AF57" s="47"/>
      <c r="AG57" s="47"/>
      <c r="AH57" s="52"/>
    </row>
    <row r="58" spans="1:34" ht="15.75" x14ac:dyDescent="0.2">
      <c r="A58" s="61" t="s">
        <v>39</v>
      </c>
      <c r="B58" s="52" t="s">
        <v>220</v>
      </c>
      <c r="C58" s="48">
        <f>SUMPRODUCT(('Old Data'!$A$2:$A$8848=C$3)*('Old Data'!$D$2:$D$8848=$A58)*('Old Data'!$E$2:$E$8848=$B58)*('Old Data'!$F$2:$F$8848))</f>
        <v>2</v>
      </c>
      <c r="D58" s="48" cm="1">
        <f t="array" ref="D58">SUMPRODUCT((Data!$A$2:$A$44262=D$3)*(Data!$D$2:$D$44262=$A58)*(Data!$E$2:$E$44262=$B58)*(Data!$F$2:$F$44262))</f>
        <v>2</v>
      </c>
      <c r="E58" s="48" cm="1">
        <f t="array" ref="E58">SUMPRODUCT((Data!$A$2:$A$44262=E$3)*(Data!$D$2:$D$44262=$A58)*(Data!$E$2:$E$44262=$B58)*(Data!$F$2:$F$44262))</f>
        <v>9</v>
      </c>
      <c r="F58" s="48" cm="1">
        <f t="array" ref="F58">SUMPRODUCT((Data!$A$2:$A$44262=F$3)*(Data!$D$2:$D$44262=$A58)*(Data!$E$2:$E$44262=$B58)*(Data!$F$2:$F$44262))</f>
        <v>2</v>
      </c>
      <c r="G58" s="48" cm="1">
        <f t="array" ref="G58">SUMPRODUCT((Data!$A$2:$A$44262=G$3)*(Data!$D$2:$D$44262=$A58)*(Data!$E$2:$E$44262=$B58)*(Data!$F$2:$F$44262))</f>
        <v>5</v>
      </c>
      <c r="H58" s="48" cm="1">
        <f t="array" ref="H58">SUMPRODUCT((Data!$A$2:$A$44262=H$3)*(Data!$D$2:$D$44262=$A58)*(Data!$E$2:$E$44262=$B58)*(Data!$F$2:$F$44262))</f>
        <v>1</v>
      </c>
      <c r="I58" s="48" cm="1">
        <f t="array" ref="I58">SUMPRODUCT((Data!$A$2:$A$44262=I$3)*(Data!$D$2:$D$44262=$A58)*(Data!$E$2:$E$44262=$B58)*(Data!$F$2:$F$44262))</f>
        <v>0</v>
      </c>
      <c r="J58" s="48" cm="1">
        <f t="array" ref="J58">SUMPRODUCT((Data!$A$2:$A$44262=J$3)*(Data!$D$2:$D$44262=$A58)*(Data!$E$2:$E$44262=$B58)*(Data!$F$2:$F$44262))</f>
        <v>2</v>
      </c>
      <c r="K58" s="48" cm="1">
        <f t="array" ref="K58">SUMPRODUCT((Data!$A$2:$A$44262=K$3)*(Data!$D$2:$D$44262=$A58)*(Data!$E$2:$E$44262=$B58)*(Data!$F$2:$F$44262))</f>
        <v>1</v>
      </c>
      <c r="L58" s="48" cm="1">
        <f t="array" ref="L58">SUMPRODUCT((Data!$A$2:$A$44262=L$3)*(Data!$D$2:$D$44262=$A58)*(Data!$E$2:$E$44262=$B58)*(Data!$F$2:$F$44262))</f>
        <v>4</v>
      </c>
      <c r="M58" s="48" cm="1">
        <f t="array" ref="M58">SUMPRODUCT((Data!$A$2:$A$44262=M$3)*(Data!$D$2:$D$44262=$A58)*(Data!$E$2:$E$44262=$B58)*(Data!$F$2:$F$44262))</f>
        <v>1</v>
      </c>
      <c r="N58" s="48" cm="1">
        <f t="array" ref="N58">SUMPRODUCT((Data!$A$2:$A$44262=N$3)*(Data!$D$2:$D$44262=$A58)*(Data!$E$2:$E$44262=$B58)*(Data!$F$2:$F$44262))</f>
        <v>6</v>
      </c>
      <c r="O58" s="48" cm="1">
        <f t="array" ref="O58">SUMPRODUCT((Data!$A$2:$A$44262=O$3)*(Data!$D$2:$D$44262=$A58)*(Data!$E$2:$E$44262=$B58)*(Data!$F$2:$F$44262))</f>
        <v>3</v>
      </c>
      <c r="P58" s="48" cm="1">
        <f t="array" ref="P58">SUMPRODUCT((Data!$A$2:$A$44262=P$3)*(Data!$D$2:$D$44262=$A58)*(Data!$E$2:$E$44262=$B58)*(Data!$F$2:$F$44262))</f>
        <v>3</v>
      </c>
      <c r="Q58" s="48" cm="1">
        <f t="array" ref="Q58">SUMPRODUCT((Data!$A$2:$A$44262=Q$3)*(Data!$D$2:$D$44262=$A58)*(Data!$E$2:$E$44262=$B58)*(Data!$F$2:$F$44262))</f>
        <v>2</v>
      </c>
      <c r="R58" s="49" cm="1">
        <f t="array" ref="R58">SUMPRODUCT((Data!$A$2:$A$44262=R$3)*(Data!$D$2:$D$44262=$A58)*(Data!$E$2:$E$44262=$B58)*(Data!$F$2:$F$44262))</f>
        <v>2</v>
      </c>
      <c r="S58" s="48" cm="1">
        <f t="array" ref="S58">SUMPRODUCT((Data!$B$2:$B$44262=S$3)*(Data!$D$2:$D$44262=$A58)*(Data!$E$2:$E$44262=$B58)*(Data!$F$2:$F$44262))</f>
        <v>2</v>
      </c>
      <c r="T58" s="48" cm="1">
        <f t="array" ref="T58">SUMPRODUCT((Data!$B$2:$B$44262=T$3)*(Data!$D$2:$D$44262=$A58)*(Data!$E$2:$E$44262=$B58)*(Data!$F$2:$F$44262))</f>
        <v>2</v>
      </c>
      <c r="U58" s="58">
        <f t="shared" si="7"/>
        <v>0</v>
      </c>
      <c r="V58" s="58"/>
      <c r="W58" s="47"/>
      <c r="X58" s="47"/>
      <c r="Y58" s="47"/>
      <c r="Z58" s="47"/>
      <c r="AA58" s="47"/>
      <c r="AB58" s="47"/>
      <c r="AC58" s="47"/>
      <c r="AD58" s="47"/>
      <c r="AE58" s="47"/>
      <c r="AF58" s="47"/>
      <c r="AG58" s="47"/>
      <c r="AH58" s="52"/>
    </row>
    <row r="59" spans="1:34" ht="15.75" x14ac:dyDescent="0.2">
      <c r="A59" s="61" t="s">
        <v>39</v>
      </c>
      <c r="B59" s="52" t="s">
        <v>47</v>
      </c>
      <c r="C59" s="48">
        <f>SUMPRODUCT(('Old Data'!$A$2:$A$8848=C$3)*('Old Data'!$D$2:$D$8848=$A59)*('Old Data'!$E$2:$E$8848=$B59)*('Old Data'!$F$2:$F$8848))</f>
        <v>122</v>
      </c>
      <c r="D59" s="48" cm="1">
        <f t="array" ref="D59">SUMPRODUCT((Data!$A$2:$A$44262=D$3)*(Data!$D$2:$D$44262=$A59)*(Data!$E$2:$E$44262=$B59)*(Data!$F$2:$F$44262))</f>
        <v>70</v>
      </c>
      <c r="E59" s="48" cm="1">
        <f t="array" ref="E59">SUMPRODUCT((Data!$A$2:$A$44262=E$3)*(Data!$D$2:$D$44262=$A59)*(Data!$E$2:$E$44262=$B59)*(Data!$F$2:$F$44262))</f>
        <v>38</v>
      </c>
      <c r="F59" s="48" cm="1">
        <f t="array" ref="F59">SUMPRODUCT((Data!$A$2:$A$44262=F$3)*(Data!$D$2:$D$44262=$A59)*(Data!$E$2:$E$44262=$B59)*(Data!$F$2:$F$44262))</f>
        <v>460</v>
      </c>
      <c r="G59" s="48" cm="1">
        <f t="array" ref="G59">SUMPRODUCT((Data!$A$2:$A$44262=G$3)*(Data!$D$2:$D$44262=$A59)*(Data!$E$2:$E$44262=$B59)*(Data!$F$2:$F$44262))</f>
        <v>288</v>
      </c>
      <c r="H59" s="48" cm="1">
        <f t="array" ref="H59">SUMPRODUCT((Data!$A$2:$A$44262=H$3)*(Data!$D$2:$D$44262=$A59)*(Data!$E$2:$E$44262=$B59)*(Data!$F$2:$F$44262))</f>
        <v>86</v>
      </c>
      <c r="I59" s="48" cm="1">
        <f t="array" ref="I59">SUMPRODUCT((Data!$A$2:$A$44262=I$3)*(Data!$D$2:$D$44262=$A59)*(Data!$E$2:$E$44262=$B59)*(Data!$F$2:$F$44262))</f>
        <v>216</v>
      </c>
      <c r="J59" s="48" cm="1">
        <f t="array" ref="J59">SUMPRODUCT((Data!$A$2:$A$44262=J$3)*(Data!$D$2:$D$44262=$A59)*(Data!$E$2:$E$44262=$B59)*(Data!$F$2:$F$44262))</f>
        <v>122</v>
      </c>
      <c r="K59" s="48" cm="1">
        <f t="array" ref="K59">SUMPRODUCT((Data!$A$2:$A$44262=K$3)*(Data!$D$2:$D$44262=$A59)*(Data!$E$2:$E$44262=$B59)*(Data!$F$2:$F$44262))</f>
        <v>121</v>
      </c>
      <c r="L59" s="48" cm="1">
        <f t="array" ref="L59">SUMPRODUCT((Data!$A$2:$A$44262=L$3)*(Data!$D$2:$D$44262=$A59)*(Data!$E$2:$E$44262=$B59)*(Data!$F$2:$F$44262))</f>
        <v>82</v>
      </c>
      <c r="M59" s="48" cm="1">
        <f t="array" ref="M59">SUMPRODUCT((Data!$A$2:$A$44262=M$3)*(Data!$D$2:$D$44262=$A59)*(Data!$E$2:$E$44262=$B59)*(Data!$F$2:$F$44262))</f>
        <v>492</v>
      </c>
      <c r="N59" s="48" cm="1">
        <f t="array" ref="N59">SUMPRODUCT((Data!$A$2:$A$44262=N$3)*(Data!$D$2:$D$44262=$A59)*(Data!$E$2:$E$44262=$B59)*(Data!$F$2:$F$44262))</f>
        <v>270</v>
      </c>
      <c r="O59" s="48" cm="1">
        <f t="array" ref="O59">SUMPRODUCT((Data!$A$2:$A$44262=O$3)*(Data!$D$2:$D$44262=$A59)*(Data!$E$2:$E$44262=$B59)*(Data!$F$2:$F$44262))</f>
        <v>148</v>
      </c>
      <c r="P59" s="48" cm="1">
        <f t="array" ref="P59">SUMPRODUCT((Data!$A$2:$A$44262=P$3)*(Data!$D$2:$D$44262=$A59)*(Data!$E$2:$E$44262=$B59)*(Data!$F$2:$F$44262))</f>
        <v>135</v>
      </c>
      <c r="Q59" s="48" cm="1">
        <f t="array" ref="Q59">SUMPRODUCT((Data!$A$2:$A$44262=Q$3)*(Data!$D$2:$D$44262=$A59)*(Data!$E$2:$E$44262=$B59)*(Data!$F$2:$F$44262))</f>
        <v>521</v>
      </c>
      <c r="R59" s="49" cm="1">
        <f t="array" ref="R59">SUMPRODUCT((Data!$A$2:$A$44262=R$3)*(Data!$D$2:$D$44262=$A59)*(Data!$E$2:$E$44262=$B59)*(Data!$F$2:$F$44262))</f>
        <v>312</v>
      </c>
      <c r="S59" s="48" cm="1">
        <f t="array" ref="S59">SUMPRODUCT((Data!$B$2:$B$44262=S$3)*(Data!$D$2:$D$44262=$A59)*(Data!$E$2:$E$44262=$B59)*(Data!$F$2:$F$44262))</f>
        <v>521</v>
      </c>
      <c r="T59" s="48" cm="1">
        <f t="array" ref="T59">SUMPRODUCT((Data!$B$2:$B$44262=T$3)*(Data!$D$2:$D$44262=$A59)*(Data!$E$2:$E$44262=$B59)*(Data!$F$2:$F$44262))</f>
        <v>312</v>
      </c>
      <c r="U59" s="58">
        <f t="shared" si="7"/>
        <v>-0.4011516314779271</v>
      </c>
      <c r="V59" s="58"/>
      <c r="W59" s="47"/>
      <c r="X59" s="47"/>
      <c r="Y59" s="47"/>
      <c r="Z59" s="47"/>
      <c r="AA59" s="47"/>
      <c r="AB59" s="47"/>
      <c r="AC59" s="47"/>
      <c r="AD59" s="47"/>
      <c r="AE59" s="47"/>
      <c r="AF59" s="47"/>
      <c r="AG59" s="47"/>
      <c r="AH59" s="52"/>
    </row>
    <row r="60" spans="1:34" ht="15.75" x14ac:dyDescent="0.2">
      <c r="A60" s="61" t="s">
        <v>39</v>
      </c>
      <c r="B60" s="52" t="s">
        <v>48</v>
      </c>
      <c r="C60" s="48">
        <f>SUMPRODUCT(('Old Data'!$A$2:$A$8848=C$3)*('Old Data'!$D$2:$D$8848=$A60)*('Old Data'!$E$2:$E$8848=$B60)*('Old Data'!$F$2:$F$8848))</f>
        <v>1</v>
      </c>
      <c r="D60" s="48" cm="1">
        <f t="array" ref="D60">SUMPRODUCT((Data!$A$2:$A$44262=D$3)*(Data!$D$2:$D$44262=$A60)*(Data!$E$2:$E$44262=$B60)*(Data!$F$2:$F$44262))</f>
        <v>0</v>
      </c>
      <c r="E60" s="48" cm="1">
        <f t="array" ref="E60">SUMPRODUCT((Data!$A$2:$A$44262=E$3)*(Data!$D$2:$D$44262=$A60)*(Data!$E$2:$E$44262=$B60)*(Data!$F$2:$F$44262))</f>
        <v>0</v>
      </c>
      <c r="F60" s="48" cm="1">
        <f t="array" ref="F60">SUMPRODUCT((Data!$A$2:$A$44262=F$3)*(Data!$D$2:$D$44262=$A60)*(Data!$E$2:$E$44262=$B60)*(Data!$F$2:$F$44262))</f>
        <v>8</v>
      </c>
      <c r="G60" s="48" cm="1">
        <f t="array" ref="G60">SUMPRODUCT((Data!$A$2:$A$44262=G$3)*(Data!$D$2:$D$44262=$A60)*(Data!$E$2:$E$44262=$B60)*(Data!$F$2:$F$44262))</f>
        <v>9</v>
      </c>
      <c r="H60" s="48" cm="1">
        <f t="array" ref="H60">SUMPRODUCT((Data!$A$2:$A$44262=H$3)*(Data!$D$2:$D$44262=$A60)*(Data!$E$2:$E$44262=$B60)*(Data!$F$2:$F$44262))</f>
        <v>1</v>
      </c>
      <c r="I60" s="48" cm="1">
        <f t="array" ref="I60">SUMPRODUCT((Data!$A$2:$A$44262=I$3)*(Data!$D$2:$D$44262=$A60)*(Data!$E$2:$E$44262=$B60)*(Data!$F$2:$F$44262))</f>
        <v>7</v>
      </c>
      <c r="J60" s="48" cm="1">
        <f t="array" ref="J60">SUMPRODUCT((Data!$A$2:$A$44262=J$3)*(Data!$D$2:$D$44262=$A60)*(Data!$E$2:$E$44262=$B60)*(Data!$F$2:$F$44262))</f>
        <v>8</v>
      </c>
      <c r="K60" s="48" cm="1">
        <f t="array" ref="K60">SUMPRODUCT((Data!$A$2:$A$44262=K$3)*(Data!$D$2:$D$44262=$A60)*(Data!$E$2:$E$44262=$B60)*(Data!$F$2:$F$44262))</f>
        <v>1</v>
      </c>
      <c r="L60" s="48" cm="1">
        <f t="array" ref="L60">SUMPRODUCT((Data!$A$2:$A$44262=L$3)*(Data!$D$2:$D$44262=$A60)*(Data!$E$2:$E$44262=$B60)*(Data!$F$2:$F$44262))</f>
        <v>0</v>
      </c>
      <c r="M60" s="48" cm="1">
        <f t="array" ref="M60">SUMPRODUCT((Data!$A$2:$A$44262=M$3)*(Data!$D$2:$D$44262=$A60)*(Data!$E$2:$E$44262=$B60)*(Data!$F$2:$F$44262))</f>
        <v>14</v>
      </c>
      <c r="N60" s="48" cm="1">
        <f t="array" ref="N60">SUMPRODUCT((Data!$A$2:$A$44262=N$3)*(Data!$D$2:$D$44262=$A60)*(Data!$E$2:$E$44262=$B60)*(Data!$F$2:$F$44262))</f>
        <v>9</v>
      </c>
      <c r="O60" s="48" cm="1">
        <f t="array" ref="O60">SUMPRODUCT((Data!$A$2:$A$44262=O$3)*(Data!$D$2:$D$44262=$A60)*(Data!$E$2:$E$44262=$B60)*(Data!$F$2:$F$44262))</f>
        <v>5</v>
      </c>
      <c r="P60" s="48" cm="1">
        <f t="array" ref="P60">SUMPRODUCT((Data!$A$2:$A$44262=P$3)*(Data!$D$2:$D$44262=$A60)*(Data!$E$2:$E$44262=$B60)*(Data!$F$2:$F$44262))</f>
        <v>2</v>
      </c>
      <c r="Q60" s="48" cm="1">
        <f t="array" ref="Q60">SUMPRODUCT((Data!$A$2:$A$44262=Q$3)*(Data!$D$2:$D$44262=$A60)*(Data!$E$2:$E$44262=$B60)*(Data!$F$2:$F$44262))</f>
        <v>16</v>
      </c>
      <c r="R60" s="49" cm="1">
        <f t="array" ref="R60">SUMPRODUCT((Data!$A$2:$A$44262=R$3)*(Data!$D$2:$D$44262=$A60)*(Data!$E$2:$E$44262=$B60)*(Data!$F$2:$F$44262))</f>
        <v>4</v>
      </c>
      <c r="S60" s="48" cm="1">
        <f t="array" ref="S60">SUMPRODUCT((Data!$B$2:$B$44262=S$3)*(Data!$D$2:$D$44262=$A60)*(Data!$E$2:$E$44262=$B60)*(Data!$F$2:$F$44262))</f>
        <v>16</v>
      </c>
      <c r="T60" s="48" cm="1">
        <f t="array" ref="T60">SUMPRODUCT((Data!$B$2:$B$44262=T$3)*(Data!$D$2:$D$44262=$A60)*(Data!$E$2:$E$44262=$B60)*(Data!$F$2:$F$44262))</f>
        <v>4</v>
      </c>
      <c r="U60" s="58">
        <f t="shared" si="7"/>
        <v>-0.75</v>
      </c>
      <c r="V60" s="58"/>
      <c r="W60" s="47"/>
      <c r="X60" s="47"/>
      <c r="Y60" s="47"/>
      <c r="Z60" s="47"/>
      <c r="AA60" s="47"/>
      <c r="AB60" s="47"/>
      <c r="AC60" s="47"/>
      <c r="AD60" s="47"/>
      <c r="AE60" s="47"/>
      <c r="AF60" s="47"/>
      <c r="AG60" s="47"/>
      <c r="AH60" s="52"/>
    </row>
    <row r="61" spans="1:34" ht="15.75" x14ac:dyDescent="0.2">
      <c r="A61" s="61" t="s">
        <v>39</v>
      </c>
      <c r="B61" s="52" t="s">
        <v>171</v>
      </c>
      <c r="C61" s="48">
        <f>SUMPRODUCT(('Old Data'!$A$2:$A$8848=C$3)*('Old Data'!$D$2:$D$8848=$A61)*('Old Data'!$E$2:$E$8848=$B61)*('Old Data'!$F$2:$F$8848))</f>
        <v>1</v>
      </c>
      <c r="D61" s="48" cm="1">
        <f t="array" ref="D61">SUMPRODUCT((Data!$A$2:$A$44262=D$3)*(Data!$D$2:$D$44262=$A61)*(Data!$E$2:$E$44262=$B61)*(Data!$F$2:$F$44262))</f>
        <v>0</v>
      </c>
      <c r="E61" s="48" cm="1">
        <f t="array" ref="E61">SUMPRODUCT((Data!$A$2:$A$44262=E$3)*(Data!$D$2:$D$44262=$A61)*(Data!$E$2:$E$44262=$B61)*(Data!$F$2:$F$44262))</f>
        <v>0</v>
      </c>
      <c r="F61" s="48" cm="1">
        <f t="array" ref="F61">SUMPRODUCT((Data!$A$2:$A$44262=F$3)*(Data!$D$2:$D$44262=$A61)*(Data!$E$2:$E$44262=$B61)*(Data!$F$2:$F$44262))</f>
        <v>3</v>
      </c>
      <c r="G61" s="48" cm="1">
        <f t="array" ref="G61">SUMPRODUCT((Data!$A$2:$A$44262=G$3)*(Data!$D$2:$D$44262=$A61)*(Data!$E$2:$E$44262=$B61)*(Data!$F$2:$F$44262))</f>
        <v>4</v>
      </c>
      <c r="H61" s="48" cm="1">
        <f t="array" ref="H61">SUMPRODUCT((Data!$A$2:$A$44262=H$3)*(Data!$D$2:$D$44262=$A61)*(Data!$E$2:$E$44262=$B61)*(Data!$F$2:$F$44262))</f>
        <v>0</v>
      </c>
      <c r="I61" s="48" cm="1">
        <f t="array" ref="I61">SUMPRODUCT((Data!$A$2:$A$44262=I$3)*(Data!$D$2:$D$44262=$A61)*(Data!$E$2:$E$44262=$B61)*(Data!$F$2:$F$44262))</f>
        <v>4</v>
      </c>
      <c r="J61" s="48" cm="1">
        <f t="array" ref="J61">SUMPRODUCT((Data!$A$2:$A$44262=J$3)*(Data!$D$2:$D$44262=$A61)*(Data!$E$2:$E$44262=$B61)*(Data!$F$2:$F$44262))</f>
        <v>1</v>
      </c>
      <c r="K61" s="48" cm="1">
        <f t="array" ref="K61">SUMPRODUCT((Data!$A$2:$A$44262=K$3)*(Data!$D$2:$D$44262=$A61)*(Data!$E$2:$E$44262=$B61)*(Data!$F$2:$F$44262))</f>
        <v>1</v>
      </c>
      <c r="L61" s="48" cm="1">
        <f t="array" ref="L61">SUMPRODUCT((Data!$A$2:$A$44262=L$3)*(Data!$D$2:$D$44262=$A61)*(Data!$E$2:$E$44262=$B61)*(Data!$F$2:$F$44262))</f>
        <v>2</v>
      </c>
      <c r="M61" s="48" cm="1">
        <f t="array" ref="M61">SUMPRODUCT((Data!$A$2:$A$44262=M$3)*(Data!$D$2:$D$44262=$A61)*(Data!$E$2:$E$44262=$B61)*(Data!$F$2:$F$44262))</f>
        <v>8</v>
      </c>
      <c r="N61" s="48" cm="1">
        <f t="array" ref="N61">SUMPRODUCT((Data!$A$2:$A$44262=N$3)*(Data!$D$2:$D$44262=$A61)*(Data!$E$2:$E$44262=$B61)*(Data!$F$2:$F$44262))</f>
        <v>4</v>
      </c>
      <c r="O61" s="48" cm="1">
        <f t="array" ref="O61">SUMPRODUCT((Data!$A$2:$A$44262=O$3)*(Data!$D$2:$D$44262=$A61)*(Data!$E$2:$E$44262=$B61)*(Data!$F$2:$F$44262))</f>
        <v>2</v>
      </c>
      <c r="P61" s="48" cm="1">
        <f t="array" ref="P61">SUMPRODUCT((Data!$A$2:$A$44262=P$3)*(Data!$D$2:$D$44262=$A61)*(Data!$E$2:$E$44262=$B61)*(Data!$F$2:$F$44262))</f>
        <v>0</v>
      </c>
      <c r="Q61" s="48" cm="1">
        <f t="array" ref="Q61">SUMPRODUCT((Data!$A$2:$A$44262=Q$3)*(Data!$D$2:$D$44262=$A61)*(Data!$E$2:$E$44262=$B61)*(Data!$F$2:$F$44262))</f>
        <v>3</v>
      </c>
      <c r="R61" s="49" cm="1">
        <f t="array" ref="R61">SUMPRODUCT((Data!$A$2:$A$44262=R$3)*(Data!$D$2:$D$44262=$A61)*(Data!$E$2:$E$44262=$B61)*(Data!$F$2:$F$44262))</f>
        <v>4</v>
      </c>
      <c r="S61" s="48" cm="1">
        <f t="array" ref="S61">SUMPRODUCT((Data!$B$2:$B$44262=S$3)*(Data!$D$2:$D$44262=$A61)*(Data!$E$2:$E$44262=$B61)*(Data!$F$2:$F$44262))</f>
        <v>3</v>
      </c>
      <c r="T61" s="48" cm="1">
        <f t="array" ref="T61">SUMPRODUCT((Data!$B$2:$B$44262=T$3)*(Data!$D$2:$D$44262=$A61)*(Data!$E$2:$E$44262=$B61)*(Data!$F$2:$F$44262))</f>
        <v>4</v>
      </c>
      <c r="U61" s="58">
        <f t="shared" si="7"/>
        <v>0.33333333333333326</v>
      </c>
      <c r="V61" s="58"/>
      <c r="W61" s="47"/>
      <c r="X61" s="47"/>
      <c r="Y61" s="47"/>
      <c r="Z61" s="47"/>
      <c r="AA61" s="47"/>
      <c r="AB61" s="47"/>
      <c r="AC61" s="47"/>
      <c r="AD61" s="47"/>
      <c r="AE61" s="47"/>
      <c r="AF61" s="47"/>
      <c r="AG61" s="47"/>
      <c r="AH61" s="52"/>
    </row>
    <row r="62" spans="1:34" ht="15.75" x14ac:dyDescent="0.2">
      <c r="A62" s="61" t="s">
        <v>39</v>
      </c>
      <c r="B62" s="52" t="s">
        <v>173</v>
      </c>
      <c r="C62" s="48" t="s">
        <v>16</v>
      </c>
      <c r="D62" s="48" cm="1">
        <f t="array" ref="D62">SUMPRODUCT((Data!$A$2:$A$44262=D$3)*(Data!$D$2:$D$44262=$A62)*(Data!$E$2:$E$44262=$B62)*(Data!$F$2:$F$44262))</f>
        <v>0</v>
      </c>
      <c r="E62" s="48" cm="1">
        <f t="array" ref="E62">SUMPRODUCT((Data!$A$2:$A$44262=E$3)*(Data!$D$2:$D$44262=$A62)*(Data!$E$2:$E$44262=$B62)*(Data!$F$2:$F$44262))</f>
        <v>1</v>
      </c>
      <c r="F62" s="48" cm="1">
        <f t="array" ref="F62">SUMPRODUCT((Data!$A$2:$A$44262=F$3)*(Data!$D$2:$D$44262=$A62)*(Data!$E$2:$E$44262=$B62)*(Data!$F$2:$F$44262))</f>
        <v>19</v>
      </c>
      <c r="G62" s="48" cm="1">
        <f t="array" ref="G62">SUMPRODUCT((Data!$A$2:$A$44262=G$3)*(Data!$D$2:$D$44262=$A62)*(Data!$E$2:$E$44262=$B62)*(Data!$F$2:$F$44262))</f>
        <v>21</v>
      </c>
      <c r="H62" s="48" cm="1">
        <f t="array" ref="H62">SUMPRODUCT((Data!$A$2:$A$44262=H$3)*(Data!$D$2:$D$44262=$A62)*(Data!$E$2:$E$44262=$B62)*(Data!$F$2:$F$44262))</f>
        <v>15</v>
      </c>
      <c r="I62" s="48" cm="1">
        <f t="array" ref="I62">SUMPRODUCT((Data!$A$2:$A$44262=I$3)*(Data!$D$2:$D$44262=$A62)*(Data!$E$2:$E$44262=$B62)*(Data!$F$2:$F$44262))</f>
        <v>27</v>
      </c>
      <c r="J62" s="48" cm="1">
        <f t="array" ref="J62">SUMPRODUCT((Data!$A$2:$A$44262=J$3)*(Data!$D$2:$D$44262=$A62)*(Data!$E$2:$E$44262=$B62)*(Data!$F$2:$F$44262))</f>
        <v>23</v>
      </c>
      <c r="K62" s="48" cm="1">
        <f t="array" ref="K62">SUMPRODUCT((Data!$A$2:$A$44262=K$3)*(Data!$D$2:$D$44262=$A62)*(Data!$E$2:$E$44262=$B62)*(Data!$F$2:$F$44262))</f>
        <v>38</v>
      </c>
      <c r="L62" s="48" cm="1">
        <f t="array" ref="L62">SUMPRODUCT((Data!$A$2:$A$44262=L$3)*(Data!$D$2:$D$44262=$A62)*(Data!$E$2:$E$44262=$B62)*(Data!$F$2:$F$44262))</f>
        <v>20</v>
      </c>
      <c r="M62" s="48" cm="1">
        <f t="array" ref="M62">SUMPRODUCT((Data!$A$2:$A$44262=M$3)*(Data!$D$2:$D$44262=$A62)*(Data!$E$2:$E$44262=$B62)*(Data!$F$2:$F$44262))</f>
        <v>28</v>
      </c>
      <c r="N62" s="48" cm="1">
        <f t="array" ref="N62">SUMPRODUCT((Data!$A$2:$A$44262=N$3)*(Data!$D$2:$D$44262=$A62)*(Data!$E$2:$E$44262=$B62)*(Data!$F$2:$F$44262))</f>
        <v>29</v>
      </c>
      <c r="O62" s="48" cm="1">
        <f t="array" ref="O62">SUMPRODUCT((Data!$A$2:$A$44262=O$3)*(Data!$D$2:$D$44262=$A62)*(Data!$E$2:$E$44262=$B62)*(Data!$F$2:$F$44262))</f>
        <v>33</v>
      </c>
      <c r="P62" s="48" cm="1">
        <f t="array" ref="P62">SUMPRODUCT((Data!$A$2:$A$44262=P$3)*(Data!$D$2:$D$44262=$A62)*(Data!$E$2:$E$44262=$B62)*(Data!$F$2:$F$44262))</f>
        <v>42</v>
      </c>
      <c r="Q62" s="48" cm="1">
        <f t="array" ref="Q62">SUMPRODUCT((Data!$A$2:$A$44262=Q$3)*(Data!$D$2:$D$44262=$A62)*(Data!$E$2:$E$44262=$B62)*(Data!$F$2:$F$44262))</f>
        <v>42</v>
      </c>
      <c r="R62" s="49" cm="1">
        <f t="array" ref="R62">SUMPRODUCT((Data!$A$2:$A$44262=R$3)*(Data!$D$2:$D$44262=$A62)*(Data!$E$2:$E$44262=$B62)*(Data!$F$2:$F$44262))</f>
        <v>52</v>
      </c>
      <c r="S62" s="48" cm="1">
        <f t="array" ref="S62">SUMPRODUCT((Data!$B$2:$B$44262=S$3)*(Data!$D$2:$D$44262=$A62)*(Data!$E$2:$E$44262=$B62)*(Data!$F$2:$F$44262))</f>
        <v>42</v>
      </c>
      <c r="T62" s="48" cm="1">
        <f t="array" ref="T62">SUMPRODUCT((Data!$B$2:$B$44262=T$3)*(Data!$D$2:$D$44262=$A62)*(Data!$E$2:$E$44262=$B62)*(Data!$F$2:$F$44262))</f>
        <v>52</v>
      </c>
      <c r="U62" s="58">
        <f t="shared" si="7"/>
        <v>0.23809523809523814</v>
      </c>
      <c r="V62" s="58"/>
      <c r="W62" s="47"/>
      <c r="X62" s="47"/>
      <c r="Y62" s="47"/>
      <c r="Z62" s="47"/>
      <c r="AA62" s="47"/>
      <c r="AB62" s="47"/>
      <c r="AC62" s="47"/>
      <c r="AD62" s="47"/>
      <c r="AE62" s="47"/>
      <c r="AF62" s="47"/>
      <c r="AG62" s="47"/>
      <c r="AH62" s="52"/>
    </row>
    <row r="63" spans="1:34" ht="15.75" x14ac:dyDescent="0.2">
      <c r="A63" s="61" t="s">
        <v>39</v>
      </c>
      <c r="B63" s="52" t="s">
        <v>172</v>
      </c>
      <c r="C63" s="48" t="s">
        <v>16</v>
      </c>
      <c r="D63" s="48" cm="1">
        <f t="array" ref="D63">SUMPRODUCT((Data!$A$2:$A$44262=D$3)*(Data!$D$2:$D$44262=$A63)*(Data!$E$2:$E$44262=$B63)*(Data!$F$2:$F$44262))</f>
        <v>0</v>
      </c>
      <c r="E63" s="48" cm="1">
        <f t="array" ref="E63">SUMPRODUCT((Data!$A$2:$A$44262=E$3)*(Data!$D$2:$D$44262=$A63)*(Data!$E$2:$E$44262=$B63)*(Data!$F$2:$F$44262))</f>
        <v>1</v>
      </c>
      <c r="F63" s="48" cm="1">
        <f t="array" ref="F63">SUMPRODUCT((Data!$A$2:$A$44262=F$3)*(Data!$D$2:$D$44262=$A63)*(Data!$E$2:$E$44262=$B63)*(Data!$F$2:$F$44262))</f>
        <v>102</v>
      </c>
      <c r="G63" s="48" cm="1">
        <f t="array" ref="G63">SUMPRODUCT((Data!$A$2:$A$44262=G$3)*(Data!$D$2:$D$44262=$A63)*(Data!$E$2:$E$44262=$B63)*(Data!$F$2:$F$44262))</f>
        <v>103</v>
      </c>
      <c r="H63" s="48" cm="1">
        <f t="array" ref="H63">SUMPRODUCT((Data!$A$2:$A$44262=H$3)*(Data!$D$2:$D$44262=$A63)*(Data!$E$2:$E$44262=$B63)*(Data!$F$2:$F$44262))</f>
        <v>96</v>
      </c>
      <c r="I63" s="48" cm="1">
        <f t="array" ref="I63">SUMPRODUCT((Data!$A$2:$A$44262=I$3)*(Data!$D$2:$D$44262=$A63)*(Data!$E$2:$E$44262=$B63)*(Data!$F$2:$F$44262))</f>
        <v>128</v>
      </c>
      <c r="J63" s="48" cm="1">
        <f t="array" ref="J63">SUMPRODUCT((Data!$A$2:$A$44262=J$3)*(Data!$D$2:$D$44262=$A63)*(Data!$E$2:$E$44262=$B63)*(Data!$F$2:$F$44262))</f>
        <v>138</v>
      </c>
      <c r="K63" s="48" cm="1">
        <f t="array" ref="K63">SUMPRODUCT((Data!$A$2:$A$44262=K$3)*(Data!$D$2:$D$44262=$A63)*(Data!$E$2:$E$44262=$B63)*(Data!$F$2:$F$44262))</f>
        <v>120</v>
      </c>
      <c r="L63" s="48" cm="1">
        <f t="array" ref="L63">SUMPRODUCT((Data!$A$2:$A$44262=L$3)*(Data!$D$2:$D$44262=$A63)*(Data!$E$2:$E$44262=$B63)*(Data!$F$2:$F$44262))</f>
        <v>130</v>
      </c>
      <c r="M63" s="48" cm="1">
        <f t="array" ref="M63">SUMPRODUCT((Data!$A$2:$A$44262=M$3)*(Data!$D$2:$D$44262=$A63)*(Data!$E$2:$E$44262=$B63)*(Data!$F$2:$F$44262))</f>
        <v>126</v>
      </c>
      <c r="N63" s="48" cm="1">
        <f t="array" ref="N63">SUMPRODUCT((Data!$A$2:$A$44262=N$3)*(Data!$D$2:$D$44262=$A63)*(Data!$E$2:$E$44262=$B63)*(Data!$F$2:$F$44262))</f>
        <v>138</v>
      </c>
      <c r="O63" s="48" cm="1">
        <f t="array" ref="O63">SUMPRODUCT((Data!$A$2:$A$44262=O$3)*(Data!$D$2:$D$44262=$A63)*(Data!$E$2:$E$44262=$B63)*(Data!$F$2:$F$44262))</f>
        <v>168</v>
      </c>
      <c r="P63" s="48" cm="1">
        <f t="array" ref="P63">SUMPRODUCT((Data!$A$2:$A$44262=P$3)*(Data!$D$2:$D$44262=$A63)*(Data!$E$2:$E$44262=$B63)*(Data!$F$2:$F$44262))</f>
        <v>135</v>
      </c>
      <c r="Q63" s="48" cm="1">
        <f t="array" ref="Q63">SUMPRODUCT((Data!$A$2:$A$44262=Q$3)*(Data!$D$2:$D$44262=$A63)*(Data!$E$2:$E$44262=$B63)*(Data!$F$2:$F$44262))</f>
        <v>200</v>
      </c>
      <c r="R63" s="49" cm="1">
        <f t="array" ref="R63">SUMPRODUCT((Data!$A$2:$A$44262=R$3)*(Data!$D$2:$D$44262=$A63)*(Data!$E$2:$E$44262=$B63)*(Data!$F$2:$F$44262))</f>
        <v>221</v>
      </c>
      <c r="S63" s="48" cm="1">
        <f t="array" ref="S63">SUMPRODUCT((Data!$B$2:$B$44262=S$3)*(Data!$D$2:$D$44262=$A63)*(Data!$E$2:$E$44262=$B63)*(Data!$F$2:$F$44262))</f>
        <v>200</v>
      </c>
      <c r="T63" s="48" cm="1">
        <f t="array" ref="T63">SUMPRODUCT((Data!$B$2:$B$44262=T$3)*(Data!$D$2:$D$44262=$A63)*(Data!$E$2:$E$44262=$B63)*(Data!$F$2:$F$44262))</f>
        <v>221</v>
      </c>
      <c r="U63" s="58">
        <f t="shared" si="7"/>
        <v>0.10499999999999998</v>
      </c>
      <c r="V63" s="58"/>
      <c r="W63" s="47"/>
      <c r="X63" s="47"/>
      <c r="Y63" s="47"/>
      <c r="Z63" s="47"/>
      <c r="AA63" s="47"/>
      <c r="AB63" s="47"/>
      <c r="AC63" s="47"/>
      <c r="AD63" s="47"/>
      <c r="AE63" s="47"/>
      <c r="AF63" s="47"/>
      <c r="AG63" s="47"/>
      <c r="AH63" s="52"/>
    </row>
    <row r="64" spans="1:34" ht="15.75" x14ac:dyDescent="0.2">
      <c r="A64" s="61" t="s">
        <v>39</v>
      </c>
      <c r="B64" s="52" t="s">
        <v>174</v>
      </c>
      <c r="C64" s="48" t="s">
        <v>16</v>
      </c>
      <c r="D64" s="48" cm="1">
        <f t="array" ref="D64">SUMPRODUCT((Data!$A$2:$A$44262=D$3)*(Data!$D$2:$D$44262=$A64)*(Data!$E$2:$E$44262=$B64)*(Data!$F$2:$F$44262))</f>
        <v>0</v>
      </c>
      <c r="E64" s="48" cm="1">
        <f t="array" ref="E64">SUMPRODUCT((Data!$A$2:$A$44262=E$3)*(Data!$D$2:$D$44262=$A64)*(Data!$E$2:$E$44262=$B64)*(Data!$F$2:$F$44262))</f>
        <v>0</v>
      </c>
      <c r="F64" s="48" cm="1">
        <f t="array" ref="F64">SUMPRODUCT((Data!$A$2:$A$44262=F$3)*(Data!$D$2:$D$44262=$A64)*(Data!$E$2:$E$44262=$B64)*(Data!$F$2:$F$44262))</f>
        <v>164</v>
      </c>
      <c r="G64" s="48" cm="1">
        <f t="array" ref="G64">SUMPRODUCT((Data!$A$2:$A$44262=G$3)*(Data!$D$2:$D$44262=$A64)*(Data!$E$2:$E$44262=$B64)*(Data!$F$2:$F$44262))</f>
        <v>152</v>
      </c>
      <c r="H64" s="48" cm="1">
        <f t="array" ref="H64">SUMPRODUCT((Data!$A$2:$A$44262=H$3)*(Data!$D$2:$D$44262=$A64)*(Data!$E$2:$E$44262=$B64)*(Data!$F$2:$F$44262))</f>
        <v>25</v>
      </c>
      <c r="I64" s="48" cm="1">
        <f t="array" ref="I64">SUMPRODUCT((Data!$A$2:$A$44262=I$3)*(Data!$D$2:$D$44262=$A64)*(Data!$E$2:$E$44262=$B64)*(Data!$F$2:$F$44262))</f>
        <v>87</v>
      </c>
      <c r="J64" s="48" cm="1">
        <f t="array" ref="J64">SUMPRODUCT((Data!$A$2:$A$44262=J$3)*(Data!$D$2:$D$44262=$A64)*(Data!$E$2:$E$44262=$B64)*(Data!$F$2:$F$44262))</f>
        <v>28</v>
      </c>
      <c r="K64" s="48" cm="1">
        <f t="array" ref="K64">SUMPRODUCT((Data!$A$2:$A$44262=K$3)*(Data!$D$2:$D$44262=$A64)*(Data!$E$2:$E$44262=$B64)*(Data!$F$2:$F$44262))</f>
        <v>27</v>
      </c>
      <c r="L64" s="48" cm="1">
        <f t="array" ref="L64">SUMPRODUCT((Data!$A$2:$A$44262=L$3)*(Data!$D$2:$D$44262=$A64)*(Data!$E$2:$E$44262=$B64)*(Data!$F$2:$F$44262))</f>
        <v>21</v>
      </c>
      <c r="M64" s="48" cm="1">
        <f t="array" ref="M64">SUMPRODUCT((Data!$A$2:$A$44262=M$3)*(Data!$D$2:$D$44262=$A64)*(Data!$E$2:$E$44262=$B64)*(Data!$F$2:$F$44262))</f>
        <v>220</v>
      </c>
      <c r="N64" s="48" cm="1">
        <f t="array" ref="N64">SUMPRODUCT((Data!$A$2:$A$44262=N$3)*(Data!$D$2:$D$44262=$A64)*(Data!$E$2:$E$44262=$B64)*(Data!$F$2:$F$44262))</f>
        <v>75</v>
      </c>
      <c r="O64" s="48" cm="1">
        <f t="array" ref="O64">SUMPRODUCT((Data!$A$2:$A$44262=O$3)*(Data!$D$2:$D$44262=$A64)*(Data!$E$2:$E$44262=$B64)*(Data!$F$2:$F$44262))</f>
        <v>47</v>
      </c>
      <c r="P64" s="48" cm="1">
        <f t="array" ref="P64">SUMPRODUCT((Data!$A$2:$A$44262=P$3)*(Data!$D$2:$D$44262=$A64)*(Data!$E$2:$E$44262=$B64)*(Data!$F$2:$F$44262))</f>
        <v>48</v>
      </c>
      <c r="Q64" s="48" cm="1">
        <f t="array" ref="Q64">SUMPRODUCT((Data!$A$2:$A$44262=Q$3)*(Data!$D$2:$D$44262=$A64)*(Data!$E$2:$E$44262=$B64)*(Data!$F$2:$F$44262))</f>
        <v>218</v>
      </c>
      <c r="R64" s="49" cm="1">
        <f t="array" ref="R64">SUMPRODUCT((Data!$A$2:$A$44262=R$3)*(Data!$D$2:$D$44262=$A64)*(Data!$E$2:$E$44262=$B64)*(Data!$F$2:$F$44262))</f>
        <v>144</v>
      </c>
      <c r="S64" s="48" cm="1">
        <f t="array" ref="S64">SUMPRODUCT((Data!$B$2:$B$44262=S$3)*(Data!$D$2:$D$44262=$A64)*(Data!$E$2:$E$44262=$B64)*(Data!$F$2:$F$44262))</f>
        <v>218</v>
      </c>
      <c r="T64" s="48" cm="1">
        <f t="array" ref="T64">SUMPRODUCT((Data!$B$2:$B$44262=T$3)*(Data!$D$2:$D$44262=$A64)*(Data!$E$2:$E$44262=$B64)*(Data!$F$2:$F$44262))</f>
        <v>144</v>
      </c>
      <c r="U64" s="58">
        <f t="shared" si="7"/>
        <v>-0.33944954128440363</v>
      </c>
      <c r="V64" s="58"/>
      <c r="W64" s="47"/>
      <c r="X64" s="47"/>
      <c r="Y64" s="47"/>
      <c r="Z64" s="47"/>
      <c r="AA64" s="47"/>
      <c r="AB64" s="47"/>
      <c r="AC64" s="47"/>
      <c r="AD64" s="47"/>
      <c r="AE64" s="47"/>
      <c r="AF64" s="47"/>
      <c r="AG64" s="47"/>
      <c r="AH64" s="52"/>
    </row>
    <row r="65" spans="1:34" ht="15.75" x14ac:dyDescent="0.2">
      <c r="A65" s="61" t="s">
        <v>39</v>
      </c>
      <c r="B65" s="61" t="s">
        <v>23</v>
      </c>
      <c r="C65" s="48">
        <f>SUMPRODUCT(('Old Data'!$A$2:$A$8848=C$3)*('Old Data'!$D$2:$D$8848=$A65)*('Old Data'!$E$2:$E$8848=$B65)*('Old Data'!$F$2:$F$8848))</f>
        <v>67</v>
      </c>
      <c r="D65" s="48" cm="1">
        <f t="array" ref="D65">SUMPRODUCT((Data!$A$2:$A$44262=D$3)*(Data!$D$2:$D$44262=$A65)*(Data!$E$2:$E$44262=$B65)*(Data!$F$2:$F$44262))</f>
        <v>43</v>
      </c>
      <c r="E65" s="48" cm="1">
        <f t="array" ref="E65">SUMPRODUCT((Data!$A$2:$A$44262=E$3)*(Data!$D$2:$D$44262=$A65)*(Data!$E$2:$E$44262=$B65)*(Data!$F$2:$F$44262))</f>
        <v>58</v>
      </c>
      <c r="F65" s="48" cm="1">
        <f t="array" ref="F65">SUMPRODUCT((Data!$A$2:$A$44262=F$3)*(Data!$D$2:$D$44262=$A65)*(Data!$E$2:$E$44262=$B65)*(Data!$F$2:$F$44262))</f>
        <v>73</v>
      </c>
      <c r="G65" s="48" cm="1">
        <f t="array" ref="G65">SUMPRODUCT((Data!$A$2:$A$44262=G$3)*(Data!$D$2:$D$44262=$A65)*(Data!$E$2:$E$44262=$B65)*(Data!$F$2:$F$44262))</f>
        <v>60</v>
      </c>
      <c r="H65" s="48" cm="1">
        <f t="array" ref="H65">SUMPRODUCT((Data!$A$2:$A$44262=H$3)*(Data!$D$2:$D$44262=$A65)*(Data!$E$2:$E$44262=$B65)*(Data!$F$2:$F$44262))</f>
        <v>58</v>
      </c>
      <c r="I65" s="48" cm="1">
        <f t="array" ref="I65">SUMPRODUCT((Data!$A$2:$A$44262=I$3)*(Data!$D$2:$D$44262=$A65)*(Data!$E$2:$E$44262=$B65)*(Data!$F$2:$F$44262))</f>
        <v>54</v>
      </c>
      <c r="J65" s="48" cm="1">
        <f t="array" ref="J65">SUMPRODUCT((Data!$A$2:$A$44262=J$3)*(Data!$D$2:$D$44262=$A65)*(Data!$E$2:$E$44262=$B65)*(Data!$F$2:$F$44262))</f>
        <v>44</v>
      </c>
      <c r="K65" s="48" cm="1">
        <f t="array" ref="K65">SUMPRODUCT((Data!$A$2:$A$44262=K$3)*(Data!$D$2:$D$44262=$A65)*(Data!$E$2:$E$44262=$B65)*(Data!$F$2:$F$44262))</f>
        <v>49</v>
      </c>
      <c r="L65" s="48" cm="1">
        <f t="array" ref="L65">SUMPRODUCT((Data!$A$2:$A$44262=L$3)*(Data!$D$2:$D$44262=$A65)*(Data!$E$2:$E$44262=$B65)*(Data!$F$2:$F$44262))</f>
        <v>53</v>
      </c>
      <c r="M65" s="48" cm="1">
        <f t="array" ref="M65">SUMPRODUCT((Data!$A$2:$A$44262=M$3)*(Data!$D$2:$D$44262=$A65)*(Data!$E$2:$E$44262=$B65)*(Data!$F$2:$F$44262))</f>
        <v>71</v>
      </c>
      <c r="N65" s="48" cm="1">
        <f t="array" ref="N65">SUMPRODUCT((Data!$A$2:$A$44262=N$3)*(Data!$D$2:$D$44262=$A65)*(Data!$E$2:$E$44262=$B65)*(Data!$F$2:$F$44262))</f>
        <v>68</v>
      </c>
      <c r="O65" s="48" cm="1">
        <f t="array" ref="O65">SUMPRODUCT((Data!$A$2:$A$44262=O$3)*(Data!$D$2:$D$44262=$A65)*(Data!$E$2:$E$44262=$B65)*(Data!$F$2:$F$44262))</f>
        <v>63</v>
      </c>
      <c r="P65" s="48" cm="1">
        <f t="array" ref="P65">SUMPRODUCT((Data!$A$2:$A$44262=P$3)*(Data!$D$2:$D$44262=$A65)*(Data!$E$2:$E$44262=$B65)*(Data!$F$2:$F$44262))</f>
        <v>56</v>
      </c>
      <c r="Q65" s="48" cm="1">
        <f t="array" ref="Q65">SUMPRODUCT((Data!$A$2:$A$44262=Q$3)*(Data!$D$2:$D$44262=$A65)*(Data!$E$2:$E$44262=$B65)*(Data!$F$2:$F$44262))</f>
        <v>97</v>
      </c>
      <c r="R65" s="49" cm="1">
        <f t="array" ref="R65">SUMPRODUCT((Data!$A$2:$A$44262=R$3)*(Data!$D$2:$D$44262=$A65)*(Data!$E$2:$E$44262=$B65)*(Data!$F$2:$F$44262))</f>
        <v>74</v>
      </c>
      <c r="S65" s="48" cm="1">
        <f t="array" ref="S65">SUMPRODUCT((Data!$B$2:$B$44262=S$3)*(Data!$D$2:$D$44262=$A65)*(Data!$E$2:$E$44262=$B65)*(Data!$F$2:$F$44262))</f>
        <v>97</v>
      </c>
      <c r="T65" s="48" cm="1">
        <f t="array" ref="T65">SUMPRODUCT((Data!$B$2:$B$44262=T$3)*(Data!$D$2:$D$44262=$A65)*(Data!$E$2:$E$44262=$B65)*(Data!$F$2:$F$44262))</f>
        <v>74</v>
      </c>
      <c r="U65" s="58">
        <f t="shared" si="7"/>
        <v>-0.23711340206185572</v>
      </c>
      <c r="V65" s="58"/>
      <c r="W65" s="47"/>
      <c r="X65" s="47"/>
      <c r="Y65" s="47"/>
      <c r="Z65" s="47"/>
      <c r="AA65" s="47"/>
      <c r="AB65" s="47"/>
      <c r="AC65" s="47"/>
      <c r="AD65" s="47"/>
      <c r="AE65" s="47"/>
      <c r="AF65" s="47"/>
      <c r="AG65" s="47"/>
      <c r="AH65" s="52"/>
    </row>
    <row r="66" spans="1:34" ht="15.75" x14ac:dyDescent="0.2">
      <c r="A66" s="61" t="s">
        <v>39</v>
      </c>
      <c r="B66" s="62" t="s">
        <v>54</v>
      </c>
      <c r="C66" s="48">
        <f>SUMPRODUCT(('Old Data'!$A$2:$A$8848=C$3)*('Old Data'!$D$2:$D$8848=$A66)*('Old Data'!$E$2:$E$8848=$B66)*('Old Data'!$F$2:$F$8848))</f>
        <v>23</v>
      </c>
      <c r="D66" s="48" cm="1">
        <f t="array" ref="D66">SUMPRODUCT((Data!$A$2:$A$44262=D$3)*(Data!$D$2:$D$44262=$A66)*(Data!$E$2:$E$44262=$B66)*(Data!$F$2:$F$44262))</f>
        <v>5</v>
      </c>
      <c r="E66" s="48" cm="1">
        <f t="array" ref="E66">SUMPRODUCT((Data!$A$2:$A$44262=E$3)*(Data!$D$2:$D$44262=$A66)*(Data!$E$2:$E$44262=$B66)*(Data!$F$2:$F$44262))</f>
        <v>4</v>
      </c>
      <c r="F66" s="48" cm="1">
        <f t="array" ref="F66">SUMPRODUCT((Data!$A$2:$A$44262=F$3)*(Data!$D$2:$D$44262=$A66)*(Data!$E$2:$E$44262=$B66)*(Data!$F$2:$F$44262))</f>
        <v>89</v>
      </c>
      <c r="G66" s="48" cm="1">
        <f t="array" ref="G66">SUMPRODUCT((Data!$A$2:$A$44262=G$3)*(Data!$D$2:$D$44262=$A66)*(Data!$E$2:$E$44262=$B66)*(Data!$F$2:$F$44262))</f>
        <v>146</v>
      </c>
      <c r="H66" s="48" cm="1">
        <f t="array" ref="H66">SUMPRODUCT((Data!$A$2:$A$44262=H$3)*(Data!$D$2:$D$44262=$A66)*(Data!$E$2:$E$44262=$B66)*(Data!$F$2:$F$44262))</f>
        <v>9</v>
      </c>
      <c r="I66" s="48" cm="1">
        <f t="array" ref="I66">SUMPRODUCT((Data!$A$2:$A$44262=I$3)*(Data!$D$2:$D$44262=$A66)*(Data!$E$2:$E$44262=$B66)*(Data!$F$2:$F$44262))</f>
        <v>72</v>
      </c>
      <c r="J66" s="48" cm="1">
        <f t="array" ref="J66">SUMPRODUCT((Data!$A$2:$A$44262=J$3)*(Data!$D$2:$D$44262=$A66)*(Data!$E$2:$E$44262=$B66)*(Data!$F$2:$F$44262))</f>
        <v>18</v>
      </c>
      <c r="K66" s="48" cm="1">
        <f t="array" ref="K66">SUMPRODUCT((Data!$A$2:$A$44262=K$3)*(Data!$D$2:$D$44262=$A66)*(Data!$E$2:$E$44262=$B66)*(Data!$F$2:$F$44262))</f>
        <v>10</v>
      </c>
      <c r="L66" s="48" cm="1">
        <f t="array" ref="L66">SUMPRODUCT((Data!$A$2:$A$44262=L$3)*(Data!$D$2:$D$44262=$A66)*(Data!$E$2:$E$44262=$B66)*(Data!$F$2:$F$44262))</f>
        <v>8</v>
      </c>
      <c r="M66" s="48" cm="1">
        <f t="array" ref="M66">SUMPRODUCT((Data!$A$2:$A$44262=M$3)*(Data!$D$2:$D$44262=$A66)*(Data!$E$2:$E$44262=$B66)*(Data!$F$2:$F$44262))</f>
        <v>80</v>
      </c>
      <c r="N66" s="48" cm="1">
        <f t="array" ref="N66">SUMPRODUCT((Data!$A$2:$A$44262=N$3)*(Data!$D$2:$D$44262=$A66)*(Data!$E$2:$E$44262=$B66)*(Data!$F$2:$F$44262))</f>
        <v>20</v>
      </c>
      <c r="O66" s="48" cm="1">
        <f t="array" ref="O66">SUMPRODUCT((Data!$A$2:$A$44262=O$3)*(Data!$D$2:$D$44262=$A66)*(Data!$E$2:$E$44262=$B66)*(Data!$F$2:$F$44262))</f>
        <v>15</v>
      </c>
      <c r="P66" s="48" cm="1">
        <f t="array" ref="P66">SUMPRODUCT((Data!$A$2:$A$44262=P$3)*(Data!$D$2:$D$44262=$A66)*(Data!$E$2:$E$44262=$B66)*(Data!$F$2:$F$44262))</f>
        <v>12</v>
      </c>
      <c r="Q66" s="48" cm="1">
        <f t="array" ref="Q66">SUMPRODUCT((Data!$A$2:$A$44262=Q$3)*(Data!$D$2:$D$44262=$A66)*(Data!$E$2:$E$44262=$B66)*(Data!$F$2:$F$44262))</f>
        <v>54</v>
      </c>
      <c r="R66" s="49" cm="1">
        <f t="array" ref="R66">SUMPRODUCT((Data!$A$2:$A$44262=R$3)*(Data!$D$2:$D$44262=$A66)*(Data!$E$2:$E$44262=$B66)*(Data!$F$2:$F$44262))</f>
        <v>27</v>
      </c>
      <c r="S66" s="48" cm="1">
        <f t="array" ref="S66">SUMPRODUCT((Data!$B$2:$B$44262=S$3)*(Data!$D$2:$D$44262=$A66)*(Data!$E$2:$E$44262=$B66)*(Data!$F$2:$F$44262))</f>
        <v>54</v>
      </c>
      <c r="T66" s="48" cm="1">
        <f t="array" ref="T66">SUMPRODUCT((Data!$B$2:$B$44262=T$3)*(Data!$D$2:$D$44262=$A66)*(Data!$E$2:$E$44262=$B66)*(Data!$F$2:$F$44262))</f>
        <v>27</v>
      </c>
      <c r="U66" s="58">
        <f t="shared" si="7"/>
        <v>-0.5</v>
      </c>
      <c r="V66" s="58"/>
      <c r="W66" s="47"/>
      <c r="X66" s="47"/>
      <c r="Y66" s="47"/>
      <c r="Z66" s="47"/>
      <c r="AA66" s="47"/>
      <c r="AB66" s="47"/>
      <c r="AC66" s="47"/>
      <c r="AD66" s="47"/>
      <c r="AE66" s="47"/>
      <c r="AF66" s="47"/>
      <c r="AG66" s="47"/>
      <c r="AH66" s="52"/>
    </row>
    <row r="67" spans="1:34" ht="15.75" x14ac:dyDescent="0.2">
      <c r="A67" s="61" t="s">
        <v>39</v>
      </c>
      <c r="B67" s="62" t="s">
        <v>55</v>
      </c>
      <c r="C67" s="48">
        <f>SUMPRODUCT(('Old Data'!$A$2:$A$8848=C$3)*('Old Data'!$D$2:$D$8848=$A67)*('Old Data'!$E$2:$E$8848=$B67)*('Old Data'!$F$2:$F$8848))</f>
        <v>31</v>
      </c>
      <c r="D67" s="48" cm="1">
        <f t="array" ref="D67">SUMPRODUCT((Data!$A$2:$A$44262=D$3)*(Data!$D$2:$D$44262=$A67)*(Data!$E$2:$E$44262=$B67)*(Data!$F$2:$F$44262))</f>
        <v>20</v>
      </c>
      <c r="E67" s="48" cm="1">
        <f t="array" ref="E67">SUMPRODUCT((Data!$A$2:$A$44262=E$3)*(Data!$D$2:$D$44262=$A67)*(Data!$E$2:$E$44262=$B67)*(Data!$F$2:$F$44262))</f>
        <v>18</v>
      </c>
      <c r="F67" s="48" cm="1">
        <f t="array" ref="F67">SUMPRODUCT((Data!$A$2:$A$44262=F$3)*(Data!$D$2:$D$44262=$A67)*(Data!$E$2:$E$44262=$B67)*(Data!$F$2:$F$44262))</f>
        <v>186</v>
      </c>
      <c r="G67" s="48" cm="1">
        <f t="array" ref="G67">SUMPRODUCT((Data!$A$2:$A$44262=G$3)*(Data!$D$2:$D$44262=$A67)*(Data!$E$2:$E$44262=$B67)*(Data!$F$2:$F$44262))</f>
        <v>89</v>
      </c>
      <c r="H67" s="48" cm="1">
        <f t="array" ref="H67">SUMPRODUCT((Data!$A$2:$A$44262=H$3)*(Data!$D$2:$D$44262=$A67)*(Data!$E$2:$E$44262=$B67)*(Data!$F$2:$F$44262))</f>
        <v>28</v>
      </c>
      <c r="I67" s="48" cm="1">
        <f t="array" ref="I67">SUMPRODUCT((Data!$A$2:$A$44262=I$3)*(Data!$D$2:$D$44262=$A67)*(Data!$E$2:$E$44262=$B67)*(Data!$F$2:$F$44262))</f>
        <v>100</v>
      </c>
      <c r="J67" s="48" cm="1">
        <f t="array" ref="J67">SUMPRODUCT((Data!$A$2:$A$44262=J$3)*(Data!$D$2:$D$44262=$A67)*(Data!$E$2:$E$44262=$B67)*(Data!$F$2:$F$44262))</f>
        <v>40</v>
      </c>
      <c r="K67" s="48" cm="1">
        <f t="array" ref="K67">SUMPRODUCT((Data!$A$2:$A$44262=K$3)*(Data!$D$2:$D$44262=$A67)*(Data!$E$2:$E$44262=$B67)*(Data!$F$2:$F$44262))</f>
        <v>39</v>
      </c>
      <c r="L67" s="48" cm="1">
        <f t="array" ref="L67">SUMPRODUCT((Data!$A$2:$A$44262=L$3)*(Data!$D$2:$D$44262=$A67)*(Data!$E$2:$E$44262=$B67)*(Data!$F$2:$F$44262))</f>
        <v>29</v>
      </c>
      <c r="M67" s="48" cm="1">
        <f t="array" ref="M67">SUMPRODUCT((Data!$A$2:$A$44262=M$3)*(Data!$D$2:$D$44262=$A67)*(Data!$E$2:$E$44262=$B67)*(Data!$F$2:$F$44262))</f>
        <v>162</v>
      </c>
      <c r="N67" s="48" cm="1">
        <f t="array" ref="N67">SUMPRODUCT((Data!$A$2:$A$44262=N$3)*(Data!$D$2:$D$44262=$A67)*(Data!$E$2:$E$44262=$B67)*(Data!$F$2:$F$44262))</f>
        <v>100</v>
      </c>
      <c r="O67" s="48" cm="1">
        <f t="array" ref="O67">SUMPRODUCT((Data!$A$2:$A$44262=O$3)*(Data!$D$2:$D$44262=$A67)*(Data!$E$2:$E$44262=$B67)*(Data!$F$2:$F$44262))</f>
        <v>34</v>
      </c>
      <c r="P67" s="48" cm="1">
        <f t="array" ref="P67">SUMPRODUCT((Data!$A$2:$A$44262=P$3)*(Data!$D$2:$D$44262=$A67)*(Data!$E$2:$E$44262=$B67)*(Data!$F$2:$F$44262))</f>
        <v>53</v>
      </c>
      <c r="Q67" s="48" cm="1">
        <f t="array" ref="Q67">SUMPRODUCT((Data!$A$2:$A$44262=Q$3)*(Data!$D$2:$D$44262=$A67)*(Data!$E$2:$E$44262=$B67)*(Data!$F$2:$F$44262))</f>
        <v>198</v>
      </c>
      <c r="R67" s="49" cm="1">
        <f t="array" ref="R67">SUMPRODUCT((Data!$A$2:$A$44262=R$3)*(Data!$D$2:$D$44262=$A67)*(Data!$E$2:$E$44262=$B67)*(Data!$F$2:$F$44262))</f>
        <v>134</v>
      </c>
      <c r="S67" s="48" cm="1">
        <f t="array" ref="S67">SUMPRODUCT((Data!$B$2:$B$44262=S$3)*(Data!$D$2:$D$44262=$A67)*(Data!$E$2:$E$44262=$B67)*(Data!$F$2:$F$44262))</f>
        <v>198</v>
      </c>
      <c r="T67" s="48" cm="1">
        <f t="array" ref="T67">SUMPRODUCT((Data!$B$2:$B$44262=T$3)*(Data!$D$2:$D$44262=$A67)*(Data!$E$2:$E$44262=$B67)*(Data!$F$2:$F$44262))</f>
        <v>134</v>
      </c>
      <c r="U67" s="58">
        <f t="shared" si="7"/>
        <v>-0.3232323232323232</v>
      </c>
      <c r="V67" s="58"/>
      <c r="W67" s="47"/>
      <c r="X67" s="47"/>
      <c r="Y67" s="47"/>
      <c r="Z67" s="47"/>
      <c r="AA67" s="47"/>
      <c r="AB67" s="47"/>
      <c r="AC67" s="47"/>
      <c r="AD67" s="47"/>
      <c r="AE67" s="47"/>
      <c r="AF67" s="47"/>
      <c r="AG67" s="47"/>
      <c r="AH67" s="52"/>
    </row>
    <row r="68" spans="1:34" ht="15.75" x14ac:dyDescent="0.2">
      <c r="A68" s="61" t="s">
        <v>39</v>
      </c>
      <c r="B68" s="61" t="s">
        <v>56</v>
      </c>
      <c r="C68" s="48">
        <f>SUMPRODUCT(('Old Data'!$A$2:$A$8848=C$3)*('Old Data'!$D$2:$D$8848=$A68)*('Old Data'!$E$2:$E$8848=$B68)*('Old Data'!$F$2:$F$8848))</f>
        <v>83</v>
      </c>
      <c r="D68" s="48" cm="1">
        <f t="array" ref="D68">SUMPRODUCT((Data!$A$2:$A$44262=D$3)*(Data!$D$2:$D$44262=$A68)*(Data!$E$2:$E$44262=$B68)*(Data!$F$2:$F$44262))</f>
        <v>58</v>
      </c>
      <c r="E68" s="48" cm="1">
        <f t="array" ref="E68">SUMPRODUCT((Data!$A$2:$A$44262=E$3)*(Data!$D$2:$D$44262=$A68)*(Data!$E$2:$E$44262=$B68)*(Data!$F$2:$F$44262))</f>
        <v>55</v>
      </c>
      <c r="F68" s="48" cm="1">
        <f t="array" ref="F68">SUMPRODUCT((Data!$A$2:$A$44262=F$3)*(Data!$D$2:$D$44262=$A68)*(Data!$E$2:$E$44262=$B68)*(Data!$F$2:$F$44262))</f>
        <v>116</v>
      </c>
      <c r="G68" s="48" cm="1">
        <f t="array" ref="G68">SUMPRODUCT((Data!$A$2:$A$44262=G$3)*(Data!$D$2:$D$44262=$A68)*(Data!$E$2:$E$44262=$B68)*(Data!$F$2:$F$44262))</f>
        <v>82</v>
      </c>
      <c r="H68" s="48" cm="1">
        <f t="array" ref="H68">SUMPRODUCT((Data!$A$2:$A$44262=H$3)*(Data!$D$2:$D$44262=$A68)*(Data!$E$2:$E$44262=$B68)*(Data!$F$2:$F$44262))</f>
        <v>59</v>
      </c>
      <c r="I68" s="48" cm="1">
        <f t="array" ref="I68">SUMPRODUCT((Data!$A$2:$A$44262=I$3)*(Data!$D$2:$D$44262=$A68)*(Data!$E$2:$E$44262=$B68)*(Data!$F$2:$F$44262))</f>
        <v>84</v>
      </c>
      <c r="J68" s="48" cm="1">
        <f t="array" ref="J68">SUMPRODUCT((Data!$A$2:$A$44262=J$3)*(Data!$D$2:$D$44262=$A68)*(Data!$E$2:$E$44262=$B68)*(Data!$F$2:$F$44262))</f>
        <v>74</v>
      </c>
      <c r="K68" s="48" cm="1">
        <f t="array" ref="K68">SUMPRODUCT((Data!$A$2:$A$44262=K$3)*(Data!$D$2:$D$44262=$A68)*(Data!$E$2:$E$44262=$B68)*(Data!$F$2:$F$44262))</f>
        <v>63</v>
      </c>
      <c r="L68" s="48" cm="1">
        <f t="array" ref="L68">SUMPRODUCT((Data!$A$2:$A$44262=L$3)*(Data!$D$2:$D$44262=$A68)*(Data!$E$2:$E$44262=$B68)*(Data!$F$2:$F$44262))</f>
        <v>64</v>
      </c>
      <c r="M68" s="48" cm="1">
        <f t="array" ref="M68">SUMPRODUCT((Data!$A$2:$A$44262=M$3)*(Data!$D$2:$D$44262=$A68)*(Data!$E$2:$E$44262=$B68)*(Data!$F$2:$F$44262))</f>
        <v>131</v>
      </c>
      <c r="N68" s="48" cm="1">
        <f t="array" ref="N68">SUMPRODUCT((Data!$A$2:$A$44262=N$3)*(Data!$D$2:$D$44262=$A68)*(Data!$E$2:$E$44262=$B68)*(Data!$F$2:$F$44262))</f>
        <v>97</v>
      </c>
      <c r="O68" s="48" cm="1">
        <f t="array" ref="O68">SUMPRODUCT((Data!$A$2:$A$44262=O$3)*(Data!$D$2:$D$44262=$A68)*(Data!$E$2:$E$44262=$B68)*(Data!$F$2:$F$44262))</f>
        <v>99</v>
      </c>
      <c r="P68" s="48" cm="1">
        <f t="array" ref="P68">SUMPRODUCT((Data!$A$2:$A$44262=P$3)*(Data!$D$2:$D$44262=$A68)*(Data!$E$2:$E$44262=$B68)*(Data!$F$2:$F$44262))</f>
        <v>107</v>
      </c>
      <c r="Q68" s="48" cm="1">
        <f t="array" ref="Q68">SUMPRODUCT((Data!$A$2:$A$44262=Q$3)*(Data!$D$2:$D$44262=$A68)*(Data!$E$2:$E$44262=$B68)*(Data!$F$2:$F$44262))</f>
        <v>176</v>
      </c>
      <c r="R68" s="49" cm="1">
        <f t="array" ref="R68">SUMPRODUCT((Data!$A$2:$A$44262=R$3)*(Data!$D$2:$D$44262=$A68)*(Data!$E$2:$E$44262=$B68)*(Data!$F$2:$F$44262))</f>
        <v>129</v>
      </c>
      <c r="S68" s="48" cm="1">
        <f t="array" ref="S68">SUMPRODUCT((Data!$B$2:$B$44262=S$3)*(Data!$D$2:$D$44262=$A68)*(Data!$E$2:$E$44262=$B68)*(Data!$F$2:$F$44262))</f>
        <v>176</v>
      </c>
      <c r="T68" s="48" cm="1">
        <f t="array" ref="T68">SUMPRODUCT((Data!$B$2:$B$44262=T$3)*(Data!$D$2:$D$44262=$A68)*(Data!$E$2:$E$44262=$B68)*(Data!$F$2:$F$44262))</f>
        <v>129</v>
      </c>
      <c r="U68" s="58">
        <f t="shared" si="7"/>
        <v>-0.26704545454545459</v>
      </c>
      <c r="V68" s="58"/>
      <c r="W68" s="47"/>
      <c r="X68" s="47"/>
      <c r="Y68" s="47"/>
      <c r="Z68" s="47"/>
      <c r="AA68" s="47"/>
      <c r="AB68" s="47"/>
      <c r="AC68" s="47"/>
      <c r="AD68" s="47"/>
      <c r="AE68" s="47"/>
      <c r="AF68" s="47"/>
      <c r="AG68" s="47"/>
      <c r="AH68" s="52"/>
    </row>
    <row r="69" spans="1:34" s="60" customFormat="1" ht="15.75" x14ac:dyDescent="0.25">
      <c r="A69" s="59" t="s">
        <v>57</v>
      </c>
      <c r="B69" s="59" t="s">
        <v>12</v>
      </c>
      <c r="C69" s="45">
        <f>SUM(C70:C75)</f>
        <v>15607</v>
      </c>
      <c r="D69" s="45" cm="1">
        <f t="array" ref="D69">SUMPRODUCT((Data!$A$2:$A$44262=D$3)*(Data!$D$2:$D$44262=$A69)*(Data!$F$2:$F$44262))</f>
        <v>15724</v>
      </c>
      <c r="E69" s="45" cm="1">
        <f t="array" ref="E69">SUMPRODUCT((Data!$A$2:$A$44262=E$3)*(Data!$D$2:$D$44262=$A69)*(Data!$F$2:$F$44262))</f>
        <v>15311</v>
      </c>
      <c r="F69" s="45" cm="1">
        <f t="array" ref="F69">SUMPRODUCT((Data!$A$2:$A$44262=F$3)*(Data!$D$2:$D$44262=$A69)*(Data!$F$2:$F$44262))</f>
        <v>15277</v>
      </c>
      <c r="G69" s="45" cm="1">
        <f t="array" ref="G69">SUMPRODUCT((Data!$A$2:$A$44262=G$3)*(Data!$D$2:$D$44262=$A69)*(Data!$F$2:$F$44262))</f>
        <v>15130</v>
      </c>
      <c r="H69" s="45" cm="1">
        <f t="array" ref="H69">SUMPRODUCT((Data!$A$2:$A$44262=H$3)*(Data!$D$2:$D$44262=$A69)*(Data!$F$2:$F$44262))</f>
        <v>15526</v>
      </c>
      <c r="I69" s="45" cm="1">
        <f t="array" ref="I69">SUMPRODUCT((Data!$A$2:$A$44262=I$3)*(Data!$D$2:$D$44262=$A69)*(Data!$F$2:$F$44262))</f>
        <v>17572</v>
      </c>
      <c r="J69" s="45" cm="1">
        <f t="array" ref="J69">SUMPRODUCT((Data!$A$2:$A$44262=J$3)*(Data!$D$2:$D$44262=$A69)*(Data!$F$2:$F$44262))</f>
        <v>20652</v>
      </c>
      <c r="K69" s="45" cm="1">
        <f t="array" ref="K69">SUMPRODUCT((Data!$A$2:$A$44262=K$3)*(Data!$D$2:$D$44262=$A69)*(Data!$F$2:$F$44262))</f>
        <v>24110</v>
      </c>
      <c r="L69" s="45" cm="1">
        <f t="array" ref="L69">SUMPRODUCT((Data!$A$2:$A$44262=L$3)*(Data!$D$2:$D$44262=$A69)*(Data!$F$2:$F$44262))</f>
        <v>24905</v>
      </c>
      <c r="M69" s="45" cm="1">
        <f t="array" ref="M69">SUMPRODUCT((Data!$A$2:$A$44262=M$3)*(Data!$D$2:$D$44262=$A69)*(Data!$F$2:$F$44262))</f>
        <v>26360</v>
      </c>
      <c r="N69" s="45" cm="1">
        <f t="array" ref="N69">SUMPRODUCT((Data!$A$2:$A$44262=N$3)*(Data!$D$2:$D$44262=$A69)*(Data!$F$2:$F$44262))</f>
        <v>24238</v>
      </c>
      <c r="O69" s="45" cm="1">
        <f t="array" ref="O69">SUMPRODUCT((Data!$A$2:$A$44262=O$3)*(Data!$D$2:$D$44262=$A69)*(Data!$F$2:$F$44262))</f>
        <v>31524</v>
      </c>
      <c r="P69" s="45" cm="1">
        <f t="array" ref="P69">SUMPRODUCT((Data!$A$2:$A$44262=P$3)*(Data!$D$2:$D$44262=$A69)*(Data!$F$2:$F$44262))</f>
        <v>33388</v>
      </c>
      <c r="Q69" s="45" cm="1">
        <f t="array" ref="Q69">SUMPRODUCT((Data!$A$2:$A$44262=Q$3)*(Data!$D$2:$D$44262=$A69)*(Data!$F$2:$F$44262))</f>
        <v>36594</v>
      </c>
      <c r="R69" s="46" cm="1">
        <f t="array" ref="R69">SUMPRODUCT((Data!$A$2:$A$44262=R$3)*(Data!$D$2:$D$44262=$A69)*(Data!$F$2:$F$44262))</f>
        <v>39773</v>
      </c>
      <c r="S69" s="45" cm="1">
        <f t="array" ref="S69">SUMPRODUCT((Data!$B$2:$B$44262=S$3)*(Data!$D$2:$D$44262=$A69)*(Data!$F$2:$F$44262))</f>
        <v>36594</v>
      </c>
      <c r="T69" s="45" cm="1">
        <f t="array" ref="T69">SUMPRODUCT((Data!$B$2:$B$44262=T$3)*(Data!$D$2:$D$44262=$A69)*(Data!$F$2:$F$44262))</f>
        <v>39773</v>
      </c>
      <c r="U69" s="58">
        <f t="shared" si="7"/>
        <v>8.687216483576532E-2</v>
      </c>
      <c r="V69" s="58"/>
      <c r="W69" s="47">
        <v>0</v>
      </c>
      <c r="X69" s="47">
        <v>0</v>
      </c>
      <c r="Y69" s="47">
        <v>0</v>
      </c>
      <c r="Z69" s="47">
        <v>0</v>
      </c>
      <c r="AA69" s="47">
        <v>0</v>
      </c>
      <c r="AB69" s="47">
        <v>0</v>
      </c>
      <c r="AC69" s="47">
        <v>0</v>
      </c>
      <c r="AD69" s="47">
        <v>0</v>
      </c>
      <c r="AE69" s="47">
        <v>0</v>
      </c>
      <c r="AF69" s="47">
        <v>0</v>
      </c>
      <c r="AG69" s="47">
        <v>0</v>
      </c>
      <c r="AH69" s="54"/>
    </row>
    <row r="70" spans="1:34" ht="15.75" x14ac:dyDescent="0.2">
      <c r="A70" s="61" t="s">
        <v>57</v>
      </c>
      <c r="B70" s="61" t="s">
        <v>59</v>
      </c>
      <c r="C70" s="48">
        <f>SUMPRODUCT(('Old Data'!$A$2:$A$8848=C$3)*('Old Data'!$D$2:$D$8848=$A70)*('Old Data'!$E$2:$E$8848=$B70)*('Old Data'!$F$2:$F$8848))</f>
        <v>4443</v>
      </c>
      <c r="D70" s="48" cm="1">
        <f t="array" ref="D70">SUMPRODUCT((Data!$A$2:$A$44262=D$3)*(Data!$D$2:$D$44262=$A70)*(Data!$E$2:$E$44262=$B70)*(Data!$F$2:$F$44262))</f>
        <v>4139</v>
      </c>
      <c r="E70" s="48" cm="1">
        <f t="array" ref="E70">SUMPRODUCT((Data!$A$2:$A$44262=E$3)*(Data!$D$2:$D$44262=$A70)*(Data!$E$2:$E$44262=$B70)*(Data!$F$2:$F$44262))</f>
        <v>4072</v>
      </c>
      <c r="F70" s="48" cm="1">
        <f t="array" ref="F70">SUMPRODUCT((Data!$A$2:$A$44262=F$3)*(Data!$D$2:$D$44262=$A70)*(Data!$E$2:$E$44262=$B70)*(Data!$F$2:$F$44262))</f>
        <v>4022</v>
      </c>
      <c r="G70" s="48" cm="1">
        <f t="array" ref="G70">SUMPRODUCT((Data!$A$2:$A$44262=G$3)*(Data!$D$2:$D$44262=$A70)*(Data!$E$2:$E$44262=$B70)*(Data!$F$2:$F$44262))</f>
        <v>4172</v>
      </c>
      <c r="H70" s="48" cm="1">
        <f t="array" ref="H70">SUMPRODUCT((Data!$A$2:$A$44262=H$3)*(Data!$D$2:$D$44262=$A70)*(Data!$E$2:$E$44262=$B70)*(Data!$F$2:$F$44262))</f>
        <v>4190</v>
      </c>
      <c r="I70" s="48" cm="1">
        <f t="array" ref="I70">SUMPRODUCT((Data!$A$2:$A$44262=I$3)*(Data!$D$2:$D$44262=$A70)*(Data!$E$2:$E$44262=$B70)*(Data!$F$2:$F$44262))</f>
        <v>4242</v>
      </c>
      <c r="J70" s="48" cm="1">
        <f t="array" ref="J70">SUMPRODUCT((Data!$A$2:$A$44262=J$3)*(Data!$D$2:$D$44262=$A70)*(Data!$E$2:$E$44262=$B70)*(Data!$F$2:$F$44262))</f>
        <v>4562</v>
      </c>
      <c r="K70" s="48" cm="1">
        <f t="array" ref="K70">SUMPRODUCT((Data!$A$2:$A$44262=K$3)*(Data!$D$2:$D$44262=$A70)*(Data!$E$2:$E$44262=$B70)*(Data!$F$2:$F$44262))</f>
        <v>4703</v>
      </c>
      <c r="L70" s="48" cm="1">
        <f t="array" ref="L70">SUMPRODUCT((Data!$A$2:$A$44262=L$3)*(Data!$D$2:$D$44262=$A70)*(Data!$E$2:$E$44262=$B70)*(Data!$F$2:$F$44262))</f>
        <v>4546</v>
      </c>
      <c r="M70" s="48" cm="1">
        <f t="array" ref="M70">SUMPRODUCT((Data!$A$2:$A$44262=M$3)*(Data!$D$2:$D$44262=$A70)*(Data!$E$2:$E$44262=$B70)*(Data!$F$2:$F$44262))</f>
        <v>4634</v>
      </c>
      <c r="N70" s="48" cm="1">
        <f t="array" ref="N70">SUMPRODUCT((Data!$A$2:$A$44262=N$3)*(Data!$D$2:$D$44262=$A70)*(Data!$E$2:$E$44262=$B70)*(Data!$F$2:$F$44262))</f>
        <v>2973</v>
      </c>
      <c r="O70" s="48" cm="1">
        <f t="array" ref="O70">SUMPRODUCT((Data!$A$2:$A$44262=O$3)*(Data!$D$2:$D$44262=$A70)*(Data!$E$2:$E$44262=$B70)*(Data!$F$2:$F$44262))</f>
        <v>4148</v>
      </c>
      <c r="P70" s="48" cm="1">
        <f t="array" ref="P70">SUMPRODUCT((Data!$A$2:$A$44262=P$3)*(Data!$D$2:$D$44262=$A70)*(Data!$E$2:$E$44262=$B70)*(Data!$F$2:$F$44262))</f>
        <v>4029</v>
      </c>
      <c r="Q70" s="48" cm="1">
        <f t="array" ref="Q70">SUMPRODUCT((Data!$A$2:$A$44262=Q$3)*(Data!$D$2:$D$44262=$A70)*(Data!$E$2:$E$44262=$B70)*(Data!$F$2:$F$44262))</f>
        <v>4297</v>
      </c>
      <c r="R70" s="49" cm="1">
        <f t="array" ref="R70">SUMPRODUCT((Data!$A$2:$A$44262=R$3)*(Data!$D$2:$D$44262=$A70)*(Data!$E$2:$E$44262=$B70)*(Data!$F$2:$F$44262))</f>
        <v>4186</v>
      </c>
      <c r="S70" s="48" cm="1">
        <f t="array" ref="S70">SUMPRODUCT((Data!$B$2:$B$44262=S$3)*(Data!$D$2:$D$44262=$A70)*(Data!$E$2:$E$44262=$B70)*(Data!$F$2:$F$44262))</f>
        <v>4297</v>
      </c>
      <c r="T70" s="48" cm="1">
        <f t="array" ref="T70">SUMPRODUCT((Data!$B$2:$B$44262=T$3)*(Data!$D$2:$D$44262=$A70)*(Data!$E$2:$E$44262=$B70)*(Data!$F$2:$F$44262))</f>
        <v>4186</v>
      </c>
      <c r="U70" s="58">
        <f t="shared" ref="U70:U133" si="8">(T70/S70)-1</f>
        <v>-2.5831975797067752E-2</v>
      </c>
      <c r="V70" s="58"/>
      <c r="W70" s="47"/>
      <c r="X70" s="47"/>
      <c r="Y70" s="47"/>
      <c r="Z70" s="47"/>
      <c r="AA70" s="47"/>
      <c r="AB70" s="47"/>
      <c r="AC70" s="47"/>
      <c r="AD70" s="47"/>
      <c r="AE70" s="47"/>
      <c r="AF70" s="47"/>
      <c r="AG70" s="47"/>
      <c r="AH70" s="52"/>
    </row>
    <row r="71" spans="1:34" ht="15.75" x14ac:dyDescent="0.2">
      <c r="A71" s="61" t="s">
        <v>57</v>
      </c>
      <c r="B71" s="61" t="s">
        <v>60</v>
      </c>
      <c r="C71" s="48">
        <f>SUMPRODUCT(('Old Data'!$A$2:$A$8848=C$3)*('Old Data'!$D$2:$D$8848=$A71)*('Old Data'!$E$2:$E$8848=$B71)*('Old Data'!$F$2:$F$8848))</f>
        <v>1468</v>
      </c>
      <c r="D71" s="48" cm="1">
        <f t="array" ref="D71">SUMPRODUCT((Data!$A$2:$A$44262=D$3)*(Data!$D$2:$D$44262=$A71)*(Data!$E$2:$E$44262=$B71)*(Data!$F$2:$F$44262))</f>
        <v>1073</v>
      </c>
      <c r="E71" s="48" cm="1">
        <f t="array" ref="E71">SUMPRODUCT((Data!$A$2:$A$44262=E$3)*(Data!$D$2:$D$44262=$A71)*(Data!$E$2:$E$44262=$B71)*(Data!$F$2:$F$44262))</f>
        <v>1192</v>
      </c>
      <c r="F71" s="48" cm="1">
        <f t="array" ref="F71">SUMPRODUCT((Data!$A$2:$A$44262=F$3)*(Data!$D$2:$D$44262=$A71)*(Data!$E$2:$E$44262=$B71)*(Data!$F$2:$F$44262))</f>
        <v>1218</v>
      </c>
      <c r="G71" s="48" cm="1">
        <f t="array" ref="G71">SUMPRODUCT((Data!$A$2:$A$44262=G$3)*(Data!$D$2:$D$44262=$A71)*(Data!$E$2:$E$44262=$B71)*(Data!$F$2:$F$44262))</f>
        <v>1387</v>
      </c>
      <c r="H71" s="48" cm="1">
        <f t="array" ref="H71">SUMPRODUCT((Data!$A$2:$A$44262=H$3)*(Data!$D$2:$D$44262=$A71)*(Data!$E$2:$E$44262=$B71)*(Data!$F$2:$F$44262))</f>
        <v>1753</v>
      </c>
      <c r="I71" s="48" cm="1">
        <f t="array" ref="I71">SUMPRODUCT((Data!$A$2:$A$44262=I$3)*(Data!$D$2:$D$44262=$A71)*(Data!$E$2:$E$44262=$B71)*(Data!$F$2:$F$44262))</f>
        <v>2971</v>
      </c>
      <c r="J71" s="48" cm="1">
        <f t="array" ref="J71">SUMPRODUCT((Data!$A$2:$A$44262=J$3)*(Data!$D$2:$D$44262=$A71)*(Data!$E$2:$E$44262=$B71)*(Data!$F$2:$F$44262))</f>
        <v>4590</v>
      </c>
      <c r="K71" s="48" cm="1">
        <f t="array" ref="K71">SUMPRODUCT((Data!$A$2:$A$44262=K$3)*(Data!$D$2:$D$44262=$A71)*(Data!$E$2:$E$44262=$B71)*(Data!$F$2:$F$44262))</f>
        <v>6733</v>
      </c>
      <c r="L71" s="48" cm="1">
        <f t="array" ref="L71">SUMPRODUCT((Data!$A$2:$A$44262=L$3)*(Data!$D$2:$D$44262=$A71)*(Data!$E$2:$E$44262=$B71)*(Data!$F$2:$F$44262))</f>
        <v>6972</v>
      </c>
      <c r="M71" s="48" cm="1">
        <f t="array" ref="M71">SUMPRODUCT((Data!$A$2:$A$44262=M$3)*(Data!$D$2:$D$44262=$A71)*(Data!$E$2:$E$44262=$B71)*(Data!$F$2:$F$44262))</f>
        <v>7637</v>
      </c>
      <c r="N71" s="48" cm="1">
        <f t="array" ref="N71">SUMPRODUCT((Data!$A$2:$A$44262=N$3)*(Data!$D$2:$D$44262=$A71)*(Data!$E$2:$E$44262=$B71)*(Data!$F$2:$F$44262))</f>
        <v>8134</v>
      </c>
      <c r="O71" s="48" cm="1">
        <f t="array" ref="O71">SUMPRODUCT((Data!$A$2:$A$44262=O$3)*(Data!$D$2:$D$44262=$A71)*(Data!$E$2:$E$44262=$B71)*(Data!$F$2:$F$44262))</f>
        <v>9399</v>
      </c>
      <c r="P71" s="48" cm="1">
        <f t="array" ref="P71">SUMPRODUCT((Data!$A$2:$A$44262=P$3)*(Data!$D$2:$D$44262=$A71)*(Data!$E$2:$E$44262=$B71)*(Data!$F$2:$F$44262))</f>
        <v>9592</v>
      </c>
      <c r="Q71" s="48" cm="1">
        <f t="array" ref="Q71">SUMPRODUCT((Data!$A$2:$A$44262=Q$3)*(Data!$D$2:$D$44262=$A71)*(Data!$E$2:$E$44262=$B71)*(Data!$F$2:$F$44262))</f>
        <v>10328</v>
      </c>
      <c r="R71" s="49" cm="1">
        <f t="array" ref="R71">SUMPRODUCT((Data!$A$2:$A$44262=R$3)*(Data!$D$2:$D$44262=$A71)*(Data!$E$2:$E$44262=$B71)*(Data!$F$2:$F$44262))</f>
        <v>11231</v>
      </c>
      <c r="S71" s="48" cm="1">
        <f t="array" ref="S71">SUMPRODUCT((Data!$B$2:$B$44262=S$3)*(Data!$D$2:$D$44262=$A71)*(Data!$E$2:$E$44262=$B71)*(Data!$F$2:$F$44262))</f>
        <v>10328</v>
      </c>
      <c r="T71" s="48" cm="1">
        <f t="array" ref="T71">SUMPRODUCT((Data!$B$2:$B$44262=T$3)*(Data!$D$2:$D$44262=$A71)*(Data!$E$2:$E$44262=$B71)*(Data!$F$2:$F$44262))</f>
        <v>11231</v>
      </c>
      <c r="U71" s="58">
        <f t="shared" si="8"/>
        <v>8.7432223082881455E-2</v>
      </c>
      <c r="V71" s="58"/>
      <c r="W71" s="47"/>
      <c r="X71" s="47"/>
      <c r="Y71" s="47"/>
      <c r="Z71" s="47"/>
      <c r="AA71" s="47"/>
      <c r="AB71" s="47"/>
      <c r="AC71" s="47"/>
      <c r="AD71" s="47"/>
      <c r="AE71" s="47"/>
      <c r="AF71" s="47"/>
      <c r="AG71" s="47"/>
      <c r="AH71" s="52"/>
    </row>
    <row r="72" spans="1:34" ht="15.75" x14ac:dyDescent="0.2">
      <c r="A72" s="61" t="s">
        <v>57</v>
      </c>
      <c r="B72" s="61" t="s">
        <v>61</v>
      </c>
      <c r="C72" s="48">
        <f>SUMPRODUCT(('Old Data'!$A$2:$A$8848=C$3)*('Old Data'!$D$2:$D$8848=$A72)*('Old Data'!$E$2:$E$8848=$B72)*('Old Data'!$F$2:$F$8848))</f>
        <v>2822</v>
      </c>
      <c r="D72" s="48" cm="1">
        <f t="array" ref="D72">SUMPRODUCT((Data!$A$2:$A$44262=D$3)*(Data!$D$2:$D$44262=$A72)*(Data!$E$2:$E$44262=$B72)*(Data!$F$2:$F$44262))</f>
        <v>3024</v>
      </c>
      <c r="E72" s="48" cm="1">
        <f t="array" ref="E72">SUMPRODUCT((Data!$A$2:$A$44262=E$3)*(Data!$D$2:$D$44262=$A72)*(Data!$E$2:$E$44262=$B72)*(Data!$F$2:$F$44262))</f>
        <v>2895</v>
      </c>
      <c r="F72" s="48" cm="1">
        <f t="array" ref="F72">SUMPRODUCT((Data!$A$2:$A$44262=F$3)*(Data!$D$2:$D$44262=$A72)*(Data!$E$2:$E$44262=$B72)*(Data!$F$2:$F$44262))</f>
        <v>2775</v>
      </c>
      <c r="G72" s="48" cm="1">
        <f t="array" ref="G72">SUMPRODUCT((Data!$A$2:$A$44262=G$3)*(Data!$D$2:$D$44262=$A72)*(Data!$E$2:$E$44262=$B72)*(Data!$F$2:$F$44262))</f>
        <v>1921</v>
      </c>
      <c r="H72" s="48" cm="1">
        <f t="array" ref="H72">SUMPRODUCT((Data!$A$2:$A$44262=H$3)*(Data!$D$2:$D$44262=$A72)*(Data!$E$2:$E$44262=$B72)*(Data!$F$2:$F$44262))</f>
        <v>2103</v>
      </c>
      <c r="I72" s="48" cm="1">
        <f t="array" ref="I72">SUMPRODUCT((Data!$A$2:$A$44262=I$3)*(Data!$D$2:$D$44262=$A72)*(Data!$E$2:$E$44262=$B72)*(Data!$F$2:$F$44262))</f>
        <v>2378</v>
      </c>
      <c r="J72" s="48" cm="1">
        <f t="array" ref="J72">SUMPRODUCT((Data!$A$2:$A$44262=J$3)*(Data!$D$2:$D$44262=$A72)*(Data!$E$2:$E$44262=$B72)*(Data!$F$2:$F$44262))</f>
        <v>2686</v>
      </c>
      <c r="K72" s="48" cm="1">
        <f t="array" ref="K72">SUMPRODUCT((Data!$A$2:$A$44262=K$3)*(Data!$D$2:$D$44262=$A72)*(Data!$E$2:$E$44262=$B72)*(Data!$F$2:$F$44262))</f>
        <v>3026</v>
      </c>
      <c r="L72" s="48" cm="1">
        <f t="array" ref="L72">SUMPRODUCT((Data!$A$2:$A$44262=L$3)*(Data!$D$2:$D$44262=$A72)*(Data!$E$2:$E$44262=$B72)*(Data!$F$2:$F$44262))</f>
        <v>3063</v>
      </c>
      <c r="M72" s="48" cm="1">
        <f t="array" ref="M72">SUMPRODUCT((Data!$A$2:$A$44262=M$3)*(Data!$D$2:$D$44262=$A72)*(Data!$E$2:$E$44262=$B72)*(Data!$F$2:$F$44262))</f>
        <v>3187</v>
      </c>
      <c r="N72" s="48" cm="1">
        <f t="array" ref="N72">SUMPRODUCT((Data!$A$2:$A$44262=N$3)*(Data!$D$2:$D$44262=$A72)*(Data!$E$2:$E$44262=$B72)*(Data!$F$2:$F$44262))</f>
        <v>2800</v>
      </c>
      <c r="O72" s="48" cm="1">
        <f t="array" ref="O72">SUMPRODUCT((Data!$A$2:$A$44262=O$3)*(Data!$D$2:$D$44262=$A72)*(Data!$E$2:$E$44262=$B72)*(Data!$F$2:$F$44262))</f>
        <v>3567</v>
      </c>
      <c r="P72" s="48" cm="1">
        <f t="array" ref="P72">SUMPRODUCT((Data!$A$2:$A$44262=P$3)*(Data!$D$2:$D$44262=$A72)*(Data!$E$2:$E$44262=$B72)*(Data!$F$2:$F$44262))</f>
        <v>3778</v>
      </c>
      <c r="Q72" s="48" cm="1">
        <f t="array" ref="Q72">SUMPRODUCT((Data!$A$2:$A$44262=Q$3)*(Data!$D$2:$D$44262=$A72)*(Data!$E$2:$E$44262=$B72)*(Data!$F$2:$F$44262))</f>
        <v>3858</v>
      </c>
      <c r="R72" s="49" cm="1">
        <f t="array" ref="R72">SUMPRODUCT((Data!$A$2:$A$44262=R$3)*(Data!$D$2:$D$44262=$A72)*(Data!$E$2:$E$44262=$B72)*(Data!$F$2:$F$44262))</f>
        <v>4013</v>
      </c>
      <c r="S72" s="48" cm="1">
        <f t="array" ref="S72">SUMPRODUCT((Data!$B$2:$B$44262=S$3)*(Data!$D$2:$D$44262=$A72)*(Data!$E$2:$E$44262=$B72)*(Data!$F$2:$F$44262))</f>
        <v>3858</v>
      </c>
      <c r="T72" s="48" cm="1">
        <f t="array" ref="T72">SUMPRODUCT((Data!$B$2:$B$44262=T$3)*(Data!$D$2:$D$44262=$A72)*(Data!$E$2:$E$44262=$B72)*(Data!$F$2:$F$44262))</f>
        <v>4013</v>
      </c>
      <c r="U72" s="58">
        <f t="shared" si="8"/>
        <v>4.0176257128045512E-2</v>
      </c>
      <c r="V72" s="58"/>
      <c r="W72" s="47"/>
      <c r="X72" s="47"/>
      <c r="Y72" s="47"/>
      <c r="Z72" s="47"/>
      <c r="AA72" s="47"/>
      <c r="AB72" s="47"/>
      <c r="AC72" s="47"/>
      <c r="AD72" s="47"/>
      <c r="AE72" s="47"/>
      <c r="AF72" s="47"/>
      <c r="AG72" s="47"/>
      <c r="AH72" s="52"/>
    </row>
    <row r="73" spans="1:34" ht="15.75" x14ac:dyDescent="0.2">
      <c r="A73" s="61" t="s">
        <v>57</v>
      </c>
      <c r="B73" s="61" t="s">
        <v>62</v>
      </c>
      <c r="C73" s="48">
        <f>SUMPRODUCT(('Old Data'!$A$2:$A$8848=C$3)*('Old Data'!$D$2:$D$8848=$A73)*('Old Data'!$E$2:$E$8848=$B73)*('Old Data'!$F$2:$F$8848))</f>
        <v>5501</v>
      </c>
      <c r="D73" s="48" cm="1">
        <f t="array" ref="D73">SUMPRODUCT((Data!$A$2:$A$44262=D$3)*(Data!$D$2:$D$44262=$A73)*(Data!$E$2:$E$44262=$B73)*(Data!$F$2:$F$44262))</f>
        <v>6001</v>
      </c>
      <c r="E73" s="48" cm="1">
        <f t="array" ref="E73">SUMPRODUCT((Data!$A$2:$A$44262=E$3)*(Data!$D$2:$D$44262=$A73)*(Data!$E$2:$E$44262=$B73)*(Data!$F$2:$F$44262))</f>
        <v>5794</v>
      </c>
      <c r="F73" s="48" cm="1">
        <f t="array" ref="F73">SUMPRODUCT((Data!$A$2:$A$44262=F$3)*(Data!$D$2:$D$44262=$A73)*(Data!$E$2:$E$44262=$B73)*(Data!$F$2:$F$44262))</f>
        <v>5706</v>
      </c>
      <c r="G73" s="48" cm="1">
        <f t="array" ref="G73">SUMPRODUCT((Data!$A$2:$A$44262=G$3)*(Data!$D$2:$D$44262=$A73)*(Data!$E$2:$E$44262=$B73)*(Data!$F$2:$F$44262))</f>
        <v>5865</v>
      </c>
      <c r="H73" s="48" cm="1">
        <f t="array" ref="H73">SUMPRODUCT((Data!$A$2:$A$44262=H$3)*(Data!$D$2:$D$44262=$A73)*(Data!$E$2:$E$44262=$B73)*(Data!$F$2:$F$44262))</f>
        <v>5733</v>
      </c>
      <c r="I73" s="48" cm="1">
        <f t="array" ref="I73">SUMPRODUCT((Data!$A$2:$A$44262=I$3)*(Data!$D$2:$D$44262=$A73)*(Data!$E$2:$E$44262=$B73)*(Data!$F$2:$F$44262))</f>
        <v>5992</v>
      </c>
      <c r="J73" s="48" cm="1">
        <f t="array" ref="J73">SUMPRODUCT((Data!$A$2:$A$44262=J$3)*(Data!$D$2:$D$44262=$A73)*(Data!$E$2:$E$44262=$B73)*(Data!$F$2:$F$44262))</f>
        <v>6497</v>
      </c>
      <c r="K73" s="48" cm="1">
        <f t="array" ref="K73">SUMPRODUCT((Data!$A$2:$A$44262=K$3)*(Data!$D$2:$D$44262=$A73)*(Data!$E$2:$E$44262=$B73)*(Data!$F$2:$F$44262))</f>
        <v>7120</v>
      </c>
      <c r="L73" s="48" cm="1">
        <f t="array" ref="L73">SUMPRODUCT((Data!$A$2:$A$44262=L$3)*(Data!$D$2:$D$44262=$A73)*(Data!$E$2:$E$44262=$B73)*(Data!$F$2:$F$44262))</f>
        <v>7457</v>
      </c>
      <c r="M73" s="48" cm="1">
        <f t="array" ref="M73">SUMPRODUCT((Data!$A$2:$A$44262=M$3)*(Data!$D$2:$D$44262=$A73)*(Data!$E$2:$E$44262=$B73)*(Data!$F$2:$F$44262))</f>
        <v>7977</v>
      </c>
      <c r="N73" s="48" cm="1">
        <f t="array" ref="N73">SUMPRODUCT((Data!$A$2:$A$44262=N$3)*(Data!$D$2:$D$44262=$A73)*(Data!$E$2:$E$44262=$B73)*(Data!$F$2:$F$44262))</f>
        <v>7285</v>
      </c>
      <c r="O73" s="48" cm="1">
        <f t="array" ref="O73">SUMPRODUCT((Data!$A$2:$A$44262=O$3)*(Data!$D$2:$D$44262=$A73)*(Data!$E$2:$E$44262=$B73)*(Data!$F$2:$F$44262))</f>
        <v>9955</v>
      </c>
      <c r="P73" s="48" cm="1">
        <f t="array" ref="P73">SUMPRODUCT((Data!$A$2:$A$44262=P$3)*(Data!$D$2:$D$44262=$A73)*(Data!$E$2:$E$44262=$B73)*(Data!$F$2:$F$44262))</f>
        <v>11136</v>
      </c>
      <c r="Q73" s="48" cm="1">
        <f t="array" ref="Q73">SUMPRODUCT((Data!$A$2:$A$44262=Q$3)*(Data!$D$2:$D$44262=$A73)*(Data!$E$2:$E$44262=$B73)*(Data!$F$2:$F$44262))</f>
        <v>12311</v>
      </c>
      <c r="R73" s="49" cm="1">
        <f t="array" ref="R73">SUMPRODUCT((Data!$A$2:$A$44262=R$3)*(Data!$D$2:$D$44262=$A73)*(Data!$E$2:$E$44262=$B73)*(Data!$F$2:$F$44262))</f>
        <v>13259</v>
      </c>
      <c r="S73" s="48" cm="1">
        <f t="array" ref="S73">SUMPRODUCT((Data!$B$2:$B$44262=S$3)*(Data!$D$2:$D$44262=$A73)*(Data!$E$2:$E$44262=$B73)*(Data!$F$2:$F$44262))</f>
        <v>12311</v>
      </c>
      <c r="T73" s="48" cm="1">
        <f t="array" ref="T73">SUMPRODUCT((Data!$B$2:$B$44262=T$3)*(Data!$D$2:$D$44262=$A73)*(Data!$E$2:$E$44262=$B73)*(Data!$F$2:$F$44262))</f>
        <v>13259</v>
      </c>
      <c r="U73" s="58">
        <f t="shared" si="8"/>
        <v>7.7004305093006264E-2</v>
      </c>
      <c r="V73" s="58"/>
      <c r="W73" s="47"/>
      <c r="X73" s="47"/>
      <c r="Y73" s="47"/>
      <c r="Z73" s="47"/>
      <c r="AA73" s="47"/>
      <c r="AB73" s="47"/>
      <c r="AC73" s="47"/>
      <c r="AD73" s="47"/>
      <c r="AE73" s="47"/>
      <c r="AF73" s="47"/>
      <c r="AG73" s="47"/>
      <c r="AH73" s="52"/>
    </row>
    <row r="74" spans="1:34" ht="15.75" x14ac:dyDescent="0.2">
      <c r="A74" s="61" t="s">
        <v>57</v>
      </c>
      <c r="B74" s="61" t="s">
        <v>63</v>
      </c>
      <c r="C74" s="48">
        <f>SUMPRODUCT(('Old Data'!$A$2:$A$8848=C$3)*('Old Data'!$D$2:$D$8848=$A74)*('Old Data'!$E$2:$E$8848=$B74)*('Old Data'!$F$2:$F$8848))</f>
        <v>1373</v>
      </c>
      <c r="D74" s="48" cm="1">
        <f t="array" ref="D74">SUMPRODUCT((Data!$A$2:$A$44262=D$3)*(Data!$D$2:$D$44262=$A74)*(Data!$E$2:$E$44262=$B74)*(Data!$F$2:$F$44262))</f>
        <v>1487</v>
      </c>
      <c r="E74" s="48" cm="1">
        <f t="array" ref="E74">SUMPRODUCT((Data!$A$2:$A$44262=E$3)*(Data!$D$2:$D$44262=$A74)*(Data!$E$2:$E$44262=$B74)*(Data!$F$2:$F$44262))</f>
        <v>1357</v>
      </c>
      <c r="F74" s="48" cm="1">
        <f t="array" ref="F74">SUMPRODUCT((Data!$A$2:$A$44262=F$3)*(Data!$D$2:$D$44262=$A74)*(Data!$E$2:$E$44262=$B74)*(Data!$F$2:$F$44262))</f>
        <v>742</v>
      </c>
      <c r="G74" s="48" cm="1">
        <f t="array" ref="G74">SUMPRODUCT((Data!$A$2:$A$44262=G$3)*(Data!$D$2:$D$44262=$A74)*(Data!$E$2:$E$44262=$B74)*(Data!$F$2:$F$44262))</f>
        <v>753</v>
      </c>
      <c r="H74" s="48" cm="1">
        <f t="array" ref="H74">SUMPRODUCT((Data!$A$2:$A$44262=H$3)*(Data!$D$2:$D$44262=$A74)*(Data!$E$2:$E$44262=$B74)*(Data!$F$2:$F$44262))</f>
        <v>792</v>
      </c>
      <c r="I74" s="48" cm="1">
        <f t="array" ref="I74">SUMPRODUCT((Data!$A$2:$A$44262=I$3)*(Data!$D$2:$D$44262=$A74)*(Data!$E$2:$E$44262=$B74)*(Data!$F$2:$F$44262))</f>
        <v>919</v>
      </c>
      <c r="J74" s="48" cm="1">
        <f t="array" ref="J74">SUMPRODUCT((Data!$A$2:$A$44262=J$3)*(Data!$D$2:$D$44262=$A74)*(Data!$E$2:$E$44262=$B74)*(Data!$F$2:$F$44262))</f>
        <v>1120</v>
      </c>
      <c r="K74" s="48" cm="1">
        <f t="array" ref="K74">SUMPRODUCT((Data!$A$2:$A$44262=K$3)*(Data!$D$2:$D$44262=$A74)*(Data!$E$2:$E$44262=$B74)*(Data!$F$2:$F$44262))</f>
        <v>1295</v>
      </c>
      <c r="L74" s="48" cm="1">
        <f t="array" ref="L74">SUMPRODUCT((Data!$A$2:$A$44262=L$3)*(Data!$D$2:$D$44262=$A74)*(Data!$E$2:$E$44262=$B74)*(Data!$F$2:$F$44262))</f>
        <v>1533</v>
      </c>
      <c r="M74" s="48" cm="1">
        <f t="array" ref="M74">SUMPRODUCT((Data!$A$2:$A$44262=M$3)*(Data!$D$2:$D$44262=$A74)*(Data!$E$2:$E$44262=$B74)*(Data!$F$2:$F$44262))</f>
        <v>1604</v>
      </c>
      <c r="N74" s="48" cm="1">
        <f t="array" ref="N74">SUMPRODUCT((Data!$A$2:$A$44262=N$3)*(Data!$D$2:$D$44262=$A74)*(Data!$E$2:$E$44262=$B74)*(Data!$F$2:$F$44262))</f>
        <v>1645</v>
      </c>
      <c r="O74" s="48" cm="1">
        <f t="array" ref="O74">SUMPRODUCT((Data!$A$2:$A$44262=O$3)*(Data!$D$2:$D$44262=$A74)*(Data!$E$2:$E$44262=$B74)*(Data!$F$2:$F$44262))</f>
        <v>2557</v>
      </c>
      <c r="P74" s="48" cm="1">
        <f t="array" ref="P74">SUMPRODUCT((Data!$A$2:$A$44262=P$3)*(Data!$D$2:$D$44262=$A74)*(Data!$E$2:$E$44262=$B74)*(Data!$F$2:$F$44262))</f>
        <v>2838</v>
      </c>
      <c r="Q74" s="48" cm="1">
        <f t="array" ref="Q74">SUMPRODUCT((Data!$A$2:$A$44262=Q$3)*(Data!$D$2:$D$44262=$A74)*(Data!$E$2:$E$44262=$B74)*(Data!$F$2:$F$44262))</f>
        <v>3326</v>
      </c>
      <c r="R74" s="49" cm="1">
        <f t="array" ref="R74">SUMPRODUCT((Data!$A$2:$A$44262=R$3)*(Data!$D$2:$D$44262=$A74)*(Data!$E$2:$E$44262=$B74)*(Data!$F$2:$F$44262))</f>
        <v>4099</v>
      </c>
      <c r="S74" s="48" cm="1">
        <f t="array" ref="S74">SUMPRODUCT((Data!$B$2:$B$44262=S$3)*(Data!$D$2:$D$44262=$A74)*(Data!$E$2:$E$44262=$B74)*(Data!$F$2:$F$44262))</f>
        <v>3326</v>
      </c>
      <c r="T74" s="48" cm="1">
        <f t="array" ref="T74">SUMPRODUCT((Data!$B$2:$B$44262=T$3)*(Data!$D$2:$D$44262=$A74)*(Data!$E$2:$E$44262=$B74)*(Data!$F$2:$F$44262))</f>
        <v>4099</v>
      </c>
      <c r="U74" s="58">
        <f t="shared" si="8"/>
        <v>0.23241130487071548</v>
      </c>
      <c r="V74" s="58"/>
      <c r="W74" s="47"/>
      <c r="X74" s="47"/>
      <c r="Y74" s="47"/>
      <c r="Z74" s="47"/>
      <c r="AA74" s="47"/>
      <c r="AB74" s="47"/>
      <c r="AC74" s="47"/>
      <c r="AD74" s="47"/>
      <c r="AE74" s="47"/>
      <c r="AF74" s="47"/>
      <c r="AG74" s="47"/>
      <c r="AH74" s="52"/>
    </row>
    <row r="75" spans="1:34" ht="15.75" x14ac:dyDescent="0.2">
      <c r="A75" s="61" t="s">
        <v>57</v>
      </c>
      <c r="B75" s="61" t="s">
        <v>23</v>
      </c>
      <c r="C75" s="48" t="s">
        <v>16</v>
      </c>
      <c r="D75" s="48" cm="1">
        <f t="array" ref="D75">SUMPRODUCT((Data!$A$2:$A$44262=D$3)*(Data!$D$2:$D$44262=$A75)*(Data!$E$2:$E$44262=$B75)*(Data!$F$2:$F$44262))</f>
        <v>0</v>
      </c>
      <c r="E75" s="48" cm="1">
        <f t="array" ref="E75">SUMPRODUCT((Data!$A$2:$A$44262=E$3)*(Data!$D$2:$D$44262=$A75)*(Data!$E$2:$E$44262=$B75)*(Data!$F$2:$F$44262))</f>
        <v>1</v>
      </c>
      <c r="F75" s="48" cm="1">
        <f t="array" ref="F75">SUMPRODUCT((Data!$A$2:$A$44262=F$3)*(Data!$D$2:$D$44262=$A75)*(Data!$E$2:$E$44262=$B75)*(Data!$F$2:$F$44262))</f>
        <v>814</v>
      </c>
      <c r="G75" s="48" cm="1">
        <f t="array" ref="G75">SUMPRODUCT((Data!$A$2:$A$44262=G$3)*(Data!$D$2:$D$44262=$A75)*(Data!$E$2:$E$44262=$B75)*(Data!$F$2:$F$44262))</f>
        <v>1032</v>
      </c>
      <c r="H75" s="48" cm="1">
        <f t="array" ref="H75">SUMPRODUCT((Data!$A$2:$A$44262=H$3)*(Data!$D$2:$D$44262=$A75)*(Data!$E$2:$E$44262=$B75)*(Data!$F$2:$F$44262))</f>
        <v>955</v>
      </c>
      <c r="I75" s="48" cm="1">
        <f t="array" ref="I75">SUMPRODUCT((Data!$A$2:$A$44262=I$3)*(Data!$D$2:$D$44262=$A75)*(Data!$E$2:$E$44262=$B75)*(Data!$F$2:$F$44262))</f>
        <v>1070</v>
      </c>
      <c r="J75" s="48" cm="1">
        <f t="array" ref="J75">SUMPRODUCT((Data!$A$2:$A$44262=J$3)*(Data!$D$2:$D$44262=$A75)*(Data!$E$2:$E$44262=$B75)*(Data!$F$2:$F$44262))</f>
        <v>1197</v>
      </c>
      <c r="K75" s="48" cm="1">
        <f t="array" ref="K75">SUMPRODUCT((Data!$A$2:$A$44262=K$3)*(Data!$D$2:$D$44262=$A75)*(Data!$E$2:$E$44262=$B75)*(Data!$F$2:$F$44262))</f>
        <v>1233</v>
      </c>
      <c r="L75" s="48" cm="1">
        <f t="array" ref="L75">SUMPRODUCT((Data!$A$2:$A$44262=L$3)*(Data!$D$2:$D$44262=$A75)*(Data!$E$2:$E$44262=$B75)*(Data!$F$2:$F$44262))</f>
        <v>1334</v>
      </c>
      <c r="M75" s="48" cm="1">
        <f t="array" ref="M75">SUMPRODUCT((Data!$A$2:$A$44262=M$3)*(Data!$D$2:$D$44262=$A75)*(Data!$E$2:$E$44262=$B75)*(Data!$F$2:$F$44262))</f>
        <v>1321</v>
      </c>
      <c r="N75" s="48" cm="1">
        <f t="array" ref="N75">SUMPRODUCT((Data!$A$2:$A$44262=N$3)*(Data!$D$2:$D$44262=$A75)*(Data!$E$2:$E$44262=$B75)*(Data!$F$2:$F$44262))</f>
        <v>1401</v>
      </c>
      <c r="O75" s="48" cm="1">
        <f t="array" ref="O75">SUMPRODUCT((Data!$A$2:$A$44262=O$3)*(Data!$D$2:$D$44262=$A75)*(Data!$E$2:$E$44262=$B75)*(Data!$F$2:$F$44262))</f>
        <v>1898</v>
      </c>
      <c r="P75" s="48" cm="1">
        <f t="array" ref="P75">SUMPRODUCT((Data!$A$2:$A$44262=P$3)*(Data!$D$2:$D$44262=$A75)*(Data!$E$2:$E$44262=$B75)*(Data!$F$2:$F$44262))</f>
        <v>2015</v>
      </c>
      <c r="Q75" s="48" cm="1">
        <f t="array" ref="Q75">SUMPRODUCT((Data!$A$2:$A$44262=Q$3)*(Data!$D$2:$D$44262=$A75)*(Data!$E$2:$E$44262=$B75)*(Data!$F$2:$F$44262))</f>
        <v>2474</v>
      </c>
      <c r="R75" s="49" cm="1">
        <f t="array" ref="R75">SUMPRODUCT((Data!$A$2:$A$44262=R$3)*(Data!$D$2:$D$44262=$A75)*(Data!$E$2:$E$44262=$B75)*(Data!$F$2:$F$44262))</f>
        <v>2985</v>
      </c>
      <c r="S75" s="48" cm="1">
        <f t="array" ref="S75">SUMPRODUCT((Data!$B$2:$B$44262=S$3)*(Data!$D$2:$D$44262=$A75)*(Data!$E$2:$E$44262=$B75)*(Data!$F$2:$F$44262))</f>
        <v>2474</v>
      </c>
      <c r="T75" s="48" cm="1">
        <f t="array" ref="T75">SUMPRODUCT((Data!$B$2:$B$44262=T$3)*(Data!$D$2:$D$44262=$A75)*(Data!$E$2:$E$44262=$B75)*(Data!$F$2:$F$44262))</f>
        <v>2985</v>
      </c>
      <c r="U75" s="58">
        <f t="shared" si="8"/>
        <v>0.20654810024252224</v>
      </c>
      <c r="V75" s="58"/>
      <c r="W75" s="47"/>
      <c r="X75" s="47"/>
      <c r="Y75" s="47"/>
      <c r="Z75" s="47"/>
      <c r="AA75" s="47"/>
      <c r="AB75" s="47"/>
      <c r="AC75" s="47"/>
      <c r="AD75" s="47"/>
      <c r="AE75" s="47"/>
      <c r="AF75" s="47"/>
      <c r="AG75" s="47"/>
      <c r="AH75" s="52"/>
    </row>
    <row r="76" spans="1:34" s="60" customFormat="1" ht="15.75" x14ac:dyDescent="0.25">
      <c r="A76" s="59" t="s">
        <v>64</v>
      </c>
      <c r="B76" s="59" t="s">
        <v>12</v>
      </c>
      <c r="C76" s="45">
        <f>SUM(C77:C82)</f>
        <v>20059</v>
      </c>
      <c r="D76" s="45" cm="1">
        <f t="array" ref="D76">SUMPRODUCT((Data!$A$2:$A$44262=D$3)*(Data!$D$2:$D$44262=$A76)*(Data!$F$2:$F$44262))</f>
        <v>16592</v>
      </c>
      <c r="E76" s="45" cm="1">
        <f t="array" ref="E76">SUMPRODUCT((Data!$A$2:$A$44262=E$3)*(Data!$D$2:$D$44262=$A76)*(Data!$F$2:$F$44262))</f>
        <v>14176</v>
      </c>
      <c r="F76" s="45" cm="1">
        <f t="array" ref="F76">SUMPRODUCT((Data!$A$2:$A$44262=F$3)*(Data!$D$2:$D$44262=$A76)*(Data!$F$2:$F$44262))</f>
        <v>12648</v>
      </c>
      <c r="G76" s="45" cm="1">
        <f t="array" ref="G76">SUMPRODUCT((Data!$A$2:$A$44262=G$3)*(Data!$D$2:$D$44262=$A76)*(Data!$F$2:$F$44262))</f>
        <v>11194</v>
      </c>
      <c r="H76" s="45" cm="1">
        <f t="array" ref="H76">SUMPRODUCT((Data!$A$2:$A$44262=H$3)*(Data!$D$2:$D$44262=$A76)*(Data!$F$2:$F$44262))</f>
        <v>10231</v>
      </c>
      <c r="I76" s="45" cm="1">
        <f t="array" ref="I76">SUMPRODUCT((Data!$A$2:$A$44262=I$3)*(Data!$D$2:$D$44262=$A76)*(Data!$F$2:$F$44262))</f>
        <v>10416</v>
      </c>
      <c r="J76" s="45" cm="1">
        <f t="array" ref="J76">SUMPRODUCT((Data!$A$2:$A$44262=J$3)*(Data!$D$2:$D$44262=$A76)*(Data!$F$2:$F$44262))</f>
        <v>10980</v>
      </c>
      <c r="K76" s="45" cm="1">
        <f t="array" ref="K76">SUMPRODUCT((Data!$A$2:$A$44262=K$3)*(Data!$D$2:$D$44262=$A76)*(Data!$F$2:$F$44262))</f>
        <v>11259</v>
      </c>
      <c r="L76" s="45" cm="1">
        <f t="array" ref="L76">SUMPRODUCT((Data!$A$2:$A$44262=L$3)*(Data!$D$2:$D$44262=$A76)*(Data!$F$2:$F$44262))</f>
        <v>11514</v>
      </c>
      <c r="M76" s="45" cm="1">
        <f t="array" ref="M76">SUMPRODUCT((Data!$A$2:$A$44262=M$3)*(Data!$D$2:$D$44262=$A76)*(Data!$F$2:$F$44262))</f>
        <v>11710</v>
      </c>
      <c r="N76" s="45" cm="1">
        <f t="array" ref="N76">SUMPRODUCT((Data!$A$2:$A$44262=N$3)*(Data!$D$2:$D$44262=$A76)*(Data!$F$2:$F$44262))</f>
        <v>7931</v>
      </c>
      <c r="O76" s="45" cm="1">
        <f t="array" ref="O76">SUMPRODUCT((Data!$A$2:$A$44262=O$3)*(Data!$D$2:$D$44262=$A76)*(Data!$F$2:$F$44262))</f>
        <v>11087</v>
      </c>
      <c r="P76" s="45" cm="1">
        <f t="array" ref="P76">SUMPRODUCT((Data!$A$2:$A$44262=P$3)*(Data!$D$2:$D$44262=$A76)*(Data!$F$2:$F$44262))</f>
        <v>12560</v>
      </c>
      <c r="Q76" s="45" cm="1">
        <f t="array" ref="Q76">SUMPRODUCT((Data!$A$2:$A$44262=Q$3)*(Data!$D$2:$D$44262=$A76)*(Data!$F$2:$F$44262))</f>
        <v>12546</v>
      </c>
      <c r="R76" s="46" cm="1">
        <f t="array" ref="R76">SUMPRODUCT((Data!$A$2:$A$44262=R$3)*(Data!$D$2:$D$44262=$A76)*(Data!$F$2:$F$44262))</f>
        <v>12595</v>
      </c>
      <c r="S76" s="45" cm="1">
        <f t="array" ref="S76">SUMPRODUCT((Data!$B$2:$B$44262=S$3)*(Data!$D$2:$D$44262=$A76)*(Data!$F$2:$F$44262))</f>
        <v>12546</v>
      </c>
      <c r="T76" s="45" cm="1">
        <f t="array" ref="T76">SUMPRODUCT((Data!$B$2:$B$44262=T$3)*(Data!$D$2:$D$44262=$A76)*(Data!$F$2:$F$44262))</f>
        <v>12595</v>
      </c>
      <c r="U76" s="58">
        <f t="shared" si="8"/>
        <v>3.9056272915669599E-3</v>
      </c>
      <c r="V76" s="58"/>
      <c r="W76" s="47">
        <v>0</v>
      </c>
      <c r="X76" s="47">
        <v>0</v>
      </c>
      <c r="Y76" s="47">
        <v>0</v>
      </c>
      <c r="Z76" s="47">
        <v>0</v>
      </c>
      <c r="AA76" s="47">
        <v>0</v>
      </c>
      <c r="AB76" s="47">
        <v>0</v>
      </c>
      <c r="AC76" s="47">
        <v>0</v>
      </c>
      <c r="AD76" s="47">
        <v>0</v>
      </c>
      <c r="AE76" s="47">
        <v>0</v>
      </c>
      <c r="AF76" s="47">
        <v>0</v>
      </c>
      <c r="AG76" s="47">
        <v>0</v>
      </c>
      <c r="AH76" s="54"/>
    </row>
    <row r="77" spans="1:34" ht="15.75" x14ac:dyDescent="0.2">
      <c r="A77" s="61" t="s">
        <v>64</v>
      </c>
      <c r="B77" s="61" t="s">
        <v>59</v>
      </c>
      <c r="C77" s="48">
        <f>SUMPRODUCT(('Old Data'!$A$2:$A$8848=C$3)*('Old Data'!$D$2:$D$8848=$A77)*('Old Data'!$E$2:$E$8848=$B77)*('Old Data'!$F$2:$F$8848))</f>
        <v>383</v>
      </c>
      <c r="D77" s="48" cm="1">
        <f t="array" ref="D77">SUMPRODUCT((Data!$A$2:$A$44262=D$3)*(Data!$D$2:$D$44262=$A77)*(Data!$E$2:$E$44262=$B77)*(Data!$F$2:$F$44262))</f>
        <v>445</v>
      </c>
      <c r="E77" s="48" cm="1">
        <f t="array" ref="E77">SUMPRODUCT((Data!$A$2:$A$44262=E$3)*(Data!$D$2:$D$44262=$A77)*(Data!$E$2:$E$44262=$B77)*(Data!$F$2:$F$44262))</f>
        <v>448</v>
      </c>
      <c r="F77" s="48" cm="1">
        <f t="array" ref="F77">SUMPRODUCT((Data!$A$2:$A$44262=F$3)*(Data!$D$2:$D$44262=$A77)*(Data!$E$2:$E$44262=$B77)*(Data!$F$2:$F$44262))</f>
        <v>418</v>
      </c>
      <c r="G77" s="48" cm="1">
        <f t="array" ref="G77">SUMPRODUCT((Data!$A$2:$A$44262=G$3)*(Data!$D$2:$D$44262=$A77)*(Data!$E$2:$E$44262=$B77)*(Data!$F$2:$F$44262))</f>
        <v>410</v>
      </c>
      <c r="H77" s="48" cm="1">
        <f t="array" ref="H77">SUMPRODUCT((Data!$A$2:$A$44262=H$3)*(Data!$D$2:$D$44262=$A77)*(Data!$E$2:$E$44262=$B77)*(Data!$F$2:$F$44262))</f>
        <v>420</v>
      </c>
      <c r="I77" s="48" cm="1">
        <f t="array" ref="I77">SUMPRODUCT((Data!$A$2:$A$44262=I$3)*(Data!$D$2:$D$44262=$A77)*(Data!$E$2:$E$44262=$B77)*(Data!$F$2:$F$44262))</f>
        <v>420</v>
      </c>
      <c r="J77" s="48" cm="1">
        <f t="array" ref="J77">SUMPRODUCT((Data!$A$2:$A$44262=J$3)*(Data!$D$2:$D$44262=$A77)*(Data!$E$2:$E$44262=$B77)*(Data!$F$2:$F$44262))</f>
        <v>449</v>
      </c>
      <c r="K77" s="48" cm="1">
        <f t="array" ref="K77">SUMPRODUCT((Data!$A$2:$A$44262=K$3)*(Data!$D$2:$D$44262=$A77)*(Data!$E$2:$E$44262=$B77)*(Data!$F$2:$F$44262))</f>
        <v>464</v>
      </c>
      <c r="L77" s="48" cm="1">
        <f t="array" ref="L77">SUMPRODUCT((Data!$A$2:$A$44262=L$3)*(Data!$D$2:$D$44262=$A77)*(Data!$E$2:$E$44262=$B77)*(Data!$F$2:$F$44262))</f>
        <v>429</v>
      </c>
      <c r="M77" s="48" cm="1">
        <f t="array" ref="M77">SUMPRODUCT((Data!$A$2:$A$44262=M$3)*(Data!$D$2:$D$44262=$A77)*(Data!$E$2:$E$44262=$B77)*(Data!$F$2:$F$44262))</f>
        <v>439</v>
      </c>
      <c r="N77" s="48" cm="1">
        <f t="array" ref="N77">SUMPRODUCT((Data!$A$2:$A$44262=N$3)*(Data!$D$2:$D$44262=$A77)*(Data!$E$2:$E$44262=$B77)*(Data!$F$2:$F$44262))</f>
        <v>206</v>
      </c>
      <c r="O77" s="48" cm="1">
        <f t="array" ref="O77">SUMPRODUCT((Data!$A$2:$A$44262=O$3)*(Data!$D$2:$D$44262=$A77)*(Data!$E$2:$E$44262=$B77)*(Data!$F$2:$F$44262))</f>
        <v>321</v>
      </c>
      <c r="P77" s="48" cm="1">
        <f t="array" ref="P77">SUMPRODUCT((Data!$A$2:$A$44262=P$3)*(Data!$D$2:$D$44262=$A77)*(Data!$E$2:$E$44262=$B77)*(Data!$F$2:$F$44262))</f>
        <v>448</v>
      </c>
      <c r="Q77" s="48" cm="1">
        <f t="array" ref="Q77">SUMPRODUCT((Data!$A$2:$A$44262=Q$3)*(Data!$D$2:$D$44262=$A77)*(Data!$E$2:$E$44262=$B77)*(Data!$F$2:$F$44262))</f>
        <v>453</v>
      </c>
      <c r="R77" s="49" cm="1">
        <f t="array" ref="R77">SUMPRODUCT((Data!$A$2:$A$44262=R$3)*(Data!$D$2:$D$44262=$A77)*(Data!$E$2:$E$44262=$B77)*(Data!$F$2:$F$44262))</f>
        <v>423</v>
      </c>
      <c r="S77" s="48" cm="1">
        <f t="array" ref="S77">SUMPRODUCT((Data!$B$2:$B$44262=S$3)*(Data!$D$2:$D$44262=$A77)*(Data!$E$2:$E$44262=$B77)*(Data!$F$2:$F$44262))</f>
        <v>453</v>
      </c>
      <c r="T77" s="48" cm="1">
        <f t="array" ref="T77">SUMPRODUCT((Data!$B$2:$B$44262=T$3)*(Data!$D$2:$D$44262=$A77)*(Data!$E$2:$E$44262=$B77)*(Data!$F$2:$F$44262))</f>
        <v>423</v>
      </c>
      <c r="U77" s="58">
        <f t="shared" si="8"/>
        <v>-6.6225165562913912E-2</v>
      </c>
      <c r="V77" s="58"/>
      <c r="W77" s="47"/>
      <c r="X77" s="47"/>
      <c r="Y77" s="47"/>
      <c r="Z77" s="47"/>
      <c r="AA77" s="47"/>
      <c r="AB77" s="47"/>
      <c r="AC77" s="47"/>
      <c r="AD77" s="47"/>
      <c r="AE77" s="47"/>
      <c r="AF77" s="47"/>
      <c r="AG77" s="47"/>
      <c r="AH77" s="52"/>
    </row>
    <row r="78" spans="1:34" ht="15.75" x14ac:dyDescent="0.2">
      <c r="A78" s="61" t="s">
        <v>64</v>
      </c>
      <c r="B78" s="61" t="s">
        <v>60</v>
      </c>
      <c r="C78" s="48">
        <f>SUMPRODUCT(('Old Data'!$A$2:$A$8848=C$3)*('Old Data'!$D$2:$D$8848=$A78)*('Old Data'!$E$2:$E$8848=$B78)*('Old Data'!$F$2:$F$8848))</f>
        <v>167</v>
      </c>
      <c r="D78" s="48" cm="1">
        <f t="array" ref="D78">SUMPRODUCT((Data!$A$2:$A$44262=D$3)*(Data!$D$2:$D$44262=$A78)*(Data!$E$2:$E$44262=$B78)*(Data!$F$2:$F$44262))</f>
        <v>211</v>
      </c>
      <c r="E78" s="48" cm="1">
        <f t="array" ref="E78">SUMPRODUCT((Data!$A$2:$A$44262=E$3)*(Data!$D$2:$D$44262=$A78)*(Data!$E$2:$E$44262=$B78)*(Data!$F$2:$F$44262))</f>
        <v>213</v>
      </c>
      <c r="F78" s="48" cm="1">
        <f t="array" ref="F78">SUMPRODUCT((Data!$A$2:$A$44262=F$3)*(Data!$D$2:$D$44262=$A78)*(Data!$E$2:$E$44262=$B78)*(Data!$F$2:$F$44262))</f>
        <v>201</v>
      </c>
      <c r="G78" s="48" cm="1">
        <f t="array" ref="G78">SUMPRODUCT((Data!$A$2:$A$44262=G$3)*(Data!$D$2:$D$44262=$A78)*(Data!$E$2:$E$44262=$B78)*(Data!$F$2:$F$44262))</f>
        <v>222</v>
      </c>
      <c r="H78" s="48" cm="1">
        <f t="array" ref="H78">SUMPRODUCT((Data!$A$2:$A$44262=H$3)*(Data!$D$2:$D$44262=$A78)*(Data!$E$2:$E$44262=$B78)*(Data!$F$2:$F$44262))</f>
        <v>214</v>
      </c>
      <c r="I78" s="48" cm="1">
        <f t="array" ref="I78">SUMPRODUCT((Data!$A$2:$A$44262=I$3)*(Data!$D$2:$D$44262=$A78)*(Data!$E$2:$E$44262=$B78)*(Data!$F$2:$F$44262))</f>
        <v>219</v>
      </c>
      <c r="J78" s="48" cm="1">
        <f t="array" ref="J78">SUMPRODUCT((Data!$A$2:$A$44262=J$3)*(Data!$D$2:$D$44262=$A78)*(Data!$E$2:$E$44262=$B78)*(Data!$F$2:$F$44262))</f>
        <v>229</v>
      </c>
      <c r="K78" s="48" cm="1">
        <f t="array" ref="K78">SUMPRODUCT((Data!$A$2:$A$44262=K$3)*(Data!$D$2:$D$44262=$A78)*(Data!$E$2:$E$44262=$B78)*(Data!$F$2:$F$44262))</f>
        <v>218</v>
      </c>
      <c r="L78" s="48" cm="1">
        <f t="array" ref="L78">SUMPRODUCT((Data!$A$2:$A$44262=L$3)*(Data!$D$2:$D$44262=$A78)*(Data!$E$2:$E$44262=$B78)*(Data!$F$2:$F$44262))</f>
        <v>219</v>
      </c>
      <c r="M78" s="48" cm="1">
        <f t="array" ref="M78">SUMPRODUCT((Data!$A$2:$A$44262=M$3)*(Data!$D$2:$D$44262=$A78)*(Data!$E$2:$E$44262=$B78)*(Data!$F$2:$F$44262))</f>
        <v>201</v>
      </c>
      <c r="N78" s="48" cm="1">
        <f t="array" ref="N78">SUMPRODUCT((Data!$A$2:$A$44262=N$3)*(Data!$D$2:$D$44262=$A78)*(Data!$E$2:$E$44262=$B78)*(Data!$F$2:$F$44262))</f>
        <v>116</v>
      </c>
      <c r="O78" s="48" cm="1">
        <f t="array" ref="O78">SUMPRODUCT((Data!$A$2:$A$44262=O$3)*(Data!$D$2:$D$44262=$A78)*(Data!$E$2:$E$44262=$B78)*(Data!$F$2:$F$44262))</f>
        <v>164</v>
      </c>
      <c r="P78" s="48" cm="1">
        <f t="array" ref="P78">SUMPRODUCT((Data!$A$2:$A$44262=P$3)*(Data!$D$2:$D$44262=$A78)*(Data!$E$2:$E$44262=$B78)*(Data!$F$2:$F$44262))</f>
        <v>161</v>
      </c>
      <c r="Q78" s="48" cm="1">
        <f t="array" ref="Q78">SUMPRODUCT((Data!$A$2:$A$44262=Q$3)*(Data!$D$2:$D$44262=$A78)*(Data!$E$2:$E$44262=$B78)*(Data!$F$2:$F$44262))</f>
        <v>177</v>
      </c>
      <c r="R78" s="49" cm="1">
        <f t="array" ref="R78">SUMPRODUCT((Data!$A$2:$A$44262=R$3)*(Data!$D$2:$D$44262=$A78)*(Data!$E$2:$E$44262=$B78)*(Data!$F$2:$F$44262))</f>
        <v>149</v>
      </c>
      <c r="S78" s="48" cm="1">
        <f t="array" ref="S78">SUMPRODUCT((Data!$B$2:$B$44262=S$3)*(Data!$D$2:$D$44262=$A78)*(Data!$E$2:$E$44262=$B78)*(Data!$F$2:$F$44262))</f>
        <v>177</v>
      </c>
      <c r="T78" s="48" cm="1">
        <f t="array" ref="T78">SUMPRODUCT((Data!$B$2:$B$44262=T$3)*(Data!$D$2:$D$44262=$A78)*(Data!$E$2:$E$44262=$B78)*(Data!$F$2:$F$44262))</f>
        <v>149</v>
      </c>
      <c r="U78" s="58">
        <f t="shared" si="8"/>
        <v>-0.15819209039548021</v>
      </c>
      <c r="V78" s="58"/>
      <c r="W78" s="47"/>
      <c r="X78" s="47"/>
      <c r="Y78" s="47"/>
      <c r="Z78" s="47"/>
      <c r="AA78" s="47"/>
      <c r="AB78" s="47"/>
      <c r="AC78" s="47"/>
      <c r="AD78" s="47"/>
      <c r="AE78" s="47"/>
      <c r="AF78" s="47"/>
      <c r="AG78" s="47"/>
      <c r="AH78" s="52"/>
    </row>
    <row r="79" spans="1:34" ht="15.75" x14ac:dyDescent="0.2">
      <c r="A79" s="61" t="s">
        <v>64</v>
      </c>
      <c r="B79" s="61" t="s">
        <v>61</v>
      </c>
      <c r="C79" s="48">
        <f>SUMPRODUCT(('Old Data'!$A$2:$A$8848=C$3)*('Old Data'!$D$2:$D$8848=$A79)*('Old Data'!$E$2:$E$8848=$B79)*('Old Data'!$F$2:$F$8848))</f>
        <v>2147</v>
      </c>
      <c r="D79" s="48" cm="1">
        <f t="array" ref="D79">SUMPRODUCT((Data!$A$2:$A$44262=D$3)*(Data!$D$2:$D$44262=$A79)*(Data!$E$2:$E$44262=$B79)*(Data!$F$2:$F$44262))</f>
        <v>2256</v>
      </c>
      <c r="E79" s="48" cm="1">
        <f t="array" ref="E79">SUMPRODUCT((Data!$A$2:$A$44262=E$3)*(Data!$D$2:$D$44262=$A79)*(Data!$E$2:$E$44262=$B79)*(Data!$F$2:$F$44262))</f>
        <v>2214</v>
      </c>
      <c r="F79" s="48" cm="1">
        <f t="array" ref="F79">SUMPRODUCT((Data!$A$2:$A$44262=F$3)*(Data!$D$2:$D$44262=$A79)*(Data!$E$2:$E$44262=$B79)*(Data!$F$2:$F$44262))</f>
        <v>1940</v>
      </c>
      <c r="G79" s="48" cm="1">
        <f t="array" ref="G79">SUMPRODUCT((Data!$A$2:$A$44262=G$3)*(Data!$D$2:$D$44262=$A79)*(Data!$E$2:$E$44262=$B79)*(Data!$F$2:$F$44262))</f>
        <v>2037</v>
      </c>
      <c r="H79" s="48" cm="1">
        <f t="array" ref="H79">SUMPRODUCT((Data!$A$2:$A$44262=H$3)*(Data!$D$2:$D$44262=$A79)*(Data!$E$2:$E$44262=$B79)*(Data!$F$2:$F$44262))</f>
        <v>1983</v>
      </c>
      <c r="I79" s="48" cm="1">
        <f t="array" ref="I79">SUMPRODUCT((Data!$A$2:$A$44262=I$3)*(Data!$D$2:$D$44262=$A79)*(Data!$E$2:$E$44262=$B79)*(Data!$F$2:$F$44262))</f>
        <v>2001</v>
      </c>
      <c r="J79" s="48" cm="1">
        <f t="array" ref="J79">SUMPRODUCT((Data!$A$2:$A$44262=J$3)*(Data!$D$2:$D$44262=$A79)*(Data!$E$2:$E$44262=$B79)*(Data!$F$2:$F$44262))</f>
        <v>2118</v>
      </c>
      <c r="K79" s="48" cm="1">
        <f t="array" ref="K79">SUMPRODUCT((Data!$A$2:$A$44262=K$3)*(Data!$D$2:$D$44262=$A79)*(Data!$E$2:$E$44262=$B79)*(Data!$F$2:$F$44262))</f>
        <v>2151</v>
      </c>
      <c r="L79" s="48" cm="1">
        <f t="array" ref="L79">SUMPRODUCT((Data!$A$2:$A$44262=L$3)*(Data!$D$2:$D$44262=$A79)*(Data!$E$2:$E$44262=$B79)*(Data!$F$2:$F$44262))</f>
        <v>2021</v>
      </c>
      <c r="M79" s="48" cm="1">
        <f t="array" ref="M79">SUMPRODUCT((Data!$A$2:$A$44262=M$3)*(Data!$D$2:$D$44262=$A79)*(Data!$E$2:$E$44262=$B79)*(Data!$F$2:$F$44262))</f>
        <v>2054</v>
      </c>
      <c r="N79" s="48" cm="1">
        <f t="array" ref="N79">SUMPRODUCT((Data!$A$2:$A$44262=N$3)*(Data!$D$2:$D$44262=$A79)*(Data!$E$2:$E$44262=$B79)*(Data!$F$2:$F$44262))</f>
        <v>1256</v>
      </c>
      <c r="O79" s="48" cm="1">
        <f t="array" ref="O79">SUMPRODUCT((Data!$A$2:$A$44262=O$3)*(Data!$D$2:$D$44262=$A79)*(Data!$E$2:$E$44262=$B79)*(Data!$F$2:$F$44262))</f>
        <v>1855</v>
      </c>
      <c r="P79" s="48" cm="1">
        <f t="array" ref="P79">SUMPRODUCT((Data!$A$2:$A$44262=P$3)*(Data!$D$2:$D$44262=$A79)*(Data!$E$2:$E$44262=$B79)*(Data!$F$2:$F$44262))</f>
        <v>1976</v>
      </c>
      <c r="Q79" s="48" cm="1">
        <f t="array" ref="Q79">SUMPRODUCT((Data!$A$2:$A$44262=Q$3)*(Data!$D$2:$D$44262=$A79)*(Data!$E$2:$E$44262=$B79)*(Data!$F$2:$F$44262))</f>
        <v>1995</v>
      </c>
      <c r="R79" s="49" cm="1">
        <f t="array" ref="R79">SUMPRODUCT((Data!$A$2:$A$44262=R$3)*(Data!$D$2:$D$44262=$A79)*(Data!$E$2:$E$44262=$B79)*(Data!$F$2:$F$44262))</f>
        <v>1875</v>
      </c>
      <c r="S79" s="48" cm="1">
        <f t="array" ref="S79">SUMPRODUCT((Data!$B$2:$B$44262=S$3)*(Data!$D$2:$D$44262=$A79)*(Data!$E$2:$E$44262=$B79)*(Data!$F$2:$F$44262))</f>
        <v>1995</v>
      </c>
      <c r="T79" s="48" cm="1">
        <f t="array" ref="T79">SUMPRODUCT((Data!$B$2:$B$44262=T$3)*(Data!$D$2:$D$44262=$A79)*(Data!$E$2:$E$44262=$B79)*(Data!$F$2:$F$44262))</f>
        <v>1875</v>
      </c>
      <c r="U79" s="58">
        <f t="shared" si="8"/>
        <v>-6.0150375939849621E-2</v>
      </c>
      <c r="V79" s="58"/>
      <c r="W79" s="47"/>
      <c r="X79" s="47"/>
      <c r="Y79" s="47"/>
      <c r="Z79" s="47"/>
      <c r="AA79" s="47"/>
      <c r="AB79" s="47"/>
      <c r="AC79" s="47"/>
      <c r="AD79" s="47"/>
      <c r="AE79" s="47"/>
      <c r="AF79" s="47"/>
      <c r="AG79" s="47"/>
      <c r="AH79" s="52"/>
    </row>
    <row r="80" spans="1:34" ht="15.75" x14ac:dyDescent="0.2">
      <c r="A80" s="61" t="s">
        <v>64</v>
      </c>
      <c r="B80" s="61" t="s">
        <v>62</v>
      </c>
      <c r="C80" s="48">
        <f>SUMPRODUCT(('Old Data'!$A$2:$A$8848=C$3)*('Old Data'!$D$2:$D$8848=$A80)*('Old Data'!$E$2:$E$8848=$B80)*('Old Data'!$F$2:$F$8848))</f>
        <v>14787</v>
      </c>
      <c r="D80" s="48" cm="1">
        <f t="array" ref="D80">SUMPRODUCT((Data!$A$2:$A$44262=D$3)*(Data!$D$2:$D$44262=$A80)*(Data!$E$2:$E$44262=$B80)*(Data!$F$2:$F$44262))</f>
        <v>12007</v>
      </c>
      <c r="E80" s="48" cm="1">
        <f t="array" ref="E80">SUMPRODUCT((Data!$A$2:$A$44262=E$3)*(Data!$D$2:$D$44262=$A80)*(Data!$E$2:$E$44262=$B80)*(Data!$F$2:$F$44262))</f>
        <v>10035</v>
      </c>
      <c r="F80" s="48" cm="1">
        <f t="array" ref="F80">SUMPRODUCT((Data!$A$2:$A$44262=F$3)*(Data!$D$2:$D$44262=$A80)*(Data!$E$2:$E$44262=$B80)*(Data!$F$2:$F$44262))</f>
        <v>8761</v>
      </c>
      <c r="G80" s="48" cm="1">
        <f t="array" ref="G80">SUMPRODUCT((Data!$A$2:$A$44262=G$3)*(Data!$D$2:$D$44262=$A80)*(Data!$E$2:$E$44262=$B80)*(Data!$F$2:$F$44262))</f>
        <v>7466</v>
      </c>
      <c r="H80" s="48" cm="1">
        <f t="array" ref="H80">SUMPRODUCT((Data!$A$2:$A$44262=H$3)*(Data!$D$2:$D$44262=$A80)*(Data!$E$2:$E$44262=$B80)*(Data!$F$2:$F$44262))</f>
        <v>6535</v>
      </c>
      <c r="I80" s="48" cm="1">
        <f t="array" ref="I80">SUMPRODUCT((Data!$A$2:$A$44262=I$3)*(Data!$D$2:$D$44262=$A80)*(Data!$E$2:$E$44262=$B80)*(Data!$F$2:$F$44262))</f>
        <v>6818</v>
      </c>
      <c r="J80" s="48" cm="1">
        <f t="array" ref="J80">SUMPRODUCT((Data!$A$2:$A$44262=J$3)*(Data!$D$2:$D$44262=$A80)*(Data!$E$2:$E$44262=$B80)*(Data!$F$2:$F$44262))</f>
        <v>7147</v>
      </c>
      <c r="K80" s="48" cm="1">
        <f t="array" ref="K80">SUMPRODUCT((Data!$A$2:$A$44262=K$3)*(Data!$D$2:$D$44262=$A80)*(Data!$E$2:$E$44262=$B80)*(Data!$F$2:$F$44262))</f>
        <v>7476</v>
      </c>
      <c r="L80" s="48" cm="1">
        <f t="array" ref="L80">SUMPRODUCT((Data!$A$2:$A$44262=L$3)*(Data!$D$2:$D$44262=$A80)*(Data!$E$2:$E$44262=$B80)*(Data!$F$2:$F$44262))</f>
        <v>7929</v>
      </c>
      <c r="M80" s="48" cm="1">
        <f t="array" ref="M80">SUMPRODUCT((Data!$A$2:$A$44262=M$3)*(Data!$D$2:$D$44262=$A80)*(Data!$E$2:$E$44262=$B80)*(Data!$F$2:$F$44262))</f>
        <v>8063</v>
      </c>
      <c r="N80" s="48" cm="1">
        <f t="array" ref="N80">SUMPRODUCT((Data!$A$2:$A$44262=N$3)*(Data!$D$2:$D$44262=$A80)*(Data!$E$2:$E$44262=$B80)*(Data!$F$2:$F$44262))</f>
        <v>5738</v>
      </c>
      <c r="O80" s="48" cm="1">
        <f t="array" ref="O80">SUMPRODUCT((Data!$A$2:$A$44262=O$3)*(Data!$D$2:$D$44262=$A80)*(Data!$E$2:$E$44262=$B80)*(Data!$F$2:$F$44262))</f>
        <v>7898</v>
      </c>
      <c r="P80" s="48" cm="1">
        <f t="array" ref="P80">SUMPRODUCT((Data!$A$2:$A$44262=P$3)*(Data!$D$2:$D$44262=$A80)*(Data!$E$2:$E$44262=$B80)*(Data!$F$2:$F$44262))</f>
        <v>9053</v>
      </c>
      <c r="Q80" s="48" cm="1">
        <f t="array" ref="Q80">SUMPRODUCT((Data!$A$2:$A$44262=Q$3)*(Data!$D$2:$D$44262=$A80)*(Data!$E$2:$E$44262=$B80)*(Data!$F$2:$F$44262))</f>
        <v>8959</v>
      </c>
      <c r="R80" s="49" cm="1">
        <f t="array" ref="R80">SUMPRODUCT((Data!$A$2:$A$44262=R$3)*(Data!$D$2:$D$44262=$A80)*(Data!$E$2:$E$44262=$B80)*(Data!$F$2:$F$44262))</f>
        <v>9266</v>
      </c>
      <c r="S80" s="48" cm="1">
        <f t="array" ref="S80">SUMPRODUCT((Data!$B$2:$B$44262=S$3)*(Data!$D$2:$D$44262=$A80)*(Data!$E$2:$E$44262=$B80)*(Data!$F$2:$F$44262))</f>
        <v>8959</v>
      </c>
      <c r="T80" s="48" cm="1">
        <f t="array" ref="T80">SUMPRODUCT((Data!$B$2:$B$44262=T$3)*(Data!$D$2:$D$44262=$A80)*(Data!$E$2:$E$44262=$B80)*(Data!$F$2:$F$44262))</f>
        <v>9266</v>
      </c>
      <c r="U80" s="58">
        <f t="shared" si="8"/>
        <v>3.426721732336202E-2</v>
      </c>
      <c r="V80" s="58"/>
      <c r="W80" s="47"/>
      <c r="X80" s="47"/>
      <c r="Y80" s="47"/>
      <c r="Z80" s="47"/>
      <c r="AA80" s="47"/>
      <c r="AB80" s="47"/>
      <c r="AC80" s="47"/>
      <c r="AD80" s="47"/>
      <c r="AE80" s="47"/>
      <c r="AF80" s="47"/>
      <c r="AG80" s="47"/>
      <c r="AH80" s="52"/>
    </row>
    <row r="81" spans="1:34" ht="15.75" x14ac:dyDescent="0.2">
      <c r="A81" s="61" t="s">
        <v>64</v>
      </c>
      <c r="B81" s="61" t="s">
        <v>63</v>
      </c>
      <c r="C81" s="48">
        <f>SUMPRODUCT(('Old Data'!$A$2:$A$8848=C$3)*('Old Data'!$D$2:$D$8848=$A81)*('Old Data'!$E$2:$E$8848=$B81)*('Old Data'!$F$2:$F$8848))</f>
        <v>2575</v>
      </c>
      <c r="D81" s="48" cm="1">
        <f t="array" ref="D81">SUMPRODUCT((Data!$A$2:$A$44262=D$3)*(Data!$D$2:$D$44262=$A81)*(Data!$E$2:$E$44262=$B81)*(Data!$F$2:$F$44262))</f>
        <v>1673</v>
      </c>
      <c r="E81" s="48" cm="1">
        <f t="array" ref="E81">SUMPRODUCT((Data!$A$2:$A$44262=E$3)*(Data!$D$2:$D$44262=$A81)*(Data!$E$2:$E$44262=$B81)*(Data!$F$2:$F$44262))</f>
        <v>1266</v>
      </c>
      <c r="F81" s="48" cm="1">
        <f t="array" ref="F81">SUMPRODUCT((Data!$A$2:$A$44262=F$3)*(Data!$D$2:$D$44262=$A81)*(Data!$E$2:$E$44262=$B81)*(Data!$F$2:$F$44262))</f>
        <v>968</v>
      </c>
      <c r="G81" s="48" cm="1">
        <f t="array" ref="G81">SUMPRODUCT((Data!$A$2:$A$44262=G$3)*(Data!$D$2:$D$44262=$A81)*(Data!$E$2:$E$44262=$B81)*(Data!$F$2:$F$44262))</f>
        <v>757</v>
      </c>
      <c r="H81" s="48" cm="1">
        <f t="array" ref="H81">SUMPRODUCT((Data!$A$2:$A$44262=H$3)*(Data!$D$2:$D$44262=$A81)*(Data!$E$2:$E$44262=$B81)*(Data!$F$2:$F$44262))</f>
        <v>794</v>
      </c>
      <c r="I81" s="48" cm="1">
        <f t="array" ref="I81">SUMPRODUCT((Data!$A$2:$A$44262=I$3)*(Data!$D$2:$D$44262=$A81)*(Data!$E$2:$E$44262=$B81)*(Data!$F$2:$F$44262))</f>
        <v>698</v>
      </c>
      <c r="J81" s="48" cm="1">
        <f t="array" ref="J81">SUMPRODUCT((Data!$A$2:$A$44262=J$3)*(Data!$D$2:$D$44262=$A81)*(Data!$E$2:$E$44262=$B81)*(Data!$F$2:$F$44262))</f>
        <v>772</v>
      </c>
      <c r="K81" s="48" cm="1">
        <f t="array" ref="K81">SUMPRODUCT((Data!$A$2:$A$44262=K$3)*(Data!$D$2:$D$44262=$A81)*(Data!$E$2:$E$44262=$B81)*(Data!$F$2:$F$44262))</f>
        <v>703</v>
      </c>
      <c r="L81" s="48" cm="1">
        <f t="array" ref="L81">SUMPRODUCT((Data!$A$2:$A$44262=L$3)*(Data!$D$2:$D$44262=$A81)*(Data!$E$2:$E$44262=$B81)*(Data!$F$2:$F$44262))</f>
        <v>679</v>
      </c>
      <c r="M81" s="48" cm="1">
        <f t="array" ref="M81">SUMPRODUCT((Data!$A$2:$A$44262=M$3)*(Data!$D$2:$D$44262=$A81)*(Data!$E$2:$E$44262=$B81)*(Data!$F$2:$F$44262))</f>
        <v>685</v>
      </c>
      <c r="N81" s="48" cm="1">
        <f t="array" ref="N81">SUMPRODUCT((Data!$A$2:$A$44262=N$3)*(Data!$D$2:$D$44262=$A81)*(Data!$E$2:$E$44262=$B81)*(Data!$F$2:$F$44262))</f>
        <v>467</v>
      </c>
      <c r="O81" s="48" cm="1">
        <f t="array" ref="O81">SUMPRODUCT((Data!$A$2:$A$44262=O$3)*(Data!$D$2:$D$44262=$A81)*(Data!$E$2:$E$44262=$B81)*(Data!$F$2:$F$44262))</f>
        <v>635</v>
      </c>
      <c r="P81" s="48" cm="1">
        <f t="array" ref="P81">SUMPRODUCT((Data!$A$2:$A$44262=P$3)*(Data!$D$2:$D$44262=$A81)*(Data!$E$2:$E$44262=$B81)*(Data!$F$2:$F$44262))</f>
        <v>707</v>
      </c>
      <c r="Q81" s="48" cm="1">
        <f t="array" ref="Q81">SUMPRODUCT((Data!$A$2:$A$44262=Q$3)*(Data!$D$2:$D$44262=$A81)*(Data!$E$2:$E$44262=$B81)*(Data!$F$2:$F$44262))</f>
        <v>677</v>
      </c>
      <c r="R81" s="49" cm="1">
        <f t="array" ref="R81">SUMPRODUCT((Data!$A$2:$A$44262=R$3)*(Data!$D$2:$D$44262=$A81)*(Data!$E$2:$E$44262=$B81)*(Data!$F$2:$F$44262))</f>
        <v>621</v>
      </c>
      <c r="S81" s="48" cm="1">
        <f t="array" ref="S81">SUMPRODUCT((Data!$B$2:$B$44262=S$3)*(Data!$D$2:$D$44262=$A81)*(Data!$E$2:$E$44262=$B81)*(Data!$F$2:$F$44262))</f>
        <v>677</v>
      </c>
      <c r="T81" s="48" cm="1">
        <f t="array" ref="T81">SUMPRODUCT((Data!$B$2:$B$44262=T$3)*(Data!$D$2:$D$44262=$A81)*(Data!$E$2:$E$44262=$B81)*(Data!$F$2:$F$44262))</f>
        <v>621</v>
      </c>
      <c r="U81" s="58">
        <f t="shared" si="8"/>
        <v>-8.271787296898081E-2</v>
      </c>
      <c r="V81" s="58"/>
      <c r="W81" s="47"/>
      <c r="X81" s="47"/>
      <c r="Y81" s="47"/>
      <c r="Z81" s="47"/>
      <c r="AA81" s="47"/>
      <c r="AB81" s="47"/>
      <c r="AC81" s="47"/>
      <c r="AD81" s="47"/>
      <c r="AE81" s="47"/>
      <c r="AF81" s="47"/>
      <c r="AG81" s="47"/>
      <c r="AH81" s="52"/>
    </row>
    <row r="82" spans="1:34" ht="15.75" x14ac:dyDescent="0.2">
      <c r="A82" s="61" t="s">
        <v>64</v>
      </c>
      <c r="B82" s="61" t="s">
        <v>23</v>
      </c>
      <c r="C82" s="48" t="s">
        <v>16</v>
      </c>
      <c r="D82" s="48" cm="1">
        <f t="array" ref="D82">SUMPRODUCT((Data!$A$2:$A$44262=D$3)*(Data!$D$2:$D$44262=$A82)*(Data!$E$2:$E$44262=$B82)*(Data!$F$2:$F$44262))</f>
        <v>0</v>
      </c>
      <c r="E82" s="48" cm="1">
        <f t="array" ref="E82">SUMPRODUCT((Data!$A$2:$A$44262=E$3)*(Data!$D$2:$D$44262=$A82)*(Data!$E$2:$E$44262=$B82)*(Data!$F$2:$F$44262))</f>
        <v>0</v>
      </c>
      <c r="F82" s="48" cm="1">
        <f t="array" ref="F82">SUMPRODUCT((Data!$A$2:$A$44262=F$3)*(Data!$D$2:$D$44262=$A82)*(Data!$E$2:$E$44262=$B82)*(Data!$F$2:$F$44262))</f>
        <v>360</v>
      </c>
      <c r="G82" s="48" cm="1">
        <f t="array" ref="G82">SUMPRODUCT((Data!$A$2:$A$44262=G$3)*(Data!$D$2:$D$44262=$A82)*(Data!$E$2:$E$44262=$B82)*(Data!$F$2:$F$44262))</f>
        <v>302</v>
      </c>
      <c r="H82" s="48" cm="1">
        <f t="array" ref="H82">SUMPRODUCT((Data!$A$2:$A$44262=H$3)*(Data!$D$2:$D$44262=$A82)*(Data!$E$2:$E$44262=$B82)*(Data!$F$2:$F$44262))</f>
        <v>285</v>
      </c>
      <c r="I82" s="48" cm="1">
        <f t="array" ref="I82">SUMPRODUCT((Data!$A$2:$A$44262=I$3)*(Data!$D$2:$D$44262=$A82)*(Data!$E$2:$E$44262=$B82)*(Data!$F$2:$F$44262))</f>
        <v>260</v>
      </c>
      <c r="J82" s="48" cm="1">
        <f t="array" ref="J82">SUMPRODUCT((Data!$A$2:$A$44262=J$3)*(Data!$D$2:$D$44262=$A82)*(Data!$E$2:$E$44262=$B82)*(Data!$F$2:$F$44262))</f>
        <v>265</v>
      </c>
      <c r="K82" s="48" cm="1">
        <f t="array" ref="K82">SUMPRODUCT((Data!$A$2:$A$44262=K$3)*(Data!$D$2:$D$44262=$A82)*(Data!$E$2:$E$44262=$B82)*(Data!$F$2:$F$44262))</f>
        <v>247</v>
      </c>
      <c r="L82" s="48" cm="1">
        <f t="array" ref="L82">SUMPRODUCT((Data!$A$2:$A$44262=L$3)*(Data!$D$2:$D$44262=$A82)*(Data!$E$2:$E$44262=$B82)*(Data!$F$2:$F$44262))</f>
        <v>237</v>
      </c>
      <c r="M82" s="48" cm="1">
        <f t="array" ref="M82">SUMPRODUCT((Data!$A$2:$A$44262=M$3)*(Data!$D$2:$D$44262=$A82)*(Data!$E$2:$E$44262=$B82)*(Data!$F$2:$F$44262))</f>
        <v>268</v>
      </c>
      <c r="N82" s="48" cm="1">
        <f t="array" ref="N82">SUMPRODUCT((Data!$A$2:$A$44262=N$3)*(Data!$D$2:$D$44262=$A82)*(Data!$E$2:$E$44262=$B82)*(Data!$F$2:$F$44262))</f>
        <v>148</v>
      </c>
      <c r="O82" s="48" cm="1">
        <f t="array" ref="O82">SUMPRODUCT((Data!$A$2:$A$44262=O$3)*(Data!$D$2:$D$44262=$A82)*(Data!$E$2:$E$44262=$B82)*(Data!$F$2:$F$44262))</f>
        <v>214</v>
      </c>
      <c r="P82" s="48" cm="1">
        <f t="array" ref="P82">SUMPRODUCT((Data!$A$2:$A$44262=P$3)*(Data!$D$2:$D$44262=$A82)*(Data!$E$2:$E$44262=$B82)*(Data!$F$2:$F$44262))</f>
        <v>215</v>
      </c>
      <c r="Q82" s="48" cm="1">
        <f t="array" ref="Q82">SUMPRODUCT((Data!$A$2:$A$44262=Q$3)*(Data!$D$2:$D$44262=$A82)*(Data!$E$2:$E$44262=$B82)*(Data!$F$2:$F$44262))</f>
        <v>285</v>
      </c>
      <c r="R82" s="49" cm="1">
        <f t="array" ref="R82">SUMPRODUCT((Data!$A$2:$A$44262=R$3)*(Data!$D$2:$D$44262=$A82)*(Data!$E$2:$E$44262=$B82)*(Data!$F$2:$F$44262))</f>
        <v>261</v>
      </c>
      <c r="S82" s="48" cm="1">
        <f t="array" ref="S82">SUMPRODUCT((Data!$B$2:$B$44262=S$3)*(Data!$D$2:$D$44262=$A82)*(Data!$E$2:$E$44262=$B82)*(Data!$F$2:$F$44262))</f>
        <v>285</v>
      </c>
      <c r="T82" s="48" cm="1">
        <f t="array" ref="T82">SUMPRODUCT((Data!$B$2:$B$44262=T$3)*(Data!$D$2:$D$44262=$A82)*(Data!$E$2:$E$44262=$B82)*(Data!$F$2:$F$44262))</f>
        <v>261</v>
      </c>
      <c r="U82" s="58">
        <f t="shared" si="8"/>
        <v>-8.4210526315789513E-2</v>
      </c>
      <c r="V82" s="58"/>
      <c r="W82" s="47"/>
      <c r="X82" s="47"/>
      <c r="Y82" s="47"/>
      <c r="Z82" s="47"/>
      <c r="AA82" s="47"/>
      <c r="AB82" s="47"/>
      <c r="AC82" s="47"/>
      <c r="AD82" s="47"/>
      <c r="AE82" s="47"/>
      <c r="AF82" s="47"/>
      <c r="AG82" s="47"/>
      <c r="AH82" s="52"/>
    </row>
    <row r="83" spans="1:34" s="60" customFormat="1" ht="15.75" x14ac:dyDescent="0.25">
      <c r="A83" s="59" t="s">
        <v>65</v>
      </c>
      <c r="B83" s="59" t="s">
        <v>12</v>
      </c>
      <c r="C83" s="45">
        <f>SUM(C84:C91)</f>
        <v>5753</v>
      </c>
      <c r="D83" s="45" cm="1">
        <f t="array" ref="D83">SUMPRODUCT((Data!$A$2:$A$44262=D$3)*(Data!$D$2:$D$44262=$A83)*(Data!$F$2:$F$44262))</f>
        <v>5109</v>
      </c>
      <c r="E83" s="45" cm="1">
        <f t="array" ref="E83">SUMPRODUCT((Data!$A$2:$A$44262=E$3)*(Data!$D$2:$D$44262=$A83)*(Data!$F$2:$F$44262))</f>
        <v>5034</v>
      </c>
      <c r="F83" s="45" cm="1">
        <f t="array" ref="F83">SUMPRODUCT((Data!$A$2:$A$44262=F$3)*(Data!$D$2:$D$44262=$A83)*(Data!$F$2:$F$44262))</f>
        <v>3844</v>
      </c>
      <c r="G83" s="45" cm="1">
        <f t="array" ref="G83">SUMPRODUCT((Data!$A$2:$A$44262=G$3)*(Data!$D$2:$D$44262=$A83)*(Data!$F$2:$F$44262))</f>
        <v>3719</v>
      </c>
      <c r="H83" s="45" cm="1">
        <f t="array" ref="H83">SUMPRODUCT((Data!$A$2:$A$44262=H$3)*(Data!$D$2:$D$44262=$A83)*(Data!$F$2:$F$44262))</f>
        <v>3973</v>
      </c>
      <c r="I83" s="45" cm="1">
        <f t="array" ref="I83">SUMPRODUCT((Data!$A$2:$A$44262=I$3)*(Data!$D$2:$D$44262=$A83)*(Data!$F$2:$F$44262))</f>
        <v>3998</v>
      </c>
      <c r="J83" s="45" cm="1">
        <f t="array" ref="J83">SUMPRODUCT((Data!$A$2:$A$44262=J$3)*(Data!$D$2:$D$44262=$A83)*(Data!$F$2:$F$44262))</f>
        <v>4057</v>
      </c>
      <c r="K83" s="45" cm="1">
        <f t="array" ref="K83">SUMPRODUCT((Data!$A$2:$A$44262=K$3)*(Data!$D$2:$D$44262=$A83)*(Data!$F$2:$F$44262))</f>
        <v>4151</v>
      </c>
      <c r="L83" s="45" cm="1">
        <f t="array" ref="L83">SUMPRODUCT((Data!$A$2:$A$44262=L$3)*(Data!$D$2:$D$44262=$A83)*(Data!$F$2:$F$44262))</f>
        <v>4187</v>
      </c>
      <c r="M83" s="45" cm="1">
        <f t="array" ref="M83">SUMPRODUCT((Data!$A$2:$A$44262=M$3)*(Data!$D$2:$D$44262=$A83)*(Data!$F$2:$F$44262))</f>
        <v>4432</v>
      </c>
      <c r="N83" s="45" cm="1">
        <f t="array" ref="N83">SUMPRODUCT((Data!$A$2:$A$44262=N$3)*(Data!$D$2:$D$44262=$A83)*(Data!$F$2:$F$44262))</f>
        <v>4004</v>
      </c>
      <c r="O83" s="45" cm="1">
        <f t="array" ref="O83">SUMPRODUCT((Data!$A$2:$A$44262=O$3)*(Data!$D$2:$D$44262=$A83)*(Data!$F$2:$F$44262))</f>
        <v>5220</v>
      </c>
      <c r="P83" s="45" cm="1">
        <f t="array" ref="P83">SUMPRODUCT((Data!$A$2:$A$44262=P$3)*(Data!$D$2:$D$44262=$A83)*(Data!$F$2:$F$44262))</f>
        <v>5135</v>
      </c>
      <c r="Q83" s="45" cm="1">
        <f t="array" ref="Q83">SUMPRODUCT((Data!$A$2:$A$44262=Q$3)*(Data!$D$2:$D$44262=$A83)*(Data!$F$2:$F$44262))</f>
        <v>5001</v>
      </c>
      <c r="R83" s="46" cm="1">
        <f t="array" ref="R83">SUMPRODUCT((Data!$A$2:$A$44262=R$3)*(Data!$D$2:$D$44262=$A83)*(Data!$F$2:$F$44262))</f>
        <v>4868</v>
      </c>
      <c r="S83" s="45" cm="1">
        <f t="array" ref="S83">SUMPRODUCT((Data!$B$2:$B$44262=S$3)*(Data!$D$2:$D$44262=$A83)*(Data!$F$2:$F$44262))</f>
        <v>5001</v>
      </c>
      <c r="T83" s="45" cm="1">
        <f t="array" ref="T83">SUMPRODUCT((Data!$B$2:$B$44262=T$3)*(Data!$D$2:$D$44262=$A83)*(Data!$F$2:$F$44262))</f>
        <v>4868</v>
      </c>
      <c r="U83" s="58">
        <f t="shared" si="8"/>
        <v>-2.6594681063787262E-2</v>
      </c>
      <c r="V83" s="58"/>
      <c r="W83" s="47">
        <v>0</v>
      </c>
      <c r="X83" s="47">
        <v>0</v>
      </c>
      <c r="Y83" s="47">
        <v>0</v>
      </c>
      <c r="Z83" s="47">
        <v>0</v>
      </c>
      <c r="AA83" s="47">
        <v>0</v>
      </c>
      <c r="AB83" s="47">
        <v>0</v>
      </c>
      <c r="AC83" s="47">
        <v>0</v>
      </c>
      <c r="AD83" s="47">
        <v>0</v>
      </c>
      <c r="AE83" s="47">
        <v>0</v>
      </c>
      <c r="AF83" s="47">
        <v>0</v>
      </c>
      <c r="AG83" s="47">
        <v>0</v>
      </c>
      <c r="AH83" s="54"/>
    </row>
    <row r="84" spans="1:34" ht="15.75" x14ac:dyDescent="0.2">
      <c r="A84" s="61" t="s">
        <v>65</v>
      </c>
      <c r="B84" s="61" t="s">
        <v>66</v>
      </c>
      <c r="C84" s="48">
        <f>SUMPRODUCT(('Old Data'!$A$2:$A$8848=C$3)*('Old Data'!$D$2:$D$8848=$A84)*('Old Data'!$E$2:$E$8848=$B84)*('Old Data'!$F$2:$F$8848))</f>
        <v>1585</v>
      </c>
      <c r="D84" s="48" cm="1">
        <f t="array" ref="D84">SUMPRODUCT((Data!$A$2:$A$44262=D$3)*(Data!$D$2:$D$44262=$A84)*(Data!$E$2:$E$44262=$B84)*(Data!$F$2:$F$44262))</f>
        <v>1359</v>
      </c>
      <c r="E84" s="48" cm="1">
        <f t="array" ref="E84">SUMPRODUCT((Data!$A$2:$A$44262=E$3)*(Data!$D$2:$D$44262=$A84)*(Data!$E$2:$E$44262=$B84)*(Data!$F$2:$F$44262))</f>
        <v>1425</v>
      </c>
      <c r="F84" s="48" cm="1">
        <f t="array" ref="F84">SUMPRODUCT((Data!$A$2:$A$44262=F$3)*(Data!$D$2:$D$44262=$A84)*(Data!$E$2:$E$44262=$B84)*(Data!$F$2:$F$44262))</f>
        <v>650</v>
      </c>
      <c r="G84" s="48" cm="1">
        <f t="array" ref="G84">SUMPRODUCT((Data!$A$2:$A$44262=G$3)*(Data!$D$2:$D$44262=$A84)*(Data!$E$2:$E$44262=$B84)*(Data!$F$2:$F$44262))</f>
        <v>632</v>
      </c>
      <c r="H84" s="48" cm="1">
        <f t="array" ref="H84">SUMPRODUCT((Data!$A$2:$A$44262=H$3)*(Data!$D$2:$D$44262=$A84)*(Data!$E$2:$E$44262=$B84)*(Data!$F$2:$F$44262))</f>
        <v>624</v>
      </c>
      <c r="I84" s="48" cm="1">
        <f t="array" ref="I84">SUMPRODUCT((Data!$A$2:$A$44262=I$3)*(Data!$D$2:$D$44262=$A84)*(Data!$E$2:$E$44262=$B84)*(Data!$F$2:$F$44262))</f>
        <v>606</v>
      </c>
      <c r="J84" s="48" cm="1">
        <f t="array" ref="J84">SUMPRODUCT((Data!$A$2:$A$44262=J$3)*(Data!$D$2:$D$44262=$A84)*(Data!$E$2:$E$44262=$B84)*(Data!$F$2:$F$44262))</f>
        <v>566</v>
      </c>
      <c r="K84" s="48" cm="1">
        <f t="array" ref="K84">SUMPRODUCT((Data!$A$2:$A$44262=K$3)*(Data!$D$2:$D$44262=$A84)*(Data!$E$2:$E$44262=$B84)*(Data!$F$2:$F$44262))</f>
        <v>571</v>
      </c>
      <c r="L84" s="48" cm="1">
        <f t="array" ref="L84">SUMPRODUCT((Data!$A$2:$A$44262=L$3)*(Data!$D$2:$D$44262=$A84)*(Data!$E$2:$E$44262=$B84)*(Data!$F$2:$F$44262))</f>
        <v>575</v>
      </c>
      <c r="M84" s="48" cm="1">
        <f t="array" ref="M84">SUMPRODUCT((Data!$A$2:$A$44262=M$3)*(Data!$D$2:$D$44262=$A84)*(Data!$E$2:$E$44262=$B84)*(Data!$F$2:$F$44262))</f>
        <v>555</v>
      </c>
      <c r="N84" s="48" cm="1">
        <f t="array" ref="N84">SUMPRODUCT((Data!$A$2:$A$44262=N$3)*(Data!$D$2:$D$44262=$A84)*(Data!$E$2:$E$44262=$B84)*(Data!$F$2:$F$44262))</f>
        <v>645</v>
      </c>
      <c r="O84" s="48" cm="1">
        <f t="array" ref="O84">SUMPRODUCT((Data!$A$2:$A$44262=O$3)*(Data!$D$2:$D$44262=$A84)*(Data!$E$2:$E$44262=$B84)*(Data!$F$2:$F$44262))</f>
        <v>694</v>
      </c>
      <c r="P84" s="48" cm="1">
        <f t="array" ref="P84">SUMPRODUCT((Data!$A$2:$A$44262=P$3)*(Data!$D$2:$D$44262=$A84)*(Data!$E$2:$E$44262=$B84)*(Data!$F$2:$F$44262))</f>
        <v>650</v>
      </c>
      <c r="Q84" s="48" cm="1">
        <f t="array" ref="Q84">SUMPRODUCT((Data!$A$2:$A$44262=Q$3)*(Data!$D$2:$D$44262=$A84)*(Data!$E$2:$E$44262=$B84)*(Data!$F$2:$F$44262))</f>
        <v>629</v>
      </c>
      <c r="R84" s="49" cm="1">
        <f t="array" ref="R84">SUMPRODUCT((Data!$A$2:$A$44262=R$3)*(Data!$D$2:$D$44262=$A84)*(Data!$E$2:$E$44262=$B84)*(Data!$F$2:$F$44262))</f>
        <v>582</v>
      </c>
      <c r="S84" s="48" cm="1">
        <f t="array" ref="S84">SUMPRODUCT((Data!$B$2:$B$44262=S$3)*(Data!$D$2:$D$44262=$A84)*(Data!$E$2:$E$44262=$B84)*(Data!$F$2:$F$44262))</f>
        <v>629</v>
      </c>
      <c r="T84" s="48" cm="1">
        <f t="array" ref="T84">SUMPRODUCT((Data!$B$2:$B$44262=T$3)*(Data!$D$2:$D$44262=$A84)*(Data!$E$2:$E$44262=$B84)*(Data!$F$2:$F$44262))</f>
        <v>582</v>
      </c>
      <c r="U84" s="58">
        <f t="shared" si="8"/>
        <v>-7.4721780604133592E-2</v>
      </c>
      <c r="V84" s="58"/>
      <c r="W84" s="47"/>
      <c r="X84" s="47"/>
      <c r="Y84" s="47"/>
      <c r="Z84" s="47"/>
      <c r="AA84" s="47"/>
      <c r="AB84" s="47"/>
      <c r="AC84" s="47"/>
      <c r="AD84" s="47"/>
      <c r="AE84" s="47"/>
      <c r="AF84" s="47"/>
      <c r="AG84" s="47"/>
      <c r="AH84" s="52"/>
    </row>
    <row r="85" spans="1:34" ht="15.75" x14ac:dyDescent="0.2">
      <c r="A85" s="61" t="s">
        <v>65</v>
      </c>
      <c r="B85" s="61" t="s">
        <v>67</v>
      </c>
      <c r="C85" s="48">
        <f>SUMPRODUCT(('Old Data'!$A$2:$A$8848=C$3)*('Old Data'!$D$2:$D$8848=$A85)*('Old Data'!$E$2:$E$8848=$B85)*('Old Data'!$F$2:$F$8848))</f>
        <v>58</v>
      </c>
      <c r="D85" s="48" cm="1">
        <f t="array" ref="D85">SUMPRODUCT((Data!$A$2:$A$44262=D$3)*(Data!$D$2:$D$44262=$A85)*(Data!$E$2:$E$44262=$B85)*(Data!$F$2:$F$44262))</f>
        <v>46</v>
      </c>
      <c r="E85" s="48" cm="1">
        <f t="array" ref="E85">SUMPRODUCT((Data!$A$2:$A$44262=E$3)*(Data!$D$2:$D$44262=$A85)*(Data!$E$2:$E$44262=$B85)*(Data!$F$2:$F$44262))</f>
        <v>50</v>
      </c>
      <c r="F85" s="48" cm="1">
        <f t="array" ref="F85">SUMPRODUCT((Data!$A$2:$A$44262=F$3)*(Data!$D$2:$D$44262=$A85)*(Data!$E$2:$E$44262=$B85)*(Data!$F$2:$F$44262))</f>
        <v>40</v>
      </c>
      <c r="G85" s="48" cm="1">
        <f t="array" ref="G85">SUMPRODUCT((Data!$A$2:$A$44262=G$3)*(Data!$D$2:$D$44262=$A85)*(Data!$E$2:$E$44262=$B85)*(Data!$F$2:$F$44262))</f>
        <v>58</v>
      </c>
      <c r="H85" s="48" cm="1">
        <f t="array" ref="H85">SUMPRODUCT((Data!$A$2:$A$44262=H$3)*(Data!$D$2:$D$44262=$A85)*(Data!$E$2:$E$44262=$B85)*(Data!$F$2:$F$44262))</f>
        <v>46</v>
      </c>
      <c r="I85" s="48" cm="1">
        <f t="array" ref="I85">SUMPRODUCT((Data!$A$2:$A$44262=I$3)*(Data!$D$2:$D$44262=$A85)*(Data!$E$2:$E$44262=$B85)*(Data!$F$2:$F$44262))</f>
        <v>45</v>
      </c>
      <c r="J85" s="48" cm="1">
        <f t="array" ref="J85">SUMPRODUCT((Data!$A$2:$A$44262=J$3)*(Data!$D$2:$D$44262=$A85)*(Data!$E$2:$E$44262=$B85)*(Data!$F$2:$F$44262))</f>
        <v>40</v>
      </c>
      <c r="K85" s="48" cm="1">
        <f t="array" ref="K85">SUMPRODUCT((Data!$A$2:$A$44262=K$3)*(Data!$D$2:$D$44262=$A85)*(Data!$E$2:$E$44262=$B85)*(Data!$F$2:$F$44262))</f>
        <v>49</v>
      </c>
      <c r="L85" s="48" cm="1">
        <f t="array" ref="L85">SUMPRODUCT((Data!$A$2:$A$44262=L$3)*(Data!$D$2:$D$44262=$A85)*(Data!$E$2:$E$44262=$B85)*(Data!$F$2:$F$44262))</f>
        <v>49</v>
      </c>
      <c r="M85" s="48" cm="1">
        <f t="array" ref="M85">SUMPRODUCT((Data!$A$2:$A$44262=M$3)*(Data!$D$2:$D$44262=$A85)*(Data!$E$2:$E$44262=$B85)*(Data!$F$2:$F$44262))</f>
        <v>55</v>
      </c>
      <c r="N85" s="48" cm="1">
        <f t="array" ref="N85">SUMPRODUCT((Data!$A$2:$A$44262=N$3)*(Data!$D$2:$D$44262=$A85)*(Data!$E$2:$E$44262=$B85)*(Data!$F$2:$F$44262))</f>
        <v>36</v>
      </c>
      <c r="O85" s="48" cm="1">
        <f t="array" ref="O85">SUMPRODUCT((Data!$A$2:$A$44262=O$3)*(Data!$D$2:$D$44262=$A85)*(Data!$E$2:$E$44262=$B85)*(Data!$F$2:$F$44262))</f>
        <v>71</v>
      </c>
      <c r="P85" s="48" cm="1">
        <f t="array" ref="P85">SUMPRODUCT((Data!$A$2:$A$44262=P$3)*(Data!$D$2:$D$44262=$A85)*(Data!$E$2:$E$44262=$B85)*(Data!$F$2:$F$44262))</f>
        <v>40</v>
      </c>
      <c r="Q85" s="48" cm="1">
        <f t="array" ref="Q85">SUMPRODUCT((Data!$A$2:$A$44262=Q$3)*(Data!$D$2:$D$44262=$A85)*(Data!$E$2:$E$44262=$B85)*(Data!$F$2:$F$44262))</f>
        <v>37</v>
      </c>
      <c r="R85" s="49" cm="1">
        <f t="array" ref="R85">SUMPRODUCT((Data!$A$2:$A$44262=R$3)*(Data!$D$2:$D$44262=$A85)*(Data!$E$2:$E$44262=$B85)*(Data!$F$2:$F$44262))</f>
        <v>35</v>
      </c>
      <c r="S85" s="48" cm="1">
        <f t="array" ref="S85">SUMPRODUCT((Data!$B$2:$B$44262=S$3)*(Data!$D$2:$D$44262=$A85)*(Data!$E$2:$E$44262=$B85)*(Data!$F$2:$F$44262))</f>
        <v>37</v>
      </c>
      <c r="T85" s="48" cm="1">
        <f t="array" ref="T85">SUMPRODUCT((Data!$B$2:$B$44262=T$3)*(Data!$D$2:$D$44262=$A85)*(Data!$E$2:$E$44262=$B85)*(Data!$F$2:$F$44262))</f>
        <v>35</v>
      </c>
      <c r="U85" s="58">
        <f t="shared" si="8"/>
        <v>-5.4054054054054057E-2</v>
      </c>
      <c r="V85" s="58"/>
      <c r="W85" s="47"/>
      <c r="X85" s="47"/>
      <c r="Y85" s="47"/>
      <c r="Z85" s="47"/>
      <c r="AA85" s="47"/>
      <c r="AB85" s="47"/>
      <c r="AC85" s="47"/>
      <c r="AD85" s="47"/>
      <c r="AE85" s="47"/>
      <c r="AF85" s="47"/>
      <c r="AG85" s="47"/>
      <c r="AH85" s="52"/>
    </row>
    <row r="86" spans="1:34" ht="15.75" x14ac:dyDescent="0.2">
      <c r="A86" s="61" t="s">
        <v>65</v>
      </c>
      <c r="B86" s="61" t="s">
        <v>68</v>
      </c>
      <c r="C86" s="48">
        <f>SUMPRODUCT(('Old Data'!$A$2:$A$8848=C$3)*('Old Data'!$D$2:$D$8848=$A86)*('Old Data'!$E$2:$E$8848=$B86)*('Old Data'!$F$2:$F$8848))</f>
        <v>112</v>
      </c>
      <c r="D86" s="48" cm="1">
        <f t="array" ref="D86">SUMPRODUCT((Data!$A$2:$A$44262=D$3)*(Data!$D$2:$D$44262=$A86)*(Data!$E$2:$E$44262=$B86)*(Data!$F$2:$F$44262))</f>
        <v>91</v>
      </c>
      <c r="E86" s="48" cm="1">
        <f t="array" ref="E86">SUMPRODUCT((Data!$A$2:$A$44262=E$3)*(Data!$D$2:$D$44262=$A86)*(Data!$E$2:$E$44262=$B86)*(Data!$F$2:$F$44262))</f>
        <v>122</v>
      </c>
      <c r="F86" s="48" cm="1">
        <f t="array" ref="F86">SUMPRODUCT((Data!$A$2:$A$44262=F$3)*(Data!$D$2:$D$44262=$A86)*(Data!$E$2:$E$44262=$B86)*(Data!$F$2:$F$44262))</f>
        <v>141</v>
      </c>
      <c r="G86" s="48" cm="1">
        <f t="array" ref="G86">SUMPRODUCT((Data!$A$2:$A$44262=G$3)*(Data!$D$2:$D$44262=$A86)*(Data!$E$2:$E$44262=$B86)*(Data!$F$2:$F$44262))</f>
        <v>148</v>
      </c>
      <c r="H86" s="48" cm="1">
        <f t="array" ref="H86">SUMPRODUCT((Data!$A$2:$A$44262=H$3)*(Data!$D$2:$D$44262=$A86)*(Data!$E$2:$E$44262=$B86)*(Data!$F$2:$F$44262))</f>
        <v>148</v>
      </c>
      <c r="I86" s="48" cm="1">
        <f t="array" ref="I86">SUMPRODUCT((Data!$A$2:$A$44262=I$3)*(Data!$D$2:$D$44262=$A86)*(Data!$E$2:$E$44262=$B86)*(Data!$F$2:$F$44262))</f>
        <v>139</v>
      </c>
      <c r="J86" s="48" cm="1">
        <f t="array" ref="J86">SUMPRODUCT((Data!$A$2:$A$44262=J$3)*(Data!$D$2:$D$44262=$A86)*(Data!$E$2:$E$44262=$B86)*(Data!$F$2:$F$44262))</f>
        <v>149</v>
      </c>
      <c r="K86" s="48" cm="1">
        <f t="array" ref="K86">SUMPRODUCT((Data!$A$2:$A$44262=K$3)*(Data!$D$2:$D$44262=$A86)*(Data!$E$2:$E$44262=$B86)*(Data!$F$2:$F$44262))</f>
        <v>139</v>
      </c>
      <c r="L86" s="48" cm="1">
        <f t="array" ref="L86">SUMPRODUCT((Data!$A$2:$A$44262=L$3)*(Data!$D$2:$D$44262=$A86)*(Data!$E$2:$E$44262=$B86)*(Data!$F$2:$F$44262))</f>
        <v>166</v>
      </c>
      <c r="M86" s="48" cm="1">
        <f t="array" ref="M86">SUMPRODUCT((Data!$A$2:$A$44262=M$3)*(Data!$D$2:$D$44262=$A86)*(Data!$E$2:$E$44262=$B86)*(Data!$F$2:$F$44262))</f>
        <v>211</v>
      </c>
      <c r="N86" s="48" cm="1">
        <f t="array" ref="N86">SUMPRODUCT((Data!$A$2:$A$44262=N$3)*(Data!$D$2:$D$44262=$A86)*(Data!$E$2:$E$44262=$B86)*(Data!$F$2:$F$44262))</f>
        <v>219</v>
      </c>
      <c r="O86" s="48" cm="1">
        <f t="array" ref="O86">SUMPRODUCT((Data!$A$2:$A$44262=O$3)*(Data!$D$2:$D$44262=$A86)*(Data!$E$2:$E$44262=$B86)*(Data!$F$2:$F$44262))</f>
        <v>219</v>
      </c>
      <c r="P86" s="48" cm="1">
        <f t="array" ref="P86">SUMPRODUCT((Data!$A$2:$A$44262=P$3)*(Data!$D$2:$D$44262=$A86)*(Data!$E$2:$E$44262=$B86)*(Data!$F$2:$F$44262))</f>
        <v>218</v>
      </c>
      <c r="Q86" s="48" cm="1">
        <f t="array" ref="Q86">SUMPRODUCT((Data!$A$2:$A$44262=Q$3)*(Data!$D$2:$D$44262=$A86)*(Data!$E$2:$E$44262=$B86)*(Data!$F$2:$F$44262))</f>
        <v>260</v>
      </c>
      <c r="R86" s="49" cm="1">
        <f t="array" ref="R86">SUMPRODUCT((Data!$A$2:$A$44262=R$3)*(Data!$D$2:$D$44262=$A86)*(Data!$E$2:$E$44262=$B86)*(Data!$F$2:$F$44262))</f>
        <v>227</v>
      </c>
      <c r="S86" s="48" cm="1">
        <f t="array" ref="S86">SUMPRODUCT((Data!$B$2:$B$44262=S$3)*(Data!$D$2:$D$44262=$A86)*(Data!$E$2:$E$44262=$B86)*(Data!$F$2:$F$44262))</f>
        <v>260</v>
      </c>
      <c r="T86" s="48" cm="1">
        <f t="array" ref="T86">SUMPRODUCT((Data!$B$2:$B$44262=T$3)*(Data!$D$2:$D$44262=$A86)*(Data!$E$2:$E$44262=$B86)*(Data!$F$2:$F$44262))</f>
        <v>227</v>
      </c>
      <c r="U86" s="58">
        <f t="shared" si="8"/>
        <v>-0.12692307692307692</v>
      </c>
      <c r="V86" s="58"/>
      <c r="W86" s="47"/>
      <c r="X86" s="47"/>
      <c r="Y86" s="47"/>
      <c r="Z86" s="47"/>
      <c r="AA86" s="47"/>
      <c r="AB86" s="47"/>
      <c r="AC86" s="47"/>
      <c r="AD86" s="47"/>
      <c r="AE86" s="47"/>
      <c r="AF86" s="47"/>
      <c r="AG86" s="47"/>
      <c r="AH86" s="52"/>
    </row>
    <row r="87" spans="1:34" ht="15.75" x14ac:dyDescent="0.2">
      <c r="A87" s="61" t="s">
        <v>65</v>
      </c>
      <c r="B87" s="61" t="s">
        <v>69</v>
      </c>
      <c r="C87" s="48">
        <f>SUMPRODUCT(('Old Data'!$A$2:$A$8848=C$3)*('Old Data'!$D$2:$D$8848=$A87)*('Old Data'!$E$2:$E$8848=$B87)*('Old Data'!$F$2:$F$8848))</f>
        <v>19</v>
      </c>
      <c r="D87" s="48" cm="1">
        <f t="array" ref="D87">SUMPRODUCT((Data!$A$2:$A$44262=D$3)*(Data!$D$2:$D$44262=$A87)*(Data!$E$2:$E$44262=$B87)*(Data!$F$2:$F$44262))</f>
        <v>34</v>
      </c>
      <c r="E87" s="48" cm="1">
        <f t="array" ref="E87">SUMPRODUCT((Data!$A$2:$A$44262=E$3)*(Data!$D$2:$D$44262=$A87)*(Data!$E$2:$E$44262=$B87)*(Data!$F$2:$F$44262))</f>
        <v>29</v>
      </c>
      <c r="F87" s="48" cm="1">
        <f t="array" ref="F87">SUMPRODUCT((Data!$A$2:$A$44262=F$3)*(Data!$D$2:$D$44262=$A87)*(Data!$E$2:$E$44262=$B87)*(Data!$F$2:$F$44262))</f>
        <v>47</v>
      </c>
      <c r="G87" s="48" cm="1">
        <f t="array" ref="G87">SUMPRODUCT((Data!$A$2:$A$44262=G$3)*(Data!$D$2:$D$44262=$A87)*(Data!$E$2:$E$44262=$B87)*(Data!$F$2:$F$44262))</f>
        <v>29</v>
      </c>
      <c r="H87" s="48" cm="1">
        <f t="array" ref="H87">SUMPRODUCT((Data!$A$2:$A$44262=H$3)*(Data!$D$2:$D$44262=$A87)*(Data!$E$2:$E$44262=$B87)*(Data!$F$2:$F$44262))</f>
        <v>25</v>
      </c>
      <c r="I87" s="48" cm="1">
        <f t="array" ref="I87">SUMPRODUCT((Data!$A$2:$A$44262=I$3)*(Data!$D$2:$D$44262=$A87)*(Data!$E$2:$E$44262=$B87)*(Data!$F$2:$F$44262))</f>
        <v>25</v>
      </c>
      <c r="J87" s="48" cm="1">
        <f t="array" ref="J87">SUMPRODUCT((Data!$A$2:$A$44262=J$3)*(Data!$D$2:$D$44262=$A87)*(Data!$E$2:$E$44262=$B87)*(Data!$F$2:$F$44262))</f>
        <v>30</v>
      </c>
      <c r="K87" s="48" cm="1">
        <f t="array" ref="K87">SUMPRODUCT((Data!$A$2:$A$44262=K$3)*(Data!$D$2:$D$44262=$A87)*(Data!$E$2:$E$44262=$B87)*(Data!$F$2:$F$44262))</f>
        <v>11</v>
      </c>
      <c r="L87" s="48" cm="1">
        <f t="array" ref="L87">SUMPRODUCT((Data!$A$2:$A$44262=L$3)*(Data!$D$2:$D$44262=$A87)*(Data!$E$2:$E$44262=$B87)*(Data!$F$2:$F$44262))</f>
        <v>11</v>
      </c>
      <c r="M87" s="48" cm="1">
        <f t="array" ref="M87">SUMPRODUCT((Data!$A$2:$A$44262=M$3)*(Data!$D$2:$D$44262=$A87)*(Data!$E$2:$E$44262=$B87)*(Data!$F$2:$F$44262))</f>
        <v>12</v>
      </c>
      <c r="N87" s="48" cm="1">
        <f t="array" ref="N87">SUMPRODUCT((Data!$A$2:$A$44262=N$3)*(Data!$D$2:$D$44262=$A87)*(Data!$E$2:$E$44262=$B87)*(Data!$F$2:$F$44262))</f>
        <v>5</v>
      </c>
      <c r="O87" s="48" cm="1">
        <f t="array" ref="O87">SUMPRODUCT((Data!$A$2:$A$44262=O$3)*(Data!$D$2:$D$44262=$A87)*(Data!$E$2:$E$44262=$B87)*(Data!$F$2:$F$44262))</f>
        <v>4</v>
      </c>
      <c r="P87" s="48" cm="1">
        <f t="array" ref="P87">SUMPRODUCT((Data!$A$2:$A$44262=P$3)*(Data!$D$2:$D$44262=$A87)*(Data!$E$2:$E$44262=$B87)*(Data!$F$2:$F$44262))</f>
        <v>8</v>
      </c>
      <c r="Q87" s="48" cm="1">
        <f t="array" ref="Q87">SUMPRODUCT((Data!$A$2:$A$44262=Q$3)*(Data!$D$2:$D$44262=$A87)*(Data!$E$2:$E$44262=$B87)*(Data!$F$2:$F$44262))</f>
        <v>3</v>
      </c>
      <c r="R87" s="49" cm="1">
        <f t="array" ref="R87">SUMPRODUCT((Data!$A$2:$A$44262=R$3)*(Data!$D$2:$D$44262=$A87)*(Data!$E$2:$E$44262=$B87)*(Data!$F$2:$F$44262))</f>
        <v>5</v>
      </c>
      <c r="S87" s="48" cm="1">
        <f t="array" ref="S87">SUMPRODUCT((Data!$B$2:$B$44262=S$3)*(Data!$D$2:$D$44262=$A87)*(Data!$E$2:$E$44262=$B87)*(Data!$F$2:$F$44262))</f>
        <v>3</v>
      </c>
      <c r="T87" s="48" cm="1">
        <f t="array" ref="T87">SUMPRODUCT((Data!$B$2:$B$44262=T$3)*(Data!$D$2:$D$44262=$A87)*(Data!$E$2:$E$44262=$B87)*(Data!$F$2:$F$44262))</f>
        <v>5</v>
      </c>
      <c r="U87" s="58">
        <f t="shared" si="8"/>
        <v>0.66666666666666674</v>
      </c>
      <c r="V87" s="58"/>
      <c r="W87" s="47"/>
      <c r="X87" s="47"/>
      <c r="Y87" s="47"/>
      <c r="Z87" s="47"/>
      <c r="AA87" s="47"/>
      <c r="AB87" s="47"/>
      <c r="AC87" s="47"/>
      <c r="AD87" s="47"/>
      <c r="AE87" s="47"/>
      <c r="AF87" s="47"/>
      <c r="AG87" s="47"/>
      <c r="AH87" s="52"/>
    </row>
    <row r="88" spans="1:34" ht="15.75" x14ac:dyDescent="0.2">
      <c r="A88" s="61" t="s">
        <v>65</v>
      </c>
      <c r="B88" s="61" t="s">
        <v>70</v>
      </c>
      <c r="C88" s="48">
        <f>SUMPRODUCT(('Old Data'!$A$2:$A$8848=C$3)*('Old Data'!$D$2:$D$8848=$A88)*('Old Data'!$E$2:$E$8848=$B88)*('Old Data'!$F$2:$F$8848))</f>
        <v>374</v>
      </c>
      <c r="D88" s="48" cm="1">
        <f t="array" ref="D88">SUMPRODUCT((Data!$A$2:$A$44262=D$3)*(Data!$D$2:$D$44262=$A88)*(Data!$E$2:$E$44262=$B88)*(Data!$F$2:$F$44262))</f>
        <v>274</v>
      </c>
      <c r="E88" s="48" cm="1">
        <f t="array" ref="E88">SUMPRODUCT((Data!$A$2:$A$44262=E$3)*(Data!$D$2:$D$44262=$A88)*(Data!$E$2:$E$44262=$B88)*(Data!$F$2:$F$44262))</f>
        <v>270</v>
      </c>
      <c r="F88" s="48" cm="1">
        <f t="array" ref="F88">SUMPRODUCT((Data!$A$2:$A$44262=F$3)*(Data!$D$2:$D$44262=$A88)*(Data!$E$2:$E$44262=$B88)*(Data!$F$2:$F$44262))</f>
        <v>118</v>
      </c>
      <c r="G88" s="48" cm="1">
        <f t="array" ref="G88">SUMPRODUCT((Data!$A$2:$A$44262=G$3)*(Data!$D$2:$D$44262=$A88)*(Data!$E$2:$E$44262=$B88)*(Data!$F$2:$F$44262))</f>
        <v>116</v>
      </c>
      <c r="H88" s="48" cm="1">
        <f t="array" ref="H88">SUMPRODUCT((Data!$A$2:$A$44262=H$3)*(Data!$D$2:$D$44262=$A88)*(Data!$E$2:$E$44262=$B88)*(Data!$F$2:$F$44262))</f>
        <v>113</v>
      </c>
      <c r="I88" s="48" cm="1">
        <f t="array" ref="I88">SUMPRODUCT((Data!$A$2:$A$44262=I$3)*(Data!$D$2:$D$44262=$A88)*(Data!$E$2:$E$44262=$B88)*(Data!$F$2:$F$44262))</f>
        <v>109</v>
      </c>
      <c r="J88" s="48" cm="1">
        <f t="array" ref="J88">SUMPRODUCT((Data!$A$2:$A$44262=J$3)*(Data!$D$2:$D$44262=$A88)*(Data!$E$2:$E$44262=$B88)*(Data!$F$2:$F$44262))</f>
        <v>91</v>
      </c>
      <c r="K88" s="48" cm="1">
        <f t="array" ref="K88">SUMPRODUCT((Data!$A$2:$A$44262=K$3)*(Data!$D$2:$D$44262=$A88)*(Data!$E$2:$E$44262=$B88)*(Data!$F$2:$F$44262))</f>
        <v>73</v>
      </c>
      <c r="L88" s="48" cm="1">
        <f t="array" ref="L88">SUMPRODUCT((Data!$A$2:$A$44262=L$3)*(Data!$D$2:$D$44262=$A88)*(Data!$E$2:$E$44262=$B88)*(Data!$F$2:$F$44262))</f>
        <v>76</v>
      </c>
      <c r="M88" s="48" cm="1">
        <f t="array" ref="M88">SUMPRODUCT((Data!$A$2:$A$44262=M$3)*(Data!$D$2:$D$44262=$A88)*(Data!$E$2:$E$44262=$B88)*(Data!$F$2:$F$44262))</f>
        <v>89</v>
      </c>
      <c r="N88" s="48" cm="1">
        <f t="array" ref="N88">SUMPRODUCT((Data!$A$2:$A$44262=N$3)*(Data!$D$2:$D$44262=$A88)*(Data!$E$2:$E$44262=$B88)*(Data!$F$2:$F$44262))</f>
        <v>67</v>
      </c>
      <c r="O88" s="48" cm="1">
        <f t="array" ref="O88">SUMPRODUCT((Data!$A$2:$A$44262=O$3)*(Data!$D$2:$D$44262=$A88)*(Data!$E$2:$E$44262=$B88)*(Data!$F$2:$F$44262))</f>
        <v>87</v>
      </c>
      <c r="P88" s="48" cm="1">
        <f t="array" ref="P88">SUMPRODUCT((Data!$A$2:$A$44262=P$3)*(Data!$D$2:$D$44262=$A88)*(Data!$E$2:$E$44262=$B88)*(Data!$F$2:$F$44262))</f>
        <v>100</v>
      </c>
      <c r="Q88" s="48" cm="1">
        <f t="array" ref="Q88">SUMPRODUCT((Data!$A$2:$A$44262=Q$3)*(Data!$D$2:$D$44262=$A88)*(Data!$E$2:$E$44262=$B88)*(Data!$F$2:$F$44262))</f>
        <v>77</v>
      </c>
      <c r="R88" s="49" cm="1">
        <f t="array" ref="R88">SUMPRODUCT((Data!$A$2:$A$44262=R$3)*(Data!$D$2:$D$44262=$A88)*(Data!$E$2:$E$44262=$B88)*(Data!$F$2:$F$44262))</f>
        <v>78</v>
      </c>
      <c r="S88" s="48" cm="1">
        <f t="array" ref="S88">SUMPRODUCT((Data!$B$2:$B$44262=S$3)*(Data!$D$2:$D$44262=$A88)*(Data!$E$2:$E$44262=$B88)*(Data!$F$2:$F$44262))</f>
        <v>77</v>
      </c>
      <c r="T88" s="48" cm="1">
        <f t="array" ref="T88">SUMPRODUCT((Data!$B$2:$B$44262=T$3)*(Data!$D$2:$D$44262=$A88)*(Data!$E$2:$E$44262=$B88)*(Data!$F$2:$F$44262))</f>
        <v>78</v>
      </c>
      <c r="U88" s="58">
        <f t="shared" si="8"/>
        <v>1.298701298701288E-2</v>
      </c>
      <c r="V88" s="58"/>
      <c r="W88" s="47"/>
      <c r="X88" s="47"/>
      <c r="Y88" s="47"/>
      <c r="Z88" s="47"/>
      <c r="AA88" s="47"/>
      <c r="AB88" s="47"/>
      <c r="AC88" s="47"/>
      <c r="AD88" s="47"/>
      <c r="AE88" s="47"/>
      <c r="AF88" s="47"/>
      <c r="AG88" s="47"/>
      <c r="AH88" s="52"/>
    </row>
    <row r="89" spans="1:34" ht="15.75" x14ac:dyDescent="0.2">
      <c r="A89" s="61" t="s">
        <v>65</v>
      </c>
      <c r="B89" s="61" t="s">
        <v>71</v>
      </c>
      <c r="C89" s="48">
        <f>SUMPRODUCT(('Old Data'!$A$2:$A$8848=C$3)*('Old Data'!$D$2:$D$8848=$A89)*('Old Data'!$E$2:$E$8848=$B89)*('Old Data'!$F$2:$F$8848))</f>
        <v>1397</v>
      </c>
      <c r="D89" s="48" cm="1">
        <f t="array" ref="D89">SUMPRODUCT((Data!$A$2:$A$44262=D$3)*(Data!$D$2:$D$44262=$A89)*(Data!$E$2:$E$44262=$B89)*(Data!$F$2:$F$44262))</f>
        <v>1365</v>
      </c>
      <c r="E89" s="48" cm="1">
        <f t="array" ref="E89">SUMPRODUCT((Data!$A$2:$A$44262=E$3)*(Data!$D$2:$D$44262=$A89)*(Data!$E$2:$E$44262=$B89)*(Data!$F$2:$F$44262))</f>
        <v>1381</v>
      </c>
      <c r="F89" s="48" cm="1">
        <f t="array" ref="F89">SUMPRODUCT((Data!$A$2:$A$44262=F$3)*(Data!$D$2:$D$44262=$A89)*(Data!$E$2:$E$44262=$B89)*(Data!$F$2:$F$44262))</f>
        <v>1072</v>
      </c>
      <c r="G89" s="48" cm="1">
        <f t="array" ref="G89">SUMPRODUCT((Data!$A$2:$A$44262=G$3)*(Data!$D$2:$D$44262=$A89)*(Data!$E$2:$E$44262=$B89)*(Data!$F$2:$F$44262))</f>
        <v>1020</v>
      </c>
      <c r="H89" s="48" cm="1">
        <f t="array" ref="H89">SUMPRODUCT((Data!$A$2:$A$44262=H$3)*(Data!$D$2:$D$44262=$A89)*(Data!$E$2:$E$44262=$B89)*(Data!$F$2:$F$44262))</f>
        <v>1074</v>
      </c>
      <c r="I89" s="48" cm="1">
        <f t="array" ref="I89">SUMPRODUCT((Data!$A$2:$A$44262=I$3)*(Data!$D$2:$D$44262=$A89)*(Data!$E$2:$E$44262=$B89)*(Data!$F$2:$F$44262))</f>
        <v>1139</v>
      </c>
      <c r="J89" s="48" cm="1">
        <f t="array" ref="J89">SUMPRODUCT((Data!$A$2:$A$44262=J$3)*(Data!$D$2:$D$44262=$A89)*(Data!$E$2:$E$44262=$B89)*(Data!$F$2:$F$44262))</f>
        <v>1238</v>
      </c>
      <c r="K89" s="48" cm="1">
        <f t="array" ref="K89">SUMPRODUCT((Data!$A$2:$A$44262=K$3)*(Data!$D$2:$D$44262=$A89)*(Data!$E$2:$E$44262=$B89)*(Data!$F$2:$F$44262))</f>
        <v>1254</v>
      </c>
      <c r="L89" s="48" cm="1">
        <f t="array" ref="L89">SUMPRODUCT((Data!$A$2:$A$44262=L$3)*(Data!$D$2:$D$44262=$A89)*(Data!$E$2:$E$44262=$B89)*(Data!$F$2:$F$44262))</f>
        <v>1310</v>
      </c>
      <c r="M89" s="48" cm="1">
        <f t="array" ref="M89">SUMPRODUCT((Data!$A$2:$A$44262=M$3)*(Data!$D$2:$D$44262=$A89)*(Data!$E$2:$E$44262=$B89)*(Data!$F$2:$F$44262))</f>
        <v>1233</v>
      </c>
      <c r="N89" s="48" cm="1">
        <f t="array" ref="N89">SUMPRODUCT((Data!$A$2:$A$44262=N$3)*(Data!$D$2:$D$44262=$A89)*(Data!$E$2:$E$44262=$B89)*(Data!$F$2:$F$44262))</f>
        <v>1148</v>
      </c>
      <c r="O89" s="48" cm="1">
        <f t="array" ref="O89">SUMPRODUCT((Data!$A$2:$A$44262=O$3)*(Data!$D$2:$D$44262=$A89)*(Data!$E$2:$E$44262=$B89)*(Data!$F$2:$F$44262))</f>
        <v>1521</v>
      </c>
      <c r="P89" s="48" cm="1">
        <f t="array" ref="P89">SUMPRODUCT((Data!$A$2:$A$44262=P$3)*(Data!$D$2:$D$44262=$A89)*(Data!$E$2:$E$44262=$B89)*(Data!$F$2:$F$44262))</f>
        <v>1632</v>
      </c>
      <c r="Q89" s="48" cm="1">
        <f t="array" ref="Q89">SUMPRODUCT((Data!$A$2:$A$44262=Q$3)*(Data!$D$2:$D$44262=$A89)*(Data!$E$2:$E$44262=$B89)*(Data!$F$2:$F$44262))</f>
        <v>1747</v>
      </c>
      <c r="R89" s="49" cm="1">
        <f t="array" ref="R89">SUMPRODUCT((Data!$A$2:$A$44262=R$3)*(Data!$D$2:$D$44262=$A89)*(Data!$E$2:$E$44262=$B89)*(Data!$F$2:$F$44262))</f>
        <v>1770</v>
      </c>
      <c r="S89" s="48" cm="1">
        <f t="array" ref="S89">SUMPRODUCT((Data!$B$2:$B$44262=S$3)*(Data!$D$2:$D$44262=$A89)*(Data!$E$2:$E$44262=$B89)*(Data!$F$2:$F$44262))</f>
        <v>1747</v>
      </c>
      <c r="T89" s="48" cm="1">
        <f t="array" ref="T89">SUMPRODUCT((Data!$B$2:$B$44262=T$3)*(Data!$D$2:$D$44262=$A89)*(Data!$E$2:$E$44262=$B89)*(Data!$F$2:$F$44262))</f>
        <v>1770</v>
      </c>
      <c r="U89" s="58">
        <f t="shared" si="8"/>
        <v>1.3165426445334916E-2</v>
      </c>
      <c r="V89" s="58"/>
      <c r="W89" s="47"/>
      <c r="X89" s="47"/>
      <c r="Y89" s="47"/>
      <c r="Z89" s="47"/>
      <c r="AA89" s="47"/>
      <c r="AB89" s="47"/>
      <c r="AC89" s="47"/>
      <c r="AD89" s="47"/>
      <c r="AE89" s="47"/>
      <c r="AF89" s="47"/>
      <c r="AG89" s="47"/>
      <c r="AH89" s="52"/>
    </row>
    <row r="90" spans="1:34" ht="15.75" x14ac:dyDescent="0.2">
      <c r="A90" s="61" t="s">
        <v>65</v>
      </c>
      <c r="B90" s="61" t="s">
        <v>72</v>
      </c>
      <c r="C90" s="48">
        <f>SUMPRODUCT(('Old Data'!$A$2:$A$8848=C$3)*('Old Data'!$D$2:$D$8848=$A90)*('Old Data'!$E$2:$E$8848=$B90)*('Old Data'!$F$2:$F$8848))</f>
        <v>85</v>
      </c>
      <c r="D90" s="48" cm="1">
        <f t="array" ref="D90">SUMPRODUCT((Data!$A$2:$A$44262=D$3)*(Data!$D$2:$D$44262=$A90)*(Data!$E$2:$E$44262=$B90)*(Data!$F$2:$F$44262))</f>
        <v>90</v>
      </c>
      <c r="E90" s="48" cm="1">
        <f t="array" ref="E90">SUMPRODUCT((Data!$A$2:$A$44262=E$3)*(Data!$D$2:$D$44262=$A90)*(Data!$E$2:$E$44262=$B90)*(Data!$F$2:$F$44262))</f>
        <v>93</v>
      </c>
      <c r="F90" s="48" cm="1">
        <f t="array" ref="F90">SUMPRODUCT((Data!$A$2:$A$44262=F$3)*(Data!$D$2:$D$44262=$A90)*(Data!$E$2:$E$44262=$B90)*(Data!$F$2:$F$44262))</f>
        <v>79</v>
      </c>
      <c r="G90" s="48" cm="1">
        <f t="array" ref="G90">SUMPRODUCT((Data!$A$2:$A$44262=G$3)*(Data!$D$2:$D$44262=$A90)*(Data!$E$2:$E$44262=$B90)*(Data!$F$2:$F$44262))</f>
        <v>62</v>
      </c>
      <c r="H90" s="48" cm="1">
        <f t="array" ref="H90">SUMPRODUCT((Data!$A$2:$A$44262=H$3)*(Data!$D$2:$D$44262=$A90)*(Data!$E$2:$E$44262=$B90)*(Data!$F$2:$F$44262))</f>
        <v>76</v>
      </c>
      <c r="I90" s="48" cm="1">
        <f t="array" ref="I90">SUMPRODUCT((Data!$A$2:$A$44262=I$3)*(Data!$D$2:$D$44262=$A90)*(Data!$E$2:$E$44262=$B90)*(Data!$F$2:$F$44262))</f>
        <v>76</v>
      </c>
      <c r="J90" s="48" cm="1">
        <f t="array" ref="J90">SUMPRODUCT((Data!$A$2:$A$44262=J$3)*(Data!$D$2:$D$44262=$A90)*(Data!$E$2:$E$44262=$B90)*(Data!$F$2:$F$44262))</f>
        <v>73</v>
      </c>
      <c r="K90" s="48" cm="1">
        <f t="array" ref="K90">SUMPRODUCT((Data!$A$2:$A$44262=K$3)*(Data!$D$2:$D$44262=$A90)*(Data!$E$2:$E$44262=$B90)*(Data!$F$2:$F$44262))</f>
        <v>71</v>
      </c>
      <c r="L90" s="48" cm="1">
        <f t="array" ref="L90">SUMPRODUCT((Data!$A$2:$A$44262=L$3)*(Data!$D$2:$D$44262=$A90)*(Data!$E$2:$E$44262=$B90)*(Data!$F$2:$F$44262))</f>
        <v>79</v>
      </c>
      <c r="M90" s="48" cm="1">
        <f t="array" ref="M90">SUMPRODUCT((Data!$A$2:$A$44262=M$3)*(Data!$D$2:$D$44262=$A90)*(Data!$E$2:$E$44262=$B90)*(Data!$F$2:$F$44262))</f>
        <v>78</v>
      </c>
      <c r="N90" s="48" cm="1">
        <f t="array" ref="N90">SUMPRODUCT((Data!$A$2:$A$44262=N$3)*(Data!$D$2:$D$44262=$A90)*(Data!$E$2:$E$44262=$B90)*(Data!$F$2:$F$44262))</f>
        <v>64</v>
      </c>
      <c r="O90" s="48" cm="1">
        <f t="array" ref="O90">SUMPRODUCT((Data!$A$2:$A$44262=O$3)*(Data!$D$2:$D$44262=$A90)*(Data!$E$2:$E$44262=$B90)*(Data!$F$2:$F$44262))</f>
        <v>70</v>
      </c>
      <c r="P90" s="48" cm="1">
        <f t="array" ref="P90">SUMPRODUCT((Data!$A$2:$A$44262=P$3)*(Data!$D$2:$D$44262=$A90)*(Data!$E$2:$E$44262=$B90)*(Data!$F$2:$F$44262))</f>
        <v>90</v>
      </c>
      <c r="Q90" s="48" cm="1">
        <f t="array" ref="Q90">SUMPRODUCT((Data!$A$2:$A$44262=Q$3)*(Data!$D$2:$D$44262=$A90)*(Data!$E$2:$E$44262=$B90)*(Data!$F$2:$F$44262))</f>
        <v>90</v>
      </c>
      <c r="R90" s="49" cm="1">
        <f t="array" ref="R90">SUMPRODUCT((Data!$A$2:$A$44262=R$3)*(Data!$D$2:$D$44262=$A90)*(Data!$E$2:$E$44262=$B90)*(Data!$F$2:$F$44262))</f>
        <v>93</v>
      </c>
      <c r="S90" s="48" cm="1">
        <f t="array" ref="S90">SUMPRODUCT((Data!$B$2:$B$44262=S$3)*(Data!$D$2:$D$44262=$A90)*(Data!$E$2:$E$44262=$B90)*(Data!$F$2:$F$44262))</f>
        <v>90</v>
      </c>
      <c r="T90" s="48" cm="1">
        <f t="array" ref="T90">SUMPRODUCT((Data!$B$2:$B$44262=T$3)*(Data!$D$2:$D$44262=$A90)*(Data!$E$2:$E$44262=$B90)*(Data!$F$2:$F$44262))</f>
        <v>93</v>
      </c>
      <c r="U90" s="58">
        <f t="shared" si="8"/>
        <v>3.3333333333333437E-2</v>
      </c>
      <c r="V90" s="58"/>
      <c r="W90" s="47"/>
      <c r="X90" s="47"/>
      <c r="Y90" s="47"/>
      <c r="Z90" s="47"/>
      <c r="AA90" s="47"/>
      <c r="AB90" s="47"/>
      <c r="AC90" s="47"/>
      <c r="AD90" s="47"/>
      <c r="AE90" s="47"/>
      <c r="AF90" s="47"/>
      <c r="AG90" s="47"/>
      <c r="AH90" s="52"/>
    </row>
    <row r="91" spans="1:34" ht="15.75" x14ac:dyDescent="0.2">
      <c r="A91" s="61" t="s">
        <v>65</v>
      </c>
      <c r="B91" s="61" t="s">
        <v>23</v>
      </c>
      <c r="C91" s="48">
        <f>SUMPRODUCT(('Old Data'!$A$2:$A$8848=C$3)*('Old Data'!$D$2:$D$8848=$A91)*('Old Data'!$E$2:$E$8848=$B91)*('Old Data'!$F$2:$F$8848))</f>
        <v>2123</v>
      </c>
      <c r="D91" s="48" cm="1">
        <f t="array" ref="D91">SUMPRODUCT((Data!$A$2:$A$44262=D$3)*(Data!$D$2:$D$44262=$A91)*(Data!$E$2:$E$44262=$B91)*(Data!$F$2:$F$44262))</f>
        <v>1850</v>
      </c>
      <c r="E91" s="48" cm="1">
        <f t="array" ref="E91">SUMPRODUCT((Data!$A$2:$A$44262=E$3)*(Data!$D$2:$D$44262=$A91)*(Data!$E$2:$E$44262=$B91)*(Data!$F$2:$F$44262))</f>
        <v>1664</v>
      </c>
      <c r="F91" s="48" cm="1">
        <f t="array" ref="F91">SUMPRODUCT((Data!$A$2:$A$44262=F$3)*(Data!$D$2:$D$44262=$A91)*(Data!$E$2:$E$44262=$B91)*(Data!$F$2:$F$44262))</f>
        <v>1697</v>
      </c>
      <c r="G91" s="48" cm="1">
        <f t="array" ref="G91">SUMPRODUCT((Data!$A$2:$A$44262=G$3)*(Data!$D$2:$D$44262=$A91)*(Data!$E$2:$E$44262=$B91)*(Data!$F$2:$F$44262))</f>
        <v>1654</v>
      </c>
      <c r="H91" s="48" cm="1">
        <f t="array" ref="H91">SUMPRODUCT((Data!$A$2:$A$44262=H$3)*(Data!$D$2:$D$44262=$A91)*(Data!$E$2:$E$44262=$B91)*(Data!$F$2:$F$44262))</f>
        <v>1867</v>
      </c>
      <c r="I91" s="48" cm="1">
        <f t="array" ref="I91">SUMPRODUCT((Data!$A$2:$A$44262=I$3)*(Data!$D$2:$D$44262=$A91)*(Data!$E$2:$E$44262=$B91)*(Data!$F$2:$F$44262))</f>
        <v>1859</v>
      </c>
      <c r="J91" s="48" cm="1">
        <f t="array" ref="J91">SUMPRODUCT((Data!$A$2:$A$44262=J$3)*(Data!$D$2:$D$44262=$A91)*(Data!$E$2:$E$44262=$B91)*(Data!$F$2:$F$44262))</f>
        <v>1870</v>
      </c>
      <c r="K91" s="48" cm="1">
        <f t="array" ref="K91">SUMPRODUCT((Data!$A$2:$A$44262=K$3)*(Data!$D$2:$D$44262=$A91)*(Data!$E$2:$E$44262=$B91)*(Data!$F$2:$F$44262))</f>
        <v>1983</v>
      </c>
      <c r="L91" s="48" cm="1">
        <f t="array" ref="L91">SUMPRODUCT((Data!$A$2:$A$44262=L$3)*(Data!$D$2:$D$44262=$A91)*(Data!$E$2:$E$44262=$B91)*(Data!$F$2:$F$44262))</f>
        <v>1921</v>
      </c>
      <c r="M91" s="48" cm="1">
        <f t="array" ref="M91">SUMPRODUCT((Data!$A$2:$A$44262=M$3)*(Data!$D$2:$D$44262=$A91)*(Data!$E$2:$E$44262=$B91)*(Data!$F$2:$F$44262))</f>
        <v>2199</v>
      </c>
      <c r="N91" s="48" cm="1">
        <f t="array" ref="N91">SUMPRODUCT((Data!$A$2:$A$44262=N$3)*(Data!$D$2:$D$44262=$A91)*(Data!$E$2:$E$44262=$B91)*(Data!$F$2:$F$44262))</f>
        <v>1820</v>
      </c>
      <c r="O91" s="48" cm="1">
        <f t="array" ref="O91">SUMPRODUCT((Data!$A$2:$A$44262=O$3)*(Data!$D$2:$D$44262=$A91)*(Data!$E$2:$E$44262=$B91)*(Data!$F$2:$F$44262))</f>
        <v>2554</v>
      </c>
      <c r="P91" s="48" cm="1">
        <f t="array" ref="P91">SUMPRODUCT((Data!$A$2:$A$44262=P$3)*(Data!$D$2:$D$44262=$A91)*(Data!$E$2:$E$44262=$B91)*(Data!$F$2:$F$44262))</f>
        <v>2397</v>
      </c>
      <c r="Q91" s="48" cm="1">
        <f t="array" ref="Q91">SUMPRODUCT((Data!$A$2:$A$44262=Q$3)*(Data!$D$2:$D$44262=$A91)*(Data!$E$2:$E$44262=$B91)*(Data!$F$2:$F$44262))</f>
        <v>2158</v>
      </c>
      <c r="R91" s="49" cm="1">
        <f t="array" ref="R91">SUMPRODUCT((Data!$A$2:$A$44262=R$3)*(Data!$D$2:$D$44262=$A91)*(Data!$E$2:$E$44262=$B91)*(Data!$F$2:$F$44262))</f>
        <v>2078</v>
      </c>
      <c r="S91" s="48" cm="1">
        <f t="array" ref="S91">SUMPRODUCT((Data!$B$2:$B$44262=S$3)*(Data!$D$2:$D$44262=$A91)*(Data!$E$2:$E$44262=$B91)*(Data!$F$2:$F$44262))</f>
        <v>2158</v>
      </c>
      <c r="T91" s="48" cm="1">
        <f t="array" ref="T91">SUMPRODUCT((Data!$B$2:$B$44262=T$3)*(Data!$D$2:$D$44262=$A91)*(Data!$E$2:$E$44262=$B91)*(Data!$F$2:$F$44262))</f>
        <v>2078</v>
      </c>
      <c r="U91" s="58">
        <f t="shared" si="8"/>
        <v>-3.707136237256714E-2</v>
      </c>
      <c r="V91" s="58"/>
      <c r="W91" s="47"/>
      <c r="X91" s="47"/>
      <c r="Y91" s="47"/>
      <c r="Z91" s="47"/>
      <c r="AA91" s="47"/>
      <c r="AB91" s="47"/>
      <c r="AC91" s="47"/>
      <c r="AD91" s="47"/>
      <c r="AE91" s="47"/>
      <c r="AF91" s="47"/>
      <c r="AG91" s="47"/>
      <c r="AH91" s="52"/>
    </row>
    <row r="92" spans="1:34" s="60" customFormat="1" ht="15.75" x14ac:dyDescent="0.25">
      <c r="A92" s="59" t="s">
        <v>73</v>
      </c>
      <c r="B92" s="59" t="s">
        <v>12</v>
      </c>
      <c r="C92" s="45">
        <f>SUM(C93:C116)</f>
        <v>5288</v>
      </c>
      <c r="D92" s="45" cm="1">
        <f t="array" ref="D92">SUMPRODUCT((Data!$A$2:$A$44262=D$3)*(Data!$D$2:$D$44262=$A92)*(Data!$F$2:$F$44262))</f>
        <v>5419</v>
      </c>
      <c r="E92" s="45" cm="1">
        <f t="array" ref="E92">SUMPRODUCT((Data!$A$2:$A$44262=E$3)*(Data!$D$2:$D$44262=$A92)*(Data!$F$2:$F$44262))</f>
        <v>5353</v>
      </c>
      <c r="F92" s="45" cm="1">
        <f t="array" ref="F92">SUMPRODUCT((Data!$A$2:$A$44262=F$3)*(Data!$D$2:$D$44262=$A92)*(Data!$F$2:$F$44262))</f>
        <v>4887</v>
      </c>
      <c r="G92" s="45" cm="1">
        <f t="array" ref="G92">SUMPRODUCT((Data!$A$2:$A$44262=G$3)*(Data!$D$2:$D$44262=$A92)*(Data!$F$2:$F$44262))</f>
        <v>4891</v>
      </c>
      <c r="H92" s="45" cm="1">
        <f t="array" ref="H92">SUMPRODUCT((Data!$A$2:$A$44262=H$3)*(Data!$D$2:$D$44262=$A92)*(Data!$F$2:$F$44262))</f>
        <v>4398</v>
      </c>
      <c r="I92" s="45" cm="1">
        <f t="array" ref="I92">SUMPRODUCT((Data!$A$2:$A$44262=I$3)*(Data!$D$2:$D$44262=$A92)*(Data!$F$2:$F$44262))</f>
        <v>4416</v>
      </c>
      <c r="J92" s="45" cm="1">
        <f t="array" ref="J92">SUMPRODUCT((Data!$A$2:$A$44262=J$3)*(Data!$D$2:$D$44262=$A92)*(Data!$F$2:$F$44262))</f>
        <v>4723</v>
      </c>
      <c r="K92" s="45" cm="1">
        <f t="array" ref="K92">SUMPRODUCT((Data!$A$2:$A$44262=K$3)*(Data!$D$2:$D$44262=$A92)*(Data!$F$2:$F$44262))</f>
        <v>4634</v>
      </c>
      <c r="L92" s="45" cm="1">
        <f t="array" ref="L92">SUMPRODUCT((Data!$A$2:$A$44262=L$3)*(Data!$D$2:$D$44262=$A92)*(Data!$F$2:$F$44262))</f>
        <v>4954</v>
      </c>
      <c r="M92" s="45" cm="1">
        <f t="array" ref="M92">SUMPRODUCT((Data!$A$2:$A$44262=M$3)*(Data!$D$2:$D$44262=$A92)*(Data!$F$2:$F$44262))</f>
        <v>4724</v>
      </c>
      <c r="N92" s="45" cm="1">
        <f t="array" ref="N92">SUMPRODUCT((Data!$A$2:$A$44262=N$3)*(Data!$D$2:$D$44262=$A92)*(Data!$F$2:$F$44262))</f>
        <v>5160</v>
      </c>
      <c r="O92" s="45" cm="1">
        <f t="array" ref="O92">SUMPRODUCT((Data!$A$2:$A$44262=O$3)*(Data!$D$2:$D$44262=$A92)*(Data!$F$2:$F$44262))</f>
        <v>5866</v>
      </c>
      <c r="P92" s="45" cm="1">
        <f t="array" ref="P92">SUMPRODUCT((Data!$A$2:$A$44262=P$3)*(Data!$D$2:$D$44262=$A92)*(Data!$F$2:$F$44262))</f>
        <v>5992</v>
      </c>
      <c r="Q92" s="45" cm="1">
        <f t="array" ref="Q92">SUMPRODUCT((Data!$A$2:$A$44262=Q$3)*(Data!$D$2:$D$44262=$A92)*(Data!$F$2:$F$44262))</f>
        <v>5858</v>
      </c>
      <c r="R92" s="46" cm="1">
        <f t="array" ref="R92">SUMPRODUCT((Data!$A$2:$A$44262=R$3)*(Data!$D$2:$D$44262=$A92)*(Data!$F$2:$F$44262))</f>
        <v>5873</v>
      </c>
      <c r="S92" s="45" cm="1">
        <f t="array" ref="S92">SUMPRODUCT((Data!$B$2:$B$44262=S$3)*(Data!$D$2:$D$44262=$A92)*(Data!$F$2:$F$44262))</f>
        <v>5858</v>
      </c>
      <c r="T92" s="45" cm="1">
        <f t="array" ref="T92">SUMPRODUCT((Data!$B$2:$B$44262=T$3)*(Data!$D$2:$D$44262=$A92)*(Data!$F$2:$F$44262))</f>
        <v>5873</v>
      </c>
      <c r="U92" s="58">
        <f t="shared" si="8"/>
        <v>2.5606008876750685E-3</v>
      </c>
      <c r="V92" s="58"/>
      <c r="W92" s="47">
        <v>0</v>
      </c>
      <c r="X92" s="47">
        <v>0</v>
      </c>
      <c r="Y92" s="47">
        <v>0</v>
      </c>
      <c r="Z92" s="47">
        <v>0</v>
      </c>
      <c r="AA92" s="47">
        <v>0</v>
      </c>
      <c r="AB92" s="47">
        <v>0</v>
      </c>
      <c r="AC92" s="47">
        <v>0</v>
      </c>
      <c r="AD92" s="47">
        <v>0</v>
      </c>
      <c r="AE92" s="47">
        <v>0</v>
      </c>
      <c r="AF92" s="47">
        <v>0</v>
      </c>
      <c r="AG92" s="47">
        <v>0</v>
      </c>
      <c r="AH92" s="54"/>
    </row>
    <row r="93" spans="1:34" ht="15.75" x14ac:dyDescent="0.2">
      <c r="A93" s="61" t="s">
        <v>73</v>
      </c>
      <c r="B93" s="61" t="s">
        <v>74</v>
      </c>
      <c r="C93" s="48">
        <f>SUMPRODUCT(('Old Data'!$A$2:$A$8848=C$3)*('Old Data'!$D$2:$D$8848=$A93)*('Old Data'!$E$2:$E$8848=$B93)*('Old Data'!$F$2:$F$8848))</f>
        <v>29</v>
      </c>
      <c r="D93" s="48" cm="1">
        <f t="array" ref="D93">SUMPRODUCT((Data!$A$2:$A$44262=D$3)*(Data!$D$2:$D$44262=$A93)*(Data!$E$2:$E$44262=$B93)*(Data!$F$2:$F$44262))</f>
        <v>14</v>
      </c>
      <c r="E93" s="48" cm="1">
        <f t="array" ref="E93">SUMPRODUCT((Data!$A$2:$A$44262=E$3)*(Data!$D$2:$D$44262=$A93)*(Data!$E$2:$E$44262=$B93)*(Data!$F$2:$F$44262))</f>
        <v>19</v>
      </c>
      <c r="F93" s="48" cm="1">
        <f t="array" ref="F93">SUMPRODUCT((Data!$A$2:$A$44262=F$3)*(Data!$D$2:$D$44262=$A93)*(Data!$E$2:$E$44262=$B93)*(Data!$F$2:$F$44262))</f>
        <v>36</v>
      </c>
      <c r="G93" s="48" cm="1">
        <f t="array" ref="G93">SUMPRODUCT((Data!$A$2:$A$44262=G$3)*(Data!$D$2:$D$44262=$A93)*(Data!$E$2:$E$44262=$B93)*(Data!$F$2:$F$44262))</f>
        <v>42</v>
      </c>
      <c r="H93" s="48" cm="1">
        <f t="array" ref="H93">SUMPRODUCT((Data!$A$2:$A$44262=H$3)*(Data!$D$2:$D$44262=$A93)*(Data!$E$2:$E$44262=$B93)*(Data!$F$2:$F$44262))</f>
        <v>68</v>
      </c>
      <c r="I93" s="48" cm="1">
        <f t="array" ref="I93">SUMPRODUCT((Data!$A$2:$A$44262=I$3)*(Data!$D$2:$D$44262=$A93)*(Data!$E$2:$E$44262=$B93)*(Data!$F$2:$F$44262))</f>
        <v>39</v>
      </c>
      <c r="J93" s="48" cm="1">
        <f t="array" ref="J93">SUMPRODUCT((Data!$A$2:$A$44262=J$3)*(Data!$D$2:$D$44262=$A93)*(Data!$E$2:$E$44262=$B93)*(Data!$F$2:$F$44262))</f>
        <v>31</v>
      </c>
      <c r="K93" s="48" cm="1">
        <f t="array" ref="K93">SUMPRODUCT((Data!$A$2:$A$44262=K$3)*(Data!$D$2:$D$44262=$A93)*(Data!$E$2:$E$44262=$B93)*(Data!$F$2:$F$44262))</f>
        <v>25</v>
      </c>
      <c r="L93" s="48" cm="1">
        <f t="array" ref="L93">SUMPRODUCT((Data!$A$2:$A$44262=L$3)*(Data!$D$2:$D$44262=$A93)*(Data!$E$2:$E$44262=$B93)*(Data!$F$2:$F$44262))</f>
        <v>26</v>
      </c>
      <c r="M93" s="48" cm="1">
        <f t="array" ref="M93">SUMPRODUCT((Data!$A$2:$A$44262=M$3)*(Data!$D$2:$D$44262=$A93)*(Data!$E$2:$E$44262=$B93)*(Data!$F$2:$F$44262))</f>
        <v>12</v>
      </c>
      <c r="N93" s="48" cm="1">
        <f t="array" ref="N93">SUMPRODUCT((Data!$A$2:$A$44262=N$3)*(Data!$D$2:$D$44262=$A93)*(Data!$E$2:$E$44262=$B93)*(Data!$F$2:$F$44262))</f>
        <v>10</v>
      </c>
      <c r="O93" s="48" cm="1">
        <f t="array" ref="O93">SUMPRODUCT((Data!$A$2:$A$44262=O$3)*(Data!$D$2:$D$44262=$A93)*(Data!$E$2:$E$44262=$B93)*(Data!$F$2:$F$44262))</f>
        <v>14</v>
      </c>
      <c r="P93" s="48" cm="1">
        <f t="array" ref="P93">SUMPRODUCT((Data!$A$2:$A$44262=P$3)*(Data!$D$2:$D$44262=$A93)*(Data!$E$2:$E$44262=$B93)*(Data!$F$2:$F$44262))</f>
        <v>15</v>
      </c>
      <c r="Q93" s="48" cm="1">
        <f t="array" ref="Q93">SUMPRODUCT((Data!$A$2:$A$44262=Q$3)*(Data!$D$2:$D$44262=$A93)*(Data!$E$2:$E$44262=$B93)*(Data!$F$2:$F$44262))</f>
        <v>10</v>
      </c>
      <c r="R93" s="49" cm="1">
        <f t="array" ref="R93">SUMPRODUCT((Data!$A$2:$A$44262=R$3)*(Data!$D$2:$D$44262=$A93)*(Data!$E$2:$E$44262=$B93)*(Data!$F$2:$F$44262))</f>
        <v>11</v>
      </c>
      <c r="S93" s="48" cm="1">
        <f t="array" ref="S93">SUMPRODUCT((Data!$B$2:$B$44262=S$3)*(Data!$D$2:$D$44262=$A93)*(Data!$E$2:$E$44262=$B93)*(Data!$F$2:$F$44262))</f>
        <v>10</v>
      </c>
      <c r="T93" s="48" cm="1">
        <f t="array" ref="T93">SUMPRODUCT((Data!$B$2:$B$44262=T$3)*(Data!$D$2:$D$44262=$A93)*(Data!$E$2:$E$44262=$B93)*(Data!$F$2:$F$44262))</f>
        <v>11</v>
      </c>
      <c r="U93" s="58">
        <f t="shared" si="8"/>
        <v>0.10000000000000009</v>
      </c>
      <c r="V93" s="58"/>
      <c r="W93" s="47"/>
      <c r="X93" s="47"/>
      <c r="Y93" s="47"/>
      <c r="Z93" s="47"/>
      <c r="AA93" s="47"/>
      <c r="AB93" s="47"/>
      <c r="AC93" s="47"/>
      <c r="AD93" s="47"/>
      <c r="AE93" s="47"/>
      <c r="AF93" s="47"/>
      <c r="AG93" s="47"/>
      <c r="AH93" s="52"/>
    </row>
    <row r="94" spans="1:34" ht="15.75" x14ac:dyDescent="0.2">
      <c r="A94" s="61" t="s">
        <v>73</v>
      </c>
      <c r="B94" s="61" t="s">
        <v>75</v>
      </c>
      <c r="C94" s="48">
        <f>SUMPRODUCT(('Old Data'!$A$2:$A$8848=C$3)*('Old Data'!$D$2:$D$8848=$A94)*('Old Data'!$E$2:$E$8848=$B94)*('Old Data'!$F$2:$F$8848))</f>
        <v>931</v>
      </c>
      <c r="D94" s="48" cm="1">
        <f t="array" ref="D94">SUMPRODUCT((Data!$A$2:$A$44262=D$3)*(Data!$D$2:$D$44262=$A94)*(Data!$E$2:$E$44262=$B94)*(Data!$F$2:$F$44262))</f>
        <v>1061</v>
      </c>
      <c r="E94" s="48" cm="1">
        <f t="array" ref="E94">SUMPRODUCT((Data!$A$2:$A$44262=E$3)*(Data!$D$2:$D$44262=$A94)*(Data!$E$2:$E$44262=$B94)*(Data!$F$2:$F$44262))</f>
        <v>1013</v>
      </c>
      <c r="F94" s="48" cm="1">
        <f t="array" ref="F94">SUMPRODUCT((Data!$A$2:$A$44262=F$3)*(Data!$D$2:$D$44262=$A94)*(Data!$E$2:$E$44262=$B94)*(Data!$F$2:$F$44262))</f>
        <v>870</v>
      </c>
      <c r="G94" s="48" cm="1">
        <f t="array" ref="G94">SUMPRODUCT((Data!$A$2:$A$44262=G$3)*(Data!$D$2:$D$44262=$A94)*(Data!$E$2:$E$44262=$B94)*(Data!$F$2:$F$44262))</f>
        <v>862</v>
      </c>
      <c r="H94" s="48" cm="1">
        <f t="array" ref="H94">SUMPRODUCT((Data!$A$2:$A$44262=H$3)*(Data!$D$2:$D$44262=$A94)*(Data!$E$2:$E$44262=$B94)*(Data!$F$2:$F$44262))</f>
        <v>814</v>
      </c>
      <c r="I94" s="48" cm="1">
        <f t="array" ref="I94">SUMPRODUCT((Data!$A$2:$A$44262=I$3)*(Data!$D$2:$D$44262=$A94)*(Data!$E$2:$E$44262=$B94)*(Data!$F$2:$F$44262))</f>
        <v>783</v>
      </c>
      <c r="J94" s="48" cm="1">
        <f t="array" ref="J94">SUMPRODUCT((Data!$A$2:$A$44262=J$3)*(Data!$D$2:$D$44262=$A94)*(Data!$E$2:$E$44262=$B94)*(Data!$F$2:$F$44262))</f>
        <v>876</v>
      </c>
      <c r="K94" s="48" cm="1">
        <f t="array" ref="K94">SUMPRODUCT((Data!$A$2:$A$44262=K$3)*(Data!$D$2:$D$44262=$A94)*(Data!$E$2:$E$44262=$B94)*(Data!$F$2:$F$44262))</f>
        <v>880</v>
      </c>
      <c r="L94" s="48" cm="1">
        <f t="array" ref="L94">SUMPRODUCT((Data!$A$2:$A$44262=L$3)*(Data!$D$2:$D$44262=$A94)*(Data!$E$2:$E$44262=$B94)*(Data!$F$2:$F$44262))</f>
        <v>974</v>
      </c>
      <c r="M94" s="48" cm="1">
        <f t="array" ref="M94">SUMPRODUCT((Data!$A$2:$A$44262=M$3)*(Data!$D$2:$D$44262=$A94)*(Data!$E$2:$E$44262=$B94)*(Data!$F$2:$F$44262))</f>
        <v>796</v>
      </c>
      <c r="N94" s="48" cm="1">
        <f t="array" ref="N94">SUMPRODUCT((Data!$A$2:$A$44262=N$3)*(Data!$D$2:$D$44262=$A94)*(Data!$E$2:$E$44262=$B94)*(Data!$F$2:$F$44262))</f>
        <v>943</v>
      </c>
      <c r="O94" s="48" cm="1">
        <f t="array" ref="O94">SUMPRODUCT((Data!$A$2:$A$44262=O$3)*(Data!$D$2:$D$44262=$A94)*(Data!$E$2:$E$44262=$B94)*(Data!$F$2:$F$44262))</f>
        <v>1178</v>
      </c>
      <c r="P94" s="48" cm="1">
        <f t="array" ref="P94">SUMPRODUCT((Data!$A$2:$A$44262=P$3)*(Data!$D$2:$D$44262=$A94)*(Data!$E$2:$E$44262=$B94)*(Data!$F$2:$F$44262))</f>
        <v>1181</v>
      </c>
      <c r="Q94" s="48" cm="1">
        <f t="array" ref="Q94">SUMPRODUCT((Data!$A$2:$A$44262=Q$3)*(Data!$D$2:$D$44262=$A94)*(Data!$E$2:$E$44262=$B94)*(Data!$F$2:$F$44262))</f>
        <v>1229</v>
      </c>
      <c r="R94" s="49" cm="1">
        <f t="array" ref="R94">SUMPRODUCT((Data!$A$2:$A$44262=R$3)*(Data!$D$2:$D$44262=$A94)*(Data!$E$2:$E$44262=$B94)*(Data!$F$2:$F$44262))</f>
        <v>1100</v>
      </c>
      <c r="S94" s="48" cm="1">
        <f t="array" ref="S94">SUMPRODUCT((Data!$B$2:$B$44262=S$3)*(Data!$D$2:$D$44262=$A94)*(Data!$E$2:$E$44262=$B94)*(Data!$F$2:$F$44262))</f>
        <v>1229</v>
      </c>
      <c r="T94" s="48" cm="1">
        <f t="array" ref="T94">SUMPRODUCT((Data!$B$2:$B$44262=T$3)*(Data!$D$2:$D$44262=$A94)*(Data!$E$2:$E$44262=$B94)*(Data!$F$2:$F$44262))</f>
        <v>1100</v>
      </c>
      <c r="U94" s="58">
        <f t="shared" si="8"/>
        <v>-0.10496338486574452</v>
      </c>
      <c r="V94" s="58"/>
      <c r="W94" s="47"/>
      <c r="X94" s="47"/>
      <c r="Y94" s="47"/>
      <c r="Z94" s="47"/>
      <c r="AA94" s="47"/>
      <c r="AB94" s="47"/>
      <c r="AC94" s="47"/>
      <c r="AD94" s="47"/>
      <c r="AE94" s="47"/>
      <c r="AF94" s="47"/>
      <c r="AG94" s="47"/>
      <c r="AH94" s="52"/>
    </row>
    <row r="95" spans="1:34" ht="15.75" x14ac:dyDescent="0.2">
      <c r="A95" s="61" t="s">
        <v>73</v>
      </c>
      <c r="B95" s="61" t="s">
        <v>76</v>
      </c>
      <c r="C95" s="48">
        <f>SUMPRODUCT(('Old Data'!$A$2:$A$8848=C$3)*('Old Data'!$D$2:$D$8848=$A95)*('Old Data'!$E$2:$E$8848=$B95)*('Old Data'!$F$2:$F$8848))</f>
        <v>639</v>
      </c>
      <c r="D95" s="48" cm="1">
        <f t="array" ref="D95">SUMPRODUCT((Data!$A$2:$A$44262=D$3)*(Data!$D$2:$D$44262=$A95)*(Data!$E$2:$E$44262=$B95)*(Data!$F$2:$F$44262))</f>
        <v>727</v>
      </c>
      <c r="E95" s="48" cm="1">
        <f t="array" ref="E95">SUMPRODUCT((Data!$A$2:$A$44262=E$3)*(Data!$D$2:$D$44262=$A95)*(Data!$E$2:$E$44262=$B95)*(Data!$F$2:$F$44262))</f>
        <v>693</v>
      </c>
      <c r="F95" s="48" cm="1">
        <f t="array" ref="F95">SUMPRODUCT((Data!$A$2:$A$44262=F$3)*(Data!$D$2:$D$44262=$A95)*(Data!$E$2:$E$44262=$B95)*(Data!$F$2:$F$44262))</f>
        <v>141</v>
      </c>
      <c r="G95" s="48" cm="1">
        <f t="array" ref="G95">SUMPRODUCT((Data!$A$2:$A$44262=G$3)*(Data!$D$2:$D$44262=$A95)*(Data!$E$2:$E$44262=$B95)*(Data!$F$2:$F$44262))</f>
        <v>109</v>
      </c>
      <c r="H95" s="48" cm="1">
        <f t="array" ref="H95">SUMPRODUCT((Data!$A$2:$A$44262=H$3)*(Data!$D$2:$D$44262=$A95)*(Data!$E$2:$E$44262=$B95)*(Data!$F$2:$F$44262))</f>
        <v>97</v>
      </c>
      <c r="I95" s="48" cm="1">
        <f t="array" ref="I95">SUMPRODUCT((Data!$A$2:$A$44262=I$3)*(Data!$D$2:$D$44262=$A95)*(Data!$E$2:$E$44262=$B95)*(Data!$F$2:$F$44262))</f>
        <v>104</v>
      </c>
      <c r="J95" s="48" cm="1">
        <f t="array" ref="J95">SUMPRODUCT((Data!$A$2:$A$44262=J$3)*(Data!$D$2:$D$44262=$A95)*(Data!$E$2:$E$44262=$B95)*(Data!$F$2:$F$44262))</f>
        <v>132</v>
      </c>
      <c r="K95" s="48" cm="1">
        <f t="array" ref="K95">SUMPRODUCT((Data!$A$2:$A$44262=K$3)*(Data!$D$2:$D$44262=$A95)*(Data!$E$2:$E$44262=$B95)*(Data!$F$2:$F$44262))</f>
        <v>137</v>
      </c>
      <c r="L95" s="48" cm="1">
        <f t="array" ref="L95">SUMPRODUCT((Data!$A$2:$A$44262=L$3)*(Data!$D$2:$D$44262=$A95)*(Data!$E$2:$E$44262=$B95)*(Data!$F$2:$F$44262))</f>
        <v>183</v>
      </c>
      <c r="M95" s="48" cm="1">
        <f t="array" ref="M95">SUMPRODUCT((Data!$A$2:$A$44262=M$3)*(Data!$D$2:$D$44262=$A95)*(Data!$E$2:$E$44262=$B95)*(Data!$F$2:$F$44262))</f>
        <v>160</v>
      </c>
      <c r="N95" s="48" cm="1">
        <f t="array" ref="N95">SUMPRODUCT((Data!$A$2:$A$44262=N$3)*(Data!$D$2:$D$44262=$A95)*(Data!$E$2:$E$44262=$B95)*(Data!$F$2:$F$44262))</f>
        <v>210</v>
      </c>
      <c r="O95" s="48" cm="1">
        <f t="array" ref="O95">SUMPRODUCT((Data!$A$2:$A$44262=O$3)*(Data!$D$2:$D$44262=$A95)*(Data!$E$2:$E$44262=$B95)*(Data!$F$2:$F$44262))</f>
        <v>257</v>
      </c>
      <c r="P95" s="48" cm="1">
        <f t="array" ref="P95">SUMPRODUCT((Data!$A$2:$A$44262=P$3)*(Data!$D$2:$D$44262=$A95)*(Data!$E$2:$E$44262=$B95)*(Data!$F$2:$F$44262))</f>
        <v>221</v>
      </c>
      <c r="Q95" s="48" cm="1">
        <f t="array" ref="Q95">SUMPRODUCT((Data!$A$2:$A$44262=Q$3)*(Data!$D$2:$D$44262=$A95)*(Data!$E$2:$E$44262=$B95)*(Data!$F$2:$F$44262))</f>
        <v>238</v>
      </c>
      <c r="R95" s="49" cm="1">
        <f t="array" ref="R95">SUMPRODUCT((Data!$A$2:$A$44262=R$3)*(Data!$D$2:$D$44262=$A95)*(Data!$E$2:$E$44262=$B95)*(Data!$F$2:$F$44262))</f>
        <v>231</v>
      </c>
      <c r="S95" s="48" cm="1">
        <f t="array" ref="S95">SUMPRODUCT((Data!$B$2:$B$44262=S$3)*(Data!$D$2:$D$44262=$A95)*(Data!$E$2:$E$44262=$B95)*(Data!$F$2:$F$44262))</f>
        <v>238</v>
      </c>
      <c r="T95" s="48" cm="1">
        <f t="array" ref="T95">SUMPRODUCT((Data!$B$2:$B$44262=T$3)*(Data!$D$2:$D$44262=$A95)*(Data!$E$2:$E$44262=$B95)*(Data!$F$2:$F$44262))</f>
        <v>231</v>
      </c>
      <c r="U95" s="58">
        <f t="shared" si="8"/>
        <v>-2.9411764705882359E-2</v>
      </c>
      <c r="V95" s="58"/>
      <c r="W95" s="47"/>
      <c r="X95" s="47"/>
      <c r="Y95" s="47"/>
      <c r="Z95" s="47"/>
      <c r="AA95" s="47"/>
      <c r="AB95" s="47"/>
      <c r="AC95" s="47"/>
      <c r="AD95" s="47"/>
      <c r="AE95" s="47"/>
      <c r="AF95" s="47"/>
      <c r="AG95" s="47"/>
      <c r="AH95" s="52"/>
    </row>
    <row r="96" spans="1:34" ht="15.75" x14ac:dyDescent="0.2">
      <c r="A96" s="61" t="s">
        <v>73</v>
      </c>
      <c r="B96" s="61" t="s">
        <v>77</v>
      </c>
      <c r="C96" s="48">
        <f>SUMPRODUCT(('Old Data'!$A$2:$A$8848=C$3)*('Old Data'!$D$2:$D$8848=$A96)*('Old Data'!$E$2:$E$8848=$B96)*('Old Data'!$F$2:$F$8848))</f>
        <v>27</v>
      </c>
      <c r="D96" s="48" cm="1">
        <f t="array" ref="D96">SUMPRODUCT((Data!$A$2:$A$44262=D$3)*(Data!$D$2:$D$44262=$A96)*(Data!$E$2:$E$44262=$B96)*(Data!$F$2:$F$44262))</f>
        <v>38</v>
      </c>
      <c r="E96" s="48" cm="1">
        <f t="array" ref="E96">SUMPRODUCT((Data!$A$2:$A$44262=E$3)*(Data!$D$2:$D$44262=$A96)*(Data!$E$2:$E$44262=$B96)*(Data!$F$2:$F$44262))</f>
        <v>31</v>
      </c>
      <c r="F96" s="48" cm="1">
        <f t="array" ref="F96">SUMPRODUCT((Data!$A$2:$A$44262=F$3)*(Data!$D$2:$D$44262=$A96)*(Data!$E$2:$E$44262=$B96)*(Data!$F$2:$F$44262))</f>
        <v>159</v>
      </c>
      <c r="G96" s="48" cm="1">
        <f t="array" ref="G96">SUMPRODUCT((Data!$A$2:$A$44262=G$3)*(Data!$D$2:$D$44262=$A96)*(Data!$E$2:$E$44262=$B96)*(Data!$F$2:$F$44262))</f>
        <v>220</v>
      </c>
      <c r="H96" s="48" cm="1">
        <f t="array" ref="H96">SUMPRODUCT((Data!$A$2:$A$44262=H$3)*(Data!$D$2:$D$44262=$A96)*(Data!$E$2:$E$44262=$B96)*(Data!$F$2:$F$44262))</f>
        <v>220</v>
      </c>
      <c r="I96" s="48" cm="1">
        <f t="array" ref="I96">SUMPRODUCT((Data!$A$2:$A$44262=I$3)*(Data!$D$2:$D$44262=$A96)*(Data!$E$2:$E$44262=$B96)*(Data!$F$2:$F$44262))</f>
        <v>225</v>
      </c>
      <c r="J96" s="48" cm="1">
        <f t="array" ref="J96">SUMPRODUCT((Data!$A$2:$A$44262=J$3)*(Data!$D$2:$D$44262=$A96)*(Data!$E$2:$E$44262=$B96)*(Data!$F$2:$F$44262))</f>
        <v>234</v>
      </c>
      <c r="K96" s="48" cm="1">
        <f t="array" ref="K96">SUMPRODUCT((Data!$A$2:$A$44262=K$3)*(Data!$D$2:$D$44262=$A96)*(Data!$E$2:$E$44262=$B96)*(Data!$F$2:$F$44262))</f>
        <v>226</v>
      </c>
      <c r="L96" s="48" cm="1">
        <f t="array" ref="L96">SUMPRODUCT((Data!$A$2:$A$44262=L$3)*(Data!$D$2:$D$44262=$A96)*(Data!$E$2:$E$44262=$B96)*(Data!$F$2:$F$44262))</f>
        <v>237</v>
      </c>
      <c r="M96" s="48" cm="1">
        <f t="array" ref="M96">SUMPRODUCT((Data!$A$2:$A$44262=M$3)*(Data!$D$2:$D$44262=$A96)*(Data!$E$2:$E$44262=$B96)*(Data!$F$2:$F$44262))</f>
        <v>227</v>
      </c>
      <c r="N96" s="48" cm="1">
        <f t="array" ref="N96">SUMPRODUCT((Data!$A$2:$A$44262=N$3)*(Data!$D$2:$D$44262=$A96)*(Data!$E$2:$E$44262=$B96)*(Data!$F$2:$F$44262))</f>
        <v>265</v>
      </c>
      <c r="O96" s="48" cm="1">
        <f t="array" ref="O96">SUMPRODUCT((Data!$A$2:$A$44262=O$3)*(Data!$D$2:$D$44262=$A96)*(Data!$E$2:$E$44262=$B96)*(Data!$F$2:$F$44262))</f>
        <v>290</v>
      </c>
      <c r="P96" s="48" cm="1">
        <f t="array" ref="P96">SUMPRODUCT((Data!$A$2:$A$44262=P$3)*(Data!$D$2:$D$44262=$A96)*(Data!$E$2:$E$44262=$B96)*(Data!$F$2:$F$44262))</f>
        <v>258</v>
      </c>
      <c r="Q96" s="48" cm="1">
        <f t="array" ref="Q96">SUMPRODUCT((Data!$A$2:$A$44262=Q$3)*(Data!$D$2:$D$44262=$A96)*(Data!$E$2:$E$44262=$B96)*(Data!$F$2:$F$44262))</f>
        <v>223</v>
      </c>
      <c r="R96" s="49" cm="1">
        <f t="array" ref="R96">SUMPRODUCT((Data!$A$2:$A$44262=R$3)*(Data!$D$2:$D$44262=$A96)*(Data!$E$2:$E$44262=$B96)*(Data!$F$2:$F$44262))</f>
        <v>211</v>
      </c>
      <c r="S96" s="48" cm="1">
        <f t="array" ref="S96">SUMPRODUCT((Data!$B$2:$B$44262=S$3)*(Data!$D$2:$D$44262=$A96)*(Data!$E$2:$E$44262=$B96)*(Data!$F$2:$F$44262))</f>
        <v>223</v>
      </c>
      <c r="T96" s="48" cm="1">
        <f t="array" ref="T96">SUMPRODUCT((Data!$B$2:$B$44262=T$3)*(Data!$D$2:$D$44262=$A96)*(Data!$E$2:$E$44262=$B96)*(Data!$F$2:$F$44262))</f>
        <v>211</v>
      </c>
      <c r="U96" s="58">
        <f t="shared" si="8"/>
        <v>-5.3811659192825156E-2</v>
      </c>
      <c r="V96" s="58"/>
      <c r="W96" s="47"/>
      <c r="X96" s="47"/>
      <c r="Y96" s="47"/>
      <c r="Z96" s="47"/>
      <c r="AA96" s="47"/>
      <c r="AB96" s="47"/>
      <c r="AC96" s="47"/>
      <c r="AD96" s="47"/>
      <c r="AE96" s="47"/>
      <c r="AF96" s="47"/>
      <c r="AG96" s="47"/>
      <c r="AH96" s="52"/>
    </row>
    <row r="97" spans="1:34" ht="15.75" x14ac:dyDescent="0.2">
      <c r="A97" s="61" t="s">
        <v>73</v>
      </c>
      <c r="B97" s="61" t="s">
        <v>78</v>
      </c>
      <c r="C97" s="48">
        <f>SUMPRODUCT(('Old Data'!$A$2:$A$8848=C$3)*('Old Data'!$D$2:$D$8848=$A97)*('Old Data'!$E$2:$E$8848=$B97)*('Old Data'!$F$2:$F$8848))</f>
        <v>72</v>
      </c>
      <c r="D97" s="48" cm="1">
        <f t="array" ref="D97">SUMPRODUCT((Data!$A$2:$A$44262=D$3)*(Data!$D$2:$D$44262=$A97)*(Data!$E$2:$E$44262=$B97)*(Data!$F$2:$F$44262))</f>
        <v>75</v>
      </c>
      <c r="E97" s="48" cm="1">
        <f t="array" ref="E97">SUMPRODUCT((Data!$A$2:$A$44262=E$3)*(Data!$D$2:$D$44262=$A97)*(Data!$E$2:$E$44262=$B97)*(Data!$F$2:$F$44262))</f>
        <v>60</v>
      </c>
      <c r="F97" s="48" cm="1">
        <f t="array" ref="F97">SUMPRODUCT((Data!$A$2:$A$44262=F$3)*(Data!$D$2:$D$44262=$A97)*(Data!$E$2:$E$44262=$B97)*(Data!$F$2:$F$44262))</f>
        <v>36</v>
      </c>
      <c r="G97" s="48" cm="1">
        <f t="array" ref="G97">SUMPRODUCT((Data!$A$2:$A$44262=G$3)*(Data!$D$2:$D$44262=$A97)*(Data!$E$2:$E$44262=$B97)*(Data!$F$2:$F$44262))</f>
        <v>26</v>
      </c>
      <c r="H97" s="48" cm="1">
        <f t="array" ref="H97">SUMPRODUCT((Data!$A$2:$A$44262=H$3)*(Data!$D$2:$D$44262=$A97)*(Data!$E$2:$E$44262=$B97)*(Data!$F$2:$F$44262))</f>
        <v>33</v>
      </c>
      <c r="I97" s="48" cm="1">
        <f t="array" ref="I97">SUMPRODUCT((Data!$A$2:$A$44262=I$3)*(Data!$D$2:$D$44262=$A97)*(Data!$E$2:$E$44262=$B97)*(Data!$F$2:$F$44262))</f>
        <v>27</v>
      </c>
      <c r="J97" s="48" cm="1">
        <f t="array" ref="J97">SUMPRODUCT((Data!$A$2:$A$44262=J$3)*(Data!$D$2:$D$44262=$A97)*(Data!$E$2:$E$44262=$B97)*(Data!$F$2:$F$44262))</f>
        <v>22</v>
      </c>
      <c r="K97" s="48" cm="1">
        <f t="array" ref="K97">SUMPRODUCT((Data!$A$2:$A$44262=K$3)*(Data!$D$2:$D$44262=$A97)*(Data!$E$2:$E$44262=$B97)*(Data!$F$2:$F$44262))</f>
        <v>33</v>
      </c>
      <c r="L97" s="48" cm="1">
        <f t="array" ref="L97">SUMPRODUCT((Data!$A$2:$A$44262=L$3)*(Data!$D$2:$D$44262=$A97)*(Data!$E$2:$E$44262=$B97)*(Data!$F$2:$F$44262))</f>
        <v>26</v>
      </c>
      <c r="M97" s="48" cm="1">
        <f t="array" ref="M97">SUMPRODUCT((Data!$A$2:$A$44262=M$3)*(Data!$D$2:$D$44262=$A97)*(Data!$E$2:$E$44262=$B97)*(Data!$F$2:$F$44262))</f>
        <v>28</v>
      </c>
      <c r="N97" s="48" cm="1">
        <f t="array" ref="N97">SUMPRODUCT((Data!$A$2:$A$44262=N$3)*(Data!$D$2:$D$44262=$A97)*(Data!$E$2:$E$44262=$B97)*(Data!$F$2:$F$44262))</f>
        <v>31</v>
      </c>
      <c r="O97" s="48" cm="1">
        <f t="array" ref="O97">SUMPRODUCT((Data!$A$2:$A$44262=O$3)*(Data!$D$2:$D$44262=$A97)*(Data!$E$2:$E$44262=$B97)*(Data!$F$2:$F$44262))</f>
        <v>20</v>
      </c>
      <c r="P97" s="48" cm="1">
        <f t="array" ref="P97">SUMPRODUCT((Data!$A$2:$A$44262=P$3)*(Data!$D$2:$D$44262=$A97)*(Data!$E$2:$E$44262=$B97)*(Data!$F$2:$F$44262))</f>
        <v>17</v>
      </c>
      <c r="Q97" s="48" cm="1">
        <f t="array" ref="Q97">SUMPRODUCT((Data!$A$2:$A$44262=Q$3)*(Data!$D$2:$D$44262=$A97)*(Data!$E$2:$E$44262=$B97)*(Data!$F$2:$F$44262))</f>
        <v>17</v>
      </c>
      <c r="R97" s="49" cm="1">
        <f t="array" ref="R97">SUMPRODUCT((Data!$A$2:$A$44262=R$3)*(Data!$D$2:$D$44262=$A97)*(Data!$E$2:$E$44262=$B97)*(Data!$F$2:$F$44262))</f>
        <v>35</v>
      </c>
      <c r="S97" s="48" cm="1">
        <f t="array" ref="S97">SUMPRODUCT((Data!$B$2:$B$44262=S$3)*(Data!$D$2:$D$44262=$A97)*(Data!$E$2:$E$44262=$B97)*(Data!$F$2:$F$44262))</f>
        <v>17</v>
      </c>
      <c r="T97" s="48" cm="1">
        <f t="array" ref="T97">SUMPRODUCT((Data!$B$2:$B$44262=T$3)*(Data!$D$2:$D$44262=$A97)*(Data!$E$2:$E$44262=$B97)*(Data!$F$2:$F$44262))</f>
        <v>35</v>
      </c>
      <c r="U97" s="58">
        <f t="shared" si="8"/>
        <v>1.0588235294117645</v>
      </c>
      <c r="V97" s="58"/>
      <c r="W97" s="47"/>
      <c r="X97" s="47"/>
      <c r="Y97" s="47"/>
      <c r="Z97" s="47"/>
      <c r="AA97" s="47"/>
      <c r="AB97" s="47"/>
      <c r="AC97" s="47"/>
      <c r="AD97" s="47"/>
      <c r="AE97" s="47"/>
      <c r="AF97" s="47"/>
      <c r="AG97" s="47"/>
      <c r="AH97" s="52"/>
    </row>
    <row r="98" spans="1:34" ht="15.75" x14ac:dyDescent="0.2">
      <c r="A98" s="61" t="s">
        <v>73</v>
      </c>
      <c r="B98" s="61" t="s">
        <v>79</v>
      </c>
      <c r="C98" s="48">
        <f>SUMPRODUCT(('Old Data'!$A$2:$A$8848=C$3)*('Old Data'!$D$2:$D$8848=$A98)*('Old Data'!$E$2:$E$8848=$B98)*('Old Data'!$F$2:$F$8848))</f>
        <v>409</v>
      </c>
      <c r="D98" s="48" cm="1">
        <f t="array" ref="D98">SUMPRODUCT((Data!$A$2:$A$44262=D$3)*(Data!$D$2:$D$44262=$A98)*(Data!$E$2:$E$44262=$B98)*(Data!$F$2:$F$44262))</f>
        <v>409</v>
      </c>
      <c r="E98" s="48" cm="1">
        <f t="array" ref="E98">SUMPRODUCT((Data!$A$2:$A$44262=E$3)*(Data!$D$2:$D$44262=$A98)*(Data!$E$2:$E$44262=$B98)*(Data!$F$2:$F$44262))</f>
        <v>372</v>
      </c>
      <c r="F98" s="48" cm="1">
        <f t="array" ref="F98">SUMPRODUCT((Data!$A$2:$A$44262=F$3)*(Data!$D$2:$D$44262=$A98)*(Data!$E$2:$E$44262=$B98)*(Data!$F$2:$F$44262))</f>
        <v>202</v>
      </c>
      <c r="G98" s="48" cm="1">
        <f t="array" ref="G98">SUMPRODUCT((Data!$A$2:$A$44262=G$3)*(Data!$D$2:$D$44262=$A98)*(Data!$E$2:$E$44262=$B98)*(Data!$F$2:$F$44262))</f>
        <v>194</v>
      </c>
      <c r="H98" s="48" cm="1">
        <f t="array" ref="H98">SUMPRODUCT((Data!$A$2:$A$44262=H$3)*(Data!$D$2:$D$44262=$A98)*(Data!$E$2:$E$44262=$B98)*(Data!$F$2:$F$44262))</f>
        <v>190</v>
      </c>
      <c r="I98" s="48" cm="1">
        <f t="array" ref="I98">SUMPRODUCT((Data!$A$2:$A$44262=I$3)*(Data!$D$2:$D$44262=$A98)*(Data!$E$2:$E$44262=$B98)*(Data!$F$2:$F$44262))</f>
        <v>156</v>
      </c>
      <c r="J98" s="48" cm="1">
        <f t="array" ref="J98">SUMPRODUCT((Data!$A$2:$A$44262=J$3)*(Data!$D$2:$D$44262=$A98)*(Data!$E$2:$E$44262=$B98)*(Data!$F$2:$F$44262))</f>
        <v>154</v>
      </c>
      <c r="K98" s="48" cm="1">
        <f t="array" ref="K98">SUMPRODUCT((Data!$A$2:$A$44262=K$3)*(Data!$D$2:$D$44262=$A98)*(Data!$E$2:$E$44262=$B98)*(Data!$F$2:$F$44262))</f>
        <v>161</v>
      </c>
      <c r="L98" s="48" cm="1">
        <f t="array" ref="L98">SUMPRODUCT((Data!$A$2:$A$44262=L$3)*(Data!$D$2:$D$44262=$A98)*(Data!$E$2:$E$44262=$B98)*(Data!$F$2:$F$44262))</f>
        <v>159</v>
      </c>
      <c r="M98" s="48" cm="1">
        <f t="array" ref="M98">SUMPRODUCT((Data!$A$2:$A$44262=M$3)*(Data!$D$2:$D$44262=$A98)*(Data!$E$2:$E$44262=$B98)*(Data!$F$2:$F$44262))</f>
        <v>176</v>
      </c>
      <c r="N98" s="48" cm="1">
        <f t="array" ref="N98">SUMPRODUCT((Data!$A$2:$A$44262=N$3)*(Data!$D$2:$D$44262=$A98)*(Data!$E$2:$E$44262=$B98)*(Data!$F$2:$F$44262))</f>
        <v>183</v>
      </c>
      <c r="O98" s="48" cm="1">
        <f t="array" ref="O98">SUMPRODUCT((Data!$A$2:$A$44262=O$3)*(Data!$D$2:$D$44262=$A98)*(Data!$E$2:$E$44262=$B98)*(Data!$F$2:$F$44262))</f>
        <v>194</v>
      </c>
      <c r="P98" s="48" cm="1">
        <f t="array" ref="P98">SUMPRODUCT((Data!$A$2:$A$44262=P$3)*(Data!$D$2:$D$44262=$A98)*(Data!$E$2:$E$44262=$B98)*(Data!$F$2:$F$44262))</f>
        <v>213</v>
      </c>
      <c r="Q98" s="48" cm="1">
        <f t="array" ref="Q98">SUMPRODUCT((Data!$A$2:$A$44262=Q$3)*(Data!$D$2:$D$44262=$A98)*(Data!$E$2:$E$44262=$B98)*(Data!$F$2:$F$44262))</f>
        <v>193</v>
      </c>
      <c r="R98" s="49" cm="1">
        <f t="array" ref="R98">SUMPRODUCT((Data!$A$2:$A$44262=R$3)*(Data!$D$2:$D$44262=$A98)*(Data!$E$2:$E$44262=$B98)*(Data!$F$2:$F$44262))</f>
        <v>191</v>
      </c>
      <c r="S98" s="48" cm="1">
        <f t="array" ref="S98">SUMPRODUCT((Data!$B$2:$B$44262=S$3)*(Data!$D$2:$D$44262=$A98)*(Data!$E$2:$E$44262=$B98)*(Data!$F$2:$F$44262))</f>
        <v>193</v>
      </c>
      <c r="T98" s="48" cm="1">
        <f t="array" ref="T98">SUMPRODUCT((Data!$B$2:$B$44262=T$3)*(Data!$D$2:$D$44262=$A98)*(Data!$E$2:$E$44262=$B98)*(Data!$F$2:$F$44262))</f>
        <v>191</v>
      </c>
      <c r="U98" s="58">
        <f t="shared" si="8"/>
        <v>-1.0362694300518172E-2</v>
      </c>
      <c r="V98" s="58"/>
      <c r="W98" s="47"/>
      <c r="X98" s="47"/>
      <c r="Y98" s="47"/>
      <c r="Z98" s="47"/>
      <c r="AA98" s="47"/>
      <c r="AB98" s="47"/>
      <c r="AC98" s="47"/>
      <c r="AD98" s="47"/>
      <c r="AE98" s="47"/>
      <c r="AF98" s="47"/>
      <c r="AG98" s="47"/>
      <c r="AH98" s="52"/>
    </row>
    <row r="99" spans="1:34" ht="15.75" x14ac:dyDescent="0.2">
      <c r="A99" s="61" t="s">
        <v>73</v>
      </c>
      <c r="B99" s="61" t="s">
        <v>80</v>
      </c>
      <c r="C99" s="48">
        <f>SUMPRODUCT(('Old Data'!$A$2:$A$8848=C$3)*('Old Data'!$D$2:$D$8848=$A99)*('Old Data'!$E$2:$E$8848=$B99)*('Old Data'!$F$2:$F$8848))</f>
        <v>41</v>
      </c>
      <c r="D99" s="48" cm="1">
        <f t="array" ref="D99">SUMPRODUCT((Data!$A$2:$A$44262=D$3)*(Data!$D$2:$D$44262=$A99)*(Data!$E$2:$E$44262=$B99)*(Data!$F$2:$F$44262))</f>
        <v>38</v>
      </c>
      <c r="E99" s="48" cm="1">
        <f t="array" ref="E99">SUMPRODUCT((Data!$A$2:$A$44262=E$3)*(Data!$D$2:$D$44262=$A99)*(Data!$E$2:$E$44262=$B99)*(Data!$F$2:$F$44262))</f>
        <v>47</v>
      </c>
      <c r="F99" s="48" cm="1">
        <f t="array" ref="F99">SUMPRODUCT((Data!$A$2:$A$44262=F$3)*(Data!$D$2:$D$44262=$A99)*(Data!$E$2:$E$44262=$B99)*(Data!$F$2:$F$44262))</f>
        <v>16</v>
      </c>
      <c r="G99" s="48" cm="1">
        <f t="array" ref="G99">SUMPRODUCT((Data!$A$2:$A$44262=G$3)*(Data!$D$2:$D$44262=$A99)*(Data!$E$2:$E$44262=$B99)*(Data!$F$2:$F$44262))</f>
        <v>5</v>
      </c>
      <c r="H99" s="48" cm="1">
        <f t="array" ref="H99">SUMPRODUCT((Data!$A$2:$A$44262=H$3)*(Data!$D$2:$D$44262=$A99)*(Data!$E$2:$E$44262=$B99)*(Data!$F$2:$F$44262))</f>
        <v>7</v>
      </c>
      <c r="I99" s="48" cm="1">
        <f t="array" ref="I99">SUMPRODUCT((Data!$A$2:$A$44262=I$3)*(Data!$D$2:$D$44262=$A99)*(Data!$E$2:$E$44262=$B99)*(Data!$F$2:$F$44262))</f>
        <v>4</v>
      </c>
      <c r="J99" s="48" cm="1">
        <f t="array" ref="J99">SUMPRODUCT((Data!$A$2:$A$44262=J$3)*(Data!$D$2:$D$44262=$A99)*(Data!$E$2:$E$44262=$B99)*(Data!$F$2:$F$44262))</f>
        <v>8</v>
      </c>
      <c r="K99" s="48" cm="1">
        <f t="array" ref="K99">SUMPRODUCT((Data!$A$2:$A$44262=K$3)*(Data!$D$2:$D$44262=$A99)*(Data!$E$2:$E$44262=$B99)*(Data!$F$2:$F$44262))</f>
        <v>10</v>
      </c>
      <c r="L99" s="48" cm="1">
        <f t="array" ref="L99">SUMPRODUCT((Data!$A$2:$A$44262=L$3)*(Data!$D$2:$D$44262=$A99)*(Data!$E$2:$E$44262=$B99)*(Data!$F$2:$F$44262))</f>
        <v>4</v>
      </c>
      <c r="M99" s="48" cm="1">
        <f t="array" ref="M99">SUMPRODUCT((Data!$A$2:$A$44262=M$3)*(Data!$D$2:$D$44262=$A99)*(Data!$E$2:$E$44262=$B99)*(Data!$F$2:$F$44262))</f>
        <v>18</v>
      </c>
      <c r="N99" s="48" cm="1">
        <f t="array" ref="N99">SUMPRODUCT((Data!$A$2:$A$44262=N$3)*(Data!$D$2:$D$44262=$A99)*(Data!$E$2:$E$44262=$B99)*(Data!$F$2:$F$44262))</f>
        <v>18</v>
      </c>
      <c r="O99" s="48" cm="1">
        <f t="array" ref="O99">SUMPRODUCT((Data!$A$2:$A$44262=O$3)*(Data!$D$2:$D$44262=$A99)*(Data!$E$2:$E$44262=$B99)*(Data!$F$2:$F$44262))</f>
        <v>16</v>
      </c>
      <c r="P99" s="48" cm="1">
        <f t="array" ref="P99">SUMPRODUCT((Data!$A$2:$A$44262=P$3)*(Data!$D$2:$D$44262=$A99)*(Data!$E$2:$E$44262=$B99)*(Data!$F$2:$F$44262))</f>
        <v>13</v>
      </c>
      <c r="Q99" s="48" cm="1">
        <f t="array" ref="Q99">SUMPRODUCT((Data!$A$2:$A$44262=Q$3)*(Data!$D$2:$D$44262=$A99)*(Data!$E$2:$E$44262=$B99)*(Data!$F$2:$F$44262))</f>
        <v>8</v>
      </c>
      <c r="R99" s="49" cm="1">
        <f t="array" ref="R99">SUMPRODUCT((Data!$A$2:$A$44262=R$3)*(Data!$D$2:$D$44262=$A99)*(Data!$E$2:$E$44262=$B99)*(Data!$F$2:$F$44262))</f>
        <v>22</v>
      </c>
      <c r="S99" s="48" cm="1">
        <f t="array" ref="S99">SUMPRODUCT((Data!$B$2:$B$44262=S$3)*(Data!$D$2:$D$44262=$A99)*(Data!$E$2:$E$44262=$B99)*(Data!$F$2:$F$44262))</f>
        <v>8</v>
      </c>
      <c r="T99" s="48" cm="1">
        <f t="array" ref="T99">SUMPRODUCT((Data!$B$2:$B$44262=T$3)*(Data!$D$2:$D$44262=$A99)*(Data!$E$2:$E$44262=$B99)*(Data!$F$2:$F$44262))</f>
        <v>22</v>
      </c>
      <c r="U99" s="58">
        <f t="shared" si="8"/>
        <v>1.75</v>
      </c>
      <c r="V99" s="58"/>
      <c r="W99" s="47"/>
      <c r="X99" s="47"/>
      <c r="Y99" s="47"/>
      <c r="Z99" s="47"/>
      <c r="AA99" s="47"/>
      <c r="AB99" s="47"/>
      <c r="AC99" s="47"/>
      <c r="AD99" s="47"/>
      <c r="AE99" s="47"/>
      <c r="AF99" s="47"/>
      <c r="AG99" s="47"/>
      <c r="AH99" s="52"/>
    </row>
    <row r="100" spans="1:34" ht="15.75" x14ac:dyDescent="0.2">
      <c r="A100" s="61" t="s">
        <v>73</v>
      </c>
      <c r="B100" s="61" t="s">
        <v>81</v>
      </c>
      <c r="C100" s="48">
        <f>SUMPRODUCT(('Old Data'!$A$2:$A$8848=C$3)*('Old Data'!$D$2:$D$8848=$A100)*('Old Data'!$E$2:$E$8848=$B100)*('Old Data'!$F$2:$F$8848))</f>
        <v>40</v>
      </c>
      <c r="D100" s="48" cm="1">
        <f t="array" ref="D100">SUMPRODUCT((Data!$A$2:$A$44262=D$3)*(Data!$D$2:$D$44262=$A100)*(Data!$E$2:$E$44262=$B100)*(Data!$F$2:$F$44262))</f>
        <v>38</v>
      </c>
      <c r="E100" s="48" cm="1">
        <f t="array" ref="E100">SUMPRODUCT((Data!$A$2:$A$44262=E$3)*(Data!$D$2:$D$44262=$A100)*(Data!$E$2:$E$44262=$B100)*(Data!$F$2:$F$44262))</f>
        <v>49</v>
      </c>
      <c r="F100" s="48" cm="1">
        <f t="array" ref="F100">SUMPRODUCT((Data!$A$2:$A$44262=F$3)*(Data!$D$2:$D$44262=$A100)*(Data!$E$2:$E$44262=$B100)*(Data!$F$2:$F$44262))</f>
        <v>33</v>
      </c>
      <c r="G100" s="48" cm="1">
        <f t="array" ref="G100">SUMPRODUCT((Data!$A$2:$A$44262=G$3)*(Data!$D$2:$D$44262=$A100)*(Data!$E$2:$E$44262=$B100)*(Data!$F$2:$F$44262))</f>
        <v>34</v>
      </c>
      <c r="H100" s="48" cm="1">
        <f t="array" ref="H100">SUMPRODUCT((Data!$A$2:$A$44262=H$3)*(Data!$D$2:$D$44262=$A100)*(Data!$E$2:$E$44262=$B100)*(Data!$F$2:$F$44262))</f>
        <v>24</v>
      </c>
      <c r="I100" s="48" cm="1">
        <f t="array" ref="I100">SUMPRODUCT((Data!$A$2:$A$44262=I$3)*(Data!$D$2:$D$44262=$A100)*(Data!$E$2:$E$44262=$B100)*(Data!$F$2:$F$44262))</f>
        <v>26</v>
      </c>
      <c r="J100" s="48" cm="1">
        <f t="array" ref="J100">SUMPRODUCT((Data!$A$2:$A$44262=J$3)*(Data!$D$2:$D$44262=$A100)*(Data!$E$2:$E$44262=$B100)*(Data!$F$2:$F$44262))</f>
        <v>21</v>
      </c>
      <c r="K100" s="48" cm="1">
        <f t="array" ref="K100">SUMPRODUCT((Data!$A$2:$A$44262=K$3)*(Data!$D$2:$D$44262=$A100)*(Data!$E$2:$E$44262=$B100)*(Data!$F$2:$F$44262))</f>
        <v>42</v>
      </c>
      <c r="L100" s="48" cm="1">
        <f t="array" ref="L100">SUMPRODUCT((Data!$A$2:$A$44262=L$3)*(Data!$D$2:$D$44262=$A100)*(Data!$E$2:$E$44262=$B100)*(Data!$F$2:$F$44262))</f>
        <v>29</v>
      </c>
      <c r="M100" s="48" cm="1">
        <f t="array" ref="M100">SUMPRODUCT((Data!$A$2:$A$44262=M$3)*(Data!$D$2:$D$44262=$A100)*(Data!$E$2:$E$44262=$B100)*(Data!$F$2:$F$44262))</f>
        <v>29</v>
      </c>
      <c r="N100" s="48" cm="1">
        <f t="array" ref="N100">SUMPRODUCT((Data!$A$2:$A$44262=N$3)*(Data!$D$2:$D$44262=$A100)*(Data!$E$2:$E$44262=$B100)*(Data!$F$2:$F$44262))</f>
        <v>59</v>
      </c>
      <c r="O100" s="48" cm="1">
        <f t="array" ref="O100">SUMPRODUCT((Data!$A$2:$A$44262=O$3)*(Data!$D$2:$D$44262=$A100)*(Data!$E$2:$E$44262=$B100)*(Data!$F$2:$F$44262))</f>
        <v>50</v>
      </c>
      <c r="P100" s="48" cm="1">
        <f t="array" ref="P100">SUMPRODUCT((Data!$A$2:$A$44262=P$3)*(Data!$D$2:$D$44262=$A100)*(Data!$E$2:$E$44262=$B100)*(Data!$F$2:$F$44262))</f>
        <v>47</v>
      </c>
      <c r="Q100" s="48" cm="1">
        <f t="array" ref="Q100">SUMPRODUCT((Data!$A$2:$A$44262=Q$3)*(Data!$D$2:$D$44262=$A100)*(Data!$E$2:$E$44262=$B100)*(Data!$F$2:$F$44262))</f>
        <v>57</v>
      </c>
      <c r="R100" s="49" cm="1">
        <f t="array" ref="R100">SUMPRODUCT((Data!$A$2:$A$44262=R$3)*(Data!$D$2:$D$44262=$A100)*(Data!$E$2:$E$44262=$B100)*(Data!$F$2:$F$44262))</f>
        <v>48</v>
      </c>
      <c r="S100" s="48" cm="1">
        <f t="array" ref="S100">SUMPRODUCT((Data!$B$2:$B$44262=S$3)*(Data!$D$2:$D$44262=$A100)*(Data!$E$2:$E$44262=$B100)*(Data!$F$2:$F$44262))</f>
        <v>57</v>
      </c>
      <c r="T100" s="48" cm="1">
        <f t="array" ref="T100">SUMPRODUCT((Data!$B$2:$B$44262=T$3)*(Data!$D$2:$D$44262=$A100)*(Data!$E$2:$E$44262=$B100)*(Data!$F$2:$F$44262))</f>
        <v>48</v>
      </c>
      <c r="U100" s="58">
        <f t="shared" si="8"/>
        <v>-0.15789473684210531</v>
      </c>
      <c r="V100" s="58"/>
      <c r="W100" s="47"/>
      <c r="X100" s="47"/>
      <c r="Y100" s="47"/>
      <c r="Z100" s="47"/>
      <c r="AA100" s="47"/>
      <c r="AB100" s="47"/>
      <c r="AC100" s="47"/>
      <c r="AD100" s="47"/>
      <c r="AE100" s="47"/>
      <c r="AF100" s="47"/>
      <c r="AG100" s="47"/>
      <c r="AH100" s="52"/>
    </row>
    <row r="101" spans="1:34" ht="15.75" x14ac:dyDescent="0.2">
      <c r="A101" s="61" t="s">
        <v>73</v>
      </c>
      <c r="B101" s="61" t="s">
        <v>82</v>
      </c>
      <c r="C101" s="48">
        <f>SUMPRODUCT(('Old Data'!$A$2:$A$8848=C$3)*('Old Data'!$D$2:$D$8848=$A101)*('Old Data'!$E$2:$E$8848=$B101)*('Old Data'!$F$2:$F$8848))</f>
        <v>442</v>
      </c>
      <c r="D101" s="48" cm="1">
        <f t="array" ref="D101">SUMPRODUCT((Data!$A$2:$A$44262=D$3)*(Data!$D$2:$D$44262=$A101)*(Data!$E$2:$E$44262=$B101)*(Data!$F$2:$F$44262))</f>
        <v>454</v>
      </c>
      <c r="E101" s="48" cm="1">
        <f t="array" ref="E101">SUMPRODUCT((Data!$A$2:$A$44262=E$3)*(Data!$D$2:$D$44262=$A101)*(Data!$E$2:$E$44262=$B101)*(Data!$F$2:$F$44262))</f>
        <v>430</v>
      </c>
      <c r="F101" s="48" cm="1">
        <f t="array" ref="F101">SUMPRODUCT((Data!$A$2:$A$44262=F$3)*(Data!$D$2:$D$44262=$A101)*(Data!$E$2:$E$44262=$B101)*(Data!$F$2:$F$44262))</f>
        <v>493</v>
      </c>
      <c r="G101" s="48" cm="1">
        <f t="array" ref="G101">SUMPRODUCT((Data!$A$2:$A$44262=G$3)*(Data!$D$2:$D$44262=$A101)*(Data!$E$2:$E$44262=$B101)*(Data!$F$2:$F$44262))</f>
        <v>521</v>
      </c>
      <c r="H101" s="48" cm="1">
        <f t="array" ref="H101">SUMPRODUCT((Data!$A$2:$A$44262=H$3)*(Data!$D$2:$D$44262=$A101)*(Data!$E$2:$E$44262=$B101)*(Data!$F$2:$F$44262))</f>
        <v>422</v>
      </c>
      <c r="I101" s="48" cm="1">
        <f t="array" ref="I101">SUMPRODUCT((Data!$A$2:$A$44262=I$3)*(Data!$D$2:$D$44262=$A101)*(Data!$E$2:$E$44262=$B101)*(Data!$F$2:$F$44262))</f>
        <v>425</v>
      </c>
      <c r="J101" s="48" cm="1">
        <f t="array" ref="J101">SUMPRODUCT((Data!$A$2:$A$44262=J$3)*(Data!$D$2:$D$44262=$A101)*(Data!$E$2:$E$44262=$B101)*(Data!$F$2:$F$44262))</f>
        <v>445</v>
      </c>
      <c r="K101" s="48" cm="1">
        <f t="array" ref="K101">SUMPRODUCT((Data!$A$2:$A$44262=K$3)*(Data!$D$2:$D$44262=$A101)*(Data!$E$2:$E$44262=$B101)*(Data!$F$2:$F$44262))</f>
        <v>394</v>
      </c>
      <c r="L101" s="48" cm="1">
        <f t="array" ref="L101">SUMPRODUCT((Data!$A$2:$A$44262=L$3)*(Data!$D$2:$D$44262=$A101)*(Data!$E$2:$E$44262=$B101)*(Data!$F$2:$F$44262))</f>
        <v>439</v>
      </c>
      <c r="M101" s="48" cm="1">
        <f t="array" ref="M101">SUMPRODUCT((Data!$A$2:$A$44262=M$3)*(Data!$D$2:$D$44262=$A101)*(Data!$E$2:$E$44262=$B101)*(Data!$F$2:$F$44262))</f>
        <v>379</v>
      </c>
      <c r="N101" s="48" cm="1">
        <f t="array" ref="N101">SUMPRODUCT((Data!$A$2:$A$44262=N$3)*(Data!$D$2:$D$44262=$A101)*(Data!$E$2:$E$44262=$B101)*(Data!$F$2:$F$44262))</f>
        <v>400</v>
      </c>
      <c r="O101" s="48" cm="1">
        <f t="array" ref="O101">SUMPRODUCT((Data!$A$2:$A$44262=O$3)*(Data!$D$2:$D$44262=$A101)*(Data!$E$2:$E$44262=$B101)*(Data!$F$2:$F$44262))</f>
        <v>337</v>
      </c>
      <c r="P101" s="48" cm="1">
        <f t="array" ref="P101">SUMPRODUCT((Data!$A$2:$A$44262=P$3)*(Data!$D$2:$D$44262=$A101)*(Data!$E$2:$E$44262=$B101)*(Data!$F$2:$F$44262))</f>
        <v>392</v>
      </c>
      <c r="Q101" s="48" cm="1">
        <f t="array" ref="Q101">SUMPRODUCT((Data!$A$2:$A$44262=Q$3)*(Data!$D$2:$D$44262=$A101)*(Data!$E$2:$E$44262=$B101)*(Data!$F$2:$F$44262))</f>
        <v>320</v>
      </c>
      <c r="R101" s="49" cm="1">
        <f t="array" ref="R101">SUMPRODUCT((Data!$A$2:$A$44262=R$3)*(Data!$D$2:$D$44262=$A101)*(Data!$E$2:$E$44262=$B101)*(Data!$F$2:$F$44262))</f>
        <v>290</v>
      </c>
      <c r="S101" s="48" cm="1">
        <f t="array" ref="S101">SUMPRODUCT((Data!$B$2:$B$44262=S$3)*(Data!$D$2:$D$44262=$A101)*(Data!$E$2:$E$44262=$B101)*(Data!$F$2:$F$44262))</f>
        <v>320</v>
      </c>
      <c r="T101" s="48" cm="1">
        <f t="array" ref="T101">SUMPRODUCT((Data!$B$2:$B$44262=T$3)*(Data!$D$2:$D$44262=$A101)*(Data!$E$2:$E$44262=$B101)*(Data!$F$2:$F$44262))</f>
        <v>290</v>
      </c>
      <c r="U101" s="58">
        <f t="shared" si="8"/>
        <v>-9.375E-2</v>
      </c>
      <c r="V101" s="58"/>
      <c r="W101" s="47"/>
      <c r="X101" s="47"/>
      <c r="Y101" s="47"/>
      <c r="Z101" s="47"/>
      <c r="AA101" s="47"/>
      <c r="AB101" s="47"/>
      <c r="AC101" s="47"/>
      <c r="AD101" s="47"/>
      <c r="AE101" s="47"/>
      <c r="AF101" s="47"/>
      <c r="AG101" s="47"/>
      <c r="AH101" s="52"/>
    </row>
    <row r="102" spans="1:34" ht="15.75" x14ac:dyDescent="0.2">
      <c r="A102" s="61" t="s">
        <v>73</v>
      </c>
      <c r="B102" s="61" t="s">
        <v>83</v>
      </c>
      <c r="C102" s="48">
        <f>SUMPRODUCT(('Old Data'!$A$2:$A$8848=C$3)*('Old Data'!$D$2:$D$8848=$A102)*('Old Data'!$E$2:$E$8848=$B102)*('Old Data'!$F$2:$F$8848))</f>
        <v>289</v>
      </c>
      <c r="D102" s="48" cm="1">
        <f t="array" ref="D102">SUMPRODUCT((Data!$A$2:$A$44262=D$3)*(Data!$D$2:$D$44262=$A102)*(Data!$E$2:$E$44262=$B102)*(Data!$F$2:$F$44262))</f>
        <v>285</v>
      </c>
      <c r="E102" s="48" cm="1">
        <f t="array" ref="E102">SUMPRODUCT((Data!$A$2:$A$44262=E$3)*(Data!$D$2:$D$44262=$A102)*(Data!$E$2:$E$44262=$B102)*(Data!$F$2:$F$44262))</f>
        <v>231</v>
      </c>
      <c r="F102" s="48" cm="1">
        <f t="array" ref="F102">SUMPRODUCT((Data!$A$2:$A$44262=F$3)*(Data!$D$2:$D$44262=$A102)*(Data!$E$2:$E$44262=$B102)*(Data!$F$2:$F$44262))</f>
        <v>266</v>
      </c>
      <c r="G102" s="48" cm="1">
        <f t="array" ref="G102">SUMPRODUCT((Data!$A$2:$A$44262=G$3)*(Data!$D$2:$D$44262=$A102)*(Data!$E$2:$E$44262=$B102)*(Data!$F$2:$F$44262))</f>
        <v>218</v>
      </c>
      <c r="H102" s="48" cm="1">
        <f t="array" ref="H102">SUMPRODUCT((Data!$A$2:$A$44262=H$3)*(Data!$D$2:$D$44262=$A102)*(Data!$E$2:$E$44262=$B102)*(Data!$F$2:$F$44262))</f>
        <v>170</v>
      </c>
      <c r="I102" s="48" cm="1">
        <f t="array" ref="I102">SUMPRODUCT((Data!$A$2:$A$44262=I$3)*(Data!$D$2:$D$44262=$A102)*(Data!$E$2:$E$44262=$B102)*(Data!$F$2:$F$44262))</f>
        <v>169</v>
      </c>
      <c r="J102" s="48" cm="1">
        <f t="array" ref="J102">SUMPRODUCT((Data!$A$2:$A$44262=J$3)*(Data!$D$2:$D$44262=$A102)*(Data!$E$2:$E$44262=$B102)*(Data!$F$2:$F$44262))</f>
        <v>200</v>
      </c>
      <c r="K102" s="48" cm="1">
        <f t="array" ref="K102">SUMPRODUCT((Data!$A$2:$A$44262=K$3)*(Data!$D$2:$D$44262=$A102)*(Data!$E$2:$E$44262=$B102)*(Data!$F$2:$F$44262))</f>
        <v>203</v>
      </c>
      <c r="L102" s="48" cm="1">
        <f t="array" ref="L102">SUMPRODUCT((Data!$A$2:$A$44262=L$3)*(Data!$D$2:$D$44262=$A102)*(Data!$E$2:$E$44262=$B102)*(Data!$F$2:$F$44262))</f>
        <v>191</v>
      </c>
      <c r="M102" s="48" cm="1">
        <f t="array" ref="M102">SUMPRODUCT((Data!$A$2:$A$44262=M$3)*(Data!$D$2:$D$44262=$A102)*(Data!$E$2:$E$44262=$B102)*(Data!$F$2:$F$44262))</f>
        <v>181</v>
      </c>
      <c r="N102" s="48" cm="1">
        <f t="array" ref="N102">SUMPRODUCT((Data!$A$2:$A$44262=N$3)*(Data!$D$2:$D$44262=$A102)*(Data!$E$2:$E$44262=$B102)*(Data!$F$2:$F$44262))</f>
        <v>200</v>
      </c>
      <c r="O102" s="48" cm="1">
        <f t="array" ref="O102">SUMPRODUCT((Data!$A$2:$A$44262=O$3)*(Data!$D$2:$D$44262=$A102)*(Data!$E$2:$E$44262=$B102)*(Data!$F$2:$F$44262))</f>
        <v>176</v>
      </c>
      <c r="P102" s="48" cm="1">
        <f t="array" ref="P102">SUMPRODUCT((Data!$A$2:$A$44262=P$3)*(Data!$D$2:$D$44262=$A102)*(Data!$E$2:$E$44262=$B102)*(Data!$F$2:$F$44262))</f>
        <v>220</v>
      </c>
      <c r="Q102" s="48" cm="1">
        <f t="array" ref="Q102">SUMPRODUCT((Data!$A$2:$A$44262=Q$3)*(Data!$D$2:$D$44262=$A102)*(Data!$E$2:$E$44262=$B102)*(Data!$F$2:$F$44262))</f>
        <v>188</v>
      </c>
      <c r="R102" s="49" cm="1">
        <f t="array" ref="R102">SUMPRODUCT((Data!$A$2:$A$44262=R$3)*(Data!$D$2:$D$44262=$A102)*(Data!$E$2:$E$44262=$B102)*(Data!$F$2:$F$44262))</f>
        <v>204</v>
      </c>
      <c r="S102" s="48" cm="1">
        <f t="array" ref="S102">SUMPRODUCT((Data!$B$2:$B$44262=S$3)*(Data!$D$2:$D$44262=$A102)*(Data!$E$2:$E$44262=$B102)*(Data!$F$2:$F$44262))</f>
        <v>188</v>
      </c>
      <c r="T102" s="48" cm="1">
        <f t="array" ref="T102">SUMPRODUCT((Data!$B$2:$B$44262=T$3)*(Data!$D$2:$D$44262=$A102)*(Data!$E$2:$E$44262=$B102)*(Data!$F$2:$F$44262))</f>
        <v>204</v>
      </c>
      <c r="U102" s="58">
        <f t="shared" si="8"/>
        <v>8.5106382978723305E-2</v>
      </c>
      <c r="V102" s="58"/>
      <c r="W102" s="47"/>
      <c r="X102" s="47"/>
      <c r="Y102" s="47"/>
      <c r="Z102" s="47"/>
      <c r="AA102" s="47"/>
      <c r="AB102" s="47"/>
      <c r="AC102" s="47"/>
      <c r="AD102" s="47"/>
      <c r="AE102" s="47"/>
      <c r="AF102" s="47"/>
      <c r="AG102" s="47"/>
      <c r="AH102" s="52"/>
    </row>
    <row r="103" spans="1:34" ht="15.75" x14ac:dyDescent="0.2">
      <c r="A103" s="61" t="s">
        <v>73</v>
      </c>
      <c r="B103" s="61" t="s">
        <v>84</v>
      </c>
      <c r="C103" s="48">
        <f>SUMPRODUCT(('Old Data'!$A$2:$A$8848=C$3)*('Old Data'!$D$2:$D$8848=$A103)*('Old Data'!$E$2:$E$8848=$B103)*('Old Data'!$F$2:$F$8848))</f>
        <v>66</v>
      </c>
      <c r="D103" s="48" cm="1">
        <f t="array" ref="D103">SUMPRODUCT((Data!$A$2:$A$44262=D$3)*(Data!$D$2:$D$44262=$A103)*(Data!$E$2:$E$44262=$B103)*(Data!$F$2:$F$44262))</f>
        <v>84</v>
      </c>
      <c r="E103" s="48" cm="1">
        <f t="array" ref="E103">SUMPRODUCT((Data!$A$2:$A$44262=E$3)*(Data!$D$2:$D$44262=$A103)*(Data!$E$2:$E$44262=$B103)*(Data!$F$2:$F$44262))</f>
        <v>85</v>
      </c>
      <c r="F103" s="48" cm="1">
        <f t="array" ref="F103">SUMPRODUCT((Data!$A$2:$A$44262=F$3)*(Data!$D$2:$D$44262=$A103)*(Data!$E$2:$E$44262=$B103)*(Data!$F$2:$F$44262))</f>
        <v>19</v>
      </c>
      <c r="G103" s="48" cm="1">
        <f t="array" ref="G103">SUMPRODUCT((Data!$A$2:$A$44262=G$3)*(Data!$D$2:$D$44262=$A103)*(Data!$E$2:$E$44262=$B103)*(Data!$F$2:$F$44262))</f>
        <v>11</v>
      </c>
      <c r="H103" s="48" cm="1">
        <f t="array" ref="H103">SUMPRODUCT((Data!$A$2:$A$44262=H$3)*(Data!$D$2:$D$44262=$A103)*(Data!$E$2:$E$44262=$B103)*(Data!$F$2:$F$44262))</f>
        <v>12</v>
      </c>
      <c r="I103" s="48" cm="1">
        <f t="array" ref="I103">SUMPRODUCT((Data!$A$2:$A$44262=I$3)*(Data!$D$2:$D$44262=$A103)*(Data!$E$2:$E$44262=$B103)*(Data!$F$2:$F$44262))</f>
        <v>12</v>
      </c>
      <c r="J103" s="48" cm="1">
        <f t="array" ref="J103">SUMPRODUCT((Data!$A$2:$A$44262=J$3)*(Data!$D$2:$D$44262=$A103)*(Data!$E$2:$E$44262=$B103)*(Data!$F$2:$F$44262))</f>
        <v>16</v>
      </c>
      <c r="K103" s="48" cm="1">
        <f t="array" ref="K103">SUMPRODUCT((Data!$A$2:$A$44262=K$3)*(Data!$D$2:$D$44262=$A103)*(Data!$E$2:$E$44262=$B103)*(Data!$F$2:$F$44262))</f>
        <v>8</v>
      </c>
      <c r="L103" s="48" cm="1">
        <f t="array" ref="L103">SUMPRODUCT((Data!$A$2:$A$44262=L$3)*(Data!$D$2:$D$44262=$A103)*(Data!$E$2:$E$44262=$B103)*(Data!$F$2:$F$44262))</f>
        <v>13</v>
      </c>
      <c r="M103" s="48" cm="1">
        <f t="array" ref="M103">SUMPRODUCT((Data!$A$2:$A$44262=M$3)*(Data!$D$2:$D$44262=$A103)*(Data!$E$2:$E$44262=$B103)*(Data!$F$2:$F$44262))</f>
        <v>12</v>
      </c>
      <c r="N103" s="48" cm="1">
        <f t="array" ref="N103">SUMPRODUCT((Data!$A$2:$A$44262=N$3)*(Data!$D$2:$D$44262=$A103)*(Data!$E$2:$E$44262=$B103)*(Data!$F$2:$F$44262))</f>
        <v>17</v>
      </c>
      <c r="O103" s="48" cm="1">
        <f t="array" ref="O103">SUMPRODUCT((Data!$A$2:$A$44262=O$3)*(Data!$D$2:$D$44262=$A103)*(Data!$E$2:$E$44262=$B103)*(Data!$F$2:$F$44262))</f>
        <v>13</v>
      </c>
      <c r="P103" s="48" cm="1">
        <f t="array" ref="P103">SUMPRODUCT((Data!$A$2:$A$44262=P$3)*(Data!$D$2:$D$44262=$A103)*(Data!$E$2:$E$44262=$B103)*(Data!$F$2:$F$44262))</f>
        <v>19</v>
      </c>
      <c r="Q103" s="48" cm="1">
        <f t="array" ref="Q103">SUMPRODUCT((Data!$A$2:$A$44262=Q$3)*(Data!$D$2:$D$44262=$A103)*(Data!$E$2:$E$44262=$B103)*(Data!$F$2:$F$44262))</f>
        <v>12</v>
      </c>
      <c r="R103" s="49" cm="1">
        <f t="array" ref="R103">SUMPRODUCT((Data!$A$2:$A$44262=R$3)*(Data!$D$2:$D$44262=$A103)*(Data!$E$2:$E$44262=$B103)*(Data!$F$2:$F$44262))</f>
        <v>9</v>
      </c>
      <c r="S103" s="48" cm="1">
        <f t="array" ref="S103">SUMPRODUCT((Data!$B$2:$B$44262=S$3)*(Data!$D$2:$D$44262=$A103)*(Data!$E$2:$E$44262=$B103)*(Data!$F$2:$F$44262))</f>
        <v>12</v>
      </c>
      <c r="T103" s="48" cm="1">
        <f t="array" ref="T103">SUMPRODUCT((Data!$B$2:$B$44262=T$3)*(Data!$D$2:$D$44262=$A103)*(Data!$E$2:$E$44262=$B103)*(Data!$F$2:$F$44262))</f>
        <v>9</v>
      </c>
      <c r="U103" s="58">
        <f t="shared" si="8"/>
        <v>-0.25</v>
      </c>
      <c r="V103" s="58"/>
      <c r="W103" s="47"/>
      <c r="X103" s="47"/>
      <c r="Y103" s="47"/>
      <c r="Z103" s="47"/>
      <c r="AA103" s="47"/>
      <c r="AB103" s="47"/>
      <c r="AC103" s="47"/>
      <c r="AD103" s="47"/>
      <c r="AE103" s="47"/>
      <c r="AF103" s="47"/>
      <c r="AG103" s="47"/>
      <c r="AH103" s="52"/>
    </row>
    <row r="104" spans="1:34" ht="15.75" x14ac:dyDescent="0.2">
      <c r="A104" s="61" t="s">
        <v>73</v>
      </c>
      <c r="B104" s="61" t="s">
        <v>85</v>
      </c>
      <c r="C104" s="48">
        <f>SUMPRODUCT(('Old Data'!$A$2:$A$8848=C$3)*('Old Data'!$D$2:$D$8848=$A104)*('Old Data'!$E$2:$E$8848=$B104)*('Old Data'!$F$2:$F$8848))</f>
        <v>35</v>
      </c>
      <c r="D104" s="48" cm="1">
        <f t="array" ref="D104">SUMPRODUCT((Data!$A$2:$A$44262=D$3)*(Data!$D$2:$D$44262=$A104)*(Data!$E$2:$E$44262=$B104)*(Data!$F$2:$F$44262))</f>
        <v>54</v>
      </c>
      <c r="E104" s="48" cm="1">
        <f t="array" ref="E104">SUMPRODUCT((Data!$A$2:$A$44262=E$3)*(Data!$D$2:$D$44262=$A104)*(Data!$E$2:$E$44262=$B104)*(Data!$F$2:$F$44262))</f>
        <v>39</v>
      </c>
      <c r="F104" s="48" cm="1">
        <f t="array" ref="F104">SUMPRODUCT((Data!$A$2:$A$44262=F$3)*(Data!$D$2:$D$44262=$A104)*(Data!$E$2:$E$44262=$B104)*(Data!$F$2:$F$44262))</f>
        <v>72</v>
      </c>
      <c r="G104" s="48" cm="1">
        <f t="array" ref="G104">SUMPRODUCT((Data!$A$2:$A$44262=G$3)*(Data!$D$2:$D$44262=$A104)*(Data!$E$2:$E$44262=$B104)*(Data!$F$2:$F$44262))</f>
        <v>65</v>
      </c>
      <c r="H104" s="48" cm="1">
        <f t="array" ref="H104">SUMPRODUCT((Data!$A$2:$A$44262=H$3)*(Data!$D$2:$D$44262=$A104)*(Data!$E$2:$E$44262=$B104)*(Data!$F$2:$F$44262))</f>
        <v>78</v>
      </c>
      <c r="I104" s="48" cm="1">
        <f t="array" ref="I104">SUMPRODUCT((Data!$A$2:$A$44262=I$3)*(Data!$D$2:$D$44262=$A104)*(Data!$E$2:$E$44262=$B104)*(Data!$F$2:$F$44262))</f>
        <v>80</v>
      </c>
      <c r="J104" s="48" cm="1">
        <f t="array" ref="J104">SUMPRODUCT((Data!$A$2:$A$44262=J$3)*(Data!$D$2:$D$44262=$A104)*(Data!$E$2:$E$44262=$B104)*(Data!$F$2:$F$44262))</f>
        <v>70</v>
      </c>
      <c r="K104" s="48" cm="1">
        <f t="array" ref="K104">SUMPRODUCT((Data!$A$2:$A$44262=K$3)*(Data!$D$2:$D$44262=$A104)*(Data!$E$2:$E$44262=$B104)*(Data!$F$2:$F$44262))</f>
        <v>99</v>
      </c>
      <c r="L104" s="48" cm="1">
        <f t="array" ref="L104">SUMPRODUCT((Data!$A$2:$A$44262=L$3)*(Data!$D$2:$D$44262=$A104)*(Data!$E$2:$E$44262=$B104)*(Data!$F$2:$F$44262))</f>
        <v>91</v>
      </c>
      <c r="M104" s="48" cm="1">
        <f t="array" ref="M104">SUMPRODUCT((Data!$A$2:$A$44262=M$3)*(Data!$D$2:$D$44262=$A104)*(Data!$E$2:$E$44262=$B104)*(Data!$F$2:$F$44262))</f>
        <v>80</v>
      </c>
      <c r="N104" s="48" cm="1">
        <f t="array" ref="N104">SUMPRODUCT((Data!$A$2:$A$44262=N$3)*(Data!$D$2:$D$44262=$A104)*(Data!$E$2:$E$44262=$B104)*(Data!$F$2:$F$44262))</f>
        <v>129</v>
      </c>
      <c r="O104" s="48" cm="1">
        <f t="array" ref="O104">SUMPRODUCT((Data!$A$2:$A$44262=O$3)*(Data!$D$2:$D$44262=$A104)*(Data!$E$2:$E$44262=$B104)*(Data!$F$2:$F$44262))</f>
        <v>135</v>
      </c>
      <c r="P104" s="48" cm="1">
        <f t="array" ref="P104">SUMPRODUCT((Data!$A$2:$A$44262=P$3)*(Data!$D$2:$D$44262=$A104)*(Data!$E$2:$E$44262=$B104)*(Data!$F$2:$F$44262))</f>
        <v>133</v>
      </c>
      <c r="Q104" s="48" cm="1">
        <f t="array" ref="Q104">SUMPRODUCT((Data!$A$2:$A$44262=Q$3)*(Data!$D$2:$D$44262=$A104)*(Data!$E$2:$E$44262=$B104)*(Data!$F$2:$F$44262))</f>
        <v>106</v>
      </c>
      <c r="R104" s="49" cm="1">
        <f t="array" ref="R104">SUMPRODUCT((Data!$A$2:$A$44262=R$3)*(Data!$D$2:$D$44262=$A104)*(Data!$E$2:$E$44262=$B104)*(Data!$F$2:$F$44262))</f>
        <v>110</v>
      </c>
      <c r="S104" s="48" cm="1">
        <f t="array" ref="S104">SUMPRODUCT((Data!$B$2:$B$44262=S$3)*(Data!$D$2:$D$44262=$A104)*(Data!$E$2:$E$44262=$B104)*(Data!$F$2:$F$44262))</f>
        <v>106</v>
      </c>
      <c r="T104" s="48" cm="1">
        <f t="array" ref="T104">SUMPRODUCT((Data!$B$2:$B$44262=T$3)*(Data!$D$2:$D$44262=$A104)*(Data!$E$2:$E$44262=$B104)*(Data!$F$2:$F$44262))</f>
        <v>110</v>
      </c>
      <c r="U104" s="58">
        <f t="shared" si="8"/>
        <v>3.7735849056603765E-2</v>
      </c>
      <c r="V104" s="58"/>
      <c r="W104" s="47"/>
      <c r="X104" s="47"/>
      <c r="Y104" s="47"/>
      <c r="Z104" s="47"/>
      <c r="AA104" s="47"/>
      <c r="AB104" s="47"/>
      <c r="AC104" s="47"/>
      <c r="AD104" s="47"/>
      <c r="AE104" s="47"/>
      <c r="AF104" s="47"/>
      <c r="AG104" s="47"/>
      <c r="AH104" s="52"/>
    </row>
    <row r="105" spans="1:34" ht="15.75" x14ac:dyDescent="0.2">
      <c r="A105" s="61" t="s">
        <v>73</v>
      </c>
      <c r="B105" s="61" t="s">
        <v>86</v>
      </c>
      <c r="C105" s="48">
        <f>SUMPRODUCT(('Old Data'!$A$2:$A$8848=C$3)*('Old Data'!$D$2:$D$8848=$A105)*('Old Data'!$E$2:$E$8848=$B105)*('Old Data'!$F$2:$F$8848))</f>
        <v>540</v>
      </c>
      <c r="D105" s="48" cm="1">
        <f t="array" ref="D105">SUMPRODUCT((Data!$A$2:$A$44262=D$3)*(Data!$D$2:$D$44262=$A105)*(Data!$E$2:$E$44262=$B105)*(Data!$F$2:$F$44262))</f>
        <v>486</v>
      </c>
      <c r="E105" s="48" cm="1">
        <f t="array" ref="E105">SUMPRODUCT((Data!$A$2:$A$44262=E$3)*(Data!$D$2:$D$44262=$A105)*(Data!$E$2:$E$44262=$B105)*(Data!$F$2:$F$44262))</f>
        <v>542</v>
      </c>
      <c r="F105" s="48" cm="1">
        <f t="array" ref="F105">SUMPRODUCT((Data!$A$2:$A$44262=F$3)*(Data!$D$2:$D$44262=$A105)*(Data!$E$2:$E$44262=$B105)*(Data!$F$2:$F$44262))</f>
        <v>222</v>
      </c>
      <c r="G105" s="48" cm="1">
        <f t="array" ref="G105">SUMPRODUCT((Data!$A$2:$A$44262=G$3)*(Data!$D$2:$D$44262=$A105)*(Data!$E$2:$E$44262=$B105)*(Data!$F$2:$F$44262))</f>
        <v>193</v>
      </c>
      <c r="H105" s="48" cm="1">
        <f t="array" ref="H105">SUMPRODUCT((Data!$A$2:$A$44262=H$3)*(Data!$D$2:$D$44262=$A105)*(Data!$E$2:$E$44262=$B105)*(Data!$F$2:$F$44262))</f>
        <v>137</v>
      </c>
      <c r="I105" s="48" cm="1">
        <f t="array" ref="I105">SUMPRODUCT((Data!$A$2:$A$44262=I$3)*(Data!$D$2:$D$44262=$A105)*(Data!$E$2:$E$44262=$B105)*(Data!$F$2:$F$44262))</f>
        <v>145</v>
      </c>
      <c r="J105" s="48" cm="1">
        <f t="array" ref="J105">SUMPRODUCT((Data!$A$2:$A$44262=J$3)*(Data!$D$2:$D$44262=$A105)*(Data!$E$2:$E$44262=$B105)*(Data!$F$2:$F$44262))</f>
        <v>152</v>
      </c>
      <c r="K105" s="48" cm="1">
        <f t="array" ref="K105">SUMPRODUCT((Data!$A$2:$A$44262=K$3)*(Data!$D$2:$D$44262=$A105)*(Data!$E$2:$E$44262=$B105)*(Data!$F$2:$F$44262))</f>
        <v>143</v>
      </c>
      <c r="L105" s="48" cm="1">
        <f t="array" ref="L105">SUMPRODUCT((Data!$A$2:$A$44262=L$3)*(Data!$D$2:$D$44262=$A105)*(Data!$E$2:$E$44262=$B105)*(Data!$F$2:$F$44262))</f>
        <v>135</v>
      </c>
      <c r="M105" s="48" cm="1">
        <f t="array" ref="M105">SUMPRODUCT((Data!$A$2:$A$44262=M$3)*(Data!$D$2:$D$44262=$A105)*(Data!$E$2:$E$44262=$B105)*(Data!$F$2:$F$44262))</f>
        <v>139</v>
      </c>
      <c r="N105" s="48" cm="1">
        <f t="array" ref="N105">SUMPRODUCT((Data!$A$2:$A$44262=N$3)*(Data!$D$2:$D$44262=$A105)*(Data!$E$2:$E$44262=$B105)*(Data!$F$2:$F$44262))</f>
        <v>139</v>
      </c>
      <c r="O105" s="48" cm="1">
        <f t="array" ref="O105">SUMPRODUCT((Data!$A$2:$A$44262=O$3)*(Data!$D$2:$D$44262=$A105)*(Data!$E$2:$E$44262=$B105)*(Data!$F$2:$F$44262))</f>
        <v>140</v>
      </c>
      <c r="P105" s="48" cm="1">
        <f t="array" ref="P105">SUMPRODUCT((Data!$A$2:$A$44262=P$3)*(Data!$D$2:$D$44262=$A105)*(Data!$E$2:$E$44262=$B105)*(Data!$F$2:$F$44262))</f>
        <v>149</v>
      </c>
      <c r="Q105" s="48" cm="1">
        <f t="array" ref="Q105">SUMPRODUCT((Data!$A$2:$A$44262=Q$3)*(Data!$D$2:$D$44262=$A105)*(Data!$E$2:$E$44262=$B105)*(Data!$F$2:$F$44262))</f>
        <v>155</v>
      </c>
      <c r="R105" s="49" cm="1">
        <f t="array" ref="R105">SUMPRODUCT((Data!$A$2:$A$44262=R$3)*(Data!$D$2:$D$44262=$A105)*(Data!$E$2:$E$44262=$B105)*(Data!$F$2:$F$44262))</f>
        <v>150</v>
      </c>
      <c r="S105" s="48" cm="1">
        <f t="array" ref="S105">SUMPRODUCT((Data!$B$2:$B$44262=S$3)*(Data!$D$2:$D$44262=$A105)*(Data!$E$2:$E$44262=$B105)*(Data!$F$2:$F$44262))</f>
        <v>155</v>
      </c>
      <c r="T105" s="48" cm="1">
        <f t="array" ref="T105">SUMPRODUCT((Data!$B$2:$B$44262=T$3)*(Data!$D$2:$D$44262=$A105)*(Data!$E$2:$E$44262=$B105)*(Data!$F$2:$F$44262))</f>
        <v>150</v>
      </c>
      <c r="U105" s="58">
        <f t="shared" si="8"/>
        <v>-3.2258064516129004E-2</v>
      </c>
      <c r="V105" s="58"/>
      <c r="W105" s="47"/>
      <c r="X105" s="47"/>
      <c r="Y105" s="47"/>
      <c r="Z105" s="47"/>
      <c r="AA105" s="47"/>
      <c r="AB105" s="47"/>
      <c r="AC105" s="47"/>
      <c r="AD105" s="47"/>
      <c r="AE105" s="47"/>
      <c r="AF105" s="47"/>
      <c r="AG105" s="47"/>
      <c r="AH105" s="52"/>
    </row>
    <row r="106" spans="1:34" ht="15.75" x14ac:dyDescent="0.2">
      <c r="A106" s="61" t="s">
        <v>73</v>
      </c>
      <c r="B106" s="61" t="s">
        <v>87</v>
      </c>
      <c r="C106" s="48" t="s">
        <v>16</v>
      </c>
      <c r="D106" s="48" cm="1">
        <f t="array" ref="D106">SUMPRODUCT((Data!$A$2:$A$44262=D$3)*(Data!$D$2:$D$44262=$A106)*(Data!$E$2:$E$44262=$B106)*(Data!$F$2:$F$44262))</f>
        <v>1</v>
      </c>
      <c r="E106" s="48" cm="1">
        <f t="array" ref="E106">SUMPRODUCT((Data!$A$2:$A$44262=E$3)*(Data!$D$2:$D$44262=$A106)*(Data!$E$2:$E$44262=$B106)*(Data!$F$2:$F$44262))</f>
        <v>0</v>
      </c>
      <c r="F106" s="48" cm="1">
        <f t="array" ref="F106">SUMPRODUCT((Data!$A$2:$A$44262=F$3)*(Data!$D$2:$D$44262=$A106)*(Data!$E$2:$E$44262=$B106)*(Data!$F$2:$F$44262))</f>
        <v>38</v>
      </c>
      <c r="G106" s="48" cm="1">
        <f t="array" ref="G106">SUMPRODUCT((Data!$A$2:$A$44262=G$3)*(Data!$D$2:$D$44262=$A106)*(Data!$E$2:$E$44262=$B106)*(Data!$F$2:$F$44262))</f>
        <v>39</v>
      </c>
      <c r="H106" s="48" cm="1">
        <f t="array" ref="H106">SUMPRODUCT((Data!$A$2:$A$44262=H$3)*(Data!$D$2:$D$44262=$A106)*(Data!$E$2:$E$44262=$B106)*(Data!$F$2:$F$44262))</f>
        <v>36</v>
      </c>
      <c r="I106" s="48" cm="1">
        <f t="array" ref="I106">SUMPRODUCT((Data!$A$2:$A$44262=I$3)*(Data!$D$2:$D$44262=$A106)*(Data!$E$2:$E$44262=$B106)*(Data!$F$2:$F$44262))</f>
        <v>38</v>
      </c>
      <c r="J106" s="48" cm="1">
        <f t="array" ref="J106">SUMPRODUCT((Data!$A$2:$A$44262=J$3)*(Data!$D$2:$D$44262=$A106)*(Data!$E$2:$E$44262=$B106)*(Data!$F$2:$F$44262))</f>
        <v>43</v>
      </c>
      <c r="K106" s="48" cm="1">
        <f t="array" ref="K106">SUMPRODUCT((Data!$A$2:$A$44262=K$3)*(Data!$D$2:$D$44262=$A106)*(Data!$E$2:$E$44262=$B106)*(Data!$F$2:$F$44262))</f>
        <v>25</v>
      </c>
      <c r="L106" s="48" cm="1">
        <f t="array" ref="L106">SUMPRODUCT((Data!$A$2:$A$44262=L$3)*(Data!$D$2:$D$44262=$A106)*(Data!$E$2:$E$44262=$B106)*(Data!$F$2:$F$44262))</f>
        <v>31</v>
      </c>
      <c r="M106" s="48" cm="1">
        <f t="array" ref="M106">SUMPRODUCT((Data!$A$2:$A$44262=M$3)*(Data!$D$2:$D$44262=$A106)*(Data!$E$2:$E$44262=$B106)*(Data!$F$2:$F$44262))</f>
        <v>35</v>
      </c>
      <c r="N106" s="48" cm="1">
        <f t="array" ref="N106">SUMPRODUCT((Data!$A$2:$A$44262=N$3)*(Data!$D$2:$D$44262=$A106)*(Data!$E$2:$E$44262=$B106)*(Data!$F$2:$F$44262))</f>
        <v>33</v>
      </c>
      <c r="O106" s="48" cm="1">
        <f t="array" ref="O106">SUMPRODUCT((Data!$A$2:$A$44262=O$3)*(Data!$D$2:$D$44262=$A106)*(Data!$E$2:$E$44262=$B106)*(Data!$F$2:$F$44262))</f>
        <v>32</v>
      </c>
      <c r="P106" s="48" cm="1">
        <f t="array" ref="P106">SUMPRODUCT((Data!$A$2:$A$44262=P$3)*(Data!$D$2:$D$44262=$A106)*(Data!$E$2:$E$44262=$B106)*(Data!$F$2:$F$44262))</f>
        <v>39</v>
      </c>
      <c r="Q106" s="48" cm="1">
        <f t="array" ref="Q106">SUMPRODUCT((Data!$A$2:$A$44262=Q$3)*(Data!$D$2:$D$44262=$A106)*(Data!$E$2:$E$44262=$B106)*(Data!$F$2:$F$44262))</f>
        <v>30</v>
      </c>
      <c r="R106" s="49" cm="1">
        <f t="array" ref="R106">SUMPRODUCT((Data!$A$2:$A$44262=R$3)*(Data!$D$2:$D$44262=$A106)*(Data!$E$2:$E$44262=$B106)*(Data!$F$2:$F$44262))</f>
        <v>31</v>
      </c>
      <c r="S106" s="48" cm="1">
        <f t="array" ref="S106">SUMPRODUCT((Data!$B$2:$B$44262=S$3)*(Data!$D$2:$D$44262=$A106)*(Data!$E$2:$E$44262=$B106)*(Data!$F$2:$F$44262))</f>
        <v>30</v>
      </c>
      <c r="T106" s="48" cm="1">
        <f t="array" ref="T106">SUMPRODUCT((Data!$B$2:$B$44262=T$3)*(Data!$D$2:$D$44262=$A106)*(Data!$E$2:$E$44262=$B106)*(Data!$F$2:$F$44262))</f>
        <v>31</v>
      </c>
      <c r="U106" s="58">
        <f t="shared" si="8"/>
        <v>3.3333333333333437E-2</v>
      </c>
      <c r="V106" s="58"/>
      <c r="W106" s="47"/>
      <c r="X106" s="47"/>
      <c r="Y106" s="47"/>
      <c r="Z106" s="47"/>
      <c r="AA106" s="47"/>
      <c r="AB106" s="47"/>
      <c r="AC106" s="47"/>
      <c r="AD106" s="47"/>
      <c r="AE106" s="47"/>
      <c r="AF106" s="47"/>
      <c r="AG106" s="47"/>
      <c r="AH106" s="52"/>
    </row>
    <row r="107" spans="1:34" ht="15.75" x14ac:dyDescent="0.2">
      <c r="A107" s="61" t="s">
        <v>73</v>
      </c>
      <c r="B107" s="61" t="s">
        <v>88</v>
      </c>
      <c r="C107" s="48" t="s">
        <v>16</v>
      </c>
      <c r="D107" s="48" cm="1">
        <f t="array" ref="D107">SUMPRODUCT((Data!$A$2:$A$44262=D$3)*(Data!$D$2:$D$44262=$A107)*(Data!$E$2:$E$44262=$B107)*(Data!$F$2:$F$44262))</f>
        <v>0</v>
      </c>
      <c r="E107" s="48" cm="1">
        <f t="array" ref="E107">SUMPRODUCT((Data!$A$2:$A$44262=E$3)*(Data!$D$2:$D$44262=$A107)*(Data!$E$2:$E$44262=$B107)*(Data!$F$2:$F$44262))</f>
        <v>0</v>
      </c>
      <c r="F107" s="48" cm="1">
        <f t="array" ref="F107">SUMPRODUCT((Data!$A$2:$A$44262=F$3)*(Data!$D$2:$D$44262=$A107)*(Data!$E$2:$E$44262=$B107)*(Data!$F$2:$F$44262))</f>
        <v>14</v>
      </c>
      <c r="G107" s="48" cm="1">
        <f t="array" ref="G107">SUMPRODUCT((Data!$A$2:$A$44262=G$3)*(Data!$D$2:$D$44262=$A107)*(Data!$E$2:$E$44262=$B107)*(Data!$F$2:$F$44262))</f>
        <v>8</v>
      </c>
      <c r="H107" s="48" cm="1">
        <f t="array" ref="H107">SUMPRODUCT((Data!$A$2:$A$44262=H$3)*(Data!$D$2:$D$44262=$A107)*(Data!$E$2:$E$44262=$B107)*(Data!$F$2:$F$44262))</f>
        <v>9</v>
      </c>
      <c r="I107" s="48" cm="1">
        <f t="array" ref="I107">SUMPRODUCT((Data!$A$2:$A$44262=I$3)*(Data!$D$2:$D$44262=$A107)*(Data!$E$2:$E$44262=$B107)*(Data!$F$2:$F$44262))</f>
        <v>13</v>
      </c>
      <c r="J107" s="48" cm="1">
        <f t="array" ref="J107">SUMPRODUCT((Data!$A$2:$A$44262=J$3)*(Data!$D$2:$D$44262=$A107)*(Data!$E$2:$E$44262=$B107)*(Data!$F$2:$F$44262))</f>
        <v>8</v>
      </c>
      <c r="K107" s="48" cm="1">
        <f t="array" ref="K107">SUMPRODUCT((Data!$A$2:$A$44262=K$3)*(Data!$D$2:$D$44262=$A107)*(Data!$E$2:$E$44262=$B107)*(Data!$F$2:$F$44262))</f>
        <v>6</v>
      </c>
      <c r="L107" s="48" cm="1">
        <f t="array" ref="L107">SUMPRODUCT((Data!$A$2:$A$44262=L$3)*(Data!$D$2:$D$44262=$A107)*(Data!$E$2:$E$44262=$B107)*(Data!$F$2:$F$44262))</f>
        <v>7</v>
      </c>
      <c r="M107" s="48" cm="1">
        <f t="array" ref="M107">SUMPRODUCT((Data!$A$2:$A$44262=M$3)*(Data!$D$2:$D$44262=$A107)*(Data!$E$2:$E$44262=$B107)*(Data!$F$2:$F$44262))</f>
        <v>13</v>
      </c>
      <c r="N107" s="48" cm="1">
        <f t="array" ref="N107">SUMPRODUCT((Data!$A$2:$A$44262=N$3)*(Data!$D$2:$D$44262=$A107)*(Data!$E$2:$E$44262=$B107)*(Data!$F$2:$F$44262))</f>
        <v>11</v>
      </c>
      <c r="O107" s="48" cm="1">
        <f t="array" ref="O107">SUMPRODUCT((Data!$A$2:$A$44262=O$3)*(Data!$D$2:$D$44262=$A107)*(Data!$E$2:$E$44262=$B107)*(Data!$F$2:$F$44262))</f>
        <v>11</v>
      </c>
      <c r="P107" s="48" cm="1">
        <f t="array" ref="P107">SUMPRODUCT((Data!$A$2:$A$44262=P$3)*(Data!$D$2:$D$44262=$A107)*(Data!$E$2:$E$44262=$B107)*(Data!$F$2:$F$44262))</f>
        <v>9</v>
      </c>
      <c r="Q107" s="48" cm="1">
        <f t="array" ref="Q107">SUMPRODUCT((Data!$A$2:$A$44262=Q$3)*(Data!$D$2:$D$44262=$A107)*(Data!$E$2:$E$44262=$B107)*(Data!$F$2:$F$44262))</f>
        <v>12</v>
      </c>
      <c r="R107" s="49" cm="1">
        <f t="array" ref="R107">SUMPRODUCT((Data!$A$2:$A$44262=R$3)*(Data!$D$2:$D$44262=$A107)*(Data!$E$2:$E$44262=$B107)*(Data!$F$2:$F$44262))</f>
        <v>8</v>
      </c>
      <c r="S107" s="48" cm="1">
        <f t="array" ref="S107">SUMPRODUCT((Data!$B$2:$B$44262=S$3)*(Data!$D$2:$D$44262=$A107)*(Data!$E$2:$E$44262=$B107)*(Data!$F$2:$F$44262))</f>
        <v>12</v>
      </c>
      <c r="T107" s="48" cm="1">
        <f t="array" ref="T107">SUMPRODUCT((Data!$B$2:$B$44262=T$3)*(Data!$D$2:$D$44262=$A107)*(Data!$E$2:$E$44262=$B107)*(Data!$F$2:$F$44262))</f>
        <v>8</v>
      </c>
      <c r="U107" s="58">
        <f t="shared" si="8"/>
        <v>-0.33333333333333337</v>
      </c>
      <c r="V107" s="58"/>
      <c r="W107" s="47"/>
      <c r="X107" s="47"/>
      <c r="Y107" s="47"/>
      <c r="Z107" s="47"/>
      <c r="AA107" s="47"/>
      <c r="AB107" s="47"/>
      <c r="AC107" s="47"/>
      <c r="AD107" s="47"/>
      <c r="AE107" s="47"/>
      <c r="AF107" s="47"/>
      <c r="AG107" s="47"/>
      <c r="AH107" s="52"/>
    </row>
    <row r="108" spans="1:34" ht="15.75" x14ac:dyDescent="0.2">
      <c r="A108" s="61" t="s">
        <v>73</v>
      </c>
      <c r="B108" s="61" t="s">
        <v>89</v>
      </c>
      <c r="C108" s="48" t="s">
        <v>16</v>
      </c>
      <c r="D108" s="48" cm="1">
        <f t="array" ref="D108">SUMPRODUCT((Data!$A$2:$A$44262=D$3)*(Data!$D$2:$D$44262=$A108)*(Data!$E$2:$E$44262=$B108)*(Data!$F$2:$F$44262))</f>
        <v>6</v>
      </c>
      <c r="E108" s="48" cm="1">
        <f t="array" ref="E108">SUMPRODUCT((Data!$A$2:$A$44262=E$3)*(Data!$D$2:$D$44262=$A108)*(Data!$E$2:$E$44262=$B108)*(Data!$F$2:$F$44262))</f>
        <v>4</v>
      </c>
      <c r="F108" s="48" cm="1">
        <f t="array" ref="F108">SUMPRODUCT((Data!$A$2:$A$44262=F$3)*(Data!$D$2:$D$44262=$A108)*(Data!$E$2:$E$44262=$B108)*(Data!$F$2:$F$44262))</f>
        <v>300</v>
      </c>
      <c r="G108" s="48" cm="1">
        <f t="array" ref="G108">SUMPRODUCT((Data!$A$2:$A$44262=G$3)*(Data!$D$2:$D$44262=$A108)*(Data!$E$2:$E$44262=$B108)*(Data!$F$2:$F$44262))</f>
        <v>332</v>
      </c>
      <c r="H108" s="48" cm="1">
        <f t="array" ref="H108">SUMPRODUCT((Data!$A$2:$A$44262=H$3)*(Data!$D$2:$D$44262=$A108)*(Data!$E$2:$E$44262=$B108)*(Data!$F$2:$F$44262))</f>
        <v>310</v>
      </c>
      <c r="I108" s="48" cm="1">
        <f t="array" ref="I108">SUMPRODUCT((Data!$A$2:$A$44262=I$3)*(Data!$D$2:$D$44262=$A108)*(Data!$E$2:$E$44262=$B108)*(Data!$F$2:$F$44262))</f>
        <v>336</v>
      </c>
      <c r="J108" s="48" cm="1">
        <f t="array" ref="J108">SUMPRODUCT((Data!$A$2:$A$44262=J$3)*(Data!$D$2:$D$44262=$A108)*(Data!$E$2:$E$44262=$B108)*(Data!$F$2:$F$44262))</f>
        <v>295</v>
      </c>
      <c r="K108" s="48" cm="1">
        <f t="array" ref="K108">SUMPRODUCT((Data!$A$2:$A$44262=K$3)*(Data!$D$2:$D$44262=$A108)*(Data!$E$2:$E$44262=$B108)*(Data!$F$2:$F$44262))</f>
        <v>263</v>
      </c>
      <c r="L108" s="48" cm="1">
        <f t="array" ref="L108">SUMPRODUCT((Data!$A$2:$A$44262=L$3)*(Data!$D$2:$D$44262=$A108)*(Data!$E$2:$E$44262=$B108)*(Data!$F$2:$F$44262))</f>
        <v>271</v>
      </c>
      <c r="M108" s="48" cm="1">
        <f t="array" ref="M108">SUMPRODUCT((Data!$A$2:$A$44262=M$3)*(Data!$D$2:$D$44262=$A108)*(Data!$E$2:$E$44262=$B108)*(Data!$F$2:$F$44262))</f>
        <v>233</v>
      </c>
      <c r="N108" s="48" cm="1">
        <f t="array" ref="N108">SUMPRODUCT((Data!$A$2:$A$44262=N$3)*(Data!$D$2:$D$44262=$A108)*(Data!$E$2:$E$44262=$B108)*(Data!$F$2:$F$44262))</f>
        <v>228</v>
      </c>
      <c r="O108" s="48" cm="1">
        <f t="array" ref="O108">SUMPRODUCT((Data!$A$2:$A$44262=O$3)*(Data!$D$2:$D$44262=$A108)*(Data!$E$2:$E$44262=$B108)*(Data!$F$2:$F$44262))</f>
        <v>223</v>
      </c>
      <c r="P108" s="48" cm="1">
        <f t="array" ref="P108">SUMPRODUCT((Data!$A$2:$A$44262=P$3)*(Data!$D$2:$D$44262=$A108)*(Data!$E$2:$E$44262=$B108)*(Data!$F$2:$F$44262))</f>
        <v>255</v>
      </c>
      <c r="Q108" s="48" cm="1">
        <f t="array" ref="Q108">SUMPRODUCT((Data!$A$2:$A$44262=Q$3)*(Data!$D$2:$D$44262=$A108)*(Data!$E$2:$E$44262=$B108)*(Data!$F$2:$F$44262))</f>
        <v>204</v>
      </c>
      <c r="R108" s="49" cm="1">
        <f t="array" ref="R108">SUMPRODUCT((Data!$A$2:$A$44262=R$3)*(Data!$D$2:$D$44262=$A108)*(Data!$E$2:$E$44262=$B108)*(Data!$F$2:$F$44262))</f>
        <v>231</v>
      </c>
      <c r="S108" s="48" cm="1">
        <f t="array" ref="S108">SUMPRODUCT((Data!$B$2:$B$44262=S$3)*(Data!$D$2:$D$44262=$A108)*(Data!$E$2:$E$44262=$B108)*(Data!$F$2:$F$44262))</f>
        <v>204</v>
      </c>
      <c r="T108" s="48" cm="1">
        <f t="array" ref="T108">SUMPRODUCT((Data!$B$2:$B$44262=T$3)*(Data!$D$2:$D$44262=$A108)*(Data!$E$2:$E$44262=$B108)*(Data!$F$2:$F$44262))</f>
        <v>231</v>
      </c>
      <c r="U108" s="58">
        <f t="shared" si="8"/>
        <v>0.13235294117647056</v>
      </c>
      <c r="V108" s="58"/>
      <c r="W108" s="47"/>
      <c r="X108" s="47"/>
      <c r="Y108" s="47"/>
      <c r="Z108" s="47"/>
      <c r="AA108" s="47"/>
      <c r="AB108" s="47"/>
      <c r="AC108" s="47"/>
      <c r="AD108" s="47"/>
      <c r="AE108" s="47"/>
      <c r="AF108" s="47"/>
      <c r="AG108" s="47"/>
      <c r="AH108" s="52"/>
    </row>
    <row r="109" spans="1:34" ht="15.75" x14ac:dyDescent="0.2">
      <c r="A109" s="61" t="s">
        <v>73</v>
      </c>
      <c r="B109" s="61" t="s">
        <v>90</v>
      </c>
      <c r="C109" s="48" t="s">
        <v>16</v>
      </c>
      <c r="D109" s="48" cm="1">
        <f t="array" ref="D109">SUMPRODUCT((Data!$A$2:$A$44262=D$3)*(Data!$D$2:$D$44262=$A109)*(Data!$E$2:$E$44262=$B109)*(Data!$F$2:$F$44262))</f>
        <v>7</v>
      </c>
      <c r="E109" s="48" cm="1">
        <f t="array" ref="E109">SUMPRODUCT((Data!$A$2:$A$44262=E$3)*(Data!$D$2:$D$44262=$A109)*(Data!$E$2:$E$44262=$B109)*(Data!$F$2:$F$44262))</f>
        <v>13</v>
      </c>
      <c r="F109" s="48" cm="1">
        <f t="array" ref="F109">SUMPRODUCT((Data!$A$2:$A$44262=F$3)*(Data!$D$2:$D$44262=$A109)*(Data!$E$2:$E$44262=$B109)*(Data!$F$2:$F$44262))</f>
        <v>1065</v>
      </c>
      <c r="G109" s="48" cm="1">
        <f t="array" ref="G109">SUMPRODUCT((Data!$A$2:$A$44262=G$3)*(Data!$D$2:$D$44262=$A109)*(Data!$E$2:$E$44262=$B109)*(Data!$F$2:$F$44262))</f>
        <v>1071</v>
      </c>
      <c r="H109" s="48" cm="1">
        <f t="array" ref="H109">SUMPRODUCT((Data!$A$2:$A$44262=H$3)*(Data!$D$2:$D$44262=$A109)*(Data!$E$2:$E$44262=$B109)*(Data!$F$2:$F$44262))</f>
        <v>1028</v>
      </c>
      <c r="I109" s="48" cm="1">
        <f t="array" ref="I109">SUMPRODUCT((Data!$A$2:$A$44262=I$3)*(Data!$D$2:$D$44262=$A109)*(Data!$E$2:$E$44262=$B109)*(Data!$F$2:$F$44262))</f>
        <v>984</v>
      </c>
      <c r="J109" s="48" cm="1">
        <f t="array" ref="J109">SUMPRODUCT((Data!$A$2:$A$44262=J$3)*(Data!$D$2:$D$44262=$A109)*(Data!$E$2:$E$44262=$B109)*(Data!$F$2:$F$44262))</f>
        <v>1067</v>
      </c>
      <c r="K109" s="48" cm="1">
        <f t="array" ref="K109">SUMPRODUCT((Data!$A$2:$A$44262=K$3)*(Data!$D$2:$D$44262=$A109)*(Data!$E$2:$E$44262=$B109)*(Data!$F$2:$F$44262))</f>
        <v>982</v>
      </c>
      <c r="L109" s="48" cm="1">
        <f t="array" ref="L109">SUMPRODUCT((Data!$A$2:$A$44262=L$3)*(Data!$D$2:$D$44262=$A109)*(Data!$E$2:$E$44262=$B109)*(Data!$F$2:$F$44262))</f>
        <v>1081</v>
      </c>
      <c r="M109" s="48" cm="1">
        <f t="array" ref="M109">SUMPRODUCT((Data!$A$2:$A$44262=M$3)*(Data!$D$2:$D$44262=$A109)*(Data!$E$2:$E$44262=$B109)*(Data!$F$2:$F$44262))</f>
        <v>1123</v>
      </c>
      <c r="N109" s="48" cm="1">
        <f t="array" ref="N109">SUMPRODUCT((Data!$A$2:$A$44262=N$3)*(Data!$D$2:$D$44262=$A109)*(Data!$E$2:$E$44262=$B109)*(Data!$F$2:$F$44262))</f>
        <v>1095</v>
      </c>
      <c r="O109" s="48" cm="1">
        <f t="array" ref="O109">SUMPRODUCT((Data!$A$2:$A$44262=O$3)*(Data!$D$2:$D$44262=$A109)*(Data!$E$2:$E$44262=$B109)*(Data!$F$2:$F$44262))</f>
        <v>1378</v>
      </c>
      <c r="P109" s="48" cm="1">
        <f t="array" ref="P109">SUMPRODUCT((Data!$A$2:$A$44262=P$3)*(Data!$D$2:$D$44262=$A109)*(Data!$E$2:$E$44262=$B109)*(Data!$F$2:$F$44262))</f>
        <v>1311</v>
      </c>
      <c r="Q109" s="48" cm="1">
        <f t="array" ref="Q109">SUMPRODUCT((Data!$A$2:$A$44262=Q$3)*(Data!$D$2:$D$44262=$A109)*(Data!$E$2:$E$44262=$B109)*(Data!$F$2:$F$44262))</f>
        <v>1423</v>
      </c>
      <c r="R109" s="49" cm="1">
        <f t="array" ref="R109">SUMPRODUCT((Data!$A$2:$A$44262=R$3)*(Data!$D$2:$D$44262=$A109)*(Data!$E$2:$E$44262=$B109)*(Data!$F$2:$F$44262))</f>
        <v>1508</v>
      </c>
      <c r="S109" s="48" cm="1">
        <f t="array" ref="S109">SUMPRODUCT((Data!$B$2:$B$44262=S$3)*(Data!$D$2:$D$44262=$A109)*(Data!$E$2:$E$44262=$B109)*(Data!$F$2:$F$44262))</f>
        <v>1423</v>
      </c>
      <c r="T109" s="48" cm="1">
        <f t="array" ref="T109">SUMPRODUCT((Data!$B$2:$B$44262=T$3)*(Data!$D$2:$D$44262=$A109)*(Data!$E$2:$E$44262=$B109)*(Data!$F$2:$F$44262))</f>
        <v>1508</v>
      </c>
      <c r="U109" s="58">
        <f t="shared" si="8"/>
        <v>5.9732958538299297E-2</v>
      </c>
      <c r="V109" s="58"/>
      <c r="W109" s="47"/>
      <c r="X109" s="47"/>
      <c r="Y109" s="47"/>
      <c r="Z109" s="47"/>
      <c r="AA109" s="47"/>
      <c r="AB109" s="47"/>
      <c r="AC109" s="47"/>
      <c r="AD109" s="47"/>
      <c r="AE109" s="47"/>
      <c r="AF109" s="47"/>
      <c r="AG109" s="47"/>
      <c r="AH109" s="52"/>
    </row>
    <row r="110" spans="1:34" ht="15.75" x14ac:dyDescent="0.2">
      <c r="A110" s="61" t="s">
        <v>73</v>
      </c>
      <c r="B110" s="61" t="s">
        <v>91</v>
      </c>
      <c r="C110" s="48" t="s">
        <v>16</v>
      </c>
      <c r="D110" s="48" cm="1">
        <f t="array" ref="D110">SUMPRODUCT((Data!$A$2:$A$44262=D$3)*(Data!$D$2:$D$44262=$A110)*(Data!$E$2:$E$44262=$B110)*(Data!$F$2:$F$44262))</f>
        <v>1</v>
      </c>
      <c r="E110" s="48" cm="1">
        <f t="array" ref="E110">SUMPRODUCT((Data!$A$2:$A$44262=E$3)*(Data!$D$2:$D$44262=$A110)*(Data!$E$2:$E$44262=$B110)*(Data!$F$2:$F$44262))</f>
        <v>0</v>
      </c>
      <c r="F110" s="48" cm="1">
        <f t="array" ref="F110">SUMPRODUCT((Data!$A$2:$A$44262=F$3)*(Data!$D$2:$D$44262=$A110)*(Data!$E$2:$E$44262=$B110)*(Data!$F$2:$F$44262))</f>
        <v>272</v>
      </c>
      <c r="G110" s="48" cm="1">
        <f t="array" ref="G110">SUMPRODUCT((Data!$A$2:$A$44262=G$3)*(Data!$D$2:$D$44262=$A110)*(Data!$E$2:$E$44262=$B110)*(Data!$F$2:$F$44262))</f>
        <v>345</v>
      </c>
      <c r="H110" s="48" cm="1">
        <f t="array" ref="H110">SUMPRODUCT((Data!$A$2:$A$44262=H$3)*(Data!$D$2:$D$44262=$A110)*(Data!$E$2:$E$44262=$B110)*(Data!$F$2:$F$44262))</f>
        <v>338</v>
      </c>
      <c r="I110" s="48" cm="1">
        <f t="array" ref="I110">SUMPRODUCT((Data!$A$2:$A$44262=I$3)*(Data!$D$2:$D$44262=$A110)*(Data!$E$2:$E$44262=$B110)*(Data!$F$2:$F$44262))</f>
        <v>352</v>
      </c>
      <c r="J110" s="48" cm="1">
        <f t="array" ref="J110">SUMPRODUCT((Data!$A$2:$A$44262=J$3)*(Data!$D$2:$D$44262=$A110)*(Data!$E$2:$E$44262=$B110)*(Data!$F$2:$F$44262))</f>
        <v>410</v>
      </c>
      <c r="K110" s="48" cm="1">
        <f t="array" ref="K110">SUMPRODUCT((Data!$A$2:$A$44262=K$3)*(Data!$D$2:$D$44262=$A110)*(Data!$E$2:$E$44262=$B110)*(Data!$F$2:$F$44262))</f>
        <v>438</v>
      </c>
      <c r="L110" s="48" cm="1">
        <f t="array" ref="L110">SUMPRODUCT((Data!$A$2:$A$44262=L$3)*(Data!$D$2:$D$44262=$A110)*(Data!$E$2:$E$44262=$B110)*(Data!$F$2:$F$44262))</f>
        <v>498</v>
      </c>
      <c r="M110" s="48" cm="1">
        <f t="array" ref="M110">SUMPRODUCT((Data!$A$2:$A$44262=M$3)*(Data!$D$2:$D$44262=$A110)*(Data!$E$2:$E$44262=$B110)*(Data!$F$2:$F$44262))</f>
        <v>544</v>
      </c>
      <c r="N110" s="48" cm="1">
        <f t="array" ref="N110">SUMPRODUCT((Data!$A$2:$A$44262=N$3)*(Data!$D$2:$D$44262=$A110)*(Data!$E$2:$E$44262=$B110)*(Data!$F$2:$F$44262))</f>
        <v>644</v>
      </c>
      <c r="O110" s="48" cm="1">
        <f t="array" ref="O110">SUMPRODUCT((Data!$A$2:$A$44262=O$3)*(Data!$D$2:$D$44262=$A110)*(Data!$E$2:$E$44262=$B110)*(Data!$F$2:$F$44262))</f>
        <v>802</v>
      </c>
      <c r="P110" s="48" cm="1">
        <f t="array" ref="P110">SUMPRODUCT((Data!$A$2:$A$44262=P$3)*(Data!$D$2:$D$44262=$A110)*(Data!$E$2:$E$44262=$B110)*(Data!$F$2:$F$44262))</f>
        <v>798</v>
      </c>
      <c r="Q110" s="48" cm="1">
        <f t="array" ref="Q110">SUMPRODUCT((Data!$A$2:$A$44262=Q$3)*(Data!$D$2:$D$44262=$A110)*(Data!$E$2:$E$44262=$B110)*(Data!$F$2:$F$44262))</f>
        <v>784</v>
      </c>
      <c r="R110" s="49" cm="1">
        <f t="array" ref="R110">SUMPRODUCT((Data!$A$2:$A$44262=R$3)*(Data!$D$2:$D$44262=$A110)*(Data!$E$2:$E$44262=$B110)*(Data!$F$2:$F$44262))</f>
        <v>788</v>
      </c>
      <c r="S110" s="48" cm="1">
        <f t="array" ref="S110">SUMPRODUCT((Data!$B$2:$B$44262=S$3)*(Data!$D$2:$D$44262=$A110)*(Data!$E$2:$E$44262=$B110)*(Data!$F$2:$F$44262))</f>
        <v>784</v>
      </c>
      <c r="T110" s="48" cm="1">
        <f t="array" ref="T110">SUMPRODUCT((Data!$B$2:$B$44262=T$3)*(Data!$D$2:$D$44262=$A110)*(Data!$E$2:$E$44262=$B110)*(Data!$F$2:$F$44262))</f>
        <v>788</v>
      </c>
      <c r="U110" s="58">
        <f t="shared" si="8"/>
        <v>5.1020408163264808E-3</v>
      </c>
      <c r="V110" s="58"/>
      <c r="W110" s="47"/>
      <c r="X110" s="47"/>
      <c r="Y110" s="47"/>
      <c r="Z110" s="47"/>
      <c r="AA110" s="47"/>
      <c r="AB110" s="47"/>
      <c r="AC110" s="47"/>
      <c r="AD110" s="47"/>
      <c r="AE110" s="47"/>
      <c r="AF110" s="47"/>
      <c r="AG110" s="47"/>
      <c r="AH110" s="52"/>
    </row>
    <row r="111" spans="1:34" ht="15.75" x14ac:dyDescent="0.2">
      <c r="A111" s="61" t="s">
        <v>73</v>
      </c>
      <c r="B111" s="61" t="s">
        <v>92</v>
      </c>
      <c r="C111" s="48" t="s">
        <v>16</v>
      </c>
      <c r="D111" s="48" cm="1">
        <f t="array" ref="D111">SUMPRODUCT((Data!$A$2:$A$44262=D$3)*(Data!$D$2:$D$44262=$A111)*(Data!$E$2:$E$44262=$B111)*(Data!$F$2:$F$44262))</f>
        <v>0</v>
      </c>
      <c r="E111" s="48" cm="1">
        <f t="array" ref="E111">SUMPRODUCT((Data!$A$2:$A$44262=E$3)*(Data!$D$2:$D$44262=$A111)*(Data!$E$2:$E$44262=$B111)*(Data!$F$2:$F$44262))</f>
        <v>0</v>
      </c>
      <c r="F111" s="48" cm="1">
        <f t="array" ref="F111">SUMPRODUCT((Data!$A$2:$A$44262=F$3)*(Data!$D$2:$D$44262=$A111)*(Data!$E$2:$E$44262=$B111)*(Data!$F$2:$F$44262))</f>
        <v>52</v>
      </c>
      <c r="G111" s="48" cm="1">
        <f t="array" ref="G111">SUMPRODUCT((Data!$A$2:$A$44262=G$3)*(Data!$D$2:$D$44262=$A111)*(Data!$E$2:$E$44262=$B111)*(Data!$F$2:$F$44262))</f>
        <v>71</v>
      </c>
      <c r="H111" s="48" cm="1">
        <f t="array" ref="H111">SUMPRODUCT((Data!$A$2:$A$44262=H$3)*(Data!$D$2:$D$44262=$A111)*(Data!$E$2:$E$44262=$B111)*(Data!$F$2:$F$44262))</f>
        <v>44</v>
      </c>
      <c r="I111" s="48" cm="1">
        <f t="array" ref="I111">SUMPRODUCT((Data!$A$2:$A$44262=I$3)*(Data!$D$2:$D$44262=$A111)*(Data!$E$2:$E$44262=$B111)*(Data!$F$2:$F$44262))</f>
        <v>51</v>
      </c>
      <c r="J111" s="48" cm="1">
        <f t="array" ref="J111">SUMPRODUCT((Data!$A$2:$A$44262=J$3)*(Data!$D$2:$D$44262=$A111)*(Data!$E$2:$E$44262=$B111)*(Data!$F$2:$F$44262))</f>
        <v>62</v>
      </c>
      <c r="K111" s="48" cm="1">
        <f t="array" ref="K111">SUMPRODUCT((Data!$A$2:$A$44262=K$3)*(Data!$D$2:$D$44262=$A111)*(Data!$E$2:$E$44262=$B111)*(Data!$F$2:$F$44262))</f>
        <v>67</v>
      </c>
      <c r="L111" s="48" cm="1">
        <f t="array" ref="L111">SUMPRODUCT((Data!$A$2:$A$44262=L$3)*(Data!$D$2:$D$44262=$A111)*(Data!$E$2:$E$44262=$B111)*(Data!$F$2:$F$44262))</f>
        <v>59</v>
      </c>
      <c r="M111" s="48" cm="1">
        <f t="array" ref="M111">SUMPRODUCT((Data!$A$2:$A$44262=M$3)*(Data!$D$2:$D$44262=$A111)*(Data!$E$2:$E$44262=$B111)*(Data!$F$2:$F$44262))</f>
        <v>46</v>
      </c>
      <c r="N111" s="48" cm="1">
        <f t="array" ref="N111">SUMPRODUCT((Data!$A$2:$A$44262=N$3)*(Data!$D$2:$D$44262=$A111)*(Data!$E$2:$E$44262=$B111)*(Data!$F$2:$F$44262))</f>
        <v>43</v>
      </c>
      <c r="O111" s="48" cm="1">
        <f t="array" ref="O111">SUMPRODUCT((Data!$A$2:$A$44262=O$3)*(Data!$D$2:$D$44262=$A111)*(Data!$E$2:$E$44262=$B111)*(Data!$F$2:$F$44262))</f>
        <v>48</v>
      </c>
      <c r="P111" s="48" cm="1">
        <f t="array" ref="P111">SUMPRODUCT((Data!$A$2:$A$44262=P$3)*(Data!$D$2:$D$44262=$A111)*(Data!$E$2:$E$44262=$B111)*(Data!$F$2:$F$44262))</f>
        <v>54</v>
      </c>
      <c r="Q111" s="48" cm="1">
        <f t="array" ref="Q111">SUMPRODUCT((Data!$A$2:$A$44262=Q$3)*(Data!$D$2:$D$44262=$A111)*(Data!$E$2:$E$44262=$B111)*(Data!$F$2:$F$44262))</f>
        <v>31</v>
      </c>
      <c r="R111" s="49" cm="1">
        <f t="array" ref="R111">SUMPRODUCT((Data!$A$2:$A$44262=R$3)*(Data!$D$2:$D$44262=$A111)*(Data!$E$2:$E$44262=$B111)*(Data!$F$2:$F$44262))</f>
        <v>54</v>
      </c>
      <c r="S111" s="48" cm="1">
        <f t="array" ref="S111">SUMPRODUCT((Data!$B$2:$B$44262=S$3)*(Data!$D$2:$D$44262=$A111)*(Data!$E$2:$E$44262=$B111)*(Data!$F$2:$F$44262))</f>
        <v>31</v>
      </c>
      <c r="T111" s="48" cm="1">
        <f t="array" ref="T111">SUMPRODUCT((Data!$B$2:$B$44262=T$3)*(Data!$D$2:$D$44262=$A111)*(Data!$E$2:$E$44262=$B111)*(Data!$F$2:$F$44262))</f>
        <v>54</v>
      </c>
      <c r="U111" s="58">
        <f t="shared" si="8"/>
        <v>0.74193548387096775</v>
      </c>
      <c r="V111" s="58"/>
      <c r="W111" s="47"/>
      <c r="X111" s="47"/>
      <c r="Y111" s="47"/>
      <c r="Z111" s="47"/>
      <c r="AA111" s="47"/>
      <c r="AB111" s="47"/>
      <c r="AC111" s="47"/>
      <c r="AD111" s="47"/>
      <c r="AE111" s="47"/>
      <c r="AF111" s="47"/>
      <c r="AG111" s="47"/>
      <c r="AH111" s="52"/>
    </row>
    <row r="112" spans="1:34" ht="15.75" x14ac:dyDescent="0.2">
      <c r="A112" s="61" t="s">
        <v>73</v>
      </c>
      <c r="B112" s="61" t="s">
        <v>93</v>
      </c>
      <c r="C112" s="48" t="s">
        <v>16</v>
      </c>
      <c r="D112" s="48" cm="1">
        <f t="array" ref="D112">SUMPRODUCT((Data!$A$2:$A$44262=D$3)*(Data!$D$2:$D$44262=$A112)*(Data!$E$2:$E$44262=$B112)*(Data!$F$2:$F$44262))</f>
        <v>0</v>
      </c>
      <c r="E112" s="48" cm="1">
        <f t="array" ref="E112">SUMPRODUCT((Data!$A$2:$A$44262=E$3)*(Data!$D$2:$D$44262=$A112)*(Data!$E$2:$E$44262=$B112)*(Data!$F$2:$F$44262))</f>
        <v>0</v>
      </c>
      <c r="F112" s="48" cm="1">
        <f t="array" ref="F112">SUMPRODUCT((Data!$A$2:$A$44262=F$3)*(Data!$D$2:$D$44262=$A112)*(Data!$E$2:$E$44262=$B112)*(Data!$F$2:$F$44262))</f>
        <v>142</v>
      </c>
      <c r="G112" s="48" cm="1">
        <f t="array" ref="G112">SUMPRODUCT((Data!$A$2:$A$44262=G$3)*(Data!$D$2:$D$44262=$A112)*(Data!$E$2:$E$44262=$B112)*(Data!$F$2:$F$44262))</f>
        <v>127</v>
      </c>
      <c r="H112" s="48" cm="1">
        <f t="array" ref="H112">SUMPRODUCT((Data!$A$2:$A$44262=H$3)*(Data!$D$2:$D$44262=$A112)*(Data!$E$2:$E$44262=$B112)*(Data!$F$2:$F$44262))</f>
        <v>102</v>
      </c>
      <c r="I112" s="48" cm="1">
        <f t="array" ref="I112">SUMPRODUCT((Data!$A$2:$A$44262=I$3)*(Data!$D$2:$D$44262=$A112)*(Data!$E$2:$E$44262=$B112)*(Data!$F$2:$F$44262))</f>
        <v>112</v>
      </c>
      <c r="J112" s="48" cm="1">
        <f t="array" ref="J112">SUMPRODUCT((Data!$A$2:$A$44262=J$3)*(Data!$D$2:$D$44262=$A112)*(Data!$E$2:$E$44262=$B112)*(Data!$F$2:$F$44262))</f>
        <v>102</v>
      </c>
      <c r="K112" s="48" cm="1">
        <f t="array" ref="K112">SUMPRODUCT((Data!$A$2:$A$44262=K$3)*(Data!$D$2:$D$44262=$A112)*(Data!$E$2:$E$44262=$B112)*(Data!$F$2:$F$44262))</f>
        <v>139</v>
      </c>
      <c r="L112" s="48" cm="1">
        <f t="array" ref="L112">SUMPRODUCT((Data!$A$2:$A$44262=L$3)*(Data!$D$2:$D$44262=$A112)*(Data!$E$2:$E$44262=$B112)*(Data!$F$2:$F$44262))</f>
        <v>138</v>
      </c>
      <c r="M112" s="48" cm="1">
        <f t="array" ref="M112">SUMPRODUCT((Data!$A$2:$A$44262=M$3)*(Data!$D$2:$D$44262=$A112)*(Data!$E$2:$E$44262=$B112)*(Data!$F$2:$F$44262))</f>
        <v>122</v>
      </c>
      <c r="N112" s="48" cm="1">
        <f t="array" ref="N112">SUMPRODUCT((Data!$A$2:$A$44262=N$3)*(Data!$D$2:$D$44262=$A112)*(Data!$E$2:$E$44262=$B112)*(Data!$F$2:$F$44262))</f>
        <v>88</v>
      </c>
      <c r="O112" s="48" cm="1">
        <f t="array" ref="O112">SUMPRODUCT((Data!$A$2:$A$44262=O$3)*(Data!$D$2:$D$44262=$A112)*(Data!$E$2:$E$44262=$B112)*(Data!$F$2:$F$44262))</f>
        <v>112</v>
      </c>
      <c r="P112" s="48" cm="1">
        <f t="array" ref="P112">SUMPRODUCT((Data!$A$2:$A$44262=P$3)*(Data!$D$2:$D$44262=$A112)*(Data!$E$2:$E$44262=$B112)*(Data!$F$2:$F$44262))</f>
        <v>141</v>
      </c>
      <c r="Q112" s="48" cm="1">
        <f t="array" ref="Q112">SUMPRODUCT((Data!$A$2:$A$44262=Q$3)*(Data!$D$2:$D$44262=$A112)*(Data!$E$2:$E$44262=$B112)*(Data!$F$2:$F$44262))</f>
        <v>112</v>
      </c>
      <c r="R112" s="49" cm="1">
        <f t="array" ref="R112">SUMPRODUCT((Data!$A$2:$A$44262=R$3)*(Data!$D$2:$D$44262=$A112)*(Data!$E$2:$E$44262=$B112)*(Data!$F$2:$F$44262))</f>
        <v>134</v>
      </c>
      <c r="S112" s="48" cm="1">
        <f t="array" ref="S112">SUMPRODUCT((Data!$B$2:$B$44262=S$3)*(Data!$D$2:$D$44262=$A112)*(Data!$E$2:$E$44262=$B112)*(Data!$F$2:$F$44262))</f>
        <v>112</v>
      </c>
      <c r="T112" s="48" cm="1">
        <f t="array" ref="T112">SUMPRODUCT((Data!$B$2:$B$44262=T$3)*(Data!$D$2:$D$44262=$A112)*(Data!$E$2:$E$44262=$B112)*(Data!$F$2:$F$44262))</f>
        <v>134</v>
      </c>
      <c r="U112" s="58">
        <f t="shared" si="8"/>
        <v>0.1964285714285714</v>
      </c>
      <c r="V112" s="58"/>
      <c r="W112" s="47"/>
      <c r="X112" s="47"/>
      <c r="Y112" s="47"/>
      <c r="Z112" s="47"/>
      <c r="AA112" s="47"/>
      <c r="AB112" s="47"/>
      <c r="AC112" s="47"/>
      <c r="AD112" s="47"/>
      <c r="AE112" s="47"/>
      <c r="AF112" s="47"/>
      <c r="AG112" s="47"/>
      <c r="AH112" s="52"/>
    </row>
    <row r="113" spans="1:34" ht="15.75" x14ac:dyDescent="0.2">
      <c r="A113" s="61" t="s">
        <v>73</v>
      </c>
      <c r="B113" s="61" t="s">
        <v>94</v>
      </c>
      <c r="C113" s="48" t="s">
        <v>16</v>
      </c>
      <c r="D113" s="48" cm="1">
        <f t="array" ref="D113">SUMPRODUCT((Data!$A$2:$A$44262=D$3)*(Data!$D$2:$D$44262=$A113)*(Data!$E$2:$E$44262=$B113)*(Data!$F$2:$F$44262))</f>
        <v>0</v>
      </c>
      <c r="E113" s="48" cm="1">
        <f t="array" ref="E113">SUMPRODUCT((Data!$A$2:$A$44262=E$3)*(Data!$D$2:$D$44262=$A113)*(Data!$E$2:$E$44262=$B113)*(Data!$F$2:$F$44262))</f>
        <v>0</v>
      </c>
      <c r="F113" s="48" cm="1">
        <f t="array" ref="F113">SUMPRODUCT((Data!$A$2:$A$44262=F$3)*(Data!$D$2:$D$44262=$A113)*(Data!$E$2:$E$44262=$B113)*(Data!$F$2:$F$44262))</f>
        <v>53</v>
      </c>
      <c r="G113" s="48" cm="1">
        <f t="array" ref="G113">SUMPRODUCT((Data!$A$2:$A$44262=G$3)*(Data!$D$2:$D$44262=$A113)*(Data!$E$2:$E$44262=$B113)*(Data!$F$2:$F$44262))</f>
        <v>44</v>
      </c>
      <c r="H113" s="48" cm="1">
        <f t="array" ref="H113">SUMPRODUCT((Data!$A$2:$A$44262=H$3)*(Data!$D$2:$D$44262=$A113)*(Data!$E$2:$E$44262=$B113)*(Data!$F$2:$F$44262))</f>
        <v>38</v>
      </c>
      <c r="I113" s="48" cm="1">
        <f t="array" ref="I113">SUMPRODUCT((Data!$A$2:$A$44262=I$3)*(Data!$D$2:$D$44262=$A113)*(Data!$E$2:$E$44262=$B113)*(Data!$F$2:$F$44262))</f>
        <v>54</v>
      </c>
      <c r="J113" s="48" cm="1">
        <f t="array" ref="J113">SUMPRODUCT((Data!$A$2:$A$44262=J$3)*(Data!$D$2:$D$44262=$A113)*(Data!$E$2:$E$44262=$B113)*(Data!$F$2:$F$44262))</f>
        <v>54</v>
      </c>
      <c r="K113" s="48" cm="1">
        <f t="array" ref="K113">SUMPRODUCT((Data!$A$2:$A$44262=K$3)*(Data!$D$2:$D$44262=$A113)*(Data!$E$2:$E$44262=$B113)*(Data!$F$2:$F$44262))</f>
        <v>67</v>
      </c>
      <c r="L113" s="48" cm="1">
        <f t="array" ref="L113">SUMPRODUCT((Data!$A$2:$A$44262=L$3)*(Data!$D$2:$D$44262=$A113)*(Data!$E$2:$E$44262=$B113)*(Data!$F$2:$F$44262))</f>
        <v>48</v>
      </c>
      <c r="M113" s="48" cm="1">
        <f t="array" ref="M113">SUMPRODUCT((Data!$A$2:$A$44262=M$3)*(Data!$D$2:$D$44262=$A113)*(Data!$E$2:$E$44262=$B113)*(Data!$F$2:$F$44262))</f>
        <v>58</v>
      </c>
      <c r="N113" s="48" cm="1">
        <f t="array" ref="N113">SUMPRODUCT((Data!$A$2:$A$44262=N$3)*(Data!$D$2:$D$44262=$A113)*(Data!$E$2:$E$44262=$B113)*(Data!$F$2:$F$44262))</f>
        <v>89</v>
      </c>
      <c r="O113" s="48" cm="1">
        <f t="array" ref="O113">SUMPRODUCT((Data!$A$2:$A$44262=O$3)*(Data!$D$2:$D$44262=$A113)*(Data!$E$2:$E$44262=$B113)*(Data!$F$2:$F$44262))</f>
        <v>45</v>
      </c>
      <c r="P113" s="48" cm="1">
        <f t="array" ref="P113">SUMPRODUCT((Data!$A$2:$A$44262=P$3)*(Data!$D$2:$D$44262=$A113)*(Data!$E$2:$E$44262=$B113)*(Data!$F$2:$F$44262))</f>
        <v>76</v>
      </c>
      <c r="Q113" s="48" cm="1">
        <f t="array" ref="Q113">SUMPRODUCT((Data!$A$2:$A$44262=Q$3)*(Data!$D$2:$D$44262=$A113)*(Data!$E$2:$E$44262=$B113)*(Data!$F$2:$F$44262))</f>
        <v>72</v>
      </c>
      <c r="R113" s="49" cm="1">
        <f t="array" ref="R113">SUMPRODUCT((Data!$A$2:$A$44262=R$3)*(Data!$D$2:$D$44262=$A113)*(Data!$E$2:$E$44262=$B113)*(Data!$F$2:$F$44262))</f>
        <v>59</v>
      </c>
      <c r="S113" s="48" cm="1">
        <f t="array" ref="S113">SUMPRODUCT((Data!$B$2:$B$44262=S$3)*(Data!$D$2:$D$44262=$A113)*(Data!$E$2:$E$44262=$B113)*(Data!$F$2:$F$44262))</f>
        <v>72</v>
      </c>
      <c r="T113" s="48" cm="1">
        <f t="array" ref="T113">SUMPRODUCT((Data!$B$2:$B$44262=T$3)*(Data!$D$2:$D$44262=$A113)*(Data!$E$2:$E$44262=$B113)*(Data!$F$2:$F$44262))</f>
        <v>59</v>
      </c>
      <c r="U113" s="58">
        <f t="shared" si="8"/>
        <v>-0.18055555555555558</v>
      </c>
      <c r="V113" s="58"/>
      <c r="W113" s="47"/>
      <c r="X113" s="47"/>
      <c r="Y113" s="47"/>
      <c r="Z113" s="47"/>
      <c r="AA113" s="47"/>
      <c r="AB113" s="47"/>
      <c r="AC113" s="47"/>
      <c r="AD113" s="47"/>
      <c r="AE113" s="47"/>
      <c r="AF113" s="47"/>
      <c r="AG113" s="47"/>
      <c r="AH113" s="52"/>
    </row>
    <row r="114" spans="1:34" ht="15.75" x14ac:dyDescent="0.2">
      <c r="A114" s="61" t="s">
        <v>73</v>
      </c>
      <c r="B114" s="61" t="s">
        <v>95</v>
      </c>
      <c r="C114" s="48">
        <f>SUMPRODUCT(('Old Data'!$A$2:$A$8848=C$3)*('Old Data'!$D$2:$D$8848=$A114)*('Old Data'!$E$2:$E$8848=$B114)*('Old Data'!$F$2:$F$8848))</f>
        <v>1728</v>
      </c>
      <c r="D114" s="48" cm="1">
        <f t="array" ref="D114">SUMPRODUCT((Data!$A$2:$A$44262=D$3)*(Data!$D$2:$D$44262=$A114)*(Data!$E$2:$E$44262=$B114)*(Data!$F$2:$F$44262))</f>
        <v>1636</v>
      </c>
      <c r="E114" s="48" cm="1">
        <f t="array" ref="E114">SUMPRODUCT((Data!$A$2:$A$44262=E$3)*(Data!$D$2:$D$44262=$A114)*(Data!$E$2:$E$44262=$B114)*(Data!$F$2:$F$44262))</f>
        <v>1719</v>
      </c>
      <c r="F114" s="48" cm="1">
        <f t="array" ref="F114">SUMPRODUCT((Data!$A$2:$A$44262=F$3)*(Data!$D$2:$D$44262=$A114)*(Data!$E$2:$E$44262=$B114)*(Data!$F$2:$F$44262))</f>
        <v>247</v>
      </c>
      <c r="G114" s="48" cm="1">
        <f t="array" ref="G114">SUMPRODUCT((Data!$A$2:$A$44262=G$3)*(Data!$D$2:$D$44262=$A114)*(Data!$E$2:$E$44262=$B114)*(Data!$F$2:$F$44262))</f>
        <v>169</v>
      </c>
      <c r="H114" s="48" cm="1">
        <f t="array" ref="H114">SUMPRODUCT((Data!$A$2:$A$44262=H$3)*(Data!$D$2:$D$44262=$A114)*(Data!$E$2:$E$44262=$B114)*(Data!$F$2:$F$44262))</f>
        <v>105</v>
      </c>
      <c r="I114" s="48" cm="1">
        <f t="array" ref="I114">SUMPRODUCT((Data!$A$2:$A$44262=I$3)*(Data!$D$2:$D$44262=$A114)*(Data!$E$2:$E$44262=$B114)*(Data!$F$2:$F$44262))</f>
        <v>138</v>
      </c>
      <c r="J114" s="48" cm="1">
        <f t="array" ref="J114">SUMPRODUCT((Data!$A$2:$A$44262=J$3)*(Data!$D$2:$D$44262=$A114)*(Data!$E$2:$E$44262=$B114)*(Data!$F$2:$F$44262))</f>
        <v>151</v>
      </c>
      <c r="K114" s="48" cm="1">
        <f t="array" ref="K114">SUMPRODUCT((Data!$A$2:$A$44262=K$3)*(Data!$D$2:$D$44262=$A114)*(Data!$E$2:$E$44262=$B114)*(Data!$F$2:$F$44262))</f>
        <v>150</v>
      </c>
      <c r="L114" s="48" cm="1">
        <f t="array" ref="L114">SUMPRODUCT((Data!$A$2:$A$44262=L$3)*(Data!$D$2:$D$44262=$A114)*(Data!$E$2:$E$44262=$B114)*(Data!$F$2:$F$44262))</f>
        <v>160</v>
      </c>
      <c r="M114" s="48" cm="1">
        <f t="array" ref="M114">SUMPRODUCT((Data!$A$2:$A$44262=M$3)*(Data!$D$2:$D$44262=$A114)*(Data!$E$2:$E$44262=$B114)*(Data!$F$2:$F$44262))</f>
        <v>170</v>
      </c>
      <c r="N114" s="48" cm="1">
        <f t="array" ref="N114">SUMPRODUCT((Data!$A$2:$A$44262=N$3)*(Data!$D$2:$D$44262=$A114)*(Data!$E$2:$E$44262=$B114)*(Data!$F$2:$F$44262))</f>
        <v>158</v>
      </c>
      <c r="O114" s="48" cm="1">
        <f t="array" ref="O114">SUMPRODUCT((Data!$A$2:$A$44262=O$3)*(Data!$D$2:$D$44262=$A114)*(Data!$E$2:$E$44262=$B114)*(Data!$F$2:$F$44262))</f>
        <v>184</v>
      </c>
      <c r="P114" s="48" cm="1">
        <f t="array" ref="P114">SUMPRODUCT((Data!$A$2:$A$44262=P$3)*(Data!$D$2:$D$44262=$A114)*(Data!$E$2:$E$44262=$B114)*(Data!$F$2:$F$44262))</f>
        <v>180</v>
      </c>
      <c r="Q114" s="48" cm="1">
        <f t="array" ref="Q114">SUMPRODUCT((Data!$A$2:$A$44262=Q$3)*(Data!$D$2:$D$44262=$A114)*(Data!$E$2:$E$44262=$B114)*(Data!$F$2:$F$44262))</f>
        <v>179</v>
      </c>
      <c r="R114" s="49" cm="1">
        <f t="array" ref="R114">SUMPRODUCT((Data!$A$2:$A$44262=R$3)*(Data!$D$2:$D$44262=$A114)*(Data!$E$2:$E$44262=$B114)*(Data!$F$2:$F$44262))</f>
        <v>197</v>
      </c>
      <c r="S114" s="48" cm="1">
        <f t="array" ref="S114">SUMPRODUCT((Data!$B$2:$B$44262=S$3)*(Data!$D$2:$D$44262=$A114)*(Data!$E$2:$E$44262=$B114)*(Data!$F$2:$F$44262))</f>
        <v>179</v>
      </c>
      <c r="T114" s="48" cm="1">
        <f t="array" ref="T114">SUMPRODUCT((Data!$B$2:$B$44262=T$3)*(Data!$D$2:$D$44262=$A114)*(Data!$E$2:$E$44262=$B114)*(Data!$F$2:$F$44262))</f>
        <v>197</v>
      </c>
      <c r="U114" s="58">
        <f t="shared" si="8"/>
        <v>0.1005586592178771</v>
      </c>
      <c r="V114" s="58"/>
      <c r="W114" s="47"/>
      <c r="X114" s="47"/>
      <c r="Y114" s="47"/>
      <c r="Z114" s="47"/>
      <c r="AA114" s="47"/>
      <c r="AB114" s="47"/>
      <c r="AC114" s="47"/>
      <c r="AD114" s="47"/>
      <c r="AE114" s="47"/>
      <c r="AF114" s="47"/>
      <c r="AG114" s="47"/>
      <c r="AH114" s="52"/>
    </row>
    <row r="115" spans="1:34" ht="15.75" x14ac:dyDescent="0.2">
      <c r="A115" s="61" t="s">
        <v>73</v>
      </c>
      <c r="B115" s="61" t="s">
        <v>96</v>
      </c>
      <c r="C115" s="48" t="s">
        <v>16</v>
      </c>
      <c r="D115" s="48" cm="1">
        <f t="array" ref="D115">SUMPRODUCT((Data!$A$2:$A$44262=D$3)*(Data!$D$2:$D$44262=$A115)*(Data!$E$2:$E$44262=$B115)*(Data!$F$2:$F$44262))</f>
        <v>5</v>
      </c>
      <c r="E115" s="48" cm="1">
        <f t="array" ref="E115">SUMPRODUCT((Data!$A$2:$A$44262=E$3)*(Data!$D$2:$D$44262=$A115)*(Data!$E$2:$E$44262=$B115)*(Data!$F$2:$F$44262))</f>
        <v>6</v>
      </c>
      <c r="F115" s="48" cm="1">
        <f t="array" ref="F115">SUMPRODUCT((Data!$A$2:$A$44262=F$3)*(Data!$D$2:$D$44262=$A115)*(Data!$E$2:$E$44262=$B115)*(Data!$F$2:$F$44262))</f>
        <v>103</v>
      </c>
      <c r="G115" s="48" cm="1">
        <f t="array" ref="G115">SUMPRODUCT((Data!$A$2:$A$44262=G$3)*(Data!$D$2:$D$44262=$A115)*(Data!$E$2:$E$44262=$B115)*(Data!$F$2:$F$44262))</f>
        <v>142</v>
      </c>
      <c r="H115" s="48" cm="1">
        <f t="array" ref="H115">SUMPRODUCT((Data!$A$2:$A$44262=H$3)*(Data!$D$2:$D$44262=$A115)*(Data!$E$2:$E$44262=$B115)*(Data!$F$2:$F$44262))</f>
        <v>94</v>
      </c>
      <c r="I115" s="48" cm="1">
        <f t="array" ref="I115">SUMPRODUCT((Data!$A$2:$A$44262=I$3)*(Data!$D$2:$D$44262=$A115)*(Data!$E$2:$E$44262=$B115)*(Data!$F$2:$F$44262))</f>
        <v>114</v>
      </c>
      <c r="J115" s="48" cm="1">
        <f t="array" ref="J115">SUMPRODUCT((Data!$A$2:$A$44262=J$3)*(Data!$D$2:$D$44262=$A115)*(Data!$E$2:$E$44262=$B115)*(Data!$F$2:$F$44262))</f>
        <v>135</v>
      </c>
      <c r="K115" s="48" cm="1">
        <f t="array" ref="K115">SUMPRODUCT((Data!$A$2:$A$44262=K$3)*(Data!$D$2:$D$44262=$A115)*(Data!$E$2:$E$44262=$B115)*(Data!$F$2:$F$44262))</f>
        <v>97</v>
      </c>
      <c r="L115" s="48" cm="1">
        <f t="array" ref="L115">SUMPRODUCT((Data!$A$2:$A$44262=L$3)*(Data!$D$2:$D$44262=$A115)*(Data!$E$2:$E$44262=$B115)*(Data!$F$2:$F$44262))</f>
        <v>124</v>
      </c>
      <c r="M115" s="48" cm="1">
        <f t="array" ref="M115">SUMPRODUCT((Data!$A$2:$A$44262=M$3)*(Data!$D$2:$D$44262=$A115)*(Data!$E$2:$E$44262=$B115)*(Data!$F$2:$F$44262))</f>
        <v>112</v>
      </c>
      <c r="N115" s="48" cm="1">
        <f t="array" ref="N115">SUMPRODUCT((Data!$A$2:$A$44262=N$3)*(Data!$D$2:$D$44262=$A115)*(Data!$E$2:$E$44262=$B115)*(Data!$F$2:$F$44262))</f>
        <v>121</v>
      </c>
      <c r="O115" s="48" cm="1">
        <f t="array" ref="O115">SUMPRODUCT((Data!$A$2:$A$44262=O$3)*(Data!$D$2:$D$44262=$A115)*(Data!$E$2:$E$44262=$B115)*(Data!$F$2:$F$44262))</f>
        <v>159</v>
      </c>
      <c r="P115" s="48" cm="1">
        <f t="array" ref="P115">SUMPRODUCT((Data!$A$2:$A$44262=P$3)*(Data!$D$2:$D$44262=$A115)*(Data!$E$2:$E$44262=$B115)*(Data!$F$2:$F$44262))</f>
        <v>200</v>
      </c>
      <c r="Q115" s="48" cm="1">
        <f t="array" ref="Q115">SUMPRODUCT((Data!$A$2:$A$44262=Q$3)*(Data!$D$2:$D$44262=$A115)*(Data!$E$2:$E$44262=$B115)*(Data!$F$2:$F$44262))</f>
        <v>205</v>
      </c>
      <c r="R115" s="49" cm="1">
        <f t="array" ref="R115">SUMPRODUCT((Data!$A$2:$A$44262=R$3)*(Data!$D$2:$D$44262=$A115)*(Data!$E$2:$E$44262=$B115)*(Data!$F$2:$F$44262))</f>
        <v>196</v>
      </c>
      <c r="S115" s="48" cm="1">
        <f t="array" ref="S115">SUMPRODUCT((Data!$B$2:$B$44262=S$3)*(Data!$D$2:$D$44262=$A115)*(Data!$E$2:$E$44262=$B115)*(Data!$F$2:$F$44262))</f>
        <v>205</v>
      </c>
      <c r="T115" s="48" cm="1">
        <f t="array" ref="T115">SUMPRODUCT((Data!$B$2:$B$44262=T$3)*(Data!$D$2:$D$44262=$A115)*(Data!$E$2:$E$44262=$B115)*(Data!$F$2:$F$44262))</f>
        <v>196</v>
      </c>
      <c r="U115" s="58">
        <f t="shared" si="8"/>
        <v>-4.3902439024390283E-2</v>
      </c>
      <c r="V115" s="58"/>
      <c r="W115" s="47"/>
      <c r="X115" s="47"/>
      <c r="Y115" s="47"/>
      <c r="Z115" s="47"/>
      <c r="AA115" s="47"/>
      <c r="AB115" s="47"/>
      <c r="AC115" s="47"/>
      <c r="AD115" s="47"/>
      <c r="AE115" s="47"/>
      <c r="AF115" s="47"/>
      <c r="AG115" s="47"/>
      <c r="AH115" s="52"/>
    </row>
    <row r="116" spans="1:34" ht="15.75" x14ac:dyDescent="0.2">
      <c r="A116" s="61" t="s">
        <v>73</v>
      </c>
      <c r="B116" s="61" t="s">
        <v>97</v>
      </c>
      <c r="C116" s="48" t="s">
        <v>16</v>
      </c>
      <c r="D116" s="48" cm="1">
        <f t="array" ref="D116">SUMPRODUCT((Data!$A$2:$A$44262=D$3)*(Data!$D$2:$D$44262=$A116)*(Data!$E$2:$E$44262=$B116)*(Data!$F$2:$F$44262))</f>
        <v>0</v>
      </c>
      <c r="E116" s="48" cm="1">
        <f t="array" ref="E116">SUMPRODUCT((Data!$A$2:$A$44262=E$3)*(Data!$D$2:$D$44262=$A116)*(Data!$E$2:$E$44262=$B116)*(Data!$F$2:$F$44262))</f>
        <v>0</v>
      </c>
      <c r="F116" s="48" cm="1">
        <f t="array" ref="F116">SUMPRODUCT((Data!$A$2:$A$44262=F$3)*(Data!$D$2:$D$44262=$A116)*(Data!$E$2:$E$44262=$B116)*(Data!$F$2:$F$44262))</f>
        <v>36</v>
      </c>
      <c r="G116" s="48" cm="1">
        <f t="array" ref="G116">SUMPRODUCT((Data!$A$2:$A$44262=G$3)*(Data!$D$2:$D$44262=$A116)*(Data!$E$2:$E$44262=$B116)*(Data!$F$2:$F$44262))</f>
        <v>43</v>
      </c>
      <c r="H116" s="48" cm="1">
        <f t="array" ref="H116">SUMPRODUCT((Data!$A$2:$A$44262=H$3)*(Data!$D$2:$D$44262=$A116)*(Data!$E$2:$E$44262=$B116)*(Data!$F$2:$F$44262))</f>
        <v>22</v>
      </c>
      <c r="I116" s="48" cm="1">
        <f t="array" ref="I116">SUMPRODUCT((Data!$A$2:$A$44262=I$3)*(Data!$D$2:$D$44262=$A116)*(Data!$E$2:$E$44262=$B116)*(Data!$F$2:$F$44262))</f>
        <v>29</v>
      </c>
      <c r="J116" s="48" cm="1">
        <f t="array" ref="J116">SUMPRODUCT((Data!$A$2:$A$44262=J$3)*(Data!$D$2:$D$44262=$A116)*(Data!$E$2:$E$44262=$B116)*(Data!$F$2:$F$44262))</f>
        <v>35</v>
      </c>
      <c r="K116" s="48" cm="1">
        <f t="array" ref="K116">SUMPRODUCT((Data!$A$2:$A$44262=K$3)*(Data!$D$2:$D$44262=$A116)*(Data!$E$2:$E$44262=$B116)*(Data!$F$2:$F$44262))</f>
        <v>39</v>
      </c>
      <c r="L116" s="48" cm="1">
        <f t="array" ref="L116">SUMPRODUCT((Data!$A$2:$A$44262=L$3)*(Data!$D$2:$D$44262=$A116)*(Data!$E$2:$E$44262=$B116)*(Data!$F$2:$F$44262))</f>
        <v>30</v>
      </c>
      <c r="M116" s="48" cm="1">
        <f t="array" ref="M116">SUMPRODUCT((Data!$A$2:$A$44262=M$3)*(Data!$D$2:$D$44262=$A116)*(Data!$E$2:$E$44262=$B116)*(Data!$F$2:$F$44262))</f>
        <v>31</v>
      </c>
      <c r="N116" s="48" cm="1">
        <f t="array" ref="N116">SUMPRODUCT((Data!$A$2:$A$44262=N$3)*(Data!$D$2:$D$44262=$A116)*(Data!$E$2:$E$44262=$B116)*(Data!$F$2:$F$44262))</f>
        <v>46</v>
      </c>
      <c r="O116" s="48" cm="1">
        <f t="array" ref="O116">SUMPRODUCT((Data!$A$2:$A$44262=O$3)*(Data!$D$2:$D$44262=$A116)*(Data!$E$2:$E$44262=$B116)*(Data!$F$2:$F$44262))</f>
        <v>52</v>
      </c>
      <c r="P116" s="48" cm="1">
        <f t="array" ref="P116">SUMPRODUCT((Data!$A$2:$A$44262=P$3)*(Data!$D$2:$D$44262=$A116)*(Data!$E$2:$E$44262=$B116)*(Data!$F$2:$F$44262))</f>
        <v>51</v>
      </c>
      <c r="Q116" s="48" cm="1">
        <f t="array" ref="Q116">SUMPRODUCT((Data!$A$2:$A$44262=Q$3)*(Data!$D$2:$D$44262=$A116)*(Data!$E$2:$E$44262=$B116)*(Data!$F$2:$F$44262))</f>
        <v>50</v>
      </c>
      <c r="R116" s="49" cm="1">
        <f t="array" ref="R116">SUMPRODUCT((Data!$A$2:$A$44262=R$3)*(Data!$D$2:$D$44262=$A116)*(Data!$E$2:$E$44262=$B116)*(Data!$F$2:$F$44262))</f>
        <v>55</v>
      </c>
      <c r="S116" s="48" cm="1">
        <f t="array" ref="S116">SUMPRODUCT((Data!$B$2:$B$44262=S$3)*(Data!$D$2:$D$44262=$A116)*(Data!$E$2:$E$44262=$B116)*(Data!$F$2:$F$44262))</f>
        <v>50</v>
      </c>
      <c r="T116" s="48" cm="1">
        <f t="array" ref="T116">SUMPRODUCT((Data!$B$2:$B$44262=T$3)*(Data!$D$2:$D$44262=$A116)*(Data!$E$2:$E$44262=$B116)*(Data!$F$2:$F$44262))</f>
        <v>55</v>
      </c>
      <c r="U116" s="58">
        <f t="shared" si="8"/>
        <v>0.10000000000000009</v>
      </c>
      <c r="V116" s="58"/>
      <c r="W116" s="47"/>
      <c r="X116" s="47"/>
      <c r="Y116" s="47"/>
      <c r="Z116" s="47"/>
      <c r="AA116" s="47"/>
      <c r="AB116" s="47"/>
      <c r="AC116" s="47"/>
      <c r="AD116" s="47"/>
      <c r="AE116" s="47"/>
      <c r="AF116" s="47"/>
      <c r="AG116" s="47"/>
      <c r="AH116" s="52"/>
    </row>
    <row r="117" spans="1:34" s="60" customFormat="1" ht="15.75" x14ac:dyDescent="0.25">
      <c r="A117" s="59" t="s">
        <v>98</v>
      </c>
      <c r="B117" s="59" t="s">
        <v>12</v>
      </c>
      <c r="C117" s="45">
        <f>SUM(C118:C124)</f>
        <v>3713</v>
      </c>
      <c r="D117" s="45" cm="1">
        <f t="array" ref="D117">SUMPRODUCT((Data!$A$2:$A$44262=D$3)*(Data!$D$2:$D$44262=$A117)*(Data!$F$2:$F$44262))</f>
        <v>3868</v>
      </c>
      <c r="E117" s="45" cm="1">
        <f t="array" ref="E117">SUMPRODUCT((Data!$A$2:$A$44262=E$3)*(Data!$D$2:$D$44262=$A117)*(Data!$F$2:$F$44262))</f>
        <v>3815</v>
      </c>
      <c r="F117" s="45" cm="1">
        <f t="array" ref="F117">SUMPRODUCT((Data!$A$2:$A$44262=F$3)*(Data!$D$2:$D$44262=$A117)*(Data!$F$2:$F$44262))</f>
        <v>4271</v>
      </c>
      <c r="G117" s="45" cm="1">
        <f t="array" ref="G117">SUMPRODUCT((Data!$A$2:$A$44262=G$3)*(Data!$D$2:$D$44262=$A117)*(Data!$F$2:$F$44262))</f>
        <v>4539</v>
      </c>
      <c r="H117" s="45" cm="1">
        <f t="array" ref="H117">SUMPRODUCT((Data!$A$2:$A$44262=H$3)*(Data!$D$2:$D$44262=$A117)*(Data!$F$2:$F$44262))</f>
        <v>4294</v>
      </c>
      <c r="I117" s="45" cm="1">
        <f t="array" ref="I117">SUMPRODUCT((Data!$A$2:$A$44262=I$3)*(Data!$D$2:$D$44262=$A117)*(Data!$F$2:$F$44262))</f>
        <v>4455</v>
      </c>
      <c r="J117" s="45" cm="1">
        <f t="array" ref="J117">SUMPRODUCT((Data!$A$2:$A$44262=J$3)*(Data!$D$2:$D$44262=$A117)*(Data!$F$2:$F$44262))</f>
        <v>4523</v>
      </c>
      <c r="K117" s="45" cm="1">
        <f t="array" ref="K117">SUMPRODUCT((Data!$A$2:$A$44262=K$3)*(Data!$D$2:$D$44262=$A117)*(Data!$F$2:$F$44262))</f>
        <v>4866</v>
      </c>
      <c r="L117" s="45" cm="1">
        <f t="array" ref="L117">SUMPRODUCT((Data!$A$2:$A$44262=L$3)*(Data!$D$2:$D$44262=$A117)*(Data!$F$2:$F$44262))</f>
        <v>4900</v>
      </c>
      <c r="M117" s="45" cm="1">
        <f t="array" ref="M117">SUMPRODUCT((Data!$A$2:$A$44262=M$3)*(Data!$D$2:$D$44262=$A117)*(Data!$F$2:$F$44262))</f>
        <v>5313</v>
      </c>
      <c r="N117" s="45" cm="1">
        <f t="array" ref="N117">SUMPRODUCT((Data!$A$2:$A$44262=N$3)*(Data!$D$2:$D$44262=$A117)*(Data!$F$2:$F$44262))</f>
        <v>5626</v>
      </c>
      <c r="O117" s="45" cm="1">
        <f t="array" ref="O117">SUMPRODUCT((Data!$A$2:$A$44262=O$3)*(Data!$D$2:$D$44262=$A117)*(Data!$F$2:$F$44262))</f>
        <v>6904</v>
      </c>
      <c r="P117" s="45" cm="1">
        <f t="array" ref="P117">SUMPRODUCT((Data!$A$2:$A$44262=P$3)*(Data!$D$2:$D$44262=$A117)*(Data!$F$2:$F$44262))</f>
        <v>6683</v>
      </c>
      <c r="Q117" s="45" cm="1">
        <f t="array" ref="Q117">SUMPRODUCT((Data!$A$2:$A$44262=Q$3)*(Data!$D$2:$D$44262=$A117)*(Data!$F$2:$F$44262))</f>
        <v>6666</v>
      </c>
      <c r="R117" s="46" cm="1">
        <f t="array" ref="R117">SUMPRODUCT((Data!$A$2:$A$44262=R$3)*(Data!$D$2:$D$44262=$A117)*(Data!$F$2:$F$44262))</f>
        <v>6578</v>
      </c>
      <c r="S117" s="45" cm="1">
        <f t="array" ref="S117">SUMPRODUCT((Data!$B$2:$B$44262=S$3)*(Data!$D$2:$D$44262=$A117)*(Data!$F$2:$F$44262))</f>
        <v>6666</v>
      </c>
      <c r="T117" s="45" cm="1">
        <f t="array" ref="T117">SUMPRODUCT((Data!$B$2:$B$44262=T$3)*(Data!$D$2:$D$44262=$A117)*(Data!$F$2:$F$44262))</f>
        <v>6578</v>
      </c>
      <c r="U117" s="58">
        <f t="shared" si="8"/>
        <v>-1.320132013201325E-2</v>
      </c>
      <c r="V117" s="58"/>
      <c r="W117" s="47">
        <v>0</v>
      </c>
      <c r="X117" s="47">
        <v>0</v>
      </c>
      <c r="Y117" s="47">
        <v>0</v>
      </c>
      <c r="Z117" s="47">
        <v>0</v>
      </c>
      <c r="AA117" s="47">
        <v>0</v>
      </c>
      <c r="AB117" s="47">
        <v>0</v>
      </c>
      <c r="AC117" s="47">
        <v>0</v>
      </c>
      <c r="AD117" s="47">
        <v>0</v>
      </c>
      <c r="AE117" s="47">
        <v>0</v>
      </c>
      <c r="AF117" s="47">
        <v>0</v>
      </c>
      <c r="AG117" s="47">
        <v>0</v>
      </c>
      <c r="AH117" s="54"/>
    </row>
    <row r="118" spans="1:34" ht="15.75" x14ac:dyDescent="0.2">
      <c r="A118" s="61" t="s">
        <v>98</v>
      </c>
      <c r="B118" s="61" t="s">
        <v>99</v>
      </c>
      <c r="C118" s="48">
        <f>SUMPRODUCT(('Old Data'!$A$2:$A$8848=C$3)*('Old Data'!$D$2:$D$8848=$A118)*('Old Data'!$E$2:$E$8848=$B118)*('Old Data'!$F$2:$F$8848))</f>
        <v>2849</v>
      </c>
      <c r="D118" s="48" cm="1">
        <f t="array" ref="D118">SUMPRODUCT((Data!$A$2:$A$44262=D$3)*(Data!$D$2:$D$44262=$A118)*(Data!$E$2:$E$44262=$B118)*(Data!$F$2:$F$44262))</f>
        <v>2951</v>
      </c>
      <c r="E118" s="48" cm="1">
        <f t="array" ref="E118">SUMPRODUCT((Data!$A$2:$A$44262=E$3)*(Data!$D$2:$D$44262=$A118)*(Data!$E$2:$E$44262=$B118)*(Data!$F$2:$F$44262))</f>
        <v>2830</v>
      </c>
      <c r="F118" s="48" cm="1">
        <f t="array" ref="F118">SUMPRODUCT((Data!$A$2:$A$44262=F$3)*(Data!$D$2:$D$44262=$A118)*(Data!$E$2:$E$44262=$B118)*(Data!$F$2:$F$44262))</f>
        <v>2746</v>
      </c>
      <c r="G118" s="48" cm="1">
        <f t="array" ref="G118">SUMPRODUCT((Data!$A$2:$A$44262=G$3)*(Data!$D$2:$D$44262=$A118)*(Data!$E$2:$E$44262=$B118)*(Data!$F$2:$F$44262))</f>
        <v>2813</v>
      </c>
      <c r="H118" s="48" cm="1">
        <f t="array" ref="H118">SUMPRODUCT((Data!$A$2:$A$44262=H$3)*(Data!$D$2:$D$44262=$A118)*(Data!$E$2:$E$44262=$B118)*(Data!$F$2:$F$44262))</f>
        <v>2627</v>
      </c>
      <c r="I118" s="48" cm="1">
        <f t="array" ref="I118">SUMPRODUCT((Data!$A$2:$A$44262=I$3)*(Data!$D$2:$D$44262=$A118)*(Data!$E$2:$E$44262=$B118)*(Data!$F$2:$F$44262))</f>
        <v>2713</v>
      </c>
      <c r="J118" s="48" cm="1">
        <f t="array" ref="J118">SUMPRODUCT((Data!$A$2:$A$44262=J$3)*(Data!$D$2:$D$44262=$A118)*(Data!$E$2:$E$44262=$B118)*(Data!$F$2:$F$44262))</f>
        <v>2694</v>
      </c>
      <c r="K118" s="48" cm="1">
        <f t="array" ref="K118">SUMPRODUCT((Data!$A$2:$A$44262=K$3)*(Data!$D$2:$D$44262=$A118)*(Data!$E$2:$E$44262=$B118)*(Data!$F$2:$F$44262))</f>
        <v>3000</v>
      </c>
      <c r="L118" s="48" cm="1">
        <f t="array" ref="L118">SUMPRODUCT((Data!$A$2:$A$44262=L$3)*(Data!$D$2:$D$44262=$A118)*(Data!$E$2:$E$44262=$B118)*(Data!$F$2:$F$44262))</f>
        <v>2960</v>
      </c>
      <c r="M118" s="48" cm="1">
        <f t="array" ref="M118">SUMPRODUCT((Data!$A$2:$A$44262=M$3)*(Data!$D$2:$D$44262=$A118)*(Data!$E$2:$E$44262=$B118)*(Data!$F$2:$F$44262))</f>
        <v>3174</v>
      </c>
      <c r="N118" s="48" cm="1">
        <f t="array" ref="N118">SUMPRODUCT((Data!$A$2:$A$44262=N$3)*(Data!$D$2:$D$44262=$A118)*(Data!$E$2:$E$44262=$B118)*(Data!$F$2:$F$44262))</f>
        <v>3547</v>
      </c>
      <c r="O118" s="48" cm="1">
        <f t="array" ref="O118">SUMPRODUCT((Data!$A$2:$A$44262=O$3)*(Data!$D$2:$D$44262=$A118)*(Data!$E$2:$E$44262=$B118)*(Data!$F$2:$F$44262))</f>
        <v>4313</v>
      </c>
      <c r="P118" s="48" cm="1">
        <f t="array" ref="P118">SUMPRODUCT((Data!$A$2:$A$44262=P$3)*(Data!$D$2:$D$44262=$A118)*(Data!$E$2:$E$44262=$B118)*(Data!$F$2:$F$44262))</f>
        <v>4317</v>
      </c>
      <c r="Q118" s="48" cm="1">
        <f t="array" ref="Q118">SUMPRODUCT((Data!$A$2:$A$44262=Q$3)*(Data!$D$2:$D$44262=$A118)*(Data!$E$2:$E$44262=$B118)*(Data!$F$2:$F$44262))</f>
        <v>4355</v>
      </c>
      <c r="R118" s="49" cm="1">
        <f t="array" ref="R118">SUMPRODUCT((Data!$A$2:$A$44262=R$3)*(Data!$D$2:$D$44262=$A118)*(Data!$E$2:$E$44262=$B118)*(Data!$F$2:$F$44262))</f>
        <v>4352</v>
      </c>
      <c r="S118" s="48" cm="1">
        <f t="array" ref="S118">SUMPRODUCT((Data!$B$2:$B$44262=S$3)*(Data!$D$2:$D$44262=$A118)*(Data!$E$2:$E$44262=$B118)*(Data!$F$2:$F$44262))</f>
        <v>4355</v>
      </c>
      <c r="T118" s="48" cm="1">
        <f t="array" ref="T118">SUMPRODUCT((Data!$B$2:$B$44262=T$3)*(Data!$D$2:$D$44262=$A118)*(Data!$E$2:$E$44262=$B118)*(Data!$F$2:$F$44262))</f>
        <v>4352</v>
      </c>
      <c r="U118" s="58">
        <f t="shared" si="8"/>
        <v>-6.8886337543050402E-4</v>
      </c>
      <c r="V118" s="58"/>
      <c r="W118" s="47"/>
      <c r="X118" s="47"/>
      <c r="Y118" s="47"/>
      <c r="Z118" s="47"/>
      <c r="AA118" s="47"/>
      <c r="AB118" s="47"/>
      <c r="AC118" s="47"/>
      <c r="AD118" s="47"/>
      <c r="AE118" s="47"/>
      <c r="AF118" s="47"/>
      <c r="AG118" s="47"/>
      <c r="AH118" s="52"/>
    </row>
    <row r="119" spans="1:34" ht="15.75" x14ac:dyDescent="0.2">
      <c r="A119" s="61" t="s">
        <v>98</v>
      </c>
      <c r="B119" s="61" t="s">
        <v>100</v>
      </c>
      <c r="C119" s="48">
        <f>SUMPRODUCT(('Old Data'!$A$2:$A$8848=C$3)*('Old Data'!$D$2:$D$8848=$A119)*('Old Data'!$E$2:$E$8848=$B119)*('Old Data'!$F$2:$F$8848))</f>
        <v>247</v>
      </c>
      <c r="D119" s="48" cm="1">
        <f t="array" ref="D119">SUMPRODUCT((Data!$A$2:$A$44262=D$3)*(Data!$D$2:$D$44262=$A119)*(Data!$E$2:$E$44262=$B119)*(Data!$F$2:$F$44262))</f>
        <v>258</v>
      </c>
      <c r="E119" s="48" cm="1">
        <f t="array" ref="E119">SUMPRODUCT((Data!$A$2:$A$44262=E$3)*(Data!$D$2:$D$44262=$A119)*(Data!$E$2:$E$44262=$B119)*(Data!$F$2:$F$44262))</f>
        <v>221</v>
      </c>
      <c r="F119" s="48" cm="1">
        <f t="array" ref="F119">SUMPRODUCT((Data!$A$2:$A$44262=F$3)*(Data!$D$2:$D$44262=$A119)*(Data!$E$2:$E$44262=$B119)*(Data!$F$2:$F$44262))</f>
        <v>176</v>
      </c>
      <c r="G119" s="48" cm="1">
        <f t="array" ref="G119">SUMPRODUCT((Data!$A$2:$A$44262=G$3)*(Data!$D$2:$D$44262=$A119)*(Data!$E$2:$E$44262=$B119)*(Data!$F$2:$F$44262))</f>
        <v>189</v>
      </c>
      <c r="H119" s="48" cm="1">
        <f t="array" ref="H119">SUMPRODUCT((Data!$A$2:$A$44262=H$3)*(Data!$D$2:$D$44262=$A119)*(Data!$E$2:$E$44262=$B119)*(Data!$F$2:$F$44262))</f>
        <v>172</v>
      </c>
      <c r="I119" s="48" cm="1">
        <f t="array" ref="I119">SUMPRODUCT((Data!$A$2:$A$44262=I$3)*(Data!$D$2:$D$44262=$A119)*(Data!$E$2:$E$44262=$B119)*(Data!$F$2:$F$44262))</f>
        <v>177</v>
      </c>
      <c r="J119" s="48" cm="1">
        <f t="array" ref="J119">SUMPRODUCT((Data!$A$2:$A$44262=J$3)*(Data!$D$2:$D$44262=$A119)*(Data!$E$2:$E$44262=$B119)*(Data!$F$2:$F$44262))</f>
        <v>166</v>
      </c>
      <c r="K119" s="48" cm="1">
        <f t="array" ref="K119">SUMPRODUCT((Data!$A$2:$A$44262=K$3)*(Data!$D$2:$D$44262=$A119)*(Data!$E$2:$E$44262=$B119)*(Data!$F$2:$F$44262))</f>
        <v>191</v>
      </c>
      <c r="L119" s="48" cm="1">
        <f t="array" ref="L119">SUMPRODUCT((Data!$A$2:$A$44262=L$3)*(Data!$D$2:$D$44262=$A119)*(Data!$E$2:$E$44262=$B119)*(Data!$F$2:$F$44262))</f>
        <v>180</v>
      </c>
      <c r="M119" s="48" cm="1">
        <f t="array" ref="M119">SUMPRODUCT((Data!$A$2:$A$44262=M$3)*(Data!$D$2:$D$44262=$A119)*(Data!$E$2:$E$44262=$B119)*(Data!$F$2:$F$44262))</f>
        <v>219</v>
      </c>
      <c r="N119" s="48" cm="1">
        <f t="array" ref="N119">SUMPRODUCT((Data!$A$2:$A$44262=N$3)*(Data!$D$2:$D$44262=$A119)*(Data!$E$2:$E$44262=$B119)*(Data!$F$2:$F$44262))</f>
        <v>183</v>
      </c>
      <c r="O119" s="48" cm="1">
        <f t="array" ref="O119">SUMPRODUCT((Data!$A$2:$A$44262=O$3)*(Data!$D$2:$D$44262=$A119)*(Data!$E$2:$E$44262=$B119)*(Data!$F$2:$F$44262))</f>
        <v>201</v>
      </c>
      <c r="P119" s="48" cm="1">
        <f t="array" ref="P119">SUMPRODUCT((Data!$A$2:$A$44262=P$3)*(Data!$D$2:$D$44262=$A119)*(Data!$E$2:$E$44262=$B119)*(Data!$F$2:$F$44262))</f>
        <v>200</v>
      </c>
      <c r="Q119" s="48" cm="1">
        <f t="array" ref="Q119">SUMPRODUCT((Data!$A$2:$A$44262=Q$3)*(Data!$D$2:$D$44262=$A119)*(Data!$E$2:$E$44262=$B119)*(Data!$F$2:$F$44262))</f>
        <v>189</v>
      </c>
      <c r="R119" s="49" cm="1">
        <f t="array" ref="R119">SUMPRODUCT((Data!$A$2:$A$44262=R$3)*(Data!$D$2:$D$44262=$A119)*(Data!$E$2:$E$44262=$B119)*(Data!$F$2:$F$44262))</f>
        <v>165</v>
      </c>
      <c r="S119" s="48" cm="1">
        <f t="array" ref="S119">SUMPRODUCT((Data!$B$2:$B$44262=S$3)*(Data!$D$2:$D$44262=$A119)*(Data!$E$2:$E$44262=$B119)*(Data!$F$2:$F$44262))</f>
        <v>189</v>
      </c>
      <c r="T119" s="48" cm="1">
        <f t="array" ref="T119">SUMPRODUCT((Data!$B$2:$B$44262=T$3)*(Data!$D$2:$D$44262=$A119)*(Data!$E$2:$E$44262=$B119)*(Data!$F$2:$F$44262))</f>
        <v>165</v>
      </c>
      <c r="U119" s="58">
        <f t="shared" si="8"/>
        <v>-0.12698412698412698</v>
      </c>
      <c r="V119" s="58"/>
      <c r="W119" s="47"/>
      <c r="X119" s="47"/>
      <c r="Y119" s="47"/>
      <c r="Z119" s="47"/>
      <c r="AA119" s="47"/>
      <c r="AB119" s="47"/>
      <c r="AC119" s="47"/>
      <c r="AD119" s="47"/>
      <c r="AE119" s="47"/>
      <c r="AF119" s="47"/>
      <c r="AG119" s="47"/>
      <c r="AH119" s="52"/>
    </row>
    <row r="120" spans="1:34" ht="15.75" x14ac:dyDescent="0.2">
      <c r="A120" s="61" t="s">
        <v>98</v>
      </c>
      <c r="B120" s="61" t="s">
        <v>101</v>
      </c>
      <c r="C120" s="48">
        <f>SUMPRODUCT(('Old Data'!$A$2:$A$8848=C$3)*('Old Data'!$D$2:$D$8848=$A120)*('Old Data'!$E$2:$E$8848=$B120)*('Old Data'!$F$2:$F$8848))</f>
        <v>438</v>
      </c>
      <c r="D120" s="48" cm="1">
        <f t="array" ref="D120">SUMPRODUCT((Data!$A$2:$A$44262=D$3)*(Data!$D$2:$D$44262=$A120)*(Data!$E$2:$E$44262=$B120)*(Data!$F$2:$F$44262))</f>
        <v>471</v>
      </c>
      <c r="E120" s="48" cm="1">
        <f t="array" ref="E120">SUMPRODUCT((Data!$A$2:$A$44262=E$3)*(Data!$D$2:$D$44262=$A120)*(Data!$E$2:$E$44262=$B120)*(Data!$F$2:$F$44262))</f>
        <v>541</v>
      </c>
      <c r="F120" s="48" cm="1">
        <f t="array" ref="F120">SUMPRODUCT((Data!$A$2:$A$44262=F$3)*(Data!$D$2:$D$44262=$A120)*(Data!$E$2:$E$44262=$B120)*(Data!$F$2:$F$44262))</f>
        <v>352</v>
      </c>
      <c r="G120" s="48" cm="1">
        <f t="array" ref="G120">SUMPRODUCT((Data!$A$2:$A$44262=G$3)*(Data!$D$2:$D$44262=$A120)*(Data!$E$2:$E$44262=$B120)*(Data!$F$2:$F$44262))</f>
        <v>320</v>
      </c>
      <c r="H120" s="48" cm="1">
        <f t="array" ref="H120">SUMPRODUCT((Data!$A$2:$A$44262=H$3)*(Data!$D$2:$D$44262=$A120)*(Data!$E$2:$E$44262=$B120)*(Data!$F$2:$F$44262))</f>
        <v>324</v>
      </c>
      <c r="I120" s="48" cm="1">
        <f t="array" ref="I120">SUMPRODUCT((Data!$A$2:$A$44262=I$3)*(Data!$D$2:$D$44262=$A120)*(Data!$E$2:$E$44262=$B120)*(Data!$F$2:$F$44262))</f>
        <v>345</v>
      </c>
      <c r="J120" s="48" cm="1">
        <f t="array" ref="J120">SUMPRODUCT((Data!$A$2:$A$44262=J$3)*(Data!$D$2:$D$44262=$A120)*(Data!$E$2:$E$44262=$B120)*(Data!$F$2:$F$44262))</f>
        <v>323</v>
      </c>
      <c r="K120" s="48" cm="1">
        <f t="array" ref="K120">SUMPRODUCT((Data!$A$2:$A$44262=K$3)*(Data!$D$2:$D$44262=$A120)*(Data!$E$2:$E$44262=$B120)*(Data!$F$2:$F$44262))</f>
        <v>367</v>
      </c>
      <c r="L120" s="48" cm="1">
        <f t="array" ref="L120">SUMPRODUCT((Data!$A$2:$A$44262=L$3)*(Data!$D$2:$D$44262=$A120)*(Data!$E$2:$E$44262=$B120)*(Data!$F$2:$F$44262))</f>
        <v>330</v>
      </c>
      <c r="M120" s="48" cm="1">
        <f t="array" ref="M120">SUMPRODUCT((Data!$A$2:$A$44262=M$3)*(Data!$D$2:$D$44262=$A120)*(Data!$E$2:$E$44262=$B120)*(Data!$F$2:$F$44262))</f>
        <v>423</v>
      </c>
      <c r="N120" s="48" cm="1">
        <f t="array" ref="N120">SUMPRODUCT((Data!$A$2:$A$44262=N$3)*(Data!$D$2:$D$44262=$A120)*(Data!$E$2:$E$44262=$B120)*(Data!$F$2:$F$44262))</f>
        <v>423</v>
      </c>
      <c r="O120" s="48" cm="1">
        <f t="array" ref="O120">SUMPRODUCT((Data!$A$2:$A$44262=O$3)*(Data!$D$2:$D$44262=$A120)*(Data!$E$2:$E$44262=$B120)*(Data!$F$2:$F$44262))</f>
        <v>526</v>
      </c>
      <c r="P120" s="48" cm="1">
        <f t="array" ref="P120">SUMPRODUCT((Data!$A$2:$A$44262=P$3)*(Data!$D$2:$D$44262=$A120)*(Data!$E$2:$E$44262=$B120)*(Data!$F$2:$F$44262))</f>
        <v>432</v>
      </c>
      <c r="Q120" s="48" cm="1">
        <f t="array" ref="Q120">SUMPRODUCT((Data!$A$2:$A$44262=Q$3)*(Data!$D$2:$D$44262=$A120)*(Data!$E$2:$E$44262=$B120)*(Data!$F$2:$F$44262))</f>
        <v>440</v>
      </c>
      <c r="R120" s="49" cm="1">
        <f t="array" ref="R120">SUMPRODUCT((Data!$A$2:$A$44262=R$3)*(Data!$D$2:$D$44262=$A120)*(Data!$E$2:$E$44262=$B120)*(Data!$F$2:$F$44262))</f>
        <v>434</v>
      </c>
      <c r="S120" s="48" cm="1">
        <f t="array" ref="S120">SUMPRODUCT((Data!$B$2:$B$44262=S$3)*(Data!$D$2:$D$44262=$A120)*(Data!$E$2:$E$44262=$B120)*(Data!$F$2:$F$44262))</f>
        <v>440</v>
      </c>
      <c r="T120" s="48" cm="1">
        <f t="array" ref="T120">SUMPRODUCT((Data!$B$2:$B$44262=T$3)*(Data!$D$2:$D$44262=$A120)*(Data!$E$2:$E$44262=$B120)*(Data!$F$2:$F$44262))</f>
        <v>434</v>
      </c>
      <c r="U120" s="58">
        <f t="shared" si="8"/>
        <v>-1.3636363636363669E-2</v>
      </c>
      <c r="V120" s="58"/>
      <c r="W120" s="47"/>
      <c r="X120" s="47"/>
      <c r="Y120" s="47"/>
      <c r="Z120" s="47"/>
      <c r="AA120" s="47"/>
      <c r="AB120" s="47"/>
      <c r="AC120" s="47"/>
      <c r="AD120" s="47"/>
      <c r="AE120" s="47"/>
      <c r="AF120" s="47"/>
      <c r="AG120" s="47"/>
      <c r="AH120" s="52"/>
    </row>
    <row r="121" spans="1:34" ht="15.75" x14ac:dyDescent="0.2">
      <c r="A121" s="61" t="s">
        <v>98</v>
      </c>
      <c r="B121" s="61" t="s">
        <v>102</v>
      </c>
      <c r="C121" s="48">
        <f>SUMPRODUCT(('Old Data'!$A$2:$A$8848=C$3)*('Old Data'!$D$2:$D$8848=$A121)*('Old Data'!$E$2:$E$8848=$B121)*('Old Data'!$F$2:$F$8848))</f>
        <v>85</v>
      </c>
      <c r="D121" s="48" cm="1">
        <f t="array" ref="D121">SUMPRODUCT((Data!$A$2:$A$44262=D$3)*(Data!$D$2:$D$44262=$A121)*(Data!$E$2:$E$44262=$B121)*(Data!$F$2:$F$44262))</f>
        <v>81</v>
      </c>
      <c r="E121" s="48" cm="1">
        <f t="array" ref="E121">SUMPRODUCT((Data!$A$2:$A$44262=E$3)*(Data!$D$2:$D$44262=$A121)*(Data!$E$2:$E$44262=$B121)*(Data!$F$2:$F$44262))</f>
        <v>92</v>
      </c>
      <c r="F121" s="48" cm="1">
        <f t="array" ref="F121">SUMPRODUCT((Data!$A$2:$A$44262=F$3)*(Data!$D$2:$D$44262=$A121)*(Data!$E$2:$E$44262=$B121)*(Data!$F$2:$F$44262))</f>
        <v>74</v>
      </c>
      <c r="G121" s="48" cm="1">
        <f t="array" ref="G121">SUMPRODUCT((Data!$A$2:$A$44262=G$3)*(Data!$D$2:$D$44262=$A121)*(Data!$E$2:$E$44262=$B121)*(Data!$F$2:$F$44262))</f>
        <v>87</v>
      </c>
      <c r="H121" s="48" cm="1">
        <f t="array" ref="H121">SUMPRODUCT((Data!$A$2:$A$44262=H$3)*(Data!$D$2:$D$44262=$A121)*(Data!$E$2:$E$44262=$B121)*(Data!$F$2:$F$44262))</f>
        <v>77</v>
      </c>
      <c r="I121" s="48" cm="1">
        <f t="array" ref="I121">SUMPRODUCT((Data!$A$2:$A$44262=I$3)*(Data!$D$2:$D$44262=$A121)*(Data!$E$2:$E$44262=$B121)*(Data!$F$2:$F$44262))</f>
        <v>67</v>
      </c>
      <c r="J121" s="48" cm="1">
        <f t="array" ref="J121">SUMPRODUCT((Data!$A$2:$A$44262=J$3)*(Data!$D$2:$D$44262=$A121)*(Data!$E$2:$E$44262=$B121)*(Data!$F$2:$F$44262))</f>
        <v>78</v>
      </c>
      <c r="K121" s="48" cm="1">
        <f t="array" ref="K121">SUMPRODUCT((Data!$A$2:$A$44262=K$3)*(Data!$D$2:$D$44262=$A121)*(Data!$E$2:$E$44262=$B121)*(Data!$F$2:$F$44262))</f>
        <v>72</v>
      </c>
      <c r="L121" s="48" cm="1">
        <f t="array" ref="L121">SUMPRODUCT((Data!$A$2:$A$44262=L$3)*(Data!$D$2:$D$44262=$A121)*(Data!$E$2:$E$44262=$B121)*(Data!$F$2:$F$44262))</f>
        <v>71</v>
      </c>
      <c r="M121" s="48" cm="1">
        <f t="array" ref="M121">SUMPRODUCT((Data!$A$2:$A$44262=M$3)*(Data!$D$2:$D$44262=$A121)*(Data!$E$2:$E$44262=$B121)*(Data!$F$2:$F$44262))</f>
        <v>66</v>
      </c>
      <c r="N121" s="48" cm="1">
        <f t="array" ref="N121">SUMPRODUCT((Data!$A$2:$A$44262=N$3)*(Data!$D$2:$D$44262=$A121)*(Data!$E$2:$E$44262=$B121)*(Data!$F$2:$F$44262))</f>
        <v>80</v>
      </c>
      <c r="O121" s="48" cm="1">
        <f t="array" ref="O121">SUMPRODUCT((Data!$A$2:$A$44262=O$3)*(Data!$D$2:$D$44262=$A121)*(Data!$E$2:$E$44262=$B121)*(Data!$F$2:$F$44262))</f>
        <v>78</v>
      </c>
      <c r="P121" s="48" cm="1">
        <f t="array" ref="P121">SUMPRODUCT((Data!$A$2:$A$44262=P$3)*(Data!$D$2:$D$44262=$A121)*(Data!$E$2:$E$44262=$B121)*(Data!$F$2:$F$44262))</f>
        <v>53</v>
      </c>
      <c r="Q121" s="48" cm="1">
        <f t="array" ref="Q121">SUMPRODUCT((Data!$A$2:$A$44262=Q$3)*(Data!$D$2:$D$44262=$A121)*(Data!$E$2:$E$44262=$B121)*(Data!$F$2:$F$44262))</f>
        <v>65</v>
      </c>
      <c r="R121" s="49" cm="1">
        <f t="array" ref="R121">SUMPRODUCT((Data!$A$2:$A$44262=R$3)*(Data!$D$2:$D$44262=$A121)*(Data!$E$2:$E$44262=$B121)*(Data!$F$2:$F$44262))</f>
        <v>64</v>
      </c>
      <c r="S121" s="48" cm="1">
        <f t="array" ref="S121">SUMPRODUCT((Data!$B$2:$B$44262=S$3)*(Data!$D$2:$D$44262=$A121)*(Data!$E$2:$E$44262=$B121)*(Data!$F$2:$F$44262))</f>
        <v>65</v>
      </c>
      <c r="T121" s="48" cm="1">
        <f t="array" ref="T121">SUMPRODUCT((Data!$B$2:$B$44262=T$3)*(Data!$D$2:$D$44262=$A121)*(Data!$E$2:$E$44262=$B121)*(Data!$F$2:$F$44262))</f>
        <v>64</v>
      </c>
      <c r="U121" s="58">
        <f t="shared" si="8"/>
        <v>-1.538461538461533E-2</v>
      </c>
      <c r="V121" s="58"/>
      <c r="W121" s="47"/>
      <c r="X121" s="47"/>
      <c r="Y121" s="47"/>
      <c r="Z121" s="47"/>
      <c r="AA121" s="47"/>
      <c r="AB121" s="47"/>
      <c r="AC121" s="47"/>
      <c r="AD121" s="47"/>
      <c r="AE121" s="47"/>
      <c r="AF121" s="47"/>
      <c r="AG121" s="47"/>
      <c r="AH121" s="52"/>
    </row>
    <row r="122" spans="1:34" ht="15.75" x14ac:dyDescent="0.2">
      <c r="A122" s="61" t="s">
        <v>98</v>
      </c>
      <c r="B122" s="61" t="s">
        <v>103</v>
      </c>
      <c r="C122" s="48" t="s">
        <v>16</v>
      </c>
      <c r="D122" s="48" cm="1">
        <f t="array" ref="D122">SUMPRODUCT((Data!$A$2:$A$44262=D$3)*(Data!$D$2:$D$44262=$A122)*(Data!$E$2:$E$44262=$B122)*(Data!$F$2:$F$44262))</f>
        <v>11</v>
      </c>
      <c r="E122" s="48" cm="1">
        <f t="array" ref="E122">SUMPRODUCT((Data!$A$2:$A$44262=E$3)*(Data!$D$2:$D$44262=$A122)*(Data!$E$2:$E$44262=$B122)*(Data!$F$2:$F$44262))</f>
        <v>11</v>
      </c>
      <c r="F122" s="48" cm="1">
        <f t="array" ref="F122">SUMPRODUCT((Data!$A$2:$A$44262=F$3)*(Data!$D$2:$D$44262=$A122)*(Data!$E$2:$E$44262=$B122)*(Data!$F$2:$F$44262))</f>
        <v>654</v>
      </c>
      <c r="G122" s="48" cm="1">
        <f t="array" ref="G122">SUMPRODUCT((Data!$A$2:$A$44262=G$3)*(Data!$D$2:$D$44262=$A122)*(Data!$E$2:$E$44262=$B122)*(Data!$F$2:$F$44262))</f>
        <v>809</v>
      </c>
      <c r="H122" s="48" cm="1">
        <f t="array" ref="H122">SUMPRODUCT((Data!$A$2:$A$44262=H$3)*(Data!$D$2:$D$44262=$A122)*(Data!$E$2:$E$44262=$B122)*(Data!$F$2:$F$44262))</f>
        <v>755</v>
      </c>
      <c r="I122" s="48" cm="1">
        <f t="array" ref="I122">SUMPRODUCT((Data!$A$2:$A$44262=I$3)*(Data!$D$2:$D$44262=$A122)*(Data!$E$2:$E$44262=$B122)*(Data!$F$2:$F$44262))</f>
        <v>802</v>
      </c>
      <c r="J122" s="48" cm="1">
        <f t="array" ref="J122">SUMPRODUCT((Data!$A$2:$A$44262=J$3)*(Data!$D$2:$D$44262=$A122)*(Data!$E$2:$E$44262=$B122)*(Data!$F$2:$F$44262))</f>
        <v>845</v>
      </c>
      <c r="K122" s="48" cm="1">
        <f t="array" ref="K122">SUMPRODUCT((Data!$A$2:$A$44262=K$3)*(Data!$D$2:$D$44262=$A122)*(Data!$E$2:$E$44262=$B122)*(Data!$F$2:$F$44262))</f>
        <v>836</v>
      </c>
      <c r="L122" s="48" cm="1">
        <f t="array" ref="L122">SUMPRODUCT((Data!$A$2:$A$44262=L$3)*(Data!$D$2:$D$44262=$A122)*(Data!$E$2:$E$44262=$B122)*(Data!$F$2:$F$44262))</f>
        <v>899</v>
      </c>
      <c r="M122" s="48" cm="1">
        <f t="array" ref="M122">SUMPRODUCT((Data!$A$2:$A$44262=M$3)*(Data!$D$2:$D$44262=$A122)*(Data!$E$2:$E$44262=$B122)*(Data!$F$2:$F$44262))</f>
        <v>929</v>
      </c>
      <c r="N122" s="48" cm="1">
        <f t="array" ref="N122">SUMPRODUCT((Data!$A$2:$A$44262=N$3)*(Data!$D$2:$D$44262=$A122)*(Data!$E$2:$E$44262=$B122)*(Data!$F$2:$F$44262))</f>
        <v>890</v>
      </c>
      <c r="O122" s="48" cm="1">
        <f t="array" ref="O122">SUMPRODUCT((Data!$A$2:$A$44262=O$3)*(Data!$D$2:$D$44262=$A122)*(Data!$E$2:$E$44262=$B122)*(Data!$F$2:$F$44262))</f>
        <v>1102</v>
      </c>
      <c r="P122" s="48" cm="1">
        <f t="array" ref="P122">SUMPRODUCT((Data!$A$2:$A$44262=P$3)*(Data!$D$2:$D$44262=$A122)*(Data!$E$2:$E$44262=$B122)*(Data!$F$2:$F$44262))</f>
        <v>1034</v>
      </c>
      <c r="Q122" s="48" cm="1">
        <f t="array" ref="Q122">SUMPRODUCT((Data!$A$2:$A$44262=Q$3)*(Data!$D$2:$D$44262=$A122)*(Data!$E$2:$E$44262=$B122)*(Data!$F$2:$F$44262))</f>
        <v>991</v>
      </c>
      <c r="R122" s="49" cm="1">
        <f t="array" ref="R122">SUMPRODUCT((Data!$A$2:$A$44262=R$3)*(Data!$D$2:$D$44262=$A122)*(Data!$E$2:$E$44262=$B122)*(Data!$F$2:$F$44262))</f>
        <v>949</v>
      </c>
      <c r="S122" s="48" cm="1">
        <f t="array" ref="S122">SUMPRODUCT((Data!$B$2:$B$44262=S$3)*(Data!$D$2:$D$44262=$A122)*(Data!$E$2:$E$44262=$B122)*(Data!$F$2:$F$44262))</f>
        <v>991</v>
      </c>
      <c r="T122" s="48" cm="1">
        <f t="array" ref="T122">SUMPRODUCT((Data!$B$2:$B$44262=T$3)*(Data!$D$2:$D$44262=$A122)*(Data!$E$2:$E$44262=$B122)*(Data!$F$2:$F$44262))</f>
        <v>949</v>
      </c>
      <c r="U122" s="58">
        <f t="shared" si="8"/>
        <v>-4.2381432896064553E-2</v>
      </c>
      <c r="V122" s="58"/>
      <c r="W122" s="47"/>
      <c r="X122" s="47"/>
      <c r="Y122" s="47"/>
      <c r="Z122" s="47"/>
      <c r="AA122" s="47"/>
      <c r="AB122" s="47"/>
      <c r="AC122" s="47"/>
      <c r="AD122" s="47"/>
      <c r="AE122" s="47"/>
      <c r="AF122" s="47"/>
      <c r="AG122" s="47"/>
      <c r="AH122" s="52"/>
    </row>
    <row r="123" spans="1:34" ht="15.75" x14ac:dyDescent="0.2">
      <c r="A123" s="61" t="s">
        <v>98</v>
      </c>
      <c r="B123" s="61" t="s">
        <v>104</v>
      </c>
      <c r="C123" s="48">
        <f>SUMPRODUCT(('Old Data'!$A$2:$A$8848=C$3)*('Old Data'!$D$2:$D$8848=$A123)*('Old Data'!$E$2:$E$8848=$B123)*('Old Data'!$F$2:$F$8848))</f>
        <v>94</v>
      </c>
      <c r="D123" s="48" cm="1">
        <f t="array" ref="D123">SUMPRODUCT((Data!$A$2:$A$44262=D$3)*(Data!$D$2:$D$44262=$A123)*(Data!$E$2:$E$44262=$B123)*(Data!$F$2:$F$44262))</f>
        <v>88</v>
      </c>
      <c r="E123" s="48" cm="1">
        <f t="array" ref="E123">SUMPRODUCT((Data!$A$2:$A$44262=E$3)*(Data!$D$2:$D$44262=$A123)*(Data!$E$2:$E$44262=$B123)*(Data!$F$2:$F$44262))</f>
        <v>113</v>
      </c>
      <c r="F123" s="48" cm="1">
        <f t="array" ref="F123">SUMPRODUCT((Data!$A$2:$A$44262=F$3)*(Data!$D$2:$D$44262=$A123)*(Data!$E$2:$E$44262=$B123)*(Data!$F$2:$F$44262))</f>
        <v>58</v>
      </c>
      <c r="G123" s="48" cm="1">
        <f t="array" ref="G123">SUMPRODUCT((Data!$A$2:$A$44262=G$3)*(Data!$D$2:$D$44262=$A123)*(Data!$E$2:$E$44262=$B123)*(Data!$F$2:$F$44262))</f>
        <v>56</v>
      </c>
      <c r="H123" s="48" cm="1">
        <f t="array" ref="H123">SUMPRODUCT((Data!$A$2:$A$44262=H$3)*(Data!$D$2:$D$44262=$A123)*(Data!$E$2:$E$44262=$B123)*(Data!$F$2:$F$44262))</f>
        <v>61</v>
      </c>
      <c r="I123" s="48" cm="1">
        <f t="array" ref="I123">SUMPRODUCT((Data!$A$2:$A$44262=I$3)*(Data!$D$2:$D$44262=$A123)*(Data!$E$2:$E$44262=$B123)*(Data!$F$2:$F$44262))</f>
        <v>44</v>
      </c>
      <c r="J123" s="48" cm="1">
        <f t="array" ref="J123">SUMPRODUCT((Data!$A$2:$A$44262=J$3)*(Data!$D$2:$D$44262=$A123)*(Data!$E$2:$E$44262=$B123)*(Data!$F$2:$F$44262))</f>
        <v>51</v>
      </c>
      <c r="K123" s="48" cm="1">
        <f t="array" ref="K123">SUMPRODUCT((Data!$A$2:$A$44262=K$3)*(Data!$D$2:$D$44262=$A123)*(Data!$E$2:$E$44262=$B123)*(Data!$F$2:$F$44262))</f>
        <v>46</v>
      </c>
      <c r="L123" s="48" cm="1">
        <f t="array" ref="L123">SUMPRODUCT((Data!$A$2:$A$44262=L$3)*(Data!$D$2:$D$44262=$A123)*(Data!$E$2:$E$44262=$B123)*(Data!$F$2:$F$44262))</f>
        <v>56</v>
      </c>
      <c r="M123" s="48" cm="1">
        <f t="array" ref="M123">SUMPRODUCT((Data!$A$2:$A$44262=M$3)*(Data!$D$2:$D$44262=$A123)*(Data!$E$2:$E$44262=$B123)*(Data!$F$2:$F$44262))</f>
        <v>64</v>
      </c>
      <c r="N123" s="48" cm="1">
        <f t="array" ref="N123">SUMPRODUCT((Data!$A$2:$A$44262=N$3)*(Data!$D$2:$D$44262=$A123)*(Data!$E$2:$E$44262=$B123)*(Data!$F$2:$F$44262))</f>
        <v>46</v>
      </c>
      <c r="O123" s="48" cm="1">
        <f t="array" ref="O123">SUMPRODUCT((Data!$A$2:$A$44262=O$3)*(Data!$D$2:$D$44262=$A123)*(Data!$E$2:$E$44262=$B123)*(Data!$F$2:$F$44262))</f>
        <v>62</v>
      </c>
      <c r="P123" s="48" cm="1">
        <f t="array" ref="P123">SUMPRODUCT((Data!$A$2:$A$44262=P$3)*(Data!$D$2:$D$44262=$A123)*(Data!$E$2:$E$44262=$B123)*(Data!$F$2:$F$44262))</f>
        <v>50</v>
      </c>
      <c r="Q123" s="48" cm="1">
        <f t="array" ref="Q123">SUMPRODUCT((Data!$A$2:$A$44262=Q$3)*(Data!$D$2:$D$44262=$A123)*(Data!$E$2:$E$44262=$B123)*(Data!$F$2:$F$44262))</f>
        <v>65</v>
      </c>
      <c r="R123" s="49" cm="1">
        <f t="array" ref="R123">SUMPRODUCT((Data!$A$2:$A$44262=R$3)*(Data!$D$2:$D$44262=$A123)*(Data!$E$2:$E$44262=$B123)*(Data!$F$2:$F$44262))</f>
        <v>63</v>
      </c>
      <c r="S123" s="48" cm="1">
        <f t="array" ref="S123">SUMPRODUCT((Data!$B$2:$B$44262=S$3)*(Data!$D$2:$D$44262=$A123)*(Data!$E$2:$E$44262=$B123)*(Data!$F$2:$F$44262))</f>
        <v>65</v>
      </c>
      <c r="T123" s="48" cm="1">
        <f t="array" ref="T123">SUMPRODUCT((Data!$B$2:$B$44262=T$3)*(Data!$D$2:$D$44262=$A123)*(Data!$E$2:$E$44262=$B123)*(Data!$F$2:$F$44262))</f>
        <v>63</v>
      </c>
      <c r="U123" s="58">
        <f t="shared" si="8"/>
        <v>-3.0769230769230771E-2</v>
      </c>
      <c r="V123" s="58"/>
      <c r="W123" s="47"/>
      <c r="X123" s="47"/>
      <c r="Y123" s="47"/>
      <c r="Z123" s="47"/>
      <c r="AA123" s="47"/>
      <c r="AB123" s="47"/>
      <c r="AC123" s="47"/>
      <c r="AD123" s="47"/>
      <c r="AE123" s="47"/>
      <c r="AF123" s="47"/>
      <c r="AG123" s="47"/>
      <c r="AH123" s="52"/>
    </row>
    <row r="124" spans="1:34" ht="15.75" x14ac:dyDescent="0.2">
      <c r="A124" s="61" t="s">
        <v>98</v>
      </c>
      <c r="B124" s="61" t="s">
        <v>23</v>
      </c>
      <c r="C124" s="48" t="s">
        <v>16</v>
      </c>
      <c r="D124" s="48" cm="1">
        <f t="array" ref="D124">SUMPRODUCT((Data!$A$2:$A$44262=D$3)*(Data!$D$2:$D$44262=$A124)*(Data!$E$2:$E$44262=$B124)*(Data!$F$2:$F$44262))</f>
        <v>8</v>
      </c>
      <c r="E124" s="48" cm="1">
        <f t="array" ref="E124">SUMPRODUCT((Data!$A$2:$A$44262=E$3)*(Data!$D$2:$D$44262=$A124)*(Data!$E$2:$E$44262=$B124)*(Data!$F$2:$F$44262))</f>
        <v>7</v>
      </c>
      <c r="F124" s="48" cm="1">
        <f t="array" ref="F124">SUMPRODUCT((Data!$A$2:$A$44262=F$3)*(Data!$D$2:$D$44262=$A124)*(Data!$E$2:$E$44262=$B124)*(Data!$F$2:$F$44262))</f>
        <v>211</v>
      </c>
      <c r="G124" s="48" cm="1">
        <f t="array" ref="G124">SUMPRODUCT((Data!$A$2:$A$44262=G$3)*(Data!$D$2:$D$44262=$A124)*(Data!$E$2:$E$44262=$B124)*(Data!$F$2:$F$44262))</f>
        <v>265</v>
      </c>
      <c r="H124" s="48" cm="1">
        <f t="array" ref="H124">SUMPRODUCT((Data!$A$2:$A$44262=H$3)*(Data!$D$2:$D$44262=$A124)*(Data!$E$2:$E$44262=$B124)*(Data!$F$2:$F$44262))</f>
        <v>278</v>
      </c>
      <c r="I124" s="48" cm="1">
        <f t="array" ref="I124">SUMPRODUCT((Data!$A$2:$A$44262=I$3)*(Data!$D$2:$D$44262=$A124)*(Data!$E$2:$E$44262=$B124)*(Data!$F$2:$F$44262))</f>
        <v>307</v>
      </c>
      <c r="J124" s="48" cm="1">
        <f t="array" ref="J124">SUMPRODUCT((Data!$A$2:$A$44262=J$3)*(Data!$D$2:$D$44262=$A124)*(Data!$E$2:$E$44262=$B124)*(Data!$F$2:$F$44262))</f>
        <v>366</v>
      </c>
      <c r="K124" s="48" cm="1">
        <f t="array" ref="K124">SUMPRODUCT((Data!$A$2:$A$44262=K$3)*(Data!$D$2:$D$44262=$A124)*(Data!$E$2:$E$44262=$B124)*(Data!$F$2:$F$44262))</f>
        <v>354</v>
      </c>
      <c r="L124" s="48" cm="1">
        <f t="array" ref="L124">SUMPRODUCT((Data!$A$2:$A$44262=L$3)*(Data!$D$2:$D$44262=$A124)*(Data!$E$2:$E$44262=$B124)*(Data!$F$2:$F$44262))</f>
        <v>404</v>
      </c>
      <c r="M124" s="48" cm="1">
        <f t="array" ref="M124">SUMPRODUCT((Data!$A$2:$A$44262=M$3)*(Data!$D$2:$D$44262=$A124)*(Data!$E$2:$E$44262=$B124)*(Data!$F$2:$F$44262))</f>
        <v>438</v>
      </c>
      <c r="N124" s="48" cm="1">
        <f t="array" ref="N124">SUMPRODUCT((Data!$A$2:$A$44262=N$3)*(Data!$D$2:$D$44262=$A124)*(Data!$E$2:$E$44262=$B124)*(Data!$F$2:$F$44262))</f>
        <v>457</v>
      </c>
      <c r="O124" s="48" cm="1">
        <f t="array" ref="O124">SUMPRODUCT((Data!$A$2:$A$44262=O$3)*(Data!$D$2:$D$44262=$A124)*(Data!$E$2:$E$44262=$B124)*(Data!$F$2:$F$44262))</f>
        <v>622</v>
      </c>
      <c r="P124" s="48" cm="1">
        <f t="array" ref="P124">SUMPRODUCT((Data!$A$2:$A$44262=P$3)*(Data!$D$2:$D$44262=$A124)*(Data!$E$2:$E$44262=$B124)*(Data!$F$2:$F$44262))</f>
        <v>597</v>
      </c>
      <c r="Q124" s="48" cm="1">
        <f t="array" ref="Q124">SUMPRODUCT((Data!$A$2:$A$44262=Q$3)*(Data!$D$2:$D$44262=$A124)*(Data!$E$2:$E$44262=$B124)*(Data!$F$2:$F$44262))</f>
        <v>561</v>
      </c>
      <c r="R124" s="49" cm="1">
        <f t="array" ref="R124">SUMPRODUCT((Data!$A$2:$A$44262=R$3)*(Data!$D$2:$D$44262=$A124)*(Data!$E$2:$E$44262=$B124)*(Data!$F$2:$F$44262))</f>
        <v>551</v>
      </c>
      <c r="S124" s="48" cm="1">
        <f t="array" ref="S124">SUMPRODUCT((Data!$B$2:$B$44262=S$3)*(Data!$D$2:$D$44262=$A124)*(Data!$E$2:$E$44262=$B124)*(Data!$F$2:$F$44262))</f>
        <v>561</v>
      </c>
      <c r="T124" s="48" cm="1">
        <f t="array" ref="T124">SUMPRODUCT((Data!$B$2:$B$44262=T$3)*(Data!$D$2:$D$44262=$A124)*(Data!$E$2:$E$44262=$B124)*(Data!$F$2:$F$44262))</f>
        <v>551</v>
      </c>
      <c r="U124" s="58">
        <f t="shared" si="8"/>
        <v>-1.7825311942958999E-2</v>
      </c>
      <c r="V124" s="58"/>
      <c r="W124" s="47"/>
      <c r="X124" s="47"/>
      <c r="Y124" s="47"/>
      <c r="Z124" s="47"/>
      <c r="AA124" s="47"/>
      <c r="AB124" s="47"/>
      <c r="AC124" s="47"/>
      <c r="AD124" s="47"/>
      <c r="AE124" s="47"/>
      <c r="AF124" s="47"/>
      <c r="AG124" s="47"/>
      <c r="AH124" s="52"/>
    </row>
    <row r="125" spans="1:34" s="60" customFormat="1" ht="15.75" x14ac:dyDescent="0.25">
      <c r="A125" s="59" t="s">
        <v>105</v>
      </c>
      <c r="B125" s="54" t="s">
        <v>12</v>
      </c>
      <c r="C125" s="45">
        <f>SUM(C126:C147)</f>
        <v>1820</v>
      </c>
      <c r="D125" s="45" cm="1">
        <f t="array" ref="D125">SUMPRODUCT((Data!$A$2:$A$44262=D$3)*(Data!$D$2:$D$44262=$A125)*(Data!$F$2:$F$44262))</f>
        <v>1755</v>
      </c>
      <c r="E125" s="45" cm="1">
        <f t="array" ref="E125">SUMPRODUCT((Data!$A$2:$A$44262=E$3)*(Data!$D$2:$D$44262=$A125)*(Data!$F$2:$F$44262))</f>
        <v>1604</v>
      </c>
      <c r="F125" s="45" cm="1">
        <f t="array" ref="F125">SUMPRODUCT((Data!$A$2:$A$44262=F$3)*(Data!$D$2:$D$44262=$A125)*(Data!$F$2:$F$44262))</f>
        <v>2000</v>
      </c>
      <c r="G125" s="45" cm="1">
        <f t="array" ref="G125">SUMPRODUCT((Data!$A$2:$A$44262=G$3)*(Data!$D$2:$D$44262=$A125)*(Data!$F$2:$F$44262))</f>
        <v>1857</v>
      </c>
      <c r="H125" s="45" cm="1">
        <f t="array" ref="H125">SUMPRODUCT((Data!$A$2:$A$44262=H$3)*(Data!$D$2:$D$44262=$A125)*(Data!$F$2:$F$44262))</f>
        <v>1844</v>
      </c>
      <c r="I125" s="45" cm="1">
        <f t="array" ref="I125">SUMPRODUCT((Data!$A$2:$A$44262=I$3)*(Data!$D$2:$D$44262=$A125)*(Data!$F$2:$F$44262))</f>
        <v>2072</v>
      </c>
      <c r="J125" s="45" cm="1">
        <f t="array" ref="J125">SUMPRODUCT((Data!$A$2:$A$44262=J$3)*(Data!$D$2:$D$44262=$A125)*(Data!$F$2:$F$44262))</f>
        <v>2291</v>
      </c>
      <c r="K125" s="45" cm="1">
        <f t="array" ref="K125">SUMPRODUCT((Data!$A$2:$A$44262=K$3)*(Data!$D$2:$D$44262=$A125)*(Data!$F$2:$F$44262))</f>
        <v>2744</v>
      </c>
      <c r="L125" s="45" cm="1">
        <f t="array" ref="L125">SUMPRODUCT((Data!$A$2:$A$44262=L$3)*(Data!$D$2:$D$44262=$A125)*(Data!$F$2:$F$44262))</f>
        <v>2868</v>
      </c>
      <c r="M125" s="45" cm="1">
        <f t="array" ref="M125">SUMPRODUCT((Data!$A$2:$A$44262=M$3)*(Data!$D$2:$D$44262=$A125)*(Data!$F$2:$F$44262))</f>
        <v>2961</v>
      </c>
      <c r="N125" s="45" cm="1">
        <f t="array" ref="N125">SUMPRODUCT((Data!$A$2:$A$44262=N$3)*(Data!$D$2:$D$44262=$A125)*(Data!$F$2:$F$44262))</f>
        <v>3011</v>
      </c>
      <c r="O125" s="45" cm="1">
        <f t="array" ref="O125">SUMPRODUCT((Data!$A$2:$A$44262=O$3)*(Data!$D$2:$D$44262=$A125)*(Data!$F$2:$F$44262))</f>
        <v>3329</v>
      </c>
      <c r="P125" s="45" cm="1">
        <f t="array" ref="P125">SUMPRODUCT((Data!$A$2:$A$44262=P$3)*(Data!$D$2:$D$44262=$A125)*(Data!$F$2:$F$44262))</f>
        <v>3907</v>
      </c>
      <c r="Q125" s="45" cm="1">
        <f t="array" ref="Q125">SUMPRODUCT((Data!$A$2:$A$44262=Q$3)*(Data!$D$2:$D$44262=$A125)*(Data!$F$2:$F$44262))</f>
        <v>4150</v>
      </c>
      <c r="R125" s="46" cm="1">
        <f t="array" ref="R125">SUMPRODUCT((Data!$A$2:$A$44262=R$3)*(Data!$D$2:$D$44262=$A125)*(Data!$F$2:$F$44262))</f>
        <v>4310</v>
      </c>
      <c r="S125" s="45" cm="1">
        <f t="array" ref="S125">SUMPRODUCT((Data!$B$2:$B$44262=S$3)*(Data!$D$2:$D$44262=$A125)*(Data!$F$2:$F$44262))</f>
        <v>4150</v>
      </c>
      <c r="T125" s="45" cm="1">
        <f t="array" ref="T125">SUMPRODUCT((Data!$B$2:$B$44262=T$3)*(Data!$D$2:$D$44262=$A125)*(Data!$F$2:$F$44262))</f>
        <v>4310</v>
      </c>
      <c r="U125" s="58">
        <f t="shared" si="8"/>
        <v>3.8554216867469959E-2</v>
      </c>
      <c r="V125" s="58"/>
      <c r="W125" s="47">
        <v>0</v>
      </c>
      <c r="X125" s="47">
        <v>0</v>
      </c>
      <c r="Y125" s="47">
        <v>0</v>
      </c>
      <c r="Z125" s="47">
        <v>0</v>
      </c>
      <c r="AA125" s="47">
        <v>0</v>
      </c>
      <c r="AB125" s="47">
        <v>0</v>
      </c>
      <c r="AC125" s="47">
        <v>0</v>
      </c>
      <c r="AD125" s="47">
        <v>0</v>
      </c>
      <c r="AE125" s="47">
        <v>0</v>
      </c>
      <c r="AF125" s="47">
        <v>0</v>
      </c>
      <c r="AG125" s="47">
        <v>0</v>
      </c>
      <c r="AH125" s="54"/>
    </row>
    <row r="126" spans="1:34" ht="15.75" x14ac:dyDescent="0.2">
      <c r="A126" s="61" t="s">
        <v>105</v>
      </c>
      <c r="B126" s="52" t="s">
        <v>106</v>
      </c>
      <c r="C126" s="48">
        <f>SUMPRODUCT(('Old Data'!$A$2:$A$8848=C$3)*('Old Data'!$D$2:$D$8848=$A126)*('Old Data'!$E$2:$E$8848=$B126)*('Old Data'!$F$2:$F$8848))</f>
        <v>3</v>
      </c>
      <c r="D126" s="48" cm="1">
        <f t="array" ref="D126">SUMPRODUCT((Data!$A$2:$A$44262=D$3)*(Data!$D$2:$D$44262=$A126)*(Data!$E$2:$E$44262=$B126)*(Data!$F$2:$F$44262))</f>
        <v>8</v>
      </c>
      <c r="E126" s="48" cm="1">
        <f t="array" ref="E126">SUMPRODUCT((Data!$A$2:$A$44262=E$3)*(Data!$D$2:$D$44262=$A126)*(Data!$E$2:$E$44262=$B126)*(Data!$F$2:$F$44262))</f>
        <v>0</v>
      </c>
      <c r="F126" s="48" cm="1">
        <f t="array" ref="F126">SUMPRODUCT((Data!$A$2:$A$44262=F$3)*(Data!$D$2:$D$44262=$A126)*(Data!$E$2:$E$44262=$B126)*(Data!$F$2:$F$44262))</f>
        <v>5</v>
      </c>
      <c r="G126" s="48" cm="1">
        <f t="array" ref="G126">SUMPRODUCT((Data!$A$2:$A$44262=G$3)*(Data!$D$2:$D$44262=$A126)*(Data!$E$2:$E$44262=$B126)*(Data!$F$2:$F$44262))</f>
        <v>3</v>
      </c>
      <c r="H126" s="48" cm="1">
        <f t="array" ref="H126">SUMPRODUCT((Data!$A$2:$A$44262=H$3)*(Data!$D$2:$D$44262=$A126)*(Data!$E$2:$E$44262=$B126)*(Data!$F$2:$F$44262))</f>
        <v>6</v>
      </c>
      <c r="I126" s="48" cm="1">
        <f t="array" ref="I126">SUMPRODUCT((Data!$A$2:$A$44262=I$3)*(Data!$D$2:$D$44262=$A126)*(Data!$E$2:$E$44262=$B126)*(Data!$F$2:$F$44262))</f>
        <v>4</v>
      </c>
      <c r="J126" s="48" cm="1">
        <f t="array" ref="J126">SUMPRODUCT((Data!$A$2:$A$44262=J$3)*(Data!$D$2:$D$44262=$A126)*(Data!$E$2:$E$44262=$B126)*(Data!$F$2:$F$44262))</f>
        <v>13</v>
      </c>
      <c r="K126" s="48" cm="1">
        <f t="array" ref="K126">SUMPRODUCT((Data!$A$2:$A$44262=K$3)*(Data!$D$2:$D$44262=$A126)*(Data!$E$2:$E$44262=$B126)*(Data!$F$2:$F$44262))</f>
        <v>10</v>
      </c>
      <c r="L126" s="48" cm="1">
        <f t="array" ref="L126">SUMPRODUCT((Data!$A$2:$A$44262=L$3)*(Data!$D$2:$D$44262=$A126)*(Data!$E$2:$E$44262=$B126)*(Data!$F$2:$F$44262))</f>
        <v>2</v>
      </c>
      <c r="M126" s="48" cm="1">
        <f t="array" ref="M126">SUMPRODUCT((Data!$A$2:$A$44262=M$3)*(Data!$D$2:$D$44262=$A126)*(Data!$E$2:$E$44262=$B126)*(Data!$F$2:$F$44262))</f>
        <v>6</v>
      </c>
      <c r="N126" s="48" cm="1">
        <f t="array" ref="N126">SUMPRODUCT((Data!$A$2:$A$44262=N$3)*(Data!$D$2:$D$44262=$A126)*(Data!$E$2:$E$44262=$B126)*(Data!$F$2:$F$44262))</f>
        <v>5</v>
      </c>
      <c r="O126" s="48" cm="1">
        <f t="array" ref="O126">SUMPRODUCT((Data!$A$2:$A$44262=O$3)*(Data!$D$2:$D$44262=$A126)*(Data!$E$2:$E$44262=$B126)*(Data!$F$2:$F$44262))</f>
        <v>5</v>
      </c>
      <c r="P126" s="48" cm="1">
        <f t="array" ref="P126">SUMPRODUCT((Data!$A$2:$A$44262=P$3)*(Data!$D$2:$D$44262=$A126)*(Data!$E$2:$E$44262=$B126)*(Data!$F$2:$F$44262))</f>
        <v>3</v>
      </c>
      <c r="Q126" s="48" cm="1">
        <f t="array" ref="Q126">SUMPRODUCT((Data!$A$2:$A$44262=Q$3)*(Data!$D$2:$D$44262=$A126)*(Data!$E$2:$E$44262=$B126)*(Data!$F$2:$F$44262))</f>
        <v>2</v>
      </c>
      <c r="R126" s="49" cm="1">
        <f t="array" ref="R126">SUMPRODUCT((Data!$A$2:$A$44262=R$3)*(Data!$D$2:$D$44262=$A126)*(Data!$E$2:$E$44262=$B126)*(Data!$F$2:$F$44262))</f>
        <v>3</v>
      </c>
      <c r="S126" s="48" cm="1">
        <f t="array" ref="S126">SUMPRODUCT((Data!$B$2:$B$44262=S$3)*(Data!$D$2:$D$44262=$A126)*(Data!$E$2:$E$44262=$B126)*(Data!$F$2:$F$44262))</f>
        <v>2</v>
      </c>
      <c r="T126" s="48" cm="1">
        <f t="array" ref="T126">SUMPRODUCT((Data!$B$2:$B$44262=T$3)*(Data!$D$2:$D$44262=$A126)*(Data!$E$2:$E$44262=$B126)*(Data!$F$2:$F$44262))</f>
        <v>3</v>
      </c>
      <c r="U126" s="58">
        <f t="shared" si="8"/>
        <v>0.5</v>
      </c>
      <c r="V126" s="58"/>
      <c r="W126" s="47"/>
      <c r="X126" s="47"/>
      <c r="Y126" s="47"/>
      <c r="Z126" s="47"/>
      <c r="AA126" s="47"/>
      <c r="AB126" s="47"/>
      <c r="AC126" s="47"/>
      <c r="AD126" s="47"/>
      <c r="AE126" s="47"/>
      <c r="AF126" s="47"/>
      <c r="AG126" s="47"/>
      <c r="AH126" s="52"/>
    </row>
    <row r="127" spans="1:34" ht="15.75" x14ac:dyDescent="0.2">
      <c r="A127" s="61" t="s">
        <v>105</v>
      </c>
      <c r="B127" s="52" t="s">
        <v>107</v>
      </c>
      <c r="C127" s="48">
        <f>SUMPRODUCT(('Old Data'!$A$2:$A$8848=C$3)*('Old Data'!$D$2:$D$8848=$A127)*('Old Data'!$E$2:$E$8848=$B127)*('Old Data'!$F$2:$F$8848))</f>
        <v>22</v>
      </c>
      <c r="D127" s="48" cm="1">
        <f t="array" ref="D127">SUMPRODUCT((Data!$A$2:$A$44262=D$3)*(Data!$D$2:$D$44262=$A127)*(Data!$E$2:$E$44262=$B127)*(Data!$F$2:$F$44262))</f>
        <v>26</v>
      </c>
      <c r="E127" s="48" cm="1">
        <f t="array" ref="E127">SUMPRODUCT((Data!$A$2:$A$44262=E$3)*(Data!$D$2:$D$44262=$A127)*(Data!$E$2:$E$44262=$B127)*(Data!$F$2:$F$44262))</f>
        <v>46</v>
      </c>
      <c r="F127" s="48" cm="1">
        <f t="array" ref="F127">SUMPRODUCT((Data!$A$2:$A$44262=F$3)*(Data!$D$2:$D$44262=$A127)*(Data!$E$2:$E$44262=$B127)*(Data!$F$2:$F$44262))</f>
        <v>18</v>
      </c>
      <c r="G127" s="48" cm="1">
        <f t="array" ref="G127">SUMPRODUCT((Data!$A$2:$A$44262=G$3)*(Data!$D$2:$D$44262=$A127)*(Data!$E$2:$E$44262=$B127)*(Data!$F$2:$F$44262))</f>
        <v>19</v>
      </c>
      <c r="H127" s="48" cm="1">
        <f t="array" ref="H127">SUMPRODUCT((Data!$A$2:$A$44262=H$3)*(Data!$D$2:$D$44262=$A127)*(Data!$E$2:$E$44262=$B127)*(Data!$F$2:$F$44262))</f>
        <v>16</v>
      </c>
      <c r="I127" s="48" cm="1">
        <f t="array" ref="I127">SUMPRODUCT((Data!$A$2:$A$44262=I$3)*(Data!$D$2:$D$44262=$A127)*(Data!$E$2:$E$44262=$B127)*(Data!$F$2:$F$44262))</f>
        <v>19</v>
      </c>
      <c r="J127" s="48" cm="1">
        <f t="array" ref="J127">SUMPRODUCT((Data!$A$2:$A$44262=J$3)*(Data!$D$2:$D$44262=$A127)*(Data!$E$2:$E$44262=$B127)*(Data!$F$2:$F$44262))</f>
        <v>28</v>
      </c>
      <c r="K127" s="48" cm="1">
        <f t="array" ref="K127">SUMPRODUCT((Data!$A$2:$A$44262=K$3)*(Data!$D$2:$D$44262=$A127)*(Data!$E$2:$E$44262=$B127)*(Data!$F$2:$F$44262))</f>
        <v>14</v>
      </c>
      <c r="L127" s="48" cm="1">
        <f t="array" ref="L127">SUMPRODUCT((Data!$A$2:$A$44262=L$3)*(Data!$D$2:$D$44262=$A127)*(Data!$E$2:$E$44262=$B127)*(Data!$F$2:$F$44262))</f>
        <v>21</v>
      </c>
      <c r="M127" s="48" cm="1">
        <f t="array" ref="M127">SUMPRODUCT((Data!$A$2:$A$44262=M$3)*(Data!$D$2:$D$44262=$A127)*(Data!$E$2:$E$44262=$B127)*(Data!$F$2:$F$44262))</f>
        <v>19</v>
      </c>
      <c r="N127" s="48" cm="1">
        <f t="array" ref="N127">SUMPRODUCT((Data!$A$2:$A$44262=N$3)*(Data!$D$2:$D$44262=$A127)*(Data!$E$2:$E$44262=$B127)*(Data!$F$2:$F$44262))</f>
        <v>24</v>
      </c>
      <c r="O127" s="48" cm="1">
        <f t="array" ref="O127">SUMPRODUCT((Data!$A$2:$A$44262=O$3)*(Data!$D$2:$D$44262=$A127)*(Data!$E$2:$E$44262=$B127)*(Data!$F$2:$F$44262))</f>
        <v>28</v>
      </c>
      <c r="P127" s="48" cm="1">
        <f t="array" ref="P127">SUMPRODUCT((Data!$A$2:$A$44262=P$3)*(Data!$D$2:$D$44262=$A127)*(Data!$E$2:$E$44262=$B127)*(Data!$F$2:$F$44262))</f>
        <v>31</v>
      </c>
      <c r="Q127" s="48" cm="1">
        <f t="array" ref="Q127">SUMPRODUCT((Data!$A$2:$A$44262=Q$3)*(Data!$D$2:$D$44262=$A127)*(Data!$E$2:$E$44262=$B127)*(Data!$F$2:$F$44262))</f>
        <v>26</v>
      </c>
      <c r="R127" s="49" cm="1">
        <f t="array" ref="R127">SUMPRODUCT((Data!$A$2:$A$44262=R$3)*(Data!$D$2:$D$44262=$A127)*(Data!$E$2:$E$44262=$B127)*(Data!$F$2:$F$44262))</f>
        <v>21</v>
      </c>
      <c r="S127" s="48" cm="1">
        <f t="array" ref="S127">SUMPRODUCT((Data!$B$2:$B$44262=S$3)*(Data!$D$2:$D$44262=$A127)*(Data!$E$2:$E$44262=$B127)*(Data!$F$2:$F$44262))</f>
        <v>26</v>
      </c>
      <c r="T127" s="48" cm="1">
        <f t="array" ref="T127">SUMPRODUCT((Data!$B$2:$B$44262=T$3)*(Data!$D$2:$D$44262=$A127)*(Data!$E$2:$E$44262=$B127)*(Data!$F$2:$F$44262))</f>
        <v>21</v>
      </c>
      <c r="U127" s="58">
        <f t="shared" si="8"/>
        <v>-0.19230769230769229</v>
      </c>
      <c r="V127" s="58"/>
      <c r="W127" s="47"/>
      <c r="X127" s="47"/>
      <c r="Y127" s="47"/>
      <c r="Z127" s="47"/>
      <c r="AA127" s="47"/>
      <c r="AB127" s="47"/>
      <c r="AC127" s="47"/>
      <c r="AD127" s="47"/>
      <c r="AE127" s="47"/>
      <c r="AF127" s="47"/>
      <c r="AG127" s="47"/>
      <c r="AH127" s="52"/>
    </row>
    <row r="128" spans="1:34" ht="15.75" x14ac:dyDescent="0.2">
      <c r="A128" s="61" t="s">
        <v>105</v>
      </c>
      <c r="B128" s="52" t="s">
        <v>108</v>
      </c>
      <c r="C128" s="48">
        <f>SUMPRODUCT(('Old Data'!$A$2:$A$8848=C$3)*('Old Data'!$D$2:$D$8848=$A128)*('Old Data'!$E$2:$E$8848=$B128)*('Old Data'!$F$2:$F$8848))</f>
        <v>45</v>
      </c>
      <c r="D128" s="48" cm="1">
        <f t="array" ref="D128">SUMPRODUCT((Data!$A$2:$A$44262=D$3)*(Data!$D$2:$D$44262=$A128)*(Data!$E$2:$E$44262=$B128)*(Data!$F$2:$F$44262))</f>
        <v>48</v>
      </c>
      <c r="E128" s="48" cm="1">
        <f t="array" ref="E128">SUMPRODUCT((Data!$A$2:$A$44262=E$3)*(Data!$D$2:$D$44262=$A128)*(Data!$E$2:$E$44262=$B128)*(Data!$F$2:$F$44262))</f>
        <v>45</v>
      </c>
      <c r="F128" s="48" cm="1">
        <f t="array" ref="F128">SUMPRODUCT((Data!$A$2:$A$44262=F$3)*(Data!$D$2:$D$44262=$A128)*(Data!$E$2:$E$44262=$B128)*(Data!$F$2:$F$44262))</f>
        <v>76</v>
      </c>
      <c r="G128" s="48" cm="1">
        <f t="array" ref="G128">SUMPRODUCT((Data!$A$2:$A$44262=G$3)*(Data!$D$2:$D$44262=$A128)*(Data!$E$2:$E$44262=$B128)*(Data!$F$2:$F$44262))</f>
        <v>102</v>
      </c>
      <c r="H128" s="48" cm="1">
        <f t="array" ref="H128">SUMPRODUCT((Data!$A$2:$A$44262=H$3)*(Data!$D$2:$D$44262=$A128)*(Data!$E$2:$E$44262=$B128)*(Data!$F$2:$F$44262))</f>
        <v>86</v>
      </c>
      <c r="I128" s="48" cm="1">
        <f t="array" ref="I128">SUMPRODUCT((Data!$A$2:$A$44262=I$3)*(Data!$D$2:$D$44262=$A128)*(Data!$E$2:$E$44262=$B128)*(Data!$F$2:$F$44262))</f>
        <v>105</v>
      </c>
      <c r="J128" s="48" cm="1">
        <f t="array" ref="J128">SUMPRODUCT((Data!$A$2:$A$44262=J$3)*(Data!$D$2:$D$44262=$A128)*(Data!$E$2:$E$44262=$B128)*(Data!$F$2:$F$44262))</f>
        <v>102</v>
      </c>
      <c r="K128" s="48" cm="1">
        <f t="array" ref="K128">SUMPRODUCT((Data!$A$2:$A$44262=K$3)*(Data!$D$2:$D$44262=$A128)*(Data!$E$2:$E$44262=$B128)*(Data!$F$2:$F$44262))</f>
        <v>139</v>
      </c>
      <c r="L128" s="48" cm="1">
        <f t="array" ref="L128">SUMPRODUCT((Data!$A$2:$A$44262=L$3)*(Data!$D$2:$D$44262=$A128)*(Data!$E$2:$E$44262=$B128)*(Data!$F$2:$F$44262))</f>
        <v>101</v>
      </c>
      <c r="M128" s="48" cm="1">
        <f t="array" ref="M128">SUMPRODUCT((Data!$A$2:$A$44262=M$3)*(Data!$D$2:$D$44262=$A128)*(Data!$E$2:$E$44262=$B128)*(Data!$F$2:$F$44262))</f>
        <v>106</v>
      </c>
      <c r="N128" s="48" cm="1">
        <f t="array" ref="N128">SUMPRODUCT((Data!$A$2:$A$44262=N$3)*(Data!$D$2:$D$44262=$A128)*(Data!$E$2:$E$44262=$B128)*(Data!$F$2:$F$44262))</f>
        <v>71</v>
      </c>
      <c r="O128" s="48" cm="1">
        <f t="array" ref="O128">SUMPRODUCT((Data!$A$2:$A$44262=O$3)*(Data!$D$2:$D$44262=$A128)*(Data!$E$2:$E$44262=$B128)*(Data!$F$2:$F$44262))</f>
        <v>81</v>
      </c>
      <c r="P128" s="48" cm="1">
        <f t="array" ref="P128">SUMPRODUCT((Data!$A$2:$A$44262=P$3)*(Data!$D$2:$D$44262=$A128)*(Data!$E$2:$E$44262=$B128)*(Data!$F$2:$F$44262))</f>
        <v>148</v>
      </c>
      <c r="Q128" s="48" cm="1">
        <f t="array" ref="Q128">SUMPRODUCT((Data!$A$2:$A$44262=Q$3)*(Data!$D$2:$D$44262=$A128)*(Data!$E$2:$E$44262=$B128)*(Data!$F$2:$F$44262))</f>
        <v>124</v>
      </c>
      <c r="R128" s="49" cm="1">
        <f t="array" ref="R128">SUMPRODUCT((Data!$A$2:$A$44262=R$3)*(Data!$D$2:$D$44262=$A128)*(Data!$E$2:$E$44262=$B128)*(Data!$F$2:$F$44262))</f>
        <v>135</v>
      </c>
      <c r="S128" s="48" cm="1">
        <f t="array" ref="S128">SUMPRODUCT((Data!$B$2:$B$44262=S$3)*(Data!$D$2:$D$44262=$A128)*(Data!$E$2:$E$44262=$B128)*(Data!$F$2:$F$44262))</f>
        <v>124</v>
      </c>
      <c r="T128" s="48" cm="1">
        <f t="array" ref="T128">SUMPRODUCT((Data!$B$2:$B$44262=T$3)*(Data!$D$2:$D$44262=$A128)*(Data!$E$2:$E$44262=$B128)*(Data!$F$2:$F$44262))</f>
        <v>135</v>
      </c>
      <c r="U128" s="58">
        <f t="shared" si="8"/>
        <v>8.870967741935476E-2</v>
      </c>
      <c r="V128" s="58"/>
      <c r="W128" s="47"/>
      <c r="X128" s="47"/>
      <c r="Y128" s="47"/>
      <c r="Z128" s="47"/>
      <c r="AA128" s="47"/>
      <c r="AB128" s="47"/>
      <c r="AC128" s="47"/>
      <c r="AD128" s="47"/>
      <c r="AE128" s="47"/>
      <c r="AF128" s="47"/>
      <c r="AG128" s="47"/>
      <c r="AH128" s="52"/>
    </row>
    <row r="129" spans="1:34" ht="15.75" x14ac:dyDescent="0.2">
      <c r="A129" s="61" t="s">
        <v>105</v>
      </c>
      <c r="B129" s="52" t="s">
        <v>109</v>
      </c>
      <c r="C129" s="48">
        <f>SUMPRODUCT(('Old Data'!$A$2:$A$8848=C$3)*('Old Data'!$D$2:$D$8848=$A129)*('Old Data'!$E$2:$E$8848=$B129)*('Old Data'!$F$2:$F$8848))</f>
        <v>491</v>
      </c>
      <c r="D129" s="48" cm="1">
        <f t="array" ref="D129">SUMPRODUCT((Data!$A$2:$A$44262=D$3)*(Data!$D$2:$D$44262=$A129)*(Data!$E$2:$E$44262=$B129)*(Data!$F$2:$F$44262))</f>
        <v>512</v>
      </c>
      <c r="E129" s="48" cm="1">
        <f t="array" ref="E129">SUMPRODUCT((Data!$A$2:$A$44262=E$3)*(Data!$D$2:$D$44262=$A129)*(Data!$E$2:$E$44262=$B129)*(Data!$F$2:$F$44262))</f>
        <v>446</v>
      </c>
      <c r="F129" s="48" cm="1">
        <f t="array" ref="F129">SUMPRODUCT((Data!$A$2:$A$44262=F$3)*(Data!$D$2:$D$44262=$A129)*(Data!$E$2:$E$44262=$B129)*(Data!$F$2:$F$44262))</f>
        <v>926</v>
      </c>
      <c r="G129" s="48" cm="1">
        <f t="array" ref="G129">SUMPRODUCT((Data!$A$2:$A$44262=G$3)*(Data!$D$2:$D$44262=$A129)*(Data!$E$2:$E$44262=$B129)*(Data!$F$2:$F$44262))</f>
        <v>818</v>
      </c>
      <c r="H129" s="48" cm="1">
        <f t="array" ref="H129">SUMPRODUCT((Data!$A$2:$A$44262=H$3)*(Data!$D$2:$D$44262=$A129)*(Data!$E$2:$E$44262=$B129)*(Data!$F$2:$F$44262))</f>
        <v>869</v>
      </c>
      <c r="I129" s="48" cm="1">
        <f t="array" ref="I129">SUMPRODUCT((Data!$A$2:$A$44262=I$3)*(Data!$D$2:$D$44262=$A129)*(Data!$E$2:$E$44262=$B129)*(Data!$F$2:$F$44262))</f>
        <v>905</v>
      </c>
      <c r="J129" s="48" cm="1">
        <f t="array" ref="J129">SUMPRODUCT((Data!$A$2:$A$44262=J$3)*(Data!$D$2:$D$44262=$A129)*(Data!$E$2:$E$44262=$B129)*(Data!$F$2:$F$44262))</f>
        <v>1174</v>
      </c>
      <c r="K129" s="48" cm="1">
        <f t="array" ref="K129">SUMPRODUCT((Data!$A$2:$A$44262=K$3)*(Data!$D$2:$D$44262=$A129)*(Data!$E$2:$E$44262=$B129)*(Data!$F$2:$F$44262))</f>
        <v>1322</v>
      </c>
      <c r="L129" s="48" cm="1">
        <f t="array" ref="L129">SUMPRODUCT((Data!$A$2:$A$44262=L$3)*(Data!$D$2:$D$44262=$A129)*(Data!$E$2:$E$44262=$B129)*(Data!$F$2:$F$44262))</f>
        <v>1418</v>
      </c>
      <c r="M129" s="48" cm="1">
        <f t="array" ref="M129">SUMPRODUCT((Data!$A$2:$A$44262=M$3)*(Data!$D$2:$D$44262=$A129)*(Data!$E$2:$E$44262=$B129)*(Data!$F$2:$F$44262))</f>
        <v>1459</v>
      </c>
      <c r="N129" s="48" cm="1">
        <f t="array" ref="N129">SUMPRODUCT((Data!$A$2:$A$44262=N$3)*(Data!$D$2:$D$44262=$A129)*(Data!$E$2:$E$44262=$B129)*(Data!$F$2:$F$44262))</f>
        <v>1639</v>
      </c>
      <c r="O129" s="48" cm="1">
        <f t="array" ref="O129">SUMPRODUCT((Data!$A$2:$A$44262=O$3)*(Data!$D$2:$D$44262=$A129)*(Data!$E$2:$E$44262=$B129)*(Data!$F$2:$F$44262))</f>
        <v>1939</v>
      </c>
      <c r="P129" s="48" cm="1">
        <f t="array" ref="P129">SUMPRODUCT((Data!$A$2:$A$44262=P$3)*(Data!$D$2:$D$44262=$A129)*(Data!$E$2:$E$44262=$B129)*(Data!$F$2:$F$44262))</f>
        <v>2400</v>
      </c>
      <c r="Q129" s="48" cm="1">
        <f t="array" ref="Q129">SUMPRODUCT((Data!$A$2:$A$44262=Q$3)*(Data!$D$2:$D$44262=$A129)*(Data!$E$2:$E$44262=$B129)*(Data!$F$2:$F$44262))</f>
        <v>2603</v>
      </c>
      <c r="R129" s="49" cm="1">
        <f t="array" ref="R129">SUMPRODUCT((Data!$A$2:$A$44262=R$3)*(Data!$D$2:$D$44262=$A129)*(Data!$E$2:$E$44262=$B129)*(Data!$F$2:$F$44262))</f>
        <v>2720</v>
      </c>
      <c r="S129" s="48" cm="1">
        <f t="array" ref="S129">SUMPRODUCT((Data!$B$2:$B$44262=S$3)*(Data!$D$2:$D$44262=$A129)*(Data!$E$2:$E$44262=$B129)*(Data!$F$2:$F$44262))</f>
        <v>2603</v>
      </c>
      <c r="T129" s="48" cm="1">
        <f t="array" ref="T129">SUMPRODUCT((Data!$B$2:$B$44262=T$3)*(Data!$D$2:$D$44262=$A129)*(Data!$E$2:$E$44262=$B129)*(Data!$F$2:$F$44262))</f>
        <v>2720</v>
      </c>
      <c r="U129" s="58">
        <f t="shared" si="8"/>
        <v>4.4948136765270874E-2</v>
      </c>
      <c r="V129" s="58"/>
      <c r="W129" s="47"/>
      <c r="X129" s="47"/>
      <c r="Y129" s="47"/>
      <c r="Z129" s="47"/>
      <c r="AA129" s="47"/>
      <c r="AB129" s="47"/>
      <c r="AC129" s="47"/>
      <c r="AD129" s="47"/>
      <c r="AE129" s="47"/>
      <c r="AF129" s="47"/>
      <c r="AG129" s="47"/>
      <c r="AH129" s="52"/>
    </row>
    <row r="130" spans="1:34" ht="15.75" x14ac:dyDescent="0.2">
      <c r="A130" s="61" t="s">
        <v>105</v>
      </c>
      <c r="B130" s="52" t="s">
        <v>110</v>
      </c>
      <c r="C130" s="48">
        <f>SUMPRODUCT(('Old Data'!$A$2:$A$8848=C$3)*('Old Data'!$D$2:$D$8848=$A130)*('Old Data'!$E$2:$E$8848=$B130)*('Old Data'!$F$2:$F$8848))</f>
        <v>104</v>
      </c>
      <c r="D130" s="48" cm="1">
        <f t="array" ref="D130">SUMPRODUCT((Data!$A$2:$A$44262=D$3)*(Data!$D$2:$D$44262=$A130)*(Data!$E$2:$E$44262=$B130)*(Data!$F$2:$F$44262))</f>
        <v>109</v>
      </c>
      <c r="E130" s="48" cm="1">
        <f t="array" ref="E130">SUMPRODUCT((Data!$A$2:$A$44262=E$3)*(Data!$D$2:$D$44262=$A130)*(Data!$E$2:$E$44262=$B130)*(Data!$F$2:$F$44262))</f>
        <v>122</v>
      </c>
      <c r="F130" s="48" cm="1">
        <f t="array" ref="F130">SUMPRODUCT((Data!$A$2:$A$44262=F$3)*(Data!$D$2:$D$44262=$A130)*(Data!$E$2:$E$44262=$B130)*(Data!$F$2:$F$44262))</f>
        <v>105</v>
      </c>
      <c r="G130" s="48" cm="1">
        <f t="array" ref="G130">SUMPRODUCT((Data!$A$2:$A$44262=G$3)*(Data!$D$2:$D$44262=$A130)*(Data!$E$2:$E$44262=$B130)*(Data!$F$2:$F$44262))</f>
        <v>98</v>
      </c>
      <c r="H130" s="48" cm="1">
        <f t="array" ref="H130">SUMPRODUCT((Data!$A$2:$A$44262=H$3)*(Data!$D$2:$D$44262=$A130)*(Data!$E$2:$E$44262=$B130)*(Data!$F$2:$F$44262))</f>
        <v>112</v>
      </c>
      <c r="I130" s="48" cm="1">
        <f t="array" ref="I130">SUMPRODUCT((Data!$A$2:$A$44262=I$3)*(Data!$D$2:$D$44262=$A130)*(Data!$E$2:$E$44262=$B130)*(Data!$F$2:$F$44262))</f>
        <v>113</v>
      </c>
      <c r="J130" s="48" cm="1">
        <f t="array" ref="J130">SUMPRODUCT((Data!$A$2:$A$44262=J$3)*(Data!$D$2:$D$44262=$A130)*(Data!$E$2:$E$44262=$B130)*(Data!$F$2:$F$44262))</f>
        <v>98</v>
      </c>
      <c r="K130" s="48" cm="1">
        <f t="array" ref="K130">SUMPRODUCT((Data!$A$2:$A$44262=K$3)*(Data!$D$2:$D$44262=$A130)*(Data!$E$2:$E$44262=$B130)*(Data!$F$2:$F$44262))</f>
        <v>101</v>
      </c>
      <c r="L130" s="48" cm="1">
        <f t="array" ref="L130">SUMPRODUCT((Data!$A$2:$A$44262=L$3)*(Data!$D$2:$D$44262=$A130)*(Data!$E$2:$E$44262=$B130)*(Data!$F$2:$F$44262))</f>
        <v>110</v>
      </c>
      <c r="M130" s="48" cm="1">
        <f t="array" ref="M130">SUMPRODUCT((Data!$A$2:$A$44262=M$3)*(Data!$D$2:$D$44262=$A130)*(Data!$E$2:$E$44262=$B130)*(Data!$F$2:$F$44262))</f>
        <v>95</v>
      </c>
      <c r="N130" s="48" cm="1">
        <f t="array" ref="N130">SUMPRODUCT((Data!$A$2:$A$44262=N$3)*(Data!$D$2:$D$44262=$A130)*(Data!$E$2:$E$44262=$B130)*(Data!$F$2:$F$44262))</f>
        <v>115</v>
      </c>
      <c r="O130" s="48" cm="1">
        <f t="array" ref="O130">SUMPRODUCT((Data!$A$2:$A$44262=O$3)*(Data!$D$2:$D$44262=$A130)*(Data!$E$2:$E$44262=$B130)*(Data!$F$2:$F$44262))</f>
        <v>101</v>
      </c>
      <c r="P130" s="48" cm="1">
        <f t="array" ref="P130">SUMPRODUCT((Data!$A$2:$A$44262=P$3)*(Data!$D$2:$D$44262=$A130)*(Data!$E$2:$E$44262=$B130)*(Data!$F$2:$F$44262))</f>
        <v>101</v>
      </c>
      <c r="Q130" s="48" cm="1">
        <f t="array" ref="Q130">SUMPRODUCT((Data!$A$2:$A$44262=Q$3)*(Data!$D$2:$D$44262=$A130)*(Data!$E$2:$E$44262=$B130)*(Data!$F$2:$F$44262))</f>
        <v>102</v>
      </c>
      <c r="R130" s="49" cm="1">
        <f t="array" ref="R130">SUMPRODUCT((Data!$A$2:$A$44262=R$3)*(Data!$D$2:$D$44262=$A130)*(Data!$E$2:$E$44262=$B130)*(Data!$F$2:$F$44262))</f>
        <v>109</v>
      </c>
      <c r="S130" s="48" cm="1">
        <f t="array" ref="S130">SUMPRODUCT((Data!$B$2:$B$44262=S$3)*(Data!$D$2:$D$44262=$A130)*(Data!$E$2:$E$44262=$B130)*(Data!$F$2:$F$44262))</f>
        <v>102</v>
      </c>
      <c r="T130" s="48" cm="1">
        <f t="array" ref="T130">SUMPRODUCT((Data!$B$2:$B$44262=T$3)*(Data!$D$2:$D$44262=$A130)*(Data!$E$2:$E$44262=$B130)*(Data!$F$2:$F$44262))</f>
        <v>109</v>
      </c>
      <c r="U130" s="58">
        <f t="shared" si="8"/>
        <v>6.8627450980392135E-2</v>
      </c>
      <c r="V130" s="58"/>
      <c r="W130" s="47"/>
      <c r="X130" s="47"/>
      <c r="Y130" s="47"/>
      <c r="Z130" s="47"/>
      <c r="AA130" s="47"/>
      <c r="AB130" s="47"/>
      <c r="AC130" s="47"/>
      <c r="AD130" s="47"/>
      <c r="AE130" s="47"/>
      <c r="AF130" s="47"/>
      <c r="AG130" s="47"/>
      <c r="AH130" s="52"/>
    </row>
    <row r="131" spans="1:34" ht="15.75" x14ac:dyDescent="0.2">
      <c r="A131" s="61" t="s">
        <v>105</v>
      </c>
      <c r="B131" s="52" t="s">
        <v>111</v>
      </c>
      <c r="C131" s="48">
        <f>SUMPRODUCT(('Old Data'!$A$2:$A$8848=C$3)*('Old Data'!$D$2:$D$8848=$A131)*('Old Data'!$E$2:$E$8848=$B131)*('Old Data'!$F$2:$F$8848))</f>
        <v>176</v>
      </c>
      <c r="D131" s="48" cm="1">
        <f t="array" ref="D131">SUMPRODUCT((Data!$A$2:$A$44262=D$3)*(Data!$D$2:$D$44262=$A131)*(Data!$E$2:$E$44262=$B131)*(Data!$F$2:$F$44262))</f>
        <v>198</v>
      </c>
      <c r="E131" s="48" cm="1">
        <f t="array" ref="E131">SUMPRODUCT((Data!$A$2:$A$44262=E$3)*(Data!$D$2:$D$44262=$A131)*(Data!$E$2:$E$44262=$B131)*(Data!$F$2:$F$44262))</f>
        <v>139</v>
      </c>
      <c r="F131" s="48" cm="1">
        <f t="array" ref="F131">SUMPRODUCT((Data!$A$2:$A$44262=F$3)*(Data!$D$2:$D$44262=$A131)*(Data!$E$2:$E$44262=$B131)*(Data!$F$2:$F$44262))</f>
        <v>165</v>
      </c>
      <c r="G131" s="48" cm="1">
        <f t="array" ref="G131">SUMPRODUCT((Data!$A$2:$A$44262=G$3)*(Data!$D$2:$D$44262=$A131)*(Data!$E$2:$E$44262=$B131)*(Data!$F$2:$F$44262))</f>
        <v>144</v>
      </c>
      <c r="H131" s="48" cm="1">
        <f t="array" ref="H131">SUMPRODUCT((Data!$A$2:$A$44262=H$3)*(Data!$D$2:$D$44262=$A131)*(Data!$E$2:$E$44262=$B131)*(Data!$F$2:$F$44262))</f>
        <v>111</v>
      </c>
      <c r="I131" s="48" cm="1">
        <f t="array" ref="I131">SUMPRODUCT((Data!$A$2:$A$44262=I$3)*(Data!$D$2:$D$44262=$A131)*(Data!$E$2:$E$44262=$B131)*(Data!$F$2:$F$44262))</f>
        <v>168</v>
      </c>
      <c r="J131" s="48" cm="1">
        <f t="array" ref="J131">SUMPRODUCT((Data!$A$2:$A$44262=J$3)*(Data!$D$2:$D$44262=$A131)*(Data!$E$2:$E$44262=$B131)*(Data!$F$2:$F$44262))</f>
        <v>161</v>
      </c>
      <c r="K131" s="48" cm="1">
        <f t="array" ref="K131">SUMPRODUCT((Data!$A$2:$A$44262=K$3)*(Data!$D$2:$D$44262=$A131)*(Data!$E$2:$E$44262=$B131)*(Data!$F$2:$F$44262))</f>
        <v>185</v>
      </c>
      <c r="L131" s="48" cm="1">
        <f t="array" ref="L131">SUMPRODUCT((Data!$A$2:$A$44262=L$3)*(Data!$D$2:$D$44262=$A131)*(Data!$E$2:$E$44262=$B131)*(Data!$F$2:$F$44262))</f>
        <v>188</v>
      </c>
      <c r="M131" s="48" cm="1">
        <f t="array" ref="M131">SUMPRODUCT((Data!$A$2:$A$44262=M$3)*(Data!$D$2:$D$44262=$A131)*(Data!$E$2:$E$44262=$B131)*(Data!$F$2:$F$44262))</f>
        <v>165</v>
      </c>
      <c r="N131" s="48" cm="1">
        <f t="array" ref="N131">SUMPRODUCT((Data!$A$2:$A$44262=N$3)*(Data!$D$2:$D$44262=$A131)*(Data!$E$2:$E$44262=$B131)*(Data!$F$2:$F$44262))</f>
        <v>218</v>
      </c>
      <c r="O131" s="48" cm="1">
        <f t="array" ref="O131">SUMPRODUCT((Data!$A$2:$A$44262=O$3)*(Data!$D$2:$D$44262=$A131)*(Data!$E$2:$E$44262=$B131)*(Data!$F$2:$F$44262))</f>
        <v>198</v>
      </c>
      <c r="P131" s="48" cm="1">
        <f t="array" ref="P131">SUMPRODUCT((Data!$A$2:$A$44262=P$3)*(Data!$D$2:$D$44262=$A131)*(Data!$E$2:$E$44262=$B131)*(Data!$F$2:$F$44262))</f>
        <v>191</v>
      </c>
      <c r="Q131" s="48" cm="1">
        <f t="array" ref="Q131">SUMPRODUCT((Data!$A$2:$A$44262=Q$3)*(Data!$D$2:$D$44262=$A131)*(Data!$E$2:$E$44262=$B131)*(Data!$F$2:$F$44262))</f>
        <v>209</v>
      </c>
      <c r="R131" s="49" cm="1">
        <f t="array" ref="R131">SUMPRODUCT((Data!$A$2:$A$44262=R$3)*(Data!$D$2:$D$44262=$A131)*(Data!$E$2:$E$44262=$B131)*(Data!$F$2:$F$44262))</f>
        <v>213</v>
      </c>
      <c r="S131" s="48" cm="1">
        <f t="array" ref="S131">SUMPRODUCT((Data!$B$2:$B$44262=S$3)*(Data!$D$2:$D$44262=$A131)*(Data!$E$2:$E$44262=$B131)*(Data!$F$2:$F$44262))</f>
        <v>209</v>
      </c>
      <c r="T131" s="48" cm="1">
        <f t="array" ref="T131">SUMPRODUCT((Data!$B$2:$B$44262=T$3)*(Data!$D$2:$D$44262=$A131)*(Data!$E$2:$E$44262=$B131)*(Data!$F$2:$F$44262))</f>
        <v>213</v>
      </c>
      <c r="U131" s="58">
        <f t="shared" si="8"/>
        <v>1.9138755980861344E-2</v>
      </c>
      <c r="V131" s="58"/>
      <c r="W131" s="47"/>
      <c r="X131" s="47"/>
      <c r="Y131" s="47"/>
      <c r="Z131" s="47"/>
      <c r="AA131" s="47"/>
      <c r="AB131" s="47"/>
      <c r="AC131" s="47"/>
      <c r="AD131" s="47"/>
      <c r="AE131" s="47"/>
      <c r="AF131" s="47"/>
      <c r="AG131" s="47"/>
      <c r="AH131" s="52"/>
    </row>
    <row r="132" spans="1:34" ht="15.75" x14ac:dyDescent="0.2">
      <c r="A132" s="61" t="s">
        <v>105</v>
      </c>
      <c r="B132" s="52" t="s">
        <v>112</v>
      </c>
      <c r="C132" s="48">
        <f>SUMPRODUCT(('Old Data'!$A$2:$A$8848=C$3)*('Old Data'!$D$2:$D$8848=$A132)*('Old Data'!$E$2:$E$8848=$B132)*('Old Data'!$F$2:$F$8848))</f>
        <v>19</v>
      </c>
      <c r="D132" s="48" cm="1">
        <f t="array" ref="D132">SUMPRODUCT((Data!$A$2:$A$44262=D$3)*(Data!$D$2:$D$44262=$A132)*(Data!$E$2:$E$44262=$B132)*(Data!$F$2:$F$44262))</f>
        <v>14</v>
      </c>
      <c r="E132" s="48" cm="1">
        <f t="array" ref="E132">SUMPRODUCT((Data!$A$2:$A$44262=E$3)*(Data!$D$2:$D$44262=$A132)*(Data!$E$2:$E$44262=$B132)*(Data!$F$2:$F$44262))</f>
        <v>14</v>
      </c>
      <c r="F132" s="48" cm="1">
        <f t="array" ref="F132">SUMPRODUCT((Data!$A$2:$A$44262=F$3)*(Data!$D$2:$D$44262=$A132)*(Data!$E$2:$E$44262=$B132)*(Data!$F$2:$F$44262))</f>
        <v>2</v>
      </c>
      <c r="G132" s="48" cm="1">
        <f t="array" ref="G132">SUMPRODUCT((Data!$A$2:$A$44262=G$3)*(Data!$D$2:$D$44262=$A132)*(Data!$E$2:$E$44262=$B132)*(Data!$F$2:$F$44262))</f>
        <v>5</v>
      </c>
      <c r="H132" s="48" cm="1">
        <f t="array" ref="H132">SUMPRODUCT((Data!$A$2:$A$44262=H$3)*(Data!$D$2:$D$44262=$A132)*(Data!$E$2:$E$44262=$B132)*(Data!$F$2:$F$44262))</f>
        <v>7</v>
      </c>
      <c r="I132" s="48" cm="1">
        <f t="array" ref="I132">SUMPRODUCT((Data!$A$2:$A$44262=I$3)*(Data!$D$2:$D$44262=$A132)*(Data!$E$2:$E$44262=$B132)*(Data!$F$2:$F$44262))</f>
        <v>7</v>
      </c>
      <c r="J132" s="48" cm="1">
        <f t="array" ref="J132">SUMPRODUCT((Data!$A$2:$A$44262=J$3)*(Data!$D$2:$D$44262=$A132)*(Data!$E$2:$E$44262=$B132)*(Data!$F$2:$F$44262))</f>
        <v>8</v>
      </c>
      <c r="K132" s="48" cm="1">
        <f t="array" ref="K132">SUMPRODUCT((Data!$A$2:$A$44262=K$3)*(Data!$D$2:$D$44262=$A132)*(Data!$E$2:$E$44262=$B132)*(Data!$F$2:$F$44262))</f>
        <v>11</v>
      </c>
      <c r="L132" s="48" cm="1">
        <f t="array" ref="L132">SUMPRODUCT((Data!$A$2:$A$44262=L$3)*(Data!$D$2:$D$44262=$A132)*(Data!$E$2:$E$44262=$B132)*(Data!$F$2:$F$44262))</f>
        <v>7</v>
      </c>
      <c r="M132" s="48" cm="1">
        <f t="array" ref="M132">SUMPRODUCT((Data!$A$2:$A$44262=M$3)*(Data!$D$2:$D$44262=$A132)*(Data!$E$2:$E$44262=$B132)*(Data!$F$2:$F$44262))</f>
        <v>4</v>
      </c>
      <c r="N132" s="48" cm="1">
        <f t="array" ref="N132">SUMPRODUCT((Data!$A$2:$A$44262=N$3)*(Data!$D$2:$D$44262=$A132)*(Data!$E$2:$E$44262=$B132)*(Data!$F$2:$F$44262))</f>
        <v>7</v>
      </c>
      <c r="O132" s="48" cm="1">
        <f t="array" ref="O132">SUMPRODUCT((Data!$A$2:$A$44262=O$3)*(Data!$D$2:$D$44262=$A132)*(Data!$E$2:$E$44262=$B132)*(Data!$F$2:$F$44262))</f>
        <v>6</v>
      </c>
      <c r="P132" s="48" cm="1">
        <f t="array" ref="P132">SUMPRODUCT((Data!$A$2:$A$44262=P$3)*(Data!$D$2:$D$44262=$A132)*(Data!$E$2:$E$44262=$B132)*(Data!$F$2:$F$44262))</f>
        <v>5</v>
      </c>
      <c r="Q132" s="48" cm="1">
        <f t="array" ref="Q132">SUMPRODUCT((Data!$A$2:$A$44262=Q$3)*(Data!$D$2:$D$44262=$A132)*(Data!$E$2:$E$44262=$B132)*(Data!$F$2:$F$44262))</f>
        <v>4</v>
      </c>
      <c r="R132" s="49" cm="1">
        <f t="array" ref="R132">SUMPRODUCT((Data!$A$2:$A$44262=R$3)*(Data!$D$2:$D$44262=$A132)*(Data!$E$2:$E$44262=$B132)*(Data!$F$2:$F$44262))</f>
        <v>3</v>
      </c>
      <c r="S132" s="48" cm="1">
        <f t="array" ref="S132">SUMPRODUCT((Data!$B$2:$B$44262=S$3)*(Data!$D$2:$D$44262=$A132)*(Data!$E$2:$E$44262=$B132)*(Data!$F$2:$F$44262))</f>
        <v>4</v>
      </c>
      <c r="T132" s="48" cm="1">
        <f t="array" ref="T132">SUMPRODUCT((Data!$B$2:$B$44262=T$3)*(Data!$D$2:$D$44262=$A132)*(Data!$E$2:$E$44262=$B132)*(Data!$F$2:$F$44262))</f>
        <v>3</v>
      </c>
      <c r="U132" s="58">
        <f t="shared" si="8"/>
        <v>-0.25</v>
      </c>
      <c r="V132" s="58"/>
      <c r="W132" s="47"/>
      <c r="X132" s="47"/>
      <c r="Y132" s="47"/>
      <c r="Z132" s="47"/>
      <c r="AA132" s="47"/>
      <c r="AB132" s="47"/>
      <c r="AC132" s="47"/>
      <c r="AD132" s="47"/>
      <c r="AE132" s="47"/>
      <c r="AF132" s="47"/>
      <c r="AG132" s="47"/>
      <c r="AH132" s="52"/>
    </row>
    <row r="133" spans="1:34" ht="15.75" x14ac:dyDescent="0.2">
      <c r="A133" s="61" t="s">
        <v>105</v>
      </c>
      <c r="B133" s="52" t="s">
        <v>113</v>
      </c>
      <c r="C133" s="48">
        <f>SUMPRODUCT(('Old Data'!$A$2:$A$8848=C$3)*('Old Data'!$D$2:$D$8848=$A133)*('Old Data'!$E$2:$E$8848=$B133)*('Old Data'!$F$2:$F$8848))</f>
        <v>141</v>
      </c>
      <c r="D133" s="48" cm="1">
        <f t="array" ref="D133">SUMPRODUCT((Data!$A$2:$A$44262=D$3)*(Data!$D$2:$D$44262=$A133)*(Data!$E$2:$E$44262=$B133)*(Data!$F$2:$F$44262))</f>
        <v>94</v>
      </c>
      <c r="E133" s="48" cm="1">
        <f t="array" ref="E133">SUMPRODUCT((Data!$A$2:$A$44262=E$3)*(Data!$D$2:$D$44262=$A133)*(Data!$E$2:$E$44262=$B133)*(Data!$F$2:$F$44262))</f>
        <v>89</v>
      </c>
      <c r="F133" s="48" cm="1">
        <f t="array" ref="F133">SUMPRODUCT((Data!$A$2:$A$44262=F$3)*(Data!$D$2:$D$44262=$A133)*(Data!$E$2:$E$44262=$B133)*(Data!$F$2:$F$44262))</f>
        <v>38</v>
      </c>
      <c r="G133" s="48" cm="1">
        <f t="array" ref="G133">SUMPRODUCT((Data!$A$2:$A$44262=G$3)*(Data!$D$2:$D$44262=$A133)*(Data!$E$2:$E$44262=$B133)*(Data!$F$2:$F$44262))</f>
        <v>20</v>
      </c>
      <c r="H133" s="48" cm="1">
        <f t="array" ref="H133">SUMPRODUCT((Data!$A$2:$A$44262=H$3)*(Data!$D$2:$D$44262=$A133)*(Data!$E$2:$E$44262=$B133)*(Data!$F$2:$F$44262))</f>
        <v>23</v>
      </c>
      <c r="I133" s="48" cm="1">
        <f t="array" ref="I133">SUMPRODUCT((Data!$A$2:$A$44262=I$3)*(Data!$D$2:$D$44262=$A133)*(Data!$E$2:$E$44262=$B133)*(Data!$F$2:$F$44262))</f>
        <v>41</v>
      </c>
      <c r="J133" s="48" cm="1">
        <f t="array" ref="J133">SUMPRODUCT((Data!$A$2:$A$44262=J$3)*(Data!$D$2:$D$44262=$A133)*(Data!$E$2:$E$44262=$B133)*(Data!$F$2:$F$44262))</f>
        <v>33</v>
      </c>
      <c r="K133" s="48" cm="1">
        <f t="array" ref="K133">SUMPRODUCT((Data!$A$2:$A$44262=K$3)*(Data!$D$2:$D$44262=$A133)*(Data!$E$2:$E$44262=$B133)*(Data!$F$2:$F$44262))</f>
        <v>24</v>
      </c>
      <c r="L133" s="48" cm="1">
        <f t="array" ref="L133">SUMPRODUCT((Data!$A$2:$A$44262=L$3)*(Data!$D$2:$D$44262=$A133)*(Data!$E$2:$E$44262=$B133)*(Data!$F$2:$F$44262))</f>
        <v>19</v>
      </c>
      <c r="M133" s="48" cm="1">
        <f t="array" ref="M133">SUMPRODUCT((Data!$A$2:$A$44262=M$3)*(Data!$D$2:$D$44262=$A133)*(Data!$E$2:$E$44262=$B133)*(Data!$F$2:$F$44262))</f>
        <v>18</v>
      </c>
      <c r="N133" s="48" cm="1">
        <f t="array" ref="N133">SUMPRODUCT((Data!$A$2:$A$44262=N$3)*(Data!$D$2:$D$44262=$A133)*(Data!$E$2:$E$44262=$B133)*(Data!$F$2:$F$44262))</f>
        <v>18</v>
      </c>
      <c r="O133" s="48" cm="1">
        <f t="array" ref="O133">SUMPRODUCT((Data!$A$2:$A$44262=O$3)*(Data!$D$2:$D$44262=$A133)*(Data!$E$2:$E$44262=$B133)*(Data!$F$2:$F$44262))</f>
        <v>24</v>
      </c>
      <c r="P133" s="48" cm="1">
        <f t="array" ref="P133">SUMPRODUCT((Data!$A$2:$A$44262=P$3)*(Data!$D$2:$D$44262=$A133)*(Data!$E$2:$E$44262=$B133)*(Data!$F$2:$F$44262))</f>
        <v>40</v>
      </c>
      <c r="Q133" s="48" cm="1">
        <f t="array" ref="Q133">SUMPRODUCT((Data!$A$2:$A$44262=Q$3)*(Data!$D$2:$D$44262=$A133)*(Data!$E$2:$E$44262=$B133)*(Data!$F$2:$F$44262))</f>
        <v>22</v>
      </c>
      <c r="R133" s="49" cm="1">
        <f t="array" ref="R133">SUMPRODUCT((Data!$A$2:$A$44262=R$3)*(Data!$D$2:$D$44262=$A133)*(Data!$E$2:$E$44262=$B133)*(Data!$F$2:$F$44262))</f>
        <v>23</v>
      </c>
      <c r="S133" s="48" cm="1">
        <f t="array" ref="S133">SUMPRODUCT((Data!$B$2:$B$44262=S$3)*(Data!$D$2:$D$44262=$A133)*(Data!$E$2:$E$44262=$B133)*(Data!$F$2:$F$44262))</f>
        <v>22</v>
      </c>
      <c r="T133" s="48" cm="1">
        <f t="array" ref="T133">SUMPRODUCT((Data!$B$2:$B$44262=T$3)*(Data!$D$2:$D$44262=$A133)*(Data!$E$2:$E$44262=$B133)*(Data!$F$2:$F$44262))</f>
        <v>23</v>
      </c>
      <c r="U133" s="58">
        <f t="shared" si="8"/>
        <v>4.5454545454545414E-2</v>
      </c>
      <c r="V133" s="58"/>
      <c r="W133" s="47"/>
      <c r="X133" s="47"/>
      <c r="Y133" s="47"/>
      <c r="Z133" s="47"/>
      <c r="AA133" s="47"/>
      <c r="AB133" s="47"/>
      <c r="AC133" s="47"/>
      <c r="AD133" s="47"/>
      <c r="AE133" s="47"/>
      <c r="AF133" s="47"/>
      <c r="AG133" s="47"/>
      <c r="AH133" s="52"/>
    </row>
    <row r="134" spans="1:34" ht="15.75" x14ac:dyDescent="0.2">
      <c r="A134" s="61" t="s">
        <v>105</v>
      </c>
      <c r="B134" s="52" t="s">
        <v>114</v>
      </c>
      <c r="C134" s="48">
        <f>SUMPRODUCT(('Old Data'!$A$2:$A$8848=C$3)*('Old Data'!$D$2:$D$8848=$A134)*('Old Data'!$E$2:$E$8848=$B134)*('Old Data'!$F$2:$F$8848))</f>
        <v>8</v>
      </c>
      <c r="D134" s="48" cm="1">
        <f t="array" ref="D134">SUMPRODUCT((Data!$A$2:$A$44262=D$3)*(Data!$D$2:$D$44262=$A134)*(Data!$E$2:$E$44262=$B134)*(Data!$F$2:$F$44262))</f>
        <v>7</v>
      </c>
      <c r="E134" s="48" cm="1">
        <f t="array" ref="E134">SUMPRODUCT((Data!$A$2:$A$44262=E$3)*(Data!$D$2:$D$44262=$A134)*(Data!$E$2:$E$44262=$B134)*(Data!$F$2:$F$44262))</f>
        <v>8</v>
      </c>
      <c r="F134" s="48" cm="1">
        <f t="array" ref="F134">SUMPRODUCT((Data!$A$2:$A$44262=F$3)*(Data!$D$2:$D$44262=$A134)*(Data!$E$2:$E$44262=$B134)*(Data!$F$2:$F$44262))</f>
        <v>7</v>
      </c>
      <c r="G134" s="48" cm="1">
        <f t="array" ref="G134">SUMPRODUCT((Data!$A$2:$A$44262=G$3)*(Data!$D$2:$D$44262=$A134)*(Data!$E$2:$E$44262=$B134)*(Data!$F$2:$F$44262))</f>
        <v>10</v>
      </c>
      <c r="H134" s="48" cm="1">
        <f t="array" ref="H134">SUMPRODUCT((Data!$A$2:$A$44262=H$3)*(Data!$D$2:$D$44262=$A134)*(Data!$E$2:$E$44262=$B134)*(Data!$F$2:$F$44262))</f>
        <v>6</v>
      </c>
      <c r="I134" s="48" cm="1">
        <f t="array" ref="I134">SUMPRODUCT((Data!$A$2:$A$44262=I$3)*(Data!$D$2:$D$44262=$A134)*(Data!$E$2:$E$44262=$B134)*(Data!$F$2:$F$44262))</f>
        <v>10</v>
      </c>
      <c r="J134" s="48" cm="1">
        <f t="array" ref="J134">SUMPRODUCT((Data!$A$2:$A$44262=J$3)*(Data!$D$2:$D$44262=$A134)*(Data!$E$2:$E$44262=$B134)*(Data!$F$2:$F$44262))</f>
        <v>8</v>
      </c>
      <c r="K134" s="48" cm="1">
        <f t="array" ref="K134">SUMPRODUCT((Data!$A$2:$A$44262=K$3)*(Data!$D$2:$D$44262=$A134)*(Data!$E$2:$E$44262=$B134)*(Data!$F$2:$F$44262))</f>
        <v>14</v>
      </c>
      <c r="L134" s="48" cm="1">
        <f t="array" ref="L134">SUMPRODUCT((Data!$A$2:$A$44262=L$3)*(Data!$D$2:$D$44262=$A134)*(Data!$E$2:$E$44262=$B134)*(Data!$F$2:$F$44262))</f>
        <v>6</v>
      </c>
      <c r="M134" s="48" cm="1">
        <f t="array" ref="M134">SUMPRODUCT((Data!$A$2:$A$44262=M$3)*(Data!$D$2:$D$44262=$A134)*(Data!$E$2:$E$44262=$B134)*(Data!$F$2:$F$44262))</f>
        <v>9</v>
      </c>
      <c r="N134" s="48" cm="1">
        <f t="array" ref="N134">SUMPRODUCT((Data!$A$2:$A$44262=N$3)*(Data!$D$2:$D$44262=$A134)*(Data!$E$2:$E$44262=$B134)*(Data!$F$2:$F$44262))</f>
        <v>7</v>
      </c>
      <c r="O134" s="48" cm="1">
        <f t="array" ref="O134">SUMPRODUCT((Data!$A$2:$A$44262=O$3)*(Data!$D$2:$D$44262=$A134)*(Data!$E$2:$E$44262=$B134)*(Data!$F$2:$F$44262))</f>
        <v>9</v>
      </c>
      <c r="P134" s="48" cm="1">
        <f t="array" ref="P134">SUMPRODUCT((Data!$A$2:$A$44262=P$3)*(Data!$D$2:$D$44262=$A134)*(Data!$E$2:$E$44262=$B134)*(Data!$F$2:$F$44262))</f>
        <v>10</v>
      </c>
      <c r="Q134" s="48" cm="1">
        <f t="array" ref="Q134">SUMPRODUCT((Data!$A$2:$A$44262=Q$3)*(Data!$D$2:$D$44262=$A134)*(Data!$E$2:$E$44262=$B134)*(Data!$F$2:$F$44262))</f>
        <v>10</v>
      </c>
      <c r="R134" s="49" cm="1">
        <f t="array" ref="R134">SUMPRODUCT((Data!$A$2:$A$44262=R$3)*(Data!$D$2:$D$44262=$A134)*(Data!$E$2:$E$44262=$B134)*(Data!$F$2:$F$44262))</f>
        <v>5</v>
      </c>
      <c r="S134" s="48" cm="1">
        <f t="array" ref="S134">SUMPRODUCT((Data!$B$2:$B$44262=S$3)*(Data!$D$2:$D$44262=$A134)*(Data!$E$2:$E$44262=$B134)*(Data!$F$2:$F$44262))</f>
        <v>10</v>
      </c>
      <c r="T134" s="48" cm="1">
        <f t="array" ref="T134">SUMPRODUCT((Data!$B$2:$B$44262=T$3)*(Data!$D$2:$D$44262=$A134)*(Data!$E$2:$E$44262=$B134)*(Data!$F$2:$F$44262))</f>
        <v>5</v>
      </c>
      <c r="U134" s="58">
        <f t="shared" ref="U134:U189" si="9">(T134/S134)-1</f>
        <v>-0.5</v>
      </c>
      <c r="V134" s="58"/>
      <c r="W134" s="47"/>
      <c r="X134" s="47"/>
      <c r="Y134" s="47"/>
      <c r="Z134" s="47"/>
      <c r="AA134" s="47"/>
      <c r="AB134" s="47"/>
      <c r="AC134" s="47"/>
      <c r="AD134" s="47"/>
      <c r="AE134" s="47"/>
      <c r="AF134" s="47"/>
      <c r="AG134" s="47"/>
      <c r="AH134" s="52"/>
    </row>
    <row r="135" spans="1:34" ht="15.75" x14ac:dyDescent="0.2">
      <c r="A135" s="61" t="s">
        <v>105</v>
      </c>
      <c r="B135" s="52" t="s">
        <v>115</v>
      </c>
      <c r="C135" s="48">
        <f>SUMPRODUCT(('Old Data'!$A$2:$A$8848=C$3)*('Old Data'!$D$2:$D$8848=$A135)*('Old Data'!$E$2:$E$8848=$B135)*('Old Data'!$F$2:$F$8848))</f>
        <v>13</v>
      </c>
      <c r="D135" s="48" cm="1">
        <f t="array" ref="D135">SUMPRODUCT((Data!$A$2:$A$44262=D$3)*(Data!$D$2:$D$44262=$A135)*(Data!$E$2:$E$44262=$B135)*(Data!$F$2:$F$44262))</f>
        <v>16</v>
      </c>
      <c r="E135" s="48" cm="1">
        <f t="array" ref="E135">SUMPRODUCT((Data!$A$2:$A$44262=E$3)*(Data!$D$2:$D$44262=$A135)*(Data!$E$2:$E$44262=$B135)*(Data!$F$2:$F$44262))</f>
        <v>12</v>
      </c>
      <c r="F135" s="48" cm="1">
        <f t="array" ref="F135">SUMPRODUCT((Data!$A$2:$A$44262=F$3)*(Data!$D$2:$D$44262=$A135)*(Data!$E$2:$E$44262=$B135)*(Data!$F$2:$F$44262))</f>
        <v>22</v>
      </c>
      <c r="G135" s="48" cm="1">
        <f t="array" ref="G135">SUMPRODUCT((Data!$A$2:$A$44262=G$3)*(Data!$D$2:$D$44262=$A135)*(Data!$E$2:$E$44262=$B135)*(Data!$F$2:$F$44262))</f>
        <v>14</v>
      </c>
      <c r="H135" s="48" cm="1">
        <f t="array" ref="H135">SUMPRODUCT((Data!$A$2:$A$44262=H$3)*(Data!$D$2:$D$44262=$A135)*(Data!$E$2:$E$44262=$B135)*(Data!$F$2:$F$44262))</f>
        <v>8</v>
      </c>
      <c r="I135" s="48" cm="1">
        <f t="array" ref="I135">SUMPRODUCT((Data!$A$2:$A$44262=I$3)*(Data!$D$2:$D$44262=$A135)*(Data!$E$2:$E$44262=$B135)*(Data!$F$2:$F$44262))</f>
        <v>10</v>
      </c>
      <c r="J135" s="48" cm="1">
        <f t="array" ref="J135">SUMPRODUCT((Data!$A$2:$A$44262=J$3)*(Data!$D$2:$D$44262=$A135)*(Data!$E$2:$E$44262=$B135)*(Data!$F$2:$F$44262))</f>
        <v>13</v>
      </c>
      <c r="K135" s="48" cm="1">
        <f t="array" ref="K135">SUMPRODUCT((Data!$A$2:$A$44262=K$3)*(Data!$D$2:$D$44262=$A135)*(Data!$E$2:$E$44262=$B135)*(Data!$F$2:$F$44262))</f>
        <v>14</v>
      </c>
      <c r="L135" s="48" cm="1">
        <f t="array" ref="L135">SUMPRODUCT((Data!$A$2:$A$44262=L$3)*(Data!$D$2:$D$44262=$A135)*(Data!$E$2:$E$44262=$B135)*(Data!$F$2:$F$44262))</f>
        <v>13</v>
      </c>
      <c r="M135" s="48" cm="1">
        <f t="array" ref="M135">SUMPRODUCT((Data!$A$2:$A$44262=M$3)*(Data!$D$2:$D$44262=$A135)*(Data!$E$2:$E$44262=$B135)*(Data!$F$2:$F$44262))</f>
        <v>20</v>
      </c>
      <c r="N135" s="48" cm="1">
        <f t="array" ref="N135">SUMPRODUCT((Data!$A$2:$A$44262=N$3)*(Data!$D$2:$D$44262=$A135)*(Data!$E$2:$E$44262=$B135)*(Data!$F$2:$F$44262))</f>
        <v>17</v>
      </c>
      <c r="O135" s="48" cm="1">
        <f t="array" ref="O135">SUMPRODUCT((Data!$A$2:$A$44262=O$3)*(Data!$D$2:$D$44262=$A135)*(Data!$E$2:$E$44262=$B135)*(Data!$F$2:$F$44262))</f>
        <v>15</v>
      </c>
      <c r="P135" s="48" cm="1">
        <f t="array" ref="P135">SUMPRODUCT((Data!$A$2:$A$44262=P$3)*(Data!$D$2:$D$44262=$A135)*(Data!$E$2:$E$44262=$B135)*(Data!$F$2:$F$44262))</f>
        <v>20</v>
      </c>
      <c r="Q135" s="48" cm="1">
        <f t="array" ref="Q135">SUMPRODUCT((Data!$A$2:$A$44262=Q$3)*(Data!$D$2:$D$44262=$A135)*(Data!$E$2:$E$44262=$B135)*(Data!$F$2:$F$44262))</f>
        <v>20</v>
      </c>
      <c r="R135" s="49" cm="1">
        <f t="array" ref="R135">SUMPRODUCT((Data!$A$2:$A$44262=R$3)*(Data!$D$2:$D$44262=$A135)*(Data!$E$2:$E$44262=$B135)*(Data!$F$2:$F$44262))</f>
        <v>18</v>
      </c>
      <c r="S135" s="48" cm="1">
        <f t="array" ref="S135">SUMPRODUCT((Data!$B$2:$B$44262=S$3)*(Data!$D$2:$D$44262=$A135)*(Data!$E$2:$E$44262=$B135)*(Data!$F$2:$F$44262))</f>
        <v>20</v>
      </c>
      <c r="T135" s="48" cm="1">
        <f t="array" ref="T135">SUMPRODUCT((Data!$B$2:$B$44262=T$3)*(Data!$D$2:$D$44262=$A135)*(Data!$E$2:$E$44262=$B135)*(Data!$F$2:$F$44262))</f>
        <v>18</v>
      </c>
      <c r="U135" s="58">
        <f t="shared" si="9"/>
        <v>-9.9999999999999978E-2</v>
      </c>
      <c r="V135" s="58"/>
      <c r="W135" s="47"/>
      <c r="X135" s="47"/>
      <c r="Y135" s="47"/>
      <c r="Z135" s="47"/>
      <c r="AA135" s="47"/>
      <c r="AB135" s="47"/>
      <c r="AC135" s="47"/>
      <c r="AD135" s="47"/>
      <c r="AE135" s="47"/>
      <c r="AF135" s="47"/>
      <c r="AG135" s="47"/>
      <c r="AH135" s="52"/>
    </row>
    <row r="136" spans="1:34" ht="15.75" x14ac:dyDescent="0.2">
      <c r="A136" s="61" t="s">
        <v>105</v>
      </c>
      <c r="B136" s="52" t="s">
        <v>116</v>
      </c>
      <c r="C136" s="48">
        <f>SUMPRODUCT(('Old Data'!$A$2:$A$8848=C$3)*('Old Data'!$D$2:$D$8848=$A136)*('Old Data'!$E$2:$E$8848=$B136)*('Old Data'!$F$2:$F$8848))</f>
        <v>76</v>
      </c>
      <c r="D136" s="48" cm="1">
        <f t="array" ref="D136">SUMPRODUCT((Data!$A$2:$A$44262=D$3)*(Data!$D$2:$D$44262=$A136)*(Data!$E$2:$E$44262=$B136)*(Data!$F$2:$F$44262))</f>
        <v>72</v>
      </c>
      <c r="E136" s="48" cm="1">
        <f t="array" ref="E136">SUMPRODUCT((Data!$A$2:$A$44262=E$3)*(Data!$D$2:$D$44262=$A136)*(Data!$E$2:$E$44262=$B136)*(Data!$F$2:$F$44262))</f>
        <v>65</v>
      </c>
      <c r="F136" s="48" cm="1">
        <f t="array" ref="F136">SUMPRODUCT((Data!$A$2:$A$44262=F$3)*(Data!$D$2:$D$44262=$A136)*(Data!$E$2:$E$44262=$B136)*(Data!$F$2:$F$44262))</f>
        <v>59</v>
      </c>
      <c r="G136" s="48" cm="1">
        <f t="array" ref="G136">SUMPRODUCT((Data!$A$2:$A$44262=G$3)*(Data!$D$2:$D$44262=$A136)*(Data!$E$2:$E$44262=$B136)*(Data!$F$2:$F$44262))</f>
        <v>45</v>
      </c>
      <c r="H136" s="48" cm="1">
        <f t="array" ref="H136">SUMPRODUCT((Data!$A$2:$A$44262=H$3)*(Data!$D$2:$D$44262=$A136)*(Data!$E$2:$E$44262=$B136)*(Data!$F$2:$F$44262))</f>
        <v>28</v>
      </c>
      <c r="I136" s="48" cm="1">
        <f t="array" ref="I136">SUMPRODUCT((Data!$A$2:$A$44262=I$3)*(Data!$D$2:$D$44262=$A136)*(Data!$E$2:$E$44262=$B136)*(Data!$F$2:$F$44262))</f>
        <v>38</v>
      </c>
      <c r="J136" s="48" cm="1">
        <f t="array" ref="J136">SUMPRODUCT((Data!$A$2:$A$44262=J$3)*(Data!$D$2:$D$44262=$A136)*(Data!$E$2:$E$44262=$B136)*(Data!$F$2:$F$44262))</f>
        <v>38</v>
      </c>
      <c r="K136" s="48" cm="1">
        <f t="array" ref="K136">SUMPRODUCT((Data!$A$2:$A$44262=K$3)*(Data!$D$2:$D$44262=$A136)*(Data!$E$2:$E$44262=$B136)*(Data!$F$2:$F$44262))</f>
        <v>51</v>
      </c>
      <c r="L136" s="48" cm="1">
        <f t="array" ref="L136">SUMPRODUCT((Data!$A$2:$A$44262=L$3)*(Data!$D$2:$D$44262=$A136)*(Data!$E$2:$E$44262=$B136)*(Data!$F$2:$F$44262))</f>
        <v>34</v>
      </c>
      <c r="M136" s="48" cm="1">
        <f t="array" ref="M136">SUMPRODUCT((Data!$A$2:$A$44262=M$3)*(Data!$D$2:$D$44262=$A136)*(Data!$E$2:$E$44262=$B136)*(Data!$F$2:$F$44262))</f>
        <v>40</v>
      </c>
      <c r="N136" s="48" cm="1">
        <f t="array" ref="N136">SUMPRODUCT((Data!$A$2:$A$44262=N$3)*(Data!$D$2:$D$44262=$A136)*(Data!$E$2:$E$44262=$B136)*(Data!$F$2:$F$44262))</f>
        <v>40</v>
      </c>
      <c r="O136" s="48" cm="1">
        <f t="array" ref="O136">SUMPRODUCT((Data!$A$2:$A$44262=O$3)*(Data!$D$2:$D$44262=$A136)*(Data!$E$2:$E$44262=$B136)*(Data!$F$2:$F$44262))</f>
        <v>34</v>
      </c>
      <c r="P136" s="48" cm="1">
        <f t="array" ref="P136">SUMPRODUCT((Data!$A$2:$A$44262=P$3)*(Data!$D$2:$D$44262=$A136)*(Data!$E$2:$E$44262=$B136)*(Data!$F$2:$F$44262))</f>
        <v>30</v>
      </c>
      <c r="Q136" s="48" cm="1">
        <f t="array" ref="Q136">SUMPRODUCT((Data!$A$2:$A$44262=Q$3)*(Data!$D$2:$D$44262=$A136)*(Data!$E$2:$E$44262=$B136)*(Data!$F$2:$F$44262))</f>
        <v>33</v>
      </c>
      <c r="R136" s="49" cm="1">
        <f t="array" ref="R136">SUMPRODUCT((Data!$A$2:$A$44262=R$3)*(Data!$D$2:$D$44262=$A136)*(Data!$E$2:$E$44262=$B136)*(Data!$F$2:$F$44262))</f>
        <v>31</v>
      </c>
      <c r="S136" s="48" cm="1">
        <f t="array" ref="S136">SUMPRODUCT((Data!$B$2:$B$44262=S$3)*(Data!$D$2:$D$44262=$A136)*(Data!$E$2:$E$44262=$B136)*(Data!$F$2:$F$44262))</f>
        <v>33</v>
      </c>
      <c r="T136" s="48" cm="1">
        <f t="array" ref="T136">SUMPRODUCT((Data!$B$2:$B$44262=T$3)*(Data!$D$2:$D$44262=$A136)*(Data!$E$2:$E$44262=$B136)*(Data!$F$2:$F$44262))</f>
        <v>31</v>
      </c>
      <c r="U136" s="58">
        <f t="shared" si="9"/>
        <v>-6.0606060606060552E-2</v>
      </c>
      <c r="V136" s="58"/>
      <c r="W136" s="47"/>
      <c r="X136" s="47"/>
      <c r="Y136" s="47"/>
      <c r="Z136" s="47"/>
      <c r="AA136" s="47"/>
      <c r="AB136" s="47"/>
      <c r="AC136" s="47"/>
      <c r="AD136" s="47"/>
      <c r="AE136" s="47"/>
      <c r="AF136" s="47"/>
      <c r="AG136" s="47"/>
      <c r="AH136" s="52"/>
    </row>
    <row r="137" spans="1:34" ht="15.75" x14ac:dyDescent="0.2">
      <c r="A137" s="61" t="s">
        <v>105</v>
      </c>
      <c r="B137" s="52" t="s">
        <v>117</v>
      </c>
      <c r="C137" s="48">
        <f>SUMPRODUCT(('Old Data'!$A$2:$A$8848=C$3)*('Old Data'!$D$2:$D$8848=$A137)*('Old Data'!$E$2:$E$8848=$B137)*('Old Data'!$F$2:$F$8848))</f>
        <v>143</v>
      </c>
      <c r="D137" s="48" cm="1">
        <f t="array" ref="D137">SUMPRODUCT((Data!$A$2:$A$44262=D$3)*(Data!$D$2:$D$44262=$A137)*(Data!$E$2:$E$44262=$B137)*(Data!$F$2:$F$44262))</f>
        <v>132</v>
      </c>
      <c r="E137" s="48" cm="1">
        <f t="array" ref="E137">SUMPRODUCT((Data!$A$2:$A$44262=E$3)*(Data!$D$2:$D$44262=$A137)*(Data!$E$2:$E$44262=$B137)*(Data!$F$2:$F$44262))</f>
        <v>151</v>
      </c>
      <c r="F137" s="48" cm="1">
        <f t="array" ref="F137">SUMPRODUCT((Data!$A$2:$A$44262=F$3)*(Data!$D$2:$D$44262=$A137)*(Data!$E$2:$E$44262=$B137)*(Data!$F$2:$F$44262))</f>
        <v>128</v>
      </c>
      <c r="G137" s="48" cm="1">
        <f t="array" ref="G137">SUMPRODUCT((Data!$A$2:$A$44262=G$3)*(Data!$D$2:$D$44262=$A137)*(Data!$E$2:$E$44262=$B137)*(Data!$F$2:$F$44262))</f>
        <v>131</v>
      </c>
      <c r="H137" s="48" cm="1">
        <f t="array" ref="H137">SUMPRODUCT((Data!$A$2:$A$44262=H$3)*(Data!$D$2:$D$44262=$A137)*(Data!$E$2:$E$44262=$B137)*(Data!$F$2:$F$44262))</f>
        <v>114</v>
      </c>
      <c r="I137" s="48" cm="1">
        <f t="array" ref="I137">SUMPRODUCT((Data!$A$2:$A$44262=I$3)*(Data!$D$2:$D$44262=$A137)*(Data!$E$2:$E$44262=$B137)*(Data!$F$2:$F$44262))</f>
        <v>133</v>
      </c>
      <c r="J137" s="48" cm="1">
        <f t="array" ref="J137">SUMPRODUCT((Data!$A$2:$A$44262=J$3)*(Data!$D$2:$D$44262=$A137)*(Data!$E$2:$E$44262=$B137)*(Data!$F$2:$F$44262))</f>
        <v>91</v>
      </c>
      <c r="K137" s="48" cm="1">
        <f t="array" ref="K137">SUMPRODUCT((Data!$A$2:$A$44262=K$3)*(Data!$D$2:$D$44262=$A137)*(Data!$E$2:$E$44262=$B137)*(Data!$F$2:$F$44262))</f>
        <v>124</v>
      </c>
      <c r="L137" s="48" cm="1">
        <f t="array" ref="L137">SUMPRODUCT((Data!$A$2:$A$44262=L$3)*(Data!$D$2:$D$44262=$A137)*(Data!$E$2:$E$44262=$B137)*(Data!$F$2:$F$44262))</f>
        <v>104</v>
      </c>
      <c r="M137" s="48" cm="1">
        <f t="array" ref="M137">SUMPRODUCT((Data!$A$2:$A$44262=M$3)*(Data!$D$2:$D$44262=$A137)*(Data!$E$2:$E$44262=$B137)*(Data!$F$2:$F$44262))</f>
        <v>121</v>
      </c>
      <c r="N137" s="48" cm="1">
        <f t="array" ref="N137">SUMPRODUCT((Data!$A$2:$A$44262=N$3)*(Data!$D$2:$D$44262=$A137)*(Data!$E$2:$E$44262=$B137)*(Data!$F$2:$F$44262))</f>
        <v>123</v>
      </c>
      <c r="O137" s="48" cm="1">
        <f t="array" ref="O137">SUMPRODUCT((Data!$A$2:$A$44262=O$3)*(Data!$D$2:$D$44262=$A137)*(Data!$E$2:$E$44262=$B137)*(Data!$F$2:$F$44262))</f>
        <v>102</v>
      </c>
      <c r="P137" s="48" cm="1">
        <f t="array" ref="P137">SUMPRODUCT((Data!$A$2:$A$44262=P$3)*(Data!$D$2:$D$44262=$A137)*(Data!$E$2:$E$44262=$B137)*(Data!$F$2:$F$44262))</f>
        <v>153</v>
      </c>
      <c r="Q137" s="48" cm="1">
        <f t="array" ref="Q137">SUMPRODUCT((Data!$A$2:$A$44262=Q$3)*(Data!$D$2:$D$44262=$A137)*(Data!$E$2:$E$44262=$B137)*(Data!$F$2:$F$44262))</f>
        <v>149</v>
      </c>
      <c r="R137" s="49" cm="1">
        <f t="array" ref="R137">SUMPRODUCT((Data!$A$2:$A$44262=R$3)*(Data!$D$2:$D$44262=$A137)*(Data!$E$2:$E$44262=$B137)*(Data!$F$2:$F$44262))</f>
        <v>109</v>
      </c>
      <c r="S137" s="48" cm="1">
        <f t="array" ref="S137">SUMPRODUCT((Data!$B$2:$B$44262=S$3)*(Data!$D$2:$D$44262=$A137)*(Data!$E$2:$E$44262=$B137)*(Data!$F$2:$F$44262))</f>
        <v>149</v>
      </c>
      <c r="T137" s="48" cm="1">
        <f t="array" ref="T137">SUMPRODUCT((Data!$B$2:$B$44262=T$3)*(Data!$D$2:$D$44262=$A137)*(Data!$E$2:$E$44262=$B137)*(Data!$F$2:$F$44262))</f>
        <v>109</v>
      </c>
      <c r="U137" s="58">
        <f t="shared" si="9"/>
        <v>-0.26845637583892612</v>
      </c>
      <c r="V137" s="58"/>
      <c r="W137" s="47"/>
      <c r="X137" s="47"/>
      <c r="Y137" s="47"/>
      <c r="Z137" s="47"/>
      <c r="AA137" s="47"/>
      <c r="AB137" s="47"/>
      <c r="AC137" s="47"/>
      <c r="AD137" s="47"/>
      <c r="AE137" s="47"/>
      <c r="AF137" s="47"/>
      <c r="AG137" s="47"/>
      <c r="AH137" s="52"/>
    </row>
    <row r="138" spans="1:34" ht="15.75" x14ac:dyDescent="0.2">
      <c r="A138" s="61" t="s">
        <v>105</v>
      </c>
      <c r="B138" s="52" t="s">
        <v>118</v>
      </c>
      <c r="C138" s="48">
        <f>SUMPRODUCT(('Old Data'!$A$2:$A$8848=C$3)*('Old Data'!$D$2:$D$8848=$A138)*('Old Data'!$E$2:$E$8848=$B138)*('Old Data'!$F$2:$F$8848))</f>
        <v>1</v>
      </c>
      <c r="D138" s="48" cm="1">
        <f t="array" ref="D138">SUMPRODUCT((Data!$A$2:$A$44262=D$3)*(Data!$D$2:$D$44262=$A138)*(Data!$E$2:$E$44262=$B138)*(Data!$F$2:$F$44262))</f>
        <v>0</v>
      </c>
      <c r="E138" s="48" cm="1">
        <f t="array" ref="E138">SUMPRODUCT((Data!$A$2:$A$44262=E$3)*(Data!$D$2:$D$44262=$A138)*(Data!$E$2:$E$44262=$B138)*(Data!$F$2:$F$44262))</f>
        <v>0</v>
      </c>
      <c r="F138" s="48" cm="1">
        <f t="array" ref="F138">SUMPRODUCT((Data!$A$2:$A$44262=F$3)*(Data!$D$2:$D$44262=$A138)*(Data!$E$2:$E$44262=$B138)*(Data!$F$2:$F$44262))</f>
        <v>1</v>
      </c>
      <c r="G138" s="48" cm="1">
        <f t="array" ref="G138">SUMPRODUCT((Data!$A$2:$A$44262=G$3)*(Data!$D$2:$D$44262=$A138)*(Data!$E$2:$E$44262=$B138)*(Data!$F$2:$F$44262))</f>
        <v>3</v>
      </c>
      <c r="H138" s="48" cm="1">
        <f t="array" ref="H138">SUMPRODUCT((Data!$A$2:$A$44262=H$3)*(Data!$D$2:$D$44262=$A138)*(Data!$E$2:$E$44262=$B138)*(Data!$F$2:$F$44262))</f>
        <v>0</v>
      </c>
      <c r="I138" s="48" cm="1">
        <f t="array" ref="I138">SUMPRODUCT((Data!$A$2:$A$44262=I$3)*(Data!$D$2:$D$44262=$A138)*(Data!$E$2:$E$44262=$B138)*(Data!$F$2:$F$44262))</f>
        <v>1</v>
      </c>
      <c r="J138" s="48" cm="1">
        <f t="array" ref="J138">SUMPRODUCT((Data!$A$2:$A$44262=J$3)*(Data!$D$2:$D$44262=$A138)*(Data!$E$2:$E$44262=$B138)*(Data!$F$2:$F$44262))</f>
        <v>1</v>
      </c>
      <c r="K138" s="48" cm="1">
        <f t="array" ref="K138">SUMPRODUCT((Data!$A$2:$A$44262=K$3)*(Data!$D$2:$D$44262=$A138)*(Data!$E$2:$E$44262=$B138)*(Data!$F$2:$F$44262))</f>
        <v>2</v>
      </c>
      <c r="L138" s="48" cm="1">
        <f t="array" ref="L138">SUMPRODUCT((Data!$A$2:$A$44262=L$3)*(Data!$D$2:$D$44262=$A138)*(Data!$E$2:$E$44262=$B138)*(Data!$F$2:$F$44262))</f>
        <v>1</v>
      </c>
      <c r="M138" s="48" cm="1">
        <f t="array" ref="M138">SUMPRODUCT((Data!$A$2:$A$44262=M$3)*(Data!$D$2:$D$44262=$A138)*(Data!$E$2:$E$44262=$B138)*(Data!$F$2:$F$44262))</f>
        <v>0</v>
      </c>
      <c r="N138" s="48" cm="1">
        <f t="array" ref="N138">SUMPRODUCT((Data!$A$2:$A$44262=N$3)*(Data!$D$2:$D$44262=$A138)*(Data!$E$2:$E$44262=$B138)*(Data!$F$2:$F$44262))</f>
        <v>0</v>
      </c>
      <c r="O138" s="48" cm="1">
        <f t="array" ref="O138">SUMPRODUCT((Data!$A$2:$A$44262=O$3)*(Data!$D$2:$D$44262=$A138)*(Data!$E$2:$E$44262=$B138)*(Data!$F$2:$F$44262))</f>
        <v>2</v>
      </c>
      <c r="P138" s="48" cm="1">
        <f t="array" ref="P138">SUMPRODUCT((Data!$A$2:$A$44262=P$3)*(Data!$D$2:$D$44262=$A138)*(Data!$E$2:$E$44262=$B138)*(Data!$F$2:$F$44262))</f>
        <v>0</v>
      </c>
      <c r="Q138" s="48" cm="1">
        <f t="array" ref="Q138">SUMPRODUCT((Data!$A$2:$A$44262=Q$3)*(Data!$D$2:$D$44262=$A138)*(Data!$E$2:$E$44262=$B138)*(Data!$F$2:$F$44262))</f>
        <v>1</v>
      </c>
      <c r="R138" s="49" cm="1">
        <f t="array" ref="R138">SUMPRODUCT((Data!$A$2:$A$44262=R$3)*(Data!$D$2:$D$44262=$A138)*(Data!$E$2:$E$44262=$B138)*(Data!$F$2:$F$44262))</f>
        <v>2</v>
      </c>
      <c r="S138" s="48" cm="1">
        <f t="array" ref="S138">SUMPRODUCT((Data!$B$2:$B$44262=S$3)*(Data!$D$2:$D$44262=$A138)*(Data!$E$2:$E$44262=$B138)*(Data!$F$2:$F$44262))</f>
        <v>1</v>
      </c>
      <c r="T138" s="48" cm="1">
        <f t="array" ref="T138">SUMPRODUCT((Data!$B$2:$B$44262=T$3)*(Data!$D$2:$D$44262=$A138)*(Data!$E$2:$E$44262=$B138)*(Data!$F$2:$F$44262))</f>
        <v>2</v>
      </c>
      <c r="U138" s="58">
        <f t="shared" si="9"/>
        <v>1</v>
      </c>
      <c r="V138" s="58"/>
      <c r="W138" s="47"/>
      <c r="X138" s="47"/>
      <c r="Y138" s="47"/>
      <c r="Z138" s="47"/>
      <c r="AA138" s="47"/>
      <c r="AB138" s="47"/>
      <c r="AC138" s="47"/>
      <c r="AD138" s="47"/>
      <c r="AE138" s="47"/>
      <c r="AF138" s="47"/>
      <c r="AG138" s="47"/>
      <c r="AH138" s="52"/>
    </row>
    <row r="139" spans="1:34" ht="15.75" x14ac:dyDescent="0.2">
      <c r="A139" s="61" t="s">
        <v>105</v>
      </c>
      <c r="B139" s="52" t="s">
        <v>119</v>
      </c>
      <c r="C139" s="48">
        <f>SUMPRODUCT(('Old Data'!$A$2:$A$8848=C$3)*('Old Data'!$D$2:$D$8848=$A139)*('Old Data'!$E$2:$E$8848=$B139)*('Old Data'!$F$2:$F$8848))</f>
        <v>9</v>
      </c>
      <c r="D139" s="48" cm="1">
        <f t="array" ref="D139">SUMPRODUCT((Data!$A$2:$A$44262=D$3)*(Data!$D$2:$D$44262=$A139)*(Data!$E$2:$E$44262=$B139)*(Data!$F$2:$F$44262))</f>
        <v>3</v>
      </c>
      <c r="E139" s="48" cm="1">
        <f t="array" ref="E139">SUMPRODUCT((Data!$A$2:$A$44262=E$3)*(Data!$D$2:$D$44262=$A139)*(Data!$E$2:$E$44262=$B139)*(Data!$F$2:$F$44262))</f>
        <v>1</v>
      </c>
      <c r="F139" s="48" cm="1">
        <f t="array" ref="F139">SUMPRODUCT((Data!$A$2:$A$44262=F$3)*(Data!$D$2:$D$44262=$A139)*(Data!$E$2:$E$44262=$B139)*(Data!$F$2:$F$44262))</f>
        <v>3</v>
      </c>
      <c r="G139" s="48" cm="1">
        <f t="array" ref="G139">SUMPRODUCT((Data!$A$2:$A$44262=G$3)*(Data!$D$2:$D$44262=$A139)*(Data!$E$2:$E$44262=$B139)*(Data!$F$2:$F$44262))</f>
        <v>5</v>
      </c>
      <c r="H139" s="48" cm="1">
        <f t="array" ref="H139">SUMPRODUCT((Data!$A$2:$A$44262=H$3)*(Data!$D$2:$D$44262=$A139)*(Data!$E$2:$E$44262=$B139)*(Data!$F$2:$F$44262))</f>
        <v>6</v>
      </c>
      <c r="I139" s="48" cm="1">
        <f t="array" ref="I139">SUMPRODUCT((Data!$A$2:$A$44262=I$3)*(Data!$D$2:$D$44262=$A139)*(Data!$E$2:$E$44262=$B139)*(Data!$F$2:$F$44262))</f>
        <v>2</v>
      </c>
      <c r="J139" s="48" cm="1">
        <f t="array" ref="J139">SUMPRODUCT((Data!$A$2:$A$44262=J$3)*(Data!$D$2:$D$44262=$A139)*(Data!$E$2:$E$44262=$B139)*(Data!$F$2:$F$44262))</f>
        <v>9</v>
      </c>
      <c r="K139" s="48" cm="1">
        <f t="array" ref="K139">SUMPRODUCT((Data!$A$2:$A$44262=K$3)*(Data!$D$2:$D$44262=$A139)*(Data!$E$2:$E$44262=$B139)*(Data!$F$2:$F$44262))</f>
        <v>7</v>
      </c>
      <c r="L139" s="48" cm="1">
        <f t="array" ref="L139">SUMPRODUCT((Data!$A$2:$A$44262=L$3)*(Data!$D$2:$D$44262=$A139)*(Data!$E$2:$E$44262=$B139)*(Data!$F$2:$F$44262))</f>
        <v>8</v>
      </c>
      <c r="M139" s="48" cm="1">
        <f t="array" ref="M139">SUMPRODUCT((Data!$A$2:$A$44262=M$3)*(Data!$D$2:$D$44262=$A139)*(Data!$E$2:$E$44262=$B139)*(Data!$F$2:$F$44262))</f>
        <v>3</v>
      </c>
      <c r="N139" s="48" cm="1">
        <f t="array" ref="N139">SUMPRODUCT((Data!$A$2:$A$44262=N$3)*(Data!$D$2:$D$44262=$A139)*(Data!$E$2:$E$44262=$B139)*(Data!$F$2:$F$44262))</f>
        <v>4</v>
      </c>
      <c r="O139" s="48" cm="1">
        <f t="array" ref="O139">SUMPRODUCT((Data!$A$2:$A$44262=O$3)*(Data!$D$2:$D$44262=$A139)*(Data!$E$2:$E$44262=$B139)*(Data!$F$2:$F$44262))</f>
        <v>3</v>
      </c>
      <c r="P139" s="48" cm="1">
        <f t="array" ref="P139">SUMPRODUCT((Data!$A$2:$A$44262=P$3)*(Data!$D$2:$D$44262=$A139)*(Data!$E$2:$E$44262=$B139)*(Data!$F$2:$F$44262))</f>
        <v>5</v>
      </c>
      <c r="Q139" s="48" cm="1">
        <f t="array" ref="Q139">SUMPRODUCT((Data!$A$2:$A$44262=Q$3)*(Data!$D$2:$D$44262=$A139)*(Data!$E$2:$E$44262=$B139)*(Data!$F$2:$F$44262))</f>
        <v>7</v>
      </c>
      <c r="R139" s="49" cm="1">
        <f t="array" ref="R139">SUMPRODUCT((Data!$A$2:$A$44262=R$3)*(Data!$D$2:$D$44262=$A139)*(Data!$E$2:$E$44262=$B139)*(Data!$F$2:$F$44262))</f>
        <v>6</v>
      </c>
      <c r="S139" s="48" cm="1">
        <f t="array" ref="S139">SUMPRODUCT((Data!$B$2:$B$44262=S$3)*(Data!$D$2:$D$44262=$A139)*(Data!$E$2:$E$44262=$B139)*(Data!$F$2:$F$44262))</f>
        <v>7</v>
      </c>
      <c r="T139" s="48" cm="1">
        <f t="array" ref="T139">SUMPRODUCT((Data!$B$2:$B$44262=T$3)*(Data!$D$2:$D$44262=$A139)*(Data!$E$2:$E$44262=$B139)*(Data!$F$2:$F$44262))</f>
        <v>6</v>
      </c>
      <c r="U139" s="58">
        <f t="shared" si="9"/>
        <v>-0.1428571428571429</v>
      </c>
      <c r="V139" s="58"/>
      <c r="W139" s="47"/>
      <c r="X139" s="47"/>
      <c r="Y139" s="47"/>
      <c r="Z139" s="47"/>
      <c r="AA139" s="47"/>
      <c r="AB139" s="47"/>
      <c r="AC139" s="47"/>
      <c r="AD139" s="47"/>
      <c r="AE139" s="47"/>
      <c r="AF139" s="47"/>
      <c r="AG139" s="47"/>
      <c r="AH139" s="52"/>
    </row>
    <row r="140" spans="1:34" ht="15.75" x14ac:dyDescent="0.2">
      <c r="A140" s="61" t="s">
        <v>105</v>
      </c>
      <c r="B140" s="52" t="s">
        <v>120</v>
      </c>
      <c r="C140" s="48">
        <f>SUMPRODUCT(('Old Data'!$A$2:$A$8848=C$3)*('Old Data'!$D$2:$D$8848=$A140)*('Old Data'!$E$2:$E$8848=$B140)*('Old Data'!$F$2:$F$8848))</f>
        <v>57</v>
      </c>
      <c r="D140" s="48" cm="1">
        <f t="array" ref="D140">SUMPRODUCT((Data!$A$2:$A$44262=D$3)*(Data!$D$2:$D$44262=$A140)*(Data!$E$2:$E$44262=$B140)*(Data!$F$2:$F$44262))</f>
        <v>55</v>
      </c>
      <c r="E140" s="48" cm="1">
        <f t="array" ref="E140">SUMPRODUCT((Data!$A$2:$A$44262=E$3)*(Data!$D$2:$D$44262=$A140)*(Data!$E$2:$E$44262=$B140)*(Data!$F$2:$F$44262))</f>
        <v>36</v>
      </c>
      <c r="F140" s="48" cm="1">
        <f t="array" ref="F140">SUMPRODUCT((Data!$A$2:$A$44262=F$3)*(Data!$D$2:$D$44262=$A140)*(Data!$E$2:$E$44262=$B140)*(Data!$F$2:$F$44262))</f>
        <v>42</v>
      </c>
      <c r="G140" s="48" cm="1">
        <f t="array" ref="G140">SUMPRODUCT((Data!$A$2:$A$44262=G$3)*(Data!$D$2:$D$44262=$A140)*(Data!$E$2:$E$44262=$B140)*(Data!$F$2:$F$44262))</f>
        <v>36</v>
      </c>
      <c r="H140" s="48" cm="1">
        <f t="array" ref="H140">SUMPRODUCT((Data!$A$2:$A$44262=H$3)*(Data!$D$2:$D$44262=$A140)*(Data!$E$2:$E$44262=$B140)*(Data!$F$2:$F$44262))</f>
        <v>35</v>
      </c>
      <c r="I140" s="48" cm="1">
        <f t="array" ref="I140">SUMPRODUCT((Data!$A$2:$A$44262=I$3)*(Data!$D$2:$D$44262=$A140)*(Data!$E$2:$E$44262=$B140)*(Data!$F$2:$F$44262))</f>
        <v>43</v>
      </c>
      <c r="J140" s="48" cm="1">
        <f t="array" ref="J140">SUMPRODUCT((Data!$A$2:$A$44262=J$3)*(Data!$D$2:$D$44262=$A140)*(Data!$E$2:$E$44262=$B140)*(Data!$F$2:$F$44262))</f>
        <v>46</v>
      </c>
      <c r="K140" s="48" cm="1">
        <f t="array" ref="K140">SUMPRODUCT((Data!$A$2:$A$44262=K$3)*(Data!$D$2:$D$44262=$A140)*(Data!$E$2:$E$44262=$B140)*(Data!$F$2:$F$44262))</f>
        <v>43</v>
      </c>
      <c r="L140" s="48" cm="1">
        <f t="array" ref="L140">SUMPRODUCT((Data!$A$2:$A$44262=L$3)*(Data!$D$2:$D$44262=$A140)*(Data!$E$2:$E$44262=$B140)*(Data!$F$2:$F$44262))</f>
        <v>56</v>
      </c>
      <c r="M140" s="48" cm="1">
        <f t="array" ref="M140">SUMPRODUCT((Data!$A$2:$A$44262=M$3)*(Data!$D$2:$D$44262=$A140)*(Data!$E$2:$E$44262=$B140)*(Data!$F$2:$F$44262))</f>
        <v>47</v>
      </c>
      <c r="N140" s="48" cm="1">
        <f t="array" ref="N140">SUMPRODUCT((Data!$A$2:$A$44262=N$3)*(Data!$D$2:$D$44262=$A140)*(Data!$E$2:$E$44262=$B140)*(Data!$F$2:$F$44262))</f>
        <v>39</v>
      </c>
      <c r="O140" s="48" cm="1">
        <f t="array" ref="O140">SUMPRODUCT((Data!$A$2:$A$44262=O$3)*(Data!$D$2:$D$44262=$A140)*(Data!$E$2:$E$44262=$B140)*(Data!$F$2:$F$44262))</f>
        <v>34</v>
      </c>
      <c r="P140" s="48" cm="1">
        <f t="array" ref="P140">SUMPRODUCT((Data!$A$2:$A$44262=P$3)*(Data!$D$2:$D$44262=$A140)*(Data!$E$2:$E$44262=$B140)*(Data!$F$2:$F$44262))</f>
        <v>34</v>
      </c>
      <c r="Q140" s="48" cm="1">
        <f t="array" ref="Q140">SUMPRODUCT((Data!$A$2:$A$44262=Q$3)*(Data!$D$2:$D$44262=$A140)*(Data!$E$2:$E$44262=$B140)*(Data!$F$2:$F$44262))</f>
        <v>40</v>
      </c>
      <c r="R140" s="49" cm="1">
        <f t="array" ref="R140">SUMPRODUCT((Data!$A$2:$A$44262=R$3)*(Data!$D$2:$D$44262=$A140)*(Data!$E$2:$E$44262=$B140)*(Data!$F$2:$F$44262))</f>
        <v>35</v>
      </c>
      <c r="S140" s="48" cm="1">
        <f t="array" ref="S140">SUMPRODUCT((Data!$B$2:$B$44262=S$3)*(Data!$D$2:$D$44262=$A140)*(Data!$E$2:$E$44262=$B140)*(Data!$F$2:$F$44262))</f>
        <v>40</v>
      </c>
      <c r="T140" s="48" cm="1">
        <f t="array" ref="T140">SUMPRODUCT((Data!$B$2:$B$44262=T$3)*(Data!$D$2:$D$44262=$A140)*(Data!$E$2:$E$44262=$B140)*(Data!$F$2:$F$44262))</f>
        <v>35</v>
      </c>
      <c r="U140" s="58">
        <f t="shared" si="9"/>
        <v>-0.125</v>
      </c>
      <c r="V140" s="58"/>
      <c r="W140" s="47"/>
      <c r="X140" s="47"/>
      <c r="Y140" s="47"/>
      <c r="Z140" s="47"/>
      <c r="AA140" s="47"/>
      <c r="AB140" s="47"/>
      <c r="AC140" s="47"/>
      <c r="AD140" s="47"/>
      <c r="AE140" s="47"/>
      <c r="AF140" s="47"/>
      <c r="AG140" s="47"/>
      <c r="AH140" s="52"/>
    </row>
    <row r="141" spans="1:34" ht="15.75" x14ac:dyDescent="0.2">
      <c r="A141" s="61" t="s">
        <v>105</v>
      </c>
      <c r="B141" s="52" t="s">
        <v>121</v>
      </c>
      <c r="C141" s="48">
        <f>SUMPRODUCT(('Old Data'!$A$2:$A$8848=C$3)*('Old Data'!$D$2:$D$8848=$A141)*('Old Data'!$E$2:$E$8848=$B141)*('Old Data'!$F$2:$F$8848))</f>
        <v>83</v>
      </c>
      <c r="D141" s="48" cm="1">
        <f t="array" ref="D141">SUMPRODUCT((Data!$A$2:$A$44262=D$3)*(Data!$D$2:$D$44262=$A141)*(Data!$E$2:$E$44262=$B141)*(Data!$F$2:$F$44262))</f>
        <v>75</v>
      </c>
      <c r="E141" s="48" cm="1">
        <f t="array" ref="E141">SUMPRODUCT((Data!$A$2:$A$44262=E$3)*(Data!$D$2:$D$44262=$A141)*(Data!$E$2:$E$44262=$B141)*(Data!$F$2:$F$44262))</f>
        <v>75</v>
      </c>
      <c r="F141" s="48" cm="1">
        <f t="array" ref="F141">SUMPRODUCT((Data!$A$2:$A$44262=F$3)*(Data!$D$2:$D$44262=$A141)*(Data!$E$2:$E$44262=$B141)*(Data!$F$2:$F$44262))</f>
        <v>78</v>
      </c>
      <c r="G141" s="48" cm="1">
        <f t="array" ref="G141">SUMPRODUCT((Data!$A$2:$A$44262=G$3)*(Data!$D$2:$D$44262=$A141)*(Data!$E$2:$E$44262=$B141)*(Data!$F$2:$F$44262))</f>
        <v>47</v>
      </c>
      <c r="H141" s="48" cm="1">
        <f t="array" ref="H141">SUMPRODUCT((Data!$A$2:$A$44262=H$3)*(Data!$D$2:$D$44262=$A141)*(Data!$E$2:$E$44262=$B141)*(Data!$F$2:$F$44262))</f>
        <v>60</v>
      </c>
      <c r="I141" s="48" cm="1">
        <f t="array" ref="I141">SUMPRODUCT((Data!$A$2:$A$44262=I$3)*(Data!$D$2:$D$44262=$A141)*(Data!$E$2:$E$44262=$B141)*(Data!$F$2:$F$44262))</f>
        <v>74</v>
      </c>
      <c r="J141" s="48" cm="1">
        <f t="array" ref="J141">SUMPRODUCT((Data!$A$2:$A$44262=J$3)*(Data!$D$2:$D$44262=$A141)*(Data!$E$2:$E$44262=$B141)*(Data!$F$2:$F$44262))</f>
        <v>60</v>
      </c>
      <c r="K141" s="48" cm="1">
        <f t="array" ref="K141">SUMPRODUCT((Data!$A$2:$A$44262=K$3)*(Data!$D$2:$D$44262=$A141)*(Data!$E$2:$E$44262=$B141)*(Data!$F$2:$F$44262))</f>
        <v>132</v>
      </c>
      <c r="L141" s="48" cm="1">
        <f t="array" ref="L141">SUMPRODUCT((Data!$A$2:$A$44262=L$3)*(Data!$D$2:$D$44262=$A141)*(Data!$E$2:$E$44262=$B141)*(Data!$F$2:$F$44262))</f>
        <v>143</v>
      </c>
      <c r="M141" s="48" cm="1">
        <f t="array" ref="M141">SUMPRODUCT((Data!$A$2:$A$44262=M$3)*(Data!$D$2:$D$44262=$A141)*(Data!$E$2:$E$44262=$B141)*(Data!$F$2:$F$44262))</f>
        <v>165</v>
      </c>
      <c r="N141" s="48" cm="1">
        <f t="array" ref="N141">SUMPRODUCT((Data!$A$2:$A$44262=N$3)*(Data!$D$2:$D$44262=$A141)*(Data!$E$2:$E$44262=$B141)*(Data!$F$2:$F$44262))</f>
        <v>123</v>
      </c>
      <c r="O141" s="48" cm="1">
        <f t="array" ref="O141">SUMPRODUCT((Data!$A$2:$A$44262=O$3)*(Data!$D$2:$D$44262=$A141)*(Data!$E$2:$E$44262=$B141)*(Data!$F$2:$F$44262))</f>
        <v>102</v>
      </c>
      <c r="P141" s="48" cm="1">
        <f t="array" ref="P141">SUMPRODUCT((Data!$A$2:$A$44262=P$3)*(Data!$D$2:$D$44262=$A141)*(Data!$E$2:$E$44262=$B141)*(Data!$F$2:$F$44262))</f>
        <v>116</v>
      </c>
      <c r="Q141" s="48" cm="1">
        <f t="array" ref="Q141">SUMPRODUCT((Data!$A$2:$A$44262=Q$3)*(Data!$D$2:$D$44262=$A141)*(Data!$E$2:$E$44262=$B141)*(Data!$F$2:$F$44262))</f>
        <v>109</v>
      </c>
      <c r="R141" s="49" cm="1">
        <f t="array" ref="R141">SUMPRODUCT((Data!$A$2:$A$44262=R$3)*(Data!$D$2:$D$44262=$A141)*(Data!$E$2:$E$44262=$B141)*(Data!$F$2:$F$44262))</f>
        <v>110</v>
      </c>
      <c r="S141" s="48" cm="1">
        <f t="array" ref="S141">SUMPRODUCT((Data!$B$2:$B$44262=S$3)*(Data!$D$2:$D$44262=$A141)*(Data!$E$2:$E$44262=$B141)*(Data!$F$2:$F$44262))</f>
        <v>109</v>
      </c>
      <c r="T141" s="48" cm="1">
        <f t="array" ref="T141">SUMPRODUCT((Data!$B$2:$B$44262=T$3)*(Data!$D$2:$D$44262=$A141)*(Data!$E$2:$E$44262=$B141)*(Data!$F$2:$F$44262))</f>
        <v>110</v>
      </c>
      <c r="U141" s="58">
        <f t="shared" si="9"/>
        <v>9.1743119266054496E-3</v>
      </c>
      <c r="V141" s="58"/>
      <c r="W141" s="47"/>
      <c r="X141" s="47"/>
      <c r="Y141" s="47"/>
      <c r="Z141" s="47"/>
      <c r="AA141" s="47"/>
      <c r="AB141" s="47"/>
      <c r="AC141" s="47"/>
      <c r="AD141" s="47"/>
      <c r="AE141" s="47"/>
      <c r="AF141" s="47"/>
      <c r="AG141" s="47"/>
      <c r="AH141" s="52"/>
    </row>
    <row r="142" spans="1:34" ht="15.75" x14ac:dyDescent="0.2">
      <c r="A142" s="61" t="s">
        <v>105</v>
      </c>
      <c r="B142" s="52" t="s">
        <v>122</v>
      </c>
      <c r="C142" s="48">
        <f>SUMPRODUCT(('Old Data'!$A$2:$A$8848=C$3)*('Old Data'!$D$2:$D$8848=$A142)*('Old Data'!$E$2:$E$8848=$B142)*('Old Data'!$F$2:$F$8848))</f>
        <v>26</v>
      </c>
      <c r="D142" s="48" cm="1">
        <f t="array" ref="D142">SUMPRODUCT((Data!$A$2:$A$44262=D$3)*(Data!$D$2:$D$44262=$A142)*(Data!$E$2:$E$44262=$B142)*(Data!$F$2:$F$44262))</f>
        <v>18</v>
      </c>
      <c r="E142" s="48" cm="1">
        <f t="array" ref="E142">SUMPRODUCT((Data!$A$2:$A$44262=E$3)*(Data!$D$2:$D$44262=$A142)*(Data!$E$2:$E$44262=$B142)*(Data!$F$2:$F$44262))</f>
        <v>16</v>
      </c>
      <c r="F142" s="48" cm="1">
        <f t="array" ref="F142">SUMPRODUCT((Data!$A$2:$A$44262=F$3)*(Data!$D$2:$D$44262=$A142)*(Data!$E$2:$E$44262=$B142)*(Data!$F$2:$F$44262))</f>
        <v>9</v>
      </c>
      <c r="G142" s="48" cm="1">
        <f t="array" ref="G142">SUMPRODUCT((Data!$A$2:$A$44262=G$3)*(Data!$D$2:$D$44262=$A142)*(Data!$E$2:$E$44262=$B142)*(Data!$F$2:$F$44262))</f>
        <v>11</v>
      </c>
      <c r="H142" s="48" cm="1">
        <f t="array" ref="H142">SUMPRODUCT((Data!$A$2:$A$44262=H$3)*(Data!$D$2:$D$44262=$A142)*(Data!$E$2:$E$44262=$B142)*(Data!$F$2:$F$44262))</f>
        <v>10</v>
      </c>
      <c r="I142" s="48" cm="1">
        <f t="array" ref="I142">SUMPRODUCT((Data!$A$2:$A$44262=I$3)*(Data!$D$2:$D$44262=$A142)*(Data!$E$2:$E$44262=$B142)*(Data!$F$2:$F$44262))</f>
        <v>11</v>
      </c>
      <c r="J142" s="48" cm="1">
        <f t="array" ref="J142">SUMPRODUCT((Data!$A$2:$A$44262=J$3)*(Data!$D$2:$D$44262=$A142)*(Data!$E$2:$E$44262=$B142)*(Data!$F$2:$F$44262))</f>
        <v>9</v>
      </c>
      <c r="K142" s="48" cm="1">
        <f t="array" ref="K142">SUMPRODUCT((Data!$A$2:$A$44262=K$3)*(Data!$D$2:$D$44262=$A142)*(Data!$E$2:$E$44262=$B142)*(Data!$F$2:$F$44262))</f>
        <v>6</v>
      </c>
      <c r="L142" s="48" cm="1">
        <f t="array" ref="L142">SUMPRODUCT((Data!$A$2:$A$44262=L$3)*(Data!$D$2:$D$44262=$A142)*(Data!$E$2:$E$44262=$B142)*(Data!$F$2:$F$44262))</f>
        <v>13</v>
      </c>
      <c r="M142" s="48" cm="1">
        <f t="array" ref="M142">SUMPRODUCT((Data!$A$2:$A$44262=M$3)*(Data!$D$2:$D$44262=$A142)*(Data!$E$2:$E$44262=$B142)*(Data!$F$2:$F$44262))</f>
        <v>19</v>
      </c>
      <c r="N142" s="48" cm="1">
        <f t="array" ref="N142">SUMPRODUCT((Data!$A$2:$A$44262=N$3)*(Data!$D$2:$D$44262=$A142)*(Data!$E$2:$E$44262=$B142)*(Data!$F$2:$F$44262))</f>
        <v>9</v>
      </c>
      <c r="O142" s="48" cm="1">
        <f t="array" ref="O142">SUMPRODUCT((Data!$A$2:$A$44262=O$3)*(Data!$D$2:$D$44262=$A142)*(Data!$E$2:$E$44262=$B142)*(Data!$F$2:$F$44262))</f>
        <v>10</v>
      </c>
      <c r="P142" s="48" cm="1">
        <f t="array" ref="P142">SUMPRODUCT((Data!$A$2:$A$44262=P$3)*(Data!$D$2:$D$44262=$A142)*(Data!$E$2:$E$44262=$B142)*(Data!$F$2:$F$44262))</f>
        <v>3</v>
      </c>
      <c r="Q142" s="48" cm="1">
        <f t="array" ref="Q142">SUMPRODUCT((Data!$A$2:$A$44262=Q$3)*(Data!$D$2:$D$44262=$A142)*(Data!$E$2:$E$44262=$B142)*(Data!$F$2:$F$44262))</f>
        <v>6</v>
      </c>
      <c r="R142" s="49" cm="1">
        <f t="array" ref="R142">SUMPRODUCT((Data!$A$2:$A$44262=R$3)*(Data!$D$2:$D$44262=$A142)*(Data!$E$2:$E$44262=$B142)*(Data!$F$2:$F$44262))</f>
        <v>8</v>
      </c>
      <c r="S142" s="48" cm="1">
        <f t="array" ref="S142">SUMPRODUCT((Data!$B$2:$B$44262=S$3)*(Data!$D$2:$D$44262=$A142)*(Data!$E$2:$E$44262=$B142)*(Data!$F$2:$F$44262))</f>
        <v>6</v>
      </c>
      <c r="T142" s="48" cm="1">
        <f t="array" ref="T142">SUMPRODUCT((Data!$B$2:$B$44262=T$3)*(Data!$D$2:$D$44262=$A142)*(Data!$E$2:$E$44262=$B142)*(Data!$F$2:$F$44262))</f>
        <v>8</v>
      </c>
      <c r="U142" s="58">
        <f t="shared" si="9"/>
        <v>0.33333333333333326</v>
      </c>
      <c r="V142" s="58"/>
      <c r="W142" s="47"/>
      <c r="X142" s="47"/>
      <c r="Y142" s="47"/>
      <c r="Z142" s="47"/>
      <c r="AA142" s="47"/>
      <c r="AB142" s="47"/>
      <c r="AC142" s="47"/>
      <c r="AD142" s="47"/>
      <c r="AE142" s="47"/>
      <c r="AF142" s="47"/>
      <c r="AG142" s="47"/>
      <c r="AH142" s="52"/>
    </row>
    <row r="143" spans="1:34" ht="15.75" x14ac:dyDescent="0.2">
      <c r="A143" s="61" t="s">
        <v>105</v>
      </c>
      <c r="B143" s="52" t="s">
        <v>123</v>
      </c>
      <c r="C143" s="48">
        <f>SUMPRODUCT(('Old Data'!$A$2:$A$8848=C$3)*('Old Data'!$D$2:$D$8848=$A143)*('Old Data'!$E$2:$E$8848=$B143)*('Old Data'!$F$2:$F$8848))</f>
        <v>28</v>
      </c>
      <c r="D143" s="48" cm="1">
        <f t="array" ref="D143">SUMPRODUCT((Data!$A$2:$A$44262=D$3)*(Data!$D$2:$D$44262=$A143)*(Data!$E$2:$E$44262=$B143)*(Data!$F$2:$F$44262))</f>
        <v>23</v>
      </c>
      <c r="E143" s="48" cm="1">
        <f t="array" ref="E143">SUMPRODUCT((Data!$A$2:$A$44262=E$3)*(Data!$D$2:$D$44262=$A143)*(Data!$E$2:$E$44262=$B143)*(Data!$F$2:$F$44262))</f>
        <v>30</v>
      </c>
      <c r="F143" s="48" cm="1">
        <f t="array" ref="F143">SUMPRODUCT((Data!$A$2:$A$44262=F$3)*(Data!$D$2:$D$44262=$A143)*(Data!$E$2:$E$44262=$B143)*(Data!$F$2:$F$44262))</f>
        <v>14</v>
      </c>
      <c r="G143" s="48" cm="1">
        <f t="array" ref="G143">SUMPRODUCT((Data!$A$2:$A$44262=G$3)*(Data!$D$2:$D$44262=$A143)*(Data!$E$2:$E$44262=$B143)*(Data!$F$2:$F$44262))</f>
        <v>17</v>
      </c>
      <c r="H143" s="48" cm="1">
        <f t="array" ref="H143">SUMPRODUCT((Data!$A$2:$A$44262=H$3)*(Data!$D$2:$D$44262=$A143)*(Data!$E$2:$E$44262=$B143)*(Data!$F$2:$F$44262))</f>
        <v>18</v>
      </c>
      <c r="I143" s="48" cm="1">
        <f t="array" ref="I143">SUMPRODUCT((Data!$A$2:$A$44262=I$3)*(Data!$D$2:$D$44262=$A143)*(Data!$E$2:$E$44262=$B143)*(Data!$F$2:$F$44262))</f>
        <v>23</v>
      </c>
      <c r="J143" s="48" cm="1">
        <f t="array" ref="J143">SUMPRODUCT((Data!$A$2:$A$44262=J$3)*(Data!$D$2:$D$44262=$A143)*(Data!$E$2:$E$44262=$B143)*(Data!$F$2:$F$44262))</f>
        <v>29</v>
      </c>
      <c r="K143" s="48" cm="1">
        <f t="array" ref="K143">SUMPRODUCT((Data!$A$2:$A$44262=K$3)*(Data!$D$2:$D$44262=$A143)*(Data!$E$2:$E$44262=$B143)*(Data!$F$2:$F$44262))</f>
        <v>14</v>
      </c>
      <c r="L143" s="48" cm="1">
        <f t="array" ref="L143">SUMPRODUCT((Data!$A$2:$A$44262=L$3)*(Data!$D$2:$D$44262=$A143)*(Data!$E$2:$E$44262=$B143)*(Data!$F$2:$F$44262))</f>
        <v>8</v>
      </c>
      <c r="M143" s="48" cm="1">
        <f t="array" ref="M143">SUMPRODUCT((Data!$A$2:$A$44262=M$3)*(Data!$D$2:$D$44262=$A143)*(Data!$E$2:$E$44262=$B143)*(Data!$F$2:$F$44262))</f>
        <v>31</v>
      </c>
      <c r="N143" s="48" cm="1">
        <f t="array" ref="N143">SUMPRODUCT((Data!$A$2:$A$44262=N$3)*(Data!$D$2:$D$44262=$A143)*(Data!$E$2:$E$44262=$B143)*(Data!$F$2:$F$44262))</f>
        <v>19</v>
      </c>
      <c r="O143" s="48" cm="1">
        <f t="array" ref="O143">SUMPRODUCT((Data!$A$2:$A$44262=O$3)*(Data!$D$2:$D$44262=$A143)*(Data!$E$2:$E$44262=$B143)*(Data!$F$2:$F$44262))</f>
        <v>27</v>
      </c>
      <c r="P143" s="48" cm="1">
        <f t="array" ref="P143">SUMPRODUCT((Data!$A$2:$A$44262=P$3)*(Data!$D$2:$D$44262=$A143)*(Data!$E$2:$E$44262=$B143)*(Data!$F$2:$F$44262))</f>
        <v>18</v>
      </c>
      <c r="Q143" s="48" cm="1">
        <f t="array" ref="Q143">SUMPRODUCT((Data!$A$2:$A$44262=Q$3)*(Data!$D$2:$D$44262=$A143)*(Data!$E$2:$E$44262=$B143)*(Data!$F$2:$F$44262))</f>
        <v>21</v>
      </c>
      <c r="R143" s="49" cm="1">
        <f t="array" ref="R143">SUMPRODUCT((Data!$A$2:$A$44262=R$3)*(Data!$D$2:$D$44262=$A143)*(Data!$E$2:$E$44262=$B143)*(Data!$F$2:$F$44262))</f>
        <v>25</v>
      </c>
      <c r="S143" s="48" cm="1">
        <f t="array" ref="S143">SUMPRODUCT((Data!$B$2:$B$44262=S$3)*(Data!$D$2:$D$44262=$A143)*(Data!$E$2:$E$44262=$B143)*(Data!$F$2:$F$44262))</f>
        <v>21</v>
      </c>
      <c r="T143" s="48" cm="1">
        <f t="array" ref="T143">SUMPRODUCT((Data!$B$2:$B$44262=T$3)*(Data!$D$2:$D$44262=$A143)*(Data!$E$2:$E$44262=$B143)*(Data!$F$2:$F$44262))</f>
        <v>25</v>
      </c>
      <c r="U143" s="58">
        <f t="shared" si="9"/>
        <v>0.19047619047619047</v>
      </c>
      <c r="V143" s="58"/>
      <c r="W143" s="47"/>
      <c r="X143" s="47"/>
      <c r="Y143" s="47"/>
      <c r="Z143" s="47"/>
      <c r="AA143" s="47"/>
      <c r="AB143" s="47"/>
      <c r="AC143" s="47"/>
      <c r="AD143" s="47"/>
      <c r="AE143" s="47"/>
      <c r="AF143" s="47"/>
      <c r="AG143" s="47"/>
      <c r="AH143" s="52"/>
    </row>
    <row r="144" spans="1:34" ht="15.75" x14ac:dyDescent="0.2">
      <c r="A144" s="61" t="s">
        <v>105</v>
      </c>
      <c r="B144" s="52" t="s">
        <v>124</v>
      </c>
      <c r="C144" s="48">
        <f>SUMPRODUCT(('Old Data'!$A$2:$A$8848=C$3)*('Old Data'!$D$2:$D$8848=$A144)*('Old Data'!$E$2:$E$8848=$B144)*('Old Data'!$F$2:$F$8848))</f>
        <v>30</v>
      </c>
      <c r="D144" s="48" cm="1">
        <f t="array" ref="D144">SUMPRODUCT((Data!$A$2:$A$44262=D$3)*(Data!$D$2:$D$44262=$A144)*(Data!$E$2:$E$44262=$B144)*(Data!$F$2:$F$44262))</f>
        <v>34</v>
      </c>
      <c r="E144" s="48" cm="1">
        <f t="array" ref="E144">SUMPRODUCT((Data!$A$2:$A$44262=E$3)*(Data!$D$2:$D$44262=$A144)*(Data!$E$2:$E$44262=$B144)*(Data!$F$2:$F$44262))</f>
        <v>25</v>
      </c>
      <c r="F144" s="48" cm="1">
        <f t="array" ref="F144">SUMPRODUCT((Data!$A$2:$A$44262=F$3)*(Data!$D$2:$D$44262=$A144)*(Data!$E$2:$E$44262=$B144)*(Data!$F$2:$F$44262))</f>
        <v>24</v>
      </c>
      <c r="G144" s="48" cm="1">
        <f t="array" ref="G144">SUMPRODUCT((Data!$A$2:$A$44262=G$3)*(Data!$D$2:$D$44262=$A144)*(Data!$E$2:$E$44262=$B144)*(Data!$F$2:$F$44262))</f>
        <v>32</v>
      </c>
      <c r="H144" s="48" cm="1">
        <f t="array" ref="H144">SUMPRODUCT((Data!$A$2:$A$44262=H$3)*(Data!$D$2:$D$44262=$A144)*(Data!$E$2:$E$44262=$B144)*(Data!$F$2:$F$44262))</f>
        <v>28</v>
      </c>
      <c r="I144" s="48" cm="1">
        <f t="array" ref="I144">SUMPRODUCT((Data!$A$2:$A$44262=I$3)*(Data!$D$2:$D$44262=$A144)*(Data!$E$2:$E$44262=$B144)*(Data!$F$2:$F$44262))</f>
        <v>18</v>
      </c>
      <c r="J144" s="48" cm="1">
        <f t="array" ref="J144">SUMPRODUCT((Data!$A$2:$A$44262=J$3)*(Data!$D$2:$D$44262=$A144)*(Data!$E$2:$E$44262=$B144)*(Data!$F$2:$F$44262))</f>
        <v>36</v>
      </c>
      <c r="K144" s="48" cm="1">
        <f t="array" ref="K144">SUMPRODUCT((Data!$A$2:$A$44262=K$3)*(Data!$D$2:$D$44262=$A144)*(Data!$E$2:$E$44262=$B144)*(Data!$F$2:$F$44262))</f>
        <v>29</v>
      </c>
      <c r="L144" s="48" cm="1">
        <f t="array" ref="L144">SUMPRODUCT((Data!$A$2:$A$44262=L$3)*(Data!$D$2:$D$44262=$A144)*(Data!$E$2:$E$44262=$B144)*(Data!$F$2:$F$44262))</f>
        <v>27</v>
      </c>
      <c r="M144" s="48" cm="1">
        <f t="array" ref="M144">SUMPRODUCT((Data!$A$2:$A$44262=M$3)*(Data!$D$2:$D$44262=$A144)*(Data!$E$2:$E$44262=$B144)*(Data!$F$2:$F$44262))</f>
        <v>33</v>
      </c>
      <c r="N144" s="48" cm="1">
        <f t="array" ref="N144">SUMPRODUCT((Data!$A$2:$A$44262=N$3)*(Data!$D$2:$D$44262=$A144)*(Data!$E$2:$E$44262=$B144)*(Data!$F$2:$F$44262))</f>
        <v>24</v>
      </c>
      <c r="O144" s="48" cm="1">
        <f t="array" ref="O144">SUMPRODUCT((Data!$A$2:$A$44262=O$3)*(Data!$D$2:$D$44262=$A144)*(Data!$E$2:$E$44262=$B144)*(Data!$F$2:$F$44262))</f>
        <v>23</v>
      </c>
      <c r="P144" s="48" cm="1">
        <f t="array" ref="P144">SUMPRODUCT((Data!$A$2:$A$44262=P$3)*(Data!$D$2:$D$44262=$A144)*(Data!$E$2:$E$44262=$B144)*(Data!$F$2:$F$44262))</f>
        <v>25</v>
      </c>
      <c r="Q144" s="48" cm="1">
        <f t="array" ref="Q144">SUMPRODUCT((Data!$A$2:$A$44262=Q$3)*(Data!$D$2:$D$44262=$A144)*(Data!$E$2:$E$44262=$B144)*(Data!$F$2:$F$44262))</f>
        <v>19</v>
      </c>
      <c r="R144" s="49" cm="1">
        <f t="array" ref="R144">SUMPRODUCT((Data!$A$2:$A$44262=R$3)*(Data!$D$2:$D$44262=$A144)*(Data!$E$2:$E$44262=$B144)*(Data!$F$2:$F$44262))</f>
        <v>24</v>
      </c>
      <c r="S144" s="48" cm="1">
        <f t="array" ref="S144">SUMPRODUCT((Data!$B$2:$B$44262=S$3)*(Data!$D$2:$D$44262=$A144)*(Data!$E$2:$E$44262=$B144)*(Data!$F$2:$F$44262))</f>
        <v>19</v>
      </c>
      <c r="T144" s="48" cm="1">
        <f t="array" ref="T144">SUMPRODUCT((Data!$B$2:$B$44262=T$3)*(Data!$D$2:$D$44262=$A144)*(Data!$E$2:$E$44262=$B144)*(Data!$F$2:$F$44262))</f>
        <v>24</v>
      </c>
      <c r="U144" s="58">
        <f t="shared" si="9"/>
        <v>0.26315789473684204</v>
      </c>
      <c r="V144" s="58"/>
      <c r="W144" s="47"/>
      <c r="X144" s="47"/>
      <c r="Y144" s="47"/>
      <c r="Z144" s="47"/>
      <c r="AA144" s="47"/>
      <c r="AB144" s="47"/>
      <c r="AC144" s="47"/>
      <c r="AD144" s="47"/>
      <c r="AE144" s="47"/>
      <c r="AF144" s="47"/>
      <c r="AG144" s="47"/>
      <c r="AH144" s="52"/>
    </row>
    <row r="145" spans="1:34" ht="15.75" x14ac:dyDescent="0.2">
      <c r="A145" s="61" t="s">
        <v>105</v>
      </c>
      <c r="B145" s="52" t="s">
        <v>125</v>
      </c>
      <c r="C145" s="48">
        <f>SUMPRODUCT(('Old Data'!$A$2:$A$8848=C$3)*('Old Data'!$D$2:$D$8848=$A145)*('Old Data'!$E$2:$E$8848=$B145)*('Old Data'!$F$2:$F$8848))</f>
        <v>99</v>
      </c>
      <c r="D145" s="48" cm="1">
        <f t="array" ref="D145">SUMPRODUCT((Data!$A$2:$A$44262=D$3)*(Data!$D$2:$D$44262=$A145)*(Data!$E$2:$E$44262=$B145)*(Data!$F$2:$F$44262))</f>
        <v>77</v>
      </c>
      <c r="E145" s="48" cm="1">
        <f t="array" ref="E145">SUMPRODUCT((Data!$A$2:$A$44262=E$3)*(Data!$D$2:$D$44262=$A145)*(Data!$E$2:$E$44262=$B145)*(Data!$F$2:$F$44262))</f>
        <v>67</v>
      </c>
      <c r="F145" s="48" cm="1">
        <f t="array" ref="F145">SUMPRODUCT((Data!$A$2:$A$44262=F$3)*(Data!$D$2:$D$44262=$A145)*(Data!$E$2:$E$44262=$B145)*(Data!$F$2:$F$44262))</f>
        <v>83</v>
      </c>
      <c r="G145" s="48" cm="1">
        <f t="array" ref="G145">SUMPRODUCT((Data!$A$2:$A$44262=G$3)*(Data!$D$2:$D$44262=$A145)*(Data!$E$2:$E$44262=$B145)*(Data!$F$2:$F$44262))</f>
        <v>78</v>
      </c>
      <c r="H145" s="48" cm="1">
        <f t="array" ref="H145">SUMPRODUCT((Data!$A$2:$A$44262=H$3)*(Data!$D$2:$D$44262=$A145)*(Data!$E$2:$E$44262=$B145)*(Data!$F$2:$F$44262))</f>
        <v>74</v>
      </c>
      <c r="I145" s="48" cm="1">
        <f t="array" ref="I145">SUMPRODUCT((Data!$A$2:$A$44262=I$3)*(Data!$D$2:$D$44262=$A145)*(Data!$E$2:$E$44262=$B145)*(Data!$F$2:$F$44262))</f>
        <v>75</v>
      </c>
      <c r="J145" s="48" cm="1">
        <f t="array" ref="J145">SUMPRODUCT((Data!$A$2:$A$44262=J$3)*(Data!$D$2:$D$44262=$A145)*(Data!$E$2:$E$44262=$B145)*(Data!$F$2:$F$44262))</f>
        <v>80</v>
      </c>
      <c r="K145" s="48" cm="1">
        <f t="array" ref="K145">SUMPRODUCT((Data!$A$2:$A$44262=K$3)*(Data!$D$2:$D$44262=$A145)*(Data!$E$2:$E$44262=$B145)*(Data!$F$2:$F$44262))</f>
        <v>114</v>
      </c>
      <c r="L145" s="48" cm="1">
        <f t="array" ref="L145">SUMPRODUCT((Data!$A$2:$A$44262=L$3)*(Data!$D$2:$D$44262=$A145)*(Data!$E$2:$E$44262=$B145)*(Data!$F$2:$F$44262))</f>
        <v>117</v>
      </c>
      <c r="M145" s="48" cm="1">
        <f t="array" ref="M145">SUMPRODUCT((Data!$A$2:$A$44262=M$3)*(Data!$D$2:$D$44262=$A145)*(Data!$E$2:$E$44262=$B145)*(Data!$F$2:$F$44262))</f>
        <v>125</v>
      </c>
      <c r="N145" s="48" cm="1">
        <f t="array" ref="N145">SUMPRODUCT((Data!$A$2:$A$44262=N$3)*(Data!$D$2:$D$44262=$A145)*(Data!$E$2:$E$44262=$B145)*(Data!$F$2:$F$44262))</f>
        <v>115</v>
      </c>
      <c r="O145" s="48" cm="1">
        <f t="array" ref="O145">SUMPRODUCT((Data!$A$2:$A$44262=O$3)*(Data!$D$2:$D$44262=$A145)*(Data!$E$2:$E$44262=$B145)*(Data!$F$2:$F$44262))</f>
        <v>131</v>
      </c>
      <c r="P145" s="48" cm="1">
        <f t="array" ref="P145">SUMPRODUCT((Data!$A$2:$A$44262=P$3)*(Data!$D$2:$D$44262=$A145)*(Data!$E$2:$E$44262=$B145)*(Data!$F$2:$F$44262))</f>
        <v>136</v>
      </c>
      <c r="Q145" s="48" cm="1">
        <f t="array" ref="Q145">SUMPRODUCT((Data!$A$2:$A$44262=Q$3)*(Data!$D$2:$D$44262=$A145)*(Data!$E$2:$E$44262=$B145)*(Data!$F$2:$F$44262))</f>
        <v>147</v>
      </c>
      <c r="R145" s="49" cm="1">
        <f t="array" ref="R145">SUMPRODUCT((Data!$A$2:$A$44262=R$3)*(Data!$D$2:$D$44262=$A145)*(Data!$E$2:$E$44262=$B145)*(Data!$F$2:$F$44262))</f>
        <v>146</v>
      </c>
      <c r="S145" s="48" cm="1">
        <f t="array" ref="S145">SUMPRODUCT((Data!$B$2:$B$44262=S$3)*(Data!$D$2:$D$44262=$A145)*(Data!$E$2:$E$44262=$B145)*(Data!$F$2:$F$44262))</f>
        <v>147</v>
      </c>
      <c r="T145" s="48" cm="1">
        <f t="array" ref="T145">SUMPRODUCT((Data!$B$2:$B$44262=T$3)*(Data!$D$2:$D$44262=$A145)*(Data!$E$2:$E$44262=$B145)*(Data!$F$2:$F$44262))</f>
        <v>146</v>
      </c>
      <c r="U145" s="58">
        <f t="shared" si="9"/>
        <v>-6.8027210884353817E-3</v>
      </c>
      <c r="V145" s="58"/>
      <c r="W145" s="47"/>
      <c r="X145" s="47"/>
      <c r="Y145" s="47"/>
      <c r="Z145" s="47"/>
      <c r="AA145" s="47"/>
      <c r="AB145" s="47"/>
      <c r="AC145" s="47"/>
      <c r="AD145" s="47"/>
      <c r="AE145" s="47"/>
      <c r="AF145" s="47"/>
      <c r="AG145" s="47"/>
      <c r="AH145" s="52"/>
    </row>
    <row r="146" spans="1:34" ht="15.75" x14ac:dyDescent="0.2">
      <c r="A146" s="61" t="s">
        <v>105</v>
      </c>
      <c r="B146" s="52" t="s">
        <v>126</v>
      </c>
      <c r="C146" s="48">
        <f>SUMPRODUCT(('Old Data'!$A$2:$A$8848=C$3)*('Old Data'!$D$2:$D$8848=$A146)*('Old Data'!$E$2:$E$8848=$B146)*('Old Data'!$F$2:$F$8848))</f>
        <v>36</v>
      </c>
      <c r="D146" s="48" cm="1">
        <f t="array" ref="D146">SUMPRODUCT((Data!$A$2:$A$44262=D$3)*(Data!$D$2:$D$44262=$A146)*(Data!$E$2:$E$44262=$B146)*(Data!$F$2:$F$44262))</f>
        <v>48</v>
      </c>
      <c r="E146" s="48" cm="1">
        <f t="array" ref="E146">SUMPRODUCT((Data!$A$2:$A$44262=E$3)*(Data!$D$2:$D$44262=$A146)*(Data!$E$2:$E$44262=$B146)*(Data!$F$2:$F$44262))</f>
        <v>31</v>
      </c>
      <c r="F146" s="48" cm="1">
        <f t="array" ref="F146">SUMPRODUCT((Data!$A$2:$A$44262=F$3)*(Data!$D$2:$D$44262=$A146)*(Data!$E$2:$E$44262=$B146)*(Data!$F$2:$F$44262))</f>
        <v>26</v>
      </c>
      <c r="G146" s="48" cm="1">
        <f t="array" ref="G146">SUMPRODUCT((Data!$A$2:$A$44262=G$3)*(Data!$D$2:$D$44262=$A146)*(Data!$E$2:$E$44262=$B146)*(Data!$F$2:$F$44262))</f>
        <v>35</v>
      </c>
      <c r="H146" s="48" cm="1">
        <f t="array" ref="H146">SUMPRODUCT((Data!$A$2:$A$44262=H$3)*(Data!$D$2:$D$44262=$A146)*(Data!$E$2:$E$44262=$B146)*(Data!$F$2:$F$44262))</f>
        <v>33</v>
      </c>
      <c r="I146" s="48" cm="1">
        <f t="array" ref="I146">SUMPRODUCT((Data!$A$2:$A$44262=I$3)*(Data!$D$2:$D$44262=$A146)*(Data!$E$2:$E$44262=$B146)*(Data!$F$2:$F$44262))</f>
        <v>45</v>
      </c>
      <c r="J146" s="48" cm="1">
        <f t="array" ref="J146">SUMPRODUCT((Data!$A$2:$A$44262=J$3)*(Data!$D$2:$D$44262=$A146)*(Data!$E$2:$E$44262=$B146)*(Data!$F$2:$F$44262))</f>
        <v>38</v>
      </c>
      <c r="K146" s="48" cm="1">
        <f t="array" ref="K146">SUMPRODUCT((Data!$A$2:$A$44262=K$3)*(Data!$D$2:$D$44262=$A146)*(Data!$E$2:$E$44262=$B146)*(Data!$F$2:$F$44262))</f>
        <v>50</v>
      </c>
      <c r="L146" s="48" cm="1">
        <f t="array" ref="L146">SUMPRODUCT((Data!$A$2:$A$44262=L$3)*(Data!$D$2:$D$44262=$A146)*(Data!$E$2:$E$44262=$B146)*(Data!$F$2:$F$44262))</f>
        <v>68</v>
      </c>
      <c r="M146" s="48" cm="1">
        <f t="array" ref="M146">SUMPRODUCT((Data!$A$2:$A$44262=M$3)*(Data!$D$2:$D$44262=$A146)*(Data!$E$2:$E$44262=$B146)*(Data!$F$2:$F$44262))</f>
        <v>55</v>
      </c>
      <c r="N146" s="48" cm="1">
        <f t="array" ref="N146">SUMPRODUCT((Data!$A$2:$A$44262=N$3)*(Data!$D$2:$D$44262=$A146)*(Data!$E$2:$E$44262=$B146)*(Data!$F$2:$F$44262))</f>
        <v>35</v>
      </c>
      <c r="O146" s="48" cm="1">
        <f t="array" ref="O146">SUMPRODUCT((Data!$A$2:$A$44262=O$3)*(Data!$D$2:$D$44262=$A146)*(Data!$E$2:$E$44262=$B146)*(Data!$F$2:$F$44262))</f>
        <v>46</v>
      </c>
      <c r="P146" s="48" cm="1">
        <f t="array" ref="P146">SUMPRODUCT((Data!$A$2:$A$44262=P$3)*(Data!$D$2:$D$44262=$A146)*(Data!$E$2:$E$44262=$B146)*(Data!$F$2:$F$44262))</f>
        <v>30</v>
      </c>
      <c r="Q146" s="48" cm="1">
        <f t="array" ref="Q146">SUMPRODUCT((Data!$A$2:$A$44262=Q$3)*(Data!$D$2:$D$44262=$A146)*(Data!$E$2:$E$44262=$B146)*(Data!$F$2:$F$44262))</f>
        <v>49</v>
      </c>
      <c r="R146" s="49" cm="1">
        <f t="array" ref="R146">SUMPRODUCT((Data!$A$2:$A$44262=R$3)*(Data!$D$2:$D$44262=$A146)*(Data!$E$2:$E$44262=$B146)*(Data!$F$2:$F$44262))</f>
        <v>44</v>
      </c>
      <c r="S146" s="48" cm="1">
        <f t="array" ref="S146">SUMPRODUCT((Data!$B$2:$B$44262=S$3)*(Data!$D$2:$D$44262=$A146)*(Data!$E$2:$E$44262=$B146)*(Data!$F$2:$F$44262))</f>
        <v>49</v>
      </c>
      <c r="T146" s="48" cm="1">
        <f t="array" ref="T146">SUMPRODUCT((Data!$B$2:$B$44262=T$3)*(Data!$D$2:$D$44262=$A146)*(Data!$E$2:$E$44262=$B146)*(Data!$F$2:$F$44262))</f>
        <v>44</v>
      </c>
      <c r="U146" s="58">
        <f t="shared" si="9"/>
        <v>-0.10204081632653061</v>
      </c>
      <c r="V146" s="58"/>
      <c r="W146" s="47"/>
      <c r="X146" s="47"/>
      <c r="Y146" s="47"/>
      <c r="Z146" s="47"/>
      <c r="AA146" s="47"/>
      <c r="AB146" s="47"/>
      <c r="AC146" s="47"/>
      <c r="AD146" s="47"/>
      <c r="AE146" s="47"/>
      <c r="AF146" s="47"/>
      <c r="AG146" s="47"/>
      <c r="AH146" s="52"/>
    </row>
    <row r="147" spans="1:34" ht="15.75" x14ac:dyDescent="0.2">
      <c r="A147" s="61" t="s">
        <v>105</v>
      </c>
      <c r="B147" s="52" t="s">
        <v>127</v>
      </c>
      <c r="C147" s="48">
        <f>SUMPRODUCT(('Old Data'!$A$2:$A$8848=C$3)*('Old Data'!$D$2:$D$8848=$A147)*('Old Data'!$E$2:$E$8848=$B147)*('Old Data'!$F$2:$F$8848))</f>
        <v>210</v>
      </c>
      <c r="D147" s="48" cm="1">
        <f t="array" ref="D147">SUMPRODUCT((Data!$A$2:$A$44262=D$3)*(Data!$D$2:$D$44262=$A147)*(Data!$E$2:$E$44262=$B147)*(Data!$F$2:$F$44262))</f>
        <v>186</v>
      </c>
      <c r="E147" s="48" cm="1">
        <f t="array" ref="E147">SUMPRODUCT((Data!$A$2:$A$44262=E$3)*(Data!$D$2:$D$44262=$A147)*(Data!$E$2:$E$44262=$B147)*(Data!$F$2:$F$44262))</f>
        <v>186</v>
      </c>
      <c r="F147" s="48" cm="1">
        <f t="array" ref="F147">SUMPRODUCT((Data!$A$2:$A$44262=F$3)*(Data!$D$2:$D$44262=$A147)*(Data!$E$2:$E$44262=$B147)*(Data!$F$2:$F$44262))</f>
        <v>169</v>
      </c>
      <c r="G147" s="48" cm="1">
        <f t="array" ref="G147">SUMPRODUCT((Data!$A$2:$A$44262=G$3)*(Data!$D$2:$D$44262=$A147)*(Data!$E$2:$E$44262=$B147)*(Data!$F$2:$F$44262))</f>
        <v>184</v>
      </c>
      <c r="H147" s="48" cm="1">
        <f t="array" ref="H147">SUMPRODUCT((Data!$A$2:$A$44262=H$3)*(Data!$D$2:$D$44262=$A147)*(Data!$E$2:$E$44262=$B147)*(Data!$F$2:$F$44262))</f>
        <v>194</v>
      </c>
      <c r="I147" s="48" cm="1">
        <f t="array" ref="I147">SUMPRODUCT((Data!$A$2:$A$44262=I$3)*(Data!$D$2:$D$44262=$A147)*(Data!$E$2:$E$44262=$B147)*(Data!$F$2:$F$44262))</f>
        <v>227</v>
      </c>
      <c r="J147" s="48" cm="1">
        <f t="array" ref="J147">SUMPRODUCT((Data!$A$2:$A$44262=J$3)*(Data!$D$2:$D$44262=$A147)*(Data!$E$2:$E$44262=$B147)*(Data!$F$2:$F$44262))</f>
        <v>216</v>
      </c>
      <c r="K147" s="48" cm="1">
        <f t="array" ref="K147">SUMPRODUCT((Data!$A$2:$A$44262=K$3)*(Data!$D$2:$D$44262=$A147)*(Data!$E$2:$E$44262=$B147)*(Data!$F$2:$F$44262))</f>
        <v>338</v>
      </c>
      <c r="L147" s="48" cm="1">
        <f t="array" ref="L147">SUMPRODUCT((Data!$A$2:$A$44262=L$3)*(Data!$D$2:$D$44262=$A147)*(Data!$E$2:$E$44262=$B147)*(Data!$F$2:$F$44262))</f>
        <v>404</v>
      </c>
      <c r="M147" s="48" cm="1">
        <f t="array" ref="M147">SUMPRODUCT((Data!$A$2:$A$44262=M$3)*(Data!$D$2:$D$44262=$A147)*(Data!$E$2:$E$44262=$B147)*(Data!$F$2:$F$44262))</f>
        <v>421</v>
      </c>
      <c r="N147" s="48" cm="1">
        <f t="array" ref="N147">SUMPRODUCT((Data!$A$2:$A$44262=N$3)*(Data!$D$2:$D$44262=$A147)*(Data!$E$2:$E$44262=$B147)*(Data!$F$2:$F$44262))</f>
        <v>359</v>
      </c>
      <c r="O147" s="48" cm="1">
        <f t="array" ref="O147">SUMPRODUCT((Data!$A$2:$A$44262=O$3)*(Data!$D$2:$D$44262=$A147)*(Data!$E$2:$E$44262=$B147)*(Data!$F$2:$F$44262))</f>
        <v>409</v>
      </c>
      <c r="P147" s="48" cm="1">
        <f t="array" ref="P147">SUMPRODUCT((Data!$A$2:$A$44262=P$3)*(Data!$D$2:$D$44262=$A147)*(Data!$E$2:$E$44262=$B147)*(Data!$F$2:$F$44262))</f>
        <v>408</v>
      </c>
      <c r="Q147" s="48" cm="1">
        <f t="array" ref="Q147">SUMPRODUCT((Data!$A$2:$A$44262=Q$3)*(Data!$D$2:$D$44262=$A147)*(Data!$E$2:$E$44262=$B147)*(Data!$F$2:$F$44262))</f>
        <v>447</v>
      </c>
      <c r="R147" s="49" cm="1">
        <f t="array" ref="R147">SUMPRODUCT((Data!$A$2:$A$44262=R$3)*(Data!$D$2:$D$44262=$A147)*(Data!$E$2:$E$44262=$B147)*(Data!$F$2:$F$44262))</f>
        <v>520</v>
      </c>
      <c r="S147" s="48" cm="1">
        <f t="array" ref="S147">SUMPRODUCT((Data!$B$2:$B$44262=S$3)*(Data!$D$2:$D$44262=$A147)*(Data!$E$2:$E$44262=$B147)*(Data!$F$2:$F$44262))</f>
        <v>447</v>
      </c>
      <c r="T147" s="48" cm="1">
        <f t="array" ref="T147">SUMPRODUCT((Data!$B$2:$B$44262=T$3)*(Data!$D$2:$D$44262=$A147)*(Data!$E$2:$E$44262=$B147)*(Data!$F$2:$F$44262))</f>
        <v>520</v>
      </c>
      <c r="U147" s="58">
        <f t="shared" si="9"/>
        <v>0.16331096196868011</v>
      </c>
      <c r="V147" s="58"/>
      <c r="W147" s="47"/>
      <c r="X147" s="47"/>
      <c r="Y147" s="47"/>
      <c r="Z147" s="47"/>
      <c r="AA147" s="47"/>
      <c r="AB147" s="47"/>
      <c r="AC147" s="47"/>
      <c r="AD147" s="47"/>
      <c r="AE147" s="47"/>
      <c r="AF147" s="47"/>
      <c r="AG147" s="47"/>
      <c r="AH147" s="52"/>
    </row>
    <row r="148" spans="1:34" s="60" customFormat="1" ht="15.75" x14ac:dyDescent="0.25">
      <c r="A148" s="59" t="s">
        <v>128</v>
      </c>
      <c r="B148" s="54" t="s">
        <v>12</v>
      </c>
      <c r="C148" s="45">
        <f>SUM(C149:C151)</f>
        <v>6303</v>
      </c>
      <c r="D148" s="45" cm="1">
        <f t="array" ref="D148">SUMPRODUCT((Data!$A$2:$A$44262=D$3)*(Data!$D$2:$D$44262=$A148)*(Data!$F$2:$F$44262))</f>
        <v>5690</v>
      </c>
      <c r="E148" s="45" cm="1">
        <f t="array" ref="E148">SUMPRODUCT((Data!$A$2:$A$44262=E$3)*(Data!$D$2:$D$44262=$A148)*(Data!$F$2:$F$44262))</f>
        <v>4968</v>
      </c>
      <c r="F148" s="45" cm="1">
        <f t="array" ref="F148">SUMPRODUCT((Data!$A$2:$A$44262=F$3)*(Data!$D$2:$D$44262=$A148)*(Data!$F$2:$F$44262))</f>
        <v>4545</v>
      </c>
      <c r="G148" s="45" cm="1">
        <f t="array" ref="G148">SUMPRODUCT((Data!$A$2:$A$44262=G$3)*(Data!$D$2:$D$44262=$A148)*(Data!$F$2:$F$44262))</f>
        <v>4171</v>
      </c>
      <c r="H148" s="45" cm="1">
        <f t="array" ref="H148">SUMPRODUCT((Data!$A$2:$A$44262=H$3)*(Data!$D$2:$D$44262=$A148)*(Data!$F$2:$F$44262))</f>
        <v>3944</v>
      </c>
      <c r="I148" s="45" cm="1">
        <f t="array" ref="I148">SUMPRODUCT((Data!$A$2:$A$44262=I$3)*(Data!$D$2:$D$44262=$A148)*(Data!$F$2:$F$44262))</f>
        <v>3719</v>
      </c>
      <c r="J148" s="45" cm="1">
        <f t="array" ref="J148">SUMPRODUCT((Data!$A$2:$A$44262=J$3)*(Data!$D$2:$D$44262=$A148)*(Data!$F$2:$F$44262))</f>
        <v>3595</v>
      </c>
      <c r="K148" s="45" cm="1">
        <f t="array" ref="K148">SUMPRODUCT((Data!$A$2:$A$44262=K$3)*(Data!$D$2:$D$44262=$A148)*(Data!$F$2:$F$44262))</f>
        <v>3374</v>
      </c>
      <c r="L148" s="45" cm="1">
        <f t="array" ref="L148">SUMPRODUCT((Data!$A$2:$A$44262=L$3)*(Data!$D$2:$D$44262=$A148)*(Data!$F$2:$F$44262))</f>
        <v>3447</v>
      </c>
      <c r="M148" s="45" cm="1">
        <f t="array" ref="M148">SUMPRODUCT((Data!$A$2:$A$44262=M$3)*(Data!$D$2:$D$44262=$A148)*(Data!$F$2:$F$44262))</f>
        <v>3223</v>
      </c>
      <c r="N148" s="45" cm="1">
        <f t="array" ref="N148">SUMPRODUCT((Data!$A$2:$A$44262=N$3)*(Data!$D$2:$D$44262=$A148)*(Data!$F$2:$F$44262))</f>
        <v>2682</v>
      </c>
      <c r="O148" s="45" cm="1">
        <f t="array" ref="O148">SUMPRODUCT((Data!$A$2:$A$44262=O$3)*(Data!$D$2:$D$44262=$A148)*(Data!$F$2:$F$44262))</f>
        <v>3110</v>
      </c>
      <c r="P148" s="45" cm="1">
        <f t="array" ref="P148">SUMPRODUCT((Data!$A$2:$A$44262=P$3)*(Data!$D$2:$D$44262=$A148)*(Data!$F$2:$F$44262))</f>
        <v>3234</v>
      </c>
      <c r="Q148" s="45" cm="1">
        <f t="array" ref="Q148">SUMPRODUCT((Data!$A$2:$A$44262=Q$3)*(Data!$D$2:$D$44262=$A148)*(Data!$F$2:$F$44262))</f>
        <v>3274</v>
      </c>
      <c r="R148" s="46" cm="1">
        <f t="array" ref="R148">SUMPRODUCT((Data!$A$2:$A$44262=R$3)*(Data!$D$2:$D$44262=$A148)*(Data!$F$2:$F$44262))</f>
        <v>3137</v>
      </c>
      <c r="S148" s="45" cm="1">
        <f t="array" ref="S148">SUMPRODUCT((Data!$B$2:$B$44262=S$3)*(Data!$D$2:$D$44262=$A148)*(Data!$F$2:$F$44262))</f>
        <v>3274</v>
      </c>
      <c r="T148" s="45" cm="1">
        <f t="array" ref="T148">SUMPRODUCT((Data!$B$2:$B$44262=T$3)*(Data!$D$2:$D$44262=$A148)*(Data!$F$2:$F$44262))</f>
        <v>3137</v>
      </c>
      <c r="U148" s="58">
        <f t="shared" si="9"/>
        <v>-4.1844838118509475E-2</v>
      </c>
      <c r="V148" s="58"/>
      <c r="W148" s="47">
        <v>0</v>
      </c>
      <c r="X148" s="47">
        <v>0</v>
      </c>
      <c r="Y148" s="47">
        <v>0</v>
      </c>
      <c r="Z148" s="47">
        <v>0</v>
      </c>
      <c r="AA148" s="47">
        <v>0</v>
      </c>
      <c r="AB148" s="47">
        <v>0</v>
      </c>
      <c r="AC148" s="47">
        <v>0</v>
      </c>
      <c r="AD148" s="47">
        <v>0</v>
      </c>
      <c r="AE148" s="47">
        <v>0</v>
      </c>
      <c r="AF148" s="47">
        <v>0</v>
      </c>
      <c r="AG148" s="47">
        <v>0</v>
      </c>
      <c r="AH148" s="54"/>
    </row>
    <row r="149" spans="1:34" ht="15.75" x14ac:dyDescent="0.2">
      <c r="A149" s="61" t="s">
        <v>128</v>
      </c>
      <c r="B149" s="52" t="s">
        <v>129</v>
      </c>
      <c r="C149" s="48">
        <f>SUMPRODUCT(('Old Data'!$A$2:$A$8848=C$3)*('Old Data'!$D$2:$D$8848=$A149)*('Old Data'!$E$2:$E$8848=$B149)*('Old Data'!$F$2:$F$8848))</f>
        <v>648</v>
      </c>
      <c r="D149" s="48" cm="1">
        <f t="array" ref="D149">SUMPRODUCT((Data!$A$2:$A$44262=D$3)*(Data!$D$2:$D$44262=$A149)*(Data!$E$2:$E$44262=$B149)*(Data!$F$2:$F$44262))</f>
        <v>526</v>
      </c>
      <c r="E149" s="48" cm="1">
        <f t="array" ref="E149">SUMPRODUCT((Data!$A$2:$A$44262=E$3)*(Data!$D$2:$D$44262=$A149)*(Data!$E$2:$E$44262=$B149)*(Data!$F$2:$F$44262))</f>
        <v>448</v>
      </c>
      <c r="F149" s="48" cm="1">
        <f t="array" ref="F149">SUMPRODUCT((Data!$A$2:$A$44262=F$3)*(Data!$D$2:$D$44262=$A149)*(Data!$E$2:$E$44262=$B149)*(Data!$F$2:$F$44262))</f>
        <v>431</v>
      </c>
      <c r="G149" s="48" cm="1">
        <f t="array" ref="G149">SUMPRODUCT((Data!$A$2:$A$44262=G$3)*(Data!$D$2:$D$44262=$A149)*(Data!$E$2:$E$44262=$B149)*(Data!$F$2:$F$44262))</f>
        <v>374</v>
      </c>
      <c r="H149" s="48" cm="1">
        <f t="array" ref="H149">SUMPRODUCT((Data!$A$2:$A$44262=H$3)*(Data!$D$2:$D$44262=$A149)*(Data!$E$2:$E$44262=$B149)*(Data!$F$2:$F$44262))</f>
        <v>353</v>
      </c>
      <c r="I149" s="48" cm="1">
        <f t="array" ref="I149">SUMPRODUCT((Data!$A$2:$A$44262=I$3)*(Data!$D$2:$D$44262=$A149)*(Data!$E$2:$E$44262=$B149)*(Data!$F$2:$F$44262))</f>
        <v>290</v>
      </c>
      <c r="J149" s="48" cm="1">
        <f t="array" ref="J149">SUMPRODUCT((Data!$A$2:$A$44262=J$3)*(Data!$D$2:$D$44262=$A149)*(Data!$E$2:$E$44262=$B149)*(Data!$F$2:$F$44262))</f>
        <v>329</v>
      </c>
      <c r="K149" s="48" cm="1">
        <f t="array" ref="K149">SUMPRODUCT((Data!$A$2:$A$44262=K$3)*(Data!$D$2:$D$44262=$A149)*(Data!$E$2:$E$44262=$B149)*(Data!$F$2:$F$44262))</f>
        <v>324</v>
      </c>
      <c r="L149" s="48" cm="1">
        <f t="array" ref="L149">SUMPRODUCT((Data!$A$2:$A$44262=L$3)*(Data!$D$2:$D$44262=$A149)*(Data!$E$2:$E$44262=$B149)*(Data!$F$2:$F$44262))</f>
        <v>314</v>
      </c>
      <c r="M149" s="48" cm="1">
        <f t="array" ref="M149">SUMPRODUCT((Data!$A$2:$A$44262=M$3)*(Data!$D$2:$D$44262=$A149)*(Data!$E$2:$E$44262=$B149)*(Data!$F$2:$F$44262))</f>
        <v>316</v>
      </c>
      <c r="N149" s="48" cm="1">
        <f t="array" ref="N149">SUMPRODUCT((Data!$A$2:$A$44262=N$3)*(Data!$D$2:$D$44262=$A149)*(Data!$E$2:$E$44262=$B149)*(Data!$F$2:$F$44262))</f>
        <v>255</v>
      </c>
      <c r="O149" s="48" cm="1">
        <f t="array" ref="O149">SUMPRODUCT((Data!$A$2:$A$44262=O$3)*(Data!$D$2:$D$44262=$A149)*(Data!$E$2:$E$44262=$B149)*(Data!$F$2:$F$44262))</f>
        <v>270</v>
      </c>
      <c r="P149" s="48" cm="1">
        <f t="array" ref="P149">SUMPRODUCT((Data!$A$2:$A$44262=P$3)*(Data!$D$2:$D$44262=$A149)*(Data!$E$2:$E$44262=$B149)*(Data!$F$2:$F$44262))</f>
        <v>250</v>
      </c>
      <c r="Q149" s="48" cm="1">
        <f t="array" ref="Q149">SUMPRODUCT((Data!$A$2:$A$44262=Q$3)*(Data!$D$2:$D$44262=$A149)*(Data!$E$2:$E$44262=$B149)*(Data!$F$2:$F$44262))</f>
        <v>289</v>
      </c>
      <c r="R149" s="49" cm="1">
        <f t="array" ref="R149">SUMPRODUCT((Data!$A$2:$A$44262=R$3)*(Data!$D$2:$D$44262=$A149)*(Data!$E$2:$E$44262=$B149)*(Data!$F$2:$F$44262))</f>
        <v>219</v>
      </c>
      <c r="S149" s="48" cm="1">
        <f t="array" ref="S149">SUMPRODUCT((Data!$B$2:$B$44262=S$3)*(Data!$D$2:$D$44262=$A149)*(Data!$E$2:$E$44262=$B149)*(Data!$F$2:$F$44262))</f>
        <v>289</v>
      </c>
      <c r="T149" s="48" cm="1">
        <f t="array" ref="T149">SUMPRODUCT((Data!$B$2:$B$44262=T$3)*(Data!$D$2:$D$44262=$A149)*(Data!$E$2:$E$44262=$B149)*(Data!$F$2:$F$44262))</f>
        <v>219</v>
      </c>
      <c r="U149" s="58">
        <f t="shared" si="9"/>
        <v>-0.24221453287197237</v>
      </c>
      <c r="V149" s="58"/>
      <c r="W149" s="47"/>
      <c r="X149" s="47"/>
      <c r="Y149" s="47"/>
      <c r="Z149" s="47"/>
      <c r="AA149" s="47"/>
      <c r="AB149" s="47"/>
      <c r="AC149" s="47"/>
      <c r="AD149" s="47"/>
      <c r="AE149" s="47"/>
      <c r="AF149" s="47"/>
      <c r="AG149" s="47"/>
      <c r="AH149" s="52"/>
    </row>
    <row r="150" spans="1:34" ht="15.75" x14ac:dyDescent="0.2">
      <c r="A150" s="61" t="s">
        <v>128</v>
      </c>
      <c r="B150" s="52" t="s">
        <v>130</v>
      </c>
      <c r="C150" s="48">
        <f>SUMPRODUCT(('Old Data'!$A$2:$A$8848=C$3)*('Old Data'!$D$2:$D$8848=$A150)*('Old Data'!$E$2:$E$8848=$B150)*('Old Data'!$F$2:$F$8848))</f>
        <v>3893</v>
      </c>
      <c r="D150" s="48" cm="1">
        <f t="array" ref="D150">SUMPRODUCT((Data!$A$2:$A$44262=D$3)*(Data!$D$2:$D$44262=$A150)*(Data!$E$2:$E$44262=$B150)*(Data!$F$2:$F$44262))</f>
        <v>3299</v>
      </c>
      <c r="E150" s="48" cm="1">
        <f t="array" ref="E150">SUMPRODUCT((Data!$A$2:$A$44262=E$3)*(Data!$D$2:$D$44262=$A150)*(Data!$E$2:$E$44262=$B150)*(Data!$F$2:$F$44262))</f>
        <v>2838</v>
      </c>
      <c r="F150" s="48" cm="1">
        <f t="array" ref="F150">SUMPRODUCT((Data!$A$2:$A$44262=F$3)*(Data!$D$2:$D$44262=$A150)*(Data!$E$2:$E$44262=$B150)*(Data!$F$2:$F$44262))</f>
        <v>2596</v>
      </c>
      <c r="G150" s="48" cm="1">
        <f t="array" ref="G150">SUMPRODUCT((Data!$A$2:$A$44262=G$3)*(Data!$D$2:$D$44262=$A150)*(Data!$E$2:$E$44262=$B150)*(Data!$F$2:$F$44262))</f>
        <v>2516</v>
      </c>
      <c r="H150" s="48" cm="1">
        <f t="array" ref="H150">SUMPRODUCT((Data!$A$2:$A$44262=H$3)*(Data!$D$2:$D$44262=$A150)*(Data!$E$2:$E$44262=$B150)*(Data!$F$2:$F$44262))</f>
        <v>2362</v>
      </c>
      <c r="I150" s="48" cm="1">
        <f t="array" ref="I150">SUMPRODUCT((Data!$A$2:$A$44262=I$3)*(Data!$D$2:$D$44262=$A150)*(Data!$E$2:$E$44262=$B150)*(Data!$F$2:$F$44262))</f>
        <v>2236</v>
      </c>
      <c r="J150" s="48" cm="1">
        <f t="array" ref="J150">SUMPRODUCT((Data!$A$2:$A$44262=J$3)*(Data!$D$2:$D$44262=$A150)*(Data!$E$2:$E$44262=$B150)*(Data!$F$2:$F$44262))</f>
        <v>2105</v>
      </c>
      <c r="K150" s="48" cm="1">
        <f t="array" ref="K150">SUMPRODUCT((Data!$A$2:$A$44262=K$3)*(Data!$D$2:$D$44262=$A150)*(Data!$E$2:$E$44262=$B150)*(Data!$F$2:$F$44262))</f>
        <v>1909</v>
      </c>
      <c r="L150" s="48" cm="1">
        <f t="array" ref="L150">SUMPRODUCT((Data!$A$2:$A$44262=L$3)*(Data!$D$2:$D$44262=$A150)*(Data!$E$2:$E$44262=$B150)*(Data!$F$2:$F$44262))</f>
        <v>1908</v>
      </c>
      <c r="M150" s="48" cm="1">
        <f t="array" ref="M150">SUMPRODUCT((Data!$A$2:$A$44262=M$3)*(Data!$D$2:$D$44262=$A150)*(Data!$E$2:$E$44262=$B150)*(Data!$F$2:$F$44262))</f>
        <v>1765</v>
      </c>
      <c r="N150" s="48" cm="1">
        <f t="array" ref="N150">SUMPRODUCT((Data!$A$2:$A$44262=N$3)*(Data!$D$2:$D$44262=$A150)*(Data!$E$2:$E$44262=$B150)*(Data!$F$2:$F$44262))</f>
        <v>1290</v>
      </c>
      <c r="O150" s="48" cm="1">
        <f t="array" ref="O150">SUMPRODUCT((Data!$A$2:$A$44262=O$3)*(Data!$D$2:$D$44262=$A150)*(Data!$E$2:$E$44262=$B150)*(Data!$F$2:$F$44262))</f>
        <v>1613</v>
      </c>
      <c r="P150" s="48" cm="1">
        <f t="array" ref="P150">SUMPRODUCT((Data!$A$2:$A$44262=P$3)*(Data!$D$2:$D$44262=$A150)*(Data!$E$2:$E$44262=$B150)*(Data!$F$2:$F$44262))</f>
        <v>1478</v>
      </c>
      <c r="Q150" s="48" cm="1">
        <f t="array" ref="Q150">SUMPRODUCT((Data!$A$2:$A$44262=Q$3)*(Data!$D$2:$D$44262=$A150)*(Data!$E$2:$E$44262=$B150)*(Data!$F$2:$F$44262))</f>
        <v>1442</v>
      </c>
      <c r="R150" s="49" cm="1">
        <f t="array" ref="R150">SUMPRODUCT((Data!$A$2:$A$44262=R$3)*(Data!$D$2:$D$44262=$A150)*(Data!$E$2:$E$44262=$B150)*(Data!$F$2:$F$44262))</f>
        <v>1415</v>
      </c>
      <c r="S150" s="48" cm="1">
        <f t="array" ref="S150">SUMPRODUCT((Data!$B$2:$B$44262=S$3)*(Data!$D$2:$D$44262=$A150)*(Data!$E$2:$E$44262=$B150)*(Data!$F$2:$F$44262))</f>
        <v>1442</v>
      </c>
      <c r="T150" s="48" cm="1">
        <f t="array" ref="T150">SUMPRODUCT((Data!$B$2:$B$44262=T$3)*(Data!$D$2:$D$44262=$A150)*(Data!$E$2:$E$44262=$B150)*(Data!$F$2:$F$44262))</f>
        <v>1415</v>
      </c>
      <c r="U150" s="58">
        <f t="shared" si="9"/>
        <v>-1.8723994452149784E-2</v>
      </c>
      <c r="V150" s="58"/>
      <c r="W150" s="47"/>
      <c r="X150" s="47"/>
      <c r="Y150" s="47"/>
      <c r="Z150" s="47"/>
      <c r="AA150" s="47"/>
      <c r="AB150" s="47"/>
      <c r="AC150" s="47"/>
      <c r="AD150" s="47"/>
      <c r="AE150" s="47"/>
      <c r="AF150" s="47"/>
      <c r="AG150" s="47"/>
      <c r="AH150" s="52"/>
    </row>
    <row r="151" spans="1:34" ht="15.75" x14ac:dyDescent="0.2">
      <c r="A151" s="61" t="s">
        <v>128</v>
      </c>
      <c r="B151" s="52" t="s">
        <v>23</v>
      </c>
      <c r="C151" s="48">
        <f>SUMPRODUCT(('Old Data'!$A$2:$A$8848=C$3)*('Old Data'!$D$2:$D$8848=$A151)*('Old Data'!$E$2:$E$8848=$B151)*('Old Data'!$F$2:$F$8848))</f>
        <v>1762</v>
      </c>
      <c r="D151" s="48" cm="1">
        <f t="array" ref="D151">SUMPRODUCT((Data!$A$2:$A$44262=D$3)*(Data!$D$2:$D$44262=$A151)*(Data!$E$2:$E$44262=$B151)*(Data!$F$2:$F$44262))</f>
        <v>1865</v>
      </c>
      <c r="E151" s="48" cm="1">
        <f t="array" ref="E151">SUMPRODUCT((Data!$A$2:$A$44262=E$3)*(Data!$D$2:$D$44262=$A151)*(Data!$E$2:$E$44262=$B151)*(Data!$F$2:$F$44262))</f>
        <v>1682</v>
      </c>
      <c r="F151" s="48" cm="1">
        <f t="array" ref="F151">SUMPRODUCT((Data!$A$2:$A$44262=F$3)*(Data!$D$2:$D$44262=$A151)*(Data!$E$2:$E$44262=$B151)*(Data!$F$2:$F$44262))</f>
        <v>1518</v>
      </c>
      <c r="G151" s="48" cm="1">
        <f t="array" ref="G151">SUMPRODUCT((Data!$A$2:$A$44262=G$3)*(Data!$D$2:$D$44262=$A151)*(Data!$E$2:$E$44262=$B151)*(Data!$F$2:$F$44262))</f>
        <v>1281</v>
      </c>
      <c r="H151" s="48" cm="1">
        <f t="array" ref="H151">SUMPRODUCT((Data!$A$2:$A$44262=H$3)*(Data!$D$2:$D$44262=$A151)*(Data!$E$2:$E$44262=$B151)*(Data!$F$2:$F$44262))</f>
        <v>1229</v>
      </c>
      <c r="I151" s="48" cm="1">
        <f t="array" ref="I151">SUMPRODUCT((Data!$A$2:$A$44262=I$3)*(Data!$D$2:$D$44262=$A151)*(Data!$E$2:$E$44262=$B151)*(Data!$F$2:$F$44262))</f>
        <v>1193</v>
      </c>
      <c r="J151" s="48" cm="1">
        <f t="array" ref="J151">SUMPRODUCT((Data!$A$2:$A$44262=J$3)*(Data!$D$2:$D$44262=$A151)*(Data!$E$2:$E$44262=$B151)*(Data!$F$2:$F$44262))</f>
        <v>1161</v>
      </c>
      <c r="K151" s="48" cm="1">
        <f t="array" ref="K151">SUMPRODUCT((Data!$A$2:$A$44262=K$3)*(Data!$D$2:$D$44262=$A151)*(Data!$E$2:$E$44262=$B151)*(Data!$F$2:$F$44262))</f>
        <v>1141</v>
      </c>
      <c r="L151" s="48" cm="1">
        <f t="array" ref="L151">SUMPRODUCT((Data!$A$2:$A$44262=L$3)*(Data!$D$2:$D$44262=$A151)*(Data!$E$2:$E$44262=$B151)*(Data!$F$2:$F$44262))</f>
        <v>1225</v>
      </c>
      <c r="M151" s="48" cm="1">
        <f t="array" ref="M151">SUMPRODUCT((Data!$A$2:$A$44262=M$3)*(Data!$D$2:$D$44262=$A151)*(Data!$E$2:$E$44262=$B151)*(Data!$F$2:$F$44262))</f>
        <v>1142</v>
      </c>
      <c r="N151" s="48" cm="1">
        <f t="array" ref="N151">SUMPRODUCT((Data!$A$2:$A$44262=N$3)*(Data!$D$2:$D$44262=$A151)*(Data!$E$2:$E$44262=$B151)*(Data!$F$2:$F$44262))</f>
        <v>1137</v>
      </c>
      <c r="O151" s="48" cm="1">
        <f t="array" ref="O151">SUMPRODUCT((Data!$A$2:$A$44262=O$3)*(Data!$D$2:$D$44262=$A151)*(Data!$E$2:$E$44262=$B151)*(Data!$F$2:$F$44262))</f>
        <v>1227</v>
      </c>
      <c r="P151" s="48" cm="1">
        <f t="array" ref="P151">SUMPRODUCT((Data!$A$2:$A$44262=P$3)*(Data!$D$2:$D$44262=$A151)*(Data!$E$2:$E$44262=$B151)*(Data!$F$2:$F$44262))</f>
        <v>1506</v>
      </c>
      <c r="Q151" s="48" cm="1">
        <f t="array" ref="Q151">SUMPRODUCT((Data!$A$2:$A$44262=Q$3)*(Data!$D$2:$D$44262=$A151)*(Data!$E$2:$E$44262=$B151)*(Data!$F$2:$F$44262))</f>
        <v>1543</v>
      </c>
      <c r="R151" s="49" cm="1">
        <f t="array" ref="R151">SUMPRODUCT((Data!$A$2:$A$44262=R$3)*(Data!$D$2:$D$44262=$A151)*(Data!$E$2:$E$44262=$B151)*(Data!$F$2:$F$44262))</f>
        <v>1503</v>
      </c>
      <c r="S151" s="48" cm="1">
        <f t="array" ref="S151">SUMPRODUCT((Data!$B$2:$B$44262=S$3)*(Data!$D$2:$D$44262=$A151)*(Data!$E$2:$E$44262=$B151)*(Data!$F$2:$F$44262))</f>
        <v>1543</v>
      </c>
      <c r="T151" s="48" cm="1">
        <f t="array" ref="T151">SUMPRODUCT((Data!$B$2:$B$44262=T$3)*(Data!$D$2:$D$44262=$A151)*(Data!$E$2:$E$44262=$B151)*(Data!$F$2:$F$44262))</f>
        <v>1503</v>
      </c>
      <c r="U151" s="58">
        <f t="shared" si="9"/>
        <v>-2.5923525599481523E-2</v>
      </c>
      <c r="V151" s="58"/>
      <c r="W151" s="47"/>
      <c r="X151" s="47"/>
      <c r="Y151" s="47"/>
      <c r="Z151" s="47"/>
      <c r="AA151" s="47"/>
      <c r="AB151" s="47"/>
      <c r="AC151" s="47"/>
      <c r="AD151" s="47"/>
      <c r="AE151" s="47"/>
      <c r="AF151" s="47"/>
      <c r="AG151" s="47"/>
      <c r="AH151" s="52"/>
    </row>
    <row r="152" spans="1:34" s="60" customFormat="1" ht="15.75" x14ac:dyDescent="0.25">
      <c r="A152" s="59" t="s">
        <v>131</v>
      </c>
      <c r="B152" s="59" t="s">
        <v>12</v>
      </c>
      <c r="C152" s="45">
        <f>SUM(C153:C159)</f>
        <v>3482</v>
      </c>
      <c r="D152" s="45" cm="1">
        <f t="array" ref="D152">SUMPRODUCT((Data!$A$2:$A$44262=D$3)*(Data!$D$2:$D$44262=$A152)*(Data!$F$2:$F$44262))</f>
        <v>3317</v>
      </c>
      <c r="E152" s="45" cm="1">
        <f t="array" ref="E152">SUMPRODUCT((Data!$A$2:$A$44262=E$3)*(Data!$D$2:$D$44262=$A152)*(Data!$F$2:$F$44262))</f>
        <v>3252</v>
      </c>
      <c r="F152" s="45" cm="1">
        <f t="array" ref="F152">SUMPRODUCT((Data!$A$2:$A$44262=F$3)*(Data!$D$2:$D$44262=$A152)*(Data!$F$2:$F$44262))</f>
        <v>3285</v>
      </c>
      <c r="G152" s="45" cm="1">
        <f t="array" ref="G152">SUMPRODUCT((Data!$A$2:$A$44262=G$3)*(Data!$D$2:$D$44262=$A152)*(Data!$F$2:$F$44262))</f>
        <v>6447</v>
      </c>
      <c r="H152" s="45" cm="1">
        <f t="array" ref="H152">SUMPRODUCT((Data!$A$2:$A$44262=H$3)*(Data!$D$2:$D$44262=$A152)*(Data!$F$2:$F$44262))</f>
        <v>2929</v>
      </c>
      <c r="I152" s="45" cm="1">
        <f t="array" ref="I152">SUMPRODUCT((Data!$A$2:$A$44262=I$3)*(Data!$D$2:$D$44262=$A152)*(Data!$F$2:$F$44262))</f>
        <v>4219</v>
      </c>
      <c r="J152" s="45" cm="1">
        <f t="array" ref="J152">SUMPRODUCT((Data!$A$2:$A$44262=J$3)*(Data!$D$2:$D$44262=$A152)*(Data!$F$2:$F$44262))</f>
        <v>3531</v>
      </c>
      <c r="K152" s="45" cm="1">
        <f t="array" ref="K152">SUMPRODUCT((Data!$A$2:$A$44262=K$3)*(Data!$D$2:$D$44262=$A152)*(Data!$F$2:$F$44262))</f>
        <v>3565</v>
      </c>
      <c r="L152" s="45" cm="1">
        <f t="array" ref="L152">SUMPRODUCT((Data!$A$2:$A$44262=L$3)*(Data!$D$2:$D$44262=$A152)*(Data!$F$2:$F$44262))</f>
        <v>3674</v>
      </c>
      <c r="M152" s="45" cm="1">
        <f t="array" ref="M152">SUMPRODUCT((Data!$A$2:$A$44262=M$3)*(Data!$D$2:$D$44262=$A152)*(Data!$F$2:$F$44262))</f>
        <v>4766</v>
      </c>
      <c r="N152" s="45" cm="1">
        <f t="array" ref="N152">SUMPRODUCT((Data!$A$2:$A$44262=N$3)*(Data!$D$2:$D$44262=$A152)*(Data!$F$2:$F$44262))</f>
        <v>3739</v>
      </c>
      <c r="O152" s="45" cm="1">
        <f t="array" ref="O152">SUMPRODUCT((Data!$A$2:$A$44262=O$3)*(Data!$D$2:$D$44262=$A152)*(Data!$F$2:$F$44262))</f>
        <v>7064</v>
      </c>
      <c r="P152" s="45" cm="1">
        <f t="array" ref="P152">SUMPRODUCT((Data!$A$2:$A$44262=P$3)*(Data!$D$2:$D$44262=$A152)*(Data!$F$2:$F$44262))</f>
        <v>3423</v>
      </c>
      <c r="Q152" s="45" cm="1">
        <f t="array" ref="Q152">SUMPRODUCT((Data!$A$2:$A$44262=Q$3)*(Data!$D$2:$D$44262=$A152)*(Data!$F$2:$F$44262))</f>
        <v>4657</v>
      </c>
      <c r="R152" s="46" cm="1">
        <f t="array" ref="R152">SUMPRODUCT((Data!$A$2:$A$44262=R$3)*(Data!$D$2:$D$44262=$A152)*(Data!$F$2:$F$44262))</f>
        <v>4833</v>
      </c>
      <c r="S152" s="45" cm="1">
        <f t="array" ref="S152">SUMPRODUCT((Data!$B$2:$B$44262=S$3)*(Data!$D$2:$D$44262=$A152)*(Data!$F$2:$F$44262))</f>
        <v>4657</v>
      </c>
      <c r="T152" s="45" cm="1">
        <f t="array" ref="T152">SUMPRODUCT((Data!$B$2:$B$44262=T$3)*(Data!$D$2:$D$44262=$A152)*(Data!$F$2:$F$44262))</f>
        <v>4833</v>
      </c>
      <c r="U152" s="58">
        <f t="shared" si="9"/>
        <v>3.7792570324242991E-2</v>
      </c>
      <c r="V152" s="58"/>
      <c r="W152" s="47">
        <v>0</v>
      </c>
      <c r="X152" s="47">
        <v>0</v>
      </c>
      <c r="Y152" s="47">
        <v>0</v>
      </c>
      <c r="Z152" s="47">
        <v>0</v>
      </c>
      <c r="AA152" s="47">
        <v>0</v>
      </c>
      <c r="AB152" s="47">
        <v>0</v>
      </c>
      <c r="AC152" s="47">
        <v>0</v>
      </c>
      <c r="AD152" s="47">
        <v>0</v>
      </c>
      <c r="AE152" s="47">
        <v>0</v>
      </c>
      <c r="AF152" s="47">
        <v>0</v>
      </c>
      <c r="AG152" s="47">
        <v>0</v>
      </c>
      <c r="AH152" s="54"/>
    </row>
    <row r="153" spans="1:34" ht="15.75" x14ac:dyDescent="0.2">
      <c r="A153" s="61" t="s">
        <v>131</v>
      </c>
      <c r="B153" s="61" t="s">
        <v>132</v>
      </c>
      <c r="C153" s="48">
        <f>SUMPRODUCT(('Old Data'!$A$2:$A$8848=C$3)*('Old Data'!$D$2:$D$8848=$A153)*('Old Data'!$E$2:$E$8848=$B153)*('Old Data'!$F$2:$F$8848))</f>
        <v>1426</v>
      </c>
      <c r="D153" s="48" cm="1">
        <f t="array" ref="D153">SUMPRODUCT((Data!$A$2:$A$44262=D$3)*(Data!$D$2:$D$44262=$A153)*(Data!$E$2:$E$44262=$B153)*(Data!$F$2:$F$44262))</f>
        <v>1322</v>
      </c>
      <c r="E153" s="48" cm="1">
        <f t="array" ref="E153">SUMPRODUCT((Data!$A$2:$A$44262=E$3)*(Data!$D$2:$D$44262=$A153)*(Data!$E$2:$E$44262=$B153)*(Data!$F$2:$F$44262))</f>
        <v>1456</v>
      </c>
      <c r="F153" s="48" cm="1">
        <f t="array" ref="F153">SUMPRODUCT((Data!$A$2:$A$44262=F$3)*(Data!$D$2:$D$44262=$A153)*(Data!$E$2:$E$44262=$B153)*(Data!$F$2:$F$44262))</f>
        <v>1371</v>
      </c>
      <c r="G153" s="48" cm="1">
        <f t="array" ref="G153">SUMPRODUCT((Data!$A$2:$A$44262=G$3)*(Data!$D$2:$D$44262=$A153)*(Data!$E$2:$E$44262=$B153)*(Data!$F$2:$F$44262))</f>
        <v>3621</v>
      </c>
      <c r="H153" s="48" cm="1">
        <f t="array" ref="H153">SUMPRODUCT((Data!$A$2:$A$44262=H$3)*(Data!$D$2:$D$44262=$A153)*(Data!$E$2:$E$44262=$B153)*(Data!$F$2:$F$44262))</f>
        <v>1366</v>
      </c>
      <c r="I153" s="48" cm="1">
        <f t="array" ref="I153">SUMPRODUCT((Data!$A$2:$A$44262=I$3)*(Data!$D$2:$D$44262=$A153)*(Data!$E$2:$E$44262=$B153)*(Data!$F$2:$F$44262))</f>
        <v>2269</v>
      </c>
      <c r="J153" s="48" cm="1">
        <f t="array" ref="J153">SUMPRODUCT((Data!$A$2:$A$44262=J$3)*(Data!$D$2:$D$44262=$A153)*(Data!$E$2:$E$44262=$B153)*(Data!$F$2:$F$44262))</f>
        <v>1693</v>
      </c>
      <c r="K153" s="48" cm="1">
        <f t="array" ref="K153">SUMPRODUCT((Data!$A$2:$A$44262=K$3)*(Data!$D$2:$D$44262=$A153)*(Data!$E$2:$E$44262=$B153)*(Data!$F$2:$F$44262))</f>
        <v>1574</v>
      </c>
      <c r="L153" s="48" cm="1">
        <f t="array" ref="L153">SUMPRODUCT((Data!$A$2:$A$44262=L$3)*(Data!$D$2:$D$44262=$A153)*(Data!$E$2:$E$44262=$B153)*(Data!$F$2:$F$44262))</f>
        <v>1735</v>
      </c>
      <c r="M153" s="48" cm="1">
        <f t="array" ref="M153">SUMPRODUCT((Data!$A$2:$A$44262=M$3)*(Data!$D$2:$D$44262=$A153)*(Data!$E$2:$E$44262=$B153)*(Data!$F$2:$F$44262))</f>
        <v>2348</v>
      </c>
      <c r="N153" s="48" cm="1">
        <f t="array" ref="N153">SUMPRODUCT((Data!$A$2:$A$44262=N$3)*(Data!$D$2:$D$44262=$A153)*(Data!$E$2:$E$44262=$B153)*(Data!$F$2:$F$44262))</f>
        <v>1652</v>
      </c>
      <c r="O153" s="48" cm="1">
        <f t="array" ref="O153">SUMPRODUCT((Data!$A$2:$A$44262=O$3)*(Data!$D$2:$D$44262=$A153)*(Data!$E$2:$E$44262=$B153)*(Data!$F$2:$F$44262))</f>
        <v>3918</v>
      </c>
      <c r="P153" s="48" cm="1">
        <f t="array" ref="P153">SUMPRODUCT((Data!$A$2:$A$44262=P$3)*(Data!$D$2:$D$44262=$A153)*(Data!$E$2:$E$44262=$B153)*(Data!$F$2:$F$44262))</f>
        <v>1430</v>
      </c>
      <c r="Q153" s="48" cm="1">
        <f t="array" ref="Q153">SUMPRODUCT((Data!$A$2:$A$44262=Q$3)*(Data!$D$2:$D$44262=$A153)*(Data!$E$2:$E$44262=$B153)*(Data!$F$2:$F$44262))</f>
        <v>2097</v>
      </c>
      <c r="R153" s="49" cm="1">
        <f t="array" ref="R153">SUMPRODUCT((Data!$A$2:$A$44262=R$3)*(Data!$D$2:$D$44262=$A153)*(Data!$E$2:$E$44262=$B153)*(Data!$F$2:$F$44262))</f>
        <v>2190</v>
      </c>
      <c r="S153" s="48" cm="1">
        <f t="array" ref="S153">SUMPRODUCT((Data!$B$2:$B$44262=S$3)*(Data!$D$2:$D$44262=$A153)*(Data!$E$2:$E$44262=$B153)*(Data!$F$2:$F$44262))</f>
        <v>2097</v>
      </c>
      <c r="T153" s="48" cm="1">
        <f t="array" ref="T153">SUMPRODUCT((Data!$B$2:$B$44262=T$3)*(Data!$D$2:$D$44262=$A153)*(Data!$E$2:$E$44262=$B153)*(Data!$F$2:$F$44262))</f>
        <v>2190</v>
      </c>
      <c r="U153" s="58">
        <f t="shared" si="9"/>
        <v>4.4349070100142995E-2</v>
      </c>
      <c r="V153" s="58"/>
      <c r="W153" s="47"/>
      <c r="X153" s="47"/>
      <c r="Y153" s="47"/>
      <c r="Z153" s="47"/>
      <c r="AA153" s="47"/>
      <c r="AB153" s="47"/>
      <c r="AC153" s="47"/>
      <c r="AD153" s="47"/>
      <c r="AE153" s="47"/>
      <c r="AF153" s="47"/>
      <c r="AG153" s="47"/>
      <c r="AH153" s="52"/>
    </row>
    <row r="154" spans="1:34" ht="15.75" x14ac:dyDescent="0.2">
      <c r="A154" s="61" t="s">
        <v>131</v>
      </c>
      <c r="B154" s="61" t="s">
        <v>133</v>
      </c>
      <c r="C154" s="48">
        <f>SUMPRODUCT(('Old Data'!$A$2:$A$8848=C$3)*('Old Data'!$D$2:$D$8848=$A154)*('Old Data'!$E$2:$E$8848=$B154)*('Old Data'!$F$2:$F$8848))</f>
        <v>170</v>
      </c>
      <c r="D154" s="48" cm="1">
        <f t="array" ref="D154">SUMPRODUCT((Data!$A$2:$A$44262=D$3)*(Data!$D$2:$D$44262=$A154)*(Data!$E$2:$E$44262=$B154)*(Data!$F$2:$F$44262))</f>
        <v>107</v>
      </c>
      <c r="E154" s="48" cm="1">
        <f t="array" ref="E154">SUMPRODUCT((Data!$A$2:$A$44262=E$3)*(Data!$D$2:$D$44262=$A154)*(Data!$E$2:$E$44262=$B154)*(Data!$F$2:$F$44262))</f>
        <v>118</v>
      </c>
      <c r="F154" s="48" cm="1">
        <f t="array" ref="F154">SUMPRODUCT((Data!$A$2:$A$44262=F$3)*(Data!$D$2:$D$44262=$A154)*(Data!$E$2:$E$44262=$B154)*(Data!$F$2:$F$44262))</f>
        <v>173</v>
      </c>
      <c r="G154" s="48" cm="1">
        <f t="array" ref="G154">SUMPRODUCT((Data!$A$2:$A$44262=G$3)*(Data!$D$2:$D$44262=$A154)*(Data!$E$2:$E$44262=$B154)*(Data!$F$2:$F$44262))</f>
        <v>305</v>
      </c>
      <c r="H154" s="48" cm="1">
        <f t="array" ref="H154">SUMPRODUCT((Data!$A$2:$A$44262=H$3)*(Data!$D$2:$D$44262=$A154)*(Data!$E$2:$E$44262=$B154)*(Data!$F$2:$F$44262))</f>
        <v>130</v>
      </c>
      <c r="I154" s="48" cm="1">
        <f t="array" ref="I154">SUMPRODUCT((Data!$A$2:$A$44262=I$3)*(Data!$D$2:$D$44262=$A154)*(Data!$E$2:$E$44262=$B154)*(Data!$F$2:$F$44262))</f>
        <v>201</v>
      </c>
      <c r="J154" s="48" cm="1">
        <f t="array" ref="J154">SUMPRODUCT((Data!$A$2:$A$44262=J$3)*(Data!$D$2:$D$44262=$A154)*(Data!$E$2:$E$44262=$B154)*(Data!$F$2:$F$44262))</f>
        <v>194</v>
      </c>
      <c r="K154" s="48" cm="1">
        <f t="array" ref="K154">SUMPRODUCT((Data!$A$2:$A$44262=K$3)*(Data!$D$2:$D$44262=$A154)*(Data!$E$2:$E$44262=$B154)*(Data!$F$2:$F$44262))</f>
        <v>206</v>
      </c>
      <c r="L154" s="48" cm="1">
        <f t="array" ref="L154">SUMPRODUCT((Data!$A$2:$A$44262=L$3)*(Data!$D$2:$D$44262=$A154)*(Data!$E$2:$E$44262=$B154)*(Data!$F$2:$F$44262))</f>
        <v>187</v>
      </c>
      <c r="M154" s="48" cm="1">
        <f t="array" ref="M154">SUMPRODUCT((Data!$A$2:$A$44262=M$3)*(Data!$D$2:$D$44262=$A154)*(Data!$E$2:$E$44262=$B154)*(Data!$F$2:$F$44262))</f>
        <v>239</v>
      </c>
      <c r="N154" s="48" cm="1">
        <f t="array" ref="N154">SUMPRODUCT((Data!$A$2:$A$44262=N$3)*(Data!$D$2:$D$44262=$A154)*(Data!$E$2:$E$44262=$B154)*(Data!$F$2:$F$44262))</f>
        <v>242</v>
      </c>
      <c r="O154" s="48" cm="1">
        <f t="array" ref="O154">SUMPRODUCT((Data!$A$2:$A$44262=O$3)*(Data!$D$2:$D$44262=$A154)*(Data!$E$2:$E$44262=$B154)*(Data!$F$2:$F$44262))</f>
        <v>435</v>
      </c>
      <c r="P154" s="48" cm="1">
        <f t="array" ref="P154">SUMPRODUCT((Data!$A$2:$A$44262=P$3)*(Data!$D$2:$D$44262=$A154)*(Data!$E$2:$E$44262=$B154)*(Data!$F$2:$F$44262))</f>
        <v>221</v>
      </c>
      <c r="Q154" s="48" cm="1">
        <f t="array" ref="Q154">SUMPRODUCT((Data!$A$2:$A$44262=Q$3)*(Data!$D$2:$D$44262=$A154)*(Data!$E$2:$E$44262=$B154)*(Data!$F$2:$F$44262))</f>
        <v>299</v>
      </c>
      <c r="R154" s="49" cm="1">
        <f t="array" ref="R154">SUMPRODUCT((Data!$A$2:$A$44262=R$3)*(Data!$D$2:$D$44262=$A154)*(Data!$E$2:$E$44262=$B154)*(Data!$F$2:$F$44262))</f>
        <v>309</v>
      </c>
      <c r="S154" s="48" cm="1">
        <f t="array" ref="S154">SUMPRODUCT((Data!$B$2:$B$44262=S$3)*(Data!$D$2:$D$44262=$A154)*(Data!$E$2:$E$44262=$B154)*(Data!$F$2:$F$44262))</f>
        <v>299</v>
      </c>
      <c r="T154" s="48" cm="1">
        <f t="array" ref="T154">SUMPRODUCT((Data!$B$2:$B$44262=T$3)*(Data!$D$2:$D$44262=$A154)*(Data!$E$2:$E$44262=$B154)*(Data!$F$2:$F$44262))</f>
        <v>309</v>
      </c>
      <c r="U154" s="58">
        <f t="shared" si="9"/>
        <v>3.3444816053511683E-2</v>
      </c>
      <c r="V154" s="58"/>
      <c r="W154" s="47"/>
      <c r="X154" s="47"/>
      <c r="Y154" s="47"/>
      <c r="Z154" s="47"/>
      <c r="AA154" s="47"/>
      <c r="AB154" s="47"/>
      <c r="AC154" s="47"/>
      <c r="AD154" s="47"/>
      <c r="AE154" s="47"/>
      <c r="AF154" s="47"/>
      <c r="AG154" s="47"/>
      <c r="AH154" s="52"/>
    </row>
    <row r="155" spans="1:34" ht="15.75" x14ac:dyDescent="0.2">
      <c r="A155" s="61" t="s">
        <v>131</v>
      </c>
      <c r="B155" s="61" t="s">
        <v>134</v>
      </c>
      <c r="C155" s="48">
        <f>SUMPRODUCT(('Old Data'!$A$2:$A$8848=C$3)*('Old Data'!$D$2:$D$8848=$A155)*('Old Data'!$E$2:$E$8848=$B155)*('Old Data'!$F$2:$F$8848))</f>
        <v>185</v>
      </c>
      <c r="D155" s="48" cm="1">
        <f t="array" ref="D155">SUMPRODUCT((Data!$A$2:$A$44262=D$3)*(Data!$D$2:$D$44262=$A155)*(Data!$E$2:$E$44262=$B155)*(Data!$F$2:$F$44262))</f>
        <v>205</v>
      </c>
      <c r="E155" s="48" cm="1">
        <f t="array" ref="E155">SUMPRODUCT((Data!$A$2:$A$44262=E$3)*(Data!$D$2:$D$44262=$A155)*(Data!$E$2:$E$44262=$B155)*(Data!$F$2:$F$44262))</f>
        <v>162</v>
      </c>
      <c r="F155" s="48" cm="1">
        <f t="array" ref="F155">SUMPRODUCT((Data!$A$2:$A$44262=F$3)*(Data!$D$2:$D$44262=$A155)*(Data!$E$2:$E$44262=$B155)*(Data!$F$2:$F$44262))</f>
        <v>143</v>
      </c>
      <c r="G155" s="48" cm="1">
        <f t="array" ref="G155">SUMPRODUCT((Data!$A$2:$A$44262=G$3)*(Data!$D$2:$D$44262=$A155)*(Data!$E$2:$E$44262=$B155)*(Data!$F$2:$F$44262))</f>
        <v>285</v>
      </c>
      <c r="H155" s="48" cm="1">
        <f t="array" ref="H155">SUMPRODUCT((Data!$A$2:$A$44262=H$3)*(Data!$D$2:$D$44262=$A155)*(Data!$E$2:$E$44262=$B155)*(Data!$F$2:$F$44262))</f>
        <v>122</v>
      </c>
      <c r="I155" s="48" cm="1">
        <f t="array" ref="I155">SUMPRODUCT((Data!$A$2:$A$44262=I$3)*(Data!$D$2:$D$44262=$A155)*(Data!$E$2:$E$44262=$B155)*(Data!$F$2:$F$44262))</f>
        <v>181</v>
      </c>
      <c r="J155" s="48" cm="1">
        <f t="array" ref="J155">SUMPRODUCT((Data!$A$2:$A$44262=J$3)*(Data!$D$2:$D$44262=$A155)*(Data!$E$2:$E$44262=$B155)*(Data!$F$2:$F$44262))</f>
        <v>145</v>
      </c>
      <c r="K155" s="48" cm="1">
        <f t="array" ref="K155">SUMPRODUCT((Data!$A$2:$A$44262=K$3)*(Data!$D$2:$D$44262=$A155)*(Data!$E$2:$E$44262=$B155)*(Data!$F$2:$F$44262))</f>
        <v>147</v>
      </c>
      <c r="L155" s="48" cm="1">
        <f t="array" ref="L155">SUMPRODUCT((Data!$A$2:$A$44262=L$3)*(Data!$D$2:$D$44262=$A155)*(Data!$E$2:$E$44262=$B155)*(Data!$F$2:$F$44262))</f>
        <v>173</v>
      </c>
      <c r="M155" s="48" cm="1">
        <f t="array" ref="M155">SUMPRODUCT((Data!$A$2:$A$44262=M$3)*(Data!$D$2:$D$44262=$A155)*(Data!$E$2:$E$44262=$B155)*(Data!$F$2:$F$44262))</f>
        <v>200</v>
      </c>
      <c r="N155" s="48" cm="1">
        <f t="array" ref="N155">SUMPRODUCT((Data!$A$2:$A$44262=N$3)*(Data!$D$2:$D$44262=$A155)*(Data!$E$2:$E$44262=$B155)*(Data!$F$2:$F$44262))</f>
        <v>174</v>
      </c>
      <c r="O155" s="48" cm="1">
        <f t="array" ref="O155">SUMPRODUCT((Data!$A$2:$A$44262=O$3)*(Data!$D$2:$D$44262=$A155)*(Data!$E$2:$E$44262=$B155)*(Data!$F$2:$F$44262))</f>
        <v>321</v>
      </c>
      <c r="P155" s="48" cm="1">
        <f t="array" ref="P155">SUMPRODUCT((Data!$A$2:$A$44262=P$3)*(Data!$D$2:$D$44262=$A155)*(Data!$E$2:$E$44262=$B155)*(Data!$F$2:$F$44262))</f>
        <v>140</v>
      </c>
      <c r="Q155" s="48" cm="1">
        <f t="array" ref="Q155">SUMPRODUCT((Data!$A$2:$A$44262=Q$3)*(Data!$D$2:$D$44262=$A155)*(Data!$E$2:$E$44262=$B155)*(Data!$F$2:$F$44262))</f>
        <v>238</v>
      </c>
      <c r="R155" s="49" cm="1">
        <f t="array" ref="R155">SUMPRODUCT((Data!$A$2:$A$44262=R$3)*(Data!$D$2:$D$44262=$A155)*(Data!$E$2:$E$44262=$B155)*(Data!$F$2:$F$44262))</f>
        <v>222</v>
      </c>
      <c r="S155" s="48" cm="1">
        <f t="array" ref="S155">SUMPRODUCT((Data!$B$2:$B$44262=S$3)*(Data!$D$2:$D$44262=$A155)*(Data!$E$2:$E$44262=$B155)*(Data!$F$2:$F$44262))</f>
        <v>238</v>
      </c>
      <c r="T155" s="48" cm="1">
        <f t="array" ref="T155">SUMPRODUCT((Data!$B$2:$B$44262=T$3)*(Data!$D$2:$D$44262=$A155)*(Data!$E$2:$E$44262=$B155)*(Data!$F$2:$F$44262))</f>
        <v>222</v>
      </c>
      <c r="U155" s="58">
        <f t="shared" si="9"/>
        <v>-6.7226890756302504E-2</v>
      </c>
      <c r="V155" s="58"/>
      <c r="W155" s="47"/>
      <c r="X155" s="47"/>
      <c r="Y155" s="47"/>
      <c r="Z155" s="47"/>
      <c r="AA155" s="47"/>
      <c r="AB155" s="47"/>
      <c r="AC155" s="47"/>
      <c r="AD155" s="47"/>
      <c r="AE155" s="47"/>
      <c r="AF155" s="47"/>
      <c r="AG155" s="47"/>
      <c r="AH155" s="52"/>
    </row>
    <row r="156" spans="1:34" ht="15.75" x14ac:dyDescent="0.2">
      <c r="A156" s="61" t="s">
        <v>131</v>
      </c>
      <c r="B156" s="61" t="s">
        <v>135</v>
      </c>
      <c r="C156" s="48">
        <f>SUMPRODUCT(('Old Data'!$A$2:$A$8848=C$3)*('Old Data'!$D$2:$D$8848=$A156)*('Old Data'!$E$2:$E$8848=$B156)*('Old Data'!$F$2:$F$8848))</f>
        <v>256</v>
      </c>
      <c r="D156" s="48" cm="1">
        <f t="array" ref="D156">SUMPRODUCT((Data!$A$2:$A$44262=D$3)*(Data!$D$2:$D$44262=$A156)*(Data!$E$2:$E$44262=$B156)*(Data!$F$2:$F$44262))</f>
        <v>220</v>
      </c>
      <c r="E156" s="48" cm="1">
        <f t="array" ref="E156">SUMPRODUCT((Data!$A$2:$A$44262=E$3)*(Data!$D$2:$D$44262=$A156)*(Data!$E$2:$E$44262=$B156)*(Data!$F$2:$F$44262))</f>
        <v>219</v>
      </c>
      <c r="F156" s="48" cm="1">
        <f t="array" ref="F156">SUMPRODUCT((Data!$A$2:$A$44262=F$3)*(Data!$D$2:$D$44262=$A156)*(Data!$E$2:$E$44262=$B156)*(Data!$F$2:$F$44262))</f>
        <v>184</v>
      </c>
      <c r="G156" s="48" cm="1">
        <f t="array" ref="G156">SUMPRODUCT((Data!$A$2:$A$44262=G$3)*(Data!$D$2:$D$44262=$A156)*(Data!$E$2:$E$44262=$B156)*(Data!$F$2:$F$44262))</f>
        <v>371</v>
      </c>
      <c r="H156" s="48" cm="1">
        <f t="array" ref="H156">SUMPRODUCT((Data!$A$2:$A$44262=H$3)*(Data!$D$2:$D$44262=$A156)*(Data!$E$2:$E$44262=$B156)*(Data!$F$2:$F$44262))</f>
        <v>142</v>
      </c>
      <c r="I156" s="48" cm="1">
        <f t="array" ref="I156">SUMPRODUCT((Data!$A$2:$A$44262=I$3)*(Data!$D$2:$D$44262=$A156)*(Data!$E$2:$E$44262=$B156)*(Data!$F$2:$F$44262))</f>
        <v>252</v>
      </c>
      <c r="J156" s="48" cm="1">
        <f t="array" ref="J156">SUMPRODUCT((Data!$A$2:$A$44262=J$3)*(Data!$D$2:$D$44262=$A156)*(Data!$E$2:$E$44262=$B156)*(Data!$F$2:$F$44262))</f>
        <v>233</v>
      </c>
      <c r="K156" s="48" cm="1">
        <f t="array" ref="K156">SUMPRODUCT((Data!$A$2:$A$44262=K$3)*(Data!$D$2:$D$44262=$A156)*(Data!$E$2:$E$44262=$B156)*(Data!$F$2:$F$44262))</f>
        <v>262</v>
      </c>
      <c r="L156" s="48" cm="1">
        <f t="array" ref="L156">SUMPRODUCT((Data!$A$2:$A$44262=L$3)*(Data!$D$2:$D$44262=$A156)*(Data!$E$2:$E$44262=$B156)*(Data!$F$2:$F$44262))</f>
        <v>254</v>
      </c>
      <c r="M156" s="48" cm="1">
        <f t="array" ref="M156">SUMPRODUCT((Data!$A$2:$A$44262=M$3)*(Data!$D$2:$D$44262=$A156)*(Data!$E$2:$E$44262=$B156)*(Data!$F$2:$F$44262))</f>
        <v>357</v>
      </c>
      <c r="N156" s="48" cm="1">
        <f t="array" ref="N156">SUMPRODUCT((Data!$A$2:$A$44262=N$3)*(Data!$D$2:$D$44262=$A156)*(Data!$E$2:$E$44262=$B156)*(Data!$F$2:$F$44262))</f>
        <v>256</v>
      </c>
      <c r="O156" s="48" cm="1">
        <f t="array" ref="O156">SUMPRODUCT((Data!$A$2:$A$44262=O$3)*(Data!$D$2:$D$44262=$A156)*(Data!$E$2:$E$44262=$B156)*(Data!$F$2:$F$44262))</f>
        <v>457</v>
      </c>
      <c r="P156" s="48" cm="1">
        <f t="array" ref="P156">SUMPRODUCT((Data!$A$2:$A$44262=P$3)*(Data!$D$2:$D$44262=$A156)*(Data!$E$2:$E$44262=$B156)*(Data!$F$2:$F$44262))</f>
        <v>237</v>
      </c>
      <c r="Q156" s="48" cm="1">
        <f t="array" ref="Q156">SUMPRODUCT((Data!$A$2:$A$44262=Q$3)*(Data!$D$2:$D$44262=$A156)*(Data!$E$2:$E$44262=$B156)*(Data!$F$2:$F$44262))</f>
        <v>318</v>
      </c>
      <c r="R156" s="49" cm="1">
        <f t="array" ref="R156">SUMPRODUCT((Data!$A$2:$A$44262=R$3)*(Data!$D$2:$D$44262=$A156)*(Data!$E$2:$E$44262=$B156)*(Data!$F$2:$F$44262))</f>
        <v>321</v>
      </c>
      <c r="S156" s="48" cm="1">
        <f t="array" ref="S156">SUMPRODUCT((Data!$B$2:$B$44262=S$3)*(Data!$D$2:$D$44262=$A156)*(Data!$E$2:$E$44262=$B156)*(Data!$F$2:$F$44262))</f>
        <v>318</v>
      </c>
      <c r="T156" s="48" cm="1">
        <f t="array" ref="T156">SUMPRODUCT((Data!$B$2:$B$44262=T$3)*(Data!$D$2:$D$44262=$A156)*(Data!$E$2:$E$44262=$B156)*(Data!$F$2:$F$44262))</f>
        <v>321</v>
      </c>
      <c r="U156" s="58">
        <f t="shared" si="9"/>
        <v>9.4339622641510523E-3</v>
      </c>
      <c r="V156" s="58"/>
      <c r="W156" s="47"/>
      <c r="X156" s="47"/>
      <c r="Y156" s="47"/>
      <c r="Z156" s="47"/>
      <c r="AA156" s="47"/>
      <c r="AB156" s="47"/>
      <c r="AC156" s="47"/>
      <c r="AD156" s="47"/>
      <c r="AE156" s="47"/>
      <c r="AF156" s="47"/>
      <c r="AG156" s="47"/>
      <c r="AH156" s="52"/>
    </row>
    <row r="157" spans="1:34" ht="15.75" x14ac:dyDescent="0.2">
      <c r="A157" s="61" t="s">
        <v>131</v>
      </c>
      <c r="B157" s="61" t="s">
        <v>136</v>
      </c>
      <c r="C157" s="48">
        <f>SUMPRODUCT(('Old Data'!$A$2:$A$8848=C$3)*('Old Data'!$D$2:$D$8848=$A157)*('Old Data'!$E$2:$E$8848=$B157)*('Old Data'!$F$2:$F$8848))</f>
        <v>35</v>
      </c>
      <c r="D157" s="48" cm="1">
        <f t="array" ref="D157">SUMPRODUCT((Data!$A$2:$A$44262=D$3)*(Data!$D$2:$D$44262=$A157)*(Data!$E$2:$E$44262=$B157)*(Data!$F$2:$F$44262))</f>
        <v>42</v>
      </c>
      <c r="E157" s="48" cm="1">
        <f t="array" ref="E157">SUMPRODUCT((Data!$A$2:$A$44262=E$3)*(Data!$D$2:$D$44262=$A157)*(Data!$E$2:$E$44262=$B157)*(Data!$F$2:$F$44262))</f>
        <v>50</v>
      </c>
      <c r="F157" s="48" cm="1">
        <f t="array" ref="F157">SUMPRODUCT((Data!$A$2:$A$44262=F$3)*(Data!$D$2:$D$44262=$A157)*(Data!$E$2:$E$44262=$B157)*(Data!$F$2:$F$44262))</f>
        <v>53</v>
      </c>
      <c r="G157" s="48" cm="1">
        <f t="array" ref="G157">SUMPRODUCT((Data!$A$2:$A$44262=G$3)*(Data!$D$2:$D$44262=$A157)*(Data!$E$2:$E$44262=$B157)*(Data!$F$2:$F$44262))</f>
        <v>47</v>
      </c>
      <c r="H157" s="48" cm="1">
        <f t="array" ref="H157">SUMPRODUCT((Data!$A$2:$A$44262=H$3)*(Data!$D$2:$D$44262=$A157)*(Data!$E$2:$E$44262=$B157)*(Data!$F$2:$F$44262))</f>
        <v>40</v>
      </c>
      <c r="I157" s="48" cm="1">
        <f t="array" ref="I157">SUMPRODUCT((Data!$A$2:$A$44262=I$3)*(Data!$D$2:$D$44262=$A157)*(Data!$E$2:$E$44262=$B157)*(Data!$F$2:$F$44262))</f>
        <v>33</v>
      </c>
      <c r="J157" s="48" cm="1">
        <f t="array" ref="J157">SUMPRODUCT((Data!$A$2:$A$44262=J$3)*(Data!$D$2:$D$44262=$A157)*(Data!$E$2:$E$44262=$B157)*(Data!$F$2:$F$44262))</f>
        <v>43</v>
      </c>
      <c r="K157" s="48" cm="1">
        <f t="array" ref="K157">SUMPRODUCT((Data!$A$2:$A$44262=K$3)*(Data!$D$2:$D$44262=$A157)*(Data!$E$2:$E$44262=$B157)*(Data!$F$2:$F$44262))</f>
        <v>53</v>
      </c>
      <c r="L157" s="48" cm="1">
        <f t="array" ref="L157">SUMPRODUCT((Data!$A$2:$A$44262=L$3)*(Data!$D$2:$D$44262=$A157)*(Data!$E$2:$E$44262=$B157)*(Data!$F$2:$F$44262))</f>
        <v>69</v>
      </c>
      <c r="M157" s="48" cm="1">
        <f t="array" ref="M157">SUMPRODUCT((Data!$A$2:$A$44262=M$3)*(Data!$D$2:$D$44262=$A157)*(Data!$E$2:$E$44262=$B157)*(Data!$F$2:$F$44262))</f>
        <v>72</v>
      </c>
      <c r="N157" s="48" cm="1">
        <f t="array" ref="N157">SUMPRODUCT((Data!$A$2:$A$44262=N$3)*(Data!$D$2:$D$44262=$A157)*(Data!$E$2:$E$44262=$B157)*(Data!$F$2:$F$44262))</f>
        <v>82</v>
      </c>
      <c r="O157" s="48" cm="1">
        <f t="array" ref="O157">SUMPRODUCT((Data!$A$2:$A$44262=O$3)*(Data!$D$2:$D$44262=$A157)*(Data!$E$2:$E$44262=$B157)*(Data!$F$2:$F$44262))</f>
        <v>92</v>
      </c>
      <c r="P157" s="48" cm="1">
        <f t="array" ref="P157">SUMPRODUCT((Data!$A$2:$A$44262=P$3)*(Data!$D$2:$D$44262=$A157)*(Data!$E$2:$E$44262=$B157)*(Data!$F$2:$F$44262))</f>
        <v>86</v>
      </c>
      <c r="Q157" s="48" cm="1">
        <f t="array" ref="Q157">SUMPRODUCT((Data!$A$2:$A$44262=Q$3)*(Data!$D$2:$D$44262=$A157)*(Data!$E$2:$E$44262=$B157)*(Data!$F$2:$F$44262))</f>
        <v>91</v>
      </c>
      <c r="R157" s="49" cm="1">
        <f t="array" ref="R157">SUMPRODUCT((Data!$A$2:$A$44262=R$3)*(Data!$D$2:$D$44262=$A157)*(Data!$E$2:$E$44262=$B157)*(Data!$F$2:$F$44262))</f>
        <v>83</v>
      </c>
      <c r="S157" s="48" cm="1">
        <f t="array" ref="S157">SUMPRODUCT((Data!$B$2:$B$44262=S$3)*(Data!$D$2:$D$44262=$A157)*(Data!$E$2:$E$44262=$B157)*(Data!$F$2:$F$44262))</f>
        <v>91</v>
      </c>
      <c r="T157" s="48" cm="1">
        <f t="array" ref="T157">SUMPRODUCT((Data!$B$2:$B$44262=T$3)*(Data!$D$2:$D$44262=$A157)*(Data!$E$2:$E$44262=$B157)*(Data!$F$2:$F$44262))</f>
        <v>83</v>
      </c>
      <c r="U157" s="58">
        <f t="shared" si="9"/>
        <v>-8.7912087912087933E-2</v>
      </c>
      <c r="V157" s="58"/>
      <c r="W157" s="47"/>
      <c r="X157" s="47"/>
      <c r="Y157" s="47"/>
      <c r="Z157" s="47"/>
      <c r="AA157" s="47"/>
      <c r="AB157" s="47"/>
      <c r="AC157" s="47"/>
      <c r="AD157" s="47"/>
      <c r="AE157" s="47"/>
      <c r="AF157" s="47"/>
      <c r="AG157" s="47"/>
      <c r="AH157" s="52"/>
    </row>
    <row r="158" spans="1:34" ht="15.75" x14ac:dyDescent="0.2">
      <c r="A158" s="61" t="s">
        <v>131</v>
      </c>
      <c r="B158" s="61" t="s">
        <v>137</v>
      </c>
      <c r="C158" s="48">
        <f>SUMPRODUCT(('Old Data'!$A$2:$A$8848=C$3)*('Old Data'!$D$2:$D$8848=$A158)*('Old Data'!$E$2:$E$8848=$B158)*('Old Data'!$F$2:$F$8848))</f>
        <v>246</v>
      </c>
      <c r="D158" s="48" cm="1">
        <f t="array" ref="D158">SUMPRODUCT((Data!$A$2:$A$44262=D$3)*(Data!$D$2:$D$44262=$A158)*(Data!$E$2:$E$44262=$B158)*(Data!$F$2:$F$44262))</f>
        <v>196</v>
      </c>
      <c r="E158" s="48" cm="1">
        <f t="array" ref="E158">SUMPRODUCT((Data!$A$2:$A$44262=E$3)*(Data!$D$2:$D$44262=$A158)*(Data!$E$2:$E$44262=$B158)*(Data!$F$2:$F$44262))</f>
        <v>204</v>
      </c>
      <c r="F158" s="48" cm="1">
        <f t="array" ref="F158">SUMPRODUCT((Data!$A$2:$A$44262=F$3)*(Data!$D$2:$D$44262=$A158)*(Data!$E$2:$E$44262=$B158)*(Data!$F$2:$F$44262))</f>
        <v>201</v>
      </c>
      <c r="G158" s="48" cm="1">
        <f t="array" ref="G158">SUMPRODUCT((Data!$A$2:$A$44262=G$3)*(Data!$D$2:$D$44262=$A158)*(Data!$E$2:$E$44262=$B158)*(Data!$F$2:$F$44262))</f>
        <v>404</v>
      </c>
      <c r="H158" s="48" cm="1">
        <f t="array" ref="H158">SUMPRODUCT((Data!$A$2:$A$44262=H$3)*(Data!$D$2:$D$44262=$A158)*(Data!$E$2:$E$44262=$B158)*(Data!$F$2:$F$44262))</f>
        <v>174</v>
      </c>
      <c r="I158" s="48" cm="1">
        <f t="array" ref="I158">SUMPRODUCT((Data!$A$2:$A$44262=I$3)*(Data!$D$2:$D$44262=$A158)*(Data!$E$2:$E$44262=$B158)*(Data!$F$2:$F$44262))</f>
        <v>233</v>
      </c>
      <c r="J158" s="48" cm="1">
        <f t="array" ref="J158">SUMPRODUCT((Data!$A$2:$A$44262=J$3)*(Data!$D$2:$D$44262=$A158)*(Data!$E$2:$E$44262=$B158)*(Data!$F$2:$F$44262))</f>
        <v>162</v>
      </c>
      <c r="K158" s="48" cm="1">
        <f t="array" ref="K158">SUMPRODUCT((Data!$A$2:$A$44262=K$3)*(Data!$D$2:$D$44262=$A158)*(Data!$E$2:$E$44262=$B158)*(Data!$F$2:$F$44262))</f>
        <v>192</v>
      </c>
      <c r="L158" s="48" cm="1">
        <f t="array" ref="L158">SUMPRODUCT((Data!$A$2:$A$44262=L$3)*(Data!$D$2:$D$44262=$A158)*(Data!$E$2:$E$44262=$B158)*(Data!$F$2:$F$44262))</f>
        <v>198</v>
      </c>
      <c r="M158" s="48" cm="1">
        <f t="array" ref="M158">SUMPRODUCT((Data!$A$2:$A$44262=M$3)*(Data!$D$2:$D$44262=$A158)*(Data!$E$2:$E$44262=$B158)*(Data!$F$2:$F$44262))</f>
        <v>273</v>
      </c>
      <c r="N158" s="48" cm="1">
        <f t="array" ref="N158">SUMPRODUCT((Data!$A$2:$A$44262=N$3)*(Data!$D$2:$D$44262=$A158)*(Data!$E$2:$E$44262=$B158)*(Data!$F$2:$F$44262))</f>
        <v>215</v>
      </c>
      <c r="O158" s="48" cm="1">
        <f t="array" ref="O158">SUMPRODUCT((Data!$A$2:$A$44262=O$3)*(Data!$D$2:$D$44262=$A158)*(Data!$E$2:$E$44262=$B158)*(Data!$F$2:$F$44262))</f>
        <v>395</v>
      </c>
      <c r="P158" s="48" cm="1">
        <f t="array" ref="P158">SUMPRODUCT((Data!$A$2:$A$44262=P$3)*(Data!$D$2:$D$44262=$A158)*(Data!$E$2:$E$44262=$B158)*(Data!$F$2:$F$44262))</f>
        <v>128</v>
      </c>
      <c r="Q158" s="48" cm="1">
        <f t="array" ref="Q158">SUMPRODUCT((Data!$A$2:$A$44262=Q$3)*(Data!$D$2:$D$44262=$A158)*(Data!$E$2:$E$44262=$B158)*(Data!$F$2:$F$44262))</f>
        <v>251</v>
      </c>
      <c r="R158" s="49" cm="1">
        <f t="array" ref="R158">SUMPRODUCT((Data!$A$2:$A$44262=R$3)*(Data!$D$2:$D$44262=$A158)*(Data!$E$2:$E$44262=$B158)*(Data!$F$2:$F$44262))</f>
        <v>223</v>
      </c>
      <c r="S158" s="48" cm="1">
        <f t="array" ref="S158">SUMPRODUCT((Data!$B$2:$B$44262=S$3)*(Data!$D$2:$D$44262=$A158)*(Data!$E$2:$E$44262=$B158)*(Data!$F$2:$F$44262))</f>
        <v>251</v>
      </c>
      <c r="T158" s="48" cm="1">
        <f t="array" ref="T158">SUMPRODUCT((Data!$B$2:$B$44262=T$3)*(Data!$D$2:$D$44262=$A158)*(Data!$E$2:$E$44262=$B158)*(Data!$F$2:$F$44262))</f>
        <v>223</v>
      </c>
      <c r="U158" s="58">
        <f t="shared" si="9"/>
        <v>-0.11155378486055778</v>
      </c>
      <c r="V158" s="58"/>
      <c r="W158" s="47"/>
      <c r="X158" s="47"/>
      <c r="Y158" s="47"/>
      <c r="Z158" s="47"/>
      <c r="AA158" s="47"/>
      <c r="AB158" s="47"/>
      <c r="AC158" s="47"/>
      <c r="AD158" s="47"/>
      <c r="AE158" s="47"/>
      <c r="AF158" s="47"/>
      <c r="AG158" s="47"/>
      <c r="AH158" s="52"/>
    </row>
    <row r="159" spans="1:34" ht="15.75" x14ac:dyDescent="0.2">
      <c r="A159" s="61" t="s">
        <v>131</v>
      </c>
      <c r="B159" s="61" t="s">
        <v>23</v>
      </c>
      <c r="C159" s="48">
        <f>SUMPRODUCT(('Old Data'!$A$2:$A$8848=C$3)*('Old Data'!$D$2:$D$8848=$A159)*('Old Data'!$E$2:$E$8848=$B159)*('Old Data'!$F$2:$F$8848))</f>
        <v>1164</v>
      </c>
      <c r="D159" s="48" cm="1">
        <f t="array" ref="D159">SUMPRODUCT((Data!$A$2:$A$44262=D$3)*(Data!$D$2:$D$44262=$A159)*(Data!$E$2:$E$44262=$B159)*(Data!$F$2:$F$44262))</f>
        <v>1225</v>
      </c>
      <c r="E159" s="48" cm="1">
        <f t="array" ref="E159">SUMPRODUCT((Data!$A$2:$A$44262=E$3)*(Data!$D$2:$D$44262=$A159)*(Data!$E$2:$E$44262=$B159)*(Data!$F$2:$F$44262))</f>
        <v>1043</v>
      </c>
      <c r="F159" s="48" cm="1">
        <f t="array" ref="F159">SUMPRODUCT((Data!$A$2:$A$44262=F$3)*(Data!$D$2:$D$44262=$A159)*(Data!$E$2:$E$44262=$B159)*(Data!$F$2:$F$44262))</f>
        <v>1160</v>
      </c>
      <c r="G159" s="48" cm="1">
        <f t="array" ref="G159">SUMPRODUCT((Data!$A$2:$A$44262=G$3)*(Data!$D$2:$D$44262=$A159)*(Data!$E$2:$E$44262=$B159)*(Data!$F$2:$F$44262))</f>
        <v>1414</v>
      </c>
      <c r="H159" s="48" cm="1">
        <f t="array" ref="H159">SUMPRODUCT((Data!$A$2:$A$44262=H$3)*(Data!$D$2:$D$44262=$A159)*(Data!$E$2:$E$44262=$B159)*(Data!$F$2:$F$44262))</f>
        <v>955</v>
      </c>
      <c r="I159" s="48" cm="1">
        <f t="array" ref="I159">SUMPRODUCT((Data!$A$2:$A$44262=I$3)*(Data!$D$2:$D$44262=$A159)*(Data!$E$2:$E$44262=$B159)*(Data!$F$2:$F$44262))</f>
        <v>1050</v>
      </c>
      <c r="J159" s="48" cm="1">
        <f t="array" ref="J159">SUMPRODUCT((Data!$A$2:$A$44262=J$3)*(Data!$D$2:$D$44262=$A159)*(Data!$E$2:$E$44262=$B159)*(Data!$F$2:$F$44262))</f>
        <v>1061</v>
      </c>
      <c r="K159" s="48" cm="1">
        <f t="array" ref="K159">SUMPRODUCT((Data!$A$2:$A$44262=K$3)*(Data!$D$2:$D$44262=$A159)*(Data!$E$2:$E$44262=$B159)*(Data!$F$2:$F$44262))</f>
        <v>1131</v>
      </c>
      <c r="L159" s="48" cm="1">
        <f t="array" ref="L159">SUMPRODUCT((Data!$A$2:$A$44262=L$3)*(Data!$D$2:$D$44262=$A159)*(Data!$E$2:$E$44262=$B159)*(Data!$F$2:$F$44262))</f>
        <v>1058</v>
      </c>
      <c r="M159" s="48" cm="1">
        <f t="array" ref="M159">SUMPRODUCT((Data!$A$2:$A$44262=M$3)*(Data!$D$2:$D$44262=$A159)*(Data!$E$2:$E$44262=$B159)*(Data!$F$2:$F$44262))</f>
        <v>1277</v>
      </c>
      <c r="N159" s="48" cm="1">
        <f t="array" ref="N159">SUMPRODUCT((Data!$A$2:$A$44262=N$3)*(Data!$D$2:$D$44262=$A159)*(Data!$E$2:$E$44262=$B159)*(Data!$F$2:$F$44262))</f>
        <v>1118</v>
      </c>
      <c r="O159" s="48" cm="1">
        <f t="array" ref="O159">SUMPRODUCT((Data!$A$2:$A$44262=O$3)*(Data!$D$2:$D$44262=$A159)*(Data!$E$2:$E$44262=$B159)*(Data!$F$2:$F$44262))</f>
        <v>1446</v>
      </c>
      <c r="P159" s="48" cm="1">
        <f t="array" ref="P159">SUMPRODUCT((Data!$A$2:$A$44262=P$3)*(Data!$D$2:$D$44262=$A159)*(Data!$E$2:$E$44262=$B159)*(Data!$F$2:$F$44262))</f>
        <v>1181</v>
      </c>
      <c r="Q159" s="48" cm="1">
        <f t="array" ref="Q159">SUMPRODUCT((Data!$A$2:$A$44262=Q$3)*(Data!$D$2:$D$44262=$A159)*(Data!$E$2:$E$44262=$B159)*(Data!$F$2:$F$44262))</f>
        <v>1363</v>
      </c>
      <c r="R159" s="49" cm="1">
        <f t="array" ref="R159">SUMPRODUCT((Data!$A$2:$A$44262=R$3)*(Data!$D$2:$D$44262=$A159)*(Data!$E$2:$E$44262=$B159)*(Data!$F$2:$F$44262))</f>
        <v>1485</v>
      </c>
      <c r="S159" s="48" cm="1">
        <f t="array" ref="S159">SUMPRODUCT((Data!$B$2:$B$44262=S$3)*(Data!$D$2:$D$44262=$A159)*(Data!$E$2:$E$44262=$B159)*(Data!$F$2:$F$44262))</f>
        <v>1363</v>
      </c>
      <c r="T159" s="48" cm="1">
        <f t="array" ref="T159">SUMPRODUCT((Data!$B$2:$B$44262=T$3)*(Data!$D$2:$D$44262=$A159)*(Data!$E$2:$E$44262=$B159)*(Data!$F$2:$F$44262))</f>
        <v>1485</v>
      </c>
      <c r="U159" s="58">
        <f t="shared" si="9"/>
        <v>8.9508437270726438E-2</v>
      </c>
      <c r="V159" s="58"/>
      <c r="W159" s="47"/>
      <c r="X159" s="47"/>
      <c r="Y159" s="47"/>
      <c r="Z159" s="47"/>
      <c r="AA159" s="47"/>
      <c r="AB159" s="47"/>
      <c r="AC159" s="47"/>
      <c r="AD159" s="47"/>
      <c r="AE159" s="47"/>
      <c r="AF159" s="47"/>
      <c r="AG159" s="47"/>
      <c r="AH159" s="52"/>
    </row>
    <row r="160" spans="1:34" s="60" customFormat="1" ht="15.75" x14ac:dyDescent="0.25">
      <c r="A160" s="59" t="s">
        <v>138</v>
      </c>
      <c r="B160" s="59" t="s">
        <v>12</v>
      </c>
      <c r="C160" s="45">
        <f>SUM(C161:C162)</f>
        <v>997</v>
      </c>
      <c r="D160" s="45" cm="1">
        <f t="array" ref="D160">SUMPRODUCT((Data!$A$2:$A$44262=D$3)*(Data!$D$2:$D$44262=$A160)*(Data!$F$2:$F$44262))</f>
        <v>1172</v>
      </c>
      <c r="E160" s="45" cm="1">
        <f t="array" ref="E160">SUMPRODUCT((Data!$A$2:$A$44262=E$3)*(Data!$D$2:$D$44262=$A160)*(Data!$F$2:$F$44262))</f>
        <v>1169</v>
      </c>
      <c r="F160" s="45" cm="1">
        <f t="array" ref="F160">SUMPRODUCT((Data!$A$2:$A$44262=F$3)*(Data!$D$2:$D$44262=$A160)*(Data!$F$2:$F$44262))</f>
        <v>1071</v>
      </c>
      <c r="G160" s="45" cm="1">
        <f t="array" ref="G160">SUMPRODUCT((Data!$A$2:$A$44262=G$3)*(Data!$D$2:$D$44262=$A160)*(Data!$F$2:$F$44262))</f>
        <v>1112</v>
      </c>
      <c r="H160" s="45" cm="1">
        <f t="array" ref="H160">SUMPRODUCT((Data!$A$2:$A$44262=H$3)*(Data!$D$2:$D$44262=$A160)*(Data!$F$2:$F$44262))</f>
        <v>1101</v>
      </c>
      <c r="I160" s="45" cm="1">
        <f t="array" ref="I160">SUMPRODUCT((Data!$A$2:$A$44262=I$3)*(Data!$D$2:$D$44262=$A160)*(Data!$F$2:$F$44262))</f>
        <v>1301</v>
      </c>
      <c r="J160" s="45" cm="1">
        <f t="array" ref="J160">SUMPRODUCT((Data!$A$2:$A$44262=J$3)*(Data!$D$2:$D$44262=$A160)*(Data!$F$2:$F$44262))</f>
        <v>1493</v>
      </c>
      <c r="K160" s="45" cm="1">
        <f t="array" ref="K160">SUMPRODUCT((Data!$A$2:$A$44262=K$3)*(Data!$D$2:$D$44262=$A160)*(Data!$F$2:$F$44262))</f>
        <v>1625</v>
      </c>
      <c r="L160" s="45" cm="1">
        <f t="array" ref="L160">SUMPRODUCT((Data!$A$2:$A$44262=L$3)*(Data!$D$2:$D$44262=$A160)*(Data!$F$2:$F$44262))</f>
        <v>1915</v>
      </c>
      <c r="M160" s="45" cm="1">
        <f t="array" ref="M160">SUMPRODUCT((Data!$A$2:$A$44262=M$3)*(Data!$D$2:$D$44262=$A160)*(Data!$F$2:$F$44262))</f>
        <v>2041</v>
      </c>
      <c r="N160" s="45" cm="1">
        <f t="array" ref="N160">SUMPRODUCT((Data!$A$2:$A$44262=N$3)*(Data!$D$2:$D$44262=$A160)*(Data!$F$2:$F$44262))</f>
        <v>2095</v>
      </c>
      <c r="O160" s="45" cm="1">
        <f t="array" ref="O160">SUMPRODUCT((Data!$A$2:$A$44262=O$3)*(Data!$D$2:$D$44262=$A160)*(Data!$F$2:$F$44262))</f>
        <v>2582</v>
      </c>
      <c r="P160" s="45" cm="1">
        <f t="array" ref="P160">SUMPRODUCT((Data!$A$2:$A$44262=P$3)*(Data!$D$2:$D$44262=$A160)*(Data!$F$2:$F$44262))</f>
        <v>2830</v>
      </c>
      <c r="Q160" s="45" cm="1">
        <f t="array" ref="Q160">SUMPRODUCT((Data!$A$2:$A$44262=Q$3)*(Data!$D$2:$D$44262=$A160)*(Data!$F$2:$F$44262))</f>
        <v>3114</v>
      </c>
      <c r="R160" s="46" cm="1">
        <f t="array" ref="R160">SUMPRODUCT((Data!$A$2:$A$44262=R$3)*(Data!$D$2:$D$44262=$A160)*(Data!$F$2:$F$44262))</f>
        <v>3179</v>
      </c>
      <c r="S160" s="45" cm="1">
        <f t="array" ref="S160">SUMPRODUCT((Data!$B$2:$B$44262=S$3)*(Data!$D$2:$D$44262=$A160)*(Data!$F$2:$F$44262))</f>
        <v>3114</v>
      </c>
      <c r="T160" s="45" cm="1">
        <f t="array" ref="T160">SUMPRODUCT((Data!$B$2:$B$44262=T$3)*(Data!$D$2:$D$44262=$A160)*(Data!$F$2:$F$44262))</f>
        <v>3179</v>
      </c>
      <c r="U160" s="58">
        <f t="shared" si="9"/>
        <v>2.0873474630699995E-2</v>
      </c>
      <c r="V160" s="58"/>
      <c r="W160" s="47">
        <v>0</v>
      </c>
      <c r="X160" s="47">
        <v>0</v>
      </c>
      <c r="Y160" s="47">
        <v>0</v>
      </c>
      <c r="Z160" s="47">
        <v>0</v>
      </c>
      <c r="AA160" s="47">
        <v>0</v>
      </c>
      <c r="AB160" s="47">
        <v>0</v>
      </c>
      <c r="AC160" s="47">
        <v>0</v>
      </c>
      <c r="AD160" s="47">
        <v>0</v>
      </c>
      <c r="AE160" s="47">
        <v>0</v>
      </c>
      <c r="AF160" s="47">
        <v>0</v>
      </c>
      <c r="AG160" s="47">
        <v>0</v>
      </c>
      <c r="AH160" s="54"/>
    </row>
    <row r="161" spans="1:34" ht="15.75" x14ac:dyDescent="0.2">
      <c r="A161" s="61" t="s">
        <v>138</v>
      </c>
      <c r="B161" s="61" t="s">
        <v>139</v>
      </c>
      <c r="C161" s="48">
        <f>SUMPRODUCT(('Old Data'!$A$2:$A$8848=C$3)*('Old Data'!$D$2:$D$8848=$A161)*('Old Data'!$E$2:$E$8848=$B161)*('Old Data'!$F$2:$F$8848))</f>
        <v>836</v>
      </c>
      <c r="D161" s="48" cm="1">
        <f t="array" ref="D161">SUMPRODUCT((Data!$A$2:$A$44262=D$3)*(Data!$D$2:$D$44262=$A161)*(Data!$E$2:$E$44262=$B161)*(Data!$F$2:$F$44262))</f>
        <v>991</v>
      </c>
      <c r="E161" s="48" cm="1">
        <f t="array" ref="E161">SUMPRODUCT((Data!$A$2:$A$44262=E$3)*(Data!$D$2:$D$44262=$A161)*(Data!$E$2:$E$44262=$B161)*(Data!$F$2:$F$44262))</f>
        <v>969</v>
      </c>
      <c r="F161" s="48" cm="1">
        <f t="array" ref="F161">SUMPRODUCT((Data!$A$2:$A$44262=F$3)*(Data!$D$2:$D$44262=$A161)*(Data!$E$2:$E$44262=$B161)*(Data!$F$2:$F$44262))</f>
        <v>844</v>
      </c>
      <c r="G161" s="48" cm="1">
        <f t="array" ref="G161">SUMPRODUCT((Data!$A$2:$A$44262=G$3)*(Data!$D$2:$D$44262=$A161)*(Data!$E$2:$E$44262=$B161)*(Data!$F$2:$F$44262))</f>
        <v>877</v>
      </c>
      <c r="H161" s="48" cm="1">
        <f t="array" ref="H161">SUMPRODUCT((Data!$A$2:$A$44262=H$3)*(Data!$D$2:$D$44262=$A161)*(Data!$E$2:$E$44262=$B161)*(Data!$F$2:$F$44262))</f>
        <v>868</v>
      </c>
      <c r="I161" s="48" cm="1">
        <f t="array" ref="I161">SUMPRODUCT((Data!$A$2:$A$44262=I$3)*(Data!$D$2:$D$44262=$A161)*(Data!$E$2:$E$44262=$B161)*(Data!$F$2:$F$44262))</f>
        <v>1013</v>
      </c>
      <c r="J161" s="48" cm="1">
        <f t="array" ref="J161">SUMPRODUCT((Data!$A$2:$A$44262=J$3)*(Data!$D$2:$D$44262=$A161)*(Data!$E$2:$E$44262=$B161)*(Data!$F$2:$F$44262))</f>
        <v>1161</v>
      </c>
      <c r="K161" s="48" cm="1">
        <f t="array" ref="K161">SUMPRODUCT((Data!$A$2:$A$44262=K$3)*(Data!$D$2:$D$44262=$A161)*(Data!$E$2:$E$44262=$B161)*(Data!$F$2:$F$44262))</f>
        <v>1300</v>
      </c>
      <c r="L161" s="48" cm="1">
        <f t="array" ref="L161">SUMPRODUCT((Data!$A$2:$A$44262=L$3)*(Data!$D$2:$D$44262=$A161)*(Data!$E$2:$E$44262=$B161)*(Data!$F$2:$F$44262))</f>
        <v>1606</v>
      </c>
      <c r="M161" s="48" cm="1">
        <f t="array" ref="M161">SUMPRODUCT((Data!$A$2:$A$44262=M$3)*(Data!$D$2:$D$44262=$A161)*(Data!$E$2:$E$44262=$B161)*(Data!$F$2:$F$44262))</f>
        <v>1722</v>
      </c>
      <c r="N161" s="48" cm="1">
        <f t="array" ref="N161">SUMPRODUCT((Data!$A$2:$A$44262=N$3)*(Data!$D$2:$D$44262=$A161)*(Data!$E$2:$E$44262=$B161)*(Data!$F$2:$F$44262))</f>
        <v>1775</v>
      </c>
      <c r="O161" s="48" cm="1">
        <f t="array" ref="O161">SUMPRODUCT((Data!$A$2:$A$44262=O$3)*(Data!$D$2:$D$44262=$A161)*(Data!$E$2:$E$44262=$B161)*(Data!$F$2:$F$44262))</f>
        <v>2186</v>
      </c>
      <c r="P161" s="48" cm="1">
        <f t="array" ref="P161">SUMPRODUCT((Data!$A$2:$A$44262=P$3)*(Data!$D$2:$D$44262=$A161)*(Data!$E$2:$E$44262=$B161)*(Data!$F$2:$F$44262))</f>
        <v>2400</v>
      </c>
      <c r="Q161" s="48" cm="1">
        <f t="array" ref="Q161">SUMPRODUCT((Data!$A$2:$A$44262=Q$3)*(Data!$D$2:$D$44262=$A161)*(Data!$E$2:$E$44262=$B161)*(Data!$F$2:$F$44262))</f>
        <v>2638</v>
      </c>
      <c r="R161" s="49" cm="1">
        <f t="array" ref="R161">SUMPRODUCT((Data!$A$2:$A$44262=R$3)*(Data!$D$2:$D$44262=$A161)*(Data!$E$2:$E$44262=$B161)*(Data!$F$2:$F$44262))</f>
        <v>2695</v>
      </c>
      <c r="S161" s="48" cm="1">
        <f t="array" ref="S161">SUMPRODUCT((Data!$B$2:$B$44262=S$3)*(Data!$D$2:$D$44262=$A161)*(Data!$E$2:$E$44262=$B161)*(Data!$F$2:$F$44262))</f>
        <v>2638</v>
      </c>
      <c r="T161" s="48" cm="1">
        <f t="array" ref="T161">SUMPRODUCT((Data!$B$2:$B$44262=T$3)*(Data!$D$2:$D$44262=$A161)*(Data!$E$2:$E$44262=$B161)*(Data!$F$2:$F$44262))</f>
        <v>2695</v>
      </c>
      <c r="U161" s="58">
        <f t="shared" si="9"/>
        <v>2.1607278241091654E-2</v>
      </c>
      <c r="V161" s="58"/>
      <c r="W161" s="47"/>
      <c r="X161" s="47"/>
      <c r="Y161" s="47"/>
      <c r="Z161" s="47"/>
      <c r="AA161" s="47"/>
      <c r="AB161" s="47"/>
      <c r="AC161" s="47"/>
      <c r="AD161" s="47"/>
      <c r="AE161" s="47"/>
      <c r="AF161" s="47"/>
      <c r="AG161" s="47"/>
      <c r="AH161" s="52"/>
    </row>
    <row r="162" spans="1:34" ht="15.75" x14ac:dyDescent="0.2">
      <c r="A162" s="61" t="s">
        <v>138</v>
      </c>
      <c r="B162" s="61" t="s">
        <v>140</v>
      </c>
      <c r="C162" s="48">
        <f>SUMPRODUCT(('Old Data'!$A$2:$A$8848=C$3)*('Old Data'!$D$2:$D$8848=$A162)*('Old Data'!$E$2:$E$8848=$B162)*('Old Data'!$F$2:$F$8848))</f>
        <v>161</v>
      </c>
      <c r="D162" s="48" cm="1">
        <f t="array" ref="D162">SUMPRODUCT((Data!$A$2:$A$44262=D$3)*(Data!$D$2:$D$44262=$A162)*(Data!$E$2:$E$44262=$B162)*(Data!$F$2:$F$44262))</f>
        <v>181</v>
      </c>
      <c r="E162" s="48" cm="1">
        <f t="array" ref="E162">SUMPRODUCT((Data!$A$2:$A$44262=E$3)*(Data!$D$2:$D$44262=$A162)*(Data!$E$2:$E$44262=$B162)*(Data!$F$2:$F$44262))</f>
        <v>200</v>
      </c>
      <c r="F162" s="48" cm="1">
        <f t="array" ref="F162">SUMPRODUCT((Data!$A$2:$A$44262=F$3)*(Data!$D$2:$D$44262=$A162)*(Data!$E$2:$E$44262=$B162)*(Data!$F$2:$F$44262))</f>
        <v>227</v>
      </c>
      <c r="G162" s="48" cm="1">
        <f t="array" ref="G162">SUMPRODUCT((Data!$A$2:$A$44262=G$3)*(Data!$D$2:$D$44262=$A162)*(Data!$E$2:$E$44262=$B162)*(Data!$F$2:$F$44262))</f>
        <v>235</v>
      </c>
      <c r="H162" s="48" cm="1">
        <f t="array" ref="H162">SUMPRODUCT((Data!$A$2:$A$44262=H$3)*(Data!$D$2:$D$44262=$A162)*(Data!$E$2:$E$44262=$B162)*(Data!$F$2:$F$44262))</f>
        <v>233</v>
      </c>
      <c r="I162" s="48" cm="1">
        <f t="array" ref="I162">SUMPRODUCT((Data!$A$2:$A$44262=I$3)*(Data!$D$2:$D$44262=$A162)*(Data!$E$2:$E$44262=$B162)*(Data!$F$2:$F$44262))</f>
        <v>288</v>
      </c>
      <c r="J162" s="48" cm="1">
        <f t="array" ref="J162">SUMPRODUCT((Data!$A$2:$A$44262=J$3)*(Data!$D$2:$D$44262=$A162)*(Data!$E$2:$E$44262=$B162)*(Data!$F$2:$F$44262))</f>
        <v>332</v>
      </c>
      <c r="K162" s="48" cm="1">
        <f t="array" ref="K162">SUMPRODUCT((Data!$A$2:$A$44262=K$3)*(Data!$D$2:$D$44262=$A162)*(Data!$E$2:$E$44262=$B162)*(Data!$F$2:$F$44262))</f>
        <v>325</v>
      </c>
      <c r="L162" s="48" cm="1">
        <f t="array" ref="L162">SUMPRODUCT((Data!$A$2:$A$44262=L$3)*(Data!$D$2:$D$44262=$A162)*(Data!$E$2:$E$44262=$B162)*(Data!$F$2:$F$44262))</f>
        <v>309</v>
      </c>
      <c r="M162" s="48" cm="1">
        <f t="array" ref="M162">SUMPRODUCT((Data!$A$2:$A$44262=M$3)*(Data!$D$2:$D$44262=$A162)*(Data!$E$2:$E$44262=$B162)*(Data!$F$2:$F$44262))</f>
        <v>319</v>
      </c>
      <c r="N162" s="48" cm="1">
        <f t="array" ref="N162">SUMPRODUCT((Data!$A$2:$A$44262=N$3)*(Data!$D$2:$D$44262=$A162)*(Data!$E$2:$E$44262=$B162)*(Data!$F$2:$F$44262))</f>
        <v>320</v>
      </c>
      <c r="O162" s="48" cm="1">
        <f t="array" ref="O162">SUMPRODUCT((Data!$A$2:$A$44262=O$3)*(Data!$D$2:$D$44262=$A162)*(Data!$E$2:$E$44262=$B162)*(Data!$F$2:$F$44262))</f>
        <v>396</v>
      </c>
      <c r="P162" s="48" cm="1">
        <f t="array" ref="P162">SUMPRODUCT((Data!$A$2:$A$44262=P$3)*(Data!$D$2:$D$44262=$A162)*(Data!$E$2:$E$44262=$B162)*(Data!$F$2:$F$44262))</f>
        <v>430</v>
      </c>
      <c r="Q162" s="48" cm="1">
        <f t="array" ref="Q162">SUMPRODUCT((Data!$A$2:$A$44262=Q$3)*(Data!$D$2:$D$44262=$A162)*(Data!$E$2:$E$44262=$B162)*(Data!$F$2:$F$44262))</f>
        <v>476</v>
      </c>
      <c r="R162" s="49" cm="1">
        <f t="array" ref="R162">SUMPRODUCT((Data!$A$2:$A$44262=R$3)*(Data!$D$2:$D$44262=$A162)*(Data!$E$2:$E$44262=$B162)*(Data!$F$2:$F$44262))</f>
        <v>484</v>
      </c>
      <c r="S162" s="48" cm="1">
        <f t="array" ref="S162">SUMPRODUCT((Data!$B$2:$B$44262=S$3)*(Data!$D$2:$D$44262=$A162)*(Data!$E$2:$E$44262=$B162)*(Data!$F$2:$F$44262))</f>
        <v>476</v>
      </c>
      <c r="T162" s="48" cm="1">
        <f t="array" ref="T162">SUMPRODUCT((Data!$B$2:$B$44262=T$3)*(Data!$D$2:$D$44262=$A162)*(Data!$E$2:$E$44262=$B162)*(Data!$F$2:$F$44262))</f>
        <v>484</v>
      </c>
      <c r="U162" s="58">
        <f t="shared" si="9"/>
        <v>1.6806722689075571E-2</v>
      </c>
      <c r="V162" s="58"/>
      <c r="W162" s="47"/>
      <c r="X162" s="47"/>
      <c r="Y162" s="47"/>
      <c r="Z162" s="47"/>
      <c r="AA162" s="47"/>
      <c r="AB162" s="47"/>
      <c r="AC162" s="47"/>
      <c r="AD162" s="47"/>
      <c r="AE162" s="47"/>
      <c r="AF162" s="47"/>
      <c r="AG162" s="47"/>
      <c r="AH162" s="52"/>
    </row>
    <row r="163" spans="1:34" s="60" customFormat="1" ht="15" customHeight="1" x14ac:dyDescent="0.25">
      <c r="A163" s="59" t="s">
        <v>141</v>
      </c>
      <c r="B163" s="59" t="s">
        <v>12</v>
      </c>
      <c r="C163" s="45">
        <f>SUM(C164:C169)</f>
        <v>681</v>
      </c>
      <c r="D163" s="45" cm="1">
        <f t="array" ref="D163">SUMPRODUCT((Data!$A$2:$A$44262=D$3)*(Data!$D$2:$D$44262=$A163)*(Data!$F$2:$F$44262))</f>
        <v>773</v>
      </c>
      <c r="E163" s="45" cm="1">
        <f t="array" ref="E163">SUMPRODUCT((Data!$A$2:$A$44262=E$3)*(Data!$D$2:$D$44262=$A163)*(Data!$F$2:$F$44262))</f>
        <v>748</v>
      </c>
      <c r="F163" s="45" cm="1">
        <f t="array" ref="F163">SUMPRODUCT((Data!$A$2:$A$44262=F$3)*(Data!$D$2:$D$44262=$A163)*(Data!$F$2:$F$44262))</f>
        <v>635</v>
      </c>
      <c r="G163" s="45" cm="1">
        <f t="array" ref="G163">SUMPRODUCT((Data!$A$2:$A$44262=G$3)*(Data!$D$2:$D$44262=$A163)*(Data!$F$2:$F$44262))</f>
        <v>561</v>
      </c>
      <c r="H163" s="45" cm="1">
        <f t="array" ref="H163">SUMPRODUCT((Data!$A$2:$A$44262=H$3)*(Data!$D$2:$D$44262=$A163)*(Data!$F$2:$F$44262))</f>
        <v>481</v>
      </c>
      <c r="I163" s="45" cm="1">
        <f t="array" ref="I163">SUMPRODUCT((Data!$A$2:$A$44262=I$3)*(Data!$D$2:$D$44262=$A163)*(Data!$F$2:$F$44262))</f>
        <v>460</v>
      </c>
      <c r="J163" s="45" cm="1">
        <f t="array" ref="J163">SUMPRODUCT((Data!$A$2:$A$44262=J$3)*(Data!$D$2:$D$44262=$A163)*(Data!$F$2:$F$44262))</f>
        <v>543</v>
      </c>
      <c r="K163" s="45" cm="1">
        <f t="array" ref="K163">SUMPRODUCT((Data!$A$2:$A$44262=K$3)*(Data!$D$2:$D$44262=$A163)*(Data!$F$2:$F$44262))</f>
        <v>501</v>
      </c>
      <c r="L163" s="45" cm="1">
        <f t="array" ref="L163">SUMPRODUCT((Data!$A$2:$A$44262=L$3)*(Data!$D$2:$D$44262=$A163)*(Data!$F$2:$F$44262))</f>
        <v>551</v>
      </c>
      <c r="M163" s="45" cm="1">
        <f t="array" ref="M163">SUMPRODUCT((Data!$A$2:$A$44262=M$3)*(Data!$D$2:$D$44262=$A163)*(Data!$F$2:$F$44262))</f>
        <v>599</v>
      </c>
      <c r="N163" s="45" cm="1">
        <f t="array" ref="N163">SUMPRODUCT((Data!$A$2:$A$44262=N$3)*(Data!$D$2:$D$44262=$A163)*(Data!$F$2:$F$44262))</f>
        <v>670</v>
      </c>
      <c r="O163" s="45" cm="1">
        <f t="array" ref="O163">SUMPRODUCT((Data!$A$2:$A$44262=O$3)*(Data!$D$2:$D$44262=$A163)*(Data!$F$2:$F$44262))</f>
        <v>752</v>
      </c>
      <c r="P163" s="45" cm="1">
        <f t="array" ref="P163">SUMPRODUCT((Data!$A$2:$A$44262=P$3)*(Data!$D$2:$D$44262=$A163)*(Data!$F$2:$F$44262))</f>
        <v>922</v>
      </c>
      <c r="Q163" s="45" cm="1">
        <f t="array" ref="Q163">SUMPRODUCT((Data!$A$2:$A$44262=Q$3)*(Data!$D$2:$D$44262=$A163)*(Data!$F$2:$F$44262))</f>
        <v>933</v>
      </c>
      <c r="R163" s="46" cm="1">
        <f t="array" ref="R163">SUMPRODUCT((Data!$A$2:$A$44262=R$3)*(Data!$D$2:$D$44262=$A163)*(Data!$F$2:$F$44262))</f>
        <v>949</v>
      </c>
      <c r="S163" s="45" cm="1">
        <f t="array" ref="S163">SUMPRODUCT((Data!$B$2:$B$44262=S$3)*(Data!$D$2:$D$44262=$A163)*(Data!$F$2:$F$44262))</f>
        <v>933</v>
      </c>
      <c r="T163" s="45" cm="1">
        <f t="array" ref="T163">SUMPRODUCT((Data!$B$2:$B$44262=T$3)*(Data!$D$2:$D$44262=$A163)*(Data!$F$2:$F$44262))</f>
        <v>949</v>
      </c>
      <c r="U163" s="58">
        <f t="shared" si="9"/>
        <v>1.7148981779206762E-2</v>
      </c>
      <c r="V163" s="58"/>
      <c r="W163" s="47">
        <v>0</v>
      </c>
      <c r="X163" s="47">
        <v>0</v>
      </c>
      <c r="Y163" s="47">
        <v>0</v>
      </c>
      <c r="Z163" s="47">
        <v>0</v>
      </c>
      <c r="AA163" s="47">
        <v>0</v>
      </c>
      <c r="AB163" s="47">
        <v>0</v>
      </c>
      <c r="AC163" s="47">
        <v>0</v>
      </c>
      <c r="AD163" s="47">
        <v>0</v>
      </c>
      <c r="AE163" s="47">
        <v>0</v>
      </c>
      <c r="AF163" s="47">
        <v>0</v>
      </c>
      <c r="AG163" s="47">
        <v>0</v>
      </c>
      <c r="AH163" s="54"/>
    </row>
    <row r="164" spans="1:34" ht="15" customHeight="1" x14ac:dyDescent="0.2">
      <c r="A164" s="61" t="s">
        <v>141</v>
      </c>
      <c r="B164" s="61" t="s">
        <v>142</v>
      </c>
      <c r="C164" s="48">
        <f>SUMPRODUCT(('Old Data'!$A$2:$A$8848=C$3)*('Old Data'!$D$2:$D$8848=$A164)*('Old Data'!$E$2:$E$8848=$B164)*('Old Data'!$F$2:$F$8848))</f>
        <v>571</v>
      </c>
      <c r="D164" s="48" cm="1">
        <f t="array" ref="D164">SUMPRODUCT((Data!$A$2:$A$44262=D$3)*(Data!$D$2:$D$44262=$A164)*(Data!$E$2:$E$44262=$B164)*(Data!$F$2:$F$44262))</f>
        <v>625</v>
      </c>
      <c r="E164" s="48" cm="1">
        <f t="array" ref="E164">SUMPRODUCT((Data!$A$2:$A$44262=E$3)*(Data!$D$2:$D$44262=$A164)*(Data!$E$2:$E$44262=$B164)*(Data!$F$2:$F$44262))</f>
        <v>616</v>
      </c>
      <c r="F164" s="48" cm="1">
        <f t="array" ref="F164">SUMPRODUCT((Data!$A$2:$A$44262=F$3)*(Data!$D$2:$D$44262=$A164)*(Data!$E$2:$E$44262=$B164)*(Data!$F$2:$F$44262))</f>
        <v>528</v>
      </c>
      <c r="G164" s="48" cm="1">
        <f t="array" ref="G164">SUMPRODUCT((Data!$A$2:$A$44262=G$3)*(Data!$D$2:$D$44262=$A164)*(Data!$E$2:$E$44262=$B164)*(Data!$F$2:$F$44262))</f>
        <v>432</v>
      </c>
      <c r="H164" s="48" cm="1">
        <f t="array" ref="H164">SUMPRODUCT((Data!$A$2:$A$44262=H$3)*(Data!$D$2:$D$44262=$A164)*(Data!$E$2:$E$44262=$B164)*(Data!$F$2:$F$44262))</f>
        <v>391</v>
      </c>
      <c r="I164" s="48" cm="1">
        <f t="array" ref="I164">SUMPRODUCT((Data!$A$2:$A$44262=I$3)*(Data!$D$2:$D$44262=$A164)*(Data!$E$2:$E$44262=$B164)*(Data!$F$2:$F$44262))</f>
        <v>365</v>
      </c>
      <c r="J164" s="48" cm="1">
        <f t="array" ref="J164">SUMPRODUCT((Data!$A$2:$A$44262=J$3)*(Data!$D$2:$D$44262=$A164)*(Data!$E$2:$E$44262=$B164)*(Data!$F$2:$F$44262))</f>
        <v>414</v>
      </c>
      <c r="K164" s="48" cm="1">
        <f t="array" ref="K164">SUMPRODUCT((Data!$A$2:$A$44262=K$3)*(Data!$D$2:$D$44262=$A164)*(Data!$E$2:$E$44262=$B164)*(Data!$F$2:$F$44262))</f>
        <v>405</v>
      </c>
      <c r="L164" s="48" cm="1">
        <f t="array" ref="L164">SUMPRODUCT((Data!$A$2:$A$44262=L$3)*(Data!$D$2:$D$44262=$A164)*(Data!$E$2:$E$44262=$B164)*(Data!$F$2:$F$44262))</f>
        <v>421</v>
      </c>
      <c r="M164" s="48" cm="1">
        <f t="array" ref="M164">SUMPRODUCT((Data!$A$2:$A$44262=M$3)*(Data!$D$2:$D$44262=$A164)*(Data!$E$2:$E$44262=$B164)*(Data!$F$2:$F$44262))</f>
        <v>484</v>
      </c>
      <c r="N164" s="48" cm="1">
        <f t="array" ref="N164">SUMPRODUCT((Data!$A$2:$A$44262=N$3)*(Data!$D$2:$D$44262=$A164)*(Data!$E$2:$E$44262=$B164)*(Data!$F$2:$F$44262))</f>
        <v>519</v>
      </c>
      <c r="O164" s="48" cm="1">
        <f t="array" ref="O164">SUMPRODUCT((Data!$A$2:$A$44262=O$3)*(Data!$D$2:$D$44262=$A164)*(Data!$E$2:$E$44262=$B164)*(Data!$F$2:$F$44262))</f>
        <v>612</v>
      </c>
      <c r="P164" s="48" cm="1">
        <f t="array" ref="P164">SUMPRODUCT((Data!$A$2:$A$44262=P$3)*(Data!$D$2:$D$44262=$A164)*(Data!$E$2:$E$44262=$B164)*(Data!$F$2:$F$44262))</f>
        <v>764</v>
      </c>
      <c r="Q164" s="48" cm="1">
        <f t="array" ref="Q164">SUMPRODUCT((Data!$A$2:$A$44262=Q$3)*(Data!$D$2:$D$44262=$A164)*(Data!$E$2:$E$44262=$B164)*(Data!$F$2:$F$44262))</f>
        <v>775</v>
      </c>
      <c r="R164" s="49" cm="1">
        <f t="array" ref="R164">SUMPRODUCT((Data!$A$2:$A$44262=R$3)*(Data!$D$2:$D$44262=$A164)*(Data!$E$2:$E$44262=$B164)*(Data!$F$2:$F$44262))</f>
        <v>789</v>
      </c>
      <c r="S164" s="48" cm="1">
        <f t="array" ref="S164">SUMPRODUCT((Data!$B$2:$B$44262=S$3)*(Data!$D$2:$D$44262=$A164)*(Data!$E$2:$E$44262=$B164)*(Data!$F$2:$F$44262))</f>
        <v>775</v>
      </c>
      <c r="T164" s="48" cm="1">
        <f t="array" ref="T164">SUMPRODUCT((Data!$B$2:$B$44262=T$3)*(Data!$D$2:$D$44262=$A164)*(Data!$E$2:$E$44262=$B164)*(Data!$F$2:$F$44262))</f>
        <v>789</v>
      </c>
      <c r="U164" s="58">
        <f t="shared" si="9"/>
        <v>1.806451612903226E-2</v>
      </c>
      <c r="V164" s="58"/>
      <c r="W164" s="47"/>
      <c r="X164" s="47"/>
      <c r="Y164" s="47"/>
      <c r="Z164" s="47"/>
      <c r="AA164" s="47"/>
      <c r="AB164" s="47"/>
      <c r="AC164" s="47"/>
      <c r="AD164" s="47"/>
      <c r="AE164" s="47"/>
      <c r="AF164" s="47"/>
      <c r="AG164" s="47"/>
      <c r="AH164" s="52"/>
    </row>
    <row r="165" spans="1:34" ht="15" customHeight="1" x14ac:dyDescent="0.2">
      <c r="A165" s="61" t="s">
        <v>141</v>
      </c>
      <c r="B165" s="61" t="s">
        <v>143</v>
      </c>
      <c r="C165" s="48">
        <f>SUMPRODUCT(('Old Data'!$A$2:$A$8848=C$3)*('Old Data'!$D$2:$D$8848=$A165)*('Old Data'!$E$2:$E$8848=$B165)*('Old Data'!$F$2:$F$8848))</f>
        <v>8</v>
      </c>
      <c r="D165" s="48" cm="1">
        <f t="array" ref="D165">SUMPRODUCT((Data!$A$2:$A$44262=D$3)*(Data!$D$2:$D$44262=$A165)*(Data!$E$2:$E$44262=$B165)*(Data!$F$2:$F$44262))</f>
        <v>14</v>
      </c>
      <c r="E165" s="48" cm="1">
        <f t="array" ref="E165">SUMPRODUCT((Data!$A$2:$A$44262=E$3)*(Data!$D$2:$D$44262=$A165)*(Data!$E$2:$E$44262=$B165)*(Data!$F$2:$F$44262))</f>
        <v>15</v>
      </c>
      <c r="F165" s="48" cm="1">
        <f t="array" ref="F165">SUMPRODUCT((Data!$A$2:$A$44262=F$3)*(Data!$D$2:$D$44262=$A165)*(Data!$E$2:$E$44262=$B165)*(Data!$F$2:$F$44262))</f>
        <v>7</v>
      </c>
      <c r="G165" s="48" cm="1">
        <f t="array" ref="G165">SUMPRODUCT((Data!$A$2:$A$44262=G$3)*(Data!$D$2:$D$44262=$A165)*(Data!$E$2:$E$44262=$B165)*(Data!$F$2:$F$44262))</f>
        <v>16</v>
      </c>
      <c r="H165" s="48" cm="1">
        <f t="array" ref="H165">SUMPRODUCT((Data!$A$2:$A$44262=H$3)*(Data!$D$2:$D$44262=$A165)*(Data!$E$2:$E$44262=$B165)*(Data!$F$2:$F$44262))</f>
        <v>7</v>
      </c>
      <c r="I165" s="48" cm="1">
        <f t="array" ref="I165">SUMPRODUCT((Data!$A$2:$A$44262=I$3)*(Data!$D$2:$D$44262=$A165)*(Data!$E$2:$E$44262=$B165)*(Data!$F$2:$F$44262))</f>
        <v>7</v>
      </c>
      <c r="J165" s="48" cm="1">
        <f t="array" ref="J165">SUMPRODUCT((Data!$A$2:$A$44262=J$3)*(Data!$D$2:$D$44262=$A165)*(Data!$E$2:$E$44262=$B165)*(Data!$F$2:$F$44262))</f>
        <v>10</v>
      </c>
      <c r="K165" s="48" cm="1">
        <f t="array" ref="K165">SUMPRODUCT((Data!$A$2:$A$44262=K$3)*(Data!$D$2:$D$44262=$A165)*(Data!$E$2:$E$44262=$B165)*(Data!$F$2:$F$44262))</f>
        <v>11</v>
      </c>
      <c r="L165" s="48" cm="1">
        <f t="array" ref="L165">SUMPRODUCT((Data!$A$2:$A$44262=L$3)*(Data!$D$2:$D$44262=$A165)*(Data!$E$2:$E$44262=$B165)*(Data!$F$2:$F$44262))</f>
        <v>10</v>
      </c>
      <c r="M165" s="48" cm="1">
        <f t="array" ref="M165">SUMPRODUCT((Data!$A$2:$A$44262=M$3)*(Data!$D$2:$D$44262=$A165)*(Data!$E$2:$E$44262=$B165)*(Data!$F$2:$F$44262))</f>
        <v>12</v>
      </c>
      <c r="N165" s="48" cm="1">
        <f t="array" ref="N165">SUMPRODUCT((Data!$A$2:$A$44262=N$3)*(Data!$D$2:$D$44262=$A165)*(Data!$E$2:$E$44262=$B165)*(Data!$F$2:$F$44262))</f>
        <v>15</v>
      </c>
      <c r="O165" s="48" cm="1">
        <f t="array" ref="O165">SUMPRODUCT((Data!$A$2:$A$44262=O$3)*(Data!$D$2:$D$44262=$A165)*(Data!$E$2:$E$44262=$B165)*(Data!$F$2:$F$44262))</f>
        <v>28</v>
      </c>
      <c r="P165" s="48" cm="1">
        <f t="array" ref="P165">SUMPRODUCT((Data!$A$2:$A$44262=P$3)*(Data!$D$2:$D$44262=$A165)*(Data!$E$2:$E$44262=$B165)*(Data!$F$2:$F$44262))</f>
        <v>33</v>
      </c>
      <c r="Q165" s="48" cm="1">
        <f t="array" ref="Q165">SUMPRODUCT((Data!$A$2:$A$44262=Q$3)*(Data!$D$2:$D$44262=$A165)*(Data!$E$2:$E$44262=$B165)*(Data!$F$2:$F$44262))</f>
        <v>16</v>
      </c>
      <c r="R165" s="49" cm="1">
        <f t="array" ref="R165">SUMPRODUCT((Data!$A$2:$A$44262=R$3)*(Data!$D$2:$D$44262=$A165)*(Data!$E$2:$E$44262=$B165)*(Data!$F$2:$F$44262))</f>
        <v>31</v>
      </c>
      <c r="S165" s="48" cm="1">
        <f t="array" ref="S165">SUMPRODUCT((Data!$B$2:$B$44262=S$3)*(Data!$D$2:$D$44262=$A165)*(Data!$E$2:$E$44262=$B165)*(Data!$F$2:$F$44262))</f>
        <v>16</v>
      </c>
      <c r="T165" s="48" cm="1">
        <f t="array" ref="T165">SUMPRODUCT((Data!$B$2:$B$44262=T$3)*(Data!$D$2:$D$44262=$A165)*(Data!$E$2:$E$44262=$B165)*(Data!$F$2:$F$44262))</f>
        <v>31</v>
      </c>
      <c r="U165" s="58">
        <f t="shared" si="9"/>
        <v>0.9375</v>
      </c>
      <c r="V165" s="58"/>
      <c r="W165" s="47"/>
      <c r="X165" s="47"/>
      <c r="Y165" s="47"/>
      <c r="Z165" s="47"/>
      <c r="AA165" s="47"/>
      <c r="AB165" s="47"/>
      <c r="AC165" s="47"/>
      <c r="AD165" s="47"/>
      <c r="AE165" s="47"/>
      <c r="AF165" s="47"/>
      <c r="AG165" s="47"/>
      <c r="AH165" s="52"/>
    </row>
    <row r="166" spans="1:34" ht="15" customHeight="1" x14ac:dyDescent="0.2">
      <c r="A166" s="61" t="s">
        <v>141</v>
      </c>
      <c r="B166" s="61" t="s">
        <v>144</v>
      </c>
      <c r="C166" s="48">
        <f>SUMPRODUCT(('Old Data'!$A$2:$A$8848=C$3)*('Old Data'!$D$2:$D$8848=$A166)*('Old Data'!$E$2:$E$8848=$B166)*('Old Data'!$F$2:$F$8848))</f>
        <v>10</v>
      </c>
      <c r="D166" s="48" cm="1">
        <f t="array" ref="D166">SUMPRODUCT((Data!$A$2:$A$44262=D$3)*(Data!$D$2:$D$44262=$A166)*(Data!$E$2:$E$44262=$B166)*(Data!$F$2:$F$44262))</f>
        <v>17</v>
      </c>
      <c r="E166" s="48" cm="1">
        <f t="array" ref="E166">SUMPRODUCT((Data!$A$2:$A$44262=E$3)*(Data!$D$2:$D$44262=$A166)*(Data!$E$2:$E$44262=$B166)*(Data!$F$2:$F$44262))</f>
        <v>7</v>
      </c>
      <c r="F166" s="48" cm="1">
        <f t="array" ref="F166">SUMPRODUCT((Data!$A$2:$A$44262=F$3)*(Data!$D$2:$D$44262=$A166)*(Data!$E$2:$E$44262=$B166)*(Data!$F$2:$F$44262))</f>
        <v>4</v>
      </c>
      <c r="G166" s="48" cm="1">
        <f t="array" ref="G166">SUMPRODUCT((Data!$A$2:$A$44262=G$3)*(Data!$D$2:$D$44262=$A166)*(Data!$E$2:$E$44262=$B166)*(Data!$F$2:$F$44262))</f>
        <v>11</v>
      </c>
      <c r="H166" s="48" cm="1">
        <f t="array" ref="H166">SUMPRODUCT((Data!$A$2:$A$44262=H$3)*(Data!$D$2:$D$44262=$A166)*(Data!$E$2:$E$44262=$B166)*(Data!$F$2:$F$44262))</f>
        <v>8</v>
      </c>
      <c r="I166" s="48" cm="1">
        <f t="array" ref="I166">SUMPRODUCT((Data!$A$2:$A$44262=I$3)*(Data!$D$2:$D$44262=$A166)*(Data!$E$2:$E$44262=$B166)*(Data!$F$2:$F$44262))</f>
        <v>10</v>
      </c>
      <c r="J166" s="48" cm="1">
        <f t="array" ref="J166">SUMPRODUCT((Data!$A$2:$A$44262=J$3)*(Data!$D$2:$D$44262=$A166)*(Data!$E$2:$E$44262=$B166)*(Data!$F$2:$F$44262))</f>
        <v>8</v>
      </c>
      <c r="K166" s="48" cm="1">
        <f t="array" ref="K166">SUMPRODUCT((Data!$A$2:$A$44262=K$3)*(Data!$D$2:$D$44262=$A166)*(Data!$E$2:$E$44262=$B166)*(Data!$F$2:$F$44262))</f>
        <v>9</v>
      </c>
      <c r="L166" s="48" cm="1">
        <f t="array" ref="L166">SUMPRODUCT((Data!$A$2:$A$44262=L$3)*(Data!$D$2:$D$44262=$A166)*(Data!$E$2:$E$44262=$B166)*(Data!$F$2:$F$44262))</f>
        <v>11</v>
      </c>
      <c r="M166" s="48" cm="1">
        <f t="array" ref="M166">SUMPRODUCT((Data!$A$2:$A$44262=M$3)*(Data!$D$2:$D$44262=$A166)*(Data!$E$2:$E$44262=$B166)*(Data!$F$2:$F$44262))</f>
        <v>3</v>
      </c>
      <c r="N166" s="48" cm="1">
        <f t="array" ref="N166">SUMPRODUCT((Data!$A$2:$A$44262=N$3)*(Data!$D$2:$D$44262=$A166)*(Data!$E$2:$E$44262=$B166)*(Data!$F$2:$F$44262))</f>
        <v>3</v>
      </c>
      <c r="O166" s="48" cm="1">
        <f t="array" ref="O166">SUMPRODUCT((Data!$A$2:$A$44262=O$3)*(Data!$D$2:$D$44262=$A166)*(Data!$E$2:$E$44262=$B166)*(Data!$F$2:$F$44262))</f>
        <v>7</v>
      </c>
      <c r="P166" s="48" cm="1">
        <f t="array" ref="P166">SUMPRODUCT((Data!$A$2:$A$44262=P$3)*(Data!$D$2:$D$44262=$A166)*(Data!$E$2:$E$44262=$B166)*(Data!$F$2:$F$44262))</f>
        <v>8</v>
      </c>
      <c r="Q166" s="48" cm="1">
        <f t="array" ref="Q166">SUMPRODUCT((Data!$A$2:$A$44262=Q$3)*(Data!$D$2:$D$44262=$A166)*(Data!$E$2:$E$44262=$B166)*(Data!$F$2:$F$44262))</f>
        <v>5</v>
      </c>
      <c r="R166" s="49" cm="1">
        <f t="array" ref="R166">SUMPRODUCT((Data!$A$2:$A$44262=R$3)*(Data!$D$2:$D$44262=$A166)*(Data!$E$2:$E$44262=$B166)*(Data!$F$2:$F$44262))</f>
        <v>10</v>
      </c>
      <c r="S166" s="48" cm="1">
        <f t="array" ref="S166">SUMPRODUCT((Data!$B$2:$B$44262=S$3)*(Data!$D$2:$D$44262=$A166)*(Data!$E$2:$E$44262=$B166)*(Data!$F$2:$F$44262))</f>
        <v>5</v>
      </c>
      <c r="T166" s="48" cm="1">
        <f t="array" ref="T166">SUMPRODUCT((Data!$B$2:$B$44262=T$3)*(Data!$D$2:$D$44262=$A166)*(Data!$E$2:$E$44262=$B166)*(Data!$F$2:$F$44262))</f>
        <v>10</v>
      </c>
      <c r="U166" s="58">
        <f t="shared" si="9"/>
        <v>1</v>
      </c>
      <c r="V166" s="58"/>
      <c r="W166" s="47"/>
      <c r="X166" s="47"/>
      <c r="Y166" s="47"/>
      <c r="Z166" s="47"/>
      <c r="AA166" s="47"/>
      <c r="AB166" s="47"/>
      <c r="AC166" s="47"/>
      <c r="AD166" s="47"/>
      <c r="AE166" s="47"/>
      <c r="AF166" s="47"/>
      <c r="AG166" s="47"/>
      <c r="AH166" s="52"/>
    </row>
    <row r="167" spans="1:34" ht="15" customHeight="1" x14ac:dyDescent="0.2">
      <c r="A167" s="61" t="s">
        <v>141</v>
      </c>
      <c r="B167" s="61" t="s">
        <v>145</v>
      </c>
      <c r="C167" s="48">
        <f>SUMPRODUCT(('Old Data'!$A$2:$A$8848=C$3)*('Old Data'!$D$2:$D$8848=$A167)*('Old Data'!$E$2:$E$8848=$B167)*('Old Data'!$F$2:$F$8848))</f>
        <v>11</v>
      </c>
      <c r="D167" s="48" cm="1">
        <f t="array" ref="D167">SUMPRODUCT((Data!$A$2:$A$44262=D$3)*(Data!$D$2:$D$44262=$A167)*(Data!$E$2:$E$44262=$B167)*(Data!$F$2:$F$44262))</f>
        <v>32</v>
      </c>
      <c r="E167" s="48" cm="1">
        <f t="array" ref="E167">SUMPRODUCT((Data!$A$2:$A$44262=E$3)*(Data!$D$2:$D$44262=$A167)*(Data!$E$2:$E$44262=$B167)*(Data!$F$2:$F$44262))</f>
        <v>16</v>
      </c>
      <c r="F167" s="48" cm="1">
        <f t="array" ref="F167">SUMPRODUCT((Data!$A$2:$A$44262=F$3)*(Data!$D$2:$D$44262=$A167)*(Data!$E$2:$E$44262=$B167)*(Data!$F$2:$F$44262))</f>
        <v>15</v>
      </c>
      <c r="G167" s="48" cm="1">
        <f t="array" ref="G167">SUMPRODUCT((Data!$A$2:$A$44262=G$3)*(Data!$D$2:$D$44262=$A167)*(Data!$E$2:$E$44262=$B167)*(Data!$F$2:$F$44262))</f>
        <v>10</v>
      </c>
      <c r="H167" s="48" cm="1">
        <f t="array" ref="H167">SUMPRODUCT((Data!$A$2:$A$44262=H$3)*(Data!$D$2:$D$44262=$A167)*(Data!$E$2:$E$44262=$B167)*(Data!$F$2:$F$44262))</f>
        <v>10</v>
      </c>
      <c r="I167" s="48" cm="1">
        <f t="array" ref="I167">SUMPRODUCT((Data!$A$2:$A$44262=I$3)*(Data!$D$2:$D$44262=$A167)*(Data!$E$2:$E$44262=$B167)*(Data!$F$2:$F$44262))</f>
        <v>9</v>
      </c>
      <c r="J167" s="48" cm="1">
        <f t="array" ref="J167">SUMPRODUCT((Data!$A$2:$A$44262=J$3)*(Data!$D$2:$D$44262=$A167)*(Data!$E$2:$E$44262=$B167)*(Data!$F$2:$F$44262))</f>
        <v>14</v>
      </c>
      <c r="K167" s="48" cm="1">
        <f t="array" ref="K167">SUMPRODUCT((Data!$A$2:$A$44262=K$3)*(Data!$D$2:$D$44262=$A167)*(Data!$E$2:$E$44262=$B167)*(Data!$F$2:$F$44262))</f>
        <v>9</v>
      </c>
      <c r="L167" s="48" cm="1">
        <f t="array" ref="L167">SUMPRODUCT((Data!$A$2:$A$44262=L$3)*(Data!$D$2:$D$44262=$A167)*(Data!$E$2:$E$44262=$B167)*(Data!$F$2:$F$44262))</f>
        <v>19</v>
      </c>
      <c r="M167" s="48" cm="1">
        <f t="array" ref="M167">SUMPRODUCT((Data!$A$2:$A$44262=M$3)*(Data!$D$2:$D$44262=$A167)*(Data!$E$2:$E$44262=$B167)*(Data!$F$2:$F$44262))</f>
        <v>16</v>
      </c>
      <c r="N167" s="48" cm="1">
        <f t="array" ref="N167">SUMPRODUCT((Data!$A$2:$A$44262=N$3)*(Data!$D$2:$D$44262=$A167)*(Data!$E$2:$E$44262=$B167)*(Data!$F$2:$F$44262))</f>
        <v>17</v>
      </c>
      <c r="O167" s="48" cm="1">
        <f t="array" ref="O167">SUMPRODUCT((Data!$A$2:$A$44262=O$3)*(Data!$D$2:$D$44262=$A167)*(Data!$E$2:$E$44262=$B167)*(Data!$F$2:$F$44262))</f>
        <v>13</v>
      </c>
      <c r="P167" s="48" cm="1">
        <f t="array" ref="P167">SUMPRODUCT((Data!$A$2:$A$44262=P$3)*(Data!$D$2:$D$44262=$A167)*(Data!$E$2:$E$44262=$B167)*(Data!$F$2:$F$44262))</f>
        <v>6</v>
      </c>
      <c r="Q167" s="48" cm="1">
        <f t="array" ref="Q167">SUMPRODUCT((Data!$A$2:$A$44262=Q$3)*(Data!$D$2:$D$44262=$A167)*(Data!$E$2:$E$44262=$B167)*(Data!$F$2:$F$44262))</f>
        <v>11</v>
      </c>
      <c r="R167" s="49" cm="1">
        <f t="array" ref="R167">SUMPRODUCT((Data!$A$2:$A$44262=R$3)*(Data!$D$2:$D$44262=$A167)*(Data!$E$2:$E$44262=$B167)*(Data!$F$2:$F$44262))</f>
        <v>12</v>
      </c>
      <c r="S167" s="48" cm="1">
        <f t="array" ref="S167">SUMPRODUCT((Data!$B$2:$B$44262=S$3)*(Data!$D$2:$D$44262=$A167)*(Data!$E$2:$E$44262=$B167)*(Data!$F$2:$F$44262))</f>
        <v>11</v>
      </c>
      <c r="T167" s="48" cm="1">
        <f t="array" ref="T167">SUMPRODUCT((Data!$B$2:$B$44262=T$3)*(Data!$D$2:$D$44262=$A167)*(Data!$E$2:$E$44262=$B167)*(Data!$F$2:$F$44262))</f>
        <v>12</v>
      </c>
      <c r="U167" s="58">
        <f t="shared" si="9"/>
        <v>9.0909090909090828E-2</v>
      </c>
      <c r="V167" s="58"/>
      <c r="W167" s="47"/>
      <c r="X167" s="47"/>
      <c r="Y167" s="47"/>
      <c r="Z167" s="47"/>
      <c r="AA167" s="47"/>
      <c r="AB167" s="47"/>
      <c r="AC167" s="47"/>
      <c r="AD167" s="47"/>
      <c r="AE167" s="47"/>
      <c r="AF167" s="47"/>
      <c r="AG167" s="47"/>
      <c r="AH167" s="52"/>
    </row>
    <row r="168" spans="1:34" ht="15" customHeight="1" x14ac:dyDescent="0.2">
      <c r="A168" s="61" t="s">
        <v>141</v>
      </c>
      <c r="B168" s="61" t="s">
        <v>146</v>
      </c>
      <c r="C168" s="48">
        <f>SUMPRODUCT(('Old Data'!$A$2:$A$8848=C$3)*('Old Data'!$D$2:$D$8848=$A168)*('Old Data'!$E$2:$E$8848=$B168)*('Old Data'!$F$2:$F$8848))</f>
        <v>3</v>
      </c>
      <c r="D168" s="48" cm="1">
        <f t="array" ref="D168">SUMPRODUCT((Data!$A$2:$A$44262=D$3)*(Data!$D$2:$D$44262=$A168)*(Data!$E$2:$E$44262=$B168)*(Data!$F$2:$F$44262))</f>
        <v>1</v>
      </c>
      <c r="E168" s="48" cm="1">
        <f t="array" ref="E168">SUMPRODUCT((Data!$A$2:$A$44262=E$3)*(Data!$D$2:$D$44262=$A168)*(Data!$E$2:$E$44262=$B168)*(Data!$F$2:$F$44262))</f>
        <v>0</v>
      </c>
      <c r="F168" s="48" cm="1">
        <f t="array" ref="F168">SUMPRODUCT((Data!$A$2:$A$44262=F$3)*(Data!$D$2:$D$44262=$A168)*(Data!$E$2:$E$44262=$B168)*(Data!$F$2:$F$44262))</f>
        <v>2</v>
      </c>
      <c r="G168" s="48" cm="1">
        <f t="array" ref="G168">SUMPRODUCT((Data!$A$2:$A$44262=G$3)*(Data!$D$2:$D$44262=$A168)*(Data!$E$2:$E$44262=$B168)*(Data!$F$2:$F$44262))</f>
        <v>4</v>
      </c>
      <c r="H168" s="48" cm="1">
        <f t="array" ref="H168">SUMPRODUCT((Data!$A$2:$A$44262=H$3)*(Data!$D$2:$D$44262=$A168)*(Data!$E$2:$E$44262=$B168)*(Data!$F$2:$F$44262))</f>
        <v>1</v>
      </c>
      <c r="I168" s="48" cm="1">
        <f t="array" ref="I168">SUMPRODUCT((Data!$A$2:$A$44262=I$3)*(Data!$D$2:$D$44262=$A168)*(Data!$E$2:$E$44262=$B168)*(Data!$F$2:$F$44262))</f>
        <v>0</v>
      </c>
      <c r="J168" s="48" cm="1">
        <f t="array" ref="J168">SUMPRODUCT((Data!$A$2:$A$44262=J$3)*(Data!$D$2:$D$44262=$A168)*(Data!$E$2:$E$44262=$B168)*(Data!$F$2:$F$44262))</f>
        <v>2</v>
      </c>
      <c r="K168" s="48" cm="1">
        <f t="array" ref="K168">SUMPRODUCT((Data!$A$2:$A$44262=K$3)*(Data!$D$2:$D$44262=$A168)*(Data!$E$2:$E$44262=$B168)*(Data!$F$2:$F$44262))</f>
        <v>0</v>
      </c>
      <c r="L168" s="48" cm="1">
        <f t="array" ref="L168">SUMPRODUCT((Data!$A$2:$A$44262=L$3)*(Data!$D$2:$D$44262=$A168)*(Data!$E$2:$E$44262=$B168)*(Data!$F$2:$F$44262))</f>
        <v>2</v>
      </c>
      <c r="M168" s="48" cm="1">
        <f t="array" ref="M168">SUMPRODUCT((Data!$A$2:$A$44262=M$3)*(Data!$D$2:$D$44262=$A168)*(Data!$E$2:$E$44262=$B168)*(Data!$F$2:$F$44262))</f>
        <v>0</v>
      </c>
      <c r="N168" s="48" cm="1">
        <f t="array" ref="N168">SUMPRODUCT((Data!$A$2:$A$44262=N$3)*(Data!$D$2:$D$44262=$A168)*(Data!$E$2:$E$44262=$B168)*(Data!$F$2:$F$44262))</f>
        <v>0</v>
      </c>
      <c r="O168" s="48" cm="1">
        <f t="array" ref="O168">SUMPRODUCT((Data!$A$2:$A$44262=O$3)*(Data!$D$2:$D$44262=$A168)*(Data!$E$2:$E$44262=$B168)*(Data!$F$2:$F$44262))</f>
        <v>2</v>
      </c>
      <c r="P168" s="48" cm="1">
        <f t="array" ref="P168">SUMPRODUCT((Data!$A$2:$A$44262=P$3)*(Data!$D$2:$D$44262=$A168)*(Data!$E$2:$E$44262=$B168)*(Data!$F$2:$F$44262))</f>
        <v>1</v>
      </c>
      <c r="Q168" s="48" cm="1">
        <f t="array" ref="Q168">SUMPRODUCT((Data!$A$2:$A$44262=Q$3)*(Data!$D$2:$D$44262=$A168)*(Data!$E$2:$E$44262=$B168)*(Data!$F$2:$F$44262))</f>
        <v>0</v>
      </c>
      <c r="R168" s="49" cm="1">
        <f t="array" ref="R168">SUMPRODUCT((Data!$A$2:$A$44262=R$3)*(Data!$D$2:$D$44262=$A168)*(Data!$E$2:$E$44262=$B168)*(Data!$F$2:$F$44262))</f>
        <v>0</v>
      </c>
      <c r="S168" s="48" cm="1">
        <f t="array" ref="S168">SUMPRODUCT((Data!$B$2:$B$44262=S$3)*(Data!$D$2:$D$44262=$A168)*(Data!$E$2:$E$44262=$B168)*(Data!$F$2:$F$44262))</f>
        <v>0</v>
      </c>
      <c r="T168" s="48" cm="1">
        <f t="array" ref="T168">SUMPRODUCT((Data!$B$2:$B$44262=T$3)*(Data!$D$2:$D$44262=$A168)*(Data!$E$2:$E$44262=$B168)*(Data!$F$2:$F$44262))</f>
        <v>0</v>
      </c>
      <c r="U168" s="58" t="e">
        <f t="shared" si="9"/>
        <v>#DIV/0!</v>
      </c>
      <c r="V168" s="58"/>
      <c r="W168" s="47"/>
      <c r="X168" s="47"/>
      <c r="Y168" s="47"/>
      <c r="Z168" s="47"/>
      <c r="AA168" s="47"/>
      <c r="AB168" s="47"/>
      <c r="AC168" s="47"/>
      <c r="AD168" s="47"/>
      <c r="AE168" s="47"/>
      <c r="AF168" s="47"/>
      <c r="AG168" s="47"/>
      <c r="AH168" s="52"/>
    </row>
    <row r="169" spans="1:34" ht="15" customHeight="1" x14ac:dyDescent="0.2">
      <c r="A169" s="61" t="s">
        <v>141</v>
      </c>
      <c r="B169" s="61" t="s">
        <v>147</v>
      </c>
      <c r="C169" s="48">
        <f>SUMPRODUCT(('Old Data'!$A$2:$A$8848=C$3)*('Old Data'!$D$2:$D$8848=$A169)*('Old Data'!$E$2:$E$8848=$B169)*('Old Data'!$F$2:$F$8848))</f>
        <v>78</v>
      </c>
      <c r="D169" s="48" cm="1">
        <f t="array" ref="D169">SUMPRODUCT((Data!$A$2:$A$44262=D$3)*(Data!$D$2:$D$44262=$A169)*(Data!$E$2:$E$44262=$B169)*(Data!$F$2:$F$44262))</f>
        <v>84</v>
      </c>
      <c r="E169" s="48" cm="1">
        <f t="array" ref="E169">SUMPRODUCT((Data!$A$2:$A$44262=E$3)*(Data!$D$2:$D$44262=$A169)*(Data!$E$2:$E$44262=$B169)*(Data!$F$2:$F$44262))</f>
        <v>94</v>
      </c>
      <c r="F169" s="48" cm="1">
        <f t="array" ref="F169">SUMPRODUCT((Data!$A$2:$A$44262=F$3)*(Data!$D$2:$D$44262=$A169)*(Data!$E$2:$E$44262=$B169)*(Data!$F$2:$F$44262))</f>
        <v>79</v>
      </c>
      <c r="G169" s="48" cm="1">
        <f t="array" ref="G169">SUMPRODUCT((Data!$A$2:$A$44262=G$3)*(Data!$D$2:$D$44262=$A169)*(Data!$E$2:$E$44262=$B169)*(Data!$F$2:$F$44262))</f>
        <v>88</v>
      </c>
      <c r="H169" s="48" cm="1">
        <f t="array" ref="H169">SUMPRODUCT((Data!$A$2:$A$44262=H$3)*(Data!$D$2:$D$44262=$A169)*(Data!$E$2:$E$44262=$B169)*(Data!$F$2:$F$44262))</f>
        <v>64</v>
      </c>
      <c r="I169" s="48" cm="1">
        <f t="array" ref="I169">SUMPRODUCT((Data!$A$2:$A$44262=I$3)*(Data!$D$2:$D$44262=$A169)*(Data!$E$2:$E$44262=$B169)*(Data!$F$2:$F$44262))</f>
        <v>69</v>
      </c>
      <c r="J169" s="48" cm="1">
        <f t="array" ref="J169">SUMPRODUCT((Data!$A$2:$A$44262=J$3)*(Data!$D$2:$D$44262=$A169)*(Data!$E$2:$E$44262=$B169)*(Data!$F$2:$F$44262))</f>
        <v>95</v>
      </c>
      <c r="K169" s="48" cm="1">
        <f t="array" ref="K169">SUMPRODUCT((Data!$A$2:$A$44262=K$3)*(Data!$D$2:$D$44262=$A169)*(Data!$E$2:$E$44262=$B169)*(Data!$F$2:$F$44262))</f>
        <v>67</v>
      </c>
      <c r="L169" s="48" cm="1">
        <f t="array" ref="L169">SUMPRODUCT((Data!$A$2:$A$44262=L$3)*(Data!$D$2:$D$44262=$A169)*(Data!$E$2:$E$44262=$B169)*(Data!$F$2:$F$44262))</f>
        <v>88</v>
      </c>
      <c r="M169" s="48" cm="1">
        <f t="array" ref="M169">SUMPRODUCT((Data!$A$2:$A$44262=M$3)*(Data!$D$2:$D$44262=$A169)*(Data!$E$2:$E$44262=$B169)*(Data!$F$2:$F$44262))</f>
        <v>84</v>
      </c>
      <c r="N169" s="48" cm="1">
        <f t="array" ref="N169">SUMPRODUCT((Data!$A$2:$A$44262=N$3)*(Data!$D$2:$D$44262=$A169)*(Data!$E$2:$E$44262=$B169)*(Data!$F$2:$F$44262))</f>
        <v>116</v>
      </c>
      <c r="O169" s="48" cm="1">
        <f t="array" ref="O169">SUMPRODUCT((Data!$A$2:$A$44262=O$3)*(Data!$D$2:$D$44262=$A169)*(Data!$E$2:$E$44262=$B169)*(Data!$F$2:$F$44262))</f>
        <v>90</v>
      </c>
      <c r="P169" s="48" cm="1">
        <f t="array" ref="P169">SUMPRODUCT((Data!$A$2:$A$44262=P$3)*(Data!$D$2:$D$44262=$A169)*(Data!$E$2:$E$44262=$B169)*(Data!$F$2:$F$44262))</f>
        <v>110</v>
      </c>
      <c r="Q169" s="48" cm="1">
        <f t="array" ref="Q169">SUMPRODUCT((Data!$A$2:$A$44262=Q$3)*(Data!$D$2:$D$44262=$A169)*(Data!$E$2:$E$44262=$B169)*(Data!$F$2:$F$44262))</f>
        <v>126</v>
      </c>
      <c r="R169" s="49" cm="1">
        <f t="array" ref="R169">SUMPRODUCT((Data!$A$2:$A$44262=R$3)*(Data!$D$2:$D$44262=$A169)*(Data!$E$2:$E$44262=$B169)*(Data!$F$2:$F$44262))</f>
        <v>107</v>
      </c>
      <c r="S169" s="48" cm="1">
        <f t="array" ref="S169">SUMPRODUCT((Data!$B$2:$B$44262=S$3)*(Data!$D$2:$D$44262=$A169)*(Data!$E$2:$E$44262=$B169)*(Data!$F$2:$F$44262))</f>
        <v>126</v>
      </c>
      <c r="T169" s="48" cm="1">
        <f t="array" ref="T169">SUMPRODUCT((Data!$B$2:$B$44262=T$3)*(Data!$D$2:$D$44262=$A169)*(Data!$E$2:$E$44262=$B169)*(Data!$F$2:$F$44262))</f>
        <v>107</v>
      </c>
      <c r="U169" s="58">
        <f t="shared" si="9"/>
        <v>-0.15079365079365081</v>
      </c>
      <c r="V169" s="58"/>
      <c r="W169" s="47"/>
      <c r="X169" s="47"/>
      <c r="Y169" s="47"/>
      <c r="Z169" s="47"/>
      <c r="AA169" s="47"/>
      <c r="AB169" s="47"/>
      <c r="AC169" s="47"/>
      <c r="AD169" s="47"/>
      <c r="AE169" s="47"/>
      <c r="AF169" s="47"/>
      <c r="AG169" s="47"/>
      <c r="AH169" s="52"/>
    </row>
    <row r="170" spans="1:34" s="60" customFormat="1" ht="15" customHeight="1" x14ac:dyDescent="0.25">
      <c r="A170" s="59" t="s">
        <v>148</v>
      </c>
      <c r="B170" s="59" t="s">
        <v>12</v>
      </c>
      <c r="C170" s="45">
        <f>SUM(C171:C172)</f>
        <v>123</v>
      </c>
      <c r="D170" s="45" cm="1">
        <f t="array" ref="D170">SUMPRODUCT((Data!$A$2:$A$44262=D$3)*(Data!$D$2:$D$44262=$A170)*(Data!$F$2:$F$44262))</f>
        <v>120</v>
      </c>
      <c r="E170" s="45" cm="1">
        <f t="array" ref="E170">SUMPRODUCT((Data!$A$2:$A$44262=E$3)*(Data!$D$2:$D$44262=$A170)*(Data!$F$2:$F$44262))</f>
        <v>75</v>
      </c>
      <c r="F170" s="45" cm="1">
        <f t="array" ref="F170">SUMPRODUCT((Data!$A$2:$A$44262=F$3)*(Data!$D$2:$D$44262=$A170)*(Data!$F$2:$F$44262))</f>
        <v>65</v>
      </c>
      <c r="G170" s="45" cm="1">
        <f t="array" ref="G170">SUMPRODUCT((Data!$A$2:$A$44262=G$3)*(Data!$D$2:$D$44262=$A170)*(Data!$F$2:$F$44262))</f>
        <v>34</v>
      </c>
      <c r="H170" s="45" cm="1">
        <f t="array" ref="H170">SUMPRODUCT((Data!$A$2:$A$44262=H$3)*(Data!$D$2:$D$44262=$A170)*(Data!$F$2:$F$44262))</f>
        <v>39</v>
      </c>
      <c r="I170" s="45" cm="1">
        <f t="array" ref="I170">SUMPRODUCT((Data!$A$2:$A$44262=I$3)*(Data!$D$2:$D$44262=$A170)*(Data!$F$2:$F$44262))</f>
        <v>27</v>
      </c>
      <c r="J170" s="45" cm="1">
        <f t="array" ref="J170">SUMPRODUCT((Data!$A$2:$A$44262=J$3)*(Data!$D$2:$D$44262=$A170)*(Data!$F$2:$F$44262))</f>
        <v>40</v>
      </c>
      <c r="K170" s="45" cm="1">
        <f t="array" ref="K170">SUMPRODUCT((Data!$A$2:$A$44262=K$3)*(Data!$D$2:$D$44262=$A170)*(Data!$F$2:$F$44262))</f>
        <v>42</v>
      </c>
      <c r="L170" s="45" cm="1">
        <f t="array" ref="L170">SUMPRODUCT((Data!$A$2:$A$44262=L$3)*(Data!$D$2:$D$44262=$A170)*(Data!$F$2:$F$44262))</f>
        <v>40</v>
      </c>
      <c r="M170" s="45" cm="1">
        <f t="array" ref="M170">SUMPRODUCT((Data!$A$2:$A$44262=M$3)*(Data!$D$2:$D$44262=$A170)*(Data!$F$2:$F$44262))</f>
        <v>30</v>
      </c>
      <c r="N170" s="45" cm="1">
        <f t="array" ref="N170">SUMPRODUCT((Data!$A$2:$A$44262=N$3)*(Data!$D$2:$D$44262=$A170)*(Data!$F$2:$F$44262))</f>
        <v>28</v>
      </c>
      <c r="O170" s="45" cm="1">
        <f t="array" ref="O170">SUMPRODUCT((Data!$A$2:$A$44262=O$3)*(Data!$D$2:$D$44262=$A170)*(Data!$F$2:$F$44262))</f>
        <v>43</v>
      </c>
      <c r="P170" s="45" cm="1">
        <f t="array" ref="P170">SUMPRODUCT((Data!$A$2:$A$44262=P$3)*(Data!$D$2:$D$44262=$A170)*(Data!$F$2:$F$44262))</f>
        <v>51</v>
      </c>
      <c r="Q170" s="45" cm="1">
        <f t="array" ref="Q170">SUMPRODUCT((Data!$A$2:$A$44262=Q$3)*(Data!$D$2:$D$44262=$A170)*(Data!$F$2:$F$44262))</f>
        <v>26</v>
      </c>
      <c r="R170" s="46" cm="1">
        <f t="array" ref="R170">SUMPRODUCT((Data!$A$2:$A$44262=R$3)*(Data!$D$2:$D$44262=$A170)*(Data!$F$2:$F$44262))</f>
        <v>13</v>
      </c>
      <c r="S170" s="45" cm="1">
        <f t="array" ref="S170">SUMPRODUCT((Data!$B$2:$B$44262=S$3)*(Data!$D$2:$D$44262=$A170)*(Data!$F$2:$F$44262))</f>
        <v>26</v>
      </c>
      <c r="T170" s="45" cm="1">
        <f t="array" ref="T170">SUMPRODUCT((Data!$B$2:$B$44262=T$3)*(Data!$D$2:$D$44262=$A170)*(Data!$F$2:$F$44262))</f>
        <v>13</v>
      </c>
      <c r="U170" s="58">
        <f t="shared" si="9"/>
        <v>-0.5</v>
      </c>
      <c r="V170" s="58"/>
      <c r="W170" s="47">
        <v>0</v>
      </c>
      <c r="X170" s="47">
        <v>0</v>
      </c>
      <c r="Y170" s="47">
        <v>0</v>
      </c>
      <c r="Z170" s="47">
        <v>0</v>
      </c>
      <c r="AA170" s="47">
        <v>0</v>
      </c>
      <c r="AB170" s="47">
        <v>0</v>
      </c>
      <c r="AC170" s="47">
        <v>0</v>
      </c>
      <c r="AD170" s="47">
        <v>0</v>
      </c>
      <c r="AE170" s="47">
        <v>0</v>
      </c>
      <c r="AF170" s="47">
        <v>0</v>
      </c>
      <c r="AG170" s="47">
        <v>0</v>
      </c>
      <c r="AH170" s="54"/>
    </row>
    <row r="171" spans="1:34" ht="15" customHeight="1" x14ac:dyDescent="0.2">
      <c r="A171" s="61" t="s">
        <v>148</v>
      </c>
      <c r="B171" s="61" t="s">
        <v>149</v>
      </c>
      <c r="C171" s="48">
        <f>SUMPRODUCT(('Old Data'!$A$2:$A$8848=C$3)*('Old Data'!$D$2:$D$8848=$A171)*('Old Data'!$E$2:$E$8848=$B171)*('Old Data'!$F$2:$F$8848))</f>
        <v>11</v>
      </c>
      <c r="D171" s="48" cm="1">
        <f t="array" ref="D171">SUMPRODUCT((Data!$A$2:$A$44262=D$3)*(Data!$D$2:$D$44262=$A171)*(Data!$E$2:$E$44262=$B171)*(Data!$F$2:$F$44262))</f>
        <v>10</v>
      </c>
      <c r="E171" s="48" cm="1">
        <f t="array" ref="E171">SUMPRODUCT((Data!$A$2:$A$44262=E$3)*(Data!$D$2:$D$44262=$A171)*(Data!$E$2:$E$44262=$B171)*(Data!$F$2:$F$44262))</f>
        <v>14</v>
      </c>
      <c r="F171" s="48" cm="1">
        <f t="array" ref="F171">SUMPRODUCT((Data!$A$2:$A$44262=F$3)*(Data!$D$2:$D$44262=$A171)*(Data!$E$2:$E$44262=$B171)*(Data!$F$2:$F$44262))</f>
        <v>4</v>
      </c>
      <c r="G171" s="48" cm="1">
        <f t="array" ref="G171">SUMPRODUCT((Data!$A$2:$A$44262=G$3)*(Data!$D$2:$D$44262=$A171)*(Data!$E$2:$E$44262=$B171)*(Data!$F$2:$F$44262))</f>
        <v>4</v>
      </c>
      <c r="H171" s="48" cm="1">
        <f t="array" ref="H171">SUMPRODUCT((Data!$A$2:$A$44262=H$3)*(Data!$D$2:$D$44262=$A171)*(Data!$E$2:$E$44262=$B171)*(Data!$F$2:$F$44262))</f>
        <v>6</v>
      </c>
      <c r="I171" s="48" cm="1">
        <f t="array" ref="I171">SUMPRODUCT((Data!$A$2:$A$44262=I$3)*(Data!$D$2:$D$44262=$A171)*(Data!$E$2:$E$44262=$B171)*(Data!$F$2:$F$44262))</f>
        <v>2</v>
      </c>
      <c r="J171" s="48" cm="1">
        <f t="array" ref="J171">SUMPRODUCT((Data!$A$2:$A$44262=J$3)*(Data!$D$2:$D$44262=$A171)*(Data!$E$2:$E$44262=$B171)*(Data!$F$2:$F$44262))</f>
        <v>7</v>
      </c>
      <c r="K171" s="48" cm="1">
        <f t="array" ref="K171">SUMPRODUCT((Data!$A$2:$A$44262=K$3)*(Data!$D$2:$D$44262=$A171)*(Data!$E$2:$E$44262=$B171)*(Data!$F$2:$F$44262))</f>
        <v>4</v>
      </c>
      <c r="L171" s="48" cm="1">
        <f t="array" ref="L171">SUMPRODUCT((Data!$A$2:$A$44262=L$3)*(Data!$D$2:$D$44262=$A171)*(Data!$E$2:$E$44262=$B171)*(Data!$F$2:$F$44262))</f>
        <v>6</v>
      </c>
      <c r="M171" s="48" cm="1">
        <f t="array" ref="M171">SUMPRODUCT((Data!$A$2:$A$44262=M$3)*(Data!$D$2:$D$44262=$A171)*(Data!$E$2:$E$44262=$B171)*(Data!$F$2:$F$44262))</f>
        <v>3</v>
      </c>
      <c r="N171" s="48" cm="1">
        <f t="array" ref="N171">SUMPRODUCT((Data!$A$2:$A$44262=N$3)*(Data!$D$2:$D$44262=$A171)*(Data!$E$2:$E$44262=$B171)*(Data!$F$2:$F$44262))</f>
        <v>1</v>
      </c>
      <c r="O171" s="48" cm="1">
        <f t="array" ref="O171">SUMPRODUCT((Data!$A$2:$A$44262=O$3)*(Data!$D$2:$D$44262=$A171)*(Data!$E$2:$E$44262=$B171)*(Data!$F$2:$F$44262))</f>
        <v>6</v>
      </c>
      <c r="P171" s="48" cm="1">
        <f t="array" ref="P171">SUMPRODUCT((Data!$A$2:$A$44262=P$3)*(Data!$D$2:$D$44262=$A171)*(Data!$E$2:$E$44262=$B171)*(Data!$F$2:$F$44262))</f>
        <v>6</v>
      </c>
      <c r="Q171" s="48" cm="1">
        <f t="array" ref="Q171">SUMPRODUCT((Data!$A$2:$A$44262=Q$3)*(Data!$D$2:$D$44262=$A171)*(Data!$E$2:$E$44262=$B171)*(Data!$F$2:$F$44262))</f>
        <v>0</v>
      </c>
      <c r="R171" s="49" cm="1">
        <f t="array" ref="R171">SUMPRODUCT((Data!$A$2:$A$44262=R$3)*(Data!$D$2:$D$44262=$A171)*(Data!$E$2:$E$44262=$B171)*(Data!$F$2:$F$44262))</f>
        <v>1</v>
      </c>
      <c r="S171" s="48" cm="1">
        <f t="array" ref="S171">SUMPRODUCT((Data!$B$2:$B$44262=S$3)*(Data!$D$2:$D$44262=$A171)*(Data!$E$2:$E$44262=$B171)*(Data!$F$2:$F$44262))</f>
        <v>0</v>
      </c>
      <c r="T171" s="48" cm="1">
        <f t="array" ref="T171">SUMPRODUCT((Data!$B$2:$B$44262=T$3)*(Data!$D$2:$D$44262=$A171)*(Data!$E$2:$E$44262=$B171)*(Data!$F$2:$F$44262))</f>
        <v>1</v>
      </c>
      <c r="U171" s="58" t="e">
        <f t="shared" si="9"/>
        <v>#DIV/0!</v>
      </c>
      <c r="V171" s="58"/>
      <c r="W171" s="47"/>
      <c r="X171" s="47"/>
      <c r="Y171" s="47"/>
      <c r="Z171" s="47"/>
      <c r="AA171" s="47"/>
      <c r="AB171" s="47"/>
      <c r="AC171" s="47"/>
      <c r="AD171" s="47"/>
      <c r="AE171" s="47"/>
      <c r="AF171" s="47"/>
      <c r="AG171" s="47"/>
      <c r="AH171" s="52"/>
    </row>
    <row r="172" spans="1:34" ht="15" customHeight="1" x14ac:dyDescent="0.2">
      <c r="A172" s="61" t="s">
        <v>148</v>
      </c>
      <c r="B172" s="61" t="s">
        <v>23</v>
      </c>
      <c r="C172" s="48">
        <f>SUMPRODUCT(('Old Data'!$A$2:$A$8848=C$3)*('Old Data'!$D$2:$D$8848=$A172)*('Old Data'!$E$2:$E$8848=$B172)*('Old Data'!$F$2:$F$8848))</f>
        <v>112</v>
      </c>
      <c r="D172" s="48" cm="1">
        <f t="array" ref="D172">SUMPRODUCT((Data!$A$2:$A$44262=D$3)*(Data!$D$2:$D$44262=$A172)*(Data!$E$2:$E$44262=$B172)*(Data!$F$2:$F$44262))</f>
        <v>110</v>
      </c>
      <c r="E172" s="48" cm="1">
        <f t="array" ref="E172">SUMPRODUCT((Data!$A$2:$A$44262=E$3)*(Data!$D$2:$D$44262=$A172)*(Data!$E$2:$E$44262=$B172)*(Data!$F$2:$F$44262))</f>
        <v>61</v>
      </c>
      <c r="F172" s="48" cm="1">
        <f t="array" ref="F172">SUMPRODUCT((Data!$A$2:$A$44262=F$3)*(Data!$D$2:$D$44262=$A172)*(Data!$E$2:$E$44262=$B172)*(Data!$F$2:$F$44262))</f>
        <v>61</v>
      </c>
      <c r="G172" s="48" cm="1">
        <f t="array" ref="G172">SUMPRODUCT((Data!$A$2:$A$44262=G$3)*(Data!$D$2:$D$44262=$A172)*(Data!$E$2:$E$44262=$B172)*(Data!$F$2:$F$44262))</f>
        <v>30</v>
      </c>
      <c r="H172" s="48" cm="1">
        <f t="array" ref="H172">SUMPRODUCT((Data!$A$2:$A$44262=H$3)*(Data!$D$2:$D$44262=$A172)*(Data!$E$2:$E$44262=$B172)*(Data!$F$2:$F$44262))</f>
        <v>33</v>
      </c>
      <c r="I172" s="48" cm="1">
        <f t="array" ref="I172">SUMPRODUCT((Data!$A$2:$A$44262=I$3)*(Data!$D$2:$D$44262=$A172)*(Data!$E$2:$E$44262=$B172)*(Data!$F$2:$F$44262))</f>
        <v>25</v>
      </c>
      <c r="J172" s="48" cm="1">
        <f t="array" ref="J172">SUMPRODUCT((Data!$A$2:$A$44262=J$3)*(Data!$D$2:$D$44262=$A172)*(Data!$E$2:$E$44262=$B172)*(Data!$F$2:$F$44262))</f>
        <v>33</v>
      </c>
      <c r="K172" s="48" cm="1">
        <f t="array" ref="K172">SUMPRODUCT((Data!$A$2:$A$44262=K$3)*(Data!$D$2:$D$44262=$A172)*(Data!$E$2:$E$44262=$B172)*(Data!$F$2:$F$44262))</f>
        <v>38</v>
      </c>
      <c r="L172" s="48" cm="1">
        <f t="array" ref="L172">SUMPRODUCT((Data!$A$2:$A$44262=L$3)*(Data!$D$2:$D$44262=$A172)*(Data!$E$2:$E$44262=$B172)*(Data!$F$2:$F$44262))</f>
        <v>34</v>
      </c>
      <c r="M172" s="48" cm="1">
        <f t="array" ref="M172">SUMPRODUCT((Data!$A$2:$A$44262=M$3)*(Data!$D$2:$D$44262=$A172)*(Data!$E$2:$E$44262=$B172)*(Data!$F$2:$F$44262))</f>
        <v>27</v>
      </c>
      <c r="N172" s="48" cm="1">
        <f t="array" ref="N172">SUMPRODUCT((Data!$A$2:$A$44262=N$3)*(Data!$D$2:$D$44262=$A172)*(Data!$E$2:$E$44262=$B172)*(Data!$F$2:$F$44262))</f>
        <v>27</v>
      </c>
      <c r="O172" s="48" cm="1">
        <f t="array" ref="O172">SUMPRODUCT((Data!$A$2:$A$44262=O$3)*(Data!$D$2:$D$44262=$A172)*(Data!$E$2:$E$44262=$B172)*(Data!$F$2:$F$44262))</f>
        <v>37</v>
      </c>
      <c r="P172" s="48" cm="1">
        <f t="array" ref="P172">SUMPRODUCT((Data!$A$2:$A$44262=P$3)*(Data!$D$2:$D$44262=$A172)*(Data!$E$2:$E$44262=$B172)*(Data!$F$2:$F$44262))</f>
        <v>45</v>
      </c>
      <c r="Q172" s="48" cm="1">
        <f t="array" ref="Q172">SUMPRODUCT((Data!$A$2:$A$44262=Q$3)*(Data!$D$2:$D$44262=$A172)*(Data!$E$2:$E$44262=$B172)*(Data!$F$2:$F$44262))</f>
        <v>26</v>
      </c>
      <c r="R172" s="49" cm="1">
        <f t="array" ref="R172">SUMPRODUCT((Data!$A$2:$A$44262=R$3)*(Data!$D$2:$D$44262=$A172)*(Data!$E$2:$E$44262=$B172)*(Data!$F$2:$F$44262))</f>
        <v>12</v>
      </c>
      <c r="S172" s="48" cm="1">
        <f t="array" ref="S172">SUMPRODUCT((Data!$B$2:$B$44262=S$3)*(Data!$D$2:$D$44262=$A172)*(Data!$E$2:$E$44262=$B172)*(Data!$F$2:$F$44262))</f>
        <v>26</v>
      </c>
      <c r="T172" s="48" cm="1">
        <f t="array" ref="T172">SUMPRODUCT((Data!$B$2:$B$44262=T$3)*(Data!$D$2:$D$44262=$A172)*(Data!$E$2:$E$44262=$B172)*(Data!$F$2:$F$44262))</f>
        <v>12</v>
      </c>
      <c r="U172" s="58">
        <f t="shared" si="9"/>
        <v>-0.53846153846153844</v>
      </c>
      <c r="V172" s="58"/>
      <c r="W172" s="47"/>
      <c r="X172" s="47"/>
      <c r="Y172" s="47"/>
      <c r="Z172" s="47"/>
      <c r="AA172" s="47"/>
      <c r="AB172" s="47"/>
      <c r="AC172" s="47"/>
      <c r="AD172" s="47"/>
      <c r="AE172" s="47"/>
      <c r="AF172" s="47"/>
      <c r="AG172" s="47"/>
      <c r="AH172" s="52"/>
    </row>
    <row r="173" spans="1:34" s="60" customFormat="1" ht="15.75" x14ac:dyDescent="0.25">
      <c r="A173" s="59" t="s">
        <v>150</v>
      </c>
      <c r="B173" s="59" t="s">
        <v>12</v>
      </c>
      <c r="C173" s="45">
        <f>SUM(C174:C177)</f>
        <v>5188</v>
      </c>
      <c r="D173" s="45" cm="1">
        <f t="array" ref="D173">SUMPRODUCT((Data!$A$2:$A$44262=D$3)*(Data!$D$2:$D$44262=$A173)*(Data!$F$2:$F$44262))</f>
        <v>4653</v>
      </c>
      <c r="E173" s="45" cm="1">
        <f t="array" ref="E173">SUMPRODUCT((Data!$A$2:$A$44262=E$3)*(Data!$D$2:$D$44262=$A173)*(Data!$F$2:$F$44262))</f>
        <v>4108</v>
      </c>
      <c r="F173" s="45" cm="1">
        <f t="array" ref="F173">SUMPRODUCT((Data!$A$2:$A$44262=F$3)*(Data!$D$2:$D$44262=$A173)*(Data!$F$2:$F$44262))</f>
        <v>4060</v>
      </c>
      <c r="G173" s="45" cm="1">
        <f t="array" ref="G173">SUMPRODUCT((Data!$A$2:$A$44262=G$3)*(Data!$D$2:$D$44262=$A173)*(Data!$F$2:$F$44262))</f>
        <v>4217</v>
      </c>
      <c r="H173" s="45" cm="1">
        <f t="array" ref="H173">SUMPRODUCT((Data!$A$2:$A$44262=H$3)*(Data!$D$2:$D$44262=$A173)*(Data!$F$2:$F$44262))</f>
        <v>4520</v>
      </c>
      <c r="I173" s="45" cm="1">
        <f t="array" ref="I173">SUMPRODUCT((Data!$A$2:$A$44262=I$3)*(Data!$D$2:$D$44262=$A173)*(Data!$F$2:$F$44262))</f>
        <v>7123</v>
      </c>
      <c r="J173" s="45" cm="1">
        <f t="array" ref="J173">SUMPRODUCT((Data!$A$2:$A$44262=J$3)*(Data!$D$2:$D$44262=$A173)*(Data!$F$2:$F$44262))</f>
        <v>10223</v>
      </c>
      <c r="K173" s="45" cm="1">
        <f t="array" ref="K173">SUMPRODUCT((Data!$A$2:$A$44262=K$3)*(Data!$D$2:$D$44262=$A173)*(Data!$F$2:$F$44262))</f>
        <v>13516</v>
      </c>
      <c r="L173" s="45" cm="1">
        <f t="array" ref="L173">SUMPRODUCT((Data!$A$2:$A$44262=L$3)*(Data!$D$2:$D$44262=$A173)*(Data!$F$2:$F$44262))</f>
        <v>14816</v>
      </c>
      <c r="M173" s="45" cm="1">
        <f t="array" ref="M173">SUMPRODUCT((Data!$A$2:$A$44262=M$3)*(Data!$D$2:$D$44262=$A173)*(Data!$F$2:$F$44262))</f>
        <v>18275</v>
      </c>
      <c r="N173" s="45" cm="1">
        <f t="array" ref="N173">SUMPRODUCT((Data!$A$2:$A$44262=N$3)*(Data!$D$2:$D$44262=$A173)*(Data!$F$2:$F$44262))</f>
        <v>20013</v>
      </c>
      <c r="O173" s="45" cm="1">
        <f t="array" ref="O173">SUMPRODUCT((Data!$A$2:$A$44262=O$3)*(Data!$D$2:$D$44262=$A173)*(Data!$F$2:$F$44262))</f>
        <v>25529</v>
      </c>
      <c r="P173" s="45" cm="1">
        <f t="array" ref="P173">SUMPRODUCT((Data!$A$2:$A$44262=P$3)*(Data!$D$2:$D$44262=$A173)*(Data!$F$2:$F$44262))</f>
        <v>27466</v>
      </c>
      <c r="Q173" s="45" cm="1">
        <f t="array" ref="Q173">SUMPRODUCT((Data!$A$2:$A$44262=Q$3)*(Data!$D$2:$D$44262=$A173)*(Data!$F$2:$F$44262))</f>
        <v>28186</v>
      </c>
      <c r="R173" s="46" cm="1">
        <f t="array" ref="R173">SUMPRODUCT((Data!$A$2:$A$44262=R$3)*(Data!$D$2:$D$44262=$A173)*(Data!$F$2:$F$44262))</f>
        <v>30380</v>
      </c>
      <c r="S173" s="45" cm="1">
        <f t="array" ref="S173">SUMPRODUCT((Data!$B$2:$B$44262=S$3)*(Data!$D$2:$D$44262=$A173)*(Data!$F$2:$F$44262))</f>
        <v>28186</v>
      </c>
      <c r="T173" s="45" cm="1">
        <f t="array" ref="T173">SUMPRODUCT((Data!$B$2:$B$44262=T$3)*(Data!$D$2:$D$44262=$A173)*(Data!$F$2:$F$44262))</f>
        <v>30380</v>
      </c>
      <c r="U173" s="58">
        <f t="shared" si="9"/>
        <v>7.7840062442347202E-2</v>
      </c>
      <c r="V173" s="58"/>
      <c r="W173" s="47">
        <v>0</v>
      </c>
      <c r="X173" s="47">
        <v>0</v>
      </c>
      <c r="Y173" s="47">
        <v>0</v>
      </c>
      <c r="Z173" s="47">
        <v>0</v>
      </c>
      <c r="AA173" s="47">
        <v>0</v>
      </c>
      <c r="AB173" s="47">
        <v>0</v>
      </c>
      <c r="AC173" s="47">
        <v>0</v>
      </c>
      <c r="AD173" s="47">
        <v>0</v>
      </c>
      <c r="AE173" s="47">
        <v>0</v>
      </c>
      <c r="AF173" s="47">
        <v>0</v>
      </c>
      <c r="AG173" s="47">
        <v>0</v>
      </c>
      <c r="AH173" s="54"/>
    </row>
    <row r="174" spans="1:34" ht="15.75" x14ac:dyDescent="0.2">
      <c r="A174" s="61" t="s">
        <v>150</v>
      </c>
      <c r="B174" s="61" t="s">
        <v>151</v>
      </c>
      <c r="C174" s="48">
        <f>SUMPRODUCT(('Old Data'!$A$2:$A$8848=C$3)*('Old Data'!$D$2:$D$8848=$A174)*('Old Data'!$E$2:$E$8848=$B174)*('Old Data'!$F$2:$F$8848))</f>
        <v>18</v>
      </c>
      <c r="D174" s="48" cm="1">
        <f t="array" ref="D174">SUMPRODUCT((Data!$A$2:$A$44262=D$3)*(Data!$D$2:$D$44262=$A174)*(Data!$E$2:$E$44262=$B174)*(Data!$F$2:$F$44262))</f>
        <v>17</v>
      </c>
      <c r="E174" s="48" cm="1">
        <f t="array" ref="E174">SUMPRODUCT((Data!$A$2:$A$44262=E$3)*(Data!$D$2:$D$44262=$A174)*(Data!$E$2:$E$44262=$B174)*(Data!$F$2:$F$44262))</f>
        <v>14</v>
      </c>
      <c r="F174" s="48" cm="1">
        <f t="array" ref="F174">SUMPRODUCT((Data!$A$2:$A$44262=F$3)*(Data!$D$2:$D$44262=$A174)*(Data!$E$2:$E$44262=$B174)*(Data!$F$2:$F$44262))</f>
        <v>14</v>
      </c>
      <c r="G174" s="48" cm="1">
        <f t="array" ref="G174">SUMPRODUCT((Data!$A$2:$A$44262=G$3)*(Data!$D$2:$D$44262=$A174)*(Data!$E$2:$E$44262=$B174)*(Data!$F$2:$F$44262))</f>
        <v>21</v>
      </c>
      <c r="H174" s="48" cm="1">
        <f t="array" ref="H174">SUMPRODUCT((Data!$A$2:$A$44262=H$3)*(Data!$D$2:$D$44262=$A174)*(Data!$E$2:$E$44262=$B174)*(Data!$F$2:$F$44262))</f>
        <v>17</v>
      </c>
      <c r="I174" s="48" cm="1">
        <f t="array" ref="I174">SUMPRODUCT((Data!$A$2:$A$44262=I$3)*(Data!$D$2:$D$44262=$A174)*(Data!$E$2:$E$44262=$B174)*(Data!$F$2:$F$44262))</f>
        <v>26</v>
      </c>
      <c r="J174" s="48" cm="1">
        <f t="array" ref="J174">SUMPRODUCT((Data!$A$2:$A$44262=J$3)*(Data!$D$2:$D$44262=$A174)*(Data!$E$2:$E$44262=$B174)*(Data!$F$2:$F$44262))</f>
        <v>30</v>
      </c>
      <c r="K174" s="48" cm="1">
        <f t="array" ref="K174">SUMPRODUCT((Data!$A$2:$A$44262=K$3)*(Data!$D$2:$D$44262=$A174)*(Data!$E$2:$E$44262=$B174)*(Data!$F$2:$F$44262))</f>
        <v>46</v>
      </c>
      <c r="L174" s="48" cm="1">
        <f t="array" ref="L174">SUMPRODUCT((Data!$A$2:$A$44262=L$3)*(Data!$D$2:$D$44262=$A174)*(Data!$E$2:$E$44262=$B174)*(Data!$F$2:$F$44262))</f>
        <v>34</v>
      </c>
      <c r="M174" s="48" cm="1">
        <f t="array" ref="M174">SUMPRODUCT((Data!$A$2:$A$44262=M$3)*(Data!$D$2:$D$44262=$A174)*(Data!$E$2:$E$44262=$B174)*(Data!$F$2:$F$44262))</f>
        <v>53</v>
      </c>
      <c r="N174" s="48" cm="1">
        <f t="array" ref="N174">SUMPRODUCT((Data!$A$2:$A$44262=N$3)*(Data!$D$2:$D$44262=$A174)*(Data!$E$2:$E$44262=$B174)*(Data!$F$2:$F$44262))</f>
        <v>51</v>
      </c>
      <c r="O174" s="48" cm="1">
        <f t="array" ref="O174">SUMPRODUCT((Data!$A$2:$A$44262=O$3)*(Data!$D$2:$D$44262=$A174)*(Data!$E$2:$E$44262=$B174)*(Data!$F$2:$F$44262))</f>
        <v>43</v>
      </c>
      <c r="P174" s="48" cm="1">
        <f t="array" ref="P174">SUMPRODUCT((Data!$A$2:$A$44262=P$3)*(Data!$D$2:$D$44262=$A174)*(Data!$E$2:$E$44262=$B174)*(Data!$F$2:$F$44262))</f>
        <v>68</v>
      </c>
      <c r="Q174" s="48" cm="1">
        <f t="array" ref="Q174">SUMPRODUCT((Data!$A$2:$A$44262=Q$3)*(Data!$D$2:$D$44262=$A174)*(Data!$E$2:$E$44262=$B174)*(Data!$F$2:$F$44262))</f>
        <v>52</v>
      </c>
      <c r="R174" s="49" cm="1">
        <f t="array" ref="R174">SUMPRODUCT((Data!$A$2:$A$44262=R$3)*(Data!$D$2:$D$44262=$A174)*(Data!$E$2:$E$44262=$B174)*(Data!$F$2:$F$44262))</f>
        <v>61</v>
      </c>
      <c r="S174" s="48" cm="1">
        <f t="array" ref="S174">SUMPRODUCT((Data!$B$2:$B$44262=S$3)*(Data!$D$2:$D$44262=$A174)*(Data!$E$2:$E$44262=$B174)*(Data!$F$2:$F$44262))</f>
        <v>52</v>
      </c>
      <c r="T174" s="48" cm="1">
        <f t="array" ref="T174">SUMPRODUCT((Data!$B$2:$B$44262=T$3)*(Data!$D$2:$D$44262=$A174)*(Data!$E$2:$E$44262=$B174)*(Data!$F$2:$F$44262))</f>
        <v>61</v>
      </c>
      <c r="U174" s="58">
        <f t="shared" si="9"/>
        <v>0.17307692307692313</v>
      </c>
      <c r="V174" s="58"/>
      <c r="W174" s="47"/>
      <c r="X174" s="47"/>
      <c r="Y174" s="47"/>
      <c r="Z174" s="47"/>
      <c r="AA174" s="47"/>
      <c r="AB174" s="47"/>
      <c r="AC174" s="47"/>
      <c r="AD174" s="47"/>
      <c r="AE174" s="47"/>
      <c r="AF174" s="47"/>
      <c r="AG174" s="47"/>
      <c r="AH174" s="52"/>
    </row>
    <row r="175" spans="1:34" ht="15.75" x14ac:dyDescent="0.2">
      <c r="A175" s="61" t="s">
        <v>150</v>
      </c>
      <c r="B175" s="61" t="s">
        <v>152</v>
      </c>
      <c r="C175" s="48" t="s">
        <v>16</v>
      </c>
      <c r="D175" s="48" cm="1">
        <f t="array" ref="D175">SUMPRODUCT((Data!$A$2:$A$44262=D$3)*(Data!$D$2:$D$44262=$A175)*(Data!$E$2:$E$44262=$B175)*(Data!$F$2:$F$44262))</f>
        <v>18</v>
      </c>
      <c r="E175" s="48" cm="1">
        <f t="array" ref="E175">SUMPRODUCT((Data!$A$2:$A$44262=E$3)*(Data!$D$2:$D$44262=$A175)*(Data!$E$2:$E$44262=$B175)*(Data!$F$2:$F$44262))</f>
        <v>26</v>
      </c>
      <c r="F175" s="48" cm="1">
        <f t="array" ref="F175">SUMPRODUCT((Data!$A$2:$A$44262=F$3)*(Data!$D$2:$D$44262=$A175)*(Data!$E$2:$E$44262=$B175)*(Data!$F$2:$F$44262))</f>
        <v>429</v>
      </c>
      <c r="G175" s="48" cm="1">
        <f t="array" ref="G175">SUMPRODUCT((Data!$A$2:$A$44262=G$3)*(Data!$D$2:$D$44262=$A175)*(Data!$E$2:$E$44262=$B175)*(Data!$F$2:$F$44262))</f>
        <v>442</v>
      </c>
      <c r="H175" s="48" cm="1">
        <f t="array" ref="H175">SUMPRODUCT((Data!$A$2:$A$44262=H$3)*(Data!$D$2:$D$44262=$A175)*(Data!$E$2:$E$44262=$B175)*(Data!$F$2:$F$44262))</f>
        <v>525</v>
      </c>
      <c r="I175" s="48" cm="1">
        <f t="array" ref="I175">SUMPRODUCT((Data!$A$2:$A$44262=I$3)*(Data!$D$2:$D$44262=$A175)*(Data!$E$2:$E$44262=$B175)*(Data!$F$2:$F$44262))</f>
        <v>587</v>
      </c>
      <c r="J175" s="48" cm="1">
        <f t="array" ref="J175">SUMPRODUCT((Data!$A$2:$A$44262=J$3)*(Data!$D$2:$D$44262=$A175)*(Data!$E$2:$E$44262=$B175)*(Data!$F$2:$F$44262))</f>
        <v>855</v>
      </c>
      <c r="K175" s="48" cm="1">
        <f t="array" ref="K175">SUMPRODUCT((Data!$A$2:$A$44262=K$3)*(Data!$D$2:$D$44262=$A175)*(Data!$E$2:$E$44262=$B175)*(Data!$F$2:$F$44262))</f>
        <v>1040</v>
      </c>
      <c r="L175" s="48" cm="1">
        <f t="array" ref="L175">SUMPRODUCT((Data!$A$2:$A$44262=L$3)*(Data!$D$2:$D$44262=$A175)*(Data!$E$2:$E$44262=$B175)*(Data!$F$2:$F$44262))</f>
        <v>1224</v>
      </c>
      <c r="M175" s="48" cm="1">
        <f t="array" ref="M175">SUMPRODUCT((Data!$A$2:$A$44262=M$3)*(Data!$D$2:$D$44262=$A175)*(Data!$E$2:$E$44262=$B175)*(Data!$F$2:$F$44262))</f>
        <v>1326</v>
      </c>
      <c r="N175" s="48" cm="1">
        <f t="array" ref="N175">SUMPRODUCT((Data!$A$2:$A$44262=N$3)*(Data!$D$2:$D$44262=$A175)*(Data!$E$2:$E$44262=$B175)*(Data!$F$2:$F$44262))</f>
        <v>1650</v>
      </c>
      <c r="O175" s="48" cm="1">
        <f t="array" ref="O175">SUMPRODUCT((Data!$A$2:$A$44262=O$3)*(Data!$D$2:$D$44262=$A175)*(Data!$E$2:$E$44262=$B175)*(Data!$F$2:$F$44262))</f>
        <v>2193</v>
      </c>
      <c r="P175" s="48" cm="1">
        <f t="array" ref="P175">SUMPRODUCT((Data!$A$2:$A$44262=P$3)*(Data!$D$2:$D$44262=$A175)*(Data!$E$2:$E$44262=$B175)*(Data!$F$2:$F$44262))</f>
        <v>2342</v>
      </c>
      <c r="Q175" s="48" cm="1">
        <f t="array" ref="Q175">SUMPRODUCT((Data!$A$2:$A$44262=Q$3)*(Data!$D$2:$D$44262=$A175)*(Data!$E$2:$E$44262=$B175)*(Data!$F$2:$F$44262))</f>
        <v>2194</v>
      </c>
      <c r="R175" s="49" cm="1">
        <f t="array" ref="R175">SUMPRODUCT((Data!$A$2:$A$44262=R$3)*(Data!$D$2:$D$44262=$A175)*(Data!$E$2:$E$44262=$B175)*(Data!$F$2:$F$44262))</f>
        <v>2274</v>
      </c>
      <c r="S175" s="48" cm="1">
        <f t="array" ref="S175">SUMPRODUCT((Data!$B$2:$B$44262=S$3)*(Data!$D$2:$D$44262=$A175)*(Data!$E$2:$E$44262=$B175)*(Data!$F$2:$F$44262))</f>
        <v>2194</v>
      </c>
      <c r="T175" s="48" cm="1">
        <f t="array" ref="T175">SUMPRODUCT((Data!$B$2:$B$44262=T$3)*(Data!$D$2:$D$44262=$A175)*(Data!$E$2:$E$44262=$B175)*(Data!$F$2:$F$44262))</f>
        <v>2274</v>
      </c>
      <c r="U175" s="58">
        <f t="shared" si="9"/>
        <v>3.6463081130355457E-2</v>
      </c>
      <c r="V175" s="58"/>
      <c r="W175" s="47"/>
      <c r="X175" s="47"/>
      <c r="Y175" s="47"/>
      <c r="Z175" s="47"/>
      <c r="AA175" s="47"/>
      <c r="AB175" s="47"/>
      <c r="AC175" s="47"/>
      <c r="AD175" s="47"/>
      <c r="AE175" s="47"/>
      <c r="AF175" s="47"/>
      <c r="AG175" s="47"/>
      <c r="AH175" s="52"/>
    </row>
    <row r="176" spans="1:34" ht="15.75" x14ac:dyDescent="0.2">
      <c r="A176" s="61" t="s">
        <v>150</v>
      </c>
      <c r="B176" s="61" t="s">
        <v>153</v>
      </c>
      <c r="C176" s="48">
        <f>SUMPRODUCT(('Old Data'!$A$2:$A$8848=C$3)*('Old Data'!$D$2:$D$8848=$A176)*('Old Data'!$E$2:$E$8848=$B176)*('Old Data'!$F$2:$F$8848))</f>
        <v>3894</v>
      </c>
      <c r="D176" s="48" cm="1">
        <f t="array" ref="D176">SUMPRODUCT((Data!$A$2:$A$44262=D$3)*(Data!$D$2:$D$44262=$A176)*(Data!$E$2:$E$44262=$B176)*(Data!$F$2:$F$44262))</f>
        <v>3481</v>
      </c>
      <c r="E176" s="48" cm="1">
        <f t="array" ref="E176">SUMPRODUCT((Data!$A$2:$A$44262=E$3)*(Data!$D$2:$D$44262=$A176)*(Data!$E$2:$E$44262=$B176)*(Data!$F$2:$F$44262))</f>
        <v>3052</v>
      </c>
      <c r="F176" s="48" cm="1">
        <f t="array" ref="F176">SUMPRODUCT((Data!$A$2:$A$44262=F$3)*(Data!$D$2:$D$44262=$A176)*(Data!$E$2:$E$44262=$B176)*(Data!$F$2:$F$44262))</f>
        <v>1686</v>
      </c>
      <c r="G176" s="48" cm="1">
        <f t="array" ref="G176">SUMPRODUCT((Data!$A$2:$A$44262=G$3)*(Data!$D$2:$D$44262=$A176)*(Data!$E$2:$E$44262=$B176)*(Data!$F$2:$F$44262))</f>
        <v>1567</v>
      </c>
      <c r="H176" s="48" cm="1">
        <f t="array" ref="H176">SUMPRODUCT((Data!$A$2:$A$44262=H$3)*(Data!$D$2:$D$44262=$A176)*(Data!$E$2:$E$44262=$B176)*(Data!$F$2:$F$44262))</f>
        <v>1508</v>
      </c>
      <c r="I176" s="48" cm="1">
        <f t="array" ref="I176">SUMPRODUCT((Data!$A$2:$A$44262=I$3)*(Data!$D$2:$D$44262=$A176)*(Data!$E$2:$E$44262=$B176)*(Data!$F$2:$F$44262))</f>
        <v>2294</v>
      </c>
      <c r="J176" s="48" cm="1">
        <f t="array" ref="J176">SUMPRODUCT((Data!$A$2:$A$44262=J$3)*(Data!$D$2:$D$44262=$A176)*(Data!$E$2:$E$44262=$B176)*(Data!$F$2:$F$44262))</f>
        <v>4580</v>
      </c>
      <c r="K176" s="48" cm="1">
        <f t="array" ref="K176">SUMPRODUCT((Data!$A$2:$A$44262=K$3)*(Data!$D$2:$D$44262=$A176)*(Data!$E$2:$E$44262=$B176)*(Data!$F$2:$F$44262))</f>
        <v>6161</v>
      </c>
      <c r="L176" s="48" cm="1">
        <f t="array" ref="L176">SUMPRODUCT((Data!$A$2:$A$44262=L$3)*(Data!$D$2:$D$44262=$A176)*(Data!$E$2:$E$44262=$B176)*(Data!$F$2:$F$44262))</f>
        <v>6646</v>
      </c>
      <c r="M176" s="48" cm="1">
        <f t="array" ref="M176">SUMPRODUCT((Data!$A$2:$A$44262=M$3)*(Data!$D$2:$D$44262=$A176)*(Data!$E$2:$E$44262=$B176)*(Data!$F$2:$F$44262))</f>
        <v>7866</v>
      </c>
      <c r="N176" s="48" cm="1">
        <f t="array" ref="N176">SUMPRODUCT((Data!$A$2:$A$44262=N$3)*(Data!$D$2:$D$44262=$A176)*(Data!$E$2:$E$44262=$B176)*(Data!$F$2:$F$44262))</f>
        <v>7819</v>
      </c>
      <c r="O176" s="48" cm="1">
        <f t="array" ref="O176">SUMPRODUCT((Data!$A$2:$A$44262=O$3)*(Data!$D$2:$D$44262=$A176)*(Data!$E$2:$E$44262=$B176)*(Data!$F$2:$F$44262))</f>
        <v>9772</v>
      </c>
      <c r="P176" s="48" cm="1">
        <f t="array" ref="P176">SUMPRODUCT((Data!$A$2:$A$44262=P$3)*(Data!$D$2:$D$44262=$A176)*(Data!$E$2:$E$44262=$B176)*(Data!$F$2:$F$44262))</f>
        <v>10825</v>
      </c>
      <c r="Q176" s="48" cm="1">
        <f t="array" ref="Q176">SUMPRODUCT((Data!$A$2:$A$44262=Q$3)*(Data!$D$2:$D$44262=$A176)*(Data!$E$2:$E$44262=$B176)*(Data!$F$2:$F$44262))</f>
        <v>11537</v>
      </c>
      <c r="R176" s="49" cm="1">
        <f t="array" ref="R176">SUMPRODUCT((Data!$A$2:$A$44262=R$3)*(Data!$D$2:$D$44262=$A176)*(Data!$E$2:$E$44262=$B176)*(Data!$F$2:$F$44262))</f>
        <v>11640</v>
      </c>
      <c r="S176" s="48" cm="1">
        <f t="array" ref="S176">SUMPRODUCT((Data!$B$2:$B$44262=S$3)*(Data!$D$2:$D$44262=$A176)*(Data!$E$2:$E$44262=$B176)*(Data!$F$2:$F$44262))</f>
        <v>11537</v>
      </c>
      <c r="T176" s="48" cm="1">
        <f t="array" ref="T176">SUMPRODUCT((Data!$B$2:$B$44262=T$3)*(Data!$D$2:$D$44262=$A176)*(Data!$E$2:$E$44262=$B176)*(Data!$F$2:$F$44262))</f>
        <v>11640</v>
      </c>
      <c r="U176" s="58">
        <f t="shared" si="9"/>
        <v>8.9277975210193539E-3</v>
      </c>
      <c r="V176" s="58"/>
      <c r="W176" s="47"/>
      <c r="X176" s="47"/>
      <c r="Y176" s="47"/>
      <c r="Z176" s="47"/>
      <c r="AA176" s="47"/>
      <c r="AB176" s="47"/>
      <c r="AC176" s="47"/>
      <c r="AD176" s="47"/>
      <c r="AE176" s="47"/>
      <c r="AF176" s="47"/>
      <c r="AG176" s="47"/>
      <c r="AH176" s="52"/>
    </row>
    <row r="177" spans="1:34" ht="15.75" x14ac:dyDescent="0.2">
      <c r="A177" s="61" t="s">
        <v>150</v>
      </c>
      <c r="B177" s="61" t="s">
        <v>154</v>
      </c>
      <c r="C177" s="48">
        <f>SUMPRODUCT(('Old Data'!$A$2:$A$8848=C$3)*('Old Data'!$D$2:$D$8848=$A177)*('Old Data'!$E$2:$E$8848=$B177)*('Old Data'!$F$2:$F$8848))</f>
        <v>1276</v>
      </c>
      <c r="D177" s="48" cm="1">
        <f t="array" ref="D177">SUMPRODUCT((Data!$A$2:$A$44262=D$3)*(Data!$D$2:$D$44262=$A177)*(Data!$E$2:$E$44262=$B177)*(Data!$F$2:$F$44262))</f>
        <v>1137</v>
      </c>
      <c r="E177" s="48" cm="1">
        <f t="array" ref="E177">SUMPRODUCT((Data!$A$2:$A$44262=E$3)*(Data!$D$2:$D$44262=$A177)*(Data!$E$2:$E$44262=$B177)*(Data!$F$2:$F$44262))</f>
        <v>1016</v>
      </c>
      <c r="F177" s="48" cm="1">
        <f t="array" ref="F177">SUMPRODUCT((Data!$A$2:$A$44262=F$3)*(Data!$D$2:$D$44262=$A177)*(Data!$E$2:$E$44262=$B177)*(Data!$F$2:$F$44262))</f>
        <v>1931</v>
      </c>
      <c r="G177" s="48" cm="1">
        <f t="array" ref="G177">SUMPRODUCT((Data!$A$2:$A$44262=G$3)*(Data!$D$2:$D$44262=$A177)*(Data!$E$2:$E$44262=$B177)*(Data!$F$2:$F$44262))</f>
        <v>2187</v>
      </c>
      <c r="H177" s="48" cm="1">
        <f t="array" ref="H177">SUMPRODUCT((Data!$A$2:$A$44262=H$3)*(Data!$D$2:$D$44262=$A177)*(Data!$E$2:$E$44262=$B177)*(Data!$F$2:$F$44262))</f>
        <v>2470</v>
      </c>
      <c r="I177" s="48" cm="1">
        <f t="array" ref="I177">SUMPRODUCT((Data!$A$2:$A$44262=I$3)*(Data!$D$2:$D$44262=$A177)*(Data!$E$2:$E$44262=$B177)*(Data!$F$2:$F$44262))</f>
        <v>4216</v>
      </c>
      <c r="J177" s="48" cm="1">
        <f t="array" ref="J177">SUMPRODUCT((Data!$A$2:$A$44262=J$3)*(Data!$D$2:$D$44262=$A177)*(Data!$E$2:$E$44262=$B177)*(Data!$F$2:$F$44262))</f>
        <v>4758</v>
      </c>
      <c r="K177" s="48" cm="1">
        <f t="array" ref="K177">SUMPRODUCT((Data!$A$2:$A$44262=K$3)*(Data!$D$2:$D$44262=$A177)*(Data!$E$2:$E$44262=$B177)*(Data!$F$2:$F$44262))</f>
        <v>6269</v>
      </c>
      <c r="L177" s="48" cm="1">
        <f t="array" ref="L177">SUMPRODUCT((Data!$A$2:$A$44262=L$3)*(Data!$D$2:$D$44262=$A177)*(Data!$E$2:$E$44262=$B177)*(Data!$F$2:$F$44262))</f>
        <v>6912</v>
      </c>
      <c r="M177" s="48" cm="1">
        <f t="array" ref="M177">SUMPRODUCT((Data!$A$2:$A$44262=M$3)*(Data!$D$2:$D$44262=$A177)*(Data!$E$2:$E$44262=$B177)*(Data!$F$2:$F$44262))</f>
        <v>9030</v>
      </c>
      <c r="N177" s="48" cm="1">
        <f t="array" ref="N177">SUMPRODUCT((Data!$A$2:$A$44262=N$3)*(Data!$D$2:$D$44262=$A177)*(Data!$E$2:$E$44262=$B177)*(Data!$F$2:$F$44262))</f>
        <v>10493</v>
      </c>
      <c r="O177" s="48" cm="1">
        <f t="array" ref="O177">SUMPRODUCT((Data!$A$2:$A$44262=O$3)*(Data!$D$2:$D$44262=$A177)*(Data!$E$2:$E$44262=$B177)*(Data!$F$2:$F$44262))</f>
        <v>13521</v>
      </c>
      <c r="P177" s="48" cm="1">
        <f t="array" ref="P177">SUMPRODUCT((Data!$A$2:$A$44262=P$3)*(Data!$D$2:$D$44262=$A177)*(Data!$E$2:$E$44262=$B177)*(Data!$F$2:$F$44262))</f>
        <v>14231</v>
      </c>
      <c r="Q177" s="48" cm="1">
        <f t="array" ref="Q177">SUMPRODUCT((Data!$A$2:$A$44262=Q$3)*(Data!$D$2:$D$44262=$A177)*(Data!$E$2:$E$44262=$B177)*(Data!$F$2:$F$44262))</f>
        <v>14403</v>
      </c>
      <c r="R177" s="49" cm="1">
        <f t="array" ref="R177">SUMPRODUCT((Data!$A$2:$A$44262=R$3)*(Data!$D$2:$D$44262=$A177)*(Data!$E$2:$E$44262=$B177)*(Data!$F$2:$F$44262))</f>
        <v>16405</v>
      </c>
      <c r="S177" s="48" cm="1">
        <f t="array" ref="S177">SUMPRODUCT((Data!$B$2:$B$44262=S$3)*(Data!$D$2:$D$44262=$A177)*(Data!$E$2:$E$44262=$B177)*(Data!$F$2:$F$44262))</f>
        <v>14403</v>
      </c>
      <c r="T177" s="48" cm="1">
        <f t="array" ref="T177">SUMPRODUCT((Data!$B$2:$B$44262=T$3)*(Data!$D$2:$D$44262=$A177)*(Data!$E$2:$E$44262=$B177)*(Data!$F$2:$F$44262))</f>
        <v>16405</v>
      </c>
      <c r="U177" s="58">
        <f t="shared" si="9"/>
        <v>0.13899881969034222</v>
      </c>
      <c r="V177" s="58"/>
      <c r="W177" s="47"/>
      <c r="X177" s="47"/>
      <c r="Y177" s="47"/>
      <c r="Z177" s="47"/>
      <c r="AA177" s="47"/>
      <c r="AB177" s="47"/>
      <c r="AC177" s="47"/>
      <c r="AD177" s="47"/>
      <c r="AE177" s="47"/>
      <c r="AF177" s="47"/>
      <c r="AG177" s="47"/>
      <c r="AH177" s="52"/>
    </row>
    <row r="178" spans="1:34" s="60" customFormat="1" ht="15.75" x14ac:dyDescent="0.25">
      <c r="A178" s="59" t="s">
        <v>155</v>
      </c>
      <c r="B178" s="59" t="s">
        <v>12</v>
      </c>
      <c r="C178" s="45">
        <f>SUM(C179:C180)</f>
        <v>1886</v>
      </c>
      <c r="D178" s="45" cm="1">
        <f t="array" ref="D178">SUMPRODUCT((Data!$A$2:$A$44262=D$3)*(Data!$D$2:$D$44262=$A178)*(Data!$F$2:$F$44262))</f>
        <v>1864</v>
      </c>
      <c r="E178" s="45" cm="1">
        <f t="array" ref="E178">SUMPRODUCT((Data!$A$2:$A$44262=E$3)*(Data!$D$2:$D$44262=$A178)*(Data!$F$2:$F$44262))</f>
        <v>1993</v>
      </c>
      <c r="F178" s="45" cm="1">
        <f t="array" ref="F178">SUMPRODUCT((Data!$A$2:$A$44262=F$3)*(Data!$D$2:$D$44262=$A178)*(Data!$F$2:$F$44262))</f>
        <v>1886</v>
      </c>
      <c r="G178" s="45" cm="1">
        <f t="array" ref="G178">SUMPRODUCT((Data!$A$2:$A$44262=G$3)*(Data!$D$2:$D$44262=$A178)*(Data!$F$2:$F$44262))</f>
        <v>2425</v>
      </c>
      <c r="H178" s="45" cm="1">
        <f t="array" ref="H178">SUMPRODUCT((Data!$A$2:$A$44262=H$3)*(Data!$D$2:$D$44262=$A178)*(Data!$F$2:$F$44262))</f>
        <v>1703</v>
      </c>
      <c r="I178" s="45" cm="1">
        <f t="array" ref="I178">SUMPRODUCT((Data!$A$2:$A$44262=I$3)*(Data!$D$2:$D$44262=$A178)*(Data!$F$2:$F$44262))</f>
        <v>1943</v>
      </c>
      <c r="J178" s="45" cm="1">
        <f t="array" ref="J178">SUMPRODUCT((Data!$A$2:$A$44262=J$3)*(Data!$D$2:$D$44262=$A178)*(Data!$F$2:$F$44262))</f>
        <v>2017</v>
      </c>
      <c r="K178" s="45" cm="1">
        <f t="array" ref="K178">SUMPRODUCT((Data!$A$2:$A$44262=K$3)*(Data!$D$2:$D$44262=$A178)*(Data!$F$2:$F$44262))</f>
        <v>2124</v>
      </c>
      <c r="L178" s="45" cm="1">
        <f t="array" ref="L178">SUMPRODUCT((Data!$A$2:$A$44262=L$3)*(Data!$D$2:$D$44262=$A178)*(Data!$F$2:$F$44262))</f>
        <v>2286</v>
      </c>
      <c r="M178" s="45" cm="1">
        <f t="array" ref="M178">SUMPRODUCT((Data!$A$2:$A$44262=M$3)*(Data!$D$2:$D$44262=$A178)*(Data!$F$2:$F$44262))</f>
        <v>2514</v>
      </c>
      <c r="N178" s="45" cm="1">
        <f t="array" ref="N178">SUMPRODUCT((Data!$A$2:$A$44262=N$3)*(Data!$D$2:$D$44262=$A178)*(Data!$F$2:$F$44262))</f>
        <v>2230</v>
      </c>
      <c r="O178" s="45" cm="1">
        <f t="array" ref="O178">SUMPRODUCT((Data!$A$2:$A$44262=O$3)*(Data!$D$2:$D$44262=$A178)*(Data!$F$2:$F$44262))</f>
        <v>3037</v>
      </c>
      <c r="P178" s="45" cm="1">
        <f t="array" ref="P178">SUMPRODUCT((Data!$A$2:$A$44262=P$3)*(Data!$D$2:$D$44262=$A178)*(Data!$F$2:$F$44262))</f>
        <v>2948</v>
      </c>
      <c r="Q178" s="45" cm="1">
        <f t="array" ref="Q178">SUMPRODUCT((Data!$A$2:$A$44262=Q$3)*(Data!$D$2:$D$44262=$A178)*(Data!$F$2:$F$44262))</f>
        <v>3467</v>
      </c>
      <c r="R178" s="46" cm="1">
        <f t="array" ref="R178">SUMPRODUCT((Data!$A$2:$A$44262=R$3)*(Data!$D$2:$D$44262=$A178)*(Data!$F$2:$F$44262))</f>
        <v>3541</v>
      </c>
      <c r="S178" s="45" cm="1">
        <f t="array" ref="S178">SUMPRODUCT((Data!$B$2:$B$44262=S$3)*(Data!$D$2:$D$44262=$A178)*(Data!$F$2:$F$44262))</f>
        <v>3467</v>
      </c>
      <c r="T178" s="45" cm="1">
        <f t="array" ref="T178">SUMPRODUCT((Data!$B$2:$B$44262=T$3)*(Data!$D$2:$D$44262=$A178)*(Data!$F$2:$F$44262))</f>
        <v>3541</v>
      </c>
      <c r="U178" s="58">
        <f t="shared" si="9"/>
        <v>2.1344101528699255E-2</v>
      </c>
      <c r="V178" s="58"/>
      <c r="W178" s="47">
        <v>0</v>
      </c>
      <c r="X178" s="47">
        <v>0</v>
      </c>
      <c r="Y178" s="47">
        <v>0</v>
      </c>
      <c r="Z178" s="47">
        <v>0</v>
      </c>
      <c r="AA178" s="47">
        <v>0</v>
      </c>
      <c r="AB178" s="47">
        <v>0</v>
      </c>
      <c r="AC178" s="47">
        <v>0</v>
      </c>
      <c r="AD178" s="47">
        <v>0</v>
      </c>
      <c r="AE178" s="47">
        <v>0</v>
      </c>
      <c r="AF178" s="47">
        <v>0</v>
      </c>
      <c r="AG178" s="47">
        <v>0</v>
      </c>
      <c r="AH178" s="54"/>
    </row>
    <row r="179" spans="1:34" ht="15.75" x14ac:dyDescent="0.2">
      <c r="A179" s="61" t="s">
        <v>155</v>
      </c>
      <c r="B179" s="61" t="s">
        <v>156</v>
      </c>
      <c r="C179" s="48">
        <f>SUMPRODUCT(('Old Data'!$A$2:$A$8848=C$3)*('Old Data'!$D$2:$D$8848=$A179)*('Old Data'!$E$2:$E$8848=$B179)*('Old Data'!$F$2:$F$8848))</f>
        <v>600</v>
      </c>
      <c r="D179" s="48" cm="1">
        <f t="array" ref="D179">SUMPRODUCT((Data!$A$2:$A$44262=D$3)*(Data!$D$2:$D$44262=$A179)*(Data!$E$2:$E$44262=$B179)*(Data!$F$2:$F$44262))</f>
        <v>513</v>
      </c>
      <c r="E179" s="48" cm="1">
        <f t="array" ref="E179">SUMPRODUCT((Data!$A$2:$A$44262=E$3)*(Data!$D$2:$D$44262=$A179)*(Data!$E$2:$E$44262=$B179)*(Data!$F$2:$F$44262))</f>
        <v>617</v>
      </c>
      <c r="F179" s="48" cm="1">
        <f t="array" ref="F179">SUMPRODUCT((Data!$A$2:$A$44262=F$3)*(Data!$D$2:$D$44262=$A179)*(Data!$E$2:$E$44262=$B179)*(Data!$F$2:$F$44262))</f>
        <v>490</v>
      </c>
      <c r="G179" s="48" cm="1">
        <f t="array" ref="G179">SUMPRODUCT((Data!$A$2:$A$44262=G$3)*(Data!$D$2:$D$44262=$A179)*(Data!$E$2:$E$44262=$B179)*(Data!$F$2:$F$44262))</f>
        <v>544</v>
      </c>
      <c r="H179" s="48" cm="1">
        <f t="array" ref="H179">SUMPRODUCT((Data!$A$2:$A$44262=H$3)*(Data!$D$2:$D$44262=$A179)*(Data!$E$2:$E$44262=$B179)*(Data!$F$2:$F$44262))</f>
        <v>459</v>
      </c>
      <c r="I179" s="48" cm="1">
        <f t="array" ref="I179">SUMPRODUCT((Data!$A$2:$A$44262=I$3)*(Data!$D$2:$D$44262=$A179)*(Data!$E$2:$E$44262=$B179)*(Data!$F$2:$F$44262))</f>
        <v>557</v>
      </c>
      <c r="J179" s="48" cm="1">
        <f t="array" ref="J179">SUMPRODUCT((Data!$A$2:$A$44262=J$3)*(Data!$D$2:$D$44262=$A179)*(Data!$E$2:$E$44262=$B179)*(Data!$F$2:$F$44262))</f>
        <v>556</v>
      </c>
      <c r="K179" s="48" cm="1">
        <f t="array" ref="K179">SUMPRODUCT((Data!$A$2:$A$44262=K$3)*(Data!$D$2:$D$44262=$A179)*(Data!$E$2:$E$44262=$B179)*(Data!$F$2:$F$44262))</f>
        <v>681</v>
      </c>
      <c r="L179" s="48" cm="1">
        <f t="array" ref="L179">SUMPRODUCT((Data!$A$2:$A$44262=L$3)*(Data!$D$2:$D$44262=$A179)*(Data!$E$2:$E$44262=$B179)*(Data!$F$2:$F$44262))</f>
        <v>712</v>
      </c>
      <c r="M179" s="48" cm="1">
        <f t="array" ref="M179">SUMPRODUCT((Data!$A$2:$A$44262=M$3)*(Data!$D$2:$D$44262=$A179)*(Data!$E$2:$E$44262=$B179)*(Data!$F$2:$F$44262))</f>
        <v>744</v>
      </c>
      <c r="N179" s="48" cm="1">
        <f t="array" ref="N179">SUMPRODUCT((Data!$A$2:$A$44262=N$3)*(Data!$D$2:$D$44262=$A179)*(Data!$E$2:$E$44262=$B179)*(Data!$F$2:$F$44262))</f>
        <v>691</v>
      </c>
      <c r="O179" s="48" cm="1">
        <f t="array" ref="O179">SUMPRODUCT((Data!$A$2:$A$44262=O$3)*(Data!$D$2:$D$44262=$A179)*(Data!$E$2:$E$44262=$B179)*(Data!$F$2:$F$44262))</f>
        <v>814</v>
      </c>
      <c r="P179" s="48" cm="1">
        <f t="array" ref="P179">SUMPRODUCT((Data!$A$2:$A$44262=P$3)*(Data!$D$2:$D$44262=$A179)*(Data!$E$2:$E$44262=$B179)*(Data!$F$2:$F$44262))</f>
        <v>917</v>
      </c>
      <c r="Q179" s="48" cm="1">
        <f t="array" ref="Q179">SUMPRODUCT((Data!$A$2:$A$44262=Q$3)*(Data!$D$2:$D$44262=$A179)*(Data!$E$2:$E$44262=$B179)*(Data!$F$2:$F$44262))</f>
        <v>968</v>
      </c>
      <c r="R179" s="49" cm="1">
        <f t="array" ref="R179">SUMPRODUCT((Data!$A$2:$A$44262=R$3)*(Data!$D$2:$D$44262=$A179)*(Data!$E$2:$E$44262=$B179)*(Data!$F$2:$F$44262))</f>
        <v>1038</v>
      </c>
      <c r="S179" s="48" cm="1">
        <f t="array" ref="S179">SUMPRODUCT((Data!$B$2:$B$44262=S$3)*(Data!$D$2:$D$44262=$A179)*(Data!$E$2:$E$44262=$B179)*(Data!$F$2:$F$44262))</f>
        <v>968</v>
      </c>
      <c r="T179" s="48" cm="1">
        <f t="array" ref="T179">SUMPRODUCT((Data!$B$2:$B$44262=T$3)*(Data!$D$2:$D$44262=$A179)*(Data!$E$2:$E$44262=$B179)*(Data!$F$2:$F$44262))</f>
        <v>1038</v>
      </c>
      <c r="U179" s="58">
        <f t="shared" si="9"/>
        <v>7.2314049586776896E-2</v>
      </c>
      <c r="V179" s="58"/>
      <c r="W179" s="47"/>
      <c r="X179" s="47"/>
      <c r="Y179" s="47"/>
      <c r="Z179" s="47"/>
      <c r="AA179" s="47"/>
      <c r="AB179" s="47"/>
      <c r="AC179" s="47"/>
      <c r="AD179" s="47"/>
      <c r="AE179" s="47"/>
      <c r="AF179" s="47"/>
      <c r="AG179" s="47"/>
      <c r="AH179" s="52"/>
    </row>
    <row r="180" spans="1:34" ht="15.75" x14ac:dyDescent="0.2">
      <c r="A180" s="61" t="s">
        <v>155</v>
      </c>
      <c r="B180" s="61" t="s">
        <v>157</v>
      </c>
      <c r="C180" s="48">
        <f>SUMPRODUCT(('Old Data'!$A$2:$A$8848=C$3)*('Old Data'!$D$2:$D$8848=$A180)*('Old Data'!$E$2:$E$8848=$B180)*('Old Data'!$F$2:$F$8848))</f>
        <v>1286</v>
      </c>
      <c r="D180" s="48" cm="1">
        <f t="array" ref="D180">SUMPRODUCT((Data!$A$2:$A$44262=D$3)*(Data!$D$2:$D$44262=$A180)*(Data!$E$2:$E$44262=$B180)*(Data!$F$2:$F$44262))</f>
        <v>1351</v>
      </c>
      <c r="E180" s="48" cm="1">
        <f t="array" ref="E180">SUMPRODUCT((Data!$A$2:$A$44262=E$3)*(Data!$D$2:$D$44262=$A180)*(Data!$E$2:$E$44262=$B180)*(Data!$F$2:$F$44262))</f>
        <v>1376</v>
      </c>
      <c r="F180" s="48" cm="1">
        <f t="array" ref="F180">SUMPRODUCT((Data!$A$2:$A$44262=F$3)*(Data!$D$2:$D$44262=$A180)*(Data!$E$2:$E$44262=$B180)*(Data!$F$2:$F$44262))</f>
        <v>1396</v>
      </c>
      <c r="G180" s="48" cm="1">
        <f t="array" ref="G180">SUMPRODUCT((Data!$A$2:$A$44262=G$3)*(Data!$D$2:$D$44262=$A180)*(Data!$E$2:$E$44262=$B180)*(Data!$F$2:$F$44262))</f>
        <v>1881</v>
      </c>
      <c r="H180" s="48" cm="1">
        <f t="array" ref="H180">SUMPRODUCT((Data!$A$2:$A$44262=H$3)*(Data!$D$2:$D$44262=$A180)*(Data!$E$2:$E$44262=$B180)*(Data!$F$2:$F$44262))</f>
        <v>1244</v>
      </c>
      <c r="I180" s="48" cm="1">
        <f t="array" ref="I180">SUMPRODUCT((Data!$A$2:$A$44262=I$3)*(Data!$D$2:$D$44262=$A180)*(Data!$E$2:$E$44262=$B180)*(Data!$F$2:$F$44262))</f>
        <v>1386</v>
      </c>
      <c r="J180" s="48" cm="1">
        <f t="array" ref="J180">SUMPRODUCT((Data!$A$2:$A$44262=J$3)*(Data!$D$2:$D$44262=$A180)*(Data!$E$2:$E$44262=$B180)*(Data!$F$2:$F$44262))</f>
        <v>1461</v>
      </c>
      <c r="K180" s="48" cm="1">
        <f t="array" ref="K180">SUMPRODUCT((Data!$A$2:$A$44262=K$3)*(Data!$D$2:$D$44262=$A180)*(Data!$E$2:$E$44262=$B180)*(Data!$F$2:$F$44262))</f>
        <v>1443</v>
      </c>
      <c r="L180" s="48" cm="1">
        <f t="array" ref="L180">SUMPRODUCT((Data!$A$2:$A$44262=L$3)*(Data!$D$2:$D$44262=$A180)*(Data!$E$2:$E$44262=$B180)*(Data!$F$2:$F$44262))</f>
        <v>1574</v>
      </c>
      <c r="M180" s="48" cm="1">
        <f t="array" ref="M180">SUMPRODUCT((Data!$A$2:$A$44262=M$3)*(Data!$D$2:$D$44262=$A180)*(Data!$E$2:$E$44262=$B180)*(Data!$F$2:$F$44262))</f>
        <v>1770</v>
      </c>
      <c r="N180" s="48" cm="1">
        <f t="array" ref="N180">SUMPRODUCT((Data!$A$2:$A$44262=N$3)*(Data!$D$2:$D$44262=$A180)*(Data!$E$2:$E$44262=$B180)*(Data!$F$2:$F$44262))</f>
        <v>1539</v>
      </c>
      <c r="O180" s="48" cm="1">
        <f t="array" ref="O180">SUMPRODUCT((Data!$A$2:$A$44262=O$3)*(Data!$D$2:$D$44262=$A180)*(Data!$E$2:$E$44262=$B180)*(Data!$F$2:$F$44262))</f>
        <v>2223</v>
      </c>
      <c r="P180" s="48" cm="1">
        <f t="array" ref="P180">SUMPRODUCT((Data!$A$2:$A$44262=P$3)*(Data!$D$2:$D$44262=$A180)*(Data!$E$2:$E$44262=$B180)*(Data!$F$2:$F$44262))</f>
        <v>2031</v>
      </c>
      <c r="Q180" s="48" cm="1">
        <f t="array" ref="Q180">SUMPRODUCT((Data!$A$2:$A$44262=Q$3)*(Data!$D$2:$D$44262=$A180)*(Data!$E$2:$E$44262=$B180)*(Data!$F$2:$F$44262))</f>
        <v>2499</v>
      </c>
      <c r="R180" s="49" cm="1">
        <f t="array" ref="R180">SUMPRODUCT((Data!$A$2:$A$44262=R$3)*(Data!$D$2:$D$44262=$A180)*(Data!$E$2:$E$44262=$B180)*(Data!$F$2:$F$44262))</f>
        <v>2503</v>
      </c>
      <c r="S180" s="48" cm="1">
        <f t="array" ref="S180">SUMPRODUCT((Data!$B$2:$B$44262=S$3)*(Data!$D$2:$D$44262=$A180)*(Data!$E$2:$E$44262=$B180)*(Data!$F$2:$F$44262))</f>
        <v>2499</v>
      </c>
      <c r="T180" s="48" cm="1">
        <f t="array" ref="T180">SUMPRODUCT((Data!$B$2:$B$44262=T$3)*(Data!$D$2:$D$44262=$A180)*(Data!$E$2:$E$44262=$B180)*(Data!$F$2:$F$44262))</f>
        <v>2503</v>
      </c>
      <c r="U180" s="58">
        <f t="shared" si="9"/>
        <v>1.6006402561024036E-3</v>
      </c>
      <c r="V180" s="58"/>
      <c r="W180" s="47"/>
      <c r="X180" s="47"/>
      <c r="Y180" s="47"/>
      <c r="Z180" s="47"/>
      <c r="AA180" s="47"/>
      <c r="AB180" s="47"/>
      <c r="AC180" s="47"/>
      <c r="AD180" s="47"/>
      <c r="AE180" s="47"/>
      <c r="AF180" s="47"/>
      <c r="AG180" s="47"/>
      <c r="AH180" s="52"/>
    </row>
    <row r="181" spans="1:34" s="60" customFormat="1" ht="15.75" x14ac:dyDescent="0.25">
      <c r="A181" s="59" t="s">
        <v>158</v>
      </c>
      <c r="B181" s="59" t="s">
        <v>12</v>
      </c>
      <c r="C181" s="45">
        <f>SUM(C182:C184)</f>
        <v>697</v>
      </c>
      <c r="D181" s="45" cm="1">
        <f t="array" ref="D181">SUMPRODUCT((Data!$A$2:$A$44262=D$3)*(Data!$D$2:$D$44262=$A181)*(Data!$F$2:$F$44262))</f>
        <v>697</v>
      </c>
      <c r="E181" s="45" cm="1">
        <f t="array" ref="E181">SUMPRODUCT((Data!$A$2:$A$44262=E$3)*(Data!$D$2:$D$44262=$A181)*(Data!$F$2:$F$44262))</f>
        <v>686</v>
      </c>
      <c r="F181" s="45" cm="1">
        <f t="array" ref="F181">SUMPRODUCT((Data!$A$2:$A$44262=F$3)*(Data!$D$2:$D$44262=$A181)*(Data!$F$2:$F$44262))</f>
        <v>616</v>
      </c>
      <c r="G181" s="45" cm="1">
        <f t="array" ref="G181">SUMPRODUCT((Data!$A$2:$A$44262=G$3)*(Data!$D$2:$D$44262=$A181)*(Data!$F$2:$F$44262))</f>
        <v>621</v>
      </c>
      <c r="H181" s="45" cm="1">
        <f t="array" ref="H181">SUMPRODUCT((Data!$A$2:$A$44262=H$3)*(Data!$D$2:$D$44262=$A181)*(Data!$F$2:$F$44262))</f>
        <v>432</v>
      </c>
      <c r="I181" s="45" cm="1">
        <f t="array" ref="I181">SUMPRODUCT((Data!$A$2:$A$44262=I$3)*(Data!$D$2:$D$44262=$A181)*(Data!$F$2:$F$44262))</f>
        <v>361</v>
      </c>
      <c r="J181" s="45" cm="1">
        <f t="array" ref="J181">SUMPRODUCT((Data!$A$2:$A$44262=J$3)*(Data!$D$2:$D$44262=$A181)*(Data!$F$2:$F$44262))</f>
        <v>326</v>
      </c>
      <c r="K181" s="45" cm="1">
        <f t="array" ref="K181">SUMPRODUCT((Data!$A$2:$A$44262=K$3)*(Data!$D$2:$D$44262=$A181)*(Data!$F$2:$F$44262))</f>
        <v>349</v>
      </c>
      <c r="L181" s="45" cm="1">
        <f t="array" ref="L181">SUMPRODUCT((Data!$A$2:$A$44262=L$3)*(Data!$D$2:$D$44262=$A181)*(Data!$F$2:$F$44262))</f>
        <v>307</v>
      </c>
      <c r="M181" s="45" cm="1">
        <f t="array" ref="M181">SUMPRODUCT((Data!$A$2:$A$44262=M$3)*(Data!$D$2:$D$44262=$A181)*(Data!$F$2:$F$44262))</f>
        <v>350</v>
      </c>
      <c r="N181" s="45" cm="1">
        <f t="array" ref="N181">SUMPRODUCT((Data!$A$2:$A$44262=N$3)*(Data!$D$2:$D$44262=$A181)*(Data!$F$2:$F$44262))</f>
        <v>243</v>
      </c>
      <c r="O181" s="45" cm="1">
        <f t="array" ref="O181">SUMPRODUCT((Data!$A$2:$A$44262=O$3)*(Data!$D$2:$D$44262=$A181)*(Data!$F$2:$F$44262))</f>
        <v>301</v>
      </c>
      <c r="P181" s="45" cm="1">
        <f t="array" ref="P181">SUMPRODUCT((Data!$A$2:$A$44262=P$3)*(Data!$D$2:$D$44262=$A181)*(Data!$F$2:$F$44262))</f>
        <v>348</v>
      </c>
      <c r="Q181" s="45" cm="1">
        <f t="array" ref="Q181">SUMPRODUCT((Data!$A$2:$A$44262=Q$3)*(Data!$D$2:$D$44262=$A181)*(Data!$F$2:$F$44262))</f>
        <v>332</v>
      </c>
      <c r="R181" s="46" cm="1">
        <f t="array" ref="R181">SUMPRODUCT((Data!$A$2:$A$44262=R$3)*(Data!$D$2:$D$44262=$A181)*(Data!$F$2:$F$44262))</f>
        <v>360</v>
      </c>
      <c r="S181" s="45" cm="1">
        <f t="array" ref="S181">SUMPRODUCT((Data!$B$2:$B$44262=S$3)*(Data!$D$2:$D$44262=$A181)*(Data!$F$2:$F$44262))</f>
        <v>332</v>
      </c>
      <c r="T181" s="45" cm="1">
        <f t="array" ref="T181">SUMPRODUCT((Data!$B$2:$B$44262=T$3)*(Data!$D$2:$D$44262=$A181)*(Data!$F$2:$F$44262))</f>
        <v>360</v>
      </c>
      <c r="U181" s="58">
        <f t="shared" si="9"/>
        <v>8.43373493975903E-2</v>
      </c>
      <c r="V181" s="58"/>
      <c r="W181" s="47">
        <v>0</v>
      </c>
      <c r="X181" s="47">
        <v>0</v>
      </c>
      <c r="Y181" s="47">
        <v>0</v>
      </c>
      <c r="Z181" s="47">
        <v>0</v>
      </c>
      <c r="AA181" s="47">
        <v>0</v>
      </c>
      <c r="AB181" s="47">
        <v>0</v>
      </c>
      <c r="AC181" s="47">
        <v>0</v>
      </c>
      <c r="AD181" s="47">
        <v>0</v>
      </c>
      <c r="AE181" s="47">
        <v>0</v>
      </c>
      <c r="AF181" s="47">
        <v>0</v>
      </c>
      <c r="AG181" s="47">
        <v>0</v>
      </c>
      <c r="AH181" s="54"/>
    </row>
    <row r="182" spans="1:34" ht="15.75" x14ac:dyDescent="0.2">
      <c r="A182" s="61" t="s">
        <v>158</v>
      </c>
      <c r="B182" s="61" t="s">
        <v>159</v>
      </c>
      <c r="C182" s="48">
        <f>SUMPRODUCT(('Old Data'!$A$2:$A$8848=C$3)*('Old Data'!$D$2:$D$8848=$A182)*('Old Data'!$E$2:$E$8848=$B182)*('Old Data'!$F$2:$F$8848))</f>
        <v>16</v>
      </c>
      <c r="D182" s="48" cm="1">
        <f t="array" ref="D182">SUMPRODUCT((Data!$A$2:$A$44262=D$3)*(Data!$D$2:$D$44262=$A182)*(Data!$E$2:$E$44262=$B182)*(Data!$F$2:$F$44262))</f>
        <v>8</v>
      </c>
      <c r="E182" s="48" cm="1">
        <f t="array" ref="E182">SUMPRODUCT((Data!$A$2:$A$44262=E$3)*(Data!$D$2:$D$44262=$A182)*(Data!$E$2:$E$44262=$B182)*(Data!$F$2:$F$44262))</f>
        <v>8</v>
      </c>
      <c r="F182" s="48" cm="1">
        <f t="array" ref="F182">SUMPRODUCT((Data!$A$2:$A$44262=F$3)*(Data!$D$2:$D$44262=$A182)*(Data!$E$2:$E$44262=$B182)*(Data!$F$2:$F$44262))</f>
        <v>9</v>
      </c>
      <c r="G182" s="48" cm="1">
        <f t="array" ref="G182">SUMPRODUCT((Data!$A$2:$A$44262=G$3)*(Data!$D$2:$D$44262=$A182)*(Data!$E$2:$E$44262=$B182)*(Data!$F$2:$F$44262))</f>
        <v>9</v>
      </c>
      <c r="H182" s="48" cm="1">
        <f t="array" ref="H182">SUMPRODUCT((Data!$A$2:$A$44262=H$3)*(Data!$D$2:$D$44262=$A182)*(Data!$E$2:$E$44262=$B182)*(Data!$F$2:$F$44262))</f>
        <v>9</v>
      </c>
      <c r="I182" s="48" cm="1">
        <f t="array" ref="I182">SUMPRODUCT((Data!$A$2:$A$44262=I$3)*(Data!$D$2:$D$44262=$A182)*(Data!$E$2:$E$44262=$B182)*(Data!$F$2:$F$44262))</f>
        <v>5</v>
      </c>
      <c r="J182" s="48" cm="1">
        <f t="array" ref="J182">SUMPRODUCT((Data!$A$2:$A$44262=J$3)*(Data!$D$2:$D$44262=$A182)*(Data!$E$2:$E$44262=$B182)*(Data!$F$2:$F$44262))</f>
        <v>4</v>
      </c>
      <c r="K182" s="48" cm="1">
        <f t="array" ref="K182">SUMPRODUCT((Data!$A$2:$A$44262=K$3)*(Data!$D$2:$D$44262=$A182)*(Data!$E$2:$E$44262=$B182)*(Data!$F$2:$F$44262))</f>
        <v>10</v>
      </c>
      <c r="L182" s="48" cm="1">
        <f t="array" ref="L182">SUMPRODUCT((Data!$A$2:$A$44262=L$3)*(Data!$D$2:$D$44262=$A182)*(Data!$E$2:$E$44262=$B182)*(Data!$F$2:$F$44262))</f>
        <v>11</v>
      </c>
      <c r="M182" s="48" cm="1">
        <f t="array" ref="M182">SUMPRODUCT((Data!$A$2:$A$44262=M$3)*(Data!$D$2:$D$44262=$A182)*(Data!$E$2:$E$44262=$B182)*(Data!$F$2:$F$44262))</f>
        <v>10</v>
      </c>
      <c r="N182" s="48" cm="1">
        <f t="array" ref="N182">SUMPRODUCT((Data!$A$2:$A$44262=N$3)*(Data!$D$2:$D$44262=$A182)*(Data!$E$2:$E$44262=$B182)*(Data!$F$2:$F$44262))</f>
        <v>2</v>
      </c>
      <c r="O182" s="48" cm="1">
        <f t="array" ref="O182">SUMPRODUCT((Data!$A$2:$A$44262=O$3)*(Data!$D$2:$D$44262=$A182)*(Data!$E$2:$E$44262=$B182)*(Data!$F$2:$F$44262))</f>
        <v>7</v>
      </c>
      <c r="P182" s="48" cm="1">
        <f t="array" ref="P182">SUMPRODUCT((Data!$A$2:$A$44262=P$3)*(Data!$D$2:$D$44262=$A182)*(Data!$E$2:$E$44262=$B182)*(Data!$F$2:$F$44262))</f>
        <v>11</v>
      </c>
      <c r="Q182" s="48" cm="1">
        <f t="array" ref="Q182">SUMPRODUCT((Data!$A$2:$A$44262=Q$3)*(Data!$D$2:$D$44262=$A182)*(Data!$E$2:$E$44262=$B182)*(Data!$F$2:$F$44262))</f>
        <v>7</v>
      </c>
      <c r="R182" s="49" cm="1">
        <f t="array" ref="R182">SUMPRODUCT((Data!$A$2:$A$44262=R$3)*(Data!$D$2:$D$44262=$A182)*(Data!$E$2:$E$44262=$B182)*(Data!$F$2:$F$44262))</f>
        <v>3</v>
      </c>
      <c r="S182" s="48" cm="1">
        <f t="array" ref="S182">SUMPRODUCT((Data!$B$2:$B$44262=S$3)*(Data!$D$2:$D$44262=$A182)*(Data!$E$2:$E$44262=$B182)*(Data!$F$2:$F$44262))</f>
        <v>7</v>
      </c>
      <c r="T182" s="48" cm="1">
        <f t="array" ref="T182">SUMPRODUCT((Data!$B$2:$B$44262=T$3)*(Data!$D$2:$D$44262=$A182)*(Data!$E$2:$E$44262=$B182)*(Data!$F$2:$F$44262))</f>
        <v>3</v>
      </c>
      <c r="U182" s="58">
        <f t="shared" si="9"/>
        <v>-0.5714285714285714</v>
      </c>
      <c r="V182" s="58"/>
      <c r="W182" s="47"/>
      <c r="X182" s="47"/>
      <c r="Y182" s="47"/>
      <c r="Z182" s="47"/>
      <c r="AA182" s="47"/>
      <c r="AB182" s="47"/>
      <c r="AC182" s="47"/>
      <c r="AD182" s="47"/>
      <c r="AE182" s="47"/>
      <c r="AF182" s="47"/>
      <c r="AG182" s="47"/>
      <c r="AH182" s="52"/>
    </row>
    <row r="183" spans="1:34" ht="15.75" x14ac:dyDescent="0.2">
      <c r="A183" s="61" t="s">
        <v>158</v>
      </c>
      <c r="B183" s="61" t="s">
        <v>160</v>
      </c>
      <c r="C183" s="48">
        <f>SUMPRODUCT(('Old Data'!$A$2:$A$8848=C$3)*('Old Data'!$D$2:$D$8848=$A183)*('Old Data'!$E$2:$E$8848=$B183)*('Old Data'!$F$2:$F$8848))</f>
        <v>298</v>
      </c>
      <c r="D183" s="48" cm="1">
        <f t="array" ref="D183">SUMPRODUCT((Data!$A$2:$A$44262=D$3)*(Data!$D$2:$D$44262=$A183)*(Data!$E$2:$E$44262=$B183)*(Data!$F$2:$F$44262))</f>
        <v>310</v>
      </c>
      <c r="E183" s="48" cm="1">
        <f t="array" ref="E183">SUMPRODUCT((Data!$A$2:$A$44262=E$3)*(Data!$D$2:$D$44262=$A183)*(Data!$E$2:$E$44262=$B183)*(Data!$F$2:$F$44262))</f>
        <v>310</v>
      </c>
      <c r="F183" s="48" cm="1">
        <f t="array" ref="F183">SUMPRODUCT((Data!$A$2:$A$44262=F$3)*(Data!$D$2:$D$44262=$A183)*(Data!$E$2:$E$44262=$B183)*(Data!$F$2:$F$44262))</f>
        <v>283</v>
      </c>
      <c r="G183" s="48" cm="1">
        <f t="array" ref="G183">SUMPRODUCT((Data!$A$2:$A$44262=G$3)*(Data!$D$2:$D$44262=$A183)*(Data!$E$2:$E$44262=$B183)*(Data!$F$2:$F$44262))</f>
        <v>218</v>
      </c>
      <c r="H183" s="48" cm="1">
        <f t="array" ref="H183">SUMPRODUCT((Data!$A$2:$A$44262=H$3)*(Data!$D$2:$D$44262=$A183)*(Data!$E$2:$E$44262=$B183)*(Data!$F$2:$F$44262))</f>
        <v>129</v>
      </c>
      <c r="I183" s="48" cm="1">
        <f t="array" ref="I183">SUMPRODUCT((Data!$A$2:$A$44262=I$3)*(Data!$D$2:$D$44262=$A183)*(Data!$E$2:$E$44262=$B183)*(Data!$F$2:$F$44262))</f>
        <v>111</v>
      </c>
      <c r="J183" s="48" cm="1">
        <f t="array" ref="J183">SUMPRODUCT((Data!$A$2:$A$44262=J$3)*(Data!$D$2:$D$44262=$A183)*(Data!$E$2:$E$44262=$B183)*(Data!$F$2:$F$44262))</f>
        <v>124</v>
      </c>
      <c r="K183" s="48" cm="1">
        <f t="array" ref="K183">SUMPRODUCT((Data!$A$2:$A$44262=K$3)*(Data!$D$2:$D$44262=$A183)*(Data!$E$2:$E$44262=$B183)*(Data!$F$2:$F$44262))</f>
        <v>117</v>
      </c>
      <c r="L183" s="48" cm="1">
        <f t="array" ref="L183">SUMPRODUCT((Data!$A$2:$A$44262=L$3)*(Data!$D$2:$D$44262=$A183)*(Data!$E$2:$E$44262=$B183)*(Data!$F$2:$F$44262))</f>
        <v>87</v>
      </c>
      <c r="M183" s="48" cm="1">
        <f t="array" ref="M183">SUMPRODUCT((Data!$A$2:$A$44262=M$3)*(Data!$D$2:$D$44262=$A183)*(Data!$E$2:$E$44262=$B183)*(Data!$F$2:$F$44262))</f>
        <v>114</v>
      </c>
      <c r="N183" s="48" cm="1">
        <f t="array" ref="N183">SUMPRODUCT((Data!$A$2:$A$44262=N$3)*(Data!$D$2:$D$44262=$A183)*(Data!$E$2:$E$44262=$B183)*(Data!$F$2:$F$44262))</f>
        <v>39</v>
      </c>
      <c r="O183" s="48" cm="1">
        <f t="array" ref="O183">SUMPRODUCT((Data!$A$2:$A$44262=O$3)*(Data!$D$2:$D$44262=$A183)*(Data!$E$2:$E$44262=$B183)*(Data!$F$2:$F$44262))</f>
        <v>62</v>
      </c>
      <c r="P183" s="48" cm="1">
        <f t="array" ref="P183">SUMPRODUCT((Data!$A$2:$A$44262=P$3)*(Data!$D$2:$D$44262=$A183)*(Data!$E$2:$E$44262=$B183)*(Data!$F$2:$F$44262))</f>
        <v>118</v>
      </c>
      <c r="Q183" s="48" cm="1">
        <f t="array" ref="Q183">SUMPRODUCT((Data!$A$2:$A$44262=Q$3)*(Data!$D$2:$D$44262=$A183)*(Data!$E$2:$E$44262=$B183)*(Data!$F$2:$F$44262))</f>
        <v>121</v>
      </c>
      <c r="R183" s="49" cm="1">
        <f t="array" ref="R183">SUMPRODUCT((Data!$A$2:$A$44262=R$3)*(Data!$D$2:$D$44262=$A183)*(Data!$E$2:$E$44262=$B183)*(Data!$F$2:$F$44262))</f>
        <v>146</v>
      </c>
      <c r="S183" s="48" cm="1">
        <f t="array" ref="S183">SUMPRODUCT((Data!$B$2:$B$44262=S$3)*(Data!$D$2:$D$44262=$A183)*(Data!$E$2:$E$44262=$B183)*(Data!$F$2:$F$44262))</f>
        <v>121</v>
      </c>
      <c r="T183" s="48" cm="1">
        <f t="array" ref="T183">SUMPRODUCT((Data!$B$2:$B$44262=T$3)*(Data!$D$2:$D$44262=$A183)*(Data!$E$2:$E$44262=$B183)*(Data!$F$2:$F$44262))</f>
        <v>146</v>
      </c>
      <c r="U183" s="58">
        <f t="shared" si="9"/>
        <v>0.20661157024793386</v>
      </c>
      <c r="V183" s="58"/>
      <c r="W183" s="47"/>
      <c r="X183" s="47"/>
      <c r="Y183" s="47"/>
      <c r="Z183" s="47"/>
      <c r="AA183" s="47"/>
      <c r="AB183" s="47"/>
      <c r="AC183" s="47"/>
      <c r="AD183" s="47"/>
      <c r="AE183" s="47"/>
      <c r="AF183" s="47"/>
      <c r="AG183" s="47"/>
      <c r="AH183" s="52"/>
    </row>
    <row r="184" spans="1:34" ht="15.75" x14ac:dyDescent="0.2">
      <c r="A184" s="61" t="s">
        <v>158</v>
      </c>
      <c r="B184" s="61" t="s">
        <v>161</v>
      </c>
      <c r="C184" s="48">
        <f>SUMPRODUCT(('Old Data'!$A$2:$A$8848=C$3)*('Old Data'!$D$2:$D$8848=$A184)*('Old Data'!$E$2:$E$8848=$B184)*('Old Data'!$F$2:$F$8848))</f>
        <v>383</v>
      </c>
      <c r="D184" s="48" cm="1">
        <f t="array" ref="D184">SUMPRODUCT((Data!$A$2:$A$44262=D$3)*(Data!$D$2:$D$44262=$A184)*(Data!$E$2:$E$44262=$B184)*(Data!$F$2:$F$44262))</f>
        <v>379</v>
      </c>
      <c r="E184" s="48" cm="1">
        <f t="array" ref="E184">SUMPRODUCT((Data!$A$2:$A$44262=E$3)*(Data!$D$2:$D$44262=$A184)*(Data!$E$2:$E$44262=$B184)*(Data!$F$2:$F$44262))</f>
        <v>368</v>
      </c>
      <c r="F184" s="48" cm="1">
        <f t="array" ref="F184">SUMPRODUCT((Data!$A$2:$A$44262=F$3)*(Data!$D$2:$D$44262=$A184)*(Data!$E$2:$E$44262=$B184)*(Data!$F$2:$F$44262))</f>
        <v>324</v>
      </c>
      <c r="G184" s="48" cm="1">
        <f t="array" ref="G184">SUMPRODUCT((Data!$A$2:$A$44262=G$3)*(Data!$D$2:$D$44262=$A184)*(Data!$E$2:$E$44262=$B184)*(Data!$F$2:$F$44262))</f>
        <v>394</v>
      </c>
      <c r="H184" s="48" cm="1">
        <f t="array" ref="H184">SUMPRODUCT((Data!$A$2:$A$44262=H$3)*(Data!$D$2:$D$44262=$A184)*(Data!$E$2:$E$44262=$B184)*(Data!$F$2:$F$44262))</f>
        <v>294</v>
      </c>
      <c r="I184" s="48" cm="1">
        <f t="array" ref="I184">SUMPRODUCT((Data!$A$2:$A$44262=I$3)*(Data!$D$2:$D$44262=$A184)*(Data!$E$2:$E$44262=$B184)*(Data!$F$2:$F$44262))</f>
        <v>245</v>
      </c>
      <c r="J184" s="48" cm="1">
        <f t="array" ref="J184">SUMPRODUCT((Data!$A$2:$A$44262=J$3)*(Data!$D$2:$D$44262=$A184)*(Data!$E$2:$E$44262=$B184)*(Data!$F$2:$F$44262))</f>
        <v>198</v>
      </c>
      <c r="K184" s="48" cm="1">
        <f t="array" ref="K184">SUMPRODUCT((Data!$A$2:$A$44262=K$3)*(Data!$D$2:$D$44262=$A184)*(Data!$E$2:$E$44262=$B184)*(Data!$F$2:$F$44262))</f>
        <v>222</v>
      </c>
      <c r="L184" s="48" cm="1">
        <f t="array" ref="L184">SUMPRODUCT((Data!$A$2:$A$44262=L$3)*(Data!$D$2:$D$44262=$A184)*(Data!$E$2:$E$44262=$B184)*(Data!$F$2:$F$44262))</f>
        <v>209</v>
      </c>
      <c r="M184" s="48" cm="1">
        <f t="array" ref="M184">SUMPRODUCT((Data!$A$2:$A$44262=M$3)*(Data!$D$2:$D$44262=$A184)*(Data!$E$2:$E$44262=$B184)*(Data!$F$2:$F$44262))</f>
        <v>226</v>
      </c>
      <c r="N184" s="48" cm="1">
        <f t="array" ref="N184">SUMPRODUCT((Data!$A$2:$A$44262=N$3)*(Data!$D$2:$D$44262=$A184)*(Data!$E$2:$E$44262=$B184)*(Data!$F$2:$F$44262))</f>
        <v>202</v>
      </c>
      <c r="O184" s="48" cm="1">
        <f t="array" ref="O184">SUMPRODUCT((Data!$A$2:$A$44262=O$3)*(Data!$D$2:$D$44262=$A184)*(Data!$E$2:$E$44262=$B184)*(Data!$F$2:$F$44262))</f>
        <v>232</v>
      </c>
      <c r="P184" s="48" cm="1">
        <f t="array" ref="P184">SUMPRODUCT((Data!$A$2:$A$44262=P$3)*(Data!$D$2:$D$44262=$A184)*(Data!$E$2:$E$44262=$B184)*(Data!$F$2:$F$44262))</f>
        <v>219</v>
      </c>
      <c r="Q184" s="48" cm="1">
        <f t="array" ref="Q184">SUMPRODUCT((Data!$A$2:$A$44262=Q$3)*(Data!$D$2:$D$44262=$A184)*(Data!$E$2:$E$44262=$B184)*(Data!$F$2:$F$44262))</f>
        <v>204</v>
      </c>
      <c r="R184" s="49" cm="1">
        <f t="array" ref="R184">SUMPRODUCT((Data!$A$2:$A$44262=R$3)*(Data!$D$2:$D$44262=$A184)*(Data!$E$2:$E$44262=$B184)*(Data!$F$2:$F$44262))</f>
        <v>211</v>
      </c>
      <c r="S184" s="48" cm="1">
        <f t="array" ref="S184">SUMPRODUCT((Data!$B$2:$B$44262=S$3)*(Data!$D$2:$D$44262=$A184)*(Data!$E$2:$E$44262=$B184)*(Data!$F$2:$F$44262))</f>
        <v>204</v>
      </c>
      <c r="T184" s="48" cm="1">
        <f t="array" ref="T184">SUMPRODUCT((Data!$B$2:$B$44262=T$3)*(Data!$D$2:$D$44262=$A184)*(Data!$E$2:$E$44262=$B184)*(Data!$F$2:$F$44262))</f>
        <v>211</v>
      </c>
      <c r="U184" s="58">
        <f t="shared" si="9"/>
        <v>3.4313725490196179E-2</v>
      </c>
      <c r="V184" s="58"/>
      <c r="W184" s="47"/>
      <c r="X184" s="47"/>
      <c r="Y184" s="47"/>
      <c r="Z184" s="47"/>
      <c r="AA184" s="47"/>
      <c r="AB184" s="47"/>
      <c r="AC184" s="47"/>
      <c r="AD184" s="47"/>
      <c r="AE184" s="47"/>
      <c r="AF184" s="47"/>
      <c r="AG184" s="47"/>
      <c r="AH184" s="52"/>
    </row>
    <row r="185" spans="1:34" s="60" customFormat="1" ht="15.75" x14ac:dyDescent="0.25">
      <c r="A185" s="59" t="s">
        <v>162</v>
      </c>
      <c r="B185" s="59" t="s">
        <v>163</v>
      </c>
      <c r="C185" s="48">
        <f>SUMPRODUCT(('Old Data'!$A$2:$A$8848=C$3)*('Old Data'!$D$2:$D$8848=$A185)*('Old Data'!$E$2:$E$8848=$B185)*('Old Data'!$F$2:$F$8848))</f>
        <v>7736</v>
      </c>
      <c r="D185" s="48" cm="1">
        <f t="array" ref="D185">SUMPRODUCT((Data!$A$2:$A$44262=D$3)*(Data!$D$2:$D$44262=$A185)*(Data!$E$2:$E$44262=$B185)*(Data!$F$2:$F$44262))</f>
        <v>7810</v>
      </c>
      <c r="E185" s="48" cm="1">
        <f t="array" ref="E185">SUMPRODUCT((Data!$A$2:$A$44262=E$3)*(Data!$D$2:$D$44262=$A185)*(Data!$E$2:$E$44262=$B185)*(Data!$F$2:$F$44262))</f>
        <v>7117</v>
      </c>
      <c r="F185" s="48" cm="1">
        <f t="array" ref="F185">SUMPRODUCT((Data!$A$2:$A$44262=F$3)*(Data!$D$2:$D$44262=$A185)*(Data!$E$2:$E$44262=$B185)*(Data!$F$2:$F$44262))</f>
        <v>6118</v>
      </c>
      <c r="G185" s="48" cm="1">
        <f t="array" ref="G185">SUMPRODUCT((Data!$A$2:$A$44262=G$3)*(Data!$D$2:$D$44262=$A185)*(Data!$E$2:$E$44262=$B185)*(Data!$F$2:$F$44262))</f>
        <v>5963</v>
      </c>
      <c r="H185" s="48" cm="1">
        <f t="array" ref="H185">SUMPRODUCT((Data!$A$2:$A$44262=H$3)*(Data!$D$2:$D$44262=$A185)*(Data!$E$2:$E$44262=$B185)*(Data!$F$2:$F$44262))</f>
        <v>5403</v>
      </c>
      <c r="I185" s="48" cm="1">
        <f t="array" ref="I185">SUMPRODUCT((Data!$A$2:$A$44262=I$3)*(Data!$D$2:$D$44262=$A185)*(Data!$E$2:$E$44262=$B185)*(Data!$F$2:$F$44262))</f>
        <v>6341</v>
      </c>
      <c r="J185" s="48" cm="1">
        <f t="array" ref="J185">SUMPRODUCT((Data!$A$2:$A$44262=J$3)*(Data!$D$2:$D$44262=$A185)*(Data!$E$2:$E$44262=$B185)*(Data!$F$2:$F$44262))</f>
        <v>7577</v>
      </c>
      <c r="K185" s="48" cm="1">
        <f t="array" ref="K185">SUMPRODUCT((Data!$A$2:$A$44262=K$3)*(Data!$D$2:$D$44262=$A185)*(Data!$E$2:$E$44262=$B185)*(Data!$F$2:$F$44262))</f>
        <v>8284</v>
      </c>
      <c r="L185" s="48" cm="1">
        <f t="array" ref="L185">SUMPRODUCT((Data!$A$2:$A$44262=L$3)*(Data!$D$2:$D$44262=$A185)*(Data!$E$2:$E$44262=$B185)*(Data!$F$2:$F$44262))</f>
        <v>8158</v>
      </c>
      <c r="M185" s="48" cm="1">
        <f t="array" ref="M185">SUMPRODUCT((Data!$A$2:$A$44262=M$3)*(Data!$D$2:$D$44262=$A185)*(Data!$E$2:$E$44262=$B185)*(Data!$F$2:$F$44262))</f>
        <v>9177</v>
      </c>
      <c r="N185" s="48" cm="1">
        <f t="array" ref="N185">SUMPRODUCT((Data!$A$2:$A$44262=N$3)*(Data!$D$2:$D$44262=$A185)*(Data!$E$2:$E$44262=$B185)*(Data!$F$2:$F$44262))</f>
        <v>9059</v>
      </c>
      <c r="O185" s="48" cm="1">
        <f t="array" ref="O185">SUMPRODUCT((Data!$A$2:$A$44262=O$3)*(Data!$D$2:$D$44262=$A185)*(Data!$E$2:$E$44262=$B185)*(Data!$F$2:$F$44262))</f>
        <v>12739</v>
      </c>
      <c r="P185" s="48" cm="1">
        <f t="array" ref="P185">SUMPRODUCT((Data!$A$2:$A$44262=P$3)*(Data!$D$2:$D$44262=$A185)*(Data!$E$2:$E$44262=$B185)*(Data!$F$2:$F$44262))</f>
        <v>12833</v>
      </c>
      <c r="Q185" s="48" cm="1">
        <f t="array" ref="Q185">SUMPRODUCT((Data!$A$2:$A$44262=Q$3)*(Data!$D$2:$D$44262=$A185)*(Data!$E$2:$E$44262=$B185)*(Data!$F$2:$F$44262))</f>
        <v>14310</v>
      </c>
      <c r="R185" s="49" cm="1">
        <f t="array" ref="R185">SUMPRODUCT((Data!$A$2:$A$44262=R$3)*(Data!$D$2:$D$44262=$A185)*(Data!$E$2:$E$44262=$B185)*(Data!$F$2:$F$44262))</f>
        <v>15385</v>
      </c>
      <c r="S185" s="48" cm="1">
        <f t="array" ref="S185">SUMPRODUCT((Data!$B$2:$B$44262=S$3)*(Data!$D$2:$D$44262=$A185)*(Data!$E$2:$E$44262=$B185)*(Data!$F$2:$F$44262))</f>
        <v>14310</v>
      </c>
      <c r="T185" s="48" cm="1">
        <f t="array" ref="T185">SUMPRODUCT((Data!$B$2:$B$44262=T$3)*(Data!$D$2:$D$44262=$A185)*(Data!$E$2:$E$44262=$B185)*(Data!$F$2:$F$44262))</f>
        <v>15385</v>
      </c>
      <c r="U185" s="58">
        <f t="shared" si="9"/>
        <v>7.5122292103424249E-2</v>
      </c>
      <c r="V185" s="58"/>
      <c r="W185" s="47">
        <v>0</v>
      </c>
      <c r="X185" s="47">
        <v>0</v>
      </c>
      <c r="Y185" s="47">
        <v>0</v>
      </c>
      <c r="Z185" s="47">
        <v>0</v>
      </c>
      <c r="AA185" s="47">
        <v>0</v>
      </c>
      <c r="AB185" s="47">
        <v>0</v>
      </c>
      <c r="AC185" s="47">
        <v>0</v>
      </c>
      <c r="AD185" s="47">
        <v>0</v>
      </c>
      <c r="AE185" s="47">
        <v>0</v>
      </c>
      <c r="AF185" s="47">
        <v>0</v>
      </c>
      <c r="AG185" s="47">
        <v>0</v>
      </c>
      <c r="AH185" s="54"/>
    </row>
    <row r="186" spans="1:34" s="60" customFormat="1" ht="15.75" x14ac:dyDescent="0.25">
      <c r="A186" s="59" t="s">
        <v>205</v>
      </c>
      <c r="B186" s="59" t="s">
        <v>163</v>
      </c>
      <c r="C186" s="48">
        <f>SUMPRODUCT(('Old Data'!$A$2:$A$8848=C$3)*('Old Data'!$D$2:$D$8848=$A186)*('Old Data'!$E$2:$E$8848=$B186)*('Old Data'!$F$2:$F$8848))</f>
        <v>710</v>
      </c>
      <c r="D186" s="48" cm="1">
        <f t="array" ref="D186">SUMPRODUCT((Data!$A$2:$A$44262=D$3)*(Data!$D$2:$D$44262=$A186)*(Data!$E$2:$E$44262=$B186)*(Data!$F$2:$F$44262))</f>
        <v>704</v>
      </c>
      <c r="E186" s="48" cm="1">
        <f t="array" ref="E186">SUMPRODUCT((Data!$A$2:$A$44262=E$3)*(Data!$D$2:$D$44262=$A186)*(Data!$E$2:$E$44262=$B186)*(Data!$F$2:$F$44262))</f>
        <v>531</v>
      </c>
      <c r="F186" s="48" cm="1">
        <f t="array" ref="F186">SUMPRODUCT((Data!$A$2:$A$44262=F$3)*(Data!$D$2:$D$44262=$A186)*(Data!$E$2:$E$44262=$B186)*(Data!$F$2:$F$44262))</f>
        <v>225</v>
      </c>
      <c r="G186" s="48" cm="1">
        <f t="array" ref="G186">SUMPRODUCT((Data!$A$2:$A$44262=G$3)*(Data!$D$2:$D$44262=$A186)*(Data!$E$2:$E$44262=$B186)*(Data!$F$2:$F$44262))</f>
        <v>169</v>
      </c>
      <c r="H186" s="48" cm="1">
        <f t="array" ref="H186">SUMPRODUCT((Data!$A$2:$A$44262=H$3)*(Data!$D$2:$D$44262=$A186)*(Data!$E$2:$E$44262=$B186)*(Data!$F$2:$F$44262))</f>
        <v>161</v>
      </c>
      <c r="I186" s="48" cm="1">
        <f t="array" ref="I186">SUMPRODUCT((Data!$A$2:$A$44262=I$3)*(Data!$D$2:$D$44262=$A186)*(Data!$E$2:$E$44262=$B186)*(Data!$F$2:$F$44262))</f>
        <v>191</v>
      </c>
      <c r="J186" s="48" cm="1">
        <f t="array" ref="J186">SUMPRODUCT((Data!$A$2:$A$44262=J$3)*(Data!$D$2:$D$44262=$A186)*(Data!$E$2:$E$44262=$B186)*(Data!$F$2:$F$44262))</f>
        <v>179</v>
      </c>
      <c r="K186" s="48" cm="1">
        <f t="array" ref="K186">SUMPRODUCT((Data!$A$2:$A$44262=K$3)*(Data!$D$2:$D$44262=$A186)*(Data!$E$2:$E$44262=$B186)*(Data!$F$2:$F$44262))</f>
        <v>187</v>
      </c>
      <c r="L186" s="48" cm="1">
        <f t="array" ref="L186">SUMPRODUCT((Data!$A$2:$A$44262=L$3)*(Data!$D$2:$D$44262=$A186)*(Data!$E$2:$E$44262=$B186)*(Data!$F$2:$F$44262))</f>
        <v>213</v>
      </c>
      <c r="M186" s="48" cm="1">
        <f t="array" ref="M186">SUMPRODUCT((Data!$A$2:$A$44262=M$3)*(Data!$D$2:$D$44262=$A186)*(Data!$E$2:$E$44262=$B186)*(Data!$F$2:$F$44262))</f>
        <v>229</v>
      </c>
      <c r="N186" s="48" cm="1">
        <f t="array" ref="N186">SUMPRODUCT((Data!$A$2:$A$44262=N$3)*(Data!$D$2:$D$44262=$A186)*(Data!$E$2:$E$44262=$B186)*(Data!$F$2:$F$44262))</f>
        <v>189</v>
      </c>
      <c r="O186" s="48" cm="1">
        <f t="array" ref="O186">SUMPRODUCT((Data!$A$2:$A$44262=O$3)*(Data!$D$2:$D$44262=$A186)*(Data!$E$2:$E$44262=$B186)*(Data!$F$2:$F$44262))</f>
        <v>235</v>
      </c>
      <c r="P186" s="48" cm="1">
        <f t="array" ref="P186">SUMPRODUCT((Data!$A$2:$A$44262=P$3)*(Data!$D$2:$D$44262=$A186)*(Data!$E$2:$E$44262=$B186)*(Data!$F$2:$F$44262))</f>
        <v>280</v>
      </c>
      <c r="Q186" s="48" cm="1">
        <f t="array" ref="Q186">SUMPRODUCT((Data!$A$2:$A$44262=Q$3)*(Data!$D$2:$D$44262=$A186)*(Data!$E$2:$E$44262=$B186)*(Data!$F$2:$F$44262))</f>
        <v>326</v>
      </c>
      <c r="R186" s="49" cm="1">
        <f t="array" ref="R186">SUMPRODUCT((Data!$A$2:$A$44262=R$3)*(Data!$D$2:$D$44262=$A186)*(Data!$E$2:$E$44262=$B186)*(Data!$F$2:$F$44262))</f>
        <v>312</v>
      </c>
      <c r="S186" s="48" cm="1">
        <f t="array" ref="S186">SUMPRODUCT((Data!$B$2:$B$44262=S$3)*(Data!$D$2:$D$44262=$A186)*(Data!$E$2:$E$44262=$B186)*(Data!$F$2:$F$44262))</f>
        <v>326</v>
      </c>
      <c r="T186" s="48" cm="1">
        <f t="array" ref="T186">SUMPRODUCT((Data!$B$2:$B$44262=T$3)*(Data!$D$2:$D$44262=$A186)*(Data!$E$2:$E$44262=$B186)*(Data!$F$2:$F$44262))</f>
        <v>312</v>
      </c>
      <c r="U186" s="58">
        <f t="shared" si="9"/>
        <v>-4.2944785276073594E-2</v>
      </c>
      <c r="V186" s="58"/>
      <c r="W186" s="47">
        <v>0</v>
      </c>
      <c r="X186" s="47">
        <v>0</v>
      </c>
      <c r="Y186" s="47">
        <v>0</v>
      </c>
      <c r="Z186" s="47">
        <v>0</v>
      </c>
      <c r="AA186" s="47">
        <v>0</v>
      </c>
      <c r="AB186" s="47">
        <v>0</v>
      </c>
      <c r="AC186" s="47">
        <v>0</v>
      </c>
      <c r="AD186" s="47">
        <v>0</v>
      </c>
      <c r="AE186" s="47">
        <v>0</v>
      </c>
      <c r="AF186" s="47">
        <v>0</v>
      </c>
      <c r="AG186" s="47">
        <v>0</v>
      </c>
      <c r="AH186" s="54"/>
    </row>
    <row r="187" spans="1:34" s="60" customFormat="1" ht="15.75" x14ac:dyDescent="0.25">
      <c r="A187" s="59" t="s">
        <v>206</v>
      </c>
      <c r="B187" s="59" t="s">
        <v>12</v>
      </c>
      <c r="C187" s="45">
        <f>SUM(C188:C189)</f>
        <v>12498</v>
      </c>
      <c r="D187" s="45">
        <f t="shared" ref="D187:E187" si="10">SUM(D188:D189)</f>
        <v>11397</v>
      </c>
      <c r="E187" s="45">
        <f t="shared" si="10"/>
        <v>9416</v>
      </c>
      <c r="F187" s="45">
        <f t="shared" ref="F187:L187" si="11">SUM(F188:F189)</f>
        <v>6115</v>
      </c>
      <c r="G187" s="45">
        <f t="shared" si="11"/>
        <v>5484</v>
      </c>
      <c r="H187" s="45">
        <f t="shared" si="11"/>
        <v>5085</v>
      </c>
      <c r="I187" s="45">
        <f t="shared" si="11"/>
        <v>5897</v>
      </c>
      <c r="J187" s="45">
        <f t="shared" si="11"/>
        <v>5870</v>
      </c>
      <c r="K187" s="45">
        <f t="shared" si="11"/>
        <v>6586</v>
      </c>
      <c r="L187" s="45">
        <f t="shared" si="11"/>
        <v>7059</v>
      </c>
      <c r="M187" s="45">
        <f t="shared" ref="M187:N187" si="12">SUM(M188:M189)</f>
        <v>7238</v>
      </c>
      <c r="N187" s="45">
        <f t="shared" si="12"/>
        <v>6488</v>
      </c>
      <c r="O187" s="45">
        <f t="shared" ref="O187:P187" si="13">SUM(O188:O189)</f>
        <v>7885</v>
      </c>
      <c r="P187" s="45">
        <f t="shared" si="13"/>
        <v>8826</v>
      </c>
      <c r="Q187" s="45">
        <f t="shared" ref="Q187:R187" si="14">SUM(Q188:Q189)</f>
        <v>9478</v>
      </c>
      <c r="R187" s="46">
        <f t="shared" si="14"/>
        <v>9679</v>
      </c>
      <c r="S187" s="45">
        <f t="shared" ref="S187" si="15">SUM(S188:S189)</f>
        <v>9478</v>
      </c>
      <c r="T187" s="45">
        <f t="shared" ref="T187" si="16">SUM(T188:T189)</f>
        <v>9679</v>
      </c>
      <c r="U187" s="58">
        <f t="shared" si="9"/>
        <v>2.1207005697404524E-2</v>
      </c>
      <c r="V187" s="58"/>
      <c r="W187" s="47">
        <v>0</v>
      </c>
      <c r="X187" s="47">
        <v>0</v>
      </c>
      <c r="Y187" s="47">
        <v>0</v>
      </c>
      <c r="Z187" s="47">
        <v>0</v>
      </c>
      <c r="AA187" s="47">
        <v>0</v>
      </c>
      <c r="AB187" s="47">
        <v>0</v>
      </c>
      <c r="AC187" s="47">
        <v>0</v>
      </c>
      <c r="AD187" s="47">
        <v>0</v>
      </c>
      <c r="AE187" s="47">
        <v>0</v>
      </c>
      <c r="AF187" s="47">
        <v>0</v>
      </c>
      <c r="AG187" s="47">
        <v>0</v>
      </c>
      <c r="AH187" s="54"/>
    </row>
    <row r="188" spans="1:34" ht="15.75" x14ac:dyDescent="0.2">
      <c r="A188" s="61" t="s">
        <v>206</v>
      </c>
      <c r="B188" s="61" t="s">
        <v>166</v>
      </c>
      <c r="C188" s="48" t="s">
        <v>16</v>
      </c>
      <c r="D188" s="48" cm="1">
        <f t="array" ref="D188">SUMPRODUCT((Data!$A$2:$A$44262=D$3)*(Data!$D$2:$D$44262=$A188)*(Data!$E$2:$E$44262=$B188)*(Data!$F$2:$F$44262))</f>
        <v>0</v>
      </c>
      <c r="E188" s="48" cm="1">
        <f t="array" ref="E188">SUMPRODUCT((Data!$A$2:$A$44262=E$3)*(Data!$D$2:$D$44262=$A188)*(Data!$E$2:$E$44262=$B188)*(Data!$F$2:$F$44262))</f>
        <v>5</v>
      </c>
      <c r="F188" s="48" cm="1">
        <f t="array" ref="F188">SUMPRODUCT((Data!$A$2:$A$44262=F$3)*(Data!$D$2:$D$44262=$A188)*(Data!$E$2:$E$44262=$B188)*(Data!$F$2:$F$44262))</f>
        <v>924</v>
      </c>
      <c r="G188" s="48" cm="1">
        <f t="array" ref="G188">SUMPRODUCT((Data!$A$2:$A$44262=G$3)*(Data!$D$2:$D$44262=$A188)*(Data!$E$2:$E$44262=$B188)*(Data!$F$2:$F$44262))</f>
        <v>1070</v>
      </c>
      <c r="H188" s="48" cm="1">
        <f t="array" ref="H188">SUMPRODUCT((Data!$A$2:$A$44262=H$3)*(Data!$D$2:$D$44262=$A188)*(Data!$E$2:$E$44262=$B188)*(Data!$F$2:$F$44262))</f>
        <v>1080</v>
      </c>
      <c r="I188" s="48" cm="1">
        <f t="array" ref="I188">SUMPRODUCT((Data!$A$2:$A$44262=I$3)*(Data!$D$2:$D$44262=$A188)*(Data!$E$2:$E$44262=$B188)*(Data!$F$2:$F$44262))</f>
        <v>1227</v>
      </c>
      <c r="J188" s="48" cm="1">
        <f t="array" ref="J188">SUMPRODUCT((Data!$A$2:$A$44262=J$3)*(Data!$D$2:$D$44262=$A188)*(Data!$E$2:$E$44262=$B188)*(Data!$F$2:$F$44262))</f>
        <v>1299</v>
      </c>
      <c r="K188" s="48" cm="1">
        <f t="array" ref="K188">SUMPRODUCT((Data!$A$2:$A$44262=K$3)*(Data!$D$2:$D$44262=$A188)*(Data!$E$2:$E$44262=$B188)*(Data!$F$2:$F$44262))</f>
        <v>1363</v>
      </c>
      <c r="L188" s="48" cm="1">
        <f t="array" ref="L188">SUMPRODUCT((Data!$A$2:$A$44262=L$3)*(Data!$D$2:$D$44262=$A188)*(Data!$E$2:$E$44262=$B188)*(Data!$F$2:$F$44262))</f>
        <v>1406</v>
      </c>
      <c r="M188" s="48" cm="1">
        <f t="array" ref="M188">SUMPRODUCT((Data!$A$2:$A$44262=M$3)*(Data!$D$2:$D$44262=$A188)*(Data!$E$2:$E$44262=$B188)*(Data!$F$2:$F$44262))</f>
        <v>1573</v>
      </c>
      <c r="N188" s="48" cm="1">
        <f t="array" ref="N188">SUMPRODUCT((Data!$A$2:$A$44262=N$3)*(Data!$D$2:$D$44262=$A188)*(Data!$E$2:$E$44262=$B188)*(Data!$F$2:$F$44262))</f>
        <v>1388</v>
      </c>
      <c r="O188" s="48" cm="1">
        <f t="array" ref="O188">SUMPRODUCT((Data!$A$2:$A$44262=O$3)*(Data!$D$2:$D$44262=$A188)*(Data!$E$2:$E$44262=$B188)*(Data!$F$2:$F$44262))</f>
        <v>1702</v>
      </c>
      <c r="P188" s="48" cm="1">
        <f t="array" ref="P188">SUMPRODUCT((Data!$A$2:$A$44262=P$3)*(Data!$D$2:$D$44262=$A188)*(Data!$E$2:$E$44262=$B188)*(Data!$F$2:$F$44262))</f>
        <v>1956</v>
      </c>
      <c r="Q188" s="48" cm="1">
        <f t="array" ref="Q188">SUMPRODUCT((Data!$A$2:$A$44262=Q$3)*(Data!$D$2:$D$44262=$A188)*(Data!$E$2:$E$44262=$B188)*(Data!$F$2:$F$44262))</f>
        <v>1868</v>
      </c>
      <c r="R188" s="49" cm="1">
        <f t="array" ref="R188">SUMPRODUCT((Data!$A$2:$A$44262=R$3)*(Data!$D$2:$D$44262=$A188)*(Data!$E$2:$E$44262=$B188)*(Data!$F$2:$F$44262))</f>
        <v>2032</v>
      </c>
      <c r="S188" s="48" cm="1">
        <f t="array" ref="S188">SUMPRODUCT((Data!$B$2:$B$44262=S$3)*(Data!$D$2:$D$44262=$A188)*(Data!$E$2:$E$44262=$B188)*(Data!$F$2:$F$44262))</f>
        <v>1868</v>
      </c>
      <c r="T188" s="48" cm="1">
        <f t="array" ref="T188">SUMPRODUCT((Data!$B$2:$B$44262=T$3)*(Data!$D$2:$D$44262=$A188)*(Data!$E$2:$E$44262=$B188)*(Data!$F$2:$F$44262))</f>
        <v>2032</v>
      </c>
      <c r="U188" s="58">
        <f t="shared" si="9"/>
        <v>8.7794432548179868E-2</v>
      </c>
      <c r="V188" s="58"/>
      <c r="W188" s="47"/>
      <c r="X188" s="47"/>
      <c r="Y188" s="47"/>
      <c r="Z188" s="47"/>
      <c r="AA188" s="47"/>
      <c r="AB188" s="47"/>
      <c r="AC188" s="47"/>
      <c r="AD188" s="47"/>
      <c r="AE188" s="47"/>
      <c r="AF188" s="47"/>
      <c r="AG188" s="47"/>
      <c r="AH188" s="52"/>
    </row>
    <row r="189" spans="1:34" ht="15.75" x14ac:dyDescent="0.2">
      <c r="A189" s="61" t="s">
        <v>206</v>
      </c>
      <c r="B189" s="61" t="s">
        <v>163</v>
      </c>
      <c r="C189" s="48">
        <f>SUMPRODUCT(('Old Data'!$A$2:$A$8848=C$3)*('Old Data'!$D$2:$D$8848=$A189)*('Old Data'!$E$2:$E$8848=$B189)*('Old Data'!$F$2:$F$8848))</f>
        <v>12498</v>
      </c>
      <c r="D189" s="48" cm="1">
        <f t="array" ref="D189">SUMPRODUCT((Data!$A$2:$A$44262=D$3)*(Data!$D$2:$D$44262=$A189)*(Data!$E$2:$E$44262=$B189)*(Data!$F$2:$F$44262))</f>
        <v>11397</v>
      </c>
      <c r="E189" s="48" cm="1">
        <f t="array" ref="E189">SUMPRODUCT((Data!$A$2:$A$44262=E$3)*(Data!$D$2:$D$44262=$A189)*(Data!$E$2:$E$44262=$B189)*(Data!$F$2:$F$44262))</f>
        <v>9411</v>
      </c>
      <c r="F189" s="48" cm="1">
        <f t="array" ref="F189">SUMPRODUCT((Data!$A$2:$A$44262=F$3)*(Data!$D$2:$D$44262=$A189)*(Data!$E$2:$E$44262=$B189)*(Data!$F$2:$F$44262))</f>
        <v>5191</v>
      </c>
      <c r="G189" s="48" cm="1">
        <f t="array" ref="G189">SUMPRODUCT((Data!$A$2:$A$44262=G$3)*(Data!$D$2:$D$44262=$A189)*(Data!$E$2:$E$44262=$B189)*(Data!$F$2:$F$44262))</f>
        <v>4414</v>
      </c>
      <c r="H189" s="48" cm="1">
        <f t="array" ref="H189">SUMPRODUCT((Data!$A$2:$A$44262=H$3)*(Data!$D$2:$D$44262=$A189)*(Data!$E$2:$E$44262=$B189)*(Data!$F$2:$F$44262))</f>
        <v>4005</v>
      </c>
      <c r="I189" s="48" cm="1">
        <f t="array" ref="I189">SUMPRODUCT((Data!$A$2:$A$44262=I$3)*(Data!$D$2:$D$44262=$A189)*(Data!$E$2:$E$44262=$B189)*(Data!$F$2:$F$44262))</f>
        <v>4670</v>
      </c>
      <c r="J189" s="48" cm="1">
        <f t="array" ref="J189">SUMPRODUCT((Data!$A$2:$A$44262=J$3)*(Data!$D$2:$D$44262=$A189)*(Data!$E$2:$E$44262=$B189)*(Data!$F$2:$F$44262))</f>
        <v>4571</v>
      </c>
      <c r="K189" s="48" cm="1">
        <f t="array" ref="K189">SUMPRODUCT((Data!$A$2:$A$44262=K$3)*(Data!$D$2:$D$44262=$A189)*(Data!$E$2:$E$44262=$B189)*(Data!$F$2:$F$44262))</f>
        <v>5223</v>
      </c>
      <c r="L189" s="48" cm="1">
        <f t="array" ref="L189">SUMPRODUCT((Data!$A$2:$A$44262=L$3)*(Data!$D$2:$D$44262=$A189)*(Data!$E$2:$E$44262=$B189)*(Data!$F$2:$F$44262))</f>
        <v>5653</v>
      </c>
      <c r="M189" s="48" cm="1">
        <f t="array" ref="M189">SUMPRODUCT((Data!$A$2:$A$44262=M$3)*(Data!$D$2:$D$44262=$A189)*(Data!$E$2:$E$44262=$B189)*(Data!$F$2:$F$44262))</f>
        <v>5665</v>
      </c>
      <c r="N189" s="48" cm="1">
        <f t="array" ref="N189">SUMPRODUCT((Data!$A$2:$A$44262=N$3)*(Data!$D$2:$D$44262=$A189)*(Data!$E$2:$E$44262=$B189)*(Data!$F$2:$F$44262))</f>
        <v>5100</v>
      </c>
      <c r="O189" s="48" cm="1">
        <f t="array" ref="O189">SUMPRODUCT((Data!$A$2:$A$44262=O$3)*(Data!$D$2:$D$44262=$A189)*(Data!$E$2:$E$44262=$B189)*(Data!$F$2:$F$44262))</f>
        <v>6183</v>
      </c>
      <c r="P189" s="48" cm="1">
        <f t="array" ref="P189">SUMPRODUCT((Data!$A$2:$A$44262=P$3)*(Data!$D$2:$D$44262=$A189)*(Data!$E$2:$E$44262=$B189)*(Data!$F$2:$F$44262))</f>
        <v>6870</v>
      </c>
      <c r="Q189" s="48" cm="1">
        <f t="array" ref="Q189">SUMPRODUCT((Data!$A$2:$A$44262=Q$3)*(Data!$D$2:$D$44262=$A189)*(Data!$E$2:$E$44262=$B189)*(Data!$F$2:$F$44262))</f>
        <v>7610</v>
      </c>
      <c r="R189" s="49" cm="1">
        <f t="array" ref="R189">SUMPRODUCT((Data!$A$2:$A$44262=R$3)*(Data!$D$2:$D$44262=$A189)*(Data!$E$2:$E$44262=$B189)*(Data!$F$2:$F$44262))</f>
        <v>7647</v>
      </c>
      <c r="S189" s="48" cm="1">
        <f t="array" ref="S189">SUMPRODUCT((Data!$B$2:$B$44262=S$3)*(Data!$D$2:$D$44262=$A189)*(Data!$E$2:$E$44262=$B189)*(Data!$F$2:$F$44262))</f>
        <v>7610</v>
      </c>
      <c r="T189" s="48" cm="1">
        <f t="array" ref="T189">SUMPRODUCT((Data!$B$2:$B$44262=T$3)*(Data!$D$2:$D$44262=$A189)*(Data!$E$2:$E$44262=$B189)*(Data!$F$2:$F$44262))</f>
        <v>7647</v>
      </c>
      <c r="U189" s="58">
        <f t="shared" si="9"/>
        <v>4.8620236530880767E-3</v>
      </c>
      <c r="V189" s="58"/>
      <c r="W189" s="47"/>
      <c r="X189" s="47"/>
      <c r="Y189" s="47"/>
      <c r="Z189" s="47"/>
      <c r="AA189" s="47"/>
      <c r="AB189" s="47"/>
      <c r="AC189" s="47"/>
      <c r="AD189" s="47"/>
      <c r="AE189" s="47"/>
      <c r="AF189" s="47"/>
      <c r="AG189" s="47"/>
      <c r="AH189" s="52"/>
    </row>
    <row r="190" spans="1:34" x14ac:dyDescent="0.2">
      <c r="A190" s="52"/>
      <c r="B190" s="52"/>
      <c r="C190" s="52"/>
      <c r="D190" s="52"/>
      <c r="E190" s="52"/>
      <c r="F190" s="52"/>
      <c r="G190" s="52"/>
      <c r="H190" s="52"/>
      <c r="I190" s="52"/>
      <c r="J190" s="52"/>
      <c r="K190" s="52"/>
      <c r="L190" s="52"/>
      <c r="M190" s="52"/>
      <c r="N190" s="52"/>
      <c r="O190" s="52"/>
      <c r="P190" s="52"/>
      <c r="Q190" s="52"/>
      <c r="R190" s="52"/>
      <c r="S190" s="52"/>
      <c r="T190" s="52"/>
      <c r="U190" s="63"/>
      <c r="V190" s="63"/>
      <c r="W190" s="47"/>
      <c r="X190" s="47"/>
      <c r="Y190" s="47"/>
      <c r="Z190" s="47"/>
      <c r="AA190" s="47"/>
      <c r="AB190" s="47"/>
      <c r="AC190" s="47"/>
      <c r="AD190" s="47"/>
      <c r="AE190" s="47"/>
      <c r="AF190" s="47"/>
      <c r="AG190" s="47"/>
      <c r="AH190" s="52"/>
    </row>
    <row r="191" spans="1:34" x14ac:dyDescent="0.2">
      <c r="A191" s="62"/>
      <c r="B191" s="62"/>
      <c r="C191" s="52"/>
      <c r="D191" s="52"/>
      <c r="E191" s="52"/>
      <c r="F191" s="52"/>
      <c r="G191" s="52"/>
      <c r="H191" s="52"/>
      <c r="I191" s="52"/>
      <c r="J191" s="52"/>
      <c r="K191" s="52"/>
      <c r="L191" s="52"/>
      <c r="M191" s="52"/>
      <c r="N191" s="52"/>
      <c r="O191" s="52"/>
      <c r="P191" s="52"/>
      <c r="Q191" s="52"/>
      <c r="R191" s="52"/>
      <c r="S191" s="52"/>
      <c r="T191" s="52"/>
      <c r="U191" s="63"/>
      <c r="V191" s="63"/>
      <c r="W191" s="47"/>
      <c r="X191" s="47"/>
      <c r="Y191" s="47"/>
      <c r="Z191" s="47"/>
      <c r="AA191" s="47"/>
      <c r="AB191" s="47"/>
      <c r="AC191" s="47"/>
      <c r="AD191" s="47"/>
      <c r="AE191" s="47"/>
      <c r="AF191" s="47"/>
      <c r="AG191" s="47"/>
      <c r="AH191" s="52"/>
    </row>
    <row r="192" spans="1:34" s="67" customFormat="1" ht="60" x14ac:dyDescent="0.2">
      <c r="A192" s="52"/>
      <c r="B192" s="52"/>
      <c r="C192" s="64" t="s">
        <v>228</v>
      </c>
      <c r="D192" s="64" t="s">
        <v>229</v>
      </c>
      <c r="E192" s="64" t="s">
        <v>230</v>
      </c>
      <c r="F192" s="64" t="s">
        <v>232</v>
      </c>
      <c r="G192" s="52"/>
      <c r="H192" s="65" t="s">
        <v>223</v>
      </c>
      <c r="I192" s="65" t="s">
        <v>224</v>
      </c>
      <c r="J192" s="65" t="s">
        <v>225</v>
      </c>
      <c r="K192" s="66"/>
      <c r="L192" s="66"/>
      <c r="M192" s="66"/>
      <c r="N192" s="66"/>
      <c r="O192" s="66"/>
      <c r="P192" s="66"/>
      <c r="Q192" s="66"/>
      <c r="R192" s="66"/>
      <c r="S192" s="66"/>
      <c r="T192" s="66"/>
      <c r="U192" s="63"/>
      <c r="V192" s="63"/>
      <c r="W192" s="47"/>
      <c r="X192" s="47"/>
      <c r="Y192" s="47"/>
      <c r="Z192" s="47"/>
      <c r="AA192" s="47"/>
      <c r="AB192" s="47"/>
      <c r="AC192" s="47"/>
      <c r="AD192" s="47"/>
      <c r="AE192" s="47"/>
      <c r="AF192" s="47"/>
      <c r="AG192" s="47"/>
      <c r="AH192" s="66"/>
    </row>
    <row r="193" spans="1:34" ht="15.75" x14ac:dyDescent="0.25">
      <c r="A193" s="54" t="s">
        <v>12</v>
      </c>
      <c r="B193" s="54"/>
      <c r="C193" s="45">
        <f>C194+C204+C213+C223+C233+C240+C258+C265+C272+C281+C306+C314+C337+C341+C349+C352+C359+C362+C367+C370+C374+C375+C376</f>
        <v>131415</v>
      </c>
      <c r="D193" s="45">
        <f>D194+D204+D213+D223+D233+D240+D258+D265+D272+D281+D306+D314+D337+D341+D349+D352+D359+D362+D367+D370+D374+D375+D376</f>
        <v>162389</v>
      </c>
      <c r="E193" s="45">
        <f>E194+E204+E213+E223+E233+E240+E258+E265+E272+E281+E306+E314+E337+E341+E349+E352+E359+E362+E367+E370+E374+E375+E376</f>
        <v>199291</v>
      </c>
      <c r="F193" s="45">
        <f>F194+F204+F213+F223+F233+F240+F258+F265+F272+F281+F306+F314+F337+F341+F349+F352+F359+F362+F367+F370+F374+F375+F376</f>
        <v>207470</v>
      </c>
      <c r="G193" s="52"/>
      <c r="H193" s="68">
        <f>IF((F193/C193)-1&gt;10,ROUND((F193/C193)-1,2),ROUND((F193/C193)-1,3))</f>
        <v>0.57899999999999996</v>
      </c>
      <c r="I193" s="68">
        <f>IF((F193/D193)-1&gt;10,ROUND((F193/D193)-1,2),ROUND((F193/D193)-1,3))</f>
        <v>0.27800000000000002</v>
      </c>
      <c r="J193" s="69">
        <f>IF((F193/E193)-1&gt;10,ROUND((F193/E193)-1,2),ROUND((F193/E193)-1,3))</f>
        <v>4.1000000000000002E-2</v>
      </c>
      <c r="K193" s="52"/>
      <c r="L193" s="52"/>
      <c r="M193" s="52"/>
      <c r="N193" s="52"/>
      <c r="O193" s="52"/>
      <c r="P193" s="52"/>
      <c r="Q193" s="52"/>
      <c r="R193" s="52"/>
      <c r="S193" s="52"/>
      <c r="T193" s="52"/>
      <c r="U193" s="63"/>
      <c r="V193" s="63"/>
      <c r="W193" s="47"/>
      <c r="X193" s="47"/>
      <c r="Y193" s="47"/>
      <c r="Z193" s="47"/>
      <c r="AA193" s="47"/>
      <c r="AB193" s="47"/>
      <c r="AC193" s="47"/>
      <c r="AD193" s="47"/>
      <c r="AE193" s="47"/>
      <c r="AF193" s="47"/>
      <c r="AG193" s="47"/>
      <c r="AH193" s="52"/>
    </row>
    <row r="194" spans="1:34" ht="15.75" x14ac:dyDescent="0.25">
      <c r="A194" s="59" t="s">
        <v>13</v>
      </c>
      <c r="B194" s="59" t="s">
        <v>12</v>
      </c>
      <c r="C194" s="45" cm="1">
        <f t="array" ref="C194">SUMPRODUCT((Data!$B$2:$B$8590=C$192)*(Data!$D$2:$D$8590=$A194)*(Data!$F$2:$F$8590))</f>
        <v>28120</v>
      </c>
      <c r="D194" s="45" cm="1">
        <f t="array" ref="D194">SUMPRODUCT((Data!$B$2:$B$44262=D$192)*(Data!$D$2:$D$44262=$A194)*(Data!$F$2:$F$44262))</f>
        <v>31118</v>
      </c>
      <c r="E194" s="45" cm="1">
        <f t="array" ref="E194">SUMPRODUCT((Data!$B$2:$B$44262=E$192)*(Data!$D$2:$D$44262=$A194)*(Data!$F$2:$F$44262))</f>
        <v>31194</v>
      </c>
      <c r="F194" s="45" cm="1">
        <f t="array" ref="F194">SUMPRODUCT((Data!$B$2:$B$44262=F$192)*(Data!$D$2:$D$44262=$A194)*(Data!$F$2:$F$44262))</f>
        <v>31867</v>
      </c>
      <c r="G194" s="52"/>
      <c r="H194" s="68">
        <f t="shared" ref="H194:H257" si="17">IF((F194/C194)-1&gt;10,ROUND((F194/C194)-1,2),ROUND((F194/C194)-1,3))</f>
        <v>0.13300000000000001</v>
      </c>
      <c r="I194" s="68">
        <f t="shared" ref="I194:I257" si="18">IF((F194/D194)-1&gt;10,ROUND((F194/D194)-1,2),ROUND((F194/D194)-1,3))</f>
        <v>2.4E-2</v>
      </c>
      <c r="J194" s="69">
        <f t="shared" ref="J194:J257" si="19">IF((F194/E194)-1&gt;10,ROUND((F194/E194)-1,2),ROUND((F194/E194)-1,3))</f>
        <v>2.1999999999999999E-2</v>
      </c>
      <c r="K194" s="52"/>
      <c r="L194" s="52"/>
      <c r="M194" s="52"/>
      <c r="N194" s="52"/>
      <c r="O194" s="52"/>
      <c r="P194" s="52"/>
      <c r="Q194" s="52"/>
      <c r="R194" s="52"/>
      <c r="S194" s="52"/>
      <c r="T194" s="52"/>
      <c r="U194" s="63"/>
      <c r="V194" s="63"/>
      <c r="W194" s="47"/>
      <c r="X194" s="47"/>
      <c r="Y194" s="47"/>
      <c r="Z194" s="47"/>
      <c r="AA194" s="47"/>
      <c r="AB194" s="47"/>
      <c r="AC194" s="47"/>
      <c r="AD194" s="47"/>
      <c r="AE194" s="47"/>
      <c r="AF194" s="47"/>
      <c r="AG194" s="47"/>
      <c r="AH194" s="52"/>
    </row>
    <row r="195" spans="1:34" ht="15.75" x14ac:dyDescent="0.25">
      <c r="A195" s="61" t="s">
        <v>13</v>
      </c>
      <c r="B195" s="61" t="s">
        <v>14</v>
      </c>
      <c r="C195" s="48" cm="1">
        <f t="array" ref="C195">SUMPRODUCT((Data!$B$2:$B$44262=C$192)*(Data!$D$2:$D$44262=$A195)*(Data!$E$2:$E$44262=$B195)*(Data!$F$2:$F$44262))</f>
        <v>6895</v>
      </c>
      <c r="D195" s="48" cm="1">
        <f t="array" ref="D195">SUMPRODUCT((Data!$B$2:$B$44262=D$192)*(Data!$D$2:$D$44262=$A195)*(Data!$E$2:$E$44262=$B195)*(Data!$F$2:$F$44262))</f>
        <v>4646</v>
      </c>
      <c r="E195" s="48" cm="1">
        <f t="array" ref="E195">SUMPRODUCT((Data!$B$2:$B$44262=E$192)*(Data!$D$2:$D$44262=$A195)*(Data!$E$2:$E$44262=$B195)*(Data!$F$2:$F$44262))</f>
        <v>3786</v>
      </c>
      <c r="F195" s="48" cm="1">
        <f t="array" ref="F195">SUMPRODUCT((Data!$B$2:$B$44262=F$192)*(Data!$D$2:$D$44262=$A195)*(Data!$E$2:$E$44262=$B195)*(Data!$F$2:$F$44262))</f>
        <v>3696</v>
      </c>
      <c r="G195" s="52"/>
      <c r="H195" s="68">
        <f t="shared" si="17"/>
        <v>-0.46400000000000002</v>
      </c>
      <c r="I195" s="68">
        <f t="shared" si="18"/>
        <v>-0.20399999999999999</v>
      </c>
      <c r="J195" s="69">
        <f t="shared" si="19"/>
        <v>-2.4E-2</v>
      </c>
      <c r="K195" s="52"/>
      <c r="L195" s="52"/>
      <c r="M195" s="52"/>
      <c r="N195" s="52"/>
      <c r="O195" s="52"/>
      <c r="P195" s="52"/>
      <c r="Q195" s="52"/>
      <c r="R195" s="52"/>
      <c r="S195" s="52"/>
      <c r="T195" s="52"/>
      <c r="U195" s="63"/>
      <c r="V195" s="63"/>
      <c r="W195" s="47"/>
      <c r="X195" s="47"/>
      <c r="Y195" s="47"/>
      <c r="Z195" s="47"/>
      <c r="AA195" s="47"/>
      <c r="AB195" s="47"/>
      <c r="AC195" s="47"/>
      <c r="AD195" s="47"/>
      <c r="AE195" s="47"/>
      <c r="AF195" s="47"/>
      <c r="AG195" s="47"/>
      <c r="AH195" s="52"/>
    </row>
    <row r="196" spans="1:34" ht="15.75" x14ac:dyDescent="0.25">
      <c r="A196" s="61" t="s">
        <v>13</v>
      </c>
      <c r="B196" s="61" t="s">
        <v>15</v>
      </c>
      <c r="C196" s="48" cm="1">
        <f t="array" ref="C196">SUMPRODUCT((Data!$B$2:$B$44262=C$192)*(Data!$D$2:$D$44262=$A196)*(Data!$E$2:$E$44262=$B196)*(Data!$F$2:$F$44262))</f>
        <v>1993</v>
      </c>
      <c r="D196" s="48" cm="1">
        <f t="array" ref="D196">SUMPRODUCT((Data!$B$2:$B$44262=D$192)*(Data!$D$2:$D$44262=$A196)*(Data!$E$2:$E$44262=$B196)*(Data!$F$2:$F$44262))</f>
        <v>2118</v>
      </c>
      <c r="E196" s="48" cm="1">
        <f t="array" ref="E196">SUMPRODUCT((Data!$B$2:$B$44262=E$192)*(Data!$D$2:$D$44262=$A196)*(Data!$E$2:$E$44262=$B196)*(Data!$F$2:$F$44262))</f>
        <v>2087</v>
      </c>
      <c r="F196" s="48" cm="1">
        <f t="array" ref="F196">SUMPRODUCT((Data!$B$2:$B$44262=F$192)*(Data!$D$2:$D$44262=$A196)*(Data!$E$2:$E$44262=$B196)*(Data!$F$2:$F$44262))</f>
        <v>2135</v>
      </c>
      <c r="G196" s="52"/>
      <c r="H196" s="68">
        <f t="shared" si="17"/>
        <v>7.0999999999999994E-2</v>
      </c>
      <c r="I196" s="68">
        <f t="shared" si="18"/>
        <v>8.0000000000000002E-3</v>
      </c>
      <c r="J196" s="69">
        <f t="shared" si="19"/>
        <v>2.3E-2</v>
      </c>
      <c r="K196" s="52"/>
      <c r="L196" s="52"/>
      <c r="M196" s="52"/>
      <c r="N196" s="52"/>
      <c r="O196" s="52"/>
      <c r="P196" s="52"/>
      <c r="Q196" s="52"/>
      <c r="R196" s="52"/>
      <c r="S196" s="52"/>
      <c r="T196" s="52"/>
      <c r="U196" s="63"/>
      <c r="V196" s="63"/>
      <c r="W196" s="47"/>
      <c r="X196" s="47"/>
      <c r="Y196" s="47"/>
      <c r="Z196" s="47"/>
      <c r="AA196" s="47"/>
      <c r="AB196" s="47"/>
      <c r="AC196" s="47"/>
      <c r="AD196" s="47"/>
      <c r="AE196" s="47"/>
      <c r="AF196" s="47"/>
      <c r="AG196" s="47"/>
      <c r="AH196" s="52"/>
    </row>
    <row r="197" spans="1:34" ht="15.75" x14ac:dyDescent="0.25">
      <c r="A197" s="61" t="s">
        <v>13</v>
      </c>
      <c r="B197" s="61" t="s">
        <v>17</v>
      </c>
      <c r="C197" s="48" cm="1">
        <f t="array" ref="C197">SUMPRODUCT((Data!$B$2:$B$44262=C$192)*(Data!$D$2:$D$44262=$A197)*(Data!$E$2:$E$44262=$B197)*(Data!$F$2:$F$44262))</f>
        <v>7842</v>
      </c>
      <c r="D197" s="48" cm="1">
        <f t="array" ref="D197">SUMPRODUCT((Data!$B$2:$B$44262=D$192)*(Data!$D$2:$D$44262=$A197)*(Data!$E$2:$E$44262=$B197)*(Data!$F$2:$F$44262))</f>
        <v>8999</v>
      </c>
      <c r="E197" s="48" cm="1">
        <f t="array" ref="E197">SUMPRODUCT((Data!$B$2:$B$44262=E$192)*(Data!$D$2:$D$44262=$A197)*(Data!$E$2:$E$44262=$B197)*(Data!$F$2:$F$44262))</f>
        <v>9440</v>
      </c>
      <c r="F197" s="48" cm="1">
        <f t="array" ref="F197">SUMPRODUCT((Data!$B$2:$B$44262=F$192)*(Data!$D$2:$D$44262=$A197)*(Data!$E$2:$E$44262=$B197)*(Data!$F$2:$F$44262))</f>
        <v>9791</v>
      </c>
      <c r="G197" s="52"/>
      <c r="H197" s="68">
        <f t="shared" si="17"/>
        <v>0.249</v>
      </c>
      <c r="I197" s="68">
        <f t="shared" si="18"/>
        <v>8.7999999999999995E-2</v>
      </c>
      <c r="J197" s="69">
        <f t="shared" si="19"/>
        <v>3.6999999999999998E-2</v>
      </c>
      <c r="K197" s="52"/>
      <c r="L197" s="52"/>
      <c r="M197" s="52"/>
      <c r="N197" s="52"/>
      <c r="O197" s="52"/>
      <c r="P197" s="52"/>
      <c r="Q197" s="52"/>
      <c r="R197" s="52"/>
      <c r="S197" s="52"/>
      <c r="T197" s="52"/>
      <c r="U197" s="63"/>
      <c r="V197" s="63"/>
      <c r="W197" s="47"/>
      <c r="X197" s="47"/>
      <c r="Y197" s="47"/>
      <c r="Z197" s="47"/>
      <c r="AA197" s="47"/>
      <c r="AB197" s="47"/>
      <c r="AC197" s="47"/>
      <c r="AD197" s="47"/>
      <c r="AE197" s="47"/>
      <c r="AF197" s="47"/>
      <c r="AG197" s="47"/>
      <c r="AH197" s="52"/>
    </row>
    <row r="198" spans="1:34" ht="15.75" x14ac:dyDescent="0.25">
      <c r="A198" s="61" t="s">
        <v>13</v>
      </c>
      <c r="B198" s="61" t="s">
        <v>18</v>
      </c>
      <c r="C198" s="48" cm="1">
        <f t="array" ref="C198">SUMPRODUCT((Data!$B$2:$B$44262=C$192)*(Data!$D$2:$D$44262=$A198)*(Data!$E$2:$E$44262=$B198)*(Data!$F$2:$F$44262))</f>
        <v>5936</v>
      </c>
      <c r="D198" s="48" cm="1">
        <f t="array" ref="D198">SUMPRODUCT((Data!$B$2:$B$44262=D$192)*(Data!$D$2:$D$44262=$A198)*(Data!$E$2:$E$44262=$B198)*(Data!$F$2:$F$44262))</f>
        <v>9568</v>
      </c>
      <c r="E198" s="48" cm="1">
        <f t="array" ref="E198">SUMPRODUCT((Data!$B$2:$B$44262=E$192)*(Data!$D$2:$D$44262=$A198)*(Data!$E$2:$E$44262=$B198)*(Data!$F$2:$F$44262))</f>
        <v>10488</v>
      </c>
      <c r="F198" s="48" cm="1">
        <f t="array" ref="F198">SUMPRODUCT((Data!$B$2:$B$44262=F$192)*(Data!$D$2:$D$44262=$A198)*(Data!$E$2:$E$44262=$B198)*(Data!$F$2:$F$44262))</f>
        <v>10994</v>
      </c>
      <c r="G198" s="52"/>
      <c r="H198" s="68">
        <f t="shared" si="17"/>
        <v>0.85199999999999998</v>
      </c>
      <c r="I198" s="68">
        <f t="shared" si="18"/>
        <v>0.14899999999999999</v>
      </c>
      <c r="J198" s="69">
        <f t="shared" si="19"/>
        <v>4.8000000000000001E-2</v>
      </c>
      <c r="K198" s="52"/>
      <c r="L198" s="52"/>
      <c r="M198" s="52"/>
      <c r="N198" s="52"/>
      <c r="O198" s="52"/>
      <c r="P198" s="52"/>
      <c r="Q198" s="52"/>
      <c r="R198" s="52"/>
      <c r="S198" s="52"/>
      <c r="T198" s="52"/>
      <c r="U198" s="63"/>
      <c r="V198" s="63"/>
      <c r="W198" s="47"/>
      <c r="X198" s="47"/>
      <c r="Y198" s="47"/>
      <c r="Z198" s="47"/>
      <c r="AA198" s="47"/>
      <c r="AB198" s="47"/>
      <c r="AC198" s="47"/>
      <c r="AD198" s="47"/>
      <c r="AE198" s="47"/>
      <c r="AF198" s="47"/>
      <c r="AG198" s="47"/>
      <c r="AH198" s="52"/>
    </row>
    <row r="199" spans="1:34" ht="15.75" x14ac:dyDescent="0.25">
      <c r="A199" s="61" t="s">
        <v>13</v>
      </c>
      <c r="B199" s="61" t="s">
        <v>19</v>
      </c>
      <c r="C199" s="48" cm="1">
        <f t="array" ref="C199">SUMPRODUCT((Data!$B$2:$B$44262=C$192)*(Data!$D$2:$D$44262=$A199)*(Data!$E$2:$E$44262=$B199)*(Data!$F$2:$F$44262))</f>
        <v>857</v>
      </c>
      <c r="D199" s="48" cm="1">
        <f t="array" ref="D199">SUMPRODUCT((Data!$B$2:$B$44262=D$192)*(Data!$D$2:$D$44262=$A199)*(Data!$E$2:$E$44262=$B199)*(Data!$F$2:$F$44262))</f>
        <v>844</v>
      </c>
      <c r="E199" s="48" cm="1">
        <f t="array" ref="E199">SUMPRODUCT((Data!$B$2:$B$44262=E$192)*(Data!$D$2:$D$44262=$A199)*(Data!$E$2:$E$44262=$B199)*(Data!$F$2:$F$44262))</f>
        <v>591</v>
      </c>
      <c r="F199" s="48" cm="1">
        <f t="array" ref="F199">SUMPRODUCT((Data!$B$2:$B$44262=F$192)*(Data!$D$2:$D$44262=$A199)*(Data!$E$2:$E$44262=$B199)*(Data!$F$2:$F$44262))</f>
        <v>572</v>
      </c>
      <c r="G199" s="52"/>
      <c r="H199" s="68">
        <f t="shared" si="17"/>
        <v>-0.33300000000000002</v>
      </c>
      <c r="I199" s="68">
        <f t="shared" si="18"/>
        <v>-0.32200000000000001</v>
      </c>
      <c r="J199" s="69">
        <f t="shared" si="19"/>
        <v>-3.2000000000000001E-2</v>
      </c>
      <c r="K199" s="52"/>
      <c r="L199" s="52"/>
      <c r="M199" s="52"/>
      <c r="N199" s="52"/>
      <c r="O199" s="52"/>
      <c r="P199" s="52"/>
      <c r="Q199" s="52"/>
      <c r="R199" s="52"/>
      <c r="S199" s="52"/>
      <c r="T199" s="52"/>
      <c r="U199" s="63"/>
      <c r="V199" s="63"/>
      <c r="W199" s="64"/>
      <c r="X199" s="64"/>
      <c r="Y199" s="64"/>
      <c r="Z199" s="64"/>
      <c r="AA199" s="64"/>
      <c r="AB199" s="64"/>
      <c r="AC199" s="64"/>
      <c r="AD199" s="64"/>
      <c r="AE199" s="64"/>
      <c r="AF199" s="64"/>
      <c r="AG199" s="64"/>
      <c r="AH199" s="52"/>
    </row>
    <row r="200" spans="1:34" ht="15.75" x14ac:dyDescent="0.25">
      <c r="A200" s="61" t="s">
        <v>13</v>
      </c>
      <c r="B200" s="61" t="s">
        <v>20</v>
      </c>
      <c r="C200" s="48" cm="1">
        <f t="array" ref="C200">SUMPRODUCT((Data!$B$2:$B$44262=C$192)*(Data!$D$2:$D$44262=$A200)*(Data!$E$2:$E$44262=$B200)*(Data!$F$2:$F$44262))</f>
        <v>1344</v>
      </c>
      <c r="D200" s="48" cm="1">
        <f t="array" ref="D200">SUMPRODUCT((Data!$B$2:$B$44262=D$192)*(Data!$D$2:$D$44262=$A200)*(Data!$E$2:$E$44262=$B200)*(Data!$F$2:$F$44262))</f>
        <v>1532</v>
      </c>
      <c r="E200" s="48" cm="1">
        <f t="array" ref="E200">SUMPRODUCT((Data!$B$2:$B$44262=E$192)*(Data!$D$2:$D$44262=$A200)*(Data!$E$2:$E$44262=$B200)*(Data!$F$2:$F$44262))</f>
        <v>1553</v>
      </c>
      <c r="F200" s="48" cm="1">
        <f t="array" ref="F200">SUMPRODUCT((Data!$B$2:$B$44262=F$192)*(Data!$D$2:$D$44262=$A200)*(Data!$E$2:$E$44262=$B200)*(Data!$F$2:$F$44262))</f>
        <v>1321</v>
      </c>
      <c r="G200" s="52"/>
      <c r="H200" s="68">
        <f t="shared" si="17"/>
        <v>-1.7000000000000001E-2</v>
      </c>
      <c r="I200" s="68">
        <f t="shared" si="18"/>
        <v>-0.13800000000000001</v>
      </c>
      <c r="J200" s="69">
        <f t="shared" si="19"/>
        <v>-0.14899999999999999</v>
      </c>
      <c r="K200" s="52"/>
      <c r="L200" s="52"/>
      <c r="M200" s="52"/>
      <c r="N200" s="52"/>
      <c r="O200" s="52"/>
      <c r="P200" s="52"/>
      <c r="Q200" s="52"/>
      <c r="R200" s="52"/>
      <c r="S200" s="52"/>
      <c r="T200" s="52"/>
      <c r="U200" s="63"/>
      <c r="V200" s="63"/>
      <c r="W200" s="47"/>
      <c r="X200" s="47"/>
      <c r="Y200" s="47"/>
      <c r="Z200" s="47"/>
      <c r="AA200" s="47"/>
      <c r="AB200" s="47"/>
      <c r="AC200" s="47"/>
      <c r="AD200" s="47"/>
      <c r="AE200" s="47"/>
      <c r="AF200" s="47"/>
      <c r="AG200" s="47"/>
      <c r="AH200" s="52"/>
    </row>
    <row r="201" spans="1:34" ht="15.75" x14ac:dyDescent="0.25">
      <c r="A201" s="61" t="s">
        <v>13</v>
      </c>
      <c r="B201" s="61" t="s">
        <v>21</v>
      </c>
      <c r="C201" s="48" cm="1">
        <f t="array" ref="C201">SUMPRODUCT((Data!$B$2:$B$44262=C$192)*(Data!$D$2:$D$44262=$A201)*(Data!$E$2:$E$44262=$B201)*(Data!$F$2:$F$44262))</f>
        <v>534</v>
      </c>
      <c r="D201" s="48" cm="1">
        <f t="array" ref="D201">SUMPRODUCT((Data!$B$2:$B$44262=D$192)*(Data!$D$2:$D$44262=$A201)*(Data!$E$2:$E$44262=$B201)*(Data!$F$2:$F$44262))</f>
        <v>709</v>
      </c>
      <c r="E201" s="48" cm="1">
        <f t="array" ref="E201">SUMPRODUCT((Data!$B$2:$B$44262=E$192)*(Data!$D$2:$D$44262=$A201)*(Data!$E$2:$E$44262=$B201)*(Data!$F$2:$F$44262))</f>
        <v>637</v>
      </c>
      <c r="F201" s="48" cm="1">
        <f t="array" ref="F201">SUMPRODUCT((Data!$B$2:$B$44262=F$192)*(Data!$D$2:$D$44262=$A201)*(Data!$E$2:$E$44262=$B201)*(Data!$F$2:$F$44262))</f>
        <v>759</v>
      </c>
      <c r="G201" s="52"/>
      <c r="H201" s="68">
        <f t="shared" si="17"/>
        <v>0.42099999999999999</v>
      </c>
      <c r="I201" s="68">
        <f t="shared" si="18"/>
        <v>7.0999999999999994E-2</v>
      </c>
      <c r="J201" s="69">
        <f t="shared" si="19"/>
        <v>0.192</v>
      </c>
      <c r="K201" s="52"/>
      <c r="L201" s="52"/>
      <c r="M201" s="52"/>
      <c r="N201" s="52"/>
      <c r="O201" s="52"/>
      <c r="P201" s="52"/>
      <c r="Q201" s="52"/>
      <c r="R201" s="52"/>
      <c r="S201" s="52"/>
      <c r="T201" s="52"/>
      <c r="U201" s="63"/>
      <c r="V201" s="63"/>
      <c r="W201" s="47"/>
      <c r="X201" s="47"/>
      <c r="Y201" s="47"/>
      <c r="Z201" s="47"/>
      <c r="AA201" s="47"/>
      <c r="AB201" s="47"/>
      <c r="AC201" s="47"/>
      <c r="AD201" s="47"/>
      <c r="AE201" s="47"/>
      <c r="AF201" s="47"/>
      <c r="AG201" s="47"/>
      <c r="AH201" s="52"/>
    </row>
    <row r="202" spans="1:34" ht="15.75" x14ac:dyDescent="0.25">
      <c r="A202" s="61" t="s">
        <v>13</v>
      </c>
      <c r="B202" s="61" t="s">
        <v>22</v>
      </c>
      <c r="C202" s="48" cm="1">
        <f t="array" ref="C202">SUMPRODUCT((Data!$B$2:$B$44262=C$192)*(Data!$D$2:$D$44262=$A202)*(Data!$E$2:$E$44262=$B202)*(Data!$F$2:$F$44262))</f>
        <v>2112</v>
      </c>
      <c r="D202" s="48" cm="1">
        <f t="array" ref="D202">SUMPRODUCT((Data!$B$2:$B$44262=D$192)*(Data!$D$2:$D$44262=$A202)*(Data!$E$2:$E$44262=$B202)*(Data!$F$2:$F$44262))</f>
        <v>2002</v>
      </c>
      <c r="E202" s="48" cm="1">
        <f t="array" ref="E202">SUMPRODUCT((Data!$B$2:$B$44262=E$192)*(Data!$D$2:$D$44262=$A202)*(Data!$E$2:$E$44262=$B202)*(Data!$F$2:$F$44262))</f>
        <v>1883</v>
      </c>
      <c r="F202" s="48" cm="1">
        <f t="array" ref="F202">SUMPRODUCT((Data!$B$2:$B$44262=F$192)*(Data!$D$2:$D$44262=$A202)*(Data!$E$2:$E$44262=$B202)*(Data!$F$2:$F$44262))</f>
        <v>1884</v>
      </c>
      <c r="G202" s="52"/>
      <c r="H202" s="68">
        <f t="shared" si="17"/>
        <v>-0.108</v>
      </c>
      <c r="I202" s="68">
        <f t="shared" si="18"/>
        <v>-5.8999999999999997E-2</v>
      </c>
      <c r="J202" s="69">
        <f t="shared" si="19"/>
        <v>1E-3</v>
      </c>
      <c r="K202" s="52"/>
      <c r="L202" s="52"/>
      <c r="M202" s="52"/>
      <c r="N202" s="52"/>
      <c r="O202" s="52"/>
      <c r="P202" s="52"/>
      <c r="Q202" s="52"/>
      <c r="R202" s="52"/>
      <c r="S202" s="52"/>
      <c r="T202" s="52"/>
      <c r="U202" s="63"/>
      <c r="V202" s="63"/>
      <c r="W202" s="47"/>
      <c r="X202" s="47"/>
      <c r="Y202" s="47"/>
      <c r="Z202" s="47"/>
      <c r="AA202" s="47"/>
      <c r="AB202" s="47"/>
      <c r="AC202" s="47"/>
      <c r="AD202" s="47"/>
      <c r="AE202" s="47"/>
      <c r="AF202" s="47"/>
      <c r="AG202" s="47"/>
      <c r="AH202" s="52"/>
    </row>
    <row r="203" spans="1:34" ht="15.75" x14ac:dyDescent="0.25">
      <c r="A203" s="61" t="s">
        <v>13</v>
      </c>
      <c r="B203" s="61" t="s">
        <v>23</v>
      </c>
      <c r="C203" s="48" cm="1">
        <f t="array" ref="C203">SUMPRODUCT((Data!$B$2:$B$44262=C$192)*(Data!$D$2:$D$44262=$A203)*(Data!$E$2:$E$44262=$B203)*(Data!$F$2:$F$44262))</f>
        <v>607</v>
      </c>
      <c r="D203" s="48" cm="1">
        <f t="array" ref="D203">SUMPRODUCT((Data!$B$2:$B$44262=D$192)*(Data!$D$2:$D$44262=$A203)*(Data!$E$2:$E$44262=$B203)*(Data!$F$2:$F$44262))</f>
        <v>700</v>
      </c>
      <c r="E203" s="48" cm="1">
        <f t="array" ref="E203">SUMPRODUCT((Data!$B$2:$B$44262=E$192)*(Data!$D$2:$D$44262=$A203)*(Data!$E$2:$E$44262=$B203)*(Data!$F$2:$F$44262))</f>
        <v>729</v>
      </c>
      <c r="F203" s="48" cm="1">
        <f t="array" ref="F203">SUMPRODUCT((Data!$B$2:$B$44262=F$192)*(Data!$D$2:$D$44262=$A203)*(Data!$E$2:$E$44262=$B203)*(Data!$F$2:$F$44262))</f>
        <v>715</v>
      </c>
      <c r="G203" s="52"/>
      <c r="H203" s="68">
        <f t="shared" si="17"/>
        <v>0.17799999999999999</v>
      </c>
      <c r="I203" s="68">
        <f t="shared" si="18"/>
        <v>2.1000000000000001E-2</v>
      </c>
      <c r="J203" s="69">
        <f t="shared" si="19"/>
        <v>-1.9E-2</v>
      </c>
      <c r="K203" s="52"/>
      <c r="L203" s="52"/>
      <c r="M203" s="52"/>
      <c r="N203" s="52"/>
      <c r="O203" s="52"/>
      <c r="P203" s="52"/>
      <c r="Q203" s="52"/>
      <c r="R203" s="52"/>
      <c r="S203" s="52"/>
      <c r="T203" s="52"/>
      <c r="U203" s="63"/>
      <c r="V203" s="63"/>
      <c r="W203" s="47"/>
      <c r="X203" s="47"/>
      <c r="Y203" s="47"/>
      <c r="Z203" s="47"/>
      <c r="AA203" s="47"/>
      <c r="AB203" s="47"/>
      <c r="AC203" s="47"/>
      <c r="AD203" s="47"/>
      <c r="AE203" s="47"/>
      <c r="AF203" s="47"/>
      <c r="AG203" s="47"/>
      <c r="AH203" s="52"/>
    </row>
    <row r="204" spans="1:34" ht="15.75" x14ac:dyDescent="0.25">
      <c r="A204" s="59" t="s">
        <v>24</v>
      </c>
      <c r="B204" s="59" t="s">
        <v>12</v>
      </c>
      <c r="C204" s="45" cm="1">
        <f t="array" ref="C204">SUMPRODUCT((Data!$B$2:$B$8590=C$192)*(Data!$D$2:$D$8590=$A204)*(Data!$F$2:$F$8590))</f>
        <v>1225</v>
      </c>
      <c r="D204" s="45" cm="1">
        <f t="array" ref="D204">SUMPRODUCT((Data!$B$2:$B$8590=D$192)*(Data!$D$2:$D$8590=$A204)*(Data!$F$2:$F$8590))</f>
        <v>1173</v>
      </c>
      <c r="E204" s="45" cm="1">
        <f t="array" ref="E204">SUMPRODUCT((Data!$B$2:$B$8590=E$192)*(Data!$D$2:$D$8590=$A204)*(Data!$F$2:$F$8590))</f>
        <v>1135</v>
      </c>
      <c r="F204" s="45" cm="1">
        <f t="array" ref="F204">SUMPRODUCT((Data!$B$2:$B$8590=F$192)*(Data!$D$2:$D$8590=$A204)*(Data!$F$2:$F$8590))</f>
        <v>1268</v>
      </c>
      <c r="G204" s="52"/>
      <c r="H204" s="68">
        <f t="shared" si="17"/>
        <v>3.5000000000000003E-2</v>
      </c>
      <c r="I204" s="68">
        <f t="shared" si="18"/>
        <v>8.1000000000000003E-2</v>
      </c>
      <c r="J204" s="69">
        <f t="shared" si="19"/>
        <v>0.11700000000000001</v>
      </c>
      <c r="K204" s="52"/>
      <c r="L204" s="52"/>
      <c r="M204" s="52"/>
      <c r="N204" s="52"/>
      <c r="O204" s="52"/>
      <c r="P204" s="52"/>
      <c r="Q204" s="52"/>
      <c r="R204" s="52"/>
      <c r="S204" s="52"/>
      <c r="T204" s="52"/>
      <c r="U204" s="63"/>
      <c r="V204" s="63"/>
      <c r="W204" s="47"/>
      <c r="X204" s="47"/>
      <c r="Y204" s="47"/>
      <c r="Z204" s="47"/>
      <c r="AA204" s="47"/>
      <c r="AB204" s="47"/>
      <c r="AC204" s="47"/>
      <c r="AD204" s="47"/>
      <c r="AE204" s="47"/>
      <c r="AF204" s="47"/>
      <c r="AG204" s="47"/>
      <c r="AH204" s="52"/>
    </row>
    <row r="205" spans="1:34" ht="15.75" x14ac:dyDescent="0.25">
      <c r="A205" s="61" t="s">
        <v>24</v>
      </c>
      <c r="B205" s="61" t="s">
        <v>14</v>
      </c>
      <c r="C205" s="48" cm="1">
        <f t="array" ref="C205">SUMPRODUCT((Data!$B$2:$B$44262=C$192)*(Data!$D$2:$D$44262=$A205)*(Data!$E$2:$E$44262=$B205)*(Data!$F$2:$F$44262))</f>
        <v>61</v>
      </c>
      <c r="D205" s="48" cm="1">
        <f t="array" ref="D205">SUMPRODUCT((Data!$B$2:$B$44262=D$192)*(Data!$D$2:$D$44262=$A205)*(Data!$E$2:$E$44262=$B205)*(Data!$F$2:$F$44262))</f>
        <v>64</v>
      </c>
      <c r="E205" s="48" cm="1">
        <f t="array" ref="E205">SUMPRODUCT((Data!$B$2:$B$44262=E$192)*(Data!$D$2:$D$44262=$A205)*(Data!$E$2:$E$44262=$B205)*(Data!$F$2:$F$44262))</f>
        <v>65</v>
      </c>
      <c r="F205" s="48" cm="1">
        <f t="array" ref="F205">SUMPRODUCT((Data!$B$2:$B$44262=F$192)*(Data!$D$2:$D$44262=$A205)*(Data!$E$2:$E$44262=$B205)*(Data!$F$2:$F$44262))</f>
        <v>83</v>
      </c>
      <c r="G205" s="52"/>
      <c r="H205" s="68">
        <f t="shared" si="17"/>
        <v>0.36099999999999999</v>
      </c>
      <c r="I205" s="68">
        <f t="shared" si="18"/>
        <v>0.29699999999999999</v>
      </c>
      <c r="J205" s="69">
        <f t="shared" si="19"/>
        <v>0.27700000000000002</v>
      </c>
      <c r="K205" s="52"/>
      <c r="L205" s="52"/>
      <c r="M205" s="52"/>
      <c r="N205" s="52"/>
      <c r="O205" s="52"/>
      <c r="P205" s="52"/>
      <c r="Q205" s="52"/>
      <c r="R205" s="52"/>
      <c r="S205" s="52"/>
      <c r="T205" s="52"/>
      <c r="U205" s="63"/>
      <c r="V205" s="63"/>
      <c r="W205" s="47"/>
      <c r="X205" s="47"/>
      <c r="Y205" s="47"/>
      <c r="Z205" s="47"/>
      <c r="AA205" s="47"/>
      <c r="AB205" s="47"/>
      <c r="AC205" s="47"/>
      <c r="AD205" s="47"/>
      <c r="AE205" s="47"/>
      <c r="AF205" s="47"/>
      <c r="AG205" s="47"/>
      <c r="AH205" s="52"/>
    </row>
    <row r="206" spans="1:34" ht="15.75" x14ac:dyDescent="0.25">
      <c r="A206" s="61" t="s">
        <v>24</v>
      </c>
      <c r="B206" s="61" t="s">
        <v>15</v>
      </c>
      <c r="C206" s="48" cm="1">
        <f t="array" ref="C206">SUMPRODUCT((Data!$B$2:$B$44262=C$192)*(Data!$D$2:$D$44262=$A206)*(Data!$E$2:$E$44262=$B206)*(Data!$F$2:$F$44262))</f>
        <v>337</v>
      </c>
      <c r="D206" s="48" cm="1">
        <f t="array" ref="D206">SUMPRODUCT((Data!$B$2:$B$44262=D$192)*(Data!$D$2:$D$44262=$A206)*(Data!$E$2:$E$44262=$B206)*(Data!$F$2:$F$44262))</f>
        <v>342</v>
      </c>
      <c r="E206" s="48" cm="1">
        <f t="array" ref="E206">SUMPRODUCT((Data!$B$2:$B$44262=E$192)*(Data!$D$2:$D$44262=$A206)*(Data!$E$2:$E$44262=$B206)*(Data!$F$2:$F$44262))</f>
        <v>275</v>
      </c>
      <c r="F206" s="48" cm="1">
        <f t="array" ref="F206">SUMPRODUCT((Data!$B$2:$B$44262=F$192)*(Data!$D$2:$D$44262=$A206)*(Data!$E$2:$E$44262=$B206)*(Data!$F$2:$F$44262))</f>
        <v>307</v>
      </c>
      <c r="G206" s="52"/>
      <c r="H206" s="68">
        <f t="shared" si="17"/>
        <v>-8.8999999999999996E-2</v>
      </c>
      <c r="I206" s="68">
        <f t="shared" si="18"/>
        <v>-0.10199999999999999</v>
      </c>
      <c r="J206" s="69">
        <f t="shared" si="19"/>
        <v>0.11600000000000001</v>
      </c>
      <c r="K206" s="52"/>
      <c r="L206" s="52"/>
      <c r="M206" s="52"/>
      <c r="N206" s="52"/>
      <c r="O206" s="52"/>
      <c r="P206" s="52"/>
      <c r="Q206" s="52"/>
      <c r="R206" s="52"/>
      <c r="S206" s="52"/>
      <c r="T206" s="52"/>
      <c r="U206" s="63"/>
      <c r="V206" s="63"/>
      <c r="W206" s="47"/>
      <c r="X206" s="47"/>
      <c r="Y206" s="47"/>
      <c r="Z206" s="47"/>
      <c r="AA206" s="47"/>
      <c r="AB206" s="47"/>
      <c r="AC206" s="47"/>
      <c r="AD206" s="47"/>
      <c r="AE206" s="47"/>
      <c r="AF206" s="47"/>
      <c r="AG206" s="47"/>
      <c r="AH206" s="52"/>
    </row>
    <row r="207" spans="1:34" ht="15.75" x14ac:dyDescent="0.25">
      <c r="A207" s="61" t="s">
        <v>24</v>
      </c>
      <c r="B207" s="61" t="s">
        <v>17</v>
      </c>
      <c r="C207" s="48" cm="1">
        <f t="array" ref="C207">SUMPRODUCT((Data!$B$2:$B$44262=C$192)*(Data!$D$2:$D$44262=$A207)*(Data!$E$2:$E$44262=$B207)*(Data!$F$2:$F$44262))</f>
        <v>179</v>
      </c>
      <c r="D207" s="48" cm="1">
        <f t="array" ref="D207">SUMPRODUCT((Data!$B$2:$B$44262=D$192)*(Data!$D$2:$D$44262=$A207)*(Data!$E$2:$E$44262=$B207)*(Data!$F$2:$F$44262))</f>
        <v>185</v>
      </c>
      <c r="E207" s="48" cm="1">
        <f t="array" ref="E207">SUMPRODUCT((Data!$B$2:$B$44262=E$192)*(Data!$D$2:$D$44262=$A207)*(Data!$E$2:$E$44262=$B207)*(Data!$F$2:$F$44262))</f>
        <v>206</v>
      </c>
      <c r="F207" s="48" cm="1">
        <f t="array" ref="F207">SUMPRODUCT((Data!$B$2:$B$44262=F$192)*(Data!$D$2:$D$44262=$A207)*(Data!$E$2:$E$44262=$B207)*(Data!$F$2:$F$44262))</f>
        <v>210</v>
      </c>
      <c r="G207" s="52"/>
      <c r="H207" s="68">
        <f t="shared" si="17"/>
        <v>0.17299999999999999</v>
      </c>
      <c r="I207" s="68">
        <f t="shared" si="18"/>
        <v>0.13500000000000001</v>
      </c>
      <c r="J207" s="69">
        <f t="shared" si="19"/>
        <v>1.9E-2</v>
      </c>
      <c r="K207" s="52"/>
      <c r="L207" s="52"/>
      <c r="M207" s="52"/>
      <c r="N207" s="52"/>
      <c r="O207" s="52"/>
      <c r="P207" s="52"/>
      <c r="Q207" s="52"/>
      <c r="R207" s="52"/>
      <c r="S207" s="52"/>
      <c r="T207" s="52"/>
      <c r="U207" s="63"/>
      <c r="V207" s="63"/>
      <c r="W207" s="47"/>
      <c r="X207" s="47"/>
      <c r="Y207" s="47"/>
      <c r="Z207" s="47"/>
      <c r="AA207" s="47"/>
      <c r="AB207" s="47"/>
      <c r="AC207" s="47"/>
      <c r="AD207" s="47"/>
      <c r="AE207" s="47"/>
      <c r="AF207" s="47"/>
      <c r="AG207" s="47"/>
      <c r="AH207" s="52"/>
    </row>
    <row r="208" spans="1:34" ht="15.75" x14ac:dyDescent="0.25">
      <c r="A208" s="61" t="s">
        <v>24</v>
      </c>
      <c r="B208" s="61" t="s">
        <v>18</v>
      </c>
      <c r="C208" s="48" cm="1">
        <f t="array" ref="C208">SUMPRODUCT((Data!$B$2:$B$44262=C$192)*(Data!$D$2:$D$44262=$A208)*(Data!$E$2:$E$44262=$B208)*(Data!$F$2:$F$44262))</f>
        <v>329</v>
      </c>
      <c r="D208" s="48" cm="1">
        <f t="array" ref="D208">SUMPRODUCT((Data!$B$2:$B$44262=D$192)*(Data!$D$2:$D$44262=$A208)*(Data!$E$2:$E$44262=$B208)*(Data!$F$2:$F$44262))</f>
        <v>282</v>
      </c>
      <c r="E208" s="48" cm="1">
        <f t="array" ref="E208">SUMPRODUCT((Data!$B$2:$B$44262=E$192)*(Data!$D$2:$D$44262=$A208)*(Data!$E$2:$E$44262=$B208)*(Data!$F$2:$F$44262))</f>
        <v>276</v>
      </c>
      <c r="F208" s="48" cm="1">
        <f t="array" ref="F208">SUMPRODUCT((Data!$B$2:$B$44262=F$192)*(Data!$D$2:$D$44262=$A208)*(Data!$E$2:$E$44262=$B208)*(Data!$F$2:$F$44262))</f>
        <v>339</v>
      </c>
      <c r="G208" s="52"/>
      <c r="H208" s="68">
        <f t="shared" si="17"/>
        <v>0.03</v>
      </c>
      <c r="I208" s="68">
        <f t="shared" si="18"/>
        <v>0.20200000000000001</v>
      </c>
      <c r="J208" s="69">
        <f t="shared" si="19"/>
        <v>0.22800000000000001</v>
      </c>
      <c r="K208" s="52"/>
      <c r="L208" s="52"/>
      <c r="M208" s="52"/>
      <c r="N208" s="52"/>
      <c r="O208" s="52"/>
      <c r="P208" s="52"/>
      <c r="Q208" s="52"/>
      <c r="R208" s="52"/>
      <c r="S208" s="52"/>
      <c r="T208" s="52"/>
      <c r="U208" s="63"/>
      <c r="V208" s="63"/>
      <c r="W208" s="47"/>
      <c r="X208" s="47"/>
      <c r="Y208" s="47"/>
      <c r="Z208" s="47"/>
      <c r="AA208" s="47"/>
      <c r="AB208" s="47"/>
      <c r="AC208" s="47"/>
      <c r="AD208" s="47"/>
      <c r="AE208" s="47"/>
      <c r="AF208" s="47"/>
      <c r="AG208" s="47"/>
      <c r="AH208" s="52"/>
    </row>
    <row r="209" spans="1:34" ht="15.75" x14ac:dyDescent="0.25">
      <c r="A209" s="61" t="s">
        <v>24</v>
      </c>
      <c r="B209" s="61" t="s">
        <v>20</v>
      </c>
      <c r="C209" s="48" cm="1">
        <f t="array" ref="C209">SUMPRODUCT((Data!$B$2:$B$44262=C$192)*(Data!$D$2:$D$44262=$A209)*(Data!$E$2:$E$44262=$B209)*(Data!$F$2:$F$44262))</f>
        <v>51</v>
      </c>
      <c r="D209" s="48" cm="1">
        <f t="array" ref="D209">SUMPRODUCT((Data!$B$2:$B$44262=D$192)*(Data!$D$2:$D$44262=$A209)*(Data!$E$2:$E$44262=$B209)*(Data!$F$2:$F$44262))</f>
        <v>62</v>
      </c>
      <c r="E209" s="48" cm="1">
        <f t="array" ref="E209">SUMPRODUCT((Data!$B$2:$B$44262=E$192)*(Data!$D$2:$D$44262=$A209)*(Data!$E$2:$E$44262=$B209)*(Data!$F$2:$F$44262))</f>
        <v>64</v>
      </c>
      <c r="F209" s="48" cm="1">
        <f t="array" ref="F209">SUMPRODUCT((Data!$B$2:$B$44262=F$192)*(Data!$D$2:$D$44262=$A209)*(Data!$E$2:$E$44262=$B209)*(Data!$F$2:$F$44262))</f>
        <v>51</v>
      </c>
      <c r="G209" s="52"/>
      <c r="H209" s="68">
        <f t="shared" si="17"/>
        <v>0</v>
      </c>
      <c r="I209" s="68">
        <f t="shared" si="18"/>
        <v>-0.17699999999999999</v>
      </c>
      <c r="J209" s="69">
        <f t="shared" si="19"/>
        <v>-0.20300000000000001</v>
      </c>
      <c r="K209" s="52"/>
      <c r="L209" s="52"/>
      <c r="M209" s="52"/>
      <c r="N209" s="52"/>
      <c r="O209" s="52"/>
      <c r="P209" s="52"/>
      <c r="Q209" s="52"/>
      <c r="R209" s="52"/>
      <c r="S209" s="52"/>
      <c r="T209" s="52"/>
      <c r="U209" s="63"/>
      <c r="V209" s="63"/>
      <c r="W209" s="47"/>
      <c r="X209" s="47"/>
      <c r="Y209" s="47"/>
      <c r="Z209" s="47"/>
      <c r="AA209" s="47"/>
      <c r="AB209" s="47"/>
      <c r="AC209" s="47"/>
      <c r="AD209" s="47"/>
      <c r="AE209" s="47"/>
      <c r="AF209" s="47"/>
      <c r="AG209" s="47"/>
      <c r="AH209" s="52"/>
    </row>
    <row r="210" spans="1:34" ht="15.75" x14ac:dyDescent="0.25">
      <c r="A210" s="61" t="s">
        <v>24</v>
      </c>
      <c r="B210" s="61" t="s">
        <v>21</v>
      </c>
      <c r="C210" s="48" cm="1">
        <f t="array" ref="C210">SUMPRODUCT((Data!$B$2:$B$44262=C$192)*(Data!$D$2:$D$44262=$A210)*(Data!$E$2:$E$44262=$B210)*(Data!$F$2:$F$44262))</f>
        <v>47</v>
      </c>
      <c r="D210" s="48" cm="1">
        <f t="array" ref="D210">SUMPRODUCT((Data!$B$2:$B$44262=D$192)*(Data!$D$2:$D$44262=$A210)*(Data!$E$2:$E$44262=$B210)*(Data!$F$2:$F$44262))</f>
        <v>50</v>
      </c>
      <c r="E210" s="48" cm="1">
        <f t="array" ref="E210">SUMPRODUCT((Data!$B$2:$B$44262=E$192)*(Data!$D$2:$D$44262=$A210)*(Data!$E$2:$E$44262=$B210)*(Data!$F$2:$F$44262))</f>
        <v>51</v>
      </c>
      <c r="F210" s="48" cm="1">
        <f t="array" ref="F210">SUMPRODUCT((Data!$B$2:$B$44262=F$192)*(Data!$D$2:$D$44262=$A210)*(Data!$E$2:$E$44262=$B210)*(Data!$F$2:$F$44262))</f>
        <v>63</v>
      </c>
      <c r="G210" s="52"/>
      <c r="H210" s="68">
        <f t="shared" si="17"/>
        <v>0.34</v>
      </c>
      <c r="I210" s="68">
        <f t="shared" si="18"/>
        <v>0.26</v>
      </c>
      <c r="J210" s="69">
        <f t="shared" si="19"/>
        <v>0.23499999999999999</v>
      </c>
      <c r="K210" s="52"/>
      <c r="L210" s="52"/>
      <c r="M210" s="52"/>
      <c r="N210" s="52"/>
      <c r="O210" s="52"/>
      <c r="P210" s="52"/>
      <c r="Q210" s="52"/>
      <c r="R210" s="52"/>
      <c r="S210" s="52"/>
      <c r="T210" s="52"/>
      <c r="U210" s="63"/>
      <c r="V210" s="63"/>
      <c r="W210" s="47"/>
      <c r="X210" s="47"/>
      <c r="Y210" s="47"/>
      <c r="Z210" s="47"/>
      <c r="AA210" s="47"/>
      <c r="AB210" s="47"/>
      <c r="AC210" s="47"/>
      <c r="AD210" s="47"/>
      <c r="AE210" s="47"/>
      <c r="AF210" s="47"/>
      <c r="AG210" s="47"/>
      <c r="AH210" s="52"/>
    </row>
    <row r="211" spans="1:34" ht="15.75" x14ac:dyDescent="0.25">
      <c r="A211" s="61" t="s">
        <v>24</v>
      </c>
      <c r="B211" s="61" t="s">
        <v>22</v>
      </c>
      <c r="C211" s="48" cm="1">
        <f t="array" ref="C211">SUMPRODUCT((Data!$B$2:$B$44262=C$192)*(Data!$D$2:$D$44262=$A211)*(Data!$E$2:$E$44262=$B211)*(Data!$F$2:$F$44262))</f>
        <v>146</v>
      </c>
      <c r="D211" s="48" cm="1">
        <f t="array" ref="D211">SUMPRODUCT((Data!$B$2:$B$44262=D$192)*(Data!$D$2:$D$44262=$A211)*(Data!$E$2:$E$44262=$B211)*(Data!$F$2:$F$44262))</f>
        <v>106</v>
      </c>
      <c r="E211" s="48" cm="1">
        <f t="array" ref="E211">SUMPRODUCT((Data!$B$2:$B$44262=E$192)*(Data!$D$2:$D$44262=$A211)*(Data!$E$2:$E$44262=$B211)*(Data!$F$2:$F$44262))</f>
        <v>106</v>
      </c>
      <c r="F211" s="48" cm="1">
        <f t="array" ref="F211">SUMPRODUCT((Data!$B$2:$B$44262=F$192)*(Data!$D$2:$D$44262=$A211)*(Data!$E$2:$E$44262=$B211)*(Data!$F$2:$F$44262))</f>
        <v>113</v>
      </c>
      <c r="G211" s="52"/>
      <c r="H211" s="68">
        <f t="shared" si="17"/>
        <v>-0.22600000000000001</v>
      </c>
      <c r="I211" s="68">
        <f t="shared" si="18"/>
        <v>6.6000000000000003E-2</v>
      </c>
      <c r="J211" s="69">
        <f t="shared" si="19"/>
        <v>6.6000000000000003E-2</v>
      </c>
      <c r="K211" s="52"/>
      <c r="L211" s="52"/>
      <c r="M211" s="52"/>
      <c r="N211" s="52"/>
      <c r="O211" s="52"/>
      <c r="P211" s="52"/>
      <c r="Q211" s="52"/>
      <c r="R211" s="52"/>
      <c r="S211" s="52"/>
      <c r="T211" s="52"/>
      <c r="U211" s="63"/>
      <c r="V211" s="63"/>
      <c r="W211" s="47"/>
      <c r="X211" s="47"/>
      <c r="Y211" s="47"/>
      <c r="Z211" s="47"/>
      <c r="AA211" s="47"/>
      <c r="AB211" s="47"/>
      <c r="AC211" s="47"/>
      <c r="AD211" s="47"/>
      <c r="AE211" s="47"/>
      <c r="AF211" s="47"/>
      <c r="AG211" s="47"/>
      <c r="AH211" s="52"/>
    </row>
    <row r="212" spans="1:34" ht="15.75" x14ac:dyDescent="0.25">
      <c r="A212" s="61" t="s">
        <v>24</v>
      </c>
      <c r="B212" s="61" t="s">
        <v>23</v>
      </c>
      <c r="C212" s="48" cm="1">
        <f t="array" ref="C212">SUMPRODUCT((Data!$B$2:$B$44262=C$192)*(Data!$D$2:$D$44262=$A212)*(Data!$E$2:$E$44262=$B212)*(Data!$F$2:$F$44262))</f>
        <v>75</v>
      </c>
      <c r="D212" s="48" cm="1">
        <f t="array" ref="D212">SUMPRODUCT((Data!$B$2:$B$44262=D$192)*(Data!$D$2:$D$44262=$A212)*(Data!$E$2:$E$44262=$B212)*(Data!$F$2:$F$44262))</f>
        <v>82</v>
      </c>
      <c r="E212" s="48" cm="1">
        <f t="array" ref="E212">SUMPRODUCT((Data!$B$2:$B$44262=E$192)*(Data!$D$2:$D$44262=$A212)*(Data!$E$2:$E$44262=$B212)*(Data!$F$2:$F$44262))</f>
        <v>92</v>
      </c>
      <c r="F212" s="48" cm="1">
        <f t="array" ref="F212">SUMPRODUCT((Data!$B$2:$B$44262=F$192)*(Data!$D$2:$D$44262=$A212)*(Data!$E$2:$E$44262=$B212)*(Data!$F$2:$F$44262))</f>
        <v>102</v>
      </c>
      <c r="G212" s="52"/>
      <c r="H212" s="68">
        <f t="shared" si="17"/>
        <v>0.36</v>
      </c>
      <c r="I212" s="68">
        <f t="shared" si="18"/>
        <v>0.24399999999999999</v>
      </c>
      <c r="J212" s="69">
        <f t="shared" si="19"/>
        <v>0.109</v>
      </c>
      <c r="K212" s="52"/>
      <c r="L212" s="52"/>
      <c r="M212" s="52"/>
      <c r="N212" s="52"/>
      <c r="O212" s="52"/>
      <c r="P212" s="52"/>
      <c r="Q212" s="52"/>
      <c r="R212" s="52"/>
      <c r="S212" s="52"/>
      <c r="T212" s="52"/>
      <c r="U212" s="63"/>
      <c r="V212" s="63"/>
      <c r="W212" s="47"/>
      <c r="X212" s="47"/>
      <c r="Y212" s="47"/>
      <c r="Z212" s="47"/>
      <c r="AA212" s="47"/>
      <c r="AB212" s="47"/>
      <c r="AC212" s="47"/>
      <c r="AD212" s="47"/>
      <c r="AE212" s="47"/>
      <c r="AF212" s="47"/>
      <c r="AG212" s="47"/>
      <c r="AH212" s="52"/>
    </row>
    <row r="213" spans="1:34" ht="15.75" x14ac:dyDescent="0.25">
      <c r="A213" s="59" t="s">
        <v>25</v>
      </c>
      <c r="B213" s="59" t="s">
        <v>12</v>
      </c>
      <c r="C213" s="45" cm="1">
        <f t="array" ref="C213">SUMPRODUCT((Data!$B$2:$B$8590=C$192)*(Data!$D$2:$D$8590=$A213)*(Data!$F$2:$F$8590))</f>
        <v>1740</v>
      </c>
      <c r="D213" s="45" cm="1">
        <f t="array" ref="D213">SUMPRODUCT((Data!$B$2:$B$8590=D$192)*(Data!$D$2:$D$8590=$A213)*(Data!$F$2:$F$8590))</f>
        <v>4904</v>
      </c>
      <c r="E213" s="45" cm="1">
        <f t="array" ref="E213">SUMPRODUCT((Data!$B$2:$B$8590=E$192)*(Data!$D$2:$D$8590=$A213)*(Data!$F$2:$F$8590))</f>
        <v>6798</v>
      </c>
      <c r="F213" s="45" cm="1">
        <f t="array" ref="F213">SUMPRODUCT((Data!$B$2:$B$8590=F$192)*(Data!$D$2:$D$8590=$A213)*(Data!$F$2:$F$8590))</f>
        <v>6503</v>
      </c>
      <c r="G213" s="52"/>
      <c r="H213" s="68">
        <f t="shared" si="17"/>
        <v>2.7370000000000001</v>
      </c>
      <c r="I213" s="68">
        <f t="shared" si="18"/>
        <v>0.32600000000000001</v>
      </c>
      <c r="J213" s="69">
        <f t="shared" si="19"/>
        <v>-4.2999999999999997E-2</v>
      </c>
      <c r="K213" s="52"/>
      <c r="L213" s="52"/>
      <c r="M213" s="52"/>
      <c r="N213" s="52"/>
      <c r="O213" s="52"/>
      <c r="P213" s="52"/>
      <c r="Q213" s="52"/>
      <c r="R213" s="52"/>
      <c r="S213" s="52"/>
      <c r="T213" s="52"/>
      <c r="U213" s="63"/>
      <c r="V213" s="63"/>
      <c r="W213" s="47"/>
      <c r="X213" s="47"/>
      <c r="Y213" s="47"/>
      <c r="Z213" s="47"/>
      <c r="AA213" s="47"/>
      <c r="AB213" s="47"/>
      <c r="AC213" s="47"/>
      <c r="AD213" s="47"/>
      <c r="AE213" s="47"/>
      <c r="AF213" s="47"/>
      <c r="AG213" s="47"/>
      <c r="AH213" s="52"/>
    </row>
    <row r="214" spans="1:34" ht="15.75" x14ac:dyDescent="0.25">
      <c r="A214" s="61" t="s">
        <v>25</v>
      </c>
      <c r="B214" s="61" t="s">
        <v>26</v>
      </c>
      <c r="C214" s="48" cm="1">
        <f t="array" ref="C214">SUMPRODUCT((Data!$B$2:$B$44262=C$192)*(Data!$D$2:$D$44262=$A214)*(Data!$E$2:$E$44262=$B214)*(Data!$F$2:$F$44262))</f>
        <v>211</v>
      </c>
      <c r="D214" s="48" cm="1">
        <f t="array" ref="D214">SUMPRODUCT((Data!$B$2:$B$44262=D$192)*(Data!$D$2:$D$44262=$A214)*(Data!$E$2:$E$44262=$B214)*(Data!$F$2:$F$44262))</f>
        <v>1894</v>
      </c>
      <c r="E214" s="48" cm="1">
        <f t="array" ref="E214">SUMPRODUCT((Data!$B$2:$B$44262=E$192)*(Data!$D$2:$D$44262=$A214)*(Data!$E$2:$E$44262=$B214)*(Data!$F$2:$F$44262))</f>
        <v>2982</v>
      </c>
      <c r="F214" s="48" cm="1">
        <f t="array" ref="F214">SUMPRODUCT((Data!$B$2:$B$44262=F$192)*(Data!$D$2:$D$44262=$A214)*(Data!$E$2:$E$44262=$B214)*(Data!$F$2:$F$44262))</f>
        <v>2849</v>
      </c>
      <c r="G214" s="52"/>
      <c r="H214" s="68">
        <f t="shared" si="17"/>
        <v>12.5</v>
      </c>
      <c r="I214" s="68">
        <f t="shared" si="18"/>
        <v>0.504</v>
      </c>
      <c r="J214" s="69">
        <f t="shared" si="19"/>
        <v>-4.4999999999999998E-2</v>
      </c>
      <c r="K214" s="52"/>
      <c r="L214" s="52"/>
      <c r="M214" s="52"/>
      <c r="N214" s="52"/>
      <c r="O214" s="52"/>
      <c r="P214" s="52"/>
      <c r="Q214" s="52"/>
      <c r="R214" s="52"/>
      <c r="S214" s="52"/>
      <c r="T214" s="52"/>
      <c r="U214" s="63"/>
      <c r="V214" s="63"/>
      <c r="W214" s="47"/>
      <c r="X214" s="47"/>
      <c r="Y214" s="47"/>
      <c r="Z214" s="47"/>
      <c r="AA214" s="47"/>
      <c r="AB214" s="47"/>
      <c r="AC214" s="47"/>
      <c r="AD214" s="47"/>
      <c r="AE214" s="47"/>
      <c r="AF214" s="47"/>
      <c r="AG214" s="47"/>
      <c r="AH214" s="52"/>
    </row>
    <row r="215" spans="1:34" ht="15.75" x14ac:dyDescent="0.25">
      <c r="A215" s="61" t="s">
        <v>25</v>
      </c>
      <c r="B215" s="61" t="s">
        <v>27</v>
      </c>
      <c r="C215" s="48" cm="1">
        <f t="array" ref="C215">SUMPRODUCT((Data!$B$2:$B$44262=C$192)*(Data!$D$2:$D$44262=$A215)*(Data!$E$2:$E$44262=$B215)*(Data!$F$2:$F$44262))</f>
        <v>142</v>
      </c>
      <c r="D215" s="48" cm="1">
        <f t="array" ref="D215">SUMPRODUCT((Data!$B$2:$B$44262=D$192)*(Data!$D$2:$D$44262=$A215)*(Data!$E$2:$E$44262=$B215)*(Data!$F$2:$F$44262))</f>
        <v>173</v>
      </c>
      <c r="E215" s="48" cm="1">
        <f t="array" ref="E215">SUMPRODUCT((Data!$B$2:$B$44262=E$192)*(Data!$D$2:$D$44262=$A215)*(Data!$E$2:$E$44262=$B215)*(Data!$F$2:$F$44262))</f>
        <v>236</v>
      </c>
      <c r="F215" s="48" cm="1">
        <f t="array" ref="F215">SUMPRODUCT((Data!$B$2:$B$44262=F$192)*(Data!$D$2:$D$44262=$A215)*(Data!$E$2:$E$44262=$B215)*(Data!$F$2:$F$44262))</f>
        <v>213</v>
      </c>
      <c r="G215" s="52"/>
      <c r="H215" s="68">
        <f t="shared" si="17"/>
        <v>0.5</v>
      </c>
      <c r="I215" s="68">
        <f t="shared" si="18"/>
        <v>0.23100000000000001</v>
      </c>
      <c r="J215" s="69">
        <f t="shared" si="19"/>
        <v>-9.7000000000000003E-2</v>
      </c>
      <c r="K215" s="52"/>
      <c r="L215" s="52"/>
      <c r="M215" s="52"/>
      <c r="N215" s="52"/>
      <c r="O215" s="52"/>
      <c r="P215" s="52"/>
      <c r="Q215" s="52"/>
      <c r="R215" s="52"/>
      <c r="S215" s="52"/>
      <c r="T215" s="52"/>
      <c r="U215" s="63"/>
      <c r="V215" s="63"/>
      <c r="W215" s="47"/>
      <c r="X215" s="47"/>
      <c r="Y215" s="47"/>
      <c r="Z215" s="47"/>
      <c r="AA215" s="47"/>
      <c r="AB215" s="47"/>
      <c r="AC215" s="47"/>
      <c r="AD215" s="47"/>
      <c r="AE215" s="47"/>
      <c r="AF215" s="47"/>
      <c r="AG215" s="47"/>
      <c r="AH215" s="52"/>
    </row>
    <row r="216" spans="1:34" ht="15.75" x14ac:dyDescent="0.25">
      <c r="A216" s="61" t="s">
        <v>25</v>
      </c>
      <c r="B216" s="61" t="s">
        <v>28</v>
      </c>
      <c r="C216" s="48" cm="1">
        <f t="array" ref="C216">SUMPRODUCT((Data!$B$2:$B$44262=C$192)*(Data!$D$2:$D$44262=$A216)*(Data!$E$2:$E$44262=$B216)*(Data!$F$2:$F$44262))</f>
        <v>106</v>
      </c>
      <c r="D216" s="48" cm="1">
        <f t="array" ref="D216">SUMPRODUCT((Data!$B$2:$B$44262=D$192)*(Data!$D$2:$D$44262=$A216)*(Data!$E$2:$E$44262=$B216)*(Data!$F$2:$F$44262))</f>
        <v>402</v>
      </c>
      <c r="E216" s="48" cm="1">
        <f t="array" ref="E216">SUMPRODUCT((Data!$B$2:$B$44262=E$192)*(Data!$D$2:$D$44262=$A216)*(Data!$E$2:$E$44262=$B216)*(Data!$F$2:$F$44262))</f>
        <v>456</v>
      </c>
      <c r="F216" s="48" cm="1">
        <f t="array" ref="F216">SUMPRODUCT((Data!$B$2:$B$44262=F$192)*(Data!$D$2:$D$44262=$A216)*(Data!$E$2:$E$44262=$B216)*(Data!$F$2:$F$44262))</f>
        <v>358</v>
      </c>
      <c r="G216" s="52"/>
      <c r="H216" s="68">
        <f t="shared" si="17"/>
        <v>2.3769999999999998</v>
      </c>
      <c r="I216" s="68">
        <f t="shared" si="18"/>
        <v>-0.109</v>
      </c>
      <c r="J216" s="69">
        <f t="shared" si="19"/>
        <v>-0.215</v>
      </c>
      <c r="K216" s="52"/>
      <c r="L216" s="52"/>
      <c r="M216" s="52"/>
      <c r="N216" s="52"/>
      <c r="O216" s="52"/>
      <c r="P216" s="52"/>
      <c r="Q216" s="52"/>
      <c r="R216" s="52"/>
      <c r="S216" s="52"/>
      <c r="T216" s="52"/>
      <c r="U216" s="63"/>
      <c r="V216" s="63"/>
      <c r="W216" s="47"/>
      <c r="X216" s="47"/>
      <c r="Y216" s="47"/>
      <c r="Z216" s="47"/>
      <c r="AA216" s="47"/>
      <c r="AB216" s="47"/>
      <c r="AC216" s="47"/>
      <c r="AD216" s="47"/>
      <c r="AE216" s="47"/>
      <c r="AF216" s="47"/>
      <c r="AG216" s="47"/>
      <c r="AH216" s="52"/>
    </row>
    <row r="217" spans="1:34" ht="15.75" x14ac:dyDescent="0.25">
      <c r="A217" s="61" t="s">
        <v>25</v>
      </c>
      <c r="B217" s="61" t="s">
        <v>29</v>
      </c>
      <c r="C217" s="48" cm="1">
        <f t="array" ref="C217">SUMPRODUCT((Data!$B$2:$B$44262=C$192)*(Data!$D$2:$D$44262=$A217)*(Data!$E$2:$E$44262=$B217)*(Data!$F$2:$F$44262))</f>
        <v>108</v>
      </c>
      <c r="D217" s="48" cm="1">
        <f t="array" ref="D217">SUMPRODUCT((Data!$B$2:$B$44262=D$192)*(Data!$D$2:$D$44262=$A217)*(Data!$E$2:$E$44262=$B217)*(Data!$F$2:$F$44262))</f>
        <v>367</v>
      </c>
      <c r="E217" s="48" cm="1">
        <f t="array" ref="E217">SUMPRODUCT((Data!$B$2:$B$44262=E$192)*(Data!$D$2:$D$44262=$A217)*(Data!$E$2:$E$44262=$B217)*(Data!$F$2:$F$44262))</f>
        <v>429</v>
      </c>
      <c r="F217" s="48" cm="1">
        <f t="array" ref="F217">SUMPRODUCT((Data!$B$2:$B$44262=F$192)*(Data!$D$2:$D$44262=$A217)*(Data!$E$2:$E$44262=$B217)*(Data!$F$2:$F$44262))</f>
        <v>363</v>
      </c>
      <c r="G217" s="52"/>
      <c r="H217" s="68">
        <f t="shared" si="17"/>
        <v>2.3610000000000002</v>
      </c>
      <c r="I217" s="68">
        <f t="shared" si="18"/>
        <v>-1.0999999999999999E-2</v>
      </c>
      <c r="J217" s="69">
        <f t="shared" si="19"/>
        <v>-0.154</v>
      </c>
      <c r="K217" s="52"/>
      <c r="L217" s="52"/>
      <c r="M217" s="52"/>
      <c r="N217" s="52"/>
      <c r="O217" s="52"/>
      <c r="P217" s="52"/>
      <c r="Q217" s="52"/>
      <c r="R217" s="52"/>
      <c r="S217" s="52"/>
      <c r="T217" s="52"/>
      <c r="U217" s="63"/>
      <c r="V217" s="63"/>
      <c r="W217" s="47"/>
      <c r="X217" s="47"/>
      <c r="Y217" s="47"/>
      <c r="Z217" s="47"/>
      <c r="AA217" s="47"/>
      <c r="AB217" s="47"/>
      <c r="AC217" s="47"/>
      <c r="AD217" s="47"/>
      <c r="AE217" s="47"/>
      <c r="AF217" s="47"/>
      <c r="AG217" s="47"/>
      <c r="AH217" s="52"/>
    </row>
    <row r="218" spans="1:34" ht="15.75" x14ac:dyDescent="0.25">
      <c r="A218" s="61" t="s">
        <v>25</v>
      </c>
      <c r="B218" s="61" t="s">
        <v>30</v>
      </c>
      <c r="C218" s="48" cm="1">
        <f t="array" ref="C218">SUMPRODUCT((Data!$B$2:$B$44262=C$192)*(Data!$D$2:$D$44262=$A218)*(Data!$E$2:$E$44262=$B218)*(Data!$F$2:$F$44262))</f>
        <v>2</v>
      </c>
      <c r="D218" s="48" cm="1">
        <f t="array" ref="D218">SUMPRODUCT((Data!$B$2:$B$44262=D$192)*(Data!$D$2:$D$44262=$A218)*(Data!$E$2:$E$44262=$B218)*(Data!$F$2:$F$44262))</f>
        <v>4</v>
      </c>
      <c r="E218" s="48" cm="1">
        <f t="array" ref="E218">SUMPRODUCT((Data!$B$2:$B$44262=E$192)*(Data!$D$2:$D$44262=$A218)*(Data!$E$2:$E$44262=$B218)*(Data!$F$2:$F$44262))</f>
        <v>2</v>
      </c>
      <c r="F218" s="48" cm="1">
        <f t="array" ref="F218">SUMPRODUCT((Data!$B$2:$B$44262=F$192)*(Data!$D$2:$D$44262=$A218)*(Data!$E$2:$E$44262=$B218)*(Data!$F$2:$F$44262))</f>
        <v>3</v>
      </c>
      <c r="G218" s="52"/>
      <c r="H218" s="68">
        <f t="shared" si="17"/>
        <v>0.5</v>
      </c>
      <c r="I218" s="68">
        <f t="shared" si="18"/>
        <v>-0.25</v>
      </c>
      <c r="J218" s="69">
        <f t="shared" si="19"/>
        <v>0.5</v>
      </c>
      <c r="K218" s="52"/>
      <c r="L218" s="52"/>
      <c r="M218" s="52"/>
      <c r="N218" s="52"/>
      <c r="O218" s="52"/>
      <c r="P218" s="52"/>
      <c r="Q218" s="52"/>
      <c r="R218" s="52"/>
      <c r="S218" s="52"/>
      <c r="T218" s="52"/>
      <c r="U218" s="63"/>
      <c r="V218" s="63"/>
      <c r="W218" s="47"/>
      <c r="X218" s="47"/>
      <c r="Y218" s="47"/>
      <c r="Z218" s="47"/>
      <c r="AA218" s="47"/>
      <c r="AB218" s="47"/>
      <c r="AC218" s="47"/>
      <c r="AD218" s="47"/>
      <c r="AE218" s="47"/>
      <c r="AF218" s="47"/>
      <c r="AG218" s="47"/>
      <c r="AH218" s="52"/>
    </row>
    <row r="219" spans="1:34" ht="15.75" x14ac:dyDescent="0.25">
      <c r="A219" s="61" t="s">
        <v>25</v>
      </c>
      <c r="B219" s="61" t="s">
        <v>31</v>
      </c>
      <c r="C219" s="48" cm="1">
        <f t="array" ref="C219">SUMPRODUCT((Data!$B$2:$B$44262=C$192)*(Data!$D$2:$D$44262=$A219)*(Data!$E$2:$E$44262=$B219)*(Data!$F$2:$F$44262))</f>
        <v>487</v>
      </c>
      <c r="D219" s="48" cm="1">
        <f t="array" ref="D219">SUMPRODUCT((Data!$B$2:$B$44262=D$192)*(Data!$D$2:$D$44262=$A219)*(Data!$E$2:$E$44262=$B219)*(Data!$F$2:$F$44262))</f>
        <v>982</v>
      </c>
      <c r="E219" s="48" cm="1">
        <f t="array" ref="E219">SUMPRODUCT((Data!$B$2:$B$44262=E$192)*(Data!$D$2:$D$44262=$A219)*(Data!$E$2:$E$44262=$B219)*(Data!$F$2:$F$44262))</f>
        <v>1096</v>
      </c>
      <c r="F219" s="48" cm="1">
        <f t="array" ref="F219">SUMPRODUCT((Data!$B$2:$B$44262=F$192)*(Data!$D$2:$D$44262=$A219)*(Data!$E$2:$E$44262=$B219)*(Data!$F$2:$F$44262))</f>
        <v>1034</v>
      </c>
      <c r="G219" s="52"/>
      <c r="H219" s="68">
        <f t="shared" si="17"/>
        <v>1.123</v>
      </c>
      <c r="I219" s="68">
        <f t="shared" si="18"/>
        <v>5.2999999999999999E-2</v>
      </c>
      <c r="J219" s="69">
        <f t="shared" si="19"/>
        <v>-5.7000000000000002E-2</v>
      </c>
      <c r="K219" s="52"/>
      <c r="L219" s="52"/>
      <c r="M219" s="52"/>
      <c r="N219" s="52"/>
      <c r="O219" s="52"/>
      <c r="P219" s="52"/>
      <c r="Q219" s="52"/>
      <c r="R219" s="52"/>
      <c r="S219" s="52"/>
      <c r="T219" s="52"/>
      <c r="U219" s="63"/>
      <c r="V219" s="63"/>
      <c r="W219" s="47"/>
      <c r="X219" s="47"/>
      <c r="Y219" s="47"/>
      <c r="Z219" s="47"/>
      <c r="AA219" s="47"/>
      <c r="AB219" s="47"/>
      <c r="AC219" s="47"/>
      <c r="AD219" s="47"/>
      <c r="AE219" s="47"/>
      <c r="AF219" s="47"/>
      <c r="AG219" s="47"/>
      <c r="AH219" s="52"/>
    </row>
    <row r="220" spans="1:34" ht="15.75" x14ac:dyDescent="0.25">
      <c r="A220" s="61" t="s">
        <v>25</v>
      </c>
      <c r="B220" s="61" t="s">
        <v>32</v>
      </c>
      <c r="C220" s="48" cm="1">
        <f t="array" ref="C220">SUMPRODUCT((Data!$B$2:$B$44262=C$192)*(Data!$D$2:$D$44262=$A220)*(Data!$E$2:$E$44262=$B220)*(Data!$F$2:$F$44262))</f>
        <v>16</v>
      </c>
      <c r="D220" s="48" cm="1">
        <f t="array" ref="D220">SUMPRODUCT((Data!$B$2:$B$44262=D$192)*(Data!$D$2:$D$44262=$A220)*(Data!$E$2:$E$44262=$B220)*(Data!$F$2:$F$44262))</f>
        <v>20</v>
      </c>
      <c r="E220" s="48" cm="1">
        <f t="array" ref="E220">SUMPRODUCT((Data!$B$2:$B$44262=E$192)*(Data!$D$2:$D$44262=$A220)*(Data!$E$2:$E$44262=$B220)*(Data!$F$2:$F$44262))</f>
        <v>15</v>
      </c>
      <c r="F220" s="48" cm="1">
        <f t="array" ref="F220">SUMPRODUCT((Data!$B$2:$B$44262=F$192)*(Data!$D$2:$D$44262=$A220)*(Data!$E$2:$E$44262=$B220)*(Data!$F$2:$F$44262))</f>
        <v>13</v>
      </c>
      <c r="G220" s="52"/>
      <c r="H220" s="68">
        <f t="shared" si="17"/>
        <v>-0.188</v>
      </c>
      <c r="I220" s="68">
        <f t="shared" si="18"/>
        <v>-0.35</v>
      </c>
      <c r="J220" s="69">
        <f t="shared" si="19"/>
        <v>-0.13300000000000001</v>
      </c>
      <c r="K220" s="52"/>
      <c r="L220" s="52"/>
      <c r="M220" s="52"/>
      <c r="N220" s="52"/>
      <c r="O220" s="52"/>
      <c r="P220" s="52"/>
      <c r="Q220" s="52"/>
      <c r="R220" s="52"/>
      <c r="S220" s="52"/>
      <c r="T220" s="52"/>
      <c r="U220" s="63"/>
      <c r="V220" s="63"/>
      <c r="W220" s="47"/>
      <c r="X220" s="47"/>
      <c r="Y220" s="47"/>
      <c r="Z220" s="47"/>
      <c r="AA220" s="47"/>
      <c r="AB220" s="47"/>
      <c r="AC220" s="47"/>
      <c r="AD220" s="47"/>
      <c r="AE220" s="47"/>
      <c r="AF220" s="47"/>
      <c r="AG220" s="47"/>
      <c r="AH220" s="52"/>
    </row>
    <row r="221" spans="1:34" ht="15.75" x14ac:dyDescent="0.25">
      <c r="A221" s="61" t="s">
        <v>25</v>
      </c>
      <c r="B221" s="61" t="s">
        <v>23</v>
      </c>
      <c r="C221" s="48" cm="1">
        <f t="array" ref="C221">SUMPRODUCT((Data!$B$2:$B$44262=C$192)*(Data!$D$2:$D$44262=$A221)*(Data!$E$2:$E$44262=$B221)*(Data!$F$2:$F$44262))</f>
        <v>466</v>
      </c>
      <c r="D221" s="48" cm="1">
        <f t="array" ref="D221">SUMPRODUCT((Data!$B$2:$B$44262=D$192)*(Data!$D$2:$D$44262=$A221)*(Data!$E$2:$E$44262=$B221)*(Data!$F$2:$F$44262))</f>
        <v>733</v>
      </c>
      <c r="E221" s="48" cm="1">
        <f t="array" ref="E221">SUMPRODUCT((Data!$B$2:$B$44262=E$192)*(Data!$D$2:$D$44262=$A221)*(Data!$E$2:$E$44262=$B221)*(Data!$F$2:$F$44262))</f>
        <v>942</v>
      </c>
      <c r="F221" s="48" cm="1">
        <f t="array" ref="F221">SUMPRODUCT((Data!$B$2:$B$44262=F$192)*(Data!$D$2:$D$44262=$A221)*(Data!$E$2:$E$44262=$B221)*(Data!$F$2:$F$44262))</f>
        <v>949</v>
      </c>
      <c r="G221" s="52"/>
      <c r="H221" s="68">
        <f t="shared" si="17"/>
        <v>1.036</v>
      </c>
      <c r="I221" s="68">
        <f t="shared" si="18"/>
        <v>0.29499999999999998</v>
      </c>
      <c r="J221" s="69">
        <f t="shared" si="19"/>
        <v>7.0000000000000001E-3</v>
      </c>
      <c r="K221" s="52"/>
      <c r="L221" s="52"/>
      <c r="M221" s="52"/>
      <c r="N221" s="52"/>
      <c r="O221" s="52"/>
      <c r="P221" s="52"/>
      <c r="Q221" s="52"/>
      <c r="R221" s="52"/>
      <c r="S221" s="52"/>
      <c r="T221" s="52"/>
      <c r="U221" s="63"/>
      <c r="V221" s="63"/>
      <c r="W221" s="47"/>
      <c r="X221" s="47"/>
      <c r="Y221" s="47"/>
      <c r="Z221" s="47"/>
      <c r="AA221" s="47"/>
      <c r="AB221" s="47"/>
      <c r="AC221" s="47"/>
      <c r="AD221" s="47"/>
      <c r="AE221" s="47"/>
      <c r="AF221" s="47"/>
      <c r="AG221" s="47"/>
      <c r="AH221" s="52"/>
    </row>
    <row r="222" spans="1:34" ht="15.75" x14ac:dyDescent="0.25">
      <c r="A222" s="61" t="s">
        <v>25</v>
      </c>
      <c r="B222" s="52" t="s">
        <v>33</v>
      </c>
      <c r="C222" s="48" cm="1">
        <f t="array" ref="C222">SUMPRODUCT((Data!$B$2:$B$44262=C$192)*(Data!$D$2:$D$44262=$A222)*(Data!$E$2:$E$44262=$B222)*(Data!$F$2:$F$44262))</f>
        <v>202</v>
      </c>
      <c r="D222" s="48" cm="1">
        <f t="array" ref="D222">SUMPRODUCT((Data!$B$2:$B$44262=D$192)*(Data!$D$2:$D$44262=$A222)*(Data!$E$2:$E$44262=$B222)*(Data!$F$2:$F$44262))</f>
        <v>329</v>
      </c>
      <c r="E222" s="48" cm="1">
        <f t="array" ref="E222">SUMPRODUCT((Data!$B$2:$B$44262=E$192)*(Data!$D$2:$D$44262=$A222)*(Data!$E$2:$E$44262=$B222)*(Data!$F$2:$F$44262))</f>
        <v>640</v>
      </c>
      <c r="F222" s="48" cm="1">
        <f t="array" ref="F222">SUMPRODUCT((Data!$B$2:$B$44262=F$192)*(Data!$D$2:$D$44262=$A222)*(Data!$E$2:$E$44262=$B222)*(Data!$F$2:$F$44262))</f>
        <v>721</v>
      </c>
      <c r="G222" s="52"/>
      <c r="H222" s="68">
        <f t="shared" si="17"/>
        <v>2.569</v>
      </c>
      <c r="I222" s="68">
        <f t="shared" si="18"/>
        <v>1.1910000000000001</v>
      </c>
      <c r="J222" s="69">
        <f t="shared" si="19"/>
        <v>0.127</v>
      </c>
      <c r="K222" s="52"/>
      <c r="L222" s="52"/>
      <c r="M222" s="52"/>
      <c r="N222" s="52"/>
      <c r="O222" s="52"/>
      <c r="P222" s="52"/>
      <c r="Q222" s="52"/>
      <c r="R222" s="52"/>
      <c r="S222" s="52"/>
      <c r="T222" s="52"/>
      <c r="U222" s="63"/>
      <c r="V222" s="63"/>
      <c r="W222" s="47"/>
      <c r="X222" s="47"/>
      <c r="Y222" s="47"/>
      <c r="Z222" s="47"/>
      <c r="AA222" s="47"/>
      <c r="AB222" s="47"/>
      <c r="AC222" s="47"/>
      <c r="AD222" s="47"/>
      <c r="AE222" s="47"/>
      <c r="AF222" s="47"/>
      <c r="AG222" s="47"/>
      <c r="AH222" s="52"/>
    </row>
    <row r="223" spans="1:34" ht="15.75" x14ac:dyDescent="0.25">
      <c r="A223" s="59" t="s">
        <v>34</v>
      </c>
      <c r="B223" s="59" t="s">
        <v>12</v>
      </c>
      <c r="C223" s="45" cm="1">
        <f t="array" ref="C223">SUMPRODUCT((Data!$B$2:$B$8590=C$192)*(Data!$D$2:$D$8590=$A223)*(Data!$F$2:$F$8590))</f>
        <v>11915</v>
      </c>
      <c r="D223" s="45" cm="1">
        <f t="array" ref="D223">SUMPRODUCT((Data!$B$2:$B$8590=D$192)*(Data!$D$2:$D$8590=$A223)*(Data!$F$2:$F$8590))</f>
        <v>15009</v>
      </c>
      <c r="E223" s="45" cm="1">
        <f t="array" ref="E223">SUMPRODUCT((Data!$B$2:$B$8590=E$192)*(Data!$D$2:$D$8590=$A223)*(Data!$F$2:$F$8590))</f>
        <v>10107</v>
      </c>
      <c r="F223" s="45" cm="1">
        <f t="array" ref="F223">SUMPRODUCT((Data!$B$2:$B$8590=F$192)*(Data!$D$2:$D$8590=$A223)*(Data!$F$2:$F$8590))</f>
        <v>8704</v>
      </c>
      <c r="G223" s="52"/>
      <c r="H223" s="68">
        <f t="shared" si="17"/>
        <v>-0.26900000000000002</v>
      </c>
      <c r="I223" s="68">
        <f t="shared" si="18"/>
        <v>-0.42</v>
      </c>
      <c r="J223" s="69">
        <f t="shared" si="19"/>
        <v>-0.13900000000000001</v>
      </c>
      <c r="K223" s="52"/>
      <c r="L223" s="52"/>
      <c r="M223" s="52"/>
      <c r="N223" s="52"/>
      <c r="O223" s="52"/>
      <c r="P223" s="52"/>
      <c r="Q223" s="52"/>
      <c r="R223" s="52"/>
      <c r="S223" s="52"/>
      <c r="T223" s="52"/>
      <c r="U223" s="63"/>
      <c r="V223" s="63"/>
      <c r="W223" s="47"/>
      <c r="X223" s="47"/>
      <c r="Y223" s="47"/>
      <c r="Z223" s="47"/>
      <c r="AA223" s="47"/>
      <c r="AB223" s="47"/>
      <c r="AC223" s="47"/>
      <c r="AD223" s="47"/>
      <c r="AE223" s="47"/>
      <c r="AF223" s="47"/>
      <c r="AG223" s="47"/>
      <c r="AH223" s="52"/>
    </row>
    <row r="224" spans="1:34" ht="15.75" x14ac:dyDescent="0.25">
      <c r="A224" s="61" t="s">
        <v>34</v>
      </c>
      <c r="B224" s="61" t="s">
        <v>26</v>
      </c>
      <c r="C224" s="48" cm="1">
        <f t="array" ref="C224">SUMPRODUCT((Data!$B$2:$B$44262=C$192)*(Data!$D$2:$D$44262=$A224)*(Data!$E$2:$E$44262=$B224)*(Data!$F$2:$F$44262))</f>
        <v>63</v>
      </c>
      <c r="D224" s="48" cm="1">
        <f t="array" ref="D224">SUMPRODUCT((Data!$B$2:$B$44262=D$192)*(Data!$D$2:$D$44262=$A224)*(Data!$E$2:$E$44262=$B224)*(Data!$F$2:$F$44262))</f>
        <v>202</v>
      </c>
      <c r="E224" s="48" cm="1">
        <f t="array" ref="E224">SUMPRODUCT((Data!$B$2:$B$44262=E$192)*(Data!$D$2:$D$44262=$A224)*(Data!$E$2:$E$44262=$B224)*(Data!$F$2:$F$44262))</f>
        <v>270</v>
      </c>
      <c r="F224" s="48" cm="1">
        <f t="array" ref="F224">SUMPRODUCT((Data!$B$2:$B$44262=F$192)*(Data!$D$2:$D$44262=$A224)*(Data!$E$2:$E$44262=$B224)*(Data!$F$2:$F$44262))</f>
        <v>502</v>
      </c>
      <c r="G224" s="52"/>
      <c r="H224" s="68">
        <f t="shared" si="17"/>
        <v>6.968</v>
      </c>
      <c r="I224" s="68">
        <f t="shared" si="18"/>
        <v>1.4850000000000001</v>
      </c>
      <c r="J224" s="69">
        <f t="shared" si="19"/>
        <v>0.85899999999999999</v>
      </c>
      <c r="K224" s="52"/>
      <c r="L224" s="52"/>
      <c r="M224" s="52"/>
      <c r="N224" s="52"/>
      <c r="O224" s="52"/>
      <c r="P224" s="52"/>
      <c r="Q224" s="52"/>
      <c r="R224" s="52"/>
      <c r="S224" s="52"/>
      <c r="T224" s="52"/>
      <c r="U224" s="63"/>
      <c r="V224" s="63"/>
      <c r="W224" s="47"/>
      <c r="X224" s="47"/>
      <c r="Y224" s="47"/>
      <c r="Z224" s="47"/>
      <c r="AA224" s="47"/>
      <c r="AB224" s="47"/>
      <c r="AC224" s="47"/>
      <c r="AD224" s="47"/>
      <c r="AE224" s="47"/>
      <c r="AF224" s="47"/>
      <c r="AG224" s="47"/>
      <c r="AH224" s="52"/>
    </row>
    <row r="225" spans="1:34" ht="15.75" x14ac:dyDescent="0.25">
      <c r="A225" s="61" t="s">
        <v>34</v>
      </c>
      <c r="B225" s="61" t="s">
        <v>27</v>
      </c>
      <c r="C225" s="48" cm="1">
        <f t="array" ref="C225">SUMPRODUCT((Data!$B$2:$B$44262=C$192)*(Data!$D$2:$D$44262=$A225)*(Data!$E$2:$E$44262=$B225)*(Data!$F$2:$F$44262))</f>
        <v>2874</v>
      </c>
      <c r="D225" s="48" cm="1">
        <f t="array" ref="D225">SUMPRODUCT((Data!$B$2:$B$44262=D$192)*(Data!$D$2:$D$44262=$A225)*(Data!$E$2:$E$44262=$B225)*(Data!$F$2:$F$44262))</f>
        <v>3578</v>
      </c>
      <c r="E225" s="48" cm="1">
        <f t="array" ref="E225">SUMPRODUCT((Data!$B$2:$B$44262=E$192)*(Data!$D$2:$D$44262=$A225)*(Data!$E$2:$E$44262=$B225)*(Data!$F$2:$F$44262))</f>
        <v>3194</v>
      </c>
      <c r="F225" s="48" cm="1">
        <f t="array" ref="F225">SUMPRODUCT((Data!$B$2:$B$44262=F$192)*(Data!$D$2:$D$44262=$A225)*(Data!$E$2:$E$44262=$B225)*(Data!$F$2:$F$44262))</f>
        <v>2581</v>
      </c>
      <c r="G225" s="52"/>
      <c r="H225" s="68">
        <f t="shared" si="17"/>
        <v>-0.10199999999999999</v>
      </c>
      <c r="I225" s="68">
        <f t="shared" si="18"/>
        <v>-0.27900000000000003</v>
      </c>
      <c r="J225" s="69">
        <f t="shared" si="19"/>
        <v>-0.192</v>
      </c>
      <c r="K225" s="52"/>
      <c r="L225" s="52"/>
      <c r="M225" s="52"/>
      <c r="N225" s="52"/>
      <c r="O225" s="52"/>
      <c r="P225" s="52"/>
      <c r="Q225" s="52"/>
      <c r="R225" s="52"/>
      <c r="S225" s="52"/>
      <c r="T225" s="52"/>
      <c r="U225" s="63"/>
      <c r="V225" s="63"/>
      <c r="W225" s="47"/>
      <c r="X225" s="47"/>
      <c r="Y225" s="47"/>
      <c r="Z225" s="47"/>
      <c r="AA225" s="47"/>
      <c r="AB225" s="47"/>
      <c r="AC225" s="47"/>
      <c r="AD225" s="47"/>
      <c r="AE225" s="47"/>
      <c r="AF225" s="47"/>
      <c r="AG225" s="47"/>
      <c r="AH225" s="52"/>
    </row>
    <row r="226" spans="1:34" ht="15.75" x14ac:dyDescent="0.25">
      <c r="A226" s="61" t="s">
        <v>34</v>
      </c>
      <c r="B226" s="61" t="s">
        <v>28</v>
      </c>
      <c r="C226" s="48" cm="1">
        <f t="array" ref="C226">SUMPRODUCT((Data!$B$2:$B$44262=C$192)*(Data!$D$2:$D$44262=$A226)*(Data!$E$2:$E$44262=$B226)*(Data!$F$2:$F$44262))</f>
        <v>3834</v>
      </c>
      <c r="D226" s="48" cm="1">
        <f t="array" ref="D226">SUMPRODUCT((Data!$B$2:$B$44262=D$192)*(Data!$D$2:$D$44262=$A226)*(Data!$E$2:$E$44262=$B226)*(Data!$F$2:$F$44262))</f>
        <v>4209</v>
      </c>
      <c r="E226" s="48" cm="1">
        <f t="array" ref="E226">SUMPRODUCT((Data!$B$2:$B$44262=E$192)*(Data!$D$2:$D$44262=$A226)*(Data!$E$2:$E$44262=$B226)*(Data!$F$2:$F$44262))</f>
        <v>2080</v>
      </c>
      <c r="F226" s="48" cm="1">
        <f t="array" ref="F226">SUMPRODUCT((Data!$B$2:$B$44262=F$192)*(Data!$D$2:$D$44262=$A226)*(Data!$E$2:$E$44262=$B226)*(Data!$F$2:$F$44262))</f>
        <v>1687</v>
      </c>
      <c r="G226" s="52"/>
      <c r="H226" s="68">
        <f t="shared" si="17"/>
        <v>-0.56000000000000005</v>
      </c>
      <c r="I226" s="68">
        <f t="shared" si="18"/>
        <v>-0.59899999999999998</v>
      </c>
      <c r="J226" s="69">
        <f t="shared" si="19"/>
        <v>-0.189</v>
      </c>
      <c r="K226" s="52"/>
      <c r="L226" s="52"/>
      <c r="M226" s="52"/>
      <c r="N226" s="52"/>
      <c r="O226" s="52"/>
      <c r="P226" s="52"/>
      <c r="Q226" s="52"/>
      <c r="R226" s="52"/>
      <c r="S226" s="52"/>
      <c r="T226" s="52"/>
      <c r="U226" s="63"/>
      <c r="V226" s="63"/>
      <c r="W226" s="47"/>
      <c r="X226" s="47"/>
      <c r="Y226" s="47"/>
      <c r="Z226" s="47"/>
      <c r="AA226" s="47"/>
      <c r="AB226" s="47"/>
      <c r="AC226" s="47"/>
      <c r="AD226" s="47"/>
      <c r="AE226" s="47"/>
      <c r="AF226" s="47"/>
      <c r="AG226" s="47"/>
      <c r="AH226" s="52"/>
    </row>
    <row r="227" spans="1:34" ht="15.75" x14ac:dyDescent="0.25">
      <c r="A227" s="61" t="s">
        <v>34</v>
      </c>
      <c r="B227" s="61" t="s">
        <v>29</v>
      </c>
      <c r="C227" s="48" cm="1">
        <f t="array" ref="C227">SUMPRODUCT((Data!$B$2:$B$44262=C$192)*(Data!$D$2:$D$44262=$A227)*(Data!$E$2:$E$44262=$B227)*(Data!$F$2:$F$44262))</f>
        <v>1890</v>
      </c>
      <c r="D227" s="48" cm="1">
        <f t="array" ref="D227">SUMPRODUCT((Data!$B$2:$B$44262=D$192)*(Data!$D$2:$D$44262=$A227)*(Data!$E$2:$E$44262=$B227)*(Data!$F$2:$F$44262))</f>
        <v>2605</v>
      </c>
      <c r="E227" s="48" cm="1">
        <f t="array" ref="E227">SUMPRODUCT((Data!$B$2:$B$44262=E$192)*(Data!$D$2:$D$44262=$A227)*(Data!$E$2:$E$44262=$B227)*(Data!$F$2:$F$44262))</f>
        <v>1597</v>
      </c>
      <c r="F227" s="48" cm="1">
        <f t="array" ref="F227">SUMPRODUCT((Data!$B$2:$B$44262=F$192)*(Data!$D$2:$D$44262=$A227)*(Data!$E$2:$E$44262=$B227)*(Data!$F$2:$F$44262))</f>
        <v>1323</v>
      </c>
      <c r="G227" s="52"/>
      <c r="H227" s="68">
        <f t="shared" si="17"/>
        <v>-0.3</v>
      </c>
      <c r="I227" s="68">
        <f t="shared" si="18"/>
        <v>-0.49199999999999999</v>
      </c>
      <c r="J227" s="69">
        <f t="shared" si="19"/>
        <v>-0.17199999999999999</v>
      </c>
      <c r="K227" s="52"/>
      <c r="L227" s="52"/>
      <c r="M227" s="52"/>
      <c r="N227" s="52"/>
      <c r="O227" s="52"/>
      <c r="P227" s="52"/>
      <c r="Q227" s="52"/>
      <c r="R227" s="52"/>
      <c r="S227" s="52"/>
      <c r="T227" s="52"/>
      <c r="U227" s="63"/>
      <c r="V227" s="63"/>
      <c r="W227" s="47"/>
      <c r="X227" s="47"/>
      <c r="Y227" s="47"/>
      <c r="Z227" s="47"/>
      <c r="AA227" s="47"/>
      <c r="AB227" s="47"/>
      <c r="AC227" s="47"/>
      <c r="AD227" s="47"/>
      <c r="AE227" s="47"/>
      <c r="AF227" s="47"/>
      <c r="AG227" s="47"/>
      <c r="AH227" s="52"/>
    </row>
    <row r="228" spans="1:34" ht="15.75" x14ac:dyDescent="0.25">
      <c r="A228" s="61" t="s">
        <v>34</v>
      </c>
      <c r="B228" s="61" t="s">
        <v>30</v>
      </c>
      <c r="C228" s="48" cm="1">
        <f t="array" ref="C228">SUMPRODUCT((Data!$B$2:$B$44262=C$192)*(Data!$D$2:$D$44262=$A228)*(Data!$E$2:$E$44262=$B228)*(Data!$F$2:$F$44262))</f>
        <v>25</v>
      </c>
      <c r="D228" s="48" cm="1">
        <f t="array" ref="D228">SUMPRODUCT((Data!$B$2:$B$44262=D$192)*(Data!$D$2:$D$44262=$A228)*(Data!$E$2:$E$44262=$B228)*(Data!$F$2:$F$44262))</f>
        <v>32</v>
      </c>
      <c r="E228" s="48" cm="1">
        <f t="array" ref="E228">SUMPRODUCT((Data!$B$2:$B$44262=E$192)*(Data!$D$2:$D$44262=$A228)*(Data!$E$2:$E$44262=$B228)*(Data!$F$2:$F$44262))</f>
        <v>65</v>
      </c>
      <c r="F228" s="48" cm="1">
        <f t="array" ref="F228">SUMPRODUCT((Data!$B$2:$B$44262=F$192)*(Data!$D$2:$D$44262=$A228)*(Data!$E$2:$E$44262=$B228)*(Data!$F$2:$F$44262))</f>
        <v>61</v>
      </c>
      <c r="G228" s="52"/>
      <c r="H228" s="68">
        <f t="shared" si="17"/>
        <v>1.44</v>
      </c>
      <c r="I228" s="68">
        <f t="shared" si="18"/>
        <v>0.90600000000000003</v>
      </c>
      <c r="J228" s="69">
        <f t="shared" si="19"/>
        <v>-6.2E-2</v>
      </c>
      <c r="K228" s="52"/>
      <c r="L228" s="52"/>
      <c r="M228" s="52"/>
      <c r="N228" s="52"/>
      <c r="O228" s="52"/>
      <c r="P228" s="52"/>
      <c r="Q228" s="52"/>
      <c r="R228" s="52"/>
      <c r="S228" s="52"/>
      <c r="T228" s="52"/>
      <c r="U228" s="63"/>
      <c r="V228" s="63"/>
      <c r="W228" s="47"/>
      <c r="X228" s="47"/>
      <c r="Y228" s="47"/>
      <c r="Z228" s="47"/>
      <c r="AA228" s="47"/>
      <c r="AB228" s="47"/>
      <c r="AC228" s="47"/>
      <c r="AD228" s="47"/>
      <c r="AE228" s="47"/>
      <c r="AF228" s="47"/>
      <c r="AG228" s="47"/>
      <c r="AH228" s="52"/>
    </row>
    <row r="229" spans="1:34" ht="15.75" x14ac:dyDescent="0.25">
      <c r="A229" s="61" t="s">
        <v>34</v>
      </c>
      <c r="B229" s="61" t="s">
        <v>31</v>
      </c>
      <c r="C229" s="48" cm="1">
        <f t="array" ref="C229">SUMPRODUCT((Data!$B$2:$B$44262=C$192)*(Data!$D$2:$D$44262=$A229)*(Data!$E$2:$E$44262=$B229)*(Data!$F$2:$F$44262))</f>
        <v>514</v>
      </c>
      <c r="D229" s="48" cm="1">
        <f t="array" ref="D229">SUMPRODUCT((Data!$B$2:$B$44262=D$192)*(Data!$D$2:$D$44262=$A229)*(Data!$E$2:$E$44262=$B229)*(Data!$F$2:$F$44262))</f>
        <v>394</v>
      </c>
      <c r="E229" s="48" cm="1">
        <f t="array" ref="E229">SUMPRODUCT((Data!$B$2:$B$44262=E$192)*(Data!$D$2:$D$44262=$A229)*(Data!$E$2:$E$44262=$B229)*(Data!$F$2:$F$44262))</f>
        <v>369</v>
      </c>
      <c r="F229" s="48" cm="1">
        <f t="array" ref="F229">SUMPRODUCT((Data!$B$2:$B$44262=F$192)*(Data!$D$2:$D$44262=$A229)*(Data!$E$2:$E$44262=$B229)*(Data!$F$2:$F$44262))</f>
        <v>393</v>
      </c>
      <c r="G229" s="52"/>
      <c r="H229" s="68">
        <f t="shared" si="17"/>
        <v>-0.23499999999999999</v>
      </c>
      <c r="I229" s="68">
        <f t="shared" si="18"/>
        <v>-3.0000000000000001E-3</v>
      </c>
      <c r="J229" s="69">
        <f t="shared" si="19"/>
        <v>6.5000000000000002E-2</v>
      </c>
      <c r="K229" s="52"/>
      <c r="L229" s="52"/>
      <c r="M229" s="52"/>
      <c r="N229" s="52"/>
      <c r="O229" s="52"/>
      <c r="P229" s="52"/>
      <c r="Q229" s="52"/>
      <c r="R229" s="52"/>
      <c r="S229" s="52"/>
      <c r="T229" s="52"/>
      <c r="U229" s="63"/>
      <c r="V229" s="63"/>
      <c r="W229" s="47"/>
      <c r="X229" s="47"/>
      <c r="Y229" s="47"/>
      <c r="Z229" s="47"/>
      <c r="AA229" s="47"/>
      <c r="AB229" s="47"/>
      <c r="AC229" s="47"/>
      <c r="AD229" s="47"/>
      <c r="AE229" s="47"/>
      <c r="AF229" s="47"/>
      <c r="AG229" s="47"/>
      <c r="AH229" s="52"/>
    </row>
    <row r="230" spans="1:34" ht="15.75" x14ac:dyDescent="0.25">
      <c r="A230" s="61" t="s">
        <v>34</v>
      </c>
      <c r="B230" s="61" t="s">
        <v>32</v>
      </c>
      <c r="C230" s="48" cm="1">
        <f t="array" ref="C230">SUMPRODUCT((Data!$B$2:$B$44262=C$192)*(Data!$D$2:$D$44262=$A230)*(Data!$E$2:$E$44262=$B230)*(Data!$F$2:$F$44262))</f>
        <v>82</v>
      </c>
      <c r="D230" s="48" cm="1">
        <f t="array" ref="D230">SUMPRODUCT((Data!$B$2:$B$44262=D$192)*(Data!$D$2:$D$44262=$A230)*(Data!$E$2:$E$44262=$B230)*(Data!$F$2:$F$44262))</f>
        <v>151</v>
      </c>
      <c r="E230" s="48" cm="1">
        <f t="array" ref="E230">SUMPRODUCT((Data!$B$2:$B$44262=E$192)*(Data!$D$2:$D$44262=$A230)*(Data!$E$2:$E$44262=$B230)*(Data!$F$2:$F$44262))</f>
        <v>191</v>
      </c>
      <c r="F230" s="48" cm="1">
        <f t="array" ref="F230">SUMPRODUCT((Data!$B$2:$B$44262=F$192)*(Data!$D$2:$D$44262=$A230)*(Data!$E$2:$E$44262=$B230)*(Data!$F$2:$F$44262))</f>
        <v>152</v>
      </c>
      <c r="G230" s="52"/>
      <c r="H230" s="68">
        <f t="shared" si="17"/>
        <v>0.85399999999999998</v>
      </c>
      <c r="I230" s="68">
        <f t="shared" si="18"/>
        <v>7.0000000000000001E-3</v>
      </c>
      <c r="J230" s="69">
        <f t="shared" si="19"/>
        <v>-0.20399999999999999</v>
      </c>
      <c r="K230" s="52"/>
      <c r="L230" s="52"/>
      <c r="M230" s="52"/>
      <c r="N230" s="52"/>
      <c r="O230" s="52"/>
      <c r="P230" s="52"/>
      <c r="Q230" s="52"/>
      <c r="R230" s="52"/>
      <c r="S230" s="52"/>
      <c r="T230" s="52"/>
      <c r="U230" s="63"/>
      <c r="V230" s="63"/>
      <c r="W230" s="47"/>
      <c r="X230" s="47"/>
      <c r="Y230" s="47"/>
      <c r="Z230" s="47"/>
      <c r="AA230" s="47"/>
      <c r="AB230" s="47"/>
      <c r="AC230" s="47"/>
      <c r="AD230" s="47"/>
      <c r="AE230" s="47"/>
      <c r="AF230" s="47"/>
      <c r="AG230" s="47"/>
      <c r="AH230" s="52"/>
    </row>
    <row r="231" spans="1:34" ht="15.75" x14ac:dyDescent="0.25">
      <c r="A231" s="61" t="s">
        <v>34</v>
      </c>
      <c r="B231" s="61" t="s">
        <v>23</v>
      </c>
      <c r="C231" s="48" cm="1">
        <f t="array" ref="C231">SUMPRODUCT((Data!$B$2:$B$44262=C$192)*(Data!$D$2:$D$44262=$A231)*(Data!$E$2:$E$44262=$B231)*(Data!$F$2:$F$44262))</f>
        <v>1242</v>
      </c>
      <c r="D231" s="48" cm="1">
        <f t="array" ref="D231">SUMPRODUCT((Data!$B$2:$B$44262=D$192)*(Data!$D$2:$D$44262=$A231)*(Data!$E$2:$E$44262=$B231)*(Data!$F$2:$F$44262))</f>
        <v>1963</v>
      </c>
      <c r="E231" s="48" cm="1">
        <f t="array" ref="E231">SUMPRODUCT((Data!$B$2:$B$44262=E$192)*(Data!$D$2:$D$44262=$A231)*(Data!$E$2:$E$44262=$B231)*(Data!$F$2:$F$44262))</f>
        <v>1023</v>
      </c>
      <c r="F231" s="48" cm="1">
        <f t="array" ref="F231">SUMPRODUCT((Data!$B$2:$B$44262=F$192)*(Data!$D$2:$D$44262=$A231)*(Data!$E$2:$E$44262=$B231)*(Data!$F$2:$F$44262))</f>
        <v>989</v>
      </c>
      <c r="G231" s="52"/>
      <c r="H231" s="68">
        <f t="shared" si="17"/>
        <v>-0.20399999999999999</v>
      </c>
      <c r="I231" s="68">
        <f t="shared" si="18"/>
        <v>-0.496</v>
      </c>
      <c r="J231" s="69">
        <f t="shared" si="19"/>
        <v>-3.3000000000000002E-2</v>
      </c>
      <c r="K231" s="52"/>
      <c r="L231" s="52"/>
      <c r="M231" s="52"/>
      <c r="N231" s="52"/>
      <c r="O231" s="52"/>
      <c r="P231" s="52"/>
      <c r="Q231" s="52"/>
      <c r="R231" s="52"/>
      <c r="S231" s="52"/>
      <c r="T231" s="52"/>
      <c r="U231" s="63"/>
      <c r="V231" s="63"/>
      <c r="W231" s="47"/>
      <c r="X231" s="47"/>
      <c r="Y231" s="47"/>
      <c r="Z231" s="47"/>
      <c r="AA231" s="47"/>
      <c r="AB231" s="47"/>
      <c r="AC231" s="47"/>
      <c r="AD231" s="47"/>
      <c r="AE231" s="47"/>
      <c r="AF231" s="47"/>
      <c r="AG231" s="47"/>
      <c r="AH231" s="52"/>
    </row>
    <row r="232" spans="1:34" ht="15.75" x14ac:dyDescent="0.25">
      <c r="A232" s="61" t="s">
        <v>34</v>
      </c>
      <c r="B232" s="61" t="s">
        <v>33</v>
      </c>
      <c r="C232" s="48" cm="1">
        <f t="array" ref="C232">SUMPRODUCT((Data!$B$2:$B$44262=C$192)*(Data!$D$2:$D$44262=$A232)*(Data!$E$2:$E$44262=$B232)*(Data!$F$2:$F$44262))</f>
        <v>1391</v>
      </c>
      <c r="D232" s="48" cm="1">
        <f t="array" ref="D232">SUMPRODUCT((Data!$B$2:$B$44262=D$192)*(Data!$D$2:$D$44262=$A232)*(Data!$E$2:$E$44262=$B232)*(Data!$F$2:$F$44262))</f>
        <v>1875</v>
      </c>
      <c r="E232" s="48" cm="1">
        <f t="array" ref="E232">SUMPRODUCT((Data!$B$2:$B$44262=E$192)*(Data!$D$2:$D$44262=$A232)*(Data!$E$2:$E$44262=$B232)*(Data!$F$2:$F$44262))</f>
        <v>1318</v>
      </c>
      <c r="F232" s="48" cm="1">
        <f t="array" ref="F232">SUMPRODUCT((Data!$B$2:$B$44262=F$192)*(Data!$D$2:$D$44262=$A232)*(Data!$E$2:$E$44262=$B232)*(Data!$F$2:$F$44262))</f>
        <v>1016</v>
      </c>
      <c r="G232" s="52"/>
      <c r="H232" s="68">
        <f t="shared" si="17"/>
        <v>-0.27</v>
      </c>
      <c r="I232" s="68">
        <f t="shared" si="18"/>
        <v>-0.45800000000000002</v>
      </c>
      <c r="J232" s="69">
        <f t="shared" si="19"/>
        <v>-0.22900000000000001</v>
      </c>
      <c r="K232" s="52"/>
      <c r="L232" s="52"/>
      <c r="M232" s="52"/>
      <c r="N232" s="52"/>
      <c r="O232" s="52"/>
      <c r="P232" s="52"/>
      <c r="Q232" s="52"/>
      <c r="R232" s="52"/>
      <c r="S232" s="52"/>
      <c r="T232" s="52"/>
      <c r="U232" s="63"/>
      <c r="V232" s="63"/>
      <c r="W232" s="47"/>
      <c r="X232" s="47"/>
      <c r="Y232" s="47"/>
      <c r="Z232" s="47"/>
      <c r="AA232" s="47"/>
      <c r="AB232" s="47"/>
      <c r="AC232" s="47"/>
      <c r="AD232" s="47"/>
      <c r="AE232" s="47"/>
      <c r="AF232" s="47"/>
      <c r="AG232" s="47"/>
      <c r="AH232" s="52"/>
    </row>
    <row r="233" spans="1:34" ht="15.75" x14ac:dyDescent="0.25">
      <c r="A233" s="59" t="s">
        <v>35</v>
      </c>
      <c r="B233" s="59" t="s">
        <v>12</v>
      </c>
      <c r="C233" s="45" cm="1">
        <f t="array" ref="C233">SUMPRODUCT((Data!$B$2:$B$8590=C$192)*(Data!$D$2:$D$8590=$A233)*(Data!$F$2:$F$8590))</f>
        <v>14485</v>
      </c>
      <c r="D233" s="45" cm="1">
        <f t="array" ref="D233">SUMPRODUCT((Data!$B$2:$B$8590=D$192)*(Data!$D$2:$D$8590=$A233)*(Data!$F$2:$F$8590))</f>
        <v>13370</v>
      </c>
      <c r="E233" s="45" cm="1">
        <f t="array" ref="E233">SUMPRODUCT((Data!$B$2:$B$8590=E$192)*(Data!$D$2:$D$8590=$A233)*(Data!$F$2:$F$8590))</f>
        <v>17837</v>
      </c>
      <c r="F233" s="45" cm="1">
        <f t="array" ref="F233">SUMPRODUCT((Data!$B$2:$B$8590=F$192)*(Data!$D$2:$D$8590=$A233)*(Data!$F$2:$F$8590))</f>
        <v>17798</v>
      </c>
      <c r="G233" s="52"/>
      <c r="H233" s="68">
        <f t="shared" si="17"/>
        <v>0.22900000000000001</v>
      </c>
      <c r="I233" s="68">
        <f t="shared" si="18"/>
        <v>0.33100000000000002</v>
      </c>
      <c r="J233" s="69">
        <f t="shared" si="19"/>
        <v>-2E-3</v>
      </c>
      <c r="K233" s="52"/>
      <c r="L233" s="52"/>
      <c r="M233" s="52"/>
      <c r="N233" s="52"/>
      <c r="O233" s="52"/>
      <c r="P233" s="52"/>
      <c r="Q233" s="52"/>
      <c r="R233" s="52"/>
      <c r="S233" s="52"/>
      <c r="T233" s="52"/>
      <c r="U233" s="63"/>
      <c r="V233" s="63"/>
      <c r="W233" s="47"/>
      <c r="X233" s="47"/>
      <c r="Y233" s="47"/>
      <c r="Z233" s="47"/>
      <c r="AA233" s="47"/>
      <c r="AB233" s="47"/>
      <c r="AC233" s="47"/>
      <c r="AD233" s="47"/>
      <c r="AE233" s="47"/>
      <c r="AF233" s="47"/>
      <c r="AG233" s="47"/>
      <c r="AH233" s="52"/>
    </row>
    <row r="234" spans="1:34" ht="15.75" x14ac:dyDescent="0.25">
      <c r="A234" s="61" t="s">
        <v>35</v>
      </c>
      <c r="B234" s="61" t="s">
        <v>36</v>
      </c>
      <c r="C234" s="48" cm="1">
        <f t="array" ref="C234">SUMPRODUCT((Data!$B$2:$B$44262=C$192)*(Data!$D$2:$D$44262=$A234)*(Data!$E$2:$E$44262=$B234)*(Data!$F$2:$F$44262))</f>
        <v>313</v>
      </c>
      <c r="D234" s="48" cm="1">
        <f t="array" ref="D234">SUMPRODUCT((Data!$B$2:$B$44262=D$192)*(Data!$D$2:$D$44262=$A234)*(Data!$E$2:$E$44262=$B234)*(Data!$F$2:$F$44262))</f>
        <v>103</v>
      </c>
      <c r="E234" s="48" cm="1">
        <f t="array" ref="E234">SUMPRODUCT((Data!$B$2:$B$44262=E$192)*(Data!$D$2:$D$44262=$A234)*(Data!$E$2:$E$44262=$B234)*(Data!$F$2:$F$44262))</f>
        <v>121</v>
      </c>
      <c r="F234" s="48" cm="1">
        <f t="array" ref="F234">SUMPRODUCT((Data!$B$2:$B$44262=F$192)*(Data!$D$2:$D$44262=$A234)*(Data!$E$2:$E$44262=$B234)*(Data!$F$2:$F$44262))</f>
        <v>287</v>
      </c>
      <c r="G234" s="52"/>
      <c r="H234" s="68">
        <f t="shared" si="17"/>
        <v>-8.3000000000000004E-2</v>
      </c>
      <c r="I234" s="68">
        <f t="shared" si="18"/>
        <v>1.786</v>
      </c>
      <c r="J234" s="69">
        <f t="shared" si="19"/>
        <v>1.3720000000000001</v>
      </c>
      <c r="K234" s="52"/>
      <c r="L234" s="52"/>
      <c r="M234" s="52"/>
      <c r="N234" s="52"/>
      <c r="O234" s="52"/>
      <c r="P234" s="52"/>
      <c r="Q234" s="52"/>
      <c r="R234" s="52"/>
      <c r="S234" s="52"/>
      <c r="T234" s="52"/>
      <c r="U234" s="63"/>
      <c r="V234" s="63"/>
      <c r="W234" s="47"/>
      <c r="X234" s="47"/>
      <c r="Y234" s="47"/>
      <c r="Z234" s="47"/>
      <c r="AA234" s="47"/>
      <c r="AB234" s="47"/>
      <c r="AC234" s="47"/>
      <c r="AD234" s="47"/>
      <c r="AE234" s="47"/>
      <c r="AF234" s="47"/>
      <c r="AG234" s="47"/>
      <c r="AH234" s="52"/>
    </row>
    <row r="235" spans="1:34" ht="15.75" x14ac:dyDescent="0.25">
      <c r="A235" s="61" t="s">
        <v>35</v>
      </c>
      <c r="B235" s="61" t="s">
        <v>37</v>
      </c>
      <c r="C235" s="48" cm="1">
        <f t="array" ref="C235">SUMPRODUCT((Data!$B$2:$B$44262=C$192)*(Data!$D$2:$D$44262=$A235)*(Data!$E$2:$E$44262=$B235)*(Data!$F$2:$F$44262))</f>
        <v>1797</v>
      </c>
      <c r="D235" s="48" cm="1">
        <f t="array" ref="D235">SUMPRODUCT((Data!$B$2:$B$44262=D$192)*(Data!$D$2:$D$44262=$A235)*(Data!$E$2:$E$44262=$B235)*(Data!$F$2:$F$44262))</f>
        <v>682</v>
      </c>
      <c r="E235" s="48" cm="1">
        <f t="array" ref="E235">SUMPRODUCT((Data!$B$2:$B$44262=E$192)*(Data!$D$2:$D$44262=$A235)*(Data!$E$2:$E$44262=$B235)*(Data!$F$2:$F$44262))</f>
        <v>792</v>
      </c>
      <c r="F235" s="48" cm="1">
        <f t="array" ref="F235">SUMPRODUCT((Data!$B$2:$B$44262=F$192)*(Data!$D$2:$D$44262=$A235)*(Data!$E$2:$E$44262=$B235)*(Data!$F$2:$F$44262))</f>
        <v>1250</v>
      </c>
      <c r="G235" s="52"/>
      <c r="H235" s="68">
        <f t="shared" si="17"/>
        <v>-0.30399999999999999</v>
      </c>
      <c r="I235" s="68">
        <f t="shared" si="18"/>
        <v>0.83299999999999996</v>
      </c>
      <c r="J235" s="69">
        <f t="shared" si="19"/>
        <v>0.57799999999999996</v>
      </c>
      <c r="K235" s="52"/>
      <c r="L235" s="52"/>
      <c r="M235" s="52"/>
      <c r="N235" s="52"/>
      <c r="O235" s="52"/>
      <c r="P235" s="52"/>
      <c r="Q235" s="52"/>
      <c r="R235" s="52"/>
      <c r="S235" s="52"/>
      <c r="T235" s="52"/>
      <c r="U235" s="63"/>
      <c r="V235" s="63"/>
      <c r="W235" s="47"/>
      <c r="X235" s="47"/>
      <c r="Y235" s="47"/>
      <c r="Z235" s="47"/>
      <c r="AA235" s="47"/>
      <c r="AB235" s="47"/>
      <c r="AC235" s="47"/>
      <c r="AD235" s="47"/>
      <c r="AE235" s="47"/>
      <c r="AF235" s="47"/>
      <c r="AG235" s="47"/>
      <c r="AH235" s="52"/>
    </row>
    <row r="236" spans="1:34" ht="15.75" x14ac:dyDescent="0.25">
      <c r="A236" s="61" t="s">
        <v>35</v>
      </c>
      <c r="B236" s="61" t="s">
        <v>38</v>
      </c>
      <c r="C236" s="48" cm="1">
        <f t="array" ref="C236">SUMPRODUCT((Data!$B$2:$B$44262=C$192)*(Data!$D$2:$D$44262=$A236)*(Data!$E$2:$E$44262=$B236)*(Data!$F$2:$F$44262))</f>
        <v>6748</v>
      </c>
      <c r="D236" s="48" cm="1">
        <f t="array" ref="D236">SUMPRODUCT((Data!$B$2:$B$44262=D$192)*(Data!$D$2:$D$44262=$A236)*(Data!$E$2:$E$44262=$B236)*(Data!$F$2:$F$44262))</f>
        <v>8505</v>
      </c>
      <c r="E236" s="48" cm="1">
        <f t="array" ref="E236">SUMPRODUCT((Data!$B$2:$B$44262=E$192)*(Data!$D$2:$D$44262=$A236)*(Data!$E$2:$E$44262=$B236)*(Data!$F$2:$F$44262))</f>
        <v>11923</v>
      </c>
      <c r="F236" s="48" cm="1">
        <f t="array" ref="F236">SUMPRODUCT((Data!$B$2:$B$44262=F$192)*(Data!$D$2:$D$44262=$A236)*(Data!$E$2:$E$44262=$B236)*(Data!$F$2:$F$44262))</f>
        <v>10630</v>
      </c>
      <c r="G236" s="52"/>
      <c r="H236" s="68">
        <f t="shared" si="17"/>
        <v>0.57499999999999996</v>
      </c>
      <c r="I236" s="68">
        <f t="shared" si="18"/>
        <v>0.25</v>
      </c>
      <c r="J236" s="69">
        <f t="shared" si="19"/>
        <v>-0.108</v>
      </c>
      <c r="K236" s="52"/>
      <c r="L236" s="52"/>
      <c r="M236" s="52"/>
      <c r="N236" s="52"/>
      <c r="O236" s="52"/>
      <c r="P236" s="52"/>
      <c r="Q236" s="52"/>
      <c r="R236" s="52"/>
      <c r="S236" s="52"/>
      <c r="T236" s="52"/>
      <c r="U236" s="63"/>
      <c r="V236" s="63"/>
      <c r="W236" s="47"/>
      <c r="X236" s="47"/>
      <c r="Y236" s="47"/>
      <c r="Z236" s="47"/>
      <c r="AA236" s="47"/>
      <c r="AB236" s="47"/>
      <c r="AC236" s="47"/>
      <c r="AD236" s="47"/>
      <c r="AE236" s="47"/>
      <c r="AF236" s="47"/>
      <c r="AG236" s="47"/>
      <c r="AH236" s="52"/>
    </row>
    <row r="237" spans="1:34" ht="15.75" x14ac:dyDescent="0.25">
      <c r="A237" s="61" t="s">
        <v>35</v>
      </c>
      <c r="B237" s="61" t="s">
        <v>21</v>
      </c>
      <c r="C237" s="48" cm="1">
        <f t="array" ref="C237">SUMPRODUCT((Data!$B$2:$B$44262=C$192)*(Data!$D$2:$D$44262=$A237)*(Data!$E$2:$E$44262=$B237)*(Data!$F$2:$F$44262))</f>
        <v>4046</v>
      </c>
      <c r="D237" s="48" cm="1">
        <f t="array" ref="D237">SUMPRODUCT((Data!$B$2:$B$44262=D$192)*(Data!$D$2:$D$44262=$A237)*(Data!$E$2:$E$44262=$B237)*(Data!$F$2:$F$44262))</f>
        <v>3079</v>
      </c>
      <c r="E237" s="48" cm="1">
        <f t="array" ref="E237">SUMPRODUCT((Data!$B$2:$B$44262=E$192)*(Data!$D$2:$D$44262=$A237)*(Data!$E$2:$E$44262=$B237)*(Data!$F$2:$F$44262))</f>
        <v>3721</v>
      </c>
      <c r="F237" s="48" cm="1">
        <f t="array" ref="F237">SUMPRODUCT((Data!$B$2:$B$44262=F$192)*(Data!$D$2:$D$44262=$A237)*(Data!$E$2:$E$44262=$B237)*(Data!$F$2:$F$44262))</f>
        <v>4219</v>
      </c>
      <c r="G237" s="52"/>
      <c r="H237" s="68">
        <f t="shared" si="17"/>
        <v>4.2999999999999997E-2</v>
      </c>
      <c r="I237" s="68">
        <f t="shared" si="18"/>
        <v>0.37</v>
      </c>
      <c r="J237" s="69">
        <f t="shared" si="19"/>
        <v>0.13400000000000001</v>
      </c>
      <c r="K237" s="52"/>
      <c r="L237" s="52"/>
      <c r="M237" s="52"/>
      <c r="N237" s="52"/>
      <c r="O237" s="52"/>
      <c r="P237" s="52"/>
      <c r="Q237" s="52"/>
      <c r="R237" s="52"/>
      <c r="S237" s="52"/>
      <c r="T237" s="52"/>
      <c r="U237" s="63"/>
      <c r="V237" s="63"/>
      <c r="W237" s="47"/>
      <c r="X237" s="47"/>
      <c r="Y237" s="47"/>
      <c r="Z237" s="47"/>
      <c r="AA237" s="47"/>
      <c r="AB237" s="47"/>
      <c r="AC237" s="47"/>
      <c r="AD237" s="47"/>
      <c r="AE237" s="47"/>
      <c r="AF237" s="47"/>
      <c r="AG237" s="47"/>
      <c r="AH237" s="52"/>
    </row>
    <row r="238" spans="1:34" ht="15.75" x14ac:dyDescent="0.25">
      <c r="A238" s="61" t="s">
        <v>35</v>
      </c>
      <c r="B238" s="61" t="s">
        <v>22</v>
      </c>
      <c r="C238" s="48" cm="1">
        <f t="array" ref="C238">SUMPRODUCT((Data!$B$2:$B$44262=C$192)*(Data!$D$2:$D$44262=$A238)*(Data!$E$2:$E$44262=$B238)*(Data!$F$2:$F$44262))</f>
        <v>663</v>
      </c>
      <c r="D238" s="48" cm="1">
        <f t="array" ref="D238">SUMPRODUCT((Data!$B$2:$B$44262=D$192)*(Data!$D$2:$D$44262=$A238)*(Data!$E$2:$E$44262=$B238)*(Data!$F$2:$F$44262))</f>
        <v>470</v>
      </c>
      <c r="E238" s="48" cm="1">
        <f t="array" ref="E238">SUMPRODUCT((Data!$B$2:$B$44262=E$192)*(Data!$D$2:$D$44262=$A238)*(Data!$E$2:$E$44262=$B238)*(Data!$F$2:$F$44262))</f>
        <v>514</v>
      </c>
      <c r="F238" s="48" cm="1">
        <f t="array" ref="F238">SUMPRODUCT((Data!$B$2:$B$44262=F$192)*(Data!$D$2:$D$44262=$A238)*(Data!$E$2:$E$44262=$B238)*(Data!$F$2:$F$44262))</f>
        <v>668</v>
      </c>
      <c r="G238" s="52"/>
      <c r="H238" s="68">
        <f t="shared" si="17"/>
        <v>8.0000000000000002E-3</v>
      </c>
      <c r="I238" s="68">
        <f t="shared" si="18"/>
        <v>0.42099999999999999</v>
      </c>
      <c r="J238" s="69">
        <f t="shared" si="19"/>
        <v>0.3</v>
      </c>
      <c r="K238" s="52"/>
      <c r="L238" s="52"/>
      <c r="M238" s="52"/>
      <c r="N238" s="52"/>
      <c r="O238" s="52"/>
      <c r="P238" s="52"/>
      <c r="Q238" s="52"/>
      <c r="R238" s="52"/>
      <c r="S238" s="52"/>
      <c r="T238" s="52"/>
      <c r="U238" s="63"/>
      <c r="V238" s="63"/>
      <c r="W238" s="47"/>
      <c r="X238" s="47"/>
      <c r="Y238" s="47"/>
      <c r="Z238" s="47"/>
      <c r="AA238" s="47"/>
      <c r="AB238" s="47"/>
      <c r="AC238" s="47"/>
      <c r="AD238" s="47"/>
      <c r="AE238" s="47"/>
      <c r="AF238" s="47"/>
      <c r="AG238" s="47"/>
      <c r="AH238" s="52"/>
    </row>
    <row r="239" spans="1:34" ht="15.75" x14ac:dyDescent="0.25">
      <c r="A239" s="61" t="s">
        <v>35</v>
      </c>
      <c r="B239" s="61" t="s">
        <v>23</v>
      </c>
      <c r="C239" s="48" cm="1">
        <f t="array" ref="C239">SUMPRODUCT((Data!$B$2:$B$44262=C$192)*(Data!$D$2:$D$44262=$A239)*(Data!$E$2:$E$44262=$B239)*(Data!$F$2:$F$44262))</f>
        <v>918</v>
      </c>
      <c r="D239" s="48" cm="1">
        <f t="array" ref="D239">SUMPRODUCT((Data!$B$2:$B$44262=D$192)*(Data!$D$2:$D$44262=$A239)*(Data!$E$2:$E$44262=$B239)*(Data!$F$2:$F$44262))</f>
        <v>531</v>
      </c>
      <c r="E239" s="48" cm="1">
        <f t="array" ref="E239">SUMPRODUCT((Data!$B$2:$B$44262=E$192)*(Data!$D$2:$D$44262=$A239)*(Data!$E$2:$E$44262=$B239)*(Data!$F$2:$F$44262))</f>
        <v>766</v>
      </c>
      <c r="F239" s="48" cm="1">
        <f t="array" ref="F239">SUMPRODUCT((Data!$B$2:$B$44262=F$192)*(Data!$D$2:$D$44262=$A239)*(Data!$E$2:$E$44262=$B239)*(Data!$F$2:$F$44262))</f>
        <v>744</v>
      </c>
      <c r="G239" s="52"/>
      <c r="H239" s="68">
        <f t="shared" si="17"/>
        <v>-0.19</v>
      </c>
      <c r="I239" s="68">
        <f t="shared" si="18"/>
        <v>0.40100000000000002</v>
      </c>
      <c r="J239" s="69">
        <f t="shared" si="19"/>
        <v>-2.9000000000000001E-2</v>
      </c>
      <c r="K239" s="52"/>
      <c r="L239" s="52"/>
      <c r="M239" s="52"/>
      <c r="N239" s="52"/>
      <c r="O239" s="52"/>
      <c r="P239" s="52"/>
      <c r="Q239" s="52"/>
      <c r="R239" s="52"/>
      <c r="S239" s="52"/>
      <c r="T239" s="52"/>
      <c r="U239" s="63"/>
      <c r="V239" s="63"/>
      <c r="W239" s="47"/>
      <c r="X239" s="47"/>
      <c r="Y239" s="47"/>
      <c r="Z239" s="47"/>
      <c r="AA239" s="47"/>
      <c r="AB239" s="47"/>
      <c r="AC239" s="47"/>
      <c r="AD239" s="47"/>
      <c r="AE239" s="47"/>
      <c r="AF239" s="47"/>
      <c r="AG239" s="47"/>
      <c r="AH239" s="52"/>
    </row>
    <row r="240" spans="1:34" ht="15.75" x14ac:dyDescent="0.25">
      <c r="A240" s="59" t="s">
        <v>39</v>
      </c>
      <c r="B240" s="59" t="s">
        <v>12</v>
      </c>
      <c r="C240" s="45" cm="1">
        <f t="array" ref="C240">SUMPRODUCT((Data!$B$2:$B$8590=C$192)*(Data!$D$2:$D$8590=$A240)*(Data!$F$2:$F$8590))</f>
        <v>1396</v>
      </c>
      <c r="D240" s="45" cm="1">
        <f t="array" ref="D240">SUMPRODUCT((Data!$B$2:$B$8590=D$192)*(Data!$D$2:$D$8590=$A240)*(Data!$F$2:$F$8590))</f>
        <v>1021</v>
      </c>
      <c r="E240" s="45" cm="1">
        <f t="array" ref="E240">SUMPRODUCT((Data!$B$2:$B$8590=E$192)*(Data!$D$2:$D$8590=$A240)*(Data!$F$2:$F$8590))</f>
        <v>1394</v>
      </c>
      <c r="F240" s="45" cm="1">
        <f t="array" ref="F240">SUMPRODUCT((Data!$B$2:$B$8590=F$192)*(Data!$D$2:$D$8590=$A240)*(Data!$F$2:$F$8590))</f>
        <v>2412</v>
      </c>
      <c r="G240" s="52"/>
      <c r="H240" s="68">
        <f t="shared" si="17"/>
        <v>0.72799999999999998</v>
      </c>
      <c r="I240" s="68">
        <f t="shared" si="18"/>
        <v>1.3620000000000001</v>
      </c>
      <c r="J240" s="69">
        <f t="shared" si="19"/>
        <v>0.73</v>
      </c>
      <c r="K240" s="52"/>
      <c r="L240" s="52"/>
      <c r="M240" s="52"/>
      <c r="N240" s="52"/>
      <c r="O240" s="52"/>
      <c r="P240" s="52"/>
      <c r="Q240" s="52"/>
      <c r="R240" s="52"/>
      <c r="S240" s="52"/>
      <c r="T240" s="52"/>
      <c r="U240" s="63"/>
      <c r="V240" s="63"/>
      <c r="W240" s="47"/>
      <c r="X240" s="47"/>
      <c r="Y240" s="47"/>
      <c r="Z240" s="47"/>
      <c r="AA240" s="47"/>
      <c r="AB240" s="47"/>
      <c r="AC240" s="47"/>
      <c r="AD240" s="47"/>
      <c r="AE240" s="47"/>
      <c r="AF240" s="47"/>
      <c r="AG240" s="47"/>
      <c r="AH240" s="52"/>
    </row>
    <row r="241" spans="1:34" ht="15.75" x14ac:dyDescent="0.25">
      <c r="A241" s="61" t="s">
        <v>39</v>
      </c>
      <c r="B241" s="52" t="s">
        <v>169</v>
      </c>
      <c r="C241" s="48" cm="1">
        <f t="array" ref="C241">SUMPRODUCT((Data!$B$2:$B$44262=C$192)*(Data!$D$2:$D$44262=$A241)*(Data!$E$2:$E$44262=$B241)*(Data!$F$2:$F$44262))</f>
        <v>340</v>
      </c>
      <c r="D241" s="48" cm="1">
        <f t="array" ref="D241">SUMPRODUCT((Data!$B$2:$B$44262=D$192)*(Data!$D$2:$D$44262=$A241)*(Data!$E$2:$E$44262=$B241)*(Data!$F$2:$F$44262))</f>
        <v>466</v>
      </c>
      <c r="E241" s="48" cm="1">
        <f t="array" ref="E241">SUMPRODUCT((Data!$B$2:$B$44262=E$192)*(Data!$D$2:$D$44262=$A241)*(Data!$E$2:$E$44262=$B241)*(Data!$F$2:$F$44262))</f>
        <v>606</v>
      </c>
      <c r="F241" s="48" cm="1">
        <f t="array" ref="F241">SUMPRODUCT((Data!$B$2:$B$44262=F$192)*(Data!$D$2:$D$44262=$A241)*(Data!$E$2:$E$44262=$B241)*(Data!$F$2:$F$44262))</f>
        <v>702</v>
      </c>
      <c r="G241" s="52"/>
      <c r="H241" s="68">
        <f t="shared" si="17"/>
        <v>1.0649999999999999</v>
      </c>
      <c r="I241" s="68">
        <f t="shared" si="18"/>
        <v>0.50600000000000001</v>
      </c>
      <c r="J241" s="69">
        <f t="shared" si="19"/>
        <v>0.158</v>
      </c>
      <c r="K241" s="52"/>
      <c r="L241" s="52"/>
      <c r="M241" s="52"/>
      <c r="N241" s="52"/>
      <c r="O241" s="52"/>
      <c r="P241" s="52"/>
      <c r="Q241" s="52"/>
      <c r="R241" s="52"/>
      <c r="S241" s="52"/>
      <c r="T241" s="52"/>
      <c r="U241" s="63"/>
      <c r="V241" s="63"/>
      <c r="W241" s="47"/>
      <c r="X241" s="47"/>
      <c r="Y241" s="47"/>
      <c r="Z241" s="47"/>
      <c r="AA241" s="47"/>
      <c r="AB241" s="47"/>
      <c r="AC241" s="47"/>
      <c r="AD241" s="47"/>
      <c r="AE241" s="47"/>
      <c r="AF241" s="47"/>
      <c r="AG241" s="47"/>
      <c r="AH241" s="52"/>
    </row>
    <row r="242" spans="1:34" ht="15.75" x14ac:dyDescent="0.25">
      <c r="A242" s="61" t="s">
        <v>39</v>
      </c>
      <c r="B242" s="52" t="s">
        <v>170</v>
      </c>
      <c r="C242" s="48" cm="1">
        <f t="array" ref="C242">SUMPRODUCT((Data!$B$2:$B$44262=C$192)*(Data!$D$2:$D$44262=$A242)*(Data!$E$2:$E$44262=$B242)*(Data!$F$2:$F$44262))</f>
        <v>55</v>
      </c>
      <c r="D242" s="48" cm="1">
        <f t="array" ref="D242">SUMPRODUCT((Data!$B$2:$B$44262=D$192)*(Data!$D$2:$D$44262=$A242)*(Data!$E$2:$E$44262=$B242)*(Data!$F$2:$F$44262))</f>
        <v>101</v>
      </c>
      <c r="E242" s="48" cm="1">
        <f t="array" ref="E242">SUMPRODUCT((Data!$B$2:$B$44262=E$192)*(Data!$D$2:$D$44262=$A242)*(Data!$E$2:$E$44262=$B242)*(Data!$F$2:$F$44262))</f>
        <v>143</v>
      </c>
      <c r="F242" s="48" cm="1">
        <f t="array" ref="F242">SUMPRODUCT((Data!$B$2:$B$44262=F$192)*(Data!$D$2:$D$44262=$A242)*(Data!$E$2:$E$44262=$B242)*(Data!$F$2:$F$44262))</f>
        <v>135</v>
      </c>
      <c r="G242" s="52"/>
      <c r="H242" s="68">
        <f t="shared" si="17"/>
        <v>1.4550000000000001</v>
      </c>
      <c r="I242" s="68">
        <f t="shared" si="18"/>
        <v>0.33700000000000002</v>
      </c>
      <c r="J242" s="69">
        <f t="shared" si="19"/>
        <v>-5.6000000000000001E-2</v>
      </c>
      <c r="K242" s="52"/>
      <c r="L242" s="52"/>
      <c r="M242" s="52"/>
      <c r="N242" s="52"/>
      <c r="O242" s="52"/>
      <c r="P242" s="52"/>
      <c r="Q242" s="52"/>
      <c r="R242" s="52"/>
      <c r="S242" s="52"/>
      <c r="T242" s="52"/>
      <c r="U242" s="63"/>
      <c r="V242" s="63"/>
      <c r="W242" s="47"/>
      <c r="X242" s="47"/>
      <c r="Y242" s="47"/>
      <c r="Z242" s="47"/>
      <c r="AA242" s="47"/>
      <c r="AB242" s="47"/>
      <c r="AC242" s="47"/>
      <c r="AD242" s="47"/>
      <c r="AE242" s="47"/>
      <c r="AF242" s="47"/>
      <c r="AG242" s="47"/>
      <c r="AH242" s="52"/>
    </row>
    <row r="243" spans="1:34" ht="15.75" x14ac:dyDescent="0.25">
      <c r="A243" s="61" t="s">
        <v>39</v>
      </c>
      <c r="B243" s="52" t="s">
        <v>42</v>
      </c>
      <c r="C243" s="48" cm="1">
        <f t="array" ref="C243">SUMPRODUCT((Data!$B$2:$B$44262=C$192)*(Data!$D$2:$D$44262=$A243)*(Data!$E$2:$E$44262=$B243)*(Data!$F$2:$F$44262))</f>
        <v>0</v>
      </c>
      <c r="D243" s="48" cm="1">
        <f t="array" ref="D243">SUMPRODUCT((Data!$B$2:$B$44262=D$192)*(Data!$D$2:$D$44262=$A243)*(Data!$E$2:$E$44262=$B243)*(Data!$F$2:$F$44262))</f>
        <v>2</v>
      </c>
      <c r="E243" s="48" cm="1">
        <f t="array" ref="E243">SUMPRODUCT((Data!$B$2:$B$44262=E$192)*(Data!$D$2:$D$44262=$A243)*(Data!$E$2:$E$44262=$B243)*(Data!$F$2:$F$44262))</f>
        <v>17</v>
      </c>
      <c r="F243" s="48" cm="1">
        <f t="array" ref="F243">SUMPRODUCT((Data!$B$2:$B$44262=F$192)*(Data!$D$2:$D$44262=$A243)*(Data!$E$2:$E$44262=$B243)*(Data!$F$2:$F$44262))</f>
        <v>4</v>
      </c>
      <c r="G243" s="52"/>
      <c r="H243" s="68" t="e">
        <f t="shared" si="17"/>
        <v>#DIV/0!</v>
      </c>
      <c r="I243" s="68">
        <f t="shared" si="18"/>
        <v>1</v>
      </c>
      <c r="J243" s="69">
        <f t="shared" si="19"/>
        <v>-0.76500000000000001</v>
      </c>
      <c r="K243" s="52"/>
      <c r="L243" s="52"/>
      <c r="M243" s="52"/>
      <c r="N243" s="52"/>
      <c r="O243" s="52"/>
      <c r="P243" s="52"/>
      <c r="Q243" s="52"/>
      <c r="R243" s="52"/>
      <c r="S243" s="52"/>
      <c r="T243" s="52"/>
      <c r="U243" s="63"/>
      <c r="V243" s="63"/>
      <c r="W243" s="47"/>
      <c r="X243" s="47"/>
      <c r="Y243" s="47"/>
      <c r="Z243" s="47"/>
      <c r="AA243" s="47"/>
      <c r="AB243" s="47"/>
      <c r="AC243" s="47"/>
      <c r="AD243" s="47"/>
      <c r="AE243" s="47"/>
      <c r="AF243" s="47"/>
      <c r="AG243" s="47"/>
      <c r="AH243" s="52"/>
    </row>
    <row r="244" spans="1:34" ht="15.75" x14ac:dyDescent="0.25">
      <c r="A244" s="61" t="s">
        <v>39</v>
      </c>
      <c r="B244" s="52" t="s">
        <v>43</v>
      </c>
      <c r="C244" s="48" cm="1">
        <f t="array" ref="C244">SUMPRODUCT((Data!$B$2:$B$44262=C$192)*(Data!$D$2:$D$44262=$A244)*(Data!$E$2:$E$44262=$B244)*(Data!$F$2:$F$44262))</f>
        <v>3</v>
      </c>
      <c r="D244" s="48" cm="1">
        <f t="array" ref="D244">SUMPRODUCT((Data!$B$2:$B$44262=D$192)*(Data!$D$2:$D$44262=$A244)*(Data!$E$2:$E$44262=$B244)*(Data!$F$2:$F$44262))</f>
        <v>1</v>
      </c>
      <c r="E244" s="48" cm="1">
        <f t="array" ref="E244">SUMPRODUCT((Data!$B$2:$B$44262=E$192)*(Data!$D$2:$D$44262=$A244)*(Data!$E$2:$E$44262=$B244)*(Data!$F$2:$F$44262))</f>
        <v>4</v>
      </c>
      <c r="F244" s="48" cm="1">
        <f t="array" ref="F244">SUMPRODUCT((Data!$B$2:$B$44262=F$192)*(Data!$D$2:$D$44262=$A244)*(Data!$E$2:$E$44262=$B244)*(Data!$F$2:$F$44262))</f>
        <v>6</v>
      </c>
      <c r="G244" s="52"/>
      <c r="H244" s="68">
        <f t="shared" si="17"/>
        <v>1</v>
      </c>
      <c r="I244" s="68">
        <f t="shared" si="18"/>
        <v>5</v>
      </c>
      <c r="J244" s="69">
        <f t="shared" si="19"/>
        <v>0.5</v>
      </c>
      <c r="K244" s="52"/>
      <c r="L244" s="52"/>
      <c r="M244" s="52"/>
      <c r="N244" s="52"/>
      <c r="O244" s="52"/>
      <c r="P244" s="52"/>
      <c r="Q244" s="52"/>
      <c r="R244" s="52"/>
      <c r="S244" s="52"/>
      <c r="T244" s="52"/>
      <c r="U244" s="63"/>
      <c r="V244" s="63"/>
      <c r="W244" s="47"/>
      <c r="X244" s="47"/>
      <c r="Y244" s="47"/>
      <c r="Z244" s="47"/>
      <c r="AA244" s="47"/>
      <c r="AB244" s="47"/>
      <c r="AC244" s="47"/>
      <c r="AD244" s="47"/>
      <c r="AE244" s="47"/>
      <c r="AF244" s="47"/>
      <c r="AG244" s="47"/>
      <c r="AH244" s="52"/>
    </row>
    <row r="245" spans="1:34" ht="15.75" x14ac:dyDescent="0.25">
      <c r="A245" s="61" t="s">
        <v>39</v>
      </c>
      <c r="B245" s="52" t="s">
        <v>44</v>
      </c>
      <c r="C245" s="48" cm="1">
        <f t="array" ref="C245">SUMPRODUCT((Data!$B$2:$B$44262=C$192)*(Data!$D$2:$D$44262=$A245)*(Data!$E$2:$E$44262=$B245)*(Data!$F$2:$F$44262))</f>
        <v>13</v>
      </c>
      <c r="D245" s="48" cm="1">
        <f t="array" ref="D245">SUMPRODUCT((Data!$B$2:$B$44262=D$192)*(Data!$D$2:$D$44262=$A245)*(Data!$E$2:$E$44262=$B245)*(Data!$F$2:$F$44262))</f>
        <v>20</v>
      </c>
      <c r="E245" s="48" cm="1">
        <f t="array" ref="E245">SUMPRODUCT((Data!$B$2:$B$44262=E$192)*(Data!$D$2:$D$44262=$A245)*(Data!$E$2:$E$44262=$B245)*(Data!$F$2:$F$44262))</f>
        <v>15</v>
      </c>
      <c r="F245" s="48" cm="1">
        <f t="array" ref="F245">SUMPRODUCT((Data!$B$2:$B$44262=F$192)*(Data!$D$2:$D$44262=$A245)*(Data!$E$2:$E$44262=$B245)*(Data!$F$2:$F$44262))</f>
        <v>24</v>
      </c>
      <c r="G245" s="52"/>
      <c r="H245" s="68">
        <f t="shared" si="17"/>
        <v>0.84599999999999997</v>
      </c>
      <c r="I245" s="68">
        <f t="shared" si="18"/>
        <v>0.2</v>
      </c>
      <c r="J245" s="69">
        <f t="shared" si="19"/>
        <v>0.6</v>
      </c>
      <c r="K245" s="52"/>
      <c r="L245" s="52"/>
      <c r="M245" s="52"/>
      <c r="N245" s="52"/>
      <c r="O245" s="52"/>
      <c r="P245" s="52"/>
      <c r="Q245" s="52"/>
      <c r="R245" s="52"/>
      <c r="S245" s="52"/>
      <c r="T245" s="52"/>
      <c r="U245" s="63"/>
      <c r="V245" s="63"/>
      <c r="W245" s="47"/>
      <c r="X245" s="47"/>
      <c r="Y245" s="47"/>
      <c r="Z245" s="47"/>
      <c r="AA245" s="47"/>
      <c r="AB245" s="47"/>
      <c r="AC245" s="47"/>
      <c r="AD245" s="47"/>
      <c r="AE245" s="47"/>
      <c r="AF245" s="47"/>
      <c r="AG245" s="47"/>
      <c r="AH245" s="52"/>
    </row>
    <row r="246" spans="1:34" ht="15.75" x14ac:dyDescent="0.25">
      <c r="A246" s="61" t="s">
        <v>39</v>
      </c>
      <c r="B246" s="52" t="s">
        <v>189</v>
      </c>
      <c r="C246" s="48" cm="1">
        <f t="array" ref="C246">SUMPRODUCT((Data!$B$2:$B$44262=C$192)*(Data!$D$2:$D$44262=$A246)*(Data!$E$2:$E$44262=$B246)*(Data!$F$2:$F$44262))</f>
        <v>26</v>
      </c>
      <c r="D246" s="48" cm="1">
        <f t="array" ref="D246">SUMPRODUCT((Data!$B$2:$B$44262=D$192)*(Data!$D$2:$D$44262=$A246)*(Data!$E$2:$E$44262=$B246)*(Data!$F$2:$F$44262))</f>
        <v>18</v>
      </c>
      <c r="E246" s="48" cm="1">
        <f t="array" ref="E246">SUMPRODUCT((Data!$B$2:$B$44262=E$192)*(Data!$D$2:$D$44262=$A246)*(Data!$E$2:$E$44262=$B246)*(Data!$F$2:$F$44262))</f>
        <v>16</v>
      </c>
      <c r="F246" s="48" cm="1">
        <f t="array" ref="F246">SUMPRODUCT((Data!$B$2:$B$44262=F$192)*(Data!$D$2:$D$44262=$A246)*(Data!$E$2:$E$44262=$B246)*(Data!$F$2:$F$44262))</f>
        <v>14</v>
      </c>
      <c r="G246" s="52"/>
      <c r="H246" s="68">
        <f t="shared" si="17"/>
        <v>-0.46200000000000002</v>
      </c>
      <c r="I246" s="68">
        <f t="shared" si="18"/>
        <v>-0.222</v>
      </c>
      <c r="J246" s="69">
        <f t="shared" si="19"/>
        <v>-0.125</v>
      </c>
      <c r="K246" s="52"/>
      <c r="L246" s="52"/>
      <c r="M246" s="52"/>
      <c r="N246" s="52"/>
      <c r="O246" s="52"/>
      <c r="P246" s="52"/>
      <c r="Q246" s="52"/>
      <c r="R246" s="52"/>
      <c r="S246" s="52"/>
      <c r="T246" s="52"/>
      <c r="U246" s="63"/>
      <c r="V246" s="63"/>
      <c r="W246" s="47"/>
      <c r="X246" s="47"/>
      <c r="Y246" s="47"/>
      <c r="Z246" s="47"/>
      <c r="AA246" s="47"/>
      <c r="AB246" s="47"/>
      <c r="AC246" s="47"/>
      <c r="AD246" s="47"/>
      <c r="AE246" s="47"/>
      <c r="AF246" s="47"/>
      <c r="AG246" s="47"/>
      <c r="AH246" s="52"/>
    </row>
    <row r="247" spans="1:34" ht="15.75" x14ac:dyDescent="0.25">
      <c r="A247" s="61" t="s">
        <v>39</v>
      </c>
      <c r="B247" s="52" t="s">
        <v>220</v>
      </c>
      <c r="C247" s="48" cm="1">
        <f t="array" ref="C247">SUMPRODUCT((Data!$B$2:$B$44262=C$192)*(Data!$D$2:$D$44262=$A247)*(Data!$E$2:$E$44262=$B247)*(Data!$F$2:$F$44262))</f>
        <v>5</v>
      </c>
      <c r="D247" s="48" cm="1">
        <f t="array" ref="D247">SUMPRODUCT((Data!$B$2:$B$44262=D$192)*(Data!$D$2:$D$44262=$A247)*(Data!$E$2:$E$44262=$B247)*(Data!$F$2:$F$44262))</f>
        <v>4</v>
      </c>
      <c r="E247" s="48" cm="1">
        <f t="array" ref="E247">SUMPRODUCT((Data!$B$2:$B$44262=E$192)*(Data!$D$2:$D$44262=$A247)*(Data!$E$2:$E$44262=$B247)*(Data!$F$2:$F$44262))</f>
        <v>3</v>
      </c>
      <c r="F247" s="48" cm="1">
        <f t="array" ref="F247">SUMPRODUCT((Data!$B$2:$B$44262=F$192)*(Data!$D$2:$D$44262=$A247)*(Data!$E$2:$E$44262=$B247)*(Data!$F$2:$F$44262))</f>
        <v>2</v>
      </c>
      <c r="G247" s="52"/>
      <c r="H247" s="68">
        <f t="shared" si="17"/>
        <v>-0.6</v>
      </c>
      <c r="I247" s="68">
        <f t="shared" si="18"/>
        <v>-0.5</v>
      </c>
      <c r="J247" s="69">
        <f t="shared" si="19"/>
        <v>-0.33300000000000002</v>
      </c>
      <c r="K247" s="52"/>
      <c r="L247" s="52"/>
      <c r="M247" s="52"/>
      <c r="N247" s="52"/>
      <c r="O247" s="52"/>
      <c r="P247" s="52"/>
      <c r="Q247" s="52"/>
      <c r="R247" s="52"/>
      <c r="S247" s="52"/>
      <c r="T247" s="52"/>
      <c r="U247" s="63"/>
      <c r="V247" s="63"/>
      <c r="W247" s="47"/>
      <c r="X247" s="47"/>
      <c r="Y247" s="47"/>
      <c r="Z247" s="47"/>
      <c r="AA247" s="47"/>
      <c r="AB247" s="47"/>
      <c r="AC247" s="47"/>
      <c r="AD247" s="47"/>
      <c r="AE247" s="47"/>
      <c r="AF247" s="47"/>
      <c r="AG247" s="47"/>
      <c r="AH247" s="52"/>
    </row>
    <row r="248" spans="1:34" ht="15.75" x14ac:dyDescent="0.25">
      <c r="A248" s="61" t="s">
        <v>39</v>
      </c>
      <c r="B248" s="52" t="s">
        <v>47</v>
      </c>
      <c r="C248" s="48" cm="1">
        <f t="array" ref="C248">SUMPRODUCT((Data!$B$2:$B$44262=C$192)*(Data!$D$2:$D$44262=$A248)*(Data!$E$2:$E$44262=$B248)*(Data!$F$2:$F$44262))</f>
        <v>288</v>
      </c>
      <c r="D248" s="48" cm="1">
        <f t="array" ref="D248">SUMPRODUCT((Data!$B$2:$B$44262=D$192)*(Data!$D$2:$D$44262=$A248)*(Data!$E$2:$E$44262=$B248)*(Data!$F$2:$F$44262))</f>
        <v>82</v>
      </c>
      <c r="E248" s="48" cm="1">
        <f t="array" ref="E248">SUMPRODUCT((Data!$B$2:$B$44262=E$192)*(Data!$D$2:$D$44262=$A248)*(Data!$E$2:$E$44262=$B248)*(Data!$F$2:$F$44262))</f>
        <v>135</v>
      </c>
      <c r="F248" s="48" cm="1">
        <f t="array" ref="F248">SUMPRODUCT((Data!$B$2:$B$44262=F$192)*(Data!$D$2:$D$44262=$A248)*(Data!$E$2:$E$44262=$B248)*(Data!$F$2:$F$44262))</f>
        <v>521</v>
      </c>
      <c r="G248" s="52"/>
      <c r="H248" s="68">
        <f t="shared" si="17"/>
        <v>0.80900000000000005</v>
      </c>
      <c r="I248" s="68">
        <f t="shared" si="18"/>
        <v>5.3540000000000001</v>
      </c>
      <c r="J248" s="69">
        <f t="shared" si="19"/>
        <v>2.859</v>
      </c>
      <c r="K248" s="52"/>
      <c r="L248" s="52"/>
      <c r="M248" s="52"/>
      <c r="N248" s="52"/>
      <c r="O248" s="52"/>
      <c r="P248" s="52"/>
      <c r="Q248" s="52"/>
      <c r="R248" s="52"/>
      <c r="S248" s="52"/>
      <c r="T248" s="52"/>
      <c r="U248" s="63"/>
      <c r="V248" s="63"/>
      <c r="W248" s="47"/>
      <c r="X248" s="47"/>
      <c r="Y248" s="47"/>
      <c r="Z248" s="47"/>
      <c r="AA248" s="47"/>
      <c r="AB248" s="47"/>
      <c r="AC248" s="47"/>
      <c r="AD248" s="47"/>
      <c r="AE248" s="47"/>
      <c r="AF248" s="47"/>
      <c r="AG248" s="47"/>
      <c r="AH248" s="52"/>
    </row>
    <row r="249" spans="1:34" ht="15.75" x14ac:dyDescent="0.25">
      <c r="A249" s="61" t="s">
        <v>39</v>
      </c>
      <c r="B249" s="52" t="s">
        <v>48</v>
      </c>
      <c r="C249" s="48" cm="1">
        <f t="array" ref="C249">SUMPRODUCT((Data!$B$2:$B$44262=C$192)*(Data!$D$2:$D$44262=$A249)*(Data!$E$2:$E$44262=$B249)*(Data!$F$2:$F$44262))</f>
        <v>9</v>
      </c>
      <c r="D249" s="48" cm="1">
        <f t="array" ref="D249">SUMPRODUCT((Data!$B$2:$B$44262=D$192)*(Data!$D$2:$D$44262=$A249)*(Data!$E$2:$E$44262=$B249)*(Data!$F$2:$F$44262))</f>
        <v>0</v>
      </c>
      <c r="E249" s="48" cm="1">
        <f t="array" ref="E249">SUMPRODUCT((Data!$B$2:$B$44262=E$192)*(Data!$D$2:$D$44262=$A249)*(Data!$E$2:$E$44262=$B249)*(Data!$F$2:$F$44262))</f>
        <v>2</v>
      </c>
      <c r="F249" s="48" cm="1">
        <f t="array" ref="F249">SUMPRODUCT((Data!$B$2:$B$44262=F$192)*(Data!$D$2:$D$44262=$A249)*(Data!$E$2:$E$44262=$B249)*(Data!$F$2:$F$44262))</f>
        <v>16</v>
      </c>
      <c r="G249" s="52"/>
      <c r="H249" s="68">
        <f t="shared" si="17"/>
        <v>0.77800000000000002</v>
      </c>
      <c r="I249" s="68" t="e">
        <f t="shared" si="18"/>
        <v>#DIV/0!</v>
      </c>
      <c r="J249" s="69">
        <f t="shared" si="19"/>
        <v>7</v>
      </c>
      <c r="K249" s="52"/>
      <c r="L249" s="52"/>
      <c r="M249" s="52"/>
      <c r="N249" s="52"/>
      <c r="O249" s="52"/>
      <c r="P249" s="52"/>
      <c r="Q249" s="52"/>
      <c r="R249" s="52"/>
      <c r="S249" s="52"/>
      <c r="T249" s="52"/>
      <c r="U249" s="63"/>
      <c r="V249" s="63"/>
      <c r="W249" s="47"/>
      <c r="X249" s="47"/>
      <c r="Y249" s="47"/>
      <c r="Z249" s="47"/>
      <c r="AA249" s="47"/>
      <c r="AB249" s="47"/>
      <c r="AC249" s="47"/>
      <c r="AD249" s="47"/>
      <c r="AE249" s="47"/>
      <c r="AF249" s="47"/>
      <c r="AG249" s="47"/>
      <c r="AH249" s="52"/>
    </row>
    <row r="250" spans="1:34" ht="15.75" x14ac:dyDescent="0.25">
      <c r="A250" s="61" t="s">
        <v>39</v>
      </c>
      <c r="B250" s="52" t="s">
        <v>171</v>
      </c>
      <c r="C250" s="48" cm="1">
        <f t="array" ref="C250">SUMPRODUCT((Data!$B$2:$B$44262=C$192)*(Data!$D$2:$D$44262=$A250)*(Data!$E$2:$E$44262=$B250)*(Data!$F$2:$F$44262))</f>
        <v>4</v>
      </c>
      <c r="D250" s="48" cm="1">
        <f t="array" ref="D250">SUMPRODUCT((Data!$B$2:$B$44262=D$192)*(Data!$D$2:$D$44262=$A250)*(Data!$E$2:$E$44262=$B250)*(Data!$F$2:$F$44262))</f>
        <v>2</v>
      </c>
      <c r="E250" s="48" cm="1">
        <f t="array" ref="E250">SUMPRODUCT((Data!$B$2:$B$44262=E$192)*(Data!$D$2:$D$44262=$A250)*(Data!$E$2:$E$44262=$B250)*(Data!$F$2:$F$44262))</f>
        <v>0</v>
      </c>
      <c r="F250" s="48" cm="1">
        <f t="array" ref="F250">SUMPRODUCT((Data!$B$2:$B$44262=F$192)*(Data!$D$2:$D$44262=$A250)*(Data!$E$2:$E$44262=$B250)*(Data!$F$2:$F$44262))</f>
        <v>3</v>
      </c>
      <c r="G250" s="52"/>
      <c r="H250" s="68">
        <f t="shared" si="17"/>
        <v>-0.25</v>
      </c>
      <c r="I250" s="68">
        <f t="shared" si="18"/>
        <v>0.5</v>
      </c>
      <c r="J250" s="69" t="e">
        <f t="shared" si="19"/>
        <v>#DIV/0!</v>
      </c>
      <c r="K250" s="52"/>
      <c r="L250" s="52"/>
      <c r="M250" s="52"/>
      <c r="N250" s="52"/>
      <c r="O250" s="52"/>
      <c r="P250" s="52"/>
      <c r="Q250" s="52"/>
      <c r="R250" s="52"/>
      <c r="S250" s="52"/>
      <c r="T250" s="52"/>
      <c r="U250" s="63"/>
      <c r="V250" s="63"/>
      <c r="W250" s="47"/>
      <c r="X250" s="47"/>
      <c r="Y250" s="47"/>
      <c r="Z250" s="47"/>
      <c r="AA250" s="47"/>
      <c r="AB250" s="47"/>
      <c r="AC250" s="47"/>
      <c r="AD250" s="47"/>
      <c r="AE250" s="47"/>
      <c r="AF250" s="47"/>
      <c r="AG250" s="47"/>
      <c r="AH250" s="52"/>
    </row>
    <row r="251" spans="1:34" ht="15.75" x14ac:dyDescent="0.25">
      <c r="A251" s="61" t="s">
        <v>39</v>
      </c>
      <c r="B251" s="52" t="s">
        <v>173</v>
      </c>
      <c r="C251" s="48" cm="1">
        <f t="array" ref="C251">SUMPRODUCT((Data!$B$2:$B$44262=C$192)*(Data!$D$2:$D$44262=$A251)*(Data!$E$2:$E$44262=$B251)*(Data!$F$2:$F$44262))</f>
        <v>21</v>
      </c>
      <c r="D251" s="48" cm="1">
        <f t="array" ref="D251">SUMPRODUCT((Data!$B$2:$B$44262=D$192)*(Data!$D$2:$D$44262=$A251)*(Data!$E$2:$E$44262=$B251)*(Data!$F$2:$F$44262))</f>
        <v>20</v>
      </c>
      <c r="E251" s="48" cm="1">
        <f t="array" ref="E251">SUMPRODUCT((Data!$B$2:$B$44262=E$192)*(Data!$D$2:$D$44262=$A251)*(Data!$E$2:$E$44262=$B251)*(Data!$F$2:$F$44262))</f>
        <v>42</v>
      </c>
      <c r="F251" s="48" cm="1">
        <f t="array" ref="F251">SUMPRODUCT((Data!$B$2:$B$44262=F$192)*(Data!$D$2:$D$44262=$A251)*(Data!$E$2:$E$44262=$B251)*(Data!$F$2:$F$44262))</f>
        <v>42</v>
      </c>
      <c r="G251" s="52"/>
      <c r="H251" s="68">
        <f t="shared" si="17"/>
        <v>1</v>
      </c>
      <c r="I251" s="68">
        <f t="shared" si="18"/>
        <v>1.1000000000000001</v>
      </c>
      <c r="J251" s="69">
        <f t="shared" si="19"/>
        <v>0</v>
      </c>
      <c r="K251" s="52"/>
      <c r="L251" s="52"/>
      <c r="M251" s="52"/>
      <c r="N251" s="52"/>
      <c r="O251" s="52"/>
      <c r="P251" s="52"/>
      <c r="Q251" s="52"/>
      <c r="R251" s="52"/>
      <c r="S251" s="52"/>
      <c r="T251" s="52"/>
      <c r="U251" s="63"/>
      <c r="V251" s="63"/>
      <c r="W251" s="47"/>
      <c r="X251" s="47"/>
      <c r="Y251" s="47"/>
      <c r="Z251" s="47"/>
      <c r="AA251" s="47"/>
      <c r="AB251" s="47"/>
      <c r="AC251" s="47"/>
      <c r="AD251" s="47"/>
      <c r="AE251" s="47"/>
      <c r="AF251" s="47"/>
      <c r="AG251" s="47"/>
      <c r="AH251" s="52"/>
    </row>
    <row r="252" spans="1:34" ht="15.75" x14ac:dyDescent="0.25">
      <c r="A252" s="61" t="s">
        <v>39</v>
      </c>
      <c r="B252" s="52" t="s">
        <v>172</v>
      </c>
      <c r="C252" s="48" cm="1">
        <f t="array" ref="C252">SUMPRODUCT((Data!$B$2:$B$44262=C$192)*(Data!$D$2:$D$44262=$A252)*(Data!$E$2:$E$44262=$B252)*(Data!$F$2:$F$44262))</f>
        <v>103</v>
      </c>
      <c r="D252" s="48" cm="1">
        <f t="array" ref="D252">SUMPRODUCT((Data!$B$2:$B$44262=D$192)*(Data!$D$2:$D$44262=$A252)*(Data!$E$2:$E$44262=$B252)*(Data!$F$2:$F$44262))</f>
        <v>130</v>
      </c>
      <c r="E252" s="48" cm="1">
        <f t="array" ref="E252">SUMPRODUCT((Data!$B$2:$B$44262=E$192)*(Data!$D$2:$D$44262=$A252)*(Data!$E$2:$E$44262=$B252)*(Data!$F$2:$F$44262))</f>
        <v>135</v>
      </c>
      <c r="F252" s="48" cm="1">
        <f t="array" ref="F252">SUMPRODUCT((Data!$B$2:$B$44262=F$192)*(Data!$D$2:$D$44262=$A252)*(Data!$E$2:$E$44262=$B252)*(Data!$F$2:$F$44262))</f>
        <v>200</v>
      </c>
      <c r="G252" s="52"/>
      <c r="H252" s="68">
        <f t="shared" si="17"/>
        <v>0.94199999999999995</v>
      </c>
      <c r="I252" s="68">
        <f t="shared" si="18"/>
        <v>0.53800000000000003</v>
      </c>
      <c r="J252" s="69">
        <f t="shared" si="19"/>
        <v>0.48099999999999998</v>
      </c>
      <c r="K252" s="52"/>
      <c r="L252" s="52"/>
      <c r="M252" s="52"/>
      <c r="N252" s="52"/>
      <c r="O252" s="52"/>
      <c r="P252" s="52"/>
      <c r="Q252" s="52"/>
      <c r="R252" s="52"/>
      <c r="S252" s="52"/>
      <c r="T252" s="52"/>
      <c r="U252" s="63"/>
      <c r="V252" s="63"/>
      <c r="W252" s="47"/>
      <c r="X252" s="47"/>
      <c r="Y252" s="47"/>
      <c r="Z252" s="47"/>
      <c r="AA252" s="47"/>
      <c r="AB252" s="47"/>
      <c r="AC252" s="47"/>
      <c r="AD252" s="47"/>
      <c r="AE252" s="47"/>
      <c r="AF252" s="47"/>
      <c r="AG252" s="47"/>
      <c r="AH252" s="52"/>
    </row>
    <row r="253" spans="1:34" ht="15.75" x14ac:dyDescent="0.25">
      <c r="A253" s="61" t="s">
        <v>39</v>
      </c>
      <c r="B253" s="52" t="s">
        <v>174</v>
      </c>
      <c r="C253" s="48" cm="1">
        <f t="array" ref="C253">SUMPRODUCT((Data!$B$2:$B$44262=C$192)*(Data!$D$2:$D$44262=$A253)*(Data!$E$2:$E$44262=$B253)*(Data!$F$2:$F$44262))</f>
        <v>152</v>
      </c>
      <c r="D253" s="48" cm="1">
        <f t="array" ref="D253">SUMPRODUCT((Data!$B$2:$B$44262=D$192)*(Data!$D$2:$D$44262=$A253)*(Data!$E$2:$E$44262=$B253)*(Data!$F$2:$F$44262))</f>
        <v>21</v>
      </c>
      <c r="E253" s="48" cm="1">
        <f t="array" ref="E253">SUMPRODUCT((Data!$B$2:$B$44262=E$192)*(Data!$D$2:$D$44262=$A253)*(Data!$E$2:$E$44262=$B253)*(Data!$F$2:$F$44262))</f>
        <v>48</v>
      </c>
      <c r="F253" s="48" cm="1">
        <f t="array" ref="F253">SUMPRODUCT((Data!$B$2:$B$44262=F$192)*(Data!$D$2:$D$44262=$A253)*(Data!$E$2:$E$44262=$B253)*(Data!$F$2:$F$44262))</f>
        <v>218</v>
      </c>
      <c r="G253" s="52"/>
      <c r="H253" s="68">
        <f t="shared" si="17"/>
        <v>0.434</v>
      </c>
      <c r="I253" s="68">
        <f t="shared" si="18"/>
        <v>9.3810000000000002</v>
      </c>
      <c r="J253" s="69">
        <f t="shared" si="19"/>
        <v>3.5419999999999998</v>
      </c>
      <c r="K253" s="52"/>
      <c r="L253" s="52"/>
      <c r="M253" s="52"/>
      <c r="N253" s="52"/>
      <c r="O253" s="52"/>
      <c r="P253" s="52"/>
      <c r="Q253" s="52"/>
      <c r="R253" s="52"/>
      <c r="S253" s="52"/>
      <c r="T253" s="52"/>
      <c r="U253" s="63"/>
      <c r="V253" s="63"/>
      <c r="W253" s="47"/>
      <c r="X253" s="47"/>
      <c r="Y253" s="47"/>
      <c r="Z253" s="47"/>
      <c r="AA253" s="47"/>
      <c r="AB253" s="47"/>
      <c r="AC253" s="47"/>
      <c r="AD253" s="47"/>
      <c r="AE253" s="47"/>
      <c r="AF253" s="47"/>
      <c r="AG253" s="47"/>
      <c r="AH253" s="52"/>
    </row>
    <row r="254" spans="1:34" ht="15.75" x14ac:dyDescent="0.25">
      <c r="A254" s="61" t="s">
        <v>39</v>
      </c>
      <c r="B254" s="61" t="s">
        <v>23</v>
      </c>
      <c r="C254" s="48" cm="1">
        <f t="array" ref="C254">SUMPRODUCT((Data!$B$2:$B$44262=C$192)*(Data!$D$2:$D$44262=$A254)*(Data!$E$2:$E$44262=$B254)*(Data!$F$2:$F$44262))</f>
        <v>60</v>
      </c>
      <c r="D254" s="48" cm="1">
        <f t="array" ref="D254">SUMPRODUCT((Data!$B$2:$B$44262=D$192)*(Data!$D$2:$D$44262=$A254)*(Data!$E$2:$E$44262=$B254)*(Data!$F$2:$F$44262))</f>
        <v>53</v>
      </c>
      <c r="E254" s="48" cm="1">
        <f t="array" ref="E254">SUMPRODUCT((Data!$B$2:$B$44262=E$192)*(Data!$D$2:$D$44262=$A254)*(Data!$E$2:$E$44262=$B254)*(Data!$F$2:$F$44262))</f>
        <v>56</v>
      </c>
      <c r="F254" s="48" cm="1">
        <f t="array" ref="F254">SUMPRODUCT((Data!$B$2:$B$44262=F$192)*(Data!$D$2:$D$44262=$A254)*(Data!$E$2:$E$44262=$B254)*(Data!$F$2:$F$44262))</f>
        <v>97</v>
      </c>
      <c r="G254" s="52"/>
      <c r="H254" s="68">
        <f t="shared" si="17"/>
        <v>0.61699999999999999</v>
      </c>
      <c r="I254" s="68">
        <f t="shared" si="18"/>
        <v>0.83</v>
      </c>
      <c r="J254" s="69">
        <f t="shared" si="19"/>
        <v>0.73199999999999998</v>
      </c>
      <c r="K254" s="52"/>
      <c r="L254" s="52"/>
      <c r="M254" s="52"/>
      <c r="N254" s="52"/>
      <c r="O254" s="52"/>
      <c r="P254" s="52"/>
      <c r="Q254" s="52"/>
      <c r="R254" s="52"/>
      <c r="S254" s="52"/>
      <c r="T254" s="52"/>
      <c r="U254" s="63"/>
      <c r="V254" s="63"/>
      <c r="W254" s="47"/>
      <c r="X254" s="47"/>
      <c r="Y254" s="47"/>
      <c r="Z254" s="47"/>
      <c r="AA254" s="47"/>
      <c r="AB254" s="47"/>
      <c r="AC254" s="47"/>
      <c r="AD254" s="47"/>
      <c r="AE254" s="47"/>
      <c r="AF254" s="47"/>
      <c r="AG254" s="47"/>
      <c r="AH254" s="52"/>
    </row>
    <row r="255" spans="1:34" ht="15.75" x14ac:dyDescent="0.25">
      <c r="A255" s="61" t="s">
        <v>39</v>
      </c>
      <c r="B255" s="62" t="s">
        <v>54</v>
      </c>
      <c r="C255" s="48" cm="1">
        <f t="array" ref="C255">SUMPRODUCT((Data!$B$2:$B$44262=C$192)*(Data!$D$2:$D$44262=$A255)*(Data!$E$2:$E$44262=$B255)*(Data!$F$2:$F$44262))</f>
        <v>146</v>
      </c>
      <c r="D255" s="48" cm="1">
        <f t="array" ref="D255">SUMPRODUCT((Data!$B$2:$B$44262=D$192)*(Data!$D$2:$D$44262=$A255)*(Data!$E$2:$E$44262=$B255)*(Data!$F$2:$F$44262))</f>
        <v>8</v>
      </c>
      <c r="E255" s="48" cm="1">
        <f t="array" ref="E255">SUMPRODUCT((Data!$B$2:$B$44262=E$192)*(Data!$D$2:$D$44262=$A255)*(Data!$E$2:$E$44262=$B255)*(Data!$F$2:$F$44262))</f>
        <v>12</v>
      </c>
      <c r="F255" s="48" cm="1">
        <f t="array" ref="F255">SUMPRODUCT((Data!$B$2:$B$44262=F$192)*(Data!$D$2:$D$44262=$A255)*(Data!$E$2:$E$44262=$B255)*(Data!$F$2:$F$44262))</f>
        <v>54</v>
      </c>
      <c r="G255" s="52"/>
      <c r="H255" s="68">
        <f t="shared" si="17"/>
        <v>-0.63</v>
      </c>
      <c r="I255" s="68">
        <f t="shared" si="18"/>
        <v>5.75</v>
      </c>
      <c r="J255" s="69">
        <f t="shared" si="19"/>
        <v>3.5</v>
      </c>
      <c r="K255" s="52"/>
      <c r="L255" s="52"/>
      <c r="M255" s="52"/>
      <c r="N255" s="52"/>
      <c r="O255" s="52"/>
      <c r="P255" s="52"/>
      <c r="Q255" s="52"/>
      <c r="R255" s="52"/>
      <c r="S255" s="52"/>
      <c r="T255" s="52"/>
      <c r="U255" s="63"/>
      <c r="V255" s="63"/>
      <c r="W255" s="47"/>
      <c r="X255" s="47"/>
      <c r="Y255" s="47"/>
      <c r="Z255" s="47"/>
      <c r="AA255" s="47"/>
      <c r="AB255" s="47"/>
      <c r="AC255" s="47"/>
      <c r="AD255" s="47"/>
      <c r="AE255" s="47"/>
      <c r="AF255" s="47"/>
      <c r="AG255" s="47"/>
      <c r="AH255" s="52"/>
    </row>
    <row r="256" spans="1:34" ht="15.75" x14ac:dyDescent="0.25">
      <c r="A256" s="61" t="s">
        <v>39</v>
      </c>
      <c r="B256" s="62" t="s">
        <v>55</v>
      </c>
      <c r="C256" s="48" cm="1">
        <f t="array" ref="C256">SUMPRODUCT((Data!$B$2:$B$44262=C$192)*(Data!$D$2:$D$44262=$A256)*(Data!$E$2:$E$44262=$B256)*(Data!$F$2:$F$44262))</f>
        <v>89</v>
      </c>
      <c r="D256" s="48" cm="1">
        <f t="array" ref="D256">SUMPRODUCT((Data!$B$2:$B$44262=D$192)*(Data!$D$2:$D$44262=$A256)*(Data!$E$2:$E$44262=$B256)*(Data!$F$2:$F$44262))</f>
        <v>29</v>
      </c>
      <c r="E256" s="48" cm="1">
        <f t="array" ref="E256">SUMPRODUCT((Data!$B$2:$B$44262=E$192)*(Data!$D$2:$D$44262=$A256)*(Data!$E$2:$E$44262=$B256)*(Data!$F$2:$F$44262))</f>
        <v>53</v>
      </c>
      <c r="F256" s="48" cm="1">
        <f t="array" ref="F256">SUMPRODUCT((Data!$B$2:$B$44262=F$192)*(Data!$D$2:$D$44262=$A256)*(Data!$E$2:$E$44262=$B256)*(Data!$F$2:$F$44262))</f>
        <v>198</v>
      </c>
      <c r="G256" s="52"/>
      <c r="H256" s="68">
        <f t="shared" si="17"/>
        <v>1.2250000000000001</v>
      </c>
      <c r="I256" s="68">
        <f t="shared" si="18"/>
        <v>5.8280000000000003</v>
      </c>
      <c r="J256" s="69">
        <f t="shared" si="19"/>
        <v>2.7360000000000002</v>
      </c>
      <c r="K256" s="52"/>
      <c r="L256" s="52"/>
      <c r="M256" s="52"/>
      <c r="N256" s="52"/>
      <c r="O256" s="52"/>
      <c r="P256" s="52"/>
      <c r="Q256" s="52"/>
      <c r="R256" s="52"/>
      <c r="S256" s="52"/>
      <c r="T256" s="52"/>
      <c r="U256" s="63"/>
      <c r="V256" s="63"/>
      <c r="W256" s="47"/>
      <c r="X256" s="47"/>
      <c r="Y256" s="47"/>
      <c r="Z256" s="47"/>
      <c r="AA256" s="47"/>
      <c r="AB256" s="47"/>
      <c r="AC256" s="47"/>
      <c r="AD256" s="47"/>
      <c r="AE256" s="47"/>
      <c r="AF256" s="47"/>
      <c r="AG256" s="47"/>
      <c r="AH256" s="52"/>
    </row>
    <row r="257" spans="1:34" ht="15.75" x14ac:dyDescent="0.25">
      <c r="A257" s="61" t="s">
        <v>39</v>
      </c>
      <c r="B257" s="61" t="s">
        <v>56</v>
      </c>
      <c r="C257" s="48" cm="1">
        <f t="array" ref="C257">SUMPRODUCT((Data!$B$2:$B$44262=C$192)*(Data!$D$2:$D$44262=$A257)*(Data!$E$2:$E$44262=$B257)*(Data!$F$2:$F$44262))</f>
        <v>82</v>
      </c>
      <c r="D257" s="48" cm="1">
        <f t="array" ref="D257">SUMPRODUCT((Data!$B$2:$B$44262=D$192)*(Data!$D$2:$D$44262=$A257)*(Data!$E$2:$E$44262=$B257)*(Data!$F$2:$F$44262))</f>
        <v>64</v>
      </c>
      <c r="E257" s="48" cm="1">
        <f t="array" ref="E257">SUMPRODUCT((Data!$B$2:$B$44262=E$192)*(Data!$D$2:$D$44262=$A257)*(Data!$E$2:$E$44262=$B257)*(Data!$F$2:$F$44262))</f>
        <v>107</v>
      </c>
      <c r="F257" s="48" cm="1">
        <f t="array" ref="F257">SUMPRODUCT((Data!$B$2:$B$44262=F$192)*(Data!$D$2:$D$44262=$A257)*(Data!$E$2:$E$44262=$B257)*(Data!$F$2:$F$44262))</f>
        <v>176</v>
      </c>
      <c r="G257" s="52"/>
      <c r="H257" s="68">
        <f t="shared" si="17"/>
        <v>1.1459999999999999</v>
      </c>
      <c r="I257" s="68">
        <f t="shared" si="18"/>
        <v>1.75</v>
      </c>
      <c r="J257" s="69">
        <f t="shared" si="19"/>
        <v>0.64500000000000002</v>
      </c>
      <c r="K257" s="52"/>
      <c r="L257" s="52"/>
      <c r="M257" s="52"/>
      <c r="N257" s="52"/>
      <c r="O257" s="52"/>
      <c r="P257" s="52"/>
      <c r="Q257" s="52"/>
      <c r="R257" s="52"/>
      <c r="S257" s="52"/>
      <c r="T257" s="52"/>
      <c r="U257" s="63"/>
      <c r="V257" s="63"/>
      <c r="W257" s="47"/>
      <c r="X257" s="47"/>
      <c r="Y257" s="47"/>
      <c r="Z257" s="47"/>
      <c r="AA257" s="47"/>
      <c r="AB257" s="47"/>
      <c r="AC257" s="47"/>
      <c r="AD257" s="47"/>
      <c r="AE257" s="47"/>
      <c r="AF257" s="47"/>
      <c r="AG257" s="47"/>
      <c r="AH257" s="52"/>
    </row>
    <row r="258" spans="1:34" ht="15.75" x14ac:dyDescent="0.25">
      <c r="A258" s="59" t="s">
        <v>57</v>
      </c>
      <c r="B258" s="59" t="s">
        <v>12</v>
      </c>
      <c r="C258" s="45" cm="1">
        <f t="array" ref="C258">SUMPRODUCT((Data!$B$2:$B$8590=C$192)*(Data!$D$2:$D$8590=$A258)*(Data!$F$2:$F$8590))</f>
        <v>15130</v>
      </c>
      <c r="D258" s="45" cm="1">
        <f t="array" ref="D258">SUMPRODUCT((Data!$B$2:$B$8590=D$192)*(Data!$D$2:$D$8590=$A258)*(Data!$F$2:$F$8590))</f>
        <v>24905</v>
      </c>
      <c r="E258" s="45" cm="1">
        <f t="array" ref="E258">SUMPRODUCT((Data!$B$2:$B$8590=E$192)*(Data!$D$2:$D$8590=$A258)*(Data!$F$2:$F$8590))</f>
        <v>33388</v>
      </c>
      <c r="F258" s="45" cm="1">
        <f t="array" ref="F258">SUMPRODUCT((Data!$B$2:$B$8590=F$192)*(Data!$D$2:$D$8590=$A258)*(Data!$F$2:$F$8590))</f>
        <v>36594</v>
      </c>
      <c r="G258" s="52"/>
      <c r="H258" s="68">
        <f t="shared" ref="H258:H321" si="20">IF((F258/C258)-1&gt;10,ROUND((F258/C258)-1,2),ROUND((F258/C258)-1,3))</f>
        <v>1.419</v>
      </c>
      <c r="I258" s="68">
        <f t="shared" ref="I258:I321" si="21">IF((F258/D258)-1&gt;10,ROUND((F258/D258)-1,2),ROUND((F258/D258)-1,3))</f>
        <v>0.46899999999999997</v>
      </c>
      <c r="J258" s="69">
        <f t="shared" ref="J258:J321" si="22">IF((F258/E258)-1&gt;10,ROUND((F258/E258)-1,2),ROUND((F258/E258)-1,3))</f>
        <v>9.6000000000000002E-2</v>
      </c>
      <c r="K258" s="52"/>
      <c r="L258" s="52"/>
      <c r="M258" s="52"/>
      <c r="N258" s="52"/>
      <c r="O258" s="52"/>
      <c r="P258" s="52"/>
      <c r="Q258" s="52"/>
      <c r="R258" s="52"/>
      <c r="S258" s="52"/>
      <c r="T258" s="52"/>
      <c r="U258" s="63"/>
      <c r="V258" s="63"/>
      <c r="W258" s="47"/>
      <c r="X258" s="47"/>
      <c r="Y258" s="47"/>
      <c r="Z258" s="47"/>
      <c r="AA258" s="47"/>
      <c r="AB258" s="47"/>
      <c r="AC258" s="47"/>
      <c r="AD258" s="47"/>
      <c r="AE258" s="47"/>
      <c r="AF258" s="47"/>
      <c r="AG258" s="47"/>
      <c r="AH258" s="52"/>
    </row>
    <row r="259" spans="1:34" ht="15.75" x14ac:dyDescent="0.25">
      <c r="A259" s="61" t="s">
        <v>57</v>
      </c>
      <c r="B259" s="61" t="s">
        <v>59</v>
      </c>
      <c r="C259" s="48" cm="1">
        <f t="array" ref="C259">SUMPRODUCT((Data!$B$2:$B$44262=C$192)*(Data!$D$2:$D$44262=$A259)*(Data!$E$2:$E$44262=$B259)*(Data!$F$2:$F$44262))</f>
        <v>4172</v>
      </c>
      <c r="D259" s="48" cm="1">
        <f t="array" ref="D259">SUMPRODUCT((Data!$B$2:$B$44262=D$192)*(Data!$D$2:$D$44262=$A259)*(Data!$E$2:$E$44262=$B259)*(Data!$F$2:$F$44262))</f>
        <v>4546</v>
      </c>
      <c r="E259" s="48" cm="1">
        <f t="array" ref="E259">SUMPRODUCT((Data!$B$2:$B$44262=E$192)*(Data!$D$2:$D$44262=$A259)*(Data!$E$2:$E$44262=$B259)*(Data!$F$2:$F$44262))</f>
        <v>4029</v>
      </c>
      <c r="F259" s="48" cm="1">
        <f t="array" ref="F259">SUMPRODUCT((Data!$B$2:$B$44262=F$192)*(Data!$D$2:$D$44262=$A259)*(Data!$E$2:$E$44262=$B259)*(Data!$F$2:$F$44262))</f>
        <v>4297</v>
      </c>
      <c r="G259" s="52"/>
      <c r="H259" s="68">
        <f t="shared" si="20"/>
        <v>0.03</v>
      </c>
      <c r="I259" s="68">
        <f t="shared" si="21"/>
        <v>-5.5E-2</v>
      </c>
      <c r="J259" s="69">
        <f t="shared" si="22"/>
        <v>6.7000000000000004E-2</v>
      </c>
      <c r="K259" s="52"/>
      <c r="L259" s="52"/>
      <c r="M259" s="52"/>
      <c r="N259" s="52"/>
      <c r="O259" s="52"/>
      <c r="P259" s="52"/>
      <c r="Q259" s="52"/>
      <c r="R259" s="52"/>
      <c r="S259" s="52"/>
      <c r="T259" s="52"/>
      <c r="U259" s="63"/>
      <c r="V259" s="63"/>
      <c r="W259" s="47"/>
      <c r="X259" s="47"/>
      <c r="Y259" s="47"/>
      <c r="Z259" s="47"/>
      <c r="AA259" s="47"/>
      <c r="AB259" s="47"/>
      <c r="AC259" s="47"/>
      <c r="AD259" s="47"/>
      <c r="AE259" s="47"/>
      <c r="AF259" s="47"/>
      <c r="AG259" s="47"/>
      <c r="AH259" s="52"/>
    </row>
    <row r="260" spans="1:34" ht="15.75" x14ac:dyDescent="0.25">
      <c r="A260" s="61" t="s">
        <v>57</v>
      </c>
      <c r="B260" s="61" t="s">
        <v>60</v>
      </c>
      <c r="C260" s="48" cm="1">
        <f t="array" ref="C260">SUMPRODUCT((Data!$B$2:$B$44262=C$192)*(Data!$D$2:$D$44262=$A260)*(Data!$E$2:$E$44262=$B260)*(Data!$F$2:$F$44262))</f>
        <v>1387</v>
      </c>
      <c r="D260" s="48" cm="1">
        <f t="array" ref="D260">SUMPRODUCT((Data!$B$2:$B$44262=D$192)*(Data!$D$2:$D$44262=$A260)*(Data!$E$2:$E$44262=$B260)*(Data!$F$2:$F$44262))</f>
        <v>6972</v>
      </c>
      <c r="E260" s="48" cm="1">
        <f t="array" ref="E260">SUMPRODUCT((Data!$B$2:$B$44262=E$192)*(Data!$D$2:$D$44262=$A260)*(Data!$E$2:$E$44262=$B260)*(Data!$F$2:$F$44262))</f>
        <v>9592</v>
      </c>
      <c r="F260" s="48" cm="1">
        <f t="array" ref="F260">SUMPRODUCT((Data!$B$2:$B$44262=F$192)*(Data!$D$2:$D$44262=$A260)*(Data!$E$2:$E$44262=$B260)*(Data!$F$2:$F$44262))</f>
        <v>10328</v>
      </c>
      <c r="G260" s="52"/>
      <c r="H260" s="68">
        <f t="shared" si="20"/>
        <v>6.4459999999999997</v>
      </c>
      <c r="I260" s="68">
        <f t="shared" si="21"/>
        <v>0.48099999999999998</v>
      </c>
      <c r="J260" s="69">
        <f t="shared" si="22"/>
        <v>7.6999999999999999E-2</v>
      </c>
      <c r="K260" s="52"/>
      <c r="L260" s="52"/>
      <c r="M260" s="52"/>
      <c r="N260" s="52"/>
      <c r="O260" s="52"/>
      <c r="P260" s="52"/>
      <c r="Q260" s="52"/>
      <c r="R260" s="52"/>
      <c r="S260" s="52"/>
      <c r="T260" s="52"/>
      <c r="U260" s="63"/>
      <c r="V260" s="63"/>
      <c r="W260" s="47"/>
      <c r="X260" s="47"/>
      <c r="Y260" s="47"/>
      <c r="Z260" s="47"/>
      <c r="AA260" s="47"/>
      <c r="AB260" s="47"/>
      <c r="AC260" s="47"/>
      <c r="AD260" s="47"/>
      <c r="AE260" s="47"/>
      <c r="AF260" s="47"/>
      <c r="AG260" s="47"/>
      <c r="AH260" s="52"/>
    </row>
    <row r="261" spans="1:34" ht="15.75" x14ac:dyDescent="0.25">
      <c r="A261" s="61" t="s">
        <v>57</v>
      </c>
      <c r="B261" s="61" t="s">
        <v>61</v>
      </c>
      <c r="C261" s="48" cm="1">
        <f t="array" ref="C261">SUMPRODUCT((Data!$B$2:$B$44262=C$192)*(Data!$D$2:$D$44262=$A261)*(Data!$E$2:$E$44262=$B261)*(Data!$F$2:$F$44262))</f>
        <v>1921</v>
      </c>
      <c r="D261" s="48" cm="1">
        <f t="array" ref="D261">SUMPRODUCT((Data!$B$2:$B$44262=D$192)*(Data!$D$2:$D$44262=$A261)*(Data!$E$2:$E$44262=$B261)*(Data!$F$2:$F$44262))</f>
        <v>3063</v>
      </c>
      <c r="E261" s="48" cm="1">
        <f t="array" ref="E261">SUMPRODUCT((Data!$B$2:$B$44262=E$192)*(Data!$D$2:$D$44262=$A261)*(Data!$E$2:$E$44262=$B261)*(Data!$F$2:$F$44262))</f>
        <v>3778</v>
      </c>
      <c r="F261" s="48" cm="1">
        <f t="array" ref="F261">SUMPRODUCT((Data!$B$2:$B$44262=F$192)*(Data!$D$2:$D$44262=$A261)*(Data!$E$2:$E$44262=$B261)*(Data!$F$2:$F$44262))</f>
        <v>3858</v>
      </c>
      <c r="G261" s="52"/>
      <c r="H261" s="68">
        <f t="shared" si="20"/>
        <v>1.008</v>
      </c>
      <c r="I261" s="68">
        <f t="shared" si="21"/>
        <v>0.26</v>
      </c>
      <c r="J261" s="69">
        <f t="shared" si="22"/>
        <v>2.1000000000000001E-2</v>
      </c>
      <c r="K261" s="52"/>
      <c r="L261" s="52"/>
      <c r="M261" s="52"/>
      <c r="N261" s="52"/>
      <c r="O261" s="52"/>
      <c r="P261" s="52"/>
      <c r="Q261" s="52"/>
      <c r="R261" s="52"/>
      <c r="S261" s="52"/>
      <c r="T261" s="52"/>
      <c r="U261" s="63"/>
      <c r="V261" s="63"/>
      <c r="W261" s="47"/>
      <c r="X261" s="47"/>
      <c r="Y261" s="47"/>
      <c r="Z261" s="47"/>
      <c r="AA261" s="47"/>
      <c r="AB261" s="47"/>
      <c r="AC261" s="47"/>
      <c r="AD261" s="47"/>
      <c r="AE261" s="47"/>
      <c r="AF261" s="47"/>
      <c r="AG261" s="47"/>
      <c r="AH261" s="52"/>
    </row>
    <row r="262" spans="1:34" ht="15.75" x14ac:dyDescent="0.25">
      <c r="A262" s="61" t="s">
        <v>57</v>
      </c>
      <c r="B262" s="61" t="s">
        <v>62</v>
      </c>
      <c r="C262" s="48" cm="1">
        <f t="array" ref="C262">SUMPRODUCT((Data!$B$2:$B$44262=C$192)*(Data!$D$2:$D$44262=$A262)*(Data!$E$2:$E$44262=$B262)*(Data!$F$2:$F$44262))</f>
        <v>5865</v>
      </c>
      <c r="D262" s="48" cm="1">
        <f t="array" ref="D262">SUMPRODUCT((Data!$B$2:$B$44262=D$192)*(Data!$D$2:$D$44262=$A262)*(Data!$E$2:$E$44262=$B262)*(Data!$F$2:$F$44262))</f>
        <v>7457</v>
      </c>
      <c r="E262" s="48" cm="1">
        <f t="array" ref="E262">SUMPRODUCT((Data!$B$2:$B$44262=E$192)*(Data!$D$2:$D$44262=$A262)*(Data!$E$2:$E$44262=$B262)*(Data!$F$2:$F$44262))</f>
        <v>11136</v>
      </c>
      <c r="F262" s="48" cm="1">
        <f t="array" ref="F262">SUMPRODUCT((Data!$B$2:$B$44262=F$192)*(Data!$D$2:$D$44262=$A262)*(Data!$E$2:$E$44262=$B262)*(Data!$F$2:$F$44262))</f>
        <v>12311</v>
      </c>
      <c r="G262" s="52"/>
      <c r="H262" s="68">
        <f t="shared" si="20"/>
        <v>1.099</v>
      </c>
      <c r="I262" s="68">
        <f t="shared" si="21"/>
        <v>0.65100000000000002</v>
      </c>
      <c r="J262" s="69">
        <f t="shared" si="22"/>
        <v>0.106</v>
      </c>
      <c r="K262" s="52"/>
      <c r="L262" s="52"/>
      <c r="M262" s="52"/>
      <c r="N262" s="52"/>
      <c r="O262" s="52"/>
      <c r="P262" s="52"/>
      <c r="Q262" s="52"/>
      <c r="R262" s="52"/>
      <c r="S262" s="52"/>
      <c r="T262" s="52"/>
      <c r="U262" s="63"/>
      <c r="V262" s="63"/>
      <c r="W262" s="47"/>
      <c r="X262" s="47"/>
      <c r="Y262" s="47"/>
      <c r="Z262" s="47"/>
      <c r="AA262" s="47"/>
      <c r="AB262" s="47"/>
      <c r="AC262" s="47"/>
      <c r="AD262" s="47"/>
      <c r="AE262" s="47"/>
      <c r="AF262" s="47"/>
      <c r="AG262" s="47"/>
      <c r="AH262" s="52"/>
    </row>
    <row r="263" spans="1:34" ht="15.75" x14ac:dyDescent="0.25">
      <c r="A263" s="61" t="s">
        <v>57</v>
      </c>
      <c r="B263" s="61" t="s">
        <v>63</v>
      </c>
      <c r="C263" s="48" cm="1">
        <f t="array" ref="C263">SUMPRODUCT((Data!$B$2:$B$44262=C$192)*(Data!$D$2:$D$44262=$A263)*(Data!$E$2:$E$44262=$B263)*(Data!$F$2:$F$44262))</f>
        <v>753</v>
      </c>
      <c r="D263" s="48" cm="1">
        <f t="array" ref="D263">SUMPRODUCT((Data!$B$2:$B$44262=D$192)*(Data!$D$2:$D$44262=$A263)*(Data!$E$2:$E$44262=$B263)*(Data!$F$2:$F$44262))</f>
        <v>1533</v>
      </c>
      <c r="E263" s="48" cm="1">
        <f t="array" ref="E263">SUMPRODUCT((Data!$B$2:$B$44262=E$192)*(Data!$D$2:$D$44262=$A263)*(Data!$E$2:$E$44262=$B263)*(Data!$F$2:$F$44262))</f>
        <v>2838</v>
      </c>
      <c r="F263" s="48" cm="1">
        <f t="array" ref="F263">SUMPRODUCT((Data!$B$2:$B$44262=F$192)*(Data!$D$2:$D$44262=$A263)*(Data!$E$2:$E$44262=$B263)*(Data!$F$2:$F$44262))</f>
        <v>3326</v>
      </c>
      <c r="G263" s="52"/>
      <c r="H263" s="68">
        <f t="shared" si="20"/>
        <v>3.4169999999999998</v>
      </c>
      <c r="I263" s="68">
        <f t="shared" si="21"/>
        <v>1.17</v>
      </c>
      <c r="J263" s="69">
        <f t="shared" si="22"/>
        <v>0.17199999999999999</v>
      </c>
      <c r="K263" s="52"/>
      <c r="L263" s="52"/>
      <c r="M263" s="52"/>
      <c r="N263" s="52"/>
      <c r="O263" s="52"/>
      <c r="P263" s="52"/>
      <c r="Q263" s="52"/>
      <c r="R263" s="52"/>
      <c r="S263" s="52"/>
      <c r="T263" s="52"/>
      <c r="U263" s="63"/>
      <c r="V263" s="63"/>
      <c r="W263" s="47"/>
      <c r="X263" s="47"/>
      <c r="Y263" s="47"/>
      <c r="Z263" s="47"/>
      <c r="AA263" s="47"/>
      <c r="AB263" s="47"/>
      <c r="AC263" s="47"/>
      <c r="AD263" s="47"/>
      <c r="AE263" s="47"/>
      <c r="AF263" s="47"/>
      <c r="AG263" s="47"/>
      <c r="AH263" s="52"/>
    </row>
    <row r="264" spans="1:34" ht="15.75" x14ac:dyDescent="0.25">
      <c r="A264" s="61" t="s">
        <v>57</v>
      </c>
      <c r="B264" s="61" t="s">
        <v>23</v>
      </c>
      <c r="C264" s="48" cm="1">
        <f t="array" ref="C264">SUMPRODUCT((Data!$B$2:$B$44262=C$192)*(Data!$D$2:$D$44262=$A264)*(Data!$E$2:$E$44262=$B264)*(Data!$F$2:$F$44262))</f>
        <v>1032</v>
      </c>
      <c r="D264" s="48" cm="1">
        <f t="array" ref="D264">SUMPRODUCT((Data!$B$2:$B$44262=D$192)*(Data!$D$2:$D$44262=$A264)*(Data!$E$2:$E$44262=$B264)*(Data!$F$2:$F$44262))</f>
        <v>1334</v>
      </c>
      <c r="E264" s="48" cm="1">
        <f t="array" ref="E264">SUMPRODUCT((Data!$B$2:$B$44262=E$192)*(Data!$D$2:$D$44262=$A264)*(Data!$E$2:$E$44262=$B264)*(Data!$F$2:$F$44262))</f>
        <v>2015</v>
      </c>
      <c r="F264" s="48" cm="1">
        <f t="array" ref="F264">SUMPRODUCT((Data!$B$2:$B$44262=F$192)*(Data!$D$2:$D$44262=$A264)*(Data!$E$2:$E$44262=$B264)*(Data!$F$2:$F$44262))</f>
        <v>2474</v>
      </c>
      <c r="G264" s="52"/>
      <c r="H264" s="68">
        <f t="shared" si="20"/>
        <v>1.397</v>
      </c>
      <c r="I264" s="68">
        <f t="shared" si="21"/>
        <v>0.85499999999999998</v>
      </c>
      <c r="J264" s="69">
        <f t="shared" si="22"/>
        <v>0.22800000000000001</v>
      </c>
      <c r="K264" s="52"/>
      <c r="L264" s="52"/>
      <c r="M264" s="52"/>
      <c r="N264" s="52"/>
      <c r="O264" s="52"/>
      <c r="P264" s="52"/>
      <c r="Q264" s="52"/>
      <c r="R264" s="52"/>
      <c r="S264" s="52"/>
      <c r="T264" s="52"/>
      <c r="U264" s="63"/>
      <c r="V264" s="63"/>
      <c r="W264" s="47"/>
      <c r="X264" s="47"/>
      <c r="Y264" s="47"/>
      <c r="Z264" s="47"/>
      <c r="AA264" s="47"/>
      <c r="AB264" s="47"/>
      <c r="AC264" s="47"/>
      <c r="AD264" s="47"/>
      <c r="AE264" s="47"/>
      <c r="AF264" s="47"/>
      <c r="AG264" s="47"/>
      <c r="AH264" s="52"/>
    </row>
    <row r="265" spans="1:34" ht="15.75" x14ac:dyDescent="0.25">
      <c r="A265" s="59" t="s">
        <v>64</v>
      </c>
      <c r="B265" s="59" t="s">
        <v>12</v>
      </c>
      <c r="C265" s="45" cm="1">
        <f t="array" ref="C265">SUMPRODUCT((Data!$B$2:$B$8590=C$192)*(Data!$D$2:$D$8590=$A265)*(Data!$F$2:$F$8590))</f>
        <v>11194</v>
      </c>
      <c r="D265" s="45" cm="1">
        <f t="array" ref="D265">SUMPRODUCT((Data!$B$2:$B$8590=D$192)*(Data!$D$2:$D$8590=$A265)*(Data!$F$2:$F$8590))</f>
        <v>11514</v>
      </c>
      <c r="E265" s="45" cm="1">
        <f t="array" ref="E265">SUMPRODUCT((Data!$B$2:$B$8590=E$192)*(Data!$D$2:$D$8590=$A265)*(Data!$F$2:$F$8590))</f>
        <v>12560</v>
      </c>
      <c r="F265" s="45" cm="1">
        <f t="array" ref="F265">SUMPRODUCT((Data!$B$2:$B$8590=F$192)*(Data!$D$2:$D$8590=$A265)*(Data!$F$2:$F$8590))</f>
        <v>12546</v>
      </c>
      <c r="G265" s="52"/>
      <c r="H265" s="68">
        <f t="shared" si="20"/>
        <v>0.121</v>
      </c>
      <c r="I265" s="68">
        <f t="shared" si="21"/>
        <v>0.09</v>
      </c>
      <c r="J265" s="69">
        <f t="shared" si="22"/>
        <v>-1E-3</v>
      </c>
      <c r="K265" s="52"/>
      <c r="L265" s="52"/>
      <c r="M265" s="52"/>
      <c r="N265" s="52"/>
      <c r="O265" s="52"/>
      <c r="P265" s="52"/>
      <c r="Q265" s="52"/>
      <c r="R265" s="52"/>
      <c r="S265" s="52"/>
      <c r="T265" s="52"/>
      <c r="U265" s="63"/>
      <c r="V265" s="63"/>
      <c r="W265" s="47"/>
      <c r="X265" s="47"/>
      <c r="Y265" s="47"/>
      <c r="Z265" s="47"/>
      <c r="AA265" s="47"/>
      <c r="AB265" s="47"/>
      <c r="AC265" s="47"/>
      <c r="AD265" s="47"/>
      <c r="AE265" s="47"/>
      <c r="AF265" s="47"/>
      <c r="AG265" s="47"/>
      <c r="AH265" s="52"/>
    </row>
    <row r="266" spans="1:34" ht="15.75" x14ac:dyDescent="0.25">
      <c r="A266" s="61" t="s">
        <v>64</v>
      </c>
      <c r="B266" s="61" t="s">
        <v>59</v>
      </c>
      <c r="C266" s="48" cm="1">
        <f t="array" ref="C266">SUMPRODUCT((Data!$B$2:$B$44262=C$192)*(Data!$D$2:$D$44262=$A266)*(Data!$E$2:$E$44262=$B266)*(Data!$F$2:$F$44262))</f>
        <v>410</v>
      </c>
      <c r="D266" s="48" cm="1">
        <f t="array" ref="D266">SUMPRODUCT((Data!$B$2:$B$44262=D$192)*(Data!$D$2:$D$44262=$A266)*(Data!$E$2:$E$44262=$B266)*(Data!$F$2:$F$44262))</f>
        <v>429</v>
      </c>
      <c r="E266" s="48" cm="1">
        <f t="array" ref="E266">SUMPRODUCT((Data!$B$2:$B$44262=E$192)*(Data!$D$2:$D$44262=$A266)*(Data!$E$2:$E$44262=$B266)*(Data!$F$2:$F$44262))</f>
        <v>448</v>
      </c>
      <c r="F266" s="48" cm="1">
        <f t="array" ref="F266">SUMPRODUCT((Data!$B$2:$B$44262=F$192)*(Data!$D$2:$D$44262=$A266)*(Data!$E$2:$E$44262=$B266)*(Data!$F$2:$F$44262))</f>
        <v>453</v>
      </c>
      <c r="G266" s="52"/>
      <c r="H266" s="68">
        <f t="shared" si="20"/>
        <v>0.105</v>
      </c>
      <c r="I266" s="68">
        <f t="shared" si="21"/>
        <v>5.6000000000000001E-2</v>
      </c>
      <c r="J266" s="69">
        <f t="shared" si="22"/>
        <v>1.0999999999999999E-2</v>
      </c>
      <c r="K266" s="52"/>
      <c r="L266" s="52"/>
      <c r="M266" s="52"/>
      <c r="N266" s="52"/>
      <c r="O266" s="52"/>
      <c r="P266" s="52"/>
      <c r="Q266" s="52"/>
      <c r="R266" s="52"/>
      <c r="S266" s="52"/>
      <c r="T266" s="52"/>
      <c r="U266" s="63"/>
      <c r="V266" s="63"/>
      <c r="W266" s="47"/>
      <c r="X266" s="47"/>
      <c r="Y266" s="47"/>
      <c r="Z266" s="47"/>
      <c r="AA266" s="47"/>
      <c r="AB266" s="47"/>
      <c r="AC266" s="47"/>
      <c r="AD266" s="47"/>
      <c r="AE266" s="47"/>
      <c r="AF266" s="47"/>
      <c r="AG266" s="47"/>
      <c r="AH266" s="52"/>
    </row>
    <row r="267" spans="1:34" ht="15.75" x14ac:dyDescent="0.25">
      <c r="A267" s="61" t="s">
        <v>64</v>
      </c>
      <c r="B267" s="61" t="s">
        <v>60</v>
      </c>
      <c r="C267" s="48" cm="1">
        <f t="array" ref="C267">SUMPRODUCT((Data!$B$2:$B$44262=C$192)*(Data!$D$2:$D$44262=$A267)*(Data!$E$2:$E$44262=$B267)*(Data!$F$2:$F$44262))</f>
        <v>222</v>
      </c>
      <c r="D267" s="48" cm="1">
        <f t="array" ref="D267">SUMPRODUCT((Data!$B$2:$B$44262=D$192)*(Data!$D$2:$D$44262=$A267)*(Data!$E$2:$E$44262=$B267)*(Data!$F$2:$F$44262))</f>
        <v>219</v>
      </c>
      <c r="E267" s="48" cm="1">
        <f t="array" ref="E267">SUMPRODUCT((Data!$B$2:$B$44262=E$192)*(Data!$D$2:$D$44262=$A267)*(Data!$E$2:$E$44262=$B267)*(Data!$F$2:$F$44262))</f>
        <v>161</v>
      </c>
      <c r="F267" s="48" cm="1">
        <f t="array" ref="F267">SUMPRODUCT((Data!$B$2:$B$44262=F$192)*(Data!$D$2:$D$44262=$A267)*(Data!$E$2:$E$44262=$B267)*(Data!$F$2:$F$44262))</f>
        <v>177</v>
      </c>
      <c r="G267" s="52"/>
      <c r="H267" s="68">
        <f t="shared" si="20"/>
        <v>-0.20300000000000001</v>
      </c>
      <c r="I267" s="68">
        <f t="shared" si="21"/>
        <v>-0.192</v>
      </c>
      <c r="J267" s="69">
        <f t="shared" si="22"/>
        <v>9.9000000000000005E-2</v>
      </c>
      <c r="K267" s="52"/>
      <c r="L267" s="52"/>
      <c r="M267" s="52"/>
      <c r="N267" s="52"/>
      <c r="O267" s="52"/>
      <c r="P267" s="52"/>
      <c r="Q267" s="52"/>
      <c r="R267" s="52"/>
      <c r="S267" s="52"/>
      <c r="T267" s="52"/>
      <c r="U267" s="63"/>
      <c r="V267" s="63"/>
      <c r="W267" s="47"/>
      <c r="X267" s="47"/>
      <c r="Y267" s="47"/>
      <c r="Z267" s="47"/>
      <c r="AA267" s="47"/>
      <c r="AB267" s="47"/>
      <c r="AC267" s="47"/>
      <c r="AD267" s="47"/>
      <c r="AE267" s="47"/>
      <c r="AF267" s="47"/>
      <c r="AG267" s="47"/>
      <c r="AH267" s="52"/>
    </row>
    <row r="268" spans="1:34" ht="15.75" x14ac:dyDescent="0.25">
      <c r="A268" s="61" t="s">
        <v>64</v>
      </c>
      <c r="B268" s="61" t="s">
        <v>61</v>
      </c>
      <c r="C268" s="48" cm="1">
        <f t="array" ref="C268">SUMPRODUCT((Data!$B$2:$B$44262=C$192)*(Data!$D$2:$D$44262=$A268)*(Data!$E$2:$E$44262=$B268)*(Data!$F$2:$F$44262))</f>
        <v>2037</v>
      </c>
      <c r="D268" s="48" cm="1">
        <f t="array" ref="D268">SUMPRODUCT((Data!$B$2:$B$44262=D$192)*(Data!$D$2:$D$44262=$A268)*(Data!$E$2:$E$44262=$B268)*(Data!$F$2:$F$44262))</f>
        <v>2021</v>
      </c>
      <c r="E268" s="48" cm="1">
        <f t="array" ref="E268">SUMPRODUCT((Data!$B$2:$B$44262=E$192)*(Data!$D$2:$D$44262=$A268)*(Data!$E$2:$E$44262=$B268)*(Data!$F$2:$F$44262))</f>
        <v>1976</v>
      </c>
      <c r="F268" s="48" cm="1">
        <f t="array" ref="F268">SUMPRODUCT((Data!$B$2:$B$44262=F$192)*(Data!$D$2:$D$44262=$A268)*(Data!$E$2:$E$44262=$B268)*(Data!$F$2:$F$44262))</f>
        <v>1995</v>
      </c>
      <c r="G268" s="52"/>
      <c r="H268" s="68">
        <f t="shared" si="20"/>
        <v>-2.1000000000000001E-2</v>
      </c>
      <c r="I268" s="68">
        <f t="shared" si="21"/>
        <v>-1.2999999999999999E-2</v>
      </c>
      <c r="J268" s="69">
        <f t="shared" si="22"/>
        <v>0.01</v>
      </c>
      <c r="K268" s="52"/>
      <c r="L268" s="52"/>
      <c r="M268" s="52"/>
      <c r="N268" s="52"/>
      <c r="O268" s="52"/>
      <c r="P268" s="52"/>
      <c r="Q268" s="52"/>
      <c r="R268" s="52"/>
      <c r="S268" s="52"/>
      <c r="T268" s="52"/>
      <c r="U268" s="63"/>
      <c r="V268" s="63"/>
      <c r="W268" s="47"/>
      <c r="X268" s="47"/>
      <c r="Y268" s="47"/>
      <c r="Z268" s="47"/>
      <c r="AA268" s="47"/>
      <c r="AB268" s="47"/>
      <c r="AC268" s="47"/>
      <c r="AD268" s="47"/>
      <c r="AE268" s="47"/>
      <c r="AF268" s="47"/>
      <c r="AG268" s="47"/>
      <c r="AH268" s="52"/>
    </row>
    <row r="269" spans="1:34" ht="15.75" x14ac:dyDescent="0.25">
      <c r="A269" s="61" t="s">
        <v>64</v>
      </c>
      <c r="B269" s="61" t="s">
        <v>62</v>
      </c>
      <c r="C269" s="48" cm="1">
        <f t="array" ref="C269">SUMPRODUCT((Data!$B$2:$B$44262=C$192)*(Data!$D$2:$D$44262=$A269)*(Data!$E$2:$E$44262=$B269)*(Data!$F$2:$F$44262))</f>
        <v>7466</v>
      </c>
      <c r="D269" s="48" cm="1">
        <f t="array" ref="D269">SUMPRODUCT((Data!$B$2:$B$44262=D$192)*(Data!$D$2:$D$44262=$A269)*(Data!$E$2:$E$44262=$B269)*(Data!$F$2:$F$44262))</f>
        <v>7929</v>
      </c>
      <c r="E269" s="48" cm="1">
        <f t="array" ref="E269">SUMPRODUCT((Data!$B$2:$B$44262=E$192)*(Data!$D$2:$D$44262=$A269)*(Data!$E$2:$E$44262=$B269)*(Data!$F$2:$F$44262))</f>
        <v>9053</v>
      </c>
      <c r="F269" s="48" cm="1">
        <f t="array" ref="F269">SUMPRODUCT((Data!$B$2:$B$44262=F$192)*(Data!$D$2:$D$44262=$A269)*(Data!$E$2:$E$44262=$B269)*(Data!$F$2:$F$44262))</f>
        <v>8959</v>
      </c>
      <c r="G269" s="52"/>
      <c r="H269" s="68">
        <f t="shared" si="20"/>
        <v>0.2</v>
      </c>
      <c r="I269" s="68">
        <f t="shared" si="21"/>
        <v>0.13</v>
      </c>
      <c r="J269" s="69">
        <f t="shared" si="22"/>
        <v>-0.01</v>
      </c>
      <c r="K269" s="52"/>
      <c r="L269" s="52"/>
      <c r="M269" s="52"/>
      <c r="N269" s="52"/>
      <c r="O269" s="52"/>
      <c r="P269" s="52"/>
      <c r="Q269" s="52"/>
      <c r="R269" s="52"/>
      <c r="S269" s="52"/>
      <c r="T269" s="52"/>
      <c r="U269" s="63"/>
      <c r="V269" s="63"/>
      <c r="W269" s="47"/>
      <c r="X269" s="47"/>
      <c r="Y269" s="47"/>
      <c r="Z269" s="47"/>
      <c r="AA269" s="47"/>
      <c r="AB269" s="47"/>
      <c r="AC269" s="47"/>
      <c r="AD269" s="47"/>
      <c r="AE269" s="47"/>
      <c r="AF269" s="47"/>
      <c r="AG269" s="47"/>
      <c r="AH269" s="52"/>
    </row>
    <row r="270" spans="1:34" ht="15.75" x14ac:dyDescent="0.25">
      <c r="A270" s="61" t="s">
        <v>64</v>
      </c>
      <c r="B270" s="61" t="s">
        <v>63</v>
      </c>
      <c r="C270" s="48" cm="1">
        <f t="array" ref="C270">SUMPRODUCT((Data!$B$2:$B$44262=C$192)*(Data!$D$2:$D$44262=$A270)*(Data!$E$2:$E$44262=$B270)*(Data!$F$2:$F$44262))</f>
        <v>757</v>
      </c>
      <c r="D270" s="48" cm="1">
        <f t="array" ref="D270">SUMPRODUCT((Data!$B$2:$B$44262=D$192)*(Data!$D$2:$D$44262=$A270)*(Data!$E$2:$E$44262=$B270)*(Data!$F$2:$F$44262))</f>
        <v>679</v>
      </c>
      <c r="E270" s="48" cm="1">
        <f t="array" ref="E270">SUMPRODUCT((Data!$B$2:$B$44262=E$192)*(Data!$D$2:$D$44262=$A270)*(Data!$E$2:$E$44262=$B270)*(Data!$F$2:$F$44262))</f>
        <v>707</v>
      </c>
      <c r="F270" s="48" cm="1">
        <f t="array" ref="F270">SUMPRODUCT((Data!$B$2:$B$44262=F$192)*(Data!$D$2:$D$44262=$A270)*(Data!$E$2:$E$44262=$B270)*(Data!$F$2:$F$44262))</f>
        <v>677</v>
      </c>
      <c r="G270" s="52"/>
      <c r="H270" s="68">
        <f t="shared" si="20"/>
        <v>-0.106</v>
      </c>
      <c r="I270" s="68">
        <f t="shared" si="21"/>
        <v>-3.0000000000000001E-3</v>
      </c>
      <c r="J270" s="69">
        <f t="shared" si="22"/>
        <v>-4.2000000000000003E-2</v>
      </c>
      <c r="K270" s="52"/>
      <c r="L270" s="52"/>
      <c r="M270" s="52"/>
      <c r="N270" s="52"/>
      <c r="O270" s="52"/>
      <c r="P270" s="52"/>
      <c r="Q270" s="52"/>
      <c r="R270" s="52"/>
      <c r="S270" s="52"/>
      <c r="T270" s="52"/>
      <c r="U270" s="63"/>
      <c r="V270" s="63"/>
      <c r="W270" s="47"/>
      <c r="X270" s="47"/>
      <c r="Y270" s="47"/>
      <c r="Z270" s="47"/>
      <c r="AA270" s="47"/>
      <c r="AB270" s="47"/>
      <c r="AC270" s="47"/>
      <c r="AD270" s="47"/>
      <c r="AE270" s="47"/>
      <c r="AF270" s="47"/>
      <c r="AG270" s="47"/>
      <c r="AH270" s="52"/>
    </row>
    <row r="271" spans="1:34" ht="15.75" x14ac:dyDescent="0.25">
      <c r="A271" s="61" t="s">
        <v>64</v>
      </c>
      <c r="B271" s="61" t="s">
        <v>23</v>
      </c>
      <c r="C271" s="48" cm="1">
        <f t="array" ref="C271">SUMPRODUCT((Data!$B$2:$B$44262=C$192)*(Data!$D$2:$D$44262=$A271)*(Data!$E$2:$E$44262=$B271)*(Data!$F$2:$F$44262))</f>
        <v>302</v>
      </c>
      <c r="D271" s="48" cm="1">
        <f t="array" ref="D271">SUMPRODUCT((Data!$B$2:$B$44262=D$192)*(Data!$D$2:$D$44262=$A271)*(Data!$E$2:$E$44262=$B271)*(Data!$F$2:$F$44262))</f>
        <v>237</v>
      </c>
      <c r="E271" s="48" cm="1">
        <f t="array" ref="E271">SUMPRODUCT((Data!$B$2:$B$44262=E$192)*(Data!$D$2:$D$44262=$A271)*(Data!$E$2:$E$44262=$B271)*(Data!$F$2:$F$44262))</f>
        <v>215</v>
      </c>
      <c r="F271" s="48" cm="1">
        <f t="array" ref="F271">SUMPRODUCT((Data!$B$2:$B$44262=F$192)*(Data!$D$2:$D$44262=$A271)*(Data!$E$2:$E$44262=$B271)*(Data!$F$2:$F$44262))</f>
        <v>285</v>
      </c>
      <c r="G271" s="52"/>
      <c r="H271" s="68">
        <f t="shared" si="20"/>
        <v>-5.6000000000000001E-2</v>
      </c>
      <c r="I271" s="68">
        <f t="shared" si="21"/>
        <v>0.20300000000000001</v>
      </c>
      <c r="J271" s="69">
        <f t="shared" si="22"/>
        <v>0.32600000000000001</v>
      </c>
      <c r="K271" s="52"/>
      <c r="L271" s="52"/>
      <c r="M271" s="52"/>
      <c r="N271" s="52"/>
      <c r="O271" s="52"/>
      <c r="P271" s="52"/>
      <c r="Q271" s="52"/>
      <c r="R271" s="52"/>
      <c r="S271" s="52"/>
      <c r="T271" s="52"/>
      <c r="U271" s="63"/>
      <c r="V271" s="63"/>
      <c r="W271" s="47"/>
      <c r="X271" s="47"/>
      <c r="Y271" s="47"/>
      <c r="Z271" s="47"/>
      <c r="AA271" s="47"/>
      <c r="AB271" s="47"/>
      <c r="AC271" s="47"/>
      <c r="AD271" s="47"/>
      <c r="AE271" s="47"/>
      <c r="AF271" s="47"/>
      <c r="AG271" s="47"/>
      <c r="AH271" s="52"/>
    </row>
    <row r="272" spans="1:34" ht="15.75" x14ac:dyDescent="0.25">
      <c r="A272" s="59" t="s">
        <v>65</v>
      </c>
      <c r="B272" s="59" t="s">
        <v>12</v>
      </c>
      <c r="C272" s="45" cm="1">
        <f t="array" ref="C272">SUMPRODUCT((Data!$B$2:$B$8590=C$192)*(Data!$D$2:$D$8590=$A272)*(Data!$F$2:$F$8590))</f>
        <v>3719</v>
      </c>
      <c r="D272" s="45" cm="1">
        <f t="array" ref="D272">SUMPRODUCT((Data!$B$2:$B$8590=D$192)*(Data!$D$2:$D$8590=$A272)*(Data!$F$2:$F$8590))</f>
        <v>4187</v>
      </c>
      <c r="E272" s="45" cm="1">
        <f t="array" ref="E272">SUMPRODUCT((Data!$B$2:$B$8590=E$192)*(Data!$D$2:$D$8590=$A272)*(Data!$F$2:$F$8590))</f>
        <v>5135</v>
      </c>
      <c r="F272" s="45" cm="1">
        <f t="array" ref="F272">SUMPRODUCT((Data!$B$2:$B$8590=F$192)*(Data!$D$2:$D$8590=$A272)*(Data!$F$2:$F$8590))</f>
        <v>5001</v>
      </c>
      <c r="G272" s="52"/>
      <c r="H272" s="68">
        <f t="shared" si="20"/>
        <v>0.34499999999999997</v>
      </c>
      <c r="I272" s="68">
        <f t="shared" si="21"/>
        <v>0.19400000000000001</v>
      </c>
      <c r="J272" s="69">
        <f t="shared" si="22"/>
        <v>-2.5999999999999999E-2</v>
      </c>
      <c r="K272" s="52"/>
      <c r="L272" s="52"/>
      <c r="M272" s="52"/>
      <c r="N272" s="52"/>
      <c r="O272" s="52"/>
      <c r="P272" s="52"/>
      <c r="Q272" s="52"/>
      <c r="R272" s="52"/>
      <c r="S272" s="52"/>
      <c r="T272" s="52"/>
      <c r="U272" s="63"/>
      <c r="V272" s="63"/>
      <c r="W272" s="47"/>
      <c r="X272" s="47"/>
      <c r="Y272" s="47"/>
      <c r="Z272" s="47"/>
      <c r="AA272" s="47"/>
      <c r="AB272" s="47"/>
      <c r="AC272" s="47"/>
      <c r="AD272" s="47"/>
      <c r="AE272" s="47"/>
      <c r="AF272" s="47"/>
      <c r="AG272" s="47"/>
      <c r="AH272" s="52"/>
    </row>
    <row r="273" spans="1:34" ht="15.75" x14ac:dyDescent="0.25">
      <c r="A273" s="61" t="s">
        <v>65</v>
      </c>
      <c r="B273" s="61" t="s">
        <v>66</v>
      </c>
      <c r="C273" s="48" cm="1">
        <f t="array" ref="C273">SUMPRODUCT((Data!$B$2:$B$44262=C$192)*(Data!$D$2:$D$44262=$A273)*(Data!$E$2:$E$44262=$B273)*(Data!$F$2:$F$44262))</f>
        <v>632</v>
      </c>
      <c r="D273" s="48" cm="1">
        <f t="array" ref="D273">SUMPRODUCT((Data!$B$2:$B$44262=D$192)*(Data!$D$2:$D$44262=$A273)*(Data!$E$2:$E$44262=$B273)*(Data!$F$2:$F$44262))</f>
        <v>575</v>
      </c>
      <c r="E273" s="48" cm="1">
        <f t="array" ref="E273">SUMPRODUCT((Data!$B$2:$B$44262=E$192)*(Data!$D$2:$D$44262=$A273)*(Data!$E$2:$E$44262=$B273)*(Data!$F$2:$F$44262))</f>
        <v>650</v>
      </c>
      <c r="F273" s="48" cm="1">
        <f t="array" ref="F273">SUMPRODUCT((Data!$B$2:$B$44262=F$192)*(Data!$D$2:$D$44262=$A273)*(Data!$E$2:$E$44262=$B273)*(Data!$F$2:$F$44262))</f>
        <v>629</v>
      </c>
      <c r="G273" s="52"/>
      <c r="H273" s="68">
        <f t="shared" si="20"/>
        <v>-5.0000000000000001E-3</v>
      </c>
      <c r="I273" s="68">
        <f t="shared" si="21"/>
        <v>9.4E-2</v>
      </c>
      <c r="J273" s="69">
        <f t="shared" si="22"/>
        <v>-3.2000000000000001E-2</v>
      </c>
      <c r="K273" s="52"/>
      <c r="L273" s="52"/>
      <c r="M273" s="52"/>
      <c r="N273" s="52"/>
      <c r="O273" s="52"/>
      <c r="P273" s="52"/>
      <c r="Q273" s="52"/>
      <c r="R273" s="52"/>
      <c r="S273" s="52"/>
      <c r="T273" s="52"/>
      <c r="U273" s="63"/>
      <c r="V273" s="63"/>
      <c r="W273" s="47"/>
      <c r="X273" s="47"/>
      <c r="Y273" s="47"/>
      <c r="Z273" s="47"/>
      <c r="AA273" s="47"/>
      <c r="AB273" s="47"/>
      <c r="AC273" s="47"/>
      <c r="AD273" s="47"/>
      <c r="AE273" s="47"/>
      <c r="AF273" s="47"/>
      <c r="AG273" s="47"/>
      <c r="AH273" s="52"/>
    </row>
    <row r="274" spans="1:34" ht="15.75" x14ac:dyDescent="0.25">
      <c r="A274" s="61" t="s">
        <v>65</v>
      </c>
      <c r="B274" s="61" t="s">
        <v>67</v>
      </c>
      <c r="C274" s="48" cm="1">
        <f t="array" ref="C274">SUMPRODUCT((Data!$B$2:$B$44262=C$192)*(Data!$D$2:$D$44262=$A274)*(Data!$E$2:$E$44262=$B274)*(Data!$F$2:$F$44262))</f>
        <v>58</v>
      </c>
      <c r="D274" s="48" cm="1">
        <f t="array" ref="D274">SUMPRODUCT((Data!$B$2:$B$44262=D$192)*(Data!$D$2:$D$44262=$A274)*(Data!$E$2:$E$44262=$B274)*(Data!$F$2:$F$44262))</f>
        <v>49</v>
      </c>
      <c r="E274" s="48" cm="1">
        <f t="array" ref="E274">SUMPRODUCT((Data!$B$2:$B$44262=E$192)*(Data!$D$2:$D$44262=$A274)*(Data!$E$2:$E$44262=$B274)*(Data!$F$2:$F$44262))</f>
        <v>40</v>
      </c>
      <c r="F274" s="48" cm="1">
        <f t="array" ref="F274">SUMPRODUCT((Data!$B$2:$B$44262=F$192)*(Data!$D$2:$D$44262=$A274)*(Data!$E$2:$E$44262=$B274)*(Data!$F$2:$F$44262))</f>
        <v>37</v>
      </c>
      <c r="G274" s="52"/>
      <c r="H274" s="68">
        <f t="shared" si="20"/>
        <v>-0.36199999999999999</v>
      </c>
      <c r="I274" s="68">
        <f t="shared" si="21"/>
        <v>-0.245</v>
      </c>
      <c r="J274" s="69">
        <f t="shared" si="22"/>
        <v>-7.4999999999999997E-2</v>
      </c>
      <c r="K274" s="52"/>
      <c r="L274" s="52"/>
      <c r="M274" s="52"/>
      <c r="N274" s="52"/>
      <c r="O274" s="52"/>
      <c r="P274" s="52"/>
      <c r="Q274" s="52"/>
      <c r="R274" s="52"/>
      <c r="S274" s="52"/>
      <c r="T274" s="52"/>
      <c r="U274" s="63"/>
      <c r="V274" s="63"/>
      <c r="W274" s="47"/>
      <c r="X274" s="47"/>
      <c r="Y274" s="47"/>
      <c r="Z274" s="47"/>
      <c r="AA274" s="47"/>
      <c r="AB274" s="47"/>
      <c r="AC274" s="47"/>
      <c r="AD274" s="47"/>
      <c r="AE274" s="47"/>
      <c r="AF274" s="47"/>
      <c r="AG274" s="47"/>
      <c r="AH274" s="52"/>
    </row>
    <row r="275" spans="1:34" ht="15.75" x14ac:dyDescent="0.25">
      <c r="A275" s="61" t="s">
        <v>65</v>
      </c>
      <c r="B275" s="61" t="s">
        <v>68</v>
      </c>
      <c r="C275" s="48" cm="1">
        <f t="array" ref="C275">SUMPRODUCT((Data!$B$2:$B$44262=C$192)*(Data!$D$2:$D$44262=$A275)*(Data!$E$2:$E$44262=$B275)*(Data!$F$2:$F$44262))</f>
        <v>148</v>
      </c>
      <c r="D275" s="48" cm="1">
        <f t="array" ref="D275">SUMPRODUCT((Data!$B$2:$B$44262=D$192)*(Data!$D$2:$D$44262=$A275)*(Data!$E$2:$E$44262=$B275)*(Data!$F$2:$F$44262))</f>
        <v>166</v>
      </c>
      <c r="E275" s="48" cm="1">
        <f t="array" ref="E275">SUMPRODUCT((Data!$B$2:$B$44262=E$192)*(Data!$D$2:$D$44262=$A275)*(Data!$E$2:$E$44262=$B275)*(Data!$F$2:$F$44262))</f>
        <v>218</v>
      </c>
      <c r="F275" s="48" cm="1">
        <f t="array" ref="F275">SUMPRODUCT((Data!$B$2:$B$44262=F$192)*(Data!$D$2:$D$44262=$A275)*(Data!$E$2:$E$44262=$B275)*(Data!$F$2:$F$44262))</f>
        <v>260</v>
      </c>
      <c r="G275" s="52"/>
      <c r="H275" s="68">
        <f t="shared" si="20"/>
        <v>0.75700000000000001</v>
      </c>
      <c r="I275" s="68">
        <f t="shared" si="21"/>
        <v>0.56599999999999995</v>
      </c>
      <c r="J275" s="69">
        <f t="shared" si="22"/>
        <v>0.193</v>
      </c>
      <c r="K275" s="52"/>
      <c r="L275" s="52"/>
      <c r="M275" s="52"/>
      <c r="N275" s="52"/>
      <c r="O275" s="52"/>
      <c r="P275" s="52"/>
      <c r="Q275" s="52"/>
      <c r="R275" s="52"/>
      <c r="S275" s="52"/>
      <c r="T275" s="52"/>
      <c r="U275" s="63"/>
      <c r="V275" s="63"/>
      <c r="W275" s="47"/>
      <c r="X275" s="47"/>
      <c r="Y275" s="47"/>
      <c r="Z275" s="47"/>
      <c r="AA275" s="47"/>
      <c r="AB275" s="47"/>
      <c r="AC275" s="47"/>
      <c r="AD275" s="47"/>
      <c r="AE275" s="47"/>
      <c r="AF275" s="47"/>
      <c r="AG275" s="47"/>
      <c r="AH275" s="52"/>
    </row>
    <row r="276" spans="1:34" ht="15.75" x14ac:dyDescent="0.25">
      <c r="A276" s="61" t="s">
        <v>65</v>
      </c>
      <c r="B276" s="61" t="s">
        <v>69</v>
      </c>
      <c r="C276" s="48" cm="1">
        <f t="array" ref="C276">SUMPRODUCT((Data!$B$2:$B$44262=C$192)*(Data!$D$2:$D$44262=$A276)*(Data!$E$2:$E$44262=$B276)*(Data!$F$2:$F$44262))</f>
        <v>29</v>
      </c>
      <c r="D276" s="48" cm="1">
        <f t="array" ref="D276">SUMPRODUCT((Data!$B$2:$B$44262=D$192)*(Data!$D$2:$D$44262=$A276)*(Data!$E$2:$E$44262=$B276)*(Data!$F$2:$F$44262))</f>
        <v>11</v>
      </c>
      <c r="E276" s="48" cm="1">
        <f t="array" ref="E276">SUMPRODUCT((Data!$B$2:$B$44262=E$192)*(Data!$D$2:$D$44262=$A276)*(Data!$E$2:$E$44262=$B276)*(Data!$F$2:$F$44262))</f>
        <v>8</v>
      </c>
      <c r="F276" s="48" cm="1">
        <f t="array" ref="F276">SUMPRODUCT((Data!$B$2:$B$44262=F$192)*(Data!$D$2:$D$44262=$A276)*(Data!$E$2:$E$44262=$B276)*(Data!$F$2:$F$44262))</f>
        <v>3</v>
      </c>
      <c r="G276" s="52"/>
      <c r="H276" s="68">
        <f t="shared" si="20"/>
        <v>-0.89700000000000002</v>
      </c>
      <c r="I276" s="68">
        <f t="shared" si="21"/>
        <v>-0.72699999999999998</v>
      </c>
      <c r="J276" s="69">
        <f t="shared" si="22"/>
        <v>-0.625</v>
      </c>
      <c r="K276" s="52"/>
      <c r="L276" s="52"/>
      <c r="M276" s="52"/>
      <c r="N276" s="52"/>
      <c r="O276" s="52"/>
      <c r="P276" s="52"/>
      <c r="Q276" s="52"/>
      <c r="R276" s="52"/>
      <c r="S276" s="52"/>
      <c r="T276" s="52"/>
      <c r="U276" s="63"/>
      <c r="V276" s="63"/>
      <c r="W276" s="47"/>
      <c r="X276" s="47"/>
      <c r="Y276" s="47"/>
      <c r="Z276" s="47"/>
      <c r="AA276" s="47"/>
      <c r="AB276" s="47"/>
      <c r="AC276" s="47"/>
      <c r="AD276" s="47"/>
      <c r="AE276" s="47"/>
      <c r="AF276" s="47"/>
      <c r="AG276" s="47"/>
      <c r="AH276" s="52"/>
    </row>
    <row r="277" spans="1:34" ht="15.75" x14ac:dyDescent="0.25">
      <c r="A277" s="61" t="s">
        <v>65</v>
      </c>
      <c r="B277" s="61" t="s">
        <v>70</v>
      </c>
      <c r="C277" s="48" cm="1">
        <f t="array" ref="C277">SUMPRODUCT((Data!$B$2:$B$44262=C$192)*(Data!$D$2:$D$44262=$A277)*(Data!$E$2:$E$44262=$B277)*(Data!$F$2:$F$44262))</f>
        <v>116</v>
      </c>
      <c r="D277" s="48" cm="1">
        <f t="array" ref="D277">SUMPRODUCT((Data!$B$2:$B$44262=D$192)*(Data!$D$2:$D$44262=$A277)*(Data!$E$2:$E$44262=$B277)*(Data!$F$2:$F$44262))</f>
        <v>76</v>
      </c>
      <c r="E277" s="48" cm="1">
        <f t="array" ref="E277">SUMPRODUCT((Data!$B$2:$B$44262=E$192)*(Data!$D$2:$D$44262=$A277)*(Data!$E$2:$E$44262=$B277)*(Data!$F$2:$F$44262))</f>
        <v>100</v>
      </c>
      <c r="F277" s="48" cm="1">
        <f t="array" ref="F277">SUMPRODUCT((Data!$B$2:$B$44262=F$192)*(Data!$D$2:$D$44262=$A277)*(Data!$E$2:$E$44262=$B277)*(Data!$F$2:$F$44262))</f>
        <v>77</v>
      </c>
      <c r="G277" s="52"/>
      <c r="H277" s="68">
        <f t="shared" si="20"/>
        <v>-0.33600000000000002</v>
      </c>
      <c r="I277" s="68">
        <f t="shared" si="21"/>
        <v>1.2999999999999999E-2</v>
      </c>
      <c r="J277" s="69">
        <f t="shared" si="22"/>
        <v>-0.23</v>
      </c>
      <c r="K277" s="52"/>
      <c r="L277" s="52"/>
      <c r="M277" s="52"/>
      <c r="N277" s="52"/>
      <c r="O277" s="52"/>
      <c r="P277" s="52"/>
      <c r="Q277" s="52"/>
      <c r="R277" s="52"/>
      <c r="S277" s="52"/>
      <c r="T277" s="52"/>
      <c r="U277" s="63"/>
      <c r="V277" s="63"/>
      <c r="W277" s="47"/>
      <c r="X277" s="47"/>
      <c r="Y277" s="47"/>
      <c r="Z277" s="47"/>
      <c r="AA277" s="47"/>
      <c r="AB277" s="47"/>
      <c r="AC277" s="47"/>
      <c r="AD277" s="47"/>
      <c r="AE277" s="47"/>
      <c r="AF277" s="47"/>
      <c r="AG277" s="47"/>
      <c r="AH277" s="52"/>
    </row>
    <row r="278" spans="1:34" ht="15.75" x14ac:dyDescent="0.25">
      <c r="A278" s="61" t="s">
        <v>65</v>
      </c>
      <c r="B278" s="61" t="s">
        <v>71</v>
      </c>
      <c r="C278" s="48" cm="1">
        <f t="array" ref="C278">SUMPRODUCT((Data!$B$2:$B$44262=C$192)*(Data!$D$2:$D$44262=$A278)*(Data!$E$2:$E$44262=$B278)*(Data!$F$2:$F$44262))</f>
        <v>1020</v>
      </c>
      <c r="D278" s="48" cm="1">
        <f t="array" ref="D278">SUMPRODUCT((Data!$B$2:$B$44262=D$192)*(Data!$D$2:$D$44262=$A278)*(Data!$E$2:$E$44262=$B278)*(Data!$F$2:$F$44262))</f>
        <v>1310</v>
      </c>
      <c r="E278" s="48" cm="1">
        <f t="array" ref="E278">SUMPRODUCT((Data!$B$2:$B$44262=E$192)*(Data!$D$2:$D$44262=$A278)*(Data!$E$2:$E$44262=$B278)*(Data!$F$2:$F$44262))</f>
        <v>1632</v>
      </c>
      <c r="F278" s="48" cm="1">
        <f t="array" ref="F278">SUMPRODUCT((Data!$B$2:$B$44262=F$192)*(Data!$D$2:$D$44262=$A278)*(Data!$E$2:$E$44262=$B278)*(Data!$F$2:$F$44262))</f>
        <v>1747</v>
      </c>
      <c r="G278" s="52"/>
      <c r="H278" s="68">
        <f t="shared" si="20"/>
        <v>0.71299999999999997</v>
      </c>
      <c r="I278" s="68">
        <f t="shared" si="21"/>
        <v>0.33400000000000002</v>
      </c>
      <c r="J278" s="69">
        <f t="shared" si="22"/>
        <v>7.0000000000000007E-2</v>
      </c>
      <c r="K278" s="52"/>
      <c r="L278" s="52"/>
      <c r="M278" s="52"/>
      <c r="N278" s="52"/>
      <c r="O278" s="52"/>
      <c r="P278" s="52"/>
      <c r="Q278" s="52"/>
      <c r="R278" s="52"/>
      <c r="S278" s="52"/>
      <c r="T278" s="52"/>
      <c r="U278" s="63"/>
      <c r="V278" s="63"/>
      <c r="W278" s="47"/>
      <c r="X278" s="47"/>
      <c r="Y278" s="47"/>
      <c r="Z278" s="47"/>
      <c r="AA278" s="47"/>
      <c r="AB278" s="47"/>
      <c r="AC278" s="47"/>
      <c r="AD278" s="47"/>
      <c r="AE278" s="47"/>
      <c r="AF278" s="47"/>
      <c r="AG278" s="47"/>
      <c r="AH278" s="52"/>
    </row>
    <row r="279" spans="1:34" ht="15.75" x14ac:dyDescent="0.25">
      <c r="A279" s="61" t="s">
        <v>65</v>
      </c>
      <c r="B279" s="61" t="s">
        <v>72</v>
      </c>
      <c r="C279" s="48" cm="1">
        <f t="array" ref="C279">SUMPRODUCT((Data!$B$2:$B$44262=C$192)*(Data!$D$2:$D$44262=$A279)*(Data!$E$2:$E$44262=$B279)*(Data!$F$2:$F$44262))</f>
        <v>62</v>
      </c>
      <c r="D279" s="48" cm="1">
        <f t="array" ref="D279">SUMPRODUCT((Data!$B$2:$B$44262=D$192)*(Data!$D$2:$D$44262=$A279)*(Data!$E$2:$E$44262=$B279)*(Data!$F$2:$F$44262))</f>
        <v>79</v>
      </c>
      <c r="E279" s="48" cm="1">
        <f t="array" ref="E279">SUMPRODUCT((Data!$B$2:$B$44262=E$192)*(Data!$D$2:$D$44262=$A279)*(Data!$E$2:$E$44262=$B279)*(Data!$F$2:$F$44262))</f>
        <v>90</v>
      </c>
      <c r="F279" s="48" cm="1">
        <f t="array" ref="F279">SUMPRODUCT((Data!$B$2:$B$44262=F$192)*(Data!$D$2:$D$44262=$A279)*(Data!$E$2:$E$44262=$B279)*(Data!$F$2:$F$44262))</f>
        <v>90</v>
      </c>
      <c r="G279" s="52"/>
      <c r="H279" s="68">
        <f t="shared" si="20"/>
        <v>0.45200000000000001</v>
      </c>
      <c r="I279" s="68">
        <f t="shared" si="21"/>
        <v>0.13900000000000001</v>
      </c>
      <c r="J279" s="69">
        <f t="shared" si="22"/>
        <v>0</v>
      </c>
      <c r="K279" s="52"/>
      <c r="L279" s="52"/>
      <c r="M279" s="52"/>
      <c r="N279" s="52"/>
      <c r="O279" s="52"/>
      <c r="P279" s="52"/>
      <c r="Q279" s="52"/>
      <c r="R279" s="52"/>
      <c r="S279" s="52"/>
      <c r="T279" s="52"/>
      <c r="U279" s="63"/>
      <c r="V279" s="63"/>
      <c r="W279" s="47"/>
      <c r="X279" s="47"/>
      <c r="Y279" s="47"/>
      <c r="Z279" s="47"/>
      <c r="AA279" s="47"/>
      <c r="AB279" s="47"/>
      <c r="AC279" s="47"/>
      <c r="AD279" s="47"/>
      <c r="AE279" s="47"/>
      <c r="AF279" s="47"/>
      <c r="AG279" s="47"/>
      <c r="AH279" s="52"/>
    </row>
    <row r="280" spans="1:34" ht="15.75" x14ac:dyDescent="0.25">
      <c r="A280" s="61" t="s">
        <v>65</v>
      </c>
      <c r="B280" s="61" t="s">
        <v>23</v>
      </c>
      <c r="C280" s="48" cm="1">
        <f t="array" ref="C280">SUMPRODUCT((Data!$B$2:$B$44262=C$192)*(Data!$D$2:$D$44262=$A280)*(Data!$E$2:$E$44262=$B280)*(Data!$F$2:$F$44262))</f>
        <v>1654</v>
      </c>
      <c r="D280" s="48" cm="1">
        <f t="array" ref="D280">SUMPRODUCT((Data!$B$2:$B$44262=D$192)*(Data!$D$2:$D$44262=$A280)*(Data!$E$2:$E$44262=$B280)*(Data!$F$2:$F$44262))</f>
        <v>1921</v>
      </c>
      <c r="E280" s="48" cm="1">
        <f t="array" ref="E280">SUMPRODUCT((Data!$B$2:$B$44262=E$192)*(Data!$D$2:$D$44262=$A280)*(Data!$E$2:$E$44262=$B280)*(Data!$F$2:$F$44262))</f>
        <v>2397</v>
      </c>
      <c r="F280" s="48" cm="1">
        <f t="array" ref="F280">SUMPRODUCT((Data!$B$2:$B$44262=F$192)*(Data!$D$2:$D$44262=$A280)*(Data!$E$2:$E$44262=$B280)*(Data!$F$2:$F$44262))</f>
        <v>2158</v>
      </c>
      <c r="G280" s="52"/>
      <c r="H280" s="68">
        <f t="shared" si="20"/>
        <v>0.30499999999999999</v>
      </c>
      <c r="I280" s="68">
        <f t="shared" si="21"/>
        <v>0.123</v>
      </c>
      <c r="J280" s="69">
        <f t="shared" si="22"/>
        <v>-0.1</v>
      </c>
      <c r="K280" s="52"/>
      <c r="L280" s="52"/>
      <c r="M280" s="52"/>
      <c r="N280" s="52"/>
      <c r="O280" s="52"/>
      <c r="P280" s="52"/>
      <c r="Q280" s="52"/>
      <c r="R280" s="52"/>
      <c r="S280" s="52"/>
      <c r="T280" s="52"/>
      <c r="U280" s="63"/>
      <c r="V280" s="63"/>
      <c r="W280" s="47"/>
      <c r="X280" s="47"/>
      <c r="Y280" s="47"/>
      <c r="Z280" s="47"/>
      <c r="AA280" s="47"/>
      <c r="AB280" s="47"/>
      <c r="AC280" s="47"/>
      <c r="AD280" s="47"/>
      <c r="AE280" s="47"/>
      <c r="AF280" s="47"/>
      <c r="AG280" s="47"/>
      <c r="AH280" s="52"/>
    </row>
    <row r="281" spans="1:34" ht="15.75" x14ac:dyDescent="0.25">
      <c r="A281" s="59" t="s">
        <v>73</v>
      </c>
      <c r="B281" s="59" t="s">
        <v>12</v>
      </c>
      <c r="C281" s="45" cm="1">
        <f t="array" ref="C281">SUMPRODUCT((Data!$B$2:$B$8590=C$192)*(Data!$D$2:$D$8590=$A281)*(Data!$F$2:$F$8590))</f>
        <v>4891</v>
      </c>
      <c r="D281" s="45" cm="1">
        <f t="array" ref="D281">SUMPRODUCT((Data!$B$2:$B$8590=D$192)*(Data!$D$2:$D$8590=$A281)*(Data!$F$2:$F$8590))</f>
        <v>4954</v>
      </c>
      <c r="E281" s="45" cm="1">
        <f t="array" ref="E281">SUMPRODUCT((Data!$B$2:$B$8590=E$192)*(Data!$D$2:$D$8590=$A281)*(Data!$F$2:$F$8590))</f>
        <v>5992</v>
      </c>
      <c r="F281" s="45" cm="1">
        <f t="array" ref="F281">SUMPRODUCT((Data!$B$2:$B$8590=F$192)*(Data!$D$2:$D$8590=$A281)*(Data!$F$2:$F$8590))</f>
        <v>5858</v>
      </c>
      <c r="G281" s="52"/>
      <c r="H281" s="68">
        <f t="shared" si="20"/>
        <v>0.19800000000000001</v>
      </c>
      <c r="I281" s="68">
        <f t="shared" si="21"/>
        <v>0.182</v>
      </c>
      <c r="J281" s="69">
        <f t="shared" si="22"/>
        <v>-2.1999999999999999E-2</v>
      </c>
      <c r="K281" s="52"/>
      <c r="L281" s="52"/>
      <c r="M281" s="52"/>
      <c r="N281" s="52"/>
      <c r="O281" s="52"/>
      <c r="P281" s="52"/>
      <c r="Q281" s="52"/>
      <c r="R281" s="52"/>
      <c r="S281" s="52"/>
      <c r="T281" s="52"/>
      <c r="U281" s="63"/>
      <c r="V281" s="63"/>
      <c r="W281" s="47"/>
      <c r="X281" s="47"/>
      <c r="Y281" s="47"/>
      <c r="Z281" s="47"/>
      <c r="AA281" s="47"/>
      <c r="AB281" s="47"/>
      <c r="AC281" s="47"/>
      <c r="AD281" s="47"/>
      <c r="AE281" s="47"/>
      <c r="AF281" s="47"/>
      <c r="AG281" s="47"/>
      <c r="AH281" s="52"/>
    </row>
    <row r="282" spans="1:34" ht="15.75" x14ac:dyDescent="0.25">
      <c r="A282" s="61" t="s">
        <v>73</v>
      </c>
      <c r="B282" s="61" t="s">
        <v>74</v>
      </c>
      <c r="C282" s="48" cm="1">
        <f t="array" ref="C282">SUMPRODUCT((Data!$B$2:$B$44262=C$192)*(Data!$D$2:$D$44262=$A282)*(Data!$E$2:$E$44262=$B282)*(Data!$F$2:$F$44262))</f>
        <v>42</v>
      </c>
      <c r="D282" s="48" cm="1">
        <f t="array" ref="D282">SUMPRODUCT((Data!$B$2:$B$44262=D$192)*(Data!$D$2:$D$44262=$A282)*(Data!$E$2:$E$44262=$B282)*(Data!$F$2:$F$44262))</f>
        <v>26</v>
      </c>
      <c r="E282" s="48" cm="1">
        <f t="array" ref="E282">SUMPRODUCT((Data!$B$2:$B$44262=E$192)*(Data!$D$2:$D$44262=$A282)*(Data!$E$2:$E$44262=$B282)*(Data!$F$2:$F$44262))</f>
        <v>15</v>
      </c>
      <c r="F282" s="48" cm="1">
        <f t="array" ref="F282">SUMPRODUCT((Data!$B$2:$B$44262=F$192)*(Data!$D$2:$D$44262=$A282)*(Data!$E$2:$E$44262=$B282)*(Data!$F$2:$F$44262))</f>
        <v>10</v>
      </c>
      <c r="G282" s="52"/>
      <c r="H282" s="68">
        <f t="shared" si="20"/>
        <v>-0.76200000000000001</v>
      </c>
      <c r="I282" s="68">
        <f t="shared" si="21"/>
        <v>-0.61499999999999999</v>
      </c>
      <c r="J282" s="69">
        <f t="shared" si="22"/>
        <v>-0.33300000000000002</v>
      </c>
      <c r="K282" s="52"/>
      <c r="L282" s="52"/>
      <c r="M282" s="52"/>
      <c r="N282" s="52"/>
      <c r="O282" s="52"/>
      <c r="P282" s="52"/>
      <c r="Q282" s="52"/>
      <c r="R282" s="52"/>
      <c r="S282" s="52"/>
      <c r="T282" s="52"/>
      <c r="U282" s="63"/>
      <c r="V282" s="63"/>
      <c r="W282" s="47"/>
      <c r="X282" s="47"/>
      <c r="Y282" s="47"/>
      <c r="Z282" s="47"/>
      <c r="AA282" s="47"/>
      <c r="AB282" s="47"/>
      <c r="AC282" s="47"/>
      <c r="AD282" s="47"/>
      <c r="AE282" s="47"/>
      <c r="AF282" s="47"/>
      <c r="AG282" s="47"/>
      <c r="AH282" s="52"/>
    </row>
    <row r="283" spans="1:34" ht="15.75" x14ac:dyDescent="0.25">
      <c r="A283" s="61" t="s">
        <v>73</v>
      </c>
      <c r="B283" s="61" t="s">
        <v>75</v>
      </c>
      <c r="C283" s="48" cm="1">
        <f t="array" ref="C283">SUMPRODUCT((Data!$B$2:$B$44262=C$192)*(Data!$D$2:$D$44262=$A283)*(Data!$E$2:$E$44262=$B283)*(Data!$F$2:$F$44262))</f>
        <v>862</v>
      </c>
      <c r="D283" s="48" cm="1">
        <f t="array" ref="D283">SUMPRODUCT((Data!$B$2:$B$44262=D$192)*(Data!$D$2:$D$44262=$A283)*(Data!$E$2:$E$44262=$B283)*(Data!$F$2:$F$44262))</f>
        <v>974</v>
      </c>
      <c r="E283" s="48" cm="1">
        <f t="array" ref="E283">SUMPRODUCT((Data!$B$2:$B$44262=E$192)*(Data!$D$2:$D$44262=$A283)*(Data!$E$2:$E$44262=$B283)*(Data!$F$2:$F$44262))</f>
        <v>1181</v>
      </c>
      <c r="F283" s="48" cm="1">
        <f t="array" ref="F283">SUMPRODUCT((Data!$B$2:$B$44262=F$192)*(Data!$D$2:$D$44262=$A283)*(Data!$E$2:$E$44262=$B283)*(Data!$F$2:$F$44262))</f>
        <v>1229</v>
      </c>
      <c r="G283" s="52"/>
      <c r="H283" s="68">
        <f t="shared" si="20"/>
        <v>0.42599999999999999</v>
      </c>
      <c r="I283" s="68">
        <f t="shared" si="21"/>
        <v>0.26200000000000001</v>
      </c>
      <c r="J283" s="69">
        <f t="shared" si="22"/>
        <v>4.1000000000000002E-2</v>
      </c>
      <c r="K283" s="52"/>
      <c r="L283" s="52"/>
      <c r="M283" s="52"/>
      <c r="N283" s="52"/>
      <c r="O283" s="52"/>
      <c r="P283" s="52"/>
      <c r="Q283" s="52"/>
      <c r="R283" s="52"/>
      <c r="S283" s="52"/>
      <c r="T283" s="52"/>
      <c r="U283" s="63"/>
      <c r="V283" s="63"/>
      <c r="W283" s="47"/>
      <c r="X283" s="47"/>
      <c r="Y283" s="47"/>
      <c r="Z283" s="47"/>
      <c r="AA283" s="47"/>
      <c r="AB283" s="47"/>
      <c r="AC283" s="47"/>
      <c r="AD283" s="47"/>
      <c r="AE283" s="47"/>
      <c r="AF283" s="47"/>
      <c r="AG283" s="47"/>
      <c r="AH283" s="52"/>
    </row>
    <row r="284" spans="1:34" ht="15.75" x14ac:dyDescent="0.25">
      <c r="A284" s="61" t="s">
        <v>73</v>
      </c>
      <c r="B284" s="61" t="s">
        <v>76</v>
      </c>
      <c r="C284" s="48" cm="1">
        <f t="array" ref="C284">SUMPRODUCT((Data!$B$2:$B$44262=C$192)*(Data!$D$2:$D$44262=$A284)*(Data!$E$2:$E$44262=$B284)*(Data!$F$2:$F$44262))</f>
        <v>109</v>
      </c>
      <c r="D284" s="48" cm="1">
        <f t="array" ref="D284">SUMPRODUCT((Data!$B$2:$B$44262=D$192)*(Data!$D$2:$D$44262=$A284)*(Data!$E$2:$E$44262=$B284)*(Data!$F$2:$F$44262))</f>
        <v>183</v>
      </c>
      <c r="E284" s="48" cm="1">
        <f t="array" ref="E284">SUMPRODUCT((Data!$B$2:$B$44262=E$192)*(Data!$D$2:$D$44262=$A284)*(Data!$E$2:$E$44262=$B284)*(Data!$F$2:$F$44262))</f>
        <v>221</v>
      </c>
      <c r="F284" s="48" cm="1">
        <f t="array" ref="F284">SUMPRODUCT((Data!$B$2:$B$44262=F$192)*(Data!$D$2:$D$44262=$A284)*(Data!$E$2:$E$44262=$B284)*(Data!$F$2:$F$44262))</f>
        <v>238</v>
      </c>
      <c r="G284" s="52"/>
      <c r="H284" s="68">
        <f t="shared" si="20"/>
        <v>1.1830000000000001</v>
      </c>
      <c r="I284" s="68">
        <f t="shared" si="21"/>
        <v>0.30099999999999999</v>
      </c>
      <c r="J284" s="69">
        <f t="shared" si="22"/>
        <v>7.6999999999999999E-2</v>
      </c>
      <c r="K284" s="52"/>
      <c r="L284" s="52"/>
      <c r="M284" s="52"/>
      <c r="N284" s="52"/>
      <c r="O284" s="52"/>
      <c r="P284" s="52"/>
      <c r="Q284" s="52"/>
      <c r="R284" s="52"/>
      <c r="S284" s="52"/>
      <c r="T284" s="52"/>
      <c r="U284" s="63"/>
      <c r="V284" s="63"/>
      <c r="W284" s="47"/>
      <c r="X284" s="47"/>
      <c r="Y284" s="47"/>
      <c r="Z284" s="47"/>
      <c r="AA284" s="47"/>
      <c r="AB284" s="47"/>
      <c r="AC284" s="47"/>
      <c r="AD284" s="47"/>
      <c r="AE284" s="47"/>
      <c r="AF284" s="47"/>
      <c r="AG284" s="47"/>
      <c r="AH284" s="52"/>
    </row>
    <row r="285" spans="1:34" ht="15.75" x14ac:dyDescent="0.25">
      <c r="A285" s="61" t="s">
        <v>73</v>
      </c>
      <c r="B285" s="61" t="s">
        <v>77</v>
      </c>
      <c r="C285" s="48" cm="1">
        <f t="array" ref="C285">SUMPRODUCT((Data!$B$2:$B$44262=C$192)*(Data!$D$2:$D$44262=$A285)*(Data!$E$2:$E$44262=$B285)*(Data!$F$2:$F$44262))</f>
        <v>220</v>
      </c>
      <c r="D285" s="48" cm="1">
        <f t="array" ref="D285">SUMPRODUCT((Data!$B$2:$B$44262=D$192)*(Data!$D$2:$D$44262=$A285)*(Data!$E$2:$E$44262=$B285)*(Data!$F$2:$F$44262))</f>
        <v>237</v>
      </c>
      <c r="E285" s="48" cm="1">
        <f t="array" ref="E285">SUMPRODUCT((Data!$B$2:$B$44262=E$192)*(Data!$D$2:$D$44262=$A285)*(Data!$E$2:$E$44262=$B285)*(Data!$F$2:$F$44262))</f>
        <v>258</v>
      </c>
      <c r="F285" s="48" cm="1">
        <f t="array" ref="F285">SUMPRODUCT((Data!$B$2:$B$44262=F$192)*(Data!$D$2:$D$44262=$A285)*(Data!$E$2:$E$44262=$B285)*(Data!$F$2:$F$44262))</f>
        <v>223</v>
      </c>
      <c r="G285" s="52"/>
      <c r="H285" s="68">
        <f t="shared" si="20"/>
        <v>1.4E-2</v>
      </c>
      <c r="I285" s="68">
        <f t="shared" si="21"/>
        <v>-5.8999999999999997E-2</v>
      </c>
      <c r="J285" s="69">
        <f t="shared" si="22"/>
        <v>-0.13600000000000001</v>
      </c>
      <c r="K285" s="52"/>
      <c r="L285" s="52"/>
      <c r="M285" s="52"/>
      <c r="N285" s="52"/>
      <c r="O285" s="52"/>
      <c r="P285" s="52"/>
      <c r="Q285" s="52"/>
      <c r="R285" s="52"/>
      <c r="S285" s="52"/>
      <c r="T285" s="52"/>
      <c r="U285" s="63"/>
      <c r="V285" s="63"/>
      <c r="W285" s="47"/>
      <c r="X285" s="47"/>
      <c r="Y285" s="47"/>
      <c r="Z285" s="47"/>
      <c r="AA285" s="47"/>
      <c r="AB285" s="47"/>
      <c r="AC285" s="47"/>
      <c r="AD285" s="47"/>
      <c r="AE285" s="47"/>
      <c r="AF285" s="47"/>
      <c r="AG285" s="47"/>
      <c r="AH285" s="52"/>
    </row>
    <row r="286" spans="1:34" ht="15.75" x14ac:dyDescent="0.25">
      <c r="A286" s="61" t="s">
        <v>73</v>
      </c>
      <c r="B286" s="61" t="s">
        <v>78</v>
      </c>
      <c r="C286" s="48" cm="1">
        <f t="array" ref="C286">SUMPRODUCT((Data!$B$2:$B$44262=C$192)*(Data!$D$2:$D$44262=$A286)*(Data!$E$2:$E$44262=$B286)*(Data!$F$2:$F$44262))</f>
        <v>26</v>
      </c>
      <c r="D286" s="48" cm="1">
        <f t="array" ref="D286">SUMPRODUCT((Data!$B$2:$B$44262=D$192)*(Data!$D$2:$D$44262=$A286)*(Data!$E$2:$E$44262=$B286)*(Data!$F$2:$F$44262))</f>
        <v>26</v>
      </c>
      <c r="E286" s="48" cm="1">
        <f t="array" ref="E286">SUMPRODUCT((Data!$B$2:$B$44262=E$192)*(Data!$D$2:$D$44262=$A286)*(Data!$E$2:$E$44262=$B286)*(Data!$F$2:$F$44262))</f>
        <v>17</v>
      </c>
      <c r="F286" s="48" cm="1">
        <f t="array" ref="F286">SUMPRODUCT((Data!$B$2:$B$44262=F$192)*(Data!$D$2:$D$44262=$A286)*(Data!$E$2:$E$44262=$B286)*(Data!$F$2:$F$44262))</f>
        <v>17</v>
      </c>
      <c r="G286" s="52"/>
      <c r="H286" s="68">
        <f t="shared" si="20"/>
        <v>-0.34599999999999997</v>
      </c>
      <c r="I286" s="68">
        <f t="shared" si="21"/>
        <v>-0.34599999999999997</v>
      </c>
      <c r="J286" s="69">
        <f t="shared" si="22"/>
        <v>0</v>
      </c>
      <c r="K286" s="52"/>
      <c r="L286" s="52"/>
      <c r="M286" s="52"/>
      <c r="N286" s="52"/>
      <c r="O286" s="52"/>
      <c r="P286" s="52"/>
      <c r="Q286" s="52"/>
      <c r="R286" s="52"/>
      <c r="S286" s="52"/>
      <c r="T286" s="52"/>
      <c r="U286" s="63"/>
      <c r="V286" s="63"/>
      <c r="W286" s="47"/>
      <c r="X286" s="47"/>
      <c r="Y286" s="47"/>
      <c r="Z286" s="47"/>
      <c r="AA286" s="47"/>
      <c r="AB286" s="47"/>
      <c r="AC286" s="47"/>
      <c r="AD286" s="47"/>
      <c r="AE286" s="47"/>
      <c r="AF286" s="47"/>
      <c r="AG286" s="47"/>
      <c r="AH286" s="52"/>
    </row>
    <row r="287" spans="1:34" ht="15.75" x14ac:dyDescent="0.25">
      <c r="A287" s="61" t="s">
        <v>73</v>
      </c>
      <c r="B287" s="61" t="s">
        <v>79</v>
      </c>
      <c r="C287" s="48" cm="1">
        <f t="array" ref="C287">SUMPRODUCT((Data!$B$2:$B$44262=C$192)*(Data!$D$2:$D$44262=$A287)*(Data!$E$2:$E$44262=$B287)*(Data!$F$2:$F$44262))</f>
        <v>194</v>
      </c>
      <c r="D287" s="48" cm="1">
        <f t="array" ref="D287">SUMPRODUCT((Data!$B$2:$B$44262=D$192)*(Data!$D$2:$D$44262=$A287)*(Data!$E$2:$E$44262=$B287)*(Data!$F$2:$F$44262))</f>
        <v>159</v>
      </c>
      <c r="E287" s="48" cm="1">
        <f t="array" ref="E287">SUMPRODUCT((Data!$B$2:$B$44262=E$192)*(Data!$D$2:$D$44262=$A287)*(Data!$E$2:$E$44262=$B287)*(Data!$F$2:$F$44262))</f>
        <v>213</v>
      </c>
      <c r="F287" s="48" cm="1">
        <f t="array" ref="F287">SUMPRODUCT((Data!$B$2:$B$44262=F$192)*(Data!$D$2:$D$44262=$A287)*(Data!$E$2:$E$44262=$B287)*(Data!$F$2:$F$44262))</f>
        <v>193</v>
      </c>
      <c r="G287" s="52"/>
      <c r="H287" s="68">
        <f t="shared" si="20"/>
        <v>-5.0000000000000001E-3</v>
      </c>
      <c r="I287" s="68">
        <f t="shared" si="21"/>
        <v>0.214</v>
      </c>
      <c r="J287" s="69">
        <f t="shared" si="22"/>
        <v>-9.4E-2</v>
      </c>
      <c r="K287" s="52"/>
      <c r="L287" s="52"/>
      <c r="M287" s="52"/>
      <c r="N287" s="52"/>
      <c r="O287" s="52"/>
      <c r="P287" s="52"/>
      <c r="Q287" s="52"/>
      <c r="R287" s="52"/>
      <c r="S287" s="52"/>
      <c r="T287" s="52"/>
      <c r="U287" s="63"/>
      <c r="V287" s="63"/>
      <c r="W287" s="47"/>
      <c r="X287" s="47"/>
      <c r="Y287" s="47"/>
      <c r="Z287" s="47"/>
      <c r="AA287" s="47"/>
      <c r="AB287" s="47"/>
      <c r="AC287" s="47"/>
      <c r="AD287" s="47"/>
      <c r="AE287" s="47"/>
      <c r="AF287" s="47"/>
      <c r="AG287" s="47"/>
      <c r="AH287" s="52"/>
    </row>
    <row r="288" spans="1:34" ht="15.75" x14ac:dyDescent="0.25">
      <c r="A288" s="61" t="s">
        <v>73</v>
      </c>
      <c r="B288" s="61" t="s">
        <v>80</v>
      </c>
      <c r="C288" s="48" cm="1">
        <f t="array" ref="C288">SUMPRODUCT((Data!$B$2:$B$44262=C$192)*(Data!$D$2:$D$44262=$A288)*(Data!$E$2:$E$44262=$B288)*(Data!$F$2:$F$44262))</f>
        <v>5</v>
      </c>
      <c r="D288" s="48" cm="1">
        <f t="array" ref="D288">SUMPRODUCT((Data!$B$2:$B$44262=D$192)*(Data!$D$2:$D$44262=$A288)*(Data!$E$2:$E$44262=$B288)*(Data!$F$2:$F$44262))</f>
        <v>4</v>
      </c>
      <c r="E288" s="48" cm="1">
        <f t="array" ref="E288">SUMPRODUCT((Data!$B$2:$B$44262=E$192)*(Data!$D$2:$D$44262=$A288)*(Data!$E$2:$E$44262=$B288)*(Data!$F$2:$F$44262))</f>
        <v>13</v>
      </c>
      <c r="F288" s="48" cm="1">
        <f t="array" ref="F288">SUMPRODUCT((Data!$B$2:$B$44262=F$192)*(Data!$D$2:$D$44262=$A288)*(Data!$E$2:$E$44262=$B288)*(Data!$F$2:$F$44262))</f>
        <v>8</v>
      </c>
      <c r="G288" s="52"/>
      <c r="H288" s="68">
        <f t="shared" si="20"/>
        <v>0.6</v>
      </c>
      <c r="I288" s="68">
        <f t="shared" si="21"/>
        <v>1</v>
      </c>
      <c r="J288" s="69">
        <f t="shared" si="22"/>
        <v>-0.38500000000000001</v>
      </c>
      <c r="K288" s="52"/>
      <c r="L288" s="52"/>
      <c r="M288" s="52"/>
      <c r="N288" s="52"/>
      <c r="O288" s="52"/>
      <c r="P288" s="52"/>
      <c r="Q288" s="52"/>
      <c r="R288" s="52"/>
      <c r="S288" s="52"/>
      <c r="T288" s="52"/>
      <c r="U288" s="63"/>
      <c r="V288" s="63"/>
      <c r="W288" s="47"/>
      <c r="X288" s="47"/>
      <c r="Y288" s="47"/>
      <c r="Z288" s="47"/>
      <c r="AA288" s="47"/>
      <c r="AB288" s="47"/>
      <c r="AC288" s="47"/>
      <c r="AD288" s="47"/>
      <c r="AE288" s="47"/>
      <c r="AF288" s="47"/>
      <c r="AG288" s="47"/>
      <c r="AH288" s="52"/>
    </row>
    <row r="289" spans="1:34" ht="15.75" x14ac:dyDescent="0.25">
      <c r="A289" s="61" t="s">
        <v>73</v>
      </c>
      <c r="B289" s="61" t="s">
        <v>81</v>
      </c>
      <c r="C289" s="48" cm="1">
        <f t="array" ref="C289">SUMPRODUCT((Data!$B$2:$B$44262=C$192)*(Data!$D$2:$D$44262=$A289)*(Data!$E$2:$E$44262=$B289)*(Data!$F$2:$F$44262))</f>
        <v>34</v>
      </c>
      <c r="D289" s="48" cm="1">
        <f t="array" ref="D289">SUMPRODUCT((Data!$B$2:$B$44262=D$192)*(Data!$D$2:$D$44262=$A289)*(Data!$E$2:$E$44262=$B289)*(Data!$F$2:$F$44262))</f>
        <v>29</v>
      </c>
      <c r="E289" s="48" cm="1">
        <f t="array" ref="E289">SUMPRODUCT((Data!$B$2:$B$44262=E$192)*(Data!$D$2:$D$44262=$A289)*(Data!$E$2:$E$44262=$B289)*(Data!$F$2:$F$44262))</f>
        <v>47</v>
      </c>
      <c r="F289" s="48" cm="1">
        <f t="array" ref="F289">SUMPRODUCT((Data!$B$2:$B$44262=F$192)*(Data!$D$2:$D$44262=$A289)*(Data!$E$2:$E$44262=$B289)*(Data!$F$2:$F$44262))</f>
        <v>57</v>
      </c>
      <c r="G289" s="52"/>
      <c r="H289" s="68">
        <f t="shared" si="20"/>
        <v>0.67600000000000005</v>
      </c>
      <c r="I289" s="68">
        <f t="shared" si="21"/>
        <v>0.96599999999999997</v>
      </c>
      <c r="J289" s="69">
        <f t="shared" si="22"/>
        <v>0.21299999999999999</v>
      </c>
      <c r="K289" s="52"/>
      <c r="L289" s="52"/>
      <c r="M289" s="52"/>
      <c r="N289" s="52"/>
      <c r="O289" s="52"/>
      <c r="P289" s="52"/>
      <c r="Q289" s="52"/>
      <c r="R289" s="52"/>
      <c r="S289" s="52"/>
      <c r="T289" s="52"/>
      <c r="U289" s="63"/>
      <c r="V289" s="63"/>
      <c r="W289" s="47"/>
      <c r="X289" s="47"/>
      <c r="Y289" s="47"/>
      <c r="Z289" s="47"/>
      <c r="AA289" s="47"/>
      <c r="AB289" s="47"/>
      <c r="AC289" s="47"/>
      <c r="AD289" s="47"/>
      <c r="AE289" s="47"/>
      <c r="AF289" s="47"/>
      <c r="AG289" s="47"/>
      <c r="AH289" s="52"/>
    </row>
    <row r="290" spans="1:34" ht="15.75" x14ac:dyDescent="0.25">
      <c r="A290" s="61" t="s">
        <v>73</v>
      </c>
      <c r="B290" s="61" t="s">
        <v>82</v>
      </c>
      <c r="C290" s="48" cm="1">
        <f t="array" ref="C290">SUMPRODUCT((Data!$B$2:$B$44262=C$192)*(Data!$D$2:$D$44262=$A290)*(Data!$E$2:$E$44262=$B290)*(Data!$F$2:$F$44262))</f>
        <v>521</v>
      </c>
      <c r="D290" s="48" cm="1">
        <f t="array" ref="D290">SUMPRODUCT((Data!$B$2:$B$44262=D$192)*(Data!$D$2:$D$44262=$A290)*(Data!$E$2:$E$44262=$B290)*(Data!$F$2:$F$44262))</f>
        <v>439</v>
      </c>
      <c r="E290" s="48" cm="1">
        <f t="array" ref="E290">SUMPRODUCT((Data!$B$2:$B$44262=E$192)*(Data!$D$2:$D$44262=$A290)*(Data!$E$2:$E$44262=$B290)*(Data!$F$2:$F$44262))</f>
        <v>392</v>
      </c>
      <c r="F290" s="48" cm="1">
        <f t="array" ref="F290">SUMPRODUCT((Data!$B$2:$B$44262=F$192)*(Data!$D$2:$D$44262=$A290)*(Data!$E$2:$E$44262=$B290)*(Data!$F$2:$F$44262))</f>
        <v>320</v>
      </c>
      <c r="G290" s="52"/>
      <c r="H290" s="68">
        <f t="shared" si="20"/>
        <v>-0.38600000000000001</v>
      </c>
      <c r="I290" s="68">
        <f t="shared" si="21"/>
        <v>-0.27100000000000002</v>
      </c>
      <c r="J290" s="69">
        <f t="shared" si="22"/>
        <v>-0.184</v>
      </c>
      <c r="K290" s="52"/>
      <c r="L290" s="52"/>
      <c r="M290" s="52"/>
      <c r="N290" s="52"/>
      <c r="O290" s="52"/>
      <c r="P290" s="52"/>
      <c r="Q290" s="52"/>
      <c r="R290" s="52"/>
      <c r="S290" s="52"/>
      <c r="T290" s="52"/>
      <c r="U290" s="63"/>
      <c r="V290" s="63"/>
      <c r="W290" s="47"/>
      <c r="X290" s="47"/>
      <c r="Y290" s="47"/>
      <c r="Z290" s="47"/>
      <c r="AA290" s="47"/>
      <c r="AB290" s="47"/>
      <c r="AC290" s="47"/>
      <c r="AD290" s="47"/>
      <c r="AE290" s="47"/>
      <c r="AF290" s="47"/>
      <c r="AG290" s="47"/>
      <c r="AH290" s="52"/>
    </row>
    <row r="291" spans="1:34" ht="15.75" x14ac:dyDescent="0.25">
      <c r="A291" s="61" t="s">
        <v>73</v>
      </c>
      <c r="B291" s="61" t="s">
        <v>83</v>
      </c>
      <c r="C291" s="48" cm="1">
        <f t="array" ref="C291">SUMPRODUCT((Data!$B$2:$B$44262=C$192)*(Data!$D$2:$D$44262=$A291)*(Data!$E$2:$E$44262=$B291)*(Data!$F$2:$F$44262))</f>
        <v>218</v>
      </c>
      <c r="D291" s="48" cm="1">
        <f t="array" ref="D291">SUMPRODUCT((Data!$B$2:$B$44262=D$192)*(Data!$D$2:$D$44262=$A291)*(Data!$E$2:$E$44262=$B291)*(Data!$F$2:$F$44262))</f>
        <v>191</v>
      </c>
      <c r="E291" s="48" cm="1">
        <f t="array" ref="E291">SUMPRODUCT((Data!$B$2:$B$44262=E$192)*(Data!$D$2:$D$44262=$A291)*(Data!$E$2:$E$44262=$B291)*(Data!$F$2:$F$44262))</f>
        <v>220</v>
      </c>
      <c r="F291" s="48" cm="1">
        <f t="array" ref="F291">SUMPRODUCT((Data!$B$2:$B$44262=F$192)*(Data!$D$2:$D$44262=$A291)*(Data!$E$2:$E$44262=$B291)*(Data!$F$2:$F$44262))</f>
        <v>188</v>
      </c>
      <c r="G291" s="52"/>
      <c r="H291" s="68">
        <f t="shared" si="20"/>
        <v>-0.13800000000000001</v>
      </c>
      <c r="I291" s="68">
        <f t="shared" si="21"/>
        <v>-1.6E-2</v>
      </c>
      <c r="J291" s="69">
        <f t="shared" si="22"/>
        <v>-0.14499999999999999</v>
      </c>
      <c r="K291" s="52"/>
      <c r="L291" s="52"/>
      <c r="M291" s="52"/>
      <c r="N291" s="52"/>
      <c r="O291" s="52"/>
      <c r="P291" s="52"/>
      <c r="Q291" s="52"/>
      <c r="R291" s="52"/>
      <c r="S291" s="52"/>
      <c r="T291" s="52"/>
      <c r="U291" s="63"/>
      <c r="V291" s="63"/>
      <c r="W291" s="47"/>
      <c r="X291" s="47"/>
      <c r="Y291" s="47"/>
      <c r="Z291" s="47"/>
      <c r="AA291" s="47"/>
      <c r="AB291" s="47"/>
      <c r="AC291" s="47"/>
      <c r="AD291" s="47"/>
      <c r="AE291" s="47"/>
      <c r="AF291" s="47"/>
      <c r="AG291" s="47"/>
      <c r="AH291" s="52"/>
    </row>
    <row r="292" spans="1:34" ht="15.75" x14ac:dyDescent="0.25">
      <c r="A292" s="61" t="s">
        <v>73</v>
      </c>
      <c r="B292" s="61" t="s">
        <v>84</v>
      </c>
      <c r="C292" s="48" cm="1">
        <f t="array" ref="C292">SUMPRODUCT((Data!$B$2:$B$44262=C$192)*(Data!$D$2:$D$44262=$A292)*(Data!$E$2:$E$44262=$B292)*(Data!$F$2:$F$44262))</f>
        <v>11</v>
      </c>
      <c r="D292" s="48" cm="1">
        <f t="array" ref="D292">SUMPRODUCT((Data!$B$2:$B$44262=D$192)*(Data!$D$2:$D$44262=$A292)*(Data!$E$2:$E$44262=$B292)*(Data!$F$2:$F$44262))</f>
        <v>13</v>
      </c>
      <c r="E292" s="48" cm="1">
        <f t="array" ref="E292">SUMPRODUCT((Data!$B$2:$B$44262=E$192)*(Data!$D$2:$D$44262=$A292)*(Data!$E$2:$E$44262=$B292)*(Data!$F$2:$F$44262))</f>
        <v>19</v>
      </c>
      <c r="F292" s="48" cm="1">
        <f t="array" ref="F292">SUMPRODUCT((Data!$B$2:$B$44262=F$192)*(Data!$D$2:$D$44262=$A292)*(Data!$E$2:$E$44262=$B292)*(Data!$F$2:$F$44262))</f>
        <v>12</v>
      </c>
      <c r="G292" s="52"/>
      <c r="H292" s="68">
        <f t="shared" si="20"/>
        <v>9.0999999999999998E-2</v>
      </c>
      <c r="I292" s="68">
        <f t="shared" si="21"/>
        <v>-7.6999999999999999E-2</v>
      </c>
      <c r="J292" s="69">
        <f t="shared" si="22"/>
        <v>-0.36799999999999999</v>
      </c>
      <c r="K292" s="52"/>
      <c r="L292" s="52"/>
      <c r="M292" s="52"/>
      <c r="N292" s="52"/>
      <c r="O292" s="52"/>
      <c r="P292" s="52"/>
      <c r="Q292" s="52"/>
      <c r="R292" s="52"/>
      <c r="S292" s="52"/>
      <c r="T292" s="52"/>
      <c r="U292" s="63"/>
      <c r="V292" s="63"/>
      <c r="W292" s="47"/>
      <c r="X292" s="47"/>
      <c r="Y292" s="47"/>
      <c r="Z292" s="47"/>
      <c r="AA292" s="47"/>
      <c r="AB292" s="47"/>
      <c r="AC292" s="47"/>
      <c r="AD292" s="47"/>
      <c r="AE292" s="47"/>
      <c r="AF292" s="47"/>
      <c r="AG292" s="47"/>
      <c r="AH292" s="52"/>
    </row>
    <row r="293" spans="1:34" ht="15.75" x14ac:dyDescent="0.25">
      <c r="A293" s="61" t="s">
        <v>73</v>
      </c>
      <c r="B293" s="61" t="s">
        <v>85</v>
      </c>
      <c r="C293" s="48" cm="1">
        <f t="array" ref="C293">SUMPRODUCT((Data!$B$2:$B$44262=C$192)*(Data!$D$2:$D$44262=$A293)*(Data!$E$2:$E$44262=$B293)*(Data!$F$2:$F$44262))</f>
        <v>65</v>
      </c>
      <c r="D293" s="48" cm="1">
        <f t="array" ref="D293">SUMPRODUCT((Data!$B$2:$B$44262=D$192)*(Data!$D$2:$D$44262=$A293)*(Data!$E$2:$E$44262=$B293)*(Data!$F$2:$F$44262))</f>
        <v>91</v>
      </c>
      <c r="E293" s="48" cm="1">
        <f t="array" ref="E293">SUMPRODUCT((Data!$B$2:$B$44262=E$192)*(Data!$D$2:$D$44262=$A293)*(Data!$E$2:$E$44262=$B293)*(Data!$F$2:$F$44262))</f>
        <v>133</v>
      </c>
      <c r="F293" s="48" cm="1">
        <f t="array" ref="F293">SUMPRODUCT((Data!$B$2:$B$44262=F$192)*(Data!$D$2:$D$44262=$A293)*(Data!$E$2:$E$44262=$B293)*(Data!$F$2:$F$44262))</f>
        <v>106</v>
      </c>
      <c r="G293" s="52"/>
      <c r="H293" s="68">
        <f t="shared" si="20"/>
        <v>0.63100000000000001</v>
      </c>
      <c r="I293" s="68">
        <f t="shared" si="21"/>
        <v>0.16500000000000001</v>
      </c>
      <c r="J293" s="69">
        <f t="shared" si="22"/>
        <v>-0.20300000000000001</v>
      </c>
      <c r="K293" s="52"/>
      <c r="L293" s="52"/>
      <c r="M293" s="52"/>
      <c r="N293" s="52"/>
      <c r="O293" s="52"/>
      <c r="P293" s="52"/>
      <c r="Q293" s="52"/>
      <c r="R293" s="52"/>
      <c r="S293" s="52"/>
      <c r="T293" s="52"/>
      <c r="U293" s="63"/>
      <c r="V293" s="63"/>
      <c r="W293" s="47"/>
      <c r="X293" s="47"/>
      <c r="Y293" s="47"/>
      <c r="Z293" s="47"/>
      <c r="AA293" s="47"/>
      <c r="AB293" s="47"/>
      <c r="AC293" s="47"/>
      <c r="AD293" s="47"/>
      <c r="AE293" s="47"/>
      <c r="AF293" s="47"/>
      <c r="AG293" s="47"/>
      <c r="AH293" s="52"/>
    </row>
    <row r="294" spans="1:34" ht="15.75" x14ac:dyDescent="0.25">
      <c r="A294" s="61" t="s">
        <v>73</v>
      </c>
      <c r="B294" s="61" t="s">
        <v>86</v>
      </c>
      <c r="C294" s="48" cm="1">
        <f t="array" ref="C294">SUMPRODUCT((Data!$B$2:$B$44262=C$192)*(Data!$D$2:$D$44262=$A294)*(Data!$E$2:$E$44262=$B294)*(Data!$F$2:$F$44262))</f>
        <v>193</v>
      </c>
      <c r="D294" s="48" cm="1">
        <f t="array" ref="D294">SUMPRODUCT((Data!$B$2:$B$44262=D$192)*(Data!$D$2:$D$44262=$A294)*(Data!$E$2:$E$44262=$B294)*(Data!$F$2:$F$44262))</f>
        <v>135</v>
      </c>
      <c r="E294" s="48" cm="1">
        <f t="array" ref="E294">SUMPRODUCT((Data!$B$2:$B$44262=E$192)*(Data!$D$2:$D$44262=$A294)*(Data!$E$2:$E$44262=$B294)*(Data!$F$2:$F$44262))</f>
        <v>149</v>
      </c>
      <c r="F294" s="48" cm="1">
        <f t="array" ref="F294">SUMPRODUCT((Data!$B$2:$B$44262=F$192)*(Data!$D$2:$D$44262=$A294)*(Data!$E$2:$E$44262=$B294)*(Data!$F$2:$F$44262))</f>
        <v>155</v>
      </c>
      <c r="G294" s="52"/>
      <c r="H294" s="68">
        <f t="shared" si="20"/>
        <v>-0.19700000000000001</v>
      </c>
      <c r="I294" s="68">
        <f t="shared" si="21"/>
        <v>0.14799999999999999</v>
      </c>
      <c r="J294" s="69">
        <f t="shared" si="22"/>
        <v>0.04</v>
      </c>
      <c r="K294" s="52"/>
      <c r="L294" s="52"/>
      <c r="M294" s="52"/>
      <c r="N294" s="52"/>
      <c r="O294" s="52"/>
      <c r="P294" s="52"/>
      <c r="Q294" s="52"/>
      <c r="R294" s="52"/>
      <c r="S294" s="52"/>
      <c r="T294" s="52"/>
      <c r="U294" s="63"/>
      <c r="V294" s="63"/>
      <c r="W294" s="47"/>
      <c r="X294" s="47"/>
      <c r="Y294" s="47"/>
      <c r="Z294" s="47"/>
      <c r="AA294" s="47"/>
      <c r="AB294" s="47"/>
      <c r="AC294" s="47"/>
      <c r="AD294" s="47"/>
      <c r="AE294" s="47"/>
      <c r="AF294" s="47"/>
      <c r="AG294" s="47"/>
      <c r="AH294" s="52"/>
    </row>
    <row r="295" spans="1:34" ht="15.75" x14ac:dyDescent="0.25">
      <c r="A295" s="61" t="s">
        <v>73</v>
      </c>
      <c r="B295" s="61" t="s">
        <v>87</v>
      </c>
      <c r="C295" s="48" cm="1">
        <f t="array" ref="C295">SUMPRODUCT((Data!$B$2:$B$44262=C$192)*(Data!$D$2:$D$44262=$A295)*(Data!$E$2:$E$44262=$B295)*(Data!$F$2:$F$44262))</f>
        <v>39</v>
      </c>
      <c r="D295" s="48" cm="1">
        <f t="array" ref="D295">SUMPRODUCT((Data!$B$2:$B$44262=D$192)*(Data!$D$2:$D$44262=$A295)*(Data!$E$2:$E$44262=$B295)*(Data!$F$2:$F$44262))</f>
        <v>31</v>
      </c>
      <c r="E295" s="48" cm="1">
        <f t="array" ref="E295">SUMPRODUCT((Data!$B$2:$B$44262=E$192)*(Data!$D$2:$D$44262=$A295)*(Data!$E$2:$E$44262=$B295)*(Data!$F$2:$F$44262))</f>
        <v>39</v>
      </c>
      <c r="F295" s="48" cm="1">
        <f t="array" ref="F295">SUMPRODUCT((Data!$B$2:$B$44262=F$192)*(Data!$D$2:$D$44262=$A295)*(Data!$E$2:$E$44262=$B295)*(Data!$F$2:$F$44262))</f>
        <v>30</v>
      </c>
      <c r="G295" s="52"/>
      <c r="H295" s="68">
        <f t="shared" si="20"/>
        <v>-0.23100000000000001</v>
      </c>
      <c r="I295" s="68">
        <f t="shared" si="21"/>
        <v>-3.2000000000000001E-2</v>
      </c>
      <c r="J295" s="69">
        <f t="shared" si="22"/>
        <v>-0.23100000000000001</v>
      </c>
      <c r="K295" s="52"/>
      <c r="L295" s="52"/>
      <c r="M295" s="52"/>
      <c r="N295" s="52"/>
      <c r="O295" s="52"/>
      <c r="P295" s="52"/>
      <c r="Q295" s="52"/>
      <c r="R295" s="52"/>
      <c r="S295" s="52"/>
      <c r="T295" s="52"/>
      <c r="U295" s="63"/>
      <c r="V295" s="63"/>
      <c r="W295" s="47"/>
      <c r="X295" s="47"/>
      <c r="Y295" s="47"/>
      <c r="Z295" s="47"/>
      <c r="AA295" s="47"/>
      <c r="AB295" s="47"/>
      <c r="AC295" s="47"/>
      <c r="AD295" s="47"/>
      <c r="AE295" s="47"/>
      <c r="AF295" s="47"/>
      <c r="AG295" s="47"/>
      <c r="AH295" s="52"/>
    </row>
    <row r="296" spans="1:34" ht="15.75" x14ac:dyDescent="0.25">
      <c r="A296" s="61" t="s">
        <v>73</v>
      </c>
      <c r="B296" s="61" t="s">
        <v>88</v>
      </c>
      <c r="C296" s="48" cm="1">
        <f t="array" ref="C296">SUMPRODUCT((Data!$B$2:$B$44262=C$192)*(Data!$D$2:$D$44262=$A296)*(Data!$E$2:$E$44262=$B296)*(Data!$F$2:$F$44262))</f>
        <v>8</v>
      </c>
      <c r="D296" s="48" cm="1">
        <f t="array" ref="D296">SUMPRODUCT((Data!$B$2:$B$44262=D$192)*(Data!$D$2:$D$44262=$A296)*(Data!$E$2:$E$44262=$B296)*(Data!$F$2:$F$44262))</f>
        <v>7</v>
      </c>
      <c r="E296" s="48" cm="1">
        <f t="array" ref="E296">SUMPRODUCT((Data!$B$2:$B$44262=E$192)*(Data!$D$2:$D$44262=$A296)*(Data!$E$2:$E$44262=$B296)*(Data!$F$2:$F$44262))</f>
        <v>9</v>
      </c>
      <c r="F296" s="48" cm="1">
        <f t="array" ref="F296">SUMPRODUCT((Data!$B$2:$B$44262=F$192)*(Data!$D$2:$D$44262=$A296)*(Data!$E$2:$E$44262=$B296)*(Data!$F$2:$F$44262))</f>
        <v>12</v>
      </c>
      <c r="G296" s="52"/>
      <c r="H296" s="68">
        <f t="shared" si="20"/>
        <v>0.5</v>
      </c>
      <c r="I296" s="68">
        <f t="shared" si="21"/>
        <v>0.71399999999999997</v>
      </c>
      <c r="J296" s="69">
        <f t="shared" si="22"/>
        <v>0.33300000000000002</v>
      </c>
      <c r="K296" s="52"/>
      <c r="L296" s="52"/>
      <c r="M296" s="52"/>
      <c r="N296" s="52"/>
      <c r="O296" s="52"/>
      <c r="P296" s="52"/>
      <c r="Q296" s="52"/>
      <c r="R296" s="52"/>
      <c r="S296" s="52"/>
      <c r="T296" s="52"/>
      <c r="U296" s="63"/>
      <c r="V296" s="63"/>
      <c r="W296" s="47"/>
      <c r="X296" s="47"/>
      <c r="Y296" s="47"/>
      <c r="Z296" s="47"/>
      <c r="AA296" s="47"/>
      <c r="AB296" s="47"/>
      <c r="AC296" s="47"/>
      <c r="AD296" s="47"/>
      <c r="AE296" s="47"/>
      <c r="AF296" s="47"/>
      <c r="AG296" s="47"/>
      <c r="AH296" s="52"/>
    </row>
    <row r="297" spans="1:34" ht="15.75" x14ac:dyDescent="0.25">
      <c r="A297" s="61" t="s">
        <v>73</v>
      </c>
      <c r="B297" s="61" t="s">
        <v>89</v>
      </c>
      <c r="C297" s="48" cm="1">
        <f t="array" ref="C297">SUMPRODUCT((Data!$B$2:$B$44262=C$192)*(Data!$D$2:$D$44262=$A297)*(Data!$E$2:$E$44262=$B297)*(Data!$F$2:$F$44262))</f>
        <v>332</v>
      </c>
      <c r="D297" s="48" cm="1">
        <f t="array" ref="D297">SUMPRODUCT((Data!$B$2:$B$44262=D$192)*(Data!$D$2:$D$44262=$A297)*(Data!$E$2:$E$44262=$B297)*(Data!$F$2:$F$44262))</f>
        <v>271</v>
      </c>
      <c r="E297" s="48" cm="1">
        <f t="array" ref="E297">SUMPRODUCT((Data!$B$2:$B$44262=E$192)*(Data!$D$2:$D$44262=$A297)*(Data!$E$2:$E$44262=$B297)*(Data!$F$2:$F$44262))</f>
        <v>255</v>
      </c>
      <c r="F297" s="48" cm="1">
        <f t="array" ref="F297">SUMPRODUCT((Data!$B$2:$B$44262=F$192)*(Data!$D$2:$D$44262=$A297)*(Data!$E$2:$E$44262=$B297)*(Data!$F$2:$F$44262))</f>
        <v>204</v>
      </c>
      <c r="G297" s="52"/>
      <c r="H297" s="68">
        <f t="shared" si="20"/>
        <v>-0.38600000000000001</v>
      </c>
      <c r="I297" s="68">
        <f t="shared" si="21"/>
        <v>-0.247</v>
      </c>
      <c r="J297" s="69">
        <f t="shared" si="22"/>
        <v>-0.2</v>
      </c>
      <c r="K297" s="52"/>
      <c r="L297" s="52"/>
      <c r="M297" s="52"/>
      <c r="N297" s="52"/>
      <c r="O297" s="52"/>
      <c r="P297" s="52"/>
      <c r="Q297" s="52"/>
      <c r="R297" s="52"/>
      <c r="S297" s="52"/>
      <c r="T297" s="52"/>
      <c r="U297" s="63"/>
      <c r="V297" s="63"/>
      <c r="W297" s="47"/>
      <c r="X297" s="47"/>
      <c r="Y297" s="47"/>
      <c r="Z297" s="47"/>
      <c r="AA297" s="47"/>
      <c r="AB297" s="47"/>
      <c r="AC297" s="47"/>
      <c r="AD297" s="47"/>
      <c r="AE297" s="47"/>
      <c r="AF297" s="47"/>
      <c r="AG297" s="47"/>
      <c r="AH297" s="52"/>
    </row>
    <row r="298" spans="1:34" ht="15.75" x14ac:dyDescent="0.25">
      <c r="A298" s="61" t="s">
        <v>73</v>
      </c>
      <c r="B298" s="61" t="s">
        <v>90</v>
      </c>
      <c r="C298" s="48" cm="1">
        <f t="array" ref="C298">SUMPRODUCT((Data!$B$2:$B$44262=C$192)*(Data!$D$2:$D$44262=$A298)*(Data!$E$2:$E$44262=$B298)*(Data!$F$2:$F$44262))</f>
        <v>1071</v>
      </c>
      <c r="D298" s="48" cm="1">
        <f t="array" ref="D298">SUMPRODUCT((Data!$B$2:$B$44262=D$192)*(Data!$D$2:$D$44262=$A298)*(Data!$E$2:$E$44262=$B298)*(Data!$F$2:$F$44262))</f>
        <v>1081</v>
      </c>
      <c r="E298" s="48" cm="1">
        <f t="array" ref="E298">SUMPRODUCT((Data!$B$2:$B$44262=E$192)*(Data!$D$2:$D$44262=$A298)*(Data!$E$2:$E$44262=$B298)*(Data!$F$2:$F$44262))</f>
        <v>1311</v>
      </c>
      <c r="F298" s="48" cm="1">
        <f t="array" ref="F298">SUMPRODUCT((Data!$B$2:$B$44262=F$192)*(Data!$D$2:$D$44262=$A298)*(Data!$E$2:$E$44262=$B298)*(Data!$F$2:$F$44262))</f>
        <v>1423</v>
      </c>
      <c r="G298" s="52"/>
      <c r="H298" s="68">
        <f t="shared" si="20"/>
        <v>0.32900000000000001</v>
      </c>
      <c r="I298" s="68">
        <f t="shared" si="21"/>
        <v>0.316</v>
      </c>
      <c r="J298" s="69">
        <f t="shared" si="22"/>
        <v>8.5000000000000006E-2</v>
      </c>
      <c r="K298" s="52"/>
      <c r="L298" s="52"/>
      <c r="M298" s="52"/>
      <c r="N298" s="52"/>
      <c r="O298" s="52"/>
      <c r="P298" s="52"/>
      <c r="Q298" s="52"/>
      <c r="R298" s="52"/>
      <c r="S298" s="52"/>
      <c r="T298" s="52"/>
      <c r="U298" s="63"/>
      <c r="V298" s="63"/>
      <c r="W298" s="47"/>
      <c r="X298" s="47"/>
      <c r="Y298" s="47"/>
      <c r="Z298" s="47"/>
      <c r="AA298" s="47"/>
      <c r="AB298" s="47"/>
      <c r="AC298" s="47"/>
      <c r="AD298" s="47"/>
      <c r="AE298" s="47"/>
      <c r="AF298" s="47"/>
      <c r="AG298" s="47"/>
      <c r="AH298" s="52"/>
    </row>
    <row r="299" spans="1:34" ht="15.75" x14ac:dyDescent="0.25">
      <c r="A299" s="61" t="s">
        <v>73</v>
      </c>
      <c r="B299" s="61" t="s">
        <v>91</v>
      </c>
      <c r="C299" s="48" cm="1">
        <f t="array" ref="C299">SUMPRODUCT((Data!$B$2:$B$44262=C$192)*(Data!$D$2:$D$44262=$A299)*(Data!$E$2:$E$44262=$B299)*(Data!$F$2:$F$44262))</f>
        <v>345</v>
      </c>
      <c r="D299" s="48" cm="1">
        <f t="array" ref="D299">SUMPRODUCT((Data!$B$2:$B$44262=D$192)*(Data!$D$2:$D$44262=$A299)*(Data!$E$2:$E$44262=$B299)*(Data!$F$2:$F$44262))</f>
        <v>498</v>
      </c>
      <c r="E299" s="48" cm="1">
        <f t="array" ref="E299">SUMPRODUCT((Data!$B$2:$B$44262=E$192)*(Data!$D$2:$D$44262=$A299)*(Data!$E$2:$E$44262=$B299)*(Data!$F$2:$F$44262))</f>
        <v>798</v>
      </c>
      <c r="F299" s="48" cm="1">
        <f t="array" ref="F299">SUMPRODUCT((Data!$B$2:$B$44262=F$192)*(Data!$D$2:$D$44262=$A299)*(Data!$E$2:$E$44262=$B299)*(Data!$F$2:$F$44262))</f>
        <v>784</v>
      </c>
      <c r="G299" s="52"/>
      <c r="H299" s="68">
        <f t="shared" si="20"/>
        <v>1.272</v>
      </c>
      <c r="I299" s="68">
        <f t="shared" si="21"/>
        <v>0.57399999999999995</v>
      </c>
      <c r="J299" s="69">
        <f t="shared" si="22"/>
        <v>-1.7999999999999999E-2</v>
      </c>
      <c r="K299" s="52"/>
      <c r="L299" s="52"/>
      <c r="M299" s="52"/>
      <c r="N299" s="52"/>
      <c r="O299" s="52"/>
      <c r="P299" s="52"/>
      <c r="Q299" s="52"/>
      <c r="R299" s="52"/>
      <c r="S299" s="52"/>
      <c r="T299" s="52"/>
      <c r="U299" s="63"/>
      <c r="V299" s="63"/>
      <c r="W299" s="47"/>
      <c r="X299" s="47"/>
      <c r="Y299" s="47"/>
      <c r="Z299" s="47"/>
      <c r="AA299" s="47"/>
      <c r="AB299" s="47"/>
      <c r="AC299" s="47"/>
      <c r="AD299" s="47"/>
      <c r="AE299" s="47"/>
      <c r="AF299" s="47"/>
      <c r="AG299" s="47"/>
      <c r="AH299" s="52"/>
    </row>
    <row r="300" spans="1:34" ht="15.75" x14ac:dyDescent="0.25">
      <c r="A300" s="61" t="s">
        <v>73</v>
      </c>
      <c r="B300" s="61" t="s">
        <v>92</v>
      </c>
      <c r="C300" s="48" cm="1">
        <f t="array" ref="C300">SUMPRODUCT((Data!$B$2:$B$44262=C$192)*(Data!$D$2:$D$44262=$A300)*(Data!$E$2:$E$44262=$B300)*(Data!$F$2:$F$44262))</f>
        <v>71</v>
      </c>
      <c r="D300" s="48" cm="1">
        <f t="array" ref="D300">SUMPRODUCT((Data!$B$2:$B$44262=D$192)*(Data!$D$2:$D$44262=$A300)*(Data!$E$2:$E$44262=$B300)*(Data!$F$2:$F$44262))</f>
        <v>59</v>
      </c>
      <c r="E300" s="48" cm="1">
        <f t="array" ref="E300">SUMPRODUCT((Data!$B$2:$B$44262=E$192)*(Data!$D$2:$D$44262=$A300)*(Data!$E$2:$E$44262=$B300)*(Data!$F$2:$F$44262))</f>
        <v>54</v>
      </c>
      <c r="F300" s="48" cm="1">
        <f t="array" ref="F300">SUMPRODUCT((Data!$B$2:$B$44262=F$192)*(Data!$D$2:$D$44262=$A300)*(Data!$E$2:$E$44262=$B300)*(Data!$F$2:$F$44262))</f>
        <v>31</v>
      </c>
      <c r="G300" s="52"/>
      <c r="H300" s="68">
        <f t="shared" si="20"/>
        <v>-0.56299999999999994</v>
      </c>
      <c r="I300" s="68">
        <f t="shared" si="21"/>
        <v>-0.47499999999999998</v>
      </c>
      <c r="J300" s="69">
        <f t="shared" si="22"/>
        <v>-0.42599999999999999</v>
      </c>
      <c r="K300" s="52"/>
      <c r="L300" s="52"/>
      <c r="M300" s="52"/>
      <c r="N300" s="52"/>
      <c r="O300" s="52"/>
      <c r="P300" s="52"/>
      <c r="Q300" s="52"/>
      <c r="R300" s="52"/>
      <c r="S300" s="52"/>
      <c r="T300" s="52"/>
      <c r="U300" s="63"/>
      <c r="V300" s="63"/>
      <c r="W300" s="47"/>
      <c r="X300" s="47"/>
      <c r="Y300" s="47"/>
      <c r="Z300" s="47"/>
      <c r="AA300" s="47"/>
      <c r="AB300" s="47"/>
      <c r="AC300" s="47"/>
      <c r="AD300" s="47"/>
      <c r="AE300" s="47"/>
      <c r="AF300" s="47"/>
      <c r="AG300" s="47"/>
      <c r="AH300" s="52"/>
    </row>
    <row r="301" spans="1:34" ht="15.75" x14ac:dyDescent="0.25">
      <c r="A301" s="61" t="s">
        <v>73</v>
      </c>
      <c r="B301" s="61" t="s">
        <v>93</v>
      </c>
      <c r="C301" s="48" cm="1">
        <f t="array" ref="C301">SUMPRODUCT((Data!$B$2:$B$44262=C$192)*(Data!$D$2:$D$44262=$A301)*(Data!$E$2:$E$44262=$B301)*(Data!$F$2:$F$44262))</f>
        <v>127</v>
      </c>
      <c r="D301" s="48" cm="1">
        <f t="array" ref="D301">SUMPRODUCT((Data!$B$2:$B$44262=D$192)*(Data!$D$2:$D$44262=$A301)*(Data!$E$2:$E$44262=$B301)*(Data!$F$2:$F$44262))</f>
        <v>138</v>
      </c>
      <c r="E301" s="48" cm="1">
        <f t="array" ref="E301">SUMPRODUCT((Data!$B$2:$B$44262=E$192)*(Data!$D$2:$D$44262=$A301)*(Data!$E$2:$E$44262=$B301)*(Data!$F$2:$F$44262))</f>
        <v>141</v>
      </c>
      <c r="F301" s="48" cm="1">
        <f t="array" ref="F301">SUMPRODUCT((Data!$B$2:$B$44262=F$192)*(Data!$D$2:$D$44262=$A301)*(Data!$E$2:$E$44262=$B301)*(Data!$F$2:$F$44262))</f>
        <v>112</v>
      </c>
      <c r="G301" s="52"/>
      <c r="H301" s="68">
        <f t="shared" si="20"/>
        <v>-0.11799999999999999</v>
      </c>
      <c r="I301" s="68">
        <f t="shared" si="21"/>
        <v>-0.188</v>
      </c>
      <c r="J301" s="69">
        <f t="shared" si="22"/>
        <v>-0.20599999999999999</v>
      </c>
      <c r="K301" s="52"/>
      <c r="L301" s="52"/>
      <c r="M301" s="52"/>
      <c r="N301" s="52"/>
      <c r="O301" s="52"/>
      <c r="P301" s="52"/>
      <c r="Q301" s="52"/>
      <c r="R301" s="52"/>
      <c r="S301" s="52"/>
      <c r="T301" s="52"/>
      <c r="U301" s="63"/>
      <c r="V301" s="63"/>
      <c r="W301" s="47"/>
      <c r="X301" s="47"/>
      <c r="Y301" s="47"/>
      <c r="Z301" s="47"/>
      <c r="AA301" s="47"/>
      <c r="AB301" s="47"/>
      <c r="AC301" s="47"/>
      <c r="AD301" s="47"/>
      <c r="AE301" s="47"/>
      <c r="AF301" s="47"/>
      <c r="AG301" s="47"/>
      <c r="AH301" s="52"/>
    </row>
    <row r="302" spans="1:34" ht="15.75" x14ac:dyDescent="0.25">
      <c r="A302" s="61" t="s">
        <v>73</v>
      </c>
      <c r="B302" s="61" t="s">
        <v>94</v>
      </c>
      <c r="C302" s="48" cm="1">
        <f t="array" ref="C302">SUMPRODUCT((Data!$B$2:$B$44262=C$192)*(Data!$D$2:$D$44262=$A302)*(Data!$E$2:$E$44262=$B302)*(Data!$F$2:$F$44262))</f>
        <v>44</v>
      </c>
      <c r="D302" s="48" cm="1">
        <f t="array" ref="D302">SUMPRODUCT((Data!$B$2:$B$44262=D$192)*(Data!$D$2:$D$44262=$A302)*(Data!$E$2:$E$44262=$B302)*(Data!$F$2:$F$44262))</f>
        <v>48</v>
      </c>
      <c r="E302" s="48" cm="1">
        <f t="array" ref="E302">SUMPRODUCT((Data!$B$2:$B$44262=E$192)*(Data!$D$2:$D$44262=$A302)*(Data!$E$2:$E$44262=$B302)*(Data!$F$2:$F$44262))</f>
        <v>76</v>
      </c>
      <c r="F302" s="48" cm="1">
        <f t="array" ref="F302">SUMPRODUCT((Data!$B$2:$B$44262=F$192)*(Data!$D$2:$D$44262=$A302)*(Data!$E$2:$E$44262=$B302)*(Data!$F$2:$F$44262))</f>
        <v>72</v>
      </c>
      <c r="G302" s="52"/>
      <c r="H302" s="68">
        <f t="shared" si="20"/>
        <v>0.63600000000000001</v>
      </c>
      <c r="I302" s="68">
        <f t="shared" si="21"/>
        <v>0.5</v>
      </c>
      <c r="J302" s="69">
        <f t="shared" si="22"/>
        <v>-5.2999999999999999E-2</v>
      </c>
      <c r="K302" s="52"/>
      <c r="L302" s="52"/>
      <c r="M302" s="52"/>
      <c r="N302" s="52"/>
      <c r="O302" s="52"/>
      <c r="P302" s="52"/>
      <c r="Q302" s="52"/>
      <c r="R302" s="52"/>
      <c r="S302" s="52"/>
      <c r="T302" s="52"/>
      <c r="U302" s="63"/>
      <c r="V302" s="63"/>
      <c r="W302" s="47"/>
      <c r="X302" s="47"/>
      <c r="Y302" s="47"/>
      <c r="Z302" s="47"/>
      <c r="AA302" s="47"/>
      <c r="AB302" s="47"/>
      <c r="AC302" s="47"/>
      <c r="AD302" s="47"/>
      <c r="AE302" s="47"/>
      <c r="AF302" s="47"/>
      <c r="AG302" s="47"/>
      <c r="AH302" s="52"/>
    </row>
    <row r="303" spans="1:34" ht="15.75" x14ac:dyDescent="0.25">
      <c r="A303" s="61" t="s">
        <v>73</v>
      </c>
      <c r="B303" s="61" t="s">
        <v>95</v>
      </c>
      <c r="C303" s="48" cm="1">
        <f t="array" ref="C303">SUMPRODUCT((Data!$B$2:$B$44262=C$192)*(Data!$D$2:$D$44262=$A303)*(Data!$E$2:$E$44262=$B303)*(Data!$F$2:$F$44262))</f>
        <v>169</v>
      </c>
      <c r="D303" s="48" cm="1">
        <f t="array" ref="D303">SUMPRODUCT((Data!$B$2:$B$44262=D$192)*(Data!$D$2:$D$44262=$A303)*(Data!$E$2:$E$44262=$B303)*(Data!$F$2:$F$44262))</f>
        <v>160</v>
      </c>
      <c r="E303" s="48" cm="1">
        <f t="array" ref="E303">SUMPRODUCT((Data!$B$2:$B$44262=E$192)*(Data!$D$2:$D$44262=$A303)*(Data!$E$2:$E$44262=$B303)*(Data!$F$2:$F$44262))</f>
        <v>180</v>
      </c>
      <c r="F303" s="48" cm="1">
        <f t="array" ref="F303">SUMPRODUCT((Data!$B$2:$B$44262=F$192)*(Data!$D$2:$D$44262=$A303)*(Data!$E$2:$E$44262=$B303)*(Data!$F$2:$F$44262))</f>
        <v>179</v>
      </c>
      <c r="G303" s="52"/>
      <c r="H303" s="68">
        <f t="shared" si="20"/>
        <v>5.8999999999999997E-2</v>
      </c>
      <c r="I303" s="68">
        <f t="shared" si="21"/>
        <v>0.11899999999999999</v>
      </c>
      <c r="J303" s="69">
        <f t="shared" si="22"/>
        <v>-6.0000000000000001E-3</v>
      </c>
      <c r="K303" s="52"/>
      <c r="L303" s="52"/>
      <c r="M303" s="52"/>
      <c r="N303" s="52"/>
      <c r="O303" s="52"/>
      <c r="P303" s="52"/>
      <c r="Q303" s="52"/>
      <c r="R303" s="52"/>
      <c r="S303" s="52"/>
      <c r="T303" s="52"/>
      <c r="U303" s="63"/>
      <c r="V303" s="63"/>
      <c r="W303" s="47"/>
      <c r="X303" s="47"/>
      <c r="Y303" s="47"/>
      <c r="Z303" s="47"/>
      <c r="AA303" s="47"/>
      <c r="AB303" s="47"/>
      <c r="AC303" s="47"/>
      <c r="AD303" s="47"/>
      <c r="AE303" s="47"/>
      <c r="AF303" s="47"/>
      <c r="AG303" s="47"/>
      <c r="AH303" s="52"/>
    </row>
    <row r="304" spans="1:34" ht="15.75" x14ac:dyDescent="0.25">
      <c r="A304" s="61" t="s">
        <v>73</v>
      </c>
      <c r="B304" s="61" t="s">
        <v>96</v>
      </c>
      <c r="C304" s="48" cm="1">
        <f t="array" ref="C304">SUMPRODUCT((Data!$B$2:$B$44262=C$192)*(Data!$D$2:$D$44262=$A304)*(Data!$E$2:$E$44262=$B304)*(Data!$F$2:$F$44262))</f>
        <v>142</v>
      </c>
      <c r="D304" s="48" cm="1">
        <f t="array" ref="D304">SUMPRODUCT((Data!$B$2:$B$44262=D$192)*(Data!$D$2:$D$44262=$A304)*(Data!$E$2:$E$44262=$B304)*(Data!$F$2:$F$44262))</f>
        <v>124</v>
      </c>
      <c r="E304" s="48" cm="1">
        <f t="array" ref="E304">SUMPRODUCT((Data!$B$2:$B$44262=E$192)*(Data!$D$2:$D$44262=$A304)*(Data!$E$2:$E$44262=$B304)*(Data!$F$2:$F$44262))</f>
        <v>200</v>
      </c>
      <c r="F304" s="48" cm="1">
        <f t="array" ref="F304">SUMPRODUCT((Data!$B$2:$B$44262=F$192)*(Data!$D$2:$D$44262=$A304)*(Data!$E$2:$E$44262=$B304)*(Data!$F$2:$F$44262))</f>
        <v>205</v>
      </c>
      <c r="G304" s="52"/>
      <c r="H304" s="68">
        <f t="shared" si="20"/>
        <v>0.44400000000000001</v>
      </c>
      <c r="I304" s="68">
        <f t="shared" si="21"/>
        <v>0.65300000000000002</v>
      </c>
      <c r="J304" s="69">
        <f t="shared" si="22"/>
        <v>2.5000000000000001E-2</v>
      </c>
      <c r="K304" s="52"/>
      <c r="L304" s="52"/>
      <c r="M304" s="52"/>
      <c r="N304" s="52"/>
      <c r="O304" s="52"/>
      <c r="P304" s="52"/>
      <c r="Q304" s="52"/>
      <c r="R304" s="52"/>
      <c r="S304" s="52"/>
      <c r="T304" s="52"/>
      <c r="U304" s="63"/>
      <c r="V304" s="63"/>
      <c r="W304" s="47"/>
      <c r="X304" s="47"/>
      <c r="Y304" s="47"/>
      <c r="Z304" s="47"/>
      <c r="AA304" s="47"/>
      <c r="AB304" s="47"/>
      <c r="AC304" s="47"/>
      <c r="AD304" s="47"/>
      <c r="AE304" s="47"/>
      <c r="AF304" s="47"/>
      <c r="AG304" s="47"/>
      <c r="AH304" s="52"/>
    </row>
    <row r="305" spans="1:34" ht="15.75" x14ac:dyDescent="0.25">
      <c r="A305" s="61" t="s">
        <v>73</v>
      </c>
      <c r="B305" s="61" t="s">
        <v>97</v>
      </c>
      <c r="C305" s="48" cm="1">
        <f t="array" ref="C305">SUMPRODUCT((Data!$B$2:$B$44262=C$192)*(Data!$D$2:$D$44262=$A305)*(Data!$E$2:$E$44262=$B305)*(Data!$F$2:$F$44262))</f>
        <v>43</v>
      </c>
      <c r="D305" s="48" cm="1">
        <f t="array" ref="D305">SUMPRODUCT((Data!$B$2:$B$44262=D$192)*(Data!$D$2:$D$44262=$A305)*(Data!$E$2:$E$44262=$B305)*(Data!$F$2:$F$44262))</f>
        <v>30</v>
      </c>
      <c r="E305" s="48" cm="1">
        <f t="array" ref="E305">SUMPRODUCT((Data!$B$2:$B$44262=E$192)*(Data!$D$2:$D$44262=$A305)*(Data!$E$2:$E$44262=$B305)*(Data!$F$2:$F$44262))</f>
        <v>51</v>
      </c>
      <c r="F305" s="48" cm="1">
        <f t="array" ref="F305">SUMPRODUCT((Data!$B$2:$B$44262=F$192)*(Data!$D$2:$D$44262=$A305)*(Data!$E$2:$E$44262=$B305)*(Data!$F$2:$F$44262))</f>
        <v>50</v>
      </c>
      <c r="G305" s="52"/>
      <c r="H305" s="68">
        <f t="shared" si="20"/>
        <v>0.16300000000000001</v>
      </c>
      <c r="I305" s="68">
        <f t="shared" si="21"/>
        <v>0.66700000000000004</v>
      </c>
      <c r="J305" s="69">
        <f t="shared" si="22"/>
        <v>-0.02</v>
      </c>
      <c r="K305" s="52"/>
      <c r="L305" s="52"/>
      <c r="M305" s="52"/>
      <c r="N305" s="52"/>
      <c r="O305" s="52"/>
      <c r="P305" s="52"/>
      <c r="Q305" s="52"/>
      <c r="R305" s="52"/>
      <c r="S305" s="52"/>
      <c r="T305" s="52"/>
      <c r="U305" s="63"/>
      <c r="V305" s="63"/>
      <c r="W305" s="47"/>
      <c r="X305" s="47"/>
      <c r="Y305" s="47"/>
      <c r="Z305" s="47"/>
      <c r="AA305" s="47"/>
      <c r="AB305" s="47"/>
      <c r="AC305" s="47"/>
      <c r="AD305" s="47"/>
      <c r="AE305" s="47"/>
      <c r="AF305" s="47"/>
      <c r="AG305" s="47"/>
      <c r="AH305" s="52"/>
    </row>
    <row r="306" spans="1:34" ht="15.75" x14ac:dyDescent="0.25">
      <c r="A306" s="59" t="s">
        <v>98</v>
      </c>
      <c r="B306" s="59" t="s">
        <v>12</v>
      </c>
      <c r="C306" s="45" cm="1">
        <f t="array" ref="C306">SUMPRODUCT((Data!$B$2:$B$8590=C$192)*(Data!$D$2:$D$8590=$A306)*(Data!$F$2:$F$8590))</f>
        <v>4539</v>
      </c>
      <c r="D306" s="45" cm="1">
        <f t="array" ref="D306">SUMPRODUCT((Data!$B$2:$B$8590=D$192)*(Data!$D$2:$D$8590=$A306)*(Data!$F$2:$F$8590))</f>
        <v>4900</v>
      </c>
      <c r="E306" s="45" cm="1">
        <f t="array" ref="E306">SUMPRODUCT((Data!$B$2:$B$8590=E$192)*(Data!$D$2:$D$8590=$A306)*(Data!$F$2:$F$8590))</f>
        <v>6683</v>
      </c>
      <c r="F306" s="45" cm="1">
        <f t="array" ref="F306">SUMPRODUCT((Data!$B$2:$B$8590=F$192)*(Data!$D$2:$D$8590=$A306)*(Data!$F$2:$F$8590))</f>
        <v>6666</v>
      </c>
      <c r="G306" s="52"/>
      <c r="H306" s="68">
        <f t="shared" si="20"/>
        <v>0.46899999999999997</v>
      </c>
      <c r="I306" s="68">
        <f t="shared" si="21"/>
        <v>0.36</v>
      </c>
      <c r="J306" s="69">
        <f t="shared" si="22"/>
        <v>-3.0000000000000001E-3</v>
      </c>
      <c r="K306" s="52"/>
      <c r="L306" s="52"/>
      <c r="M306" s="52"/>
      <c r="N306" s="52"/>
      <c r="O306" s="52"/>
      <c r="P306" s="52"/>
      <c r="Q306" s="52"/>
      <c r="R306" s="52"/>
      <c r="S306" s="52"/>
      <c r="T306" s="52"/>
      <c r="U306" s="63"/>
      <c r="V306" s="63"/>
      <c r="W306" s="47"/>
      <c r="X306" s="47"/>
      <c r="Y306" s="47"/>
      <c r="Z306" s="47"/>
      <c r="AA306" s="47"/>
      <c r="AB306" s="47"/>
      <c r="AC306" s="47"/>
      <c r="AD306" s="47"/>
      <c r="AE306" s="47"/>
      <c r="AF306" s="47"/>
      <c r="AG306" s="47"/>
      <c r="AH306" s="52"/>
    </row>
    <row r="307" spans="1:34" ht="15.75" x14ac:dyDescent="0.25">
      <c r="A307" s="61" t="s">
        <v>98</v>
      </c>
      <c r="B307" s="61" t="s">
        <v>99</v>
      </c>
      <c r="C307" s="48" cm="1">
        <f t="array" ref="C307">SUMPRODUCT((Data!$B$2:$B$44262=C$192)*(Data!$D$2:$D$44262=$A307)*(Data!$E$2:$E$44262=$B307)*(Data!$F$2:$F$44262))</f>
        <v>2813</v>
      </c>
      <c r="D307" s="48" cm="1">
        <f t="array" ref="D307">SUMPRODUCT((Data!$B$2:$B$44262=D$192)*(Data!$D$2:$D$44262=$A307)*(Data!$E$2:$E$44262=$B307)*(Data!$F$2:$F$44262))</f>
        <v>2960</v>
      </c>
      <c r="E307" s="48" cm="1">
        <f t="array" ref="E307">SUMPRODUCT((Data!$B$2:$B$44262=E$192)*(Data!$D$2:$D$44262=$A307)*(Data!$E$2:$E$44262=$B307)*(Data!$F$2:$F$44262))</f>
        <v>4317</v>
      </c>
      <c r="F307" s="48" cm="1">
        <f t="array" ref="F307">SUMPRODUCT((Data!$B$2:$B$44262=F$192)*(Data!$D$2:$D$44262=$A307)*(Data!$E$2:$E$44262=$B307)*(Data!$F$2:$F$44262))</f>
        <v>4355</v>
      </c>
      <c r="G307" s="52"/>
      <c r="H307" s="68">
        <f t="shared" si="20"/>
        <v>0.54800000000000004</v>
      </c>
      <c r="I307" s="68">
        <f t="shared" si="21"/>
        <v>0.47099999999999997</v>
      </c>
      <c r="J307" s="69">
        <f t="shared" si="22"/>
        <v>8.9999999999999993E-3</v>
      </c>
      <c r="K307" s="52"/>
      <c r="L307" s="52"/>
      <c r="M307" s="52"/>
      <c r="N307" s="52"/>
      <c r="O307" s="52"/>
      <c r="P307" s="52"/>
      <c r="Q307" s="52"/>
      <c r="R307" s="52"/>
      <c r="S307" s="52"/>
      <c r="T307" s="52"/>
      <c r="U307" s="63"/>
      <c r="V307" s="63"/>
      <c r="W307" s="47"/>
      <c r="X307" s="47"/>
      <c r="Y307" s="47"/>
      <c r="Z307" s="47"/>
      <c r="AA307" s="47"/>
      <c r="AB307" s="47"/>
      <c r="AC307" s="47"/>
      <c r="AD307" s="47"/>
      <c r="AE307" s="47"/>
      <c r="AF307" s="47"/>
      <c r="AG307" s="47"/>
      <c r="AH307" s="52"/>
    </row>
    <row r="308" spans="1:34" ht="15.75" x14ac:dyDescent="0.25">
      <c r="A308" s="61" t="s">
        <v>98</v>
      </c>
      <c r="B308" s="61" t="s">
        <v>100</v>
      </c>
      <c r="C308" s="48" cm="1">
        <f t="array" ref="C308">SUMPRODUCT((Data!$B$2:$B$44262=C$192)*(Data!$D$2:$D$44262=$A308)*(Data!$E$2:$E$44262=$B308)*(Data!$F$2:$F$44262))</f>
        <v>189</v>
      </c>
      <c r="D308" s="48" cm="1">
        <f t="array" ref="D308">SUMPRODUCT((Data!$B$2:$B$44262=D$192)*(Data!$D$2:$D$44262=$A308)*(Data!$E$2:$E$44262=$B308)*(Data!$F$2:$F$44262))</f>
        <v>180</v>
      </c>
      <c r="E308" s="48" cm="1">
        <f t="array" ref="E308">SUMPRODUCT((Data!$B$2:$B$44262=E$192)*(Data!$D$2:$D$44262=$A308)*(Data!$E$2:$E$44262=$B308)*(Data!$F$2:$F$44262))</f>
        <v>200</v>
      </c>
      <c r="F308" s="48" cm="1">
        <f t="array" ref="F308">SUMPRODUCT((Data!$B$2:$B$44262=F$192)*(Data!$D$2:$D$44262=$A308)*(Data!$E$2:$E$44262=$B308)*(Data!$F$2:$F$44262))</f>
        <v>189</v>
      </c>
      <c r="G308" s="52"/>
      <c r="H308" s="68">
        <f t="shared" si="20"/>
        <v>0</v>
      </c>
      <c r="I308" s="68">
        <f t="shared" si="21"/>
        <v>0.05</v>
      </c>
      <c r="J308" s="69">
        <f t="shared" si="22"/>
        <v>-5.5E-2</v>
      </c>
      <c r="K308" s="52"/>
      <c r="L308" s="52"/>
      <c r="M308" s="52"/>
      <c r="N308" s="52"/>
      <c r="O308" s="52"/>
      <c r="P308" s="52"/>
      <c r="Q308" s="52"/>
      <c r="R308" s="52"/>
      <c r="S308" s="52"/>
      <c r="T308" s="52"/>
      <c r="U308" s="63"/>
      <c r="V308" s="63"/>
      <c r="W308" s="47"/>
      <c r="X308" s="47"/>
      <c r="Y308" s="47"/>
      <c r="Z308" s="47"/>
      <c r="AA308" s="47"/>
      <c r="AB308" s="47"/>
      <c r="AC308" s="47"/>
      <c r="AD308" s="47"/>
      <c r="AE308" s="47"/>
      <c r="AF308" s="47"/>
      <c r="AG308" s="47"/>
      <c r="AH308" s="52"/>
    </row>
    <row r="309" spans="1:34" ht="15.75" x14ac:dyDescent="0.25">
      <c r="A309" s="61" t="s">
        <v>98</v>
      </c>
      <c r="B309" s="61" t="s">
        <v>101</v>
      </c>
      <c r="C309" s="48" cm="1">
        <f t="array" ref="C309">SUMPRODUCT((Data!$B$2:$B$44262=C$192)*(Data!$D$2:$D$44262=$A309)*(Data!$E$2:$E$44262=$B309)*(Data!$F$2:$F$44262))</f>
        <v>320</v>
      </c>
      <c r="D309" s="48" cm="1">
        <f t="array" ref="D309">SUMPRODUCT((Data!$B$2:$B$44262=D$192)*(Data!$D$2:$D$44262=$A309)*(Data!$E$2:$E$44262=$B309)*(Data!$F$2:$F$44262))</f>
        <v>330</v>
      </c>
      <c r="E309" s="48" cm="1">
        <f t="array" ref="E309">SUMPRODUCT((Data!$B$2:$B$44262=E$192)*(Data!$D$2:$D$44262=$A309)*(Data!$E$2:$E$44262=$B309)*(Data!$F$2:$F$44262))</f>
        <v>432</v>
      </c>
      <c r="F309" s="48" cm="1">
        <f t="array" ref="F309">SUMPRODUCT((Data!$B$2:$B$44262=F$192)*(Data!$D$2:$D$44262=$A309)*(Data!$E$2:$E$44262=$B309)*(Data!$F$2:$F$44262))</f>
        <v>440</v>
      </c>
      <c r="G309" s="52"/>
      <c r="H309" s="68">
        <f t="shared" si="20"/>
        <v>0.375</v>
      </c>
      <c r="I309" s="68">
        <f t="shared" si="21"/>
        <v>0.33300000000000002</v>
      </c>
      <c r="J309" s="69">
        <f t="shared" si="22"/>
        <v>1.9E-2</v>
      </c>
      <c r="K309" s="52"/>
      <c r="L309" s="52"/>
      <c r="M309" s="52"/>
      <c r="N309" s="52"/>
      <c r="O309" s="52"/>
      <c r="P309" s="52"/>
      <c r="Q309" s="52"/>
      <c r="R309" s="52"/>
      <c r="S309" s="52"/>
      <c r="T309" s="52"/>
      <c r="U309" s="63"/>
      <c r="V309" s="63"/>
      <c r="W309" s="47"/>
      <c r="X309" s="47"/>
      <c r="Y309" s="47"/>
      <c r="Z309" s="47"/>
      <c r="AA309" s="47"/>
      <c r="AB309" s="47"/>
      <c r="AC309" s="47"/>
      <c r="AD309" s="47"/>
      <c r="AE309" s="47"/>
      <c r="AF309" s="47"/>
      <c r="AG309" s="47"/>
      <c r="AH309" s="52"/>
    </row>
    <row r="310" spans="1:34" ht="15.75" x14ac:dyDescent="0.25">
      <c r="A310" s="61" t="s">
        <v>98</v>
      </c>
      <c r="B310" s="61" t="s">
        <v>102</v>
      </c>
      <c r="C310" s="48" cm="1">
        <f t="array" ref="C310">SUMPRODUCT((Data!$B$2:$B$44262=C$192)*(Data!$D$2:$D$44262=$A310)*(Data!$E$2:$E$44262=$B310)*(Data!$F$2:$F$44262))</f>
        <v>87</v>
      </c>
      <c r="D310" s="48" cm="1">
        <f t="array" ref="D310">SUMPRODUCT((Data!$B$2:$B$44262=D$192)*(Data!$D$2:$D$44262=$A310)*(Data!$E$2:$E$44262=$B310)*(Data!$F$2:$F$44262))</f>
        <v>71</v>
      </c>
      <c r="E310" s="48" cm="1">
        <f t="array" ref="E310">SUMPRODUCT((Data!$B$2:$B$44262=E$192)*(Data!$D$2:$D$44262=$A310)*(Data!$E$2:$E$44262=$B310)*(Data!$F$2:$F$44262))</f>
        <v>53</v>
      </c>
      <c r="F310" s="48" cm="1">
        <f t="array" ref="F310">SUMPRODUCT((Data!$B$2:$B$44262=F$192)*(Data!$D$2:$D$44262=$A310)*(Data!$E$2:$E$44262=$B310)*(Data!$F$2:$F$44262))</f>
        <v>65</v>
      </c>
      <c r="G310" s="52"/>
      <c r="H310" s="68">
        <f t="shared" si="20"/>
        <v>-0.253</v>
      </c>
      <c r="I310" s="68">
        <f t="shared" si="21"/>
        <v>-8.5000000000000006E-2</v>
      </c>
      <c r="J310" s="69">
        <f t="shared" si="22"/>
        <v>0.22600000000000001</v>
      </c>
      <c r="K310" s="52"/>
      <c r="L310" s="52"/>
      <c r="M310" s="52"/>
      <c r="N310" s="52"/>
      <c r="O310" s="52"/>
      <c r="P310" s="52"/>
      <c r="Q310" s="52"/>
      <c r="R310" s="52"/>
      <c r="S310" s="52"/>
      <c r="T310" s="52"/>
      <c r="U310" s="63"/>
      <c r="V310" s="63"/>
      <c r="W310" s="47"/>
      <c r="X310" s="47"/>
      <c r="Y310" s="47"/>
      <c r="Z310" s="47"/>
      <c r="AA310" s="47"/>
      <c r="AB310" s="47"/>
      <c r="AC310" s="47"/>
      <c r="AD310" s="47"/>
      <c r="AE310" s="47"/>
      <c r="AF310" s="47"/>
      <c r="AG310" s="47"/>
      <c r="AH310" s="52"/>
    </row>
    <row r="311" spans="1:34" ht="15.75" x14ac:dyDescent="0.25">
      <c r="A311" s="61" t="s">
        <v>98</v>
      </c>
      <c r="B311" s="61" t="s">
        <v>103</v>
      </c>
      <c r="C311" s="48" cm="1">
        <f t="array" ref="C311">SUMPRODUCT((Data!$B$2:$B$44262=C$192)*(Data!$D$2:$D$44262=$A311)*(Data!$E$2:$E$44262=$B311)*(Data!$F$2:$F$44262))</f>
        <v>809</v>
      </c>
      <c r="D311" s="48" cm="1">
        <f t="array" ref="D311">SUMPRODUCT((Data!$B$2:$B$44262=D$192)*(Data!$D$2:$D$44262=$A311)*(Data!$E$2:$E$44262=$B311)*(Data!$F$2:$F$44262))</f>
        <v>899</v>
      </c>
      <c r="E311" s="48" cm="1">
        <f t="array" ref="E311">SUMPRODUCT((Data!$B$2:$B$44262=E$192)*(Data!$D$2:$D$44262=$A311)*(Data!$E$2:$E$44262=$B311)*(Data!$F$2:$F$44262))</f>
        <v>1034</v>
      </c>
      <c r="F311" s="48" cm="1">
        <f t="array" ref="F311">SUMPRODUCT((Data!$B$2:$B$44262=F$192)*(Data!$D$2:$D$44262=$A311)*(Data!$E$2:$E$44262=$B311)*(Data!$F$2:$F$44262))</f>
        <v>991</v>
      </c>
      <c r="G311" s="52"/>
      <c r="H311" s="68">
        <f t="shared" si="20"/>
        <v>0.22500000000000001</v>
      </c>
      <c r="I311" s="68">
        <f t="shared" si="21"/>
        <v>0.10199999999999999</v>
      </c>
      <c r="J311" s="69">
        <f t="shared" si="22"/>
        <v>-4.2000000000000003E-2</v>
      </c>
      <c r="K311" s="52"/>
      <c r="L311" s="52"/>
      <c r="M311" s="52"/>
      <c r="N311" s="52"/>
      <c r="O311" s="52"/>
      <c r="P311" s="52"/>
      <c r="Q311" s="52"/>
      <c r="R311" s="52"/>
      <c r="S311" s="52"/>
      <c r="T311" s="52"/>
      <c r="U311" s="63"/>
      <c r="V311" s="63"/>
      <c r="W311" s="47"/>
      <c r="X311" s="47"/>
      <c r="Y311" s="47"/>
      <c r="Z311" s="47"/>
      <c r="AA311" s="47"/>
      <c r="AB311" s="47"/>
      <c r="AC311" s="47"/>
      <c r="AD311" s="47"/>
      <c r="AE311" s="47"/>
      <c r="AF311" s="47"/>
      <c r="AG311" s="47"/>
      <c r="AH311" s="52"/>
    </row>
    <row r="312" spans="1:34" ht="15.75" x14ac:dyDescent="0.25">
      <c r="A312" s="61" t="s">
        <v>98</v>
      </c>
      <c r="B312" s="61" t="s">
        <v>104</v>
      </c>
      <c r="C312" s="48" cm="1">
        <f t="array" ref="C312">SUMPRODUCT((Data!$B$2:$B$44262=C$192)*(Data!$D$2:$D$44262=$A312)*(Data!$E$2:$E$44262=$B312)*(Data!$F$2:$F$44262))</f>
        <v>56</v>
      </c>
      <c r="D312" s="48" cm="1">
        <f t="array" ref="D312">SUMPRODUCT((Data!$B$2:$B$44262=D$192)*(Data!$D$2:$D$44262=$A312)*(Data!$E$2:$E$44262=$B312)*(Data!$F$2:$F$44262))</f>
        <v>56</v>
      </c>
      <c r="E312" s="48" cm="1">
        <f t="array" ref="E312">SUMPRODUCT((Data!$B$2:$B$44262=E$192)*(Data!$D$2:$D$44262=$A312)*(Data!$E$2:$E$44262=$B312)*(Data!$F$2:$F$44262))</f>
        <v>50</v>
      </c>
      <c r="F312" s="48" cm="1">
        <f t="array" ref="F312">SUMPRODUCT((Data!$B$2:$B$44262=F$192)*(Data!$D$2:$D$44262=$A312)*(Data!$E$2:$E$44262=$B312)*(Data!$F$2:$F$44262))</f>
        <v>65</v>
      </c>
      <c r="G312" s="52"/>
      <c r="H312" s="68">
        <f t="shared" si="20"/>
        <v>0.161</v>
      </c>
      <c r="I312" s="68">
        <f t="shared" si="21"/>
        <v>0.161</v>
      </c>
      <c r="J312" s="69">
        <f t="shared" si="22"/>
        <v>0.3</v>
      </c>
      <c r="K312" s="52"/>
      <c r="L312" s="52"/>
      <c r="M312" s="52"/>
      <c r="N312" s="52"/>
      <c r="O312" s="52"/>
      <c r="P312" s="52"/>
      <c r="Q312" s="52"/>
      <c r="R312" s="52"/>
      <c r="S312" s="52"/>
      <c r="T312" s="52"/>
      <c r="U312" s="63"/>
      <c r="V312" s="63"/>
      <c r="W312" s="47"/>
      <c r="X312" s="47"/>
      <c r="Y312" s="47"/>
      <c r="Z312" s="47"/>
      <c r="AA312" s="47"/>
      <c r="AB312" s="47"/>
      <c r="AC312" s="47"/>
      <c r="AD312" s="47"/>
      <c r="AE312" s="47"/>
      <c r="AF312" s="47"/>
      <c r="AG312" s="47"/>
      <c r="AH312" s="52"/>
    </row>
    <row r="313" spans="1:34" ht="15.75" x14ac:dyDescent="0.25">
      <c r="A313" s="61" t="s">
        <v>98</v>
      </c>
      <c r="B313" s="61" t="s">
        <v>23</v>
      </c>
      <c r="C313" s="48" cm="1">
        <f t="array" ref="C313">SUMPRODUCT((Data!$B$2:$B$44262=C$192)*(Data!$D$2:$D$44262=$A313)*(Data!$E$2:$E$44262=$B313)*(Data!$F$2:$F$44262))</f>
        <v>265</v>
      </c>
      <c r="D313" s="48" cm="1">
        <f t="array" ref="D313">SUMPRODUCT((Data!$B$2:$B$44262=D$192)*(Data!$D$2:$D$44262=$A313)*(Data!$E$2:$E$44262=$B313)*(Data!$F$2:$F$44262))</f>
        <v>404</v>
      </c>
      <c r="E313" s="48" cm="1">
        <f t="array" ref="E313">SUMPRODUCT((Data!$B$2:$B$44262=E$192)*(Data!$D$2:$D$44262=$A313)*(Data!$E$2:$E$44262=$B313)*(Data!$F$2:$F$44262))</f>
        <v>597</v>
      </c>
      <c r="F313" s="48" cm="1">
        <f t="array" ref="F313">SUMPRODUCT((Data!$B$2:$B$44262=F$192)*(Data!$D$2:$D$44262=$A313)*(Data!$E$2:$E$44262=$B313)*(Data!$F$2:$F$44262))</f>
        <v>561</v>
      </c>
      <c r="G313" s="52"/>
      <c r="H313" s="68">
        <f t="shared" si="20"/>
        <v>1.117</v>
      </c>
      <c r="I313" s="68">
        <f t="shared" si="21"/>
        <v>0.38900000000000001</v>
      </c>
      <c r="J313" s="69">
        <f t="shared" si="22"/>
        <v>-0.06</v>
      </c>
      <c r="K313" s="52"/>
      <c r="L313" s="52"/>
      <c r="M313" s="52"/>
      <c r="N313" s="52"/>
      <c r="O313" s="52"/>
      <c r="P313" s="52"/>
      <c r="Q313" s="52"/>
      <c r="R313" s="52"/>
      <c r="S313" s="52"/>
      <c r="T313" s="52"/>
      <c r="U313" s="63"/>
      <c r="V313" s="63"/>
      <c r="W313" s="47"/>
      <c r="X313" s="47"/>
      <c r="Y313" s="47"/>
      <c r="Z313" s="47"/>
      <c r="AA313" s="47"/>
      <c r="AB313" s="47"/>
      <c r="AC313" s="47"/>
      <c r="AD313" s="47"/>
      <c r="AE313" s="47"/>
      <c r="AF313" s="47"/>
      <c r="AG313" s="47"/>
      <c r="AH313" s="52"/>
    </row>
    <row r="314" spans="1:34" ht="15.75" x14ac:dyDescent="0.25">
      <c r="A314" s="59" t="s">
        <v>105</v>
      </c>
      <c r="B314" s="54" t="s">
        <v>12</v>
      </c>
      <c r="C314" s="45" cm="1">
        <f t="array" ref="C314">SUMPRODUCT((Data!$B$2:$B$8590=C$192)*(Data!$D$2:$D$8590=$A314)*(Data!$F$2:$F$8590))</f>
        <v>1857</v>
      </c>
      <c r="D314" s="45" cm="1">
        <f t="array" ref="D314">SUMPRODUCT((Data!$B$2:$B$8590=D$192)*(Data!$D$2:$D$8590=$A314)*(Data!$F$2:$F$8590))</f>
        <v>2868</v>
      </c>
      <c r="E314" s="45" cm="1">
        <f t="array" ref="E314">SUMPRODUCT((Data!$B$2:$B$8590=E$192)*(Data!$D$2:$D$8590=$A314)*(Data!$F$2:$F$8590))</f>
        <v>3907</v>
      </c>
      <c r="F314" s="45" cm="1">
        <f t="array" ref="F314">SUMPRODUCT((Data!$B$2:$B$8590=F$192)*(Data!$D$2:$D$8590=$A314)*(Data!$F$2:$F$8590))</f>
        <v>4150</v>
      </c>
      <c r="G314" s="52"/>
      <c r="H314" s="68">
        <f t="shared" si="20"/>
        <v>1.2350000000000001</v>
      </c>
      <c r="I314" s="68">
        <f t="shared" si="21"/>
        <v>0.44700000000000001</v>
      </c>
      <c r="J314" s="69">
        <f t="shared" si="22"/>
        <v>6.2E-2</v>
      </c>
      <c r="K314" s="52"/>
      <c r="L314" s="52"/>
      <c r="M314" s="52"/>
      <c r="N314" s="52"/>
      <c r="O314" s="52"/>
      <c r="P314" s="52"/>
      <c r="Q314" s="52"/>
      <c r="R314" s="52"/>
      <c r="S314" s="52"/>
      <c r="T314" s="52"/>
      <c r="U314" s="63"/>
      <c r="V314" s="63"/>
      <c r="W314" s="47"/>
      <c r="X314" s="47"/>
      <c r="Y314" s="47"/>
      <c r="Z314" s="47"/>
      <c r="AA314" s="47"/>
      <c r="AB314" s="47"/>
      <c r="AC314" s="47"/>
      <c r="AD314" s="47"/>
      <c r="AE314" s="47"/>
      <c r="AF314" s="47"/>
      <c r="AG314" s="47"/>
      <c r="AH314" s="52"/>
    </row>
    <row r="315" spans="1:34" ht="15.75" x14ac:dyDescent="0.25">
      <c r="A315" s="61" t="s">
        <v>105</v>
      </c>
      <c r="B315" s="52" t="s">
        <v>106</v>
      </c>
      <c r="C315" s="48" cm="1">
        <f t="array" ref="C315">SUMPRODUCT((Data!$B$2:$B$44262=C$192)*(Data!$D$2:$D$44262=$A315)*(Data!$E$2:$E$44262=$B315)*(Data!$F$2:$F$44262))</f>
        <v>3</v>
      </c>
      <c r="D315" s="48" cm="1">
        <f t="array" ref="D315">SUMPRODUCT((Data!$B$2:$B$44262=D$192)*(Data!$D$2:$D$44262=$A315)*(Data!$E$2:$E$44262=$B315)*(Data!$F$2:$F$44262))</f>
        <v>2</v>
      </c>
      <c r="E315" s="48" cm="1">
        <f t="array" ref="E315">SUMPRODUCT((Data!$B$2:$B$44262=E$192)*(Data!$D$2:$D$44262=$A315)*(Data!$E$2:$E$44262=$B315)*(Data!$F$2:$F$44262))</f>
        <v>3</v>
      </c>
      <c r="F315" s="48" cm="1">
        <f t="array" ref="F315">SUMPRODUCT((Data!$B$2:$B$44262=F$192)*(Data!$D$2:$D$44262=$A315)*(Data!$E$2:$E$44262=$B315)*(Data!$F$2:$F$44262))</f>
        <v>2</v>
      </c>
      <c r="G315" s="52"/>
      <c r="H315" s="68">
        <f t="shared" si="20"/>
        <v>-0.33300000000000002</v>
      </c>
      <c r="I315" s="68">
        <f t="shared" si="21"/>
        <v>0</v>
      </c>
      <c r="J315" s="69">
        <f t="shared" si="22"/>
        <v>-0.33300000000000002</v>
      </c>
      <c r="K315" s="52"/>
      <c r="L315" s="52"/>
      <c r="M315" s="52"/>
      <c r="N315" s="52"/>
      <c r="O315" s="52"/>
      <c r="P315" s="52"/>
      <c r="Q315" s="52"/>
      <c r="R315" s="52"/>
      <c r="S315" s="52"/>
      <c r="T315" s="52"/>
      <c r="U315" s="63"/>
      <c r="V315" s="63"/>
      <c r="W315" s="47"/>
      <c r="X315" s="47"/>
      <c r="Y315" s="47"/>
      <c r="Z315" s="47"/>
      <c r="AA315" s="47"/>
      <c r="AB315" s="47"/>
      <c r="AC315" s="47"/>
      <c r="AD315" s="47"/>
      <c r="AE315" s="47"/>
      <c r="AF315" s="47"/>
      <c r="AG315" s="47"/>
      <c r="AH315" s="52"/>
    </row>
    <row r="316" spans="1:34" ht="15.75" x14ac:dyDescent="0.25">
      <c r="A316" s="61" t="s">
        <v>105</v>
      </c>
      <c r="B316" s="52" t="s">
        <v>107</v>
      </c>
      <c r="C316" s="48" cm="1">
        <f t="array" ref="C316">SUMPRODUCT((Data!$B$2:$B$44262=C$192)*(Data!$D$2:$D$44262=$A316)*(Data!$E$2:$E$44262=$B316)*(Data!$F$2:$F$44262))</f>
        <v>19</v>
      </c>
      <c r="D316" s="48" cm="1">
        <f t="array" ref="D316">SUMPRODUCT((Data!$B$2:$B$44262=D$192)*(Data!$D$2:$D$44262=$A316)*(Data!$E$2:$E$44262=$B316)*(Data!$F$2:$F$44262))</f>
        <v>21</v>
      </c>
      <c r="E316" s="48" cm="1">
        <f t="array" ref="E316">SUMPRODUCT((Data!$B$2:$B$44262=E$192)*(Data!$D$2:$D$44262=$A316)*(Data!$E$2:$E$44262=$B316)*(Data!$F$2:$F$44262))</f>
        <v>31</v>
      </c>
      <c r="F316" s="48" cm="1">
        <f t="array" ref="F316">SUMPRODUCT((Data!$B$2:$B$44262=F$192)*(Data!$D$2:$D$44262=$A316)*(Data!$E$2:$E$44262=$B316)*(Data!$F$2:$F$44262))</f>
        <v>26</v>
      </c>
      <c r="G316" s="52"/>
      <c r="H316" s="68">
        <f t="shared" si="20"/>
        <v>0.36799999999999999</v>
      </c>
      <c r="I316" s="68">
        <f t="shared" si="21"/>
        <v>0.23799999999999999</v>
      </c>
      <c r="J316" s="69">
        <f t="shared" si="22"/>
        <v>-0.161</v>
      </c>
      <c r="K316" s="52"/>
      <c r="L316" s="52"/>
      <c r="M316" s="52"/>
      <c r="N316" s="52"/>
      <c r="O316" s="52"/>
      <c r="P316" s="52"/>
      <c r="Q316" s="52"/>
      <c r="R316" s="52"/>
      <c r="S316" s="52"/>
      <c r="T316" s="52"/>
      <c r="U316" s="63"/>
      <c r="V316" s="63"/>
      <c r="W316" s="47"/>
      <c r="X316" s="47"/>
      <c r="Y316" s="47"/>
      <c r="Z316" s="47"/>
      <c r="AA316" s="47"/>
      <c r="AB316" s="47"/>
      <c r="AC316" s="47"/>
      <c r="AD316" s="47"/>
      <c r="AE316" s="47"/>
      <c r="AF316" s="47"/>
      <c r="AG316" s="47"/>
      <c r="AH316" s="52"/>
    </row>
    <row r="317" spans="1:34" ht="15.75" x14ac:dyDescent="0.25">
      <c r="A317" s="61" t="s">
        <v>105</v>
      </c>
      <c r="B317" s="52" t="s">
        <v>108</v>
      </c>
      <c r="C317" s="48" cm="1">
        <f t="array" ref="C317">SUMPRODUCT((Data!$B$2:$B$44262=C$192)*(Data!$D$2:$D$44262=$A317)*(Data!$E$2:$E$44262=$B317)*(Data!$F$2:$F$44262))</f>
        <v>102</v>
      </c>
      <c r="D317" s="48" cm="1">
        <f t="array" ref="D317">SUMPRODUCT((Data!$B$2:$B$44262=D$192)*(Data!$D$2:$D$44262=$A317)*(Data!$E$2:$E$44262=$B317)*(Data!$F$2:$F$44262))</f>
        <v>101</v>
      </c>
      <c r="E317" s="48" cm="1">
        <f t="array" ref="E317">SUMPRODUCT((Data!$B$2:$B$44262=E$192)*(Data!$D$2:$D$44262=$A317)*(Data!$E$2:$E$44262=$B317)*(Data!$F$2:$F$44262))</f>
        <v>148</v>
      </c>
      <c r="F317" s="48" cm="1">
        <f t="array" ref="F317">SUMPRODUCT((Data!$B$2:$B$44262=F$192)*(Data!$D$2:$D$44262=$A317)*(Data!$E$2:$E$44262=$B317)*(Data!$F$2:$F$44262))</f>
        <v>124</v>
      </c>
      <c r="G317" s="52"/>
      <c r="H317" s="68">
        <f t="shared" si="20"/>
        <v>0.216</v>
      </c>
      <c r="I317" s="68">
        <f t="shared" si="21"/>
        <v>0.22800000000000001</v>
      </c>
      <c r="J317" s="69">
        <f t="shared" si="22"/>
        <v>-0.16200000000000001</v>
      </c>
      <c r="K317" s="52"/>
      <c r="L317" s="52"/>
      <c r="M317" s="52"/>
      <c r="N317" s="52"/>
      <c r="O317" s="52"/>
      <c r="P317" s="52"/>
      <c r="Q317" s="52"/>
      <c r="R317" s="52"/>
      <c r="S317" s="52"/>
      <c r="T317" s="52"/>
      <c r="U317" s="63"/>
      <c r="V317" s="63"/>
      <c r="W317" s="47"/>
      <c r="X317" s="47"/>
      <c r="Y317" s="47"/>
      <c r="Z317" s="47"/>
      <c r="AA317" s="47"/>
      <c r="AB317" s="47"/>
      <c r="AC317" s="47"/>
      <c r="AD317" s="47"/>
      <c r="AE317" s="47"/>
      <c r="AF317" s="47"/>
      <c r="AG317" s="47"/>
      <c r="AH317" s="52"/>
    </row>
    <row r="318" spans="1:34" ht="15.75" x14ac:dyDescent="0.25">
      <c r="A318" s="61" t="s">
        <v>105</v>
      </c>
      <c r="B318" s="52" t="s">
        <v>109</v>
      </c>
      <c r="C318" s="48" cm="1">
        <f t="array" ref="C318">SUMPRODUCT((Data!$B$2:$B$44262=C$192)*(Data!$D$2:$D$44262=$A318)*(Data!$E$2:$E$44262=$B318)*(Data!$F$2:$F$44262))</f>
        <v>818</v>
      </c>
      <c r="D318" s="48" cm="1">
        <f t="array" ref="D318">SUMPRODUCT((Data!$B$2:$B$44262=D$192)*(Data!$D$2:$D$44262=$A318)*(Data!$E$2:$E$44262=$B318)*(Data!$F$2:$F$44262))</f>
        <v>1418</v>
      </c>
      <c r="E318" s="48" cm="1">
        <f t="array" ref="E318">SUMPRODUCT((Data!$B$2:$B$44262=E$192)*(Data!$D$2:$D$44262=$A318)*(Data!$E$2:$E$44262=$B318)*(Data!$F$2:$F$44262))</f>
        <v>2400</v>
      </c>
      <c r="F318" s="48" cm="1">
        <f t="array" ref="F318">SUMPRODUCT((Data!$B$2:$B$44262=F$192)*(Data!$D$2:$D$44262=$A318)*(Data!$E$2:$E$44262=$B318)*(Data!$F$2:$F$44262))</f>
        <v>2603</v>
      </c>
      <c r="G318" s="52"/>
      <c r="H318" s="68">
        <f t="shared" si="20"/>
        <v>2.1819999999999999</v>
      </c>
      <c r="I318" s="68">
        <f t="shared" si="21"/>
        <v>0.83599999999999997</v>
      </c>
      <c r="J318" s="69">
        <f t="shared" si="22"/>
        <v>8.5000000000000006E-2</v>
      </c>
      <c r="K318" s="52"/>
      <c r="L318" s="52"/>
      <c r="M318" s="52"/>
      <c r="N318" s="52"/>
      <c r="O318" s="52"/>
      <c r="P318" s="52"/>
      <c r="Q318" s="52"/>
      <c r="R318" s="52"/>
      <c r="S318" s="52"/>
      <c r="T318" s="52"/>
      <c r="U318" s="63"/>
      <c r="V318" s="63"/>
      <c r="W318" s="47"/>
      <c r="X318" s="47"/>
      <c r="Y318" s="47"/>
      <c r="Z318" s="47"/>
      <c r="AA318" s="47"/>
      <c r="AB318" s="47"/>
      <c r="AC318" s="47"/>
      <c r="AD318" s="47"/>
      <c r="AE318" s="47"/>
      <c r="AF318" s="47"/>
      <c r="AG318" s="47"/>
      <c r="AH318" s="52"/>
    </row>
    <row r="319" spans="1:34" ht="15.75" x14ac:dyDescent="0.25">
      <c r="A319" s="61" t="s">
        <v>105</v>
      </c>
      <c r="B319" s="52" t="s">
        <v>110</v>
      </c>
      <c r="C319" s="48" cm="1">
        <f t="array" ref="C319">SUMPRODUCT((Data!$B$2:$B$44262=C$192)*(Data!$D$2:$D$44262=$A319)*(Data!$E$2:$E$44262=$B319)*(Data!$F$2:$F$44262))</f>
        <v>98</v>
      </c>
      <c r="D319" s="48" cm="1">
        <f t="array" ref="D319">SUMPRODUCT((Data!$B$2:$B$44262=D$192)*(Data!$D$2:$D$44262=$A319)*(Data!$E$2:$E$44262=$B319)*(Data!$F$2:$F$44262))</f>
        <v>110</v>
      </c>
      <c r="E319" s="48" cm="1">
        <f t="array" ref="E319">SUMPRODUCT((Data!$B$2:$B$44262=E$192)*(Data!$D$2:$D$44262=$A319)*(Data!$E$2:$E$44262=$B319)*(Data!$F$2:$F$44262))</f>
        <v>101</v>
      </c>
      <c r="F319" s="48" cm="1">
        <f t="array" ref="F319">SUMPRODUCT((Data!$B$2:$B$44262=F$192)*(Data!$D$2:$D$44262=$A319)*(Data!$E$2:$E$44262=$B319)*(Data!$F$2:$F$44262))</f>
        <v>102</v>
      </c>
      <c r="G319" s="52"/>
      <c r="H319" s="68">
        <f t="shared" si="20"/>
        <v>4.1000000000000002E-2</v>
      </c>
      <c r="I319" s="68">
        <f t="shared" si="21"/>
        <v>-7.2999999999999995E-2</v>
      </c>
      <c r="J319" s="69">
        <f t="shared" si="22"/>
        <v>0.01</v>
      </c>
      <c r="K319" s="52"/>
      <c r="L319" s="52"/>
      <c r="M319" s="52"/>
      <c r="N319" s="52"/>
      <c r="O319" s="52"/>
      <c r="P319" s="52"/>
      <c r="Q319" s="52"/>
      <c r="R319" s="52"/>
      <c r="S319" s="52"/>
      <c r="T319" s="52"/>
      <c r="U319" s="63"/>
      <c r="V319" s="63"/>
      <c r="W319" s="47"/>
      <c r="X319" s="47"/>
      <c r="Y319" s="47"/>
      <c r="Z319" s="47"/>
      <c r="AA319" s="47"/>
      <c r="AB319" s="47"/>
      <c r="AC319" s="47"/>
      <c r="AD319" s="47"/>
      <c r="AE319" s="47"/>
      <c r="AF319" s="47"/>
      <c r="AG319" s="47"/>
      <c r="AH319" s="52"/>
    </row>
    <row r="320" spans="1:34" ht="15.75" x14ac:dyDescent="0.25">
      <c r="A320" s="61" t="s">
        <v>105</v>
      </c>
      <c r="B320" s="52" t="s">
        <v>111</v>
      </c>
      <c r="C320" s="48" cm="1">
        <f t="array" ref="C320">SUMPRODUCT((Data!$B$2:$B$44262=C$192)*(Data!$D$2:$D$44262=$A320)*(Data!$E$2:$E$44262=$B320)*(Data!$F$2:$F$44262))</f>
        <v>144</v>
      </c>
      <c r="D320" s="48" cm="1">
        <f t="array" ref="D320">SUMPRODUCT((Data!$B$2:$B$44262=D$192)*(Data!$D$2:$D$44262=$A320)*(Data!$E$2:$E$44262=$B320)*(Data!$F$2:$F$44262))</f>
        <v>188</v>
      </c>
      <c r="E320" s="48" cm="1">
        <f t="array" ref="E320">SUMPRODUCT((Data!$B$2:$B$44262=E$192)*(Data!$D$2:$D$44262=$A320)*(Data!$E$2:$E$44262=$B320)*(Data!$F$2:$F$44262))</f>
        <v>191</v>
      </c>
      <c r="F320" s="48" cm="1">
        <f t="array" ref="F320">SUMPRODUCT((Data!$B$2:$B$44262=F$192)*(Data!$D$2:$D$44262=$A320)*(Data!$E$2:$E$44262=$B320)*(Data!$F$2:$F$44262))</f>
        <v>209</v>
      </c>
      <c r="G320" s="52"/>
      <c r="H320" s="68">
        <f t="shared" si="20"/>
        <v>0.45100000000000001</v>
      </c>
      <c r="I320" s="68">
        <f t="shared" si="21"/>
        <v>0.112</v>
      </c>
      <c r="J320" s="69">
        <f t="shared" si="22"/>
        <v>9.4E-2</v>
      </c>
      <c r="K320" s="52"/>
      <c r="L320" s="52"/>
      <c r="M320" s="52"/>
      <c r="N320" s="52"/>
      <c r="O320" s="52"/>
      <c r="P320" s="52"/>
      <c r="Q320" s="52"/>
      <c r="R320" s="52"/>
      <c r="S320" s="52"/>
      <c r="T320" s="52"/>
      <c r="U320" s="63"/>
      <c r="V320" s="63"/>
      <c r="W320" s="47"/>
      <c r="X320" s="47"/>
      <c r="Y320" s="47"/>
      <c r="Z320" s="47"/>
      <c r="AA320" s="47"/>
      <c r="AB320" s="47"/>
      <c r="AC320" s="47"/>
      <c r="AD320" s="47"/>
      <c r="AE320" s="47"/>
      <c r="AF320" s="47"/>
      <c r="AG320" s="47"/>
      <c r="AH320" s="52"/>
    </row>
    <row r="321" spans="1:34" ht="15.75" x14ac:dyDescent="0.25">
      <c r="A321" s="61" t="s">
        <v>105</v>
      </c>
      <c r="B321" s="52" t="s">
        <v>112</v>
      </c>
      <c r="C321" s="48" cm="1">
        <f t="array" ref="C321">SUMPRODUCT((Data!$B$2:$B$44262=C$192)*(Data!$D$2:$D$44262=$A321)*(Data!$E$2:$E$44262=$B321)*(Data!$F$2:$F$44262))</f>
        <v>5</v>
      </c>
      <c r="D321" s="48" cm="1">
        <f t="array" ref="D321">SUMPRODUCT((Data!$B$2:$B$44262=D$192)*(Data!$D$2:$D$44262=$A321)*(Data!$E$2:$E$44262=$B321)*(Data!$F$2:$F$44262))</f>
        <v>7</v>
      </c>
      <c r="E321" s="48" cm="1">
        <f t="array" ref="E321">SUMPRODUCT((Data!$B$2:$B$44262=E$192)*(Data!$D$2:$D$44262=$A321)*(Data!$E$2:$E$44262=$B321)*(Data!$F$2:$F$44262))</f>
        <v>5</v>
      </c>
      <c r="F321" s="48" cm="1">
        <f t="array" ref="F321">SUMPRODUCT((Data!$B$2:$B$44262=F$192)*(Data!$D$2:$D$44262=$A321)*(Data!$E$2:$E$44262=$B321)*(Data!$F$2:$F$44262))</f>
        <v>4</v>
      </c>
      <c r="G321" s="52"/>
      <c r="H321" s="68">
        <f t="shared" si="20"/>
        <v>-0.2</v>
      </c>
      <c r="I321" s="68">
        <f t="shared" si="21"/>
        <v>-0.42899999999999999</v>
      </c>
      <c r="J321" s="69">
        <f t="shared" si="22"/>
        <v>-0.2</v>
      </c>
      <c r="K321" s="52"/>
      <c r="L321" s="52"/>
      <c r="M321" s="52"/>
      <c r="N321" s="52"/>
      <c r="O321" s="52"/>
      <c r="P321" s="52"/>
      <c r="Q321" s="52"/>
      <c r="R321" s="52"/>
      <c r="S321" s="52"/>
      <c r="T321" s="52"/>
      <c r="U321" s="63"/>
      <c r="V321" s="63"/>
      <c r="W321" s="47"/>
      <c r="X321" s="47"/>
      <c r="Y321" s="47"/>
      <c r="Z321" s="47"/>
      <c r="AA321" s="47"/>
      <c r="AB321" s="47"/>
      <c r="AC321" s="47"/>
      <c r="AD321" s="47"/>
      <c r="AE321" s="47"/>
      <c r="AF321" s="47"/>
      <c r="AG321" s="47"/>
      <c r="AH321" s="52"/>
    </row>
    <row r="322" spans="1:34" ht="15.75" x14ac:dyDescent="0.25">
      <c r="A322" s="61" t="s">
        <v>105</v>
      </c>
      <c r="B322" s="52" t="s">
        <v>113</v>
      </c>
      <c r="C322" s="48" cm="1">
        <f t="array" ref="C322">SUMPRODUCT((Data!$B$2:$B$44262=C$192)*(Data!$D$2:$D$44262=$A322)*(Data!$E$2:$E$44262=$B322)*(Data!$F$2:$F$44262))</f>
        <v>20</v>
      </c>
      <c r="D322" s="48" cm="1">
        <f t="array" ref="D322">SUMPRODUCT((Data!$B$2:$B$44262=D$192)*(Data!$D$2:$D$44262=$A322)*(Data!$E$2:$E$44262=$B322)*(Data!$F$2:$F$44262))</f>
        <v>19</v>
      </c>
      <c r="E322" s="48" cm="1">
        <f t="array" ref="E322">SUMPRODUCT((Data!$B$2:$B$44262=E$192)*(Data!$D$2:$D$44262=$A322)*(Data!$E$2:$E$44262=$B322)*(Data!$F$2:$F$44262))</f>
        <v>40</v>
      </c>
      <c r="F322" s="48" cm="1">
        <f t="array" ref="F322">SUMPRODUCT((Data!$B$2:$B$44262=F$192)*(Data!$D$2:$D$44262=$A322)*(Data!$E$2:$E$44262=$B322)*(Data!$F$2:$F$44262))</f>
        <v>22</v>
      </c>
      <c r="G322" s="52"/>
      <c r="H322" s="68">
        <f t="shared" ref="H322:H377" si="23">IF((F322/C322)-1&gt;10,ROUND((F322/C322)-1,2),ROUND((F322/C322)-1,3))</f>
        <v>0.1</v>
      </c>
      <c r="I322" s="68">
        <f t="shared" ref="I322:I377" si="24">IF((F322/D322)-1&gt;10,ROUND((F322/D322)-1,2),ROUND((F322/D322)-1,3))</f>
        <v>0.158</v>
      </c>
      <c r="J322" s="69">
        <f t="shared" ref="J322:J377" si="25">IF((F322/E322)-1&gt;10,ROUND((F322/E322)-1,2),ROUND((F322/E322)-1,3))</f>
        <v>-0.45</v>
      </c>
      <c r="K322" s="52"/>
      <c r="L322" s="52"/>
      <c r="M322" s="52"/>
      <c r="N322" s="52"/>
      <c r="O322" s="52"/>
      <c r="P322" s="52"/>
      <c r="Q322" s="52"/>
      <c r="R322" s="52"/>
      <c r="S322" s="52"/>
      <c r="T322" s="52"/>
      <c r="U322" s="63"/>
      <c r="V322" s="63"/>
      <c r="W322" s="47"/>
      <c r="X322" s="47"/>
      <c r="Y322" s="47"/>
      <c r="Z322" s="47"/>
      <c r="AA322" s="47"/>
      <c r="AB322" s="47"/>
      <c r="AC322" s="47"/>
      <c r="AD322" s="47"/>
      <c r="AE322" s="47"/>
      <c r="AF322" s="47"/>
      <c r="AG322" s="47"/>
      <c r="AH322" s="52"/>
    </row>
    <row r="323" spans="1:34" ht="15.75" x14ac:dyDescent="0.25">
      <c r="A323" s="61" t="s">
        <v>105</v>
      </c>
      <c r="B323" s="52" t="s">
        <v>114</v>
      </c>
      <c r="C323" s="48" cm="1">
        <f t="array" ref="C323">SUMPRODUCT((Data!$B$2:$B$44262=C$192)*(Data!$D$2:$D$44262=$A323)*(Data!$E$2:$E$44262=$B323)*(Data!$F$2:$F$44262))</f>
        <v>10</v>
      </c>
      <c r="D323" s="48" cm="1">
        <f t="array" ref="D323">SUMPRODUCT((Data!$B$2:$B$44262=D$192)*(Data!$D$2:$D$44262=$A323)*(Data!$E$2:$E$44262=$B323)*(Data!$F$2:$F$44262))</f>
        <v>6</v>
      </c>
      <c r="E323" s="48" cm="1">
        <f t="array" ref="E323">SUMPRODUCT((Data!$B$2:$B$44262=E$192)*(Data!$D$2:$D$44262=$A323)*(Data!$E$2:$E$44262=$B323)*(Data!$F$2:$F$44262))</f>
        <v>10</v>
      </c>
      <c r="F323" s="48" cm="1">
        <f t="array" ref="F323">SUMPRODUCT((Data!$B$2:$B$44262=F$192)*(Data!$D$2:$D$44262=$A323)*(Data!$E$2:$E$44262=$B323)*(Data!$F$2:$F$44262))</f>
        <v>10</v>
      </c>
      <c r="G323" s="52"/>
      <c r="H323" s="68">
        <f t="shared" si="23"/>
        <v>0</v>
      </c>
      <c r="I323" s="68">
        <f t="shared" si="24"/>
        <v>0.66700000000000004</v>
      </c>
      <c r="J323" s="69">
        <f t="shared" si="25"/>
        <v>0</v>
      </c>
      <c r="K323" s="52"/>
      <c r="L323" s="52"/>
      <c r="M323" s="52"/>
      <c r="N323" s="52"/>
      <c r="O323" s="52"/>
      <c r="P323" s="52"/>
      <c r="Q323" s="52"/>
      <c r="R323" s="52"/>
      <c r="S323" s="52"/>
      <c r="T323" s="52"/>
      <c r="U323" s="63"/>
      <c r="V323" s="63"/>
      <c r="W323" s="47"/>
      <c r="X323" s="47"/>
      <c r="Y323" s="47"/>
      <c r="Z323" s="47"/>
      <c r="AA323" s="47"/>
      <c r="AB323" s="47"/>
      <c r="AC323" s="47"/>
      <c r="AD323" s="47"/>
      <c r="AE323" s="47"/>
      <c r="AF323" s="47"/>
      <c r="AG323" s="47"/>
      <c r="AH323" s="52"/>
    </row>
    <row r="324" spans="1:34" ht="15.75" x14ac:dyDescent="0.25">
      <c r="A324" s="61" t="s">
        <v>105</v>
      </c>
      <c r="B324" s="52" t="s">
        <v>115</v>
      </c>
      <c r="C324" s="48" cm="1">
        <f t="array" ref="C324">SUMPRODUCT((Data!$B$2:$B$44262=C$192)*(Data!$D$2:$D$44262=$A324)*(Data!$E$2:$E$44262=$B324)*(Data!$F$2:$F$44262))</f>
        <v>14</v>
      </c>
      <c r="D324" s="48" cm="1">
        <f t="array" ref="D324">SUMPRODUCT((Data!$B$2:$B$44262=D$192)*(Data!$D$2:$D$44262=$A324)*(Data!$E$2:$E$44262=$B324)*(Data!$F$2:$F$44262))</f>
        <v>13</v>
      </c>
      <c r="E324" s="48" cm="1">
        <f t="array" ref="E324">SUMPRODUCT((Data!$B$2:$B$44262=E$192)*(Data!$D$2:$D$44262=$A324)*(Data!$E$2:$E$44262=$B324)*(Data!$F$2:$F$44262))</f>
        <v>20</v>
      </c>
      <c r="F324" s="48" cm="1">
        <f t="array" ref="F324">SUMPRODUCT((Data!$B$2:$B$44262=F$192)*(Data!$D$2:$D$44262=$A324)*(Data!$E$2:$E$44262=$B324)*(Data!$F$2:$F$44262))</f>
        <v>20</v>
      </c>
      <c r="G324" s="52"/>
      <c r="H324" s="68">
        <f t="shared" si="23"/>
        <v>0.42899999999999999</v>
      </c>
      <c r="I324" s="68">
        <f t="shared" si="24"/>
        <v>0.53800000000000003</v>
      </c>
      <c r="J324" s="69">
        <f t="shared" si="25"/>
        <v>0</v>
      </c>
      <c r="K324" s="52"/>
      <c r="L324" s="52"/>
      <c r="M324" s="52"/>
      <c r="N324" s="52"/>
      <c r="O324" s="52"/>
      <c r="P324" s="52"/>
      <c r="Q324" s="52"/>
      <c r="R324" s="52"/>
      <c r="S324" s="52"/>
      <c r="T324" s="52"/>
      <c r="U324" s="63"/>
      <c r="V324" s="63"/>
      <c r="W324" s="47"/>
      <c r="X324" s="47"/>
      <c r="Y324" s="47"/>
      <c r="Z324" s="47"/>
      <c r="AA324" s="47"/>
      <c r="AB324" s="47"/>
      <c r="AC324" s="47"/>
      <c r="AD324" s="47"/>
      <c r="AE324" s="47"/>
      <c r="AF324" s="47"/>
      <c r="AG324" s="47"/>
      <c r="AH324" s="52"/>
    </row>
    <row r="325" spans="1:34" ht="15.75" x14ac:dyDescent="0.25">
      <c r="A325" s="61" t="s">
        <v>105</v>
      </c>
      <c r="B325" s="52" t="s">
        <v>116</v>
      </c>
      <c r="C325" s="48" cm="1">
        <f t="array" ref="C325">SUMPRODUCT((Data!$B$2:$B$44262=C$192)*(Data!$D$2:$D$44262=$A325)*(Data!$E$2:$E$44262=$B325)*(Data!$F$2:$F$44262))</f>
        <v>45</v>
      </c>
      <c r="D325" s="48" cm="1">
        <f t="array" ref="D325">SUMPRODUCT((Data!$B$2:$B$44262=D$192)*(Data!$D$2:$D$44262=$A325)*(Data!$E$2:$E$44262=$B325)*(Data!$F$2:$F$44262))</f>
        <v>34</v>
      </c>
      <c r="E325" s="48" cm="1">
        <f t="array" ref="E325">SUMPRODUCT((Data!$B$2:$B$44262=E$192)*(Data!$D$2:$D$44262=$A325)*(Data!$E$2:$E$44262=$B325)*(Data!$F$2:$F$44262))</f>
        <v>30</v>
      </c>
      <c r="F325" s="48" cm="1">
        <f t="array" ref="F325">SUMPRODUCT((Data!$B$2:$B$44262=F$192)*(Data!$D$2:$D$44262=$A325)*(Data!$E$2:$E$44262=$B325)*(Data!$F$2:$F$44262))</f>
        <v>33</v>
      </c>
      <c r="G325" s="52"/>
      <c r="H325" s="68">
        <f t="shared" si="23"/>
        <v>-0.26700000000000002</v>
      </c>
      <c r="I325" s="68">
        <f t="shared" si="24"/>
        <v>-2.9000000000000001E-2</v>
      </c>
      <c r="J325" s="69">
        <f t="shared" si="25"/>
        <v>0.1</v>
      </c>
      <c r="K325" s="52"/>
      <c r="L325" s="52"/>
      <c r="M325" s="52"/>
      <c r="N325" s="52"/>
      <c r="O325" s="52"/>
      <c r="P325" s="52"/>
      <c r="Q325" s="52"/>
      <c r="R325" s="52"/>
      <c r="S325" s="52"/>
      <c r="T325" s="52"/>
      <c r="U325" s="63"/>
      <c r="V325" s="63"/>
      <c r="W325" s="47"/>
      <c r="X325" s="47"/>
      <c r="Y325" s="47"/>
      <c r="Z325" s="47"/>
      <c r="AA325" s="47"/>
      <c r="AB325" s="47"/>
      <c r="AC325" s="47"/>
      <c r="AD325" s="47"/>
      <c r="AE325" s="47"/>
      <c r="AF325" s="47"/>
      <c r="AG325" s="47"/>
      <c r="AH325" s="52"/>
    </row>
    <row r="326" spans="1:34" ht="15.75" x14ac:dyDescent="0.25">
      <c r="A326" s="61" t="s">
        <v>105</v>
      </c>
      <c r="B326" s="52" t="s">
        <v>117</v>
      </c>
      <c r="C326" s="48" cm="1">
        <f t="array" ref="C326">SUMPRODUCT((Data!$B$2:$B$44262=C$192)*(Data!$D$2:$D$44262=$A326)*(Data!$E$2:$E$44262=$B326)*(Data!$F$2:$F$44262))</f>
        <v>131</v>
      </c>
      <c r="D326" s="48" cm="1">
        <f t="array" ref="D326">SUMPRODUCT((Data!$B$2:$B$44262=D$192)*(Data!$D$2:$D$44262=$A326)*(Data!$E$2:$E$44262=$B326)*(Data!$F$2:$F$44262))</f>
        <v>104</v>
      </c>
      <c r="E326" s="48" cm="1">
        <f t="array" ref="E326">SUMPRODUCT((Data!$B$2:$B$44262=E$192)*(Data!$D$2:$D$44262=$A326)*(Data!$E$2:$E$44262=$B326)*(Data!$F$2:$F$44262))</f>
        <v>153</v>
      </c>
      <c r="F326" s="48" cm="1">
        <f t="array" ref="F326">SUMPRODUCT((Data!$B$2:$B$44262=F$192)*(Data!$D$2:$D$44262=$A326)*(Data!$E$2:$E$44262=$B326)*(Data!$F$2:$F$44262))</f>
        <v>149</v>
      </c>
      <c r="G326" s="52"/>
      <c r="H326" s="68">
        <f t="shared" si="23"/>
        <v>0.13700000000000001</v>
      </c>
      <c r="I326" s="68">
        <f t="shared" si="24"/>
        <v>0.433</v>
      </c>
      <c r="J326" s="69">
        <f t="shared" si="25"/>
        <v>-2.5999999999999999E-2</v>
      </c>
      <c r="K326" s="52"/>
      <c r="L326" s="52"/>
      <c r="M326" s="52"/>
      <c r="N326" s="52"/>
      <c r="O326" s="52"/>
      <c r="P326" s="52"/>
      <c r="Q326" s="52"/>
      <c r="R326" s="52"/>
      <c r="S326" s="52"/>
      <c r="T326" s="52"/>
      <c r="U326" s="63"/>
      <c r="V326" s="63"/>
      <c r="W326" s="47"/>
      <c r="X326" s="47"/>
      <c r="Y326" s="47"/>
      <c r="Z326" s="47"/>
      <c r="AA326" s="47"/>
      <c r="AB326" s="47"/>
      <c r="AC326" s="47"/>
      <c r="AD326" s="47"/>
      <c r="AE326" s="47"/>
      <c r="AF326" s="47"/>
      <c r="AG326" s="47"/>
      <c r="AH326" s="52"/>
    </row>
    <row r="327" spans="1:34" ht="15.75" x14ac:dyDescent="0.25">
      <c r="A327" s="61" t="s">
        <v>105</v>
      </c>
      <c r="B327" s="52" t="s">
        <v>118</v>
      </c>
      <c r="C327" s="48" cm="1">
        <f t="array" ref="C327">SUMPRODUCT((Data!$B$2:$B$44262=C$192)*(Data!$D$2:$D$44262=$A327)*(Data!$E$2:$E$44262=$B327)*(Data!$F$2:$F$44262))</f>
        <v>3</v>
      </c>
      <c r="D327" s="48" cm="1">
        <f t="array" ref="D327">SUMPRODUCT((Data!$B$2:$B$44262=D$192)*(Data!$D$2:$D$44262=$A327)*(Data!$E$2:$E$44262=$B327)*(Data!$F$2:$F$44262))</f>
        <v>1</v>
      </c>
      <c r="E327" s="48" cm="1">
        <f t="array" ref="E327">SUMPRODUCT((Data!$B$2:$B$44262=E$192)*(Data!$D$2:$D$44262=$A327)*(Data!$E$2:$E$44262=$B327)*(Data!$F$2:$F$44262))</f>
        <v>0</v>
      </c>
      <c r="F327" s="48" cm="1">
        <f t="array" ref="F327">SUMPRODUCT((Data!$B$2:$B$44262=F$192)*(Data!$D$2:$D$44262=$A327)*(Data!$E$2:$E$44262=$B327)*(Data!$F$2:$F$44262))</f>
        <v>1</v>
      </c>
      <c r="G327" s="52"/>
      <c r="H327" s="68">
        <f t="shared" si="23"/>
        <v>-0.66700000000000004</v>
      </c>
      <c r="I327" s="68">
        <f t="shared" si="24"/>
        <v>0</v>
      </c>
      <c r="J327" s="69" t="e">
        <f t="shared" si="25"/>
        <v>#DIV/0!</v>
      </c>
      <c r="K327" s="52"/>
      <c r="L327" s="52"/>
      <c r="M327" s="52"/>
      <c r="N327" s="52"/>
      <c r="O327" s="52"/>
      <c r="P327" s="52"/>
      <c r="Q327" s="52"/>
      <c r="R327" s="52"/>
      <c r="S327" s="52"/>
      <c r="T327" s="52"/>
      <c r="U327" s="52"/>
      <c r="V327" s="52"/>
      <c r="W327" s="47"/>
      <c r="X327" s="47"/>
      <c r="Y327" s="47"/>
      <c r="Z327" s="47"/>
      <c r="AA327" s="47"/>
      <c r="AB327" s="47"/>
      <c r="AC327" s="47"/>
      <c r="AD327" s="47"/>
      <c r="AE327" s="47"/>
      <c r="AF327" s="47"/>
      <c r="AG327" s="47"/>
      <c r="AH327" s="52"/>
    </row>
    <row r="328" spans="1:34" ht="15.75" x14ac:dyDescent="0.25">
      <c r="A328" s="61" t="s">
        <v>105</v>
      </c>
      <c r="B328" s="52" t="s">
        <v>119</v>
      </c>
      <c r="C328" s="48" cm="1">
        <f t="array" ref="C328">SUMPRODUCT((Data!$B$2:$B$44262=C$192)*(Data!$D$2:$D$44262=$A328)*(Data!$E$2:$E$44262=$B328)*(Data!$F$2:$F$44262))</f>
        <v>5</v>
      </c>
      <c r="D328" s="48" cm="1">
        <f t="array" ref="D328">SUMPRODUCT((Data!$B$2:$B$44262=D$192)*(Data!$D$2:$D$44262=$A328)*(Data!$E$2:$E$44262=$B328)*(Data!$F$2:$F$44262))</f>
        <v>8</v>
      </c>
      <c r="E328" s="48" cm="1">
        <f t="array" ref="E328">SUMPRODUCT((Data!$B$2:$B$44262=E$192)*(Data!$D$2:$D$44262=$A328)*(Data!$E$2:$E$44262=$B328)*(Data!$F$2:$F$44262))</f>
        <v>5</v>
      </c>
      <c r="F328" s="48" cm="1">
        <f t="array" ref="F328">SUMPRODUCT((Data!$B$2:$B$44262=F$192)*(Data!$D$2:$D$44262=$A328)*(Data!$E$2:$E$44262=$B328)*(Data!$F$2:$F$44262))</f>
        <v>7</v>
      </c>
      <c r="G328" s="52"/>
      <c r="H328" s="68">
        <f t="shared" si="23"/>
        <v>0.4</v>
      </c>
      <c r="I328" s="68">
        <f t="shared" si="24"/>
        <v>-0.125</v>
      </c>
      <c r="J328" s="69">
        <f t="shared" si="25"/>
        <v>0.4</v>
      </c>
      <c r="K328" s="52"/>
      <c r="L328" s="52"/>
      <c r="M328" s="52"/>
      <c r="N328" s="52"/>
      <c r="O328" s="52"/>
      <c r="P328" s="52"/>
      <c r="Q328" s="52"/>
      <c r="R328" s="52"/>
      <c r="S328" s="52"/>
      <c r="T328" s="52"/>
      <c r="U328" s="52"/>
      <c r="V328" s="52"/>
      <c r="W328" s="47"/>
      <c r="X328" s="47"/>
      <c r="Y328" s="47"/>
      <c r="Z328" s="47"/>
      <c r="AA328" s="47"/>
      <c r="AB328" s="47"/>
      <c r="AC328" s="47"/>
      <c r="AD328" s="47"/>
      <c r="AE328" s="47"/>
      <c r="AF328" s="47"/>
      <c r="AG328" s="47"/>
      <c r="AH328" s="52"/>
    </row>
    <row r="329" spans="1:34" ht="15.75" x14ac:dyDescent="0.25">
      <c r="A329" s="61" t="s">
        <v>105</v>
      </c>
      <c r="B329" s="52" t="s">
        <v>120</v>
      </c>
      <c r="C329" s="48" cm="1">
        <f t="array" ref="C329">SUMPRODUCT((Data!$B$2:$B$44262=C$192)*(Data!$D$2:$D$44262=$A329)*(Data!$E$2:$E$44262=$B329)*(Data!$F$2:$F$44262))</f>
        <v>36</v>
      </c>
      <c r="D329" s="48" cm="1">
        <f t="array" ref="D329">SUMPRODUCT((Data!$B$2:$B$44262=D$192)*(Data!$D$2:$D$44262=$A329)*(Data!$E$2:$E$44262=$B329)*(Data!$F$2:$F$44262))</f>
        <v>56</v>
      </c>
      <c r="E329" s="48" cm="1">
        <f t="array" ref="E329">SUMPRODUCT((Data!$B$2:$B$44262=E$192)*(Data!$D$2:$D$44262=$A329)*(Data!$E$2:$E$44262=$B329)*(Data!$F$2:$F$44262))</f>
        <v>34</v>
      </c>
      <c r="F329" s="48" cm="1">
        <f t="array" ref="F329">SUMPRODUCT((Data!$B$2:$B$44262=F$192)*(Data!$D$2:$D$44262=$A329)*(Data!$E$2:$E$44262=$B329)*(Data!$F$2:$F$44262))</f>
        <v>40</v>
      </c>
      <c r="G329" s="52"/>
      <c r="H329" s="68">
        <f t="shared" si="23"/>
        <v>0.111</v>
      </c>
      <c r="I329" s="68">
        <f t="shared" si="24"/>
        <v>-0.28599999999999998</v>
      </c>
      <c r="J329" s="69">
        <f t="shared" si="25"/>
        <v>0.17599999999999999</v>
      </c>
      <c r="K329" s="52"/>
      <c r="L329" s="52"/>
      <c r="M329" s="52"/>
      <c r="N329" s="52"/>
      <c r="O329" s="52"/>
      <c r="P329" s="52"/>
      <c r="Q329" s="52"/>
      <c r="R329" s="52"/>
      <c r="S329" s="52"/>
      <c r="T329" s="52"/>
      <c r="U329" s="52"/>
      <c r="V329" s="52"/>
      <c r="W329" s="47"/>
      <c r="X329" s="47"/>
      <c r="Y329" s="47"/>
      <c r="Z329" s="47"/>
      <c r="AA329" s="47"/>
      <c r="AB329" s="47"/>
      <c r="AC329" s="47"/>
      <c r="AD329" s="47"/>
      <c r="AE329" s="47"/>
      <c r="AF329" s="47"/>
      <c r="AG329" s="47"/>
      <c r="AH329" s="52"/>
    </row>
    <row r="330" spans="1:34" ht="15.75" x14ac:dyDescent="0.25">
      <c r="A330" s="61" t="s">
        <v>105</v>
      </c>
      <c r="B330" s="52" t="s">
        <v>121</v>
      </c>
      <c r="C330" s="48" cm="1">
        <f t="array" ref="C330">SUMPRODUCT((Data!$B$2:$B$44262=C$192)*(Data!$D$2:$D$44262=$A330)*(Data!$E$2:$E$44262=$B330)*(Data!$F$2:$F$44262))</f>
        <v>47</v>
      </c>
      <c r="D330" s="48" cm="1">
        <f t="array" ref="D330">SUMPRODUCT((Data!$B$2:$B$44262=D$192)*(Data!$D$2:$D$44262=$A330)*(Data!$E$2:$E$44262=$B330)*(Data!$F$2:$F$44262))</f>
        <v>143</v>
      </c>
      <c r="E330" s="48" cm="1">
        <f t="array" ref="E330">SUMPRODUCT((Data!$B$2:$B$44262=E$192)*(Data!$D$2:$D$44262=$A330)*(Data!$E$2:$E$44262=$B330)*(Data!$F$2:$F$44262))</f>
        <v>116</v>
      </c>
      <c r="F330" s="48" cm="1">
        <f t="array" ref="F330">SUMPRODUCT((Data!$B$2:$B$44262=F$192)*(Data!$D$2:$D$44262=$A330)*(Data!$E$2:$E$44262=$B330)*(Data!$F$2:$F$44262))</f>
        <v>109</v>
      </c>
      <c r="G330" s="52"/>
      <c r="H330" s="68">
        <f t="shared" si="23"/>
        <v>1.319</v>
      </c>
      <c r="I330" s="68">
        <f t="shared" si="24"/>
        <v>-0.23799999999999999</v>
      </c>
      <c r="J330" s="69">
        <f t="shared" si="25"/>
        <v>-0.06</v>
      </c>
      <c r="K330" s="52"/>
      <c r="L330" s="52"/>
      <c r="M330" s="52"/>
      <c r="N330" s="52"/>
      <c r="O330" s="52"/>
      <c r="P330" s="52"/>
      <c r="Q330" s="52"/>
      <c r="R330" s="52"/>
      <c r="S330" s="52"/>
      <c r="T330" s="52"/>
      <c r="U330" s="52"/>
      <c r="V330" s="52"/>
      <c r="W330" s="47"/>
      <c r="X330" s="47"/>
      <c r="Y330" s="47"/>
      <c r="Z330" s="47"/>
      <c r="AA330" s="47"/>
      <c r="AB330" s="47"/>
      <c r="AC330" s="47"/>
      <c r="AD330" s="47"/>
      <c r="AE330" s="47"/>
      <c r="AF330" s="47"/>
      <c r="AG330" s="47"/>
      <c r="AH330" s="52"/>
    </row>
    <row r="331" spans="1:34" ht="15.75" x14ac:dyDescent="0.25">
      <c r="A331" s="61" t="s">
        <v>105</v>
      </c>
      <c r="B331" s="52" t="s">
        <v>122</v>
      </c>
      <c r="C331" s="48" cm="1">
        <f t="array" ref="C331">SUMPRODUCT((Data!$B$2:$B$44262=C$192)*(Data!$D$2:$D$44262=$A331)*(Data!$E$2:$E$44262=$B331)*(Data!$F$2:$F$44262))</f>
        <v>11</v>
      </c>
      <c r="D331" s="48" cm="1">
        <f t="array" ref="D331">SUMPRODUCT((Data!$B$2:$B$44262=D$192)*(Data!$D$2:$D$44262=$A331)*(Data!$E$2:$E$44262=$B331)*(Data!$F$2:$F$44262))</f>
        <v>13</v>
      </c>
      <c r="E331" s="48" cm="1">
        <f t="array" ref="E331">SUMPRODUCT((Data!$B$2:$B$44262=E$192)*(Data!$D$2:$D$44262=$A331)*(Data!$E$2:$E$44262=$B331)*(Data!$F$2:$F$44262))</f>
        <v>3</v>
      </c>
      <c r="F331" s="48" cm="1">
        <f t="array" ref="F331">SUMPRODUCT((Data!$B$2:$B$44262=F$192)*(Data!$D$2:$D$44262=$A331)*(Data!$E$2:$E$44262=$B331)*(Data!$F$2:$F$44262))</f>
        <v>6</v>
      </c>
      <c r="G331" s="52"/>
      <c r="H331" s="68">
        <f t="shared" si="23"/>
        <v>-0.45500000000000002</v>
      </c>
      <c r="I331" s="68">
        <f t="shared" si="24"/>
        <v>-0.53800000000000003</v>
      </c>
      <c r="J331" s="69">
        <f t="shared" si="25"/>
        <v>1</v>
      </c>
      <c r="K331" s="52"/>
      <c r="L331" s="52"/>
      <c r="M331" s="52"/>
      <c r="N331" s="52"/>
      <c r="O331" s="52"/>
      <c r="P331" s="52"/>
      <c r="Q331" s="52"/>
      <c r="R331" s="52"/>
      <c r="S331" s="52"/>
      <c r="T331" s="52"/>
      <c r="U331" s="52"/>
      <c r="V331" s="52"/>
      <c r="W331" s="47"/>
      <c r="X331" s="47"/>
      <c r="Y331" s="47"/>
      <c r="Z331" s="47"/>
      <c r="AA331" s="47"/>
      <c r="AB331" s="47"/>
      <c r="AC331" s="47"/>
      <c r="AD331" s="47"/>
      <c r="AE331" s="47"/>
      <c r="AF331" s="47"/>
      <c r="AG331" s="47"/>
      <c r="AH331" s="52"/>
    </row>
    <row r="332" spans="1:34" ht="15.75" x14ac:dyDescent="0.25">
      <c r="A332" s="61" t="s">
        <v>105</v>
      </c>
      <c r="B332" s="52" t="s">
        <v>123</v>
      </c>
      <c r="C332" s="48" cm="1">
        <f t="array" ref="C332">SUMPRODUCT((Data!$B$2:$B$44262=C$192)*(Data!$D$2:$D$44262=$A332)*(Data!$E$2:$E$44262=$B332)*(Data!$F$2:$F$44262))</f>
        <v>17</v>
      </c>
      <c r="D332" s="48" cm="1">
        <f t="array" ref="D332">SUMPRODUCT((Data!$B$2:$B$44262=D$192)*(Data!$D$2:$D$44262=$A332)*(Data!$E$2:$E$44262=$B332)*(Data!$F$2:$F$44262))</f>
        <v>8</v>
      </c>
      <c r="E332" s="48" cm="1">
        <f t="array" ref="E332">SUMPRODUCT((Data!$B$2:$B$44262=E$192)*(Data!$D$2:$D$44262=$A332)*(Data!$E$2:$E$44262=$B332)*(Data!$F$2:$F$44262))</f>
        <v>18</v>
      </c>
      <c r="F332" s="48" cm="1">
        <f t="array" ref="F332">SUMPRODUCT((Data!$B$2:$B$44262=F$192)*(Data!$D$2:$D$44262=$A332)*(Data!$E$2:$E$44262=$B332)*(Data!$F$2:$F$44262))</f>
        <v>21</v>
      </c>
      <c r="G332" s="52"/>
      <c r="H332" s="68">
        <f t="shared" si="23"/>
        <v>0.23499999999999999</v>
      </c>
      <c r="I332" s="68">
        <f t="shared" si="24"/>
        <v>1.625</v>
      </c>
      <c r="J332" s="69">
        <f t="shared" si="25"/>
        <v>0.16700000000000001</v>
      </c>
      <c r="K332" s="52"/>
      <c r="L332" s="52"/>
      <c r="M332" s="52"/>
      <c r="N332" s="52"/>
      <c r="O332" s="52"/>
      <c r="P332" s="52"/>
      <c r="Q332" s="52"/>
      <c r="R332" s="52"/>
      <c r="S332" s="52"/>
      <c r="T332" s="52"/>
      <c r="U332" s="52"/>
      <c r="V332" s="52"/>
      <c r="W332" s="47"/>
      <c r="X332" s="47"/>
      <c r="Y332" s="47"/>
      <c r="Z332" s="47"/>
      <c r="AA332" s="47"/>
      <c r="AB332" s="47"/>
      <c r="AC332" s="47"/>
      <c r="AD332" s="47"/>
      <c r="AE332" s="47"/>
      <c r="AF332" s="47"/>
      <c r="AG332" s="47"/>
      <c r="AH332" s="52"/>
    </row>
    <row r="333" spans="1:34" ht="15.75" x14ac:dyDescent="0.25">
      <c r="A333" s="61" t="s">
        <v>105</v>
      </c>
      <c r="B333" s="52" t="s">
        <v>124</v>
      </c>
      <c r="C333" s="48" cm="1">
        <f t="array" ref="C333">SUMPRODUCT((Data!$B$2:$B$44262=C$192)*(Data!$D$2:$D$44262=$A333)*(Data!$E$2:$E$44262=$B333)*(Data!$F$2:$F$44262))</f>
        <v>32</v>
      </c>
      <c r="D333" s="48" cm="1">
        <f t="array" ref="D333">SUMPRODUCT((Data!$B$2:$B$44262=D$192)*(Data!$D$2:$D$44262=$A333)*(Data!$E$2:$E$44262=$B333)*(Data!$F$2:$F$44262))</f>
        <v>27</v>
      </c>
      <c r="E333" s="48" cm="1">
        <f t="array" ref="E333">SUMPRODUCT((Data!$B$2:$B$44262=E$192)*(Data!$D$2:$D$44262=$A333)*(Data!$E$2:$E$44262=$B333)*(Data!$F$2:$F$44262))</f>
        <v>25</v>
      </c>
      <c r="F333" s="48" cm="1">
        <f t="array" ref="F333">SUMPRODUCT((Data!$B$2:$B$44262=F$192)*(Data!$D$2:$D$44262=$A333)*(Data!$E$2:$E$44262=$B333)*(Data!$F$2:$F$44262))</f>
        <v>19</v>
      </c>
      <c r="G333" s="52"/>
      <c r="H333" s="68">
        <f t="shared" si="23"/>
        <v>-0.40600000000000003</v>
      </c>
      <c r="I333" s="68">
        <f t="shared" si="24"/>
        <v>-0.29599999999999999</v>
      </c>
      <c r="J333" s="69">
        <f t="shared" si="25"/>
        <v>-0.24</v>
      </c>
      <c r="K333" s="52"/>
      <c r="L333" s="52"/>
      <c r="M333" s="52"/>
      <c r="N333" s="52"/>
      <c r="O333" s="52"/>
      <c r="P333" s="52"/>
      <c r="Q333" s="52"/>
      <c r="R333" s="52"/>
      <c r="S333" s="52"/>
      <c r="T333" s="52"/>
      <c r="U333" s="52"/>
      <c r="V333" s="52"/>
      <c r="W333" s="47"/>
      <c r="X333" s="47"/>
      <c r="Y333" s="47"/>
      <c r="Z333" s="47"/>
      <c r="AA333" s="47"/>
      <c r="AB333" s="47"/>
      <c r="AC333" s="47"/>
      <c r="AD333" s="47"/>
      <c r="AE333" s="47"/>
      <c r="AF333" s="47"/>
      <c r="AG333" s="47"/>
      <c r="AH333" s="52"/>
    </row>
    <row r="334" spans="1:34" ht="15.75" x14ac:dyDescent="0.25">
      <c r="A334" s="61" t="s">
        <v>105</v>
      </c>
      <c r="B334" s="52" t="s">
        <v>125</v>
      </c>
      <c r="C334" s="48" cm="1">
        <f t="array" ref="C334">SUMPRODUCT((Data!$B$2:$B$44262=C$192)*(Data!$D$2:$D$44262=$A334)*(Data!$E$2:$E$44262=$B334)*(Data!$F$2:$F$44262))</f>
        <v>78</v>
      </c>
      <c r="D334" s="48" cm="1">
        <f t="array" ref="D334">SUMPRODUCT((Data!$B$2:$B$44262=D$192)*(Data!$D$2:$D$44262=$A334)*(Data!$E$2:$E$44262=$B334)*(Data!$F$2:$F$44262))</f>
        <v>117</v>
      </c>
      <c r="E334" s="48" cm="1">
        <f t="array" ref="E334">SUMPRODUCT((Data!$B$2:$B$44262=E$192)*(Data!$D$2:$D$44262=$A334)*(Data!$E$2:$E$44262=$B334)*(Data!$F$2:$F$44262))</f>
        <v>136</v>
      </c>
      <c r="F334" s="48" cm="1">
        <f t="array" ref="F334">SUMPRODUCT((Data!$B$2:$B$44262=F$192)*(Data!$D$2:$D$44262=$A334)*(Data!$E$2:$E$44262=$B334)*(Data!$F$2:$F$44262))</f>
        <v>147</v>
      </c>
      <c r="G334" s="52"/>
      <c r="H334" s="68">
        <f t="shared" si="23"/>
        <v>0.88500000000000001</v>
      </c>
      <c r="I334" s="68">
        <f t="shared" si="24"/>
        <v>0.25600000000000001</v>
      </c>
      <c r="J334" s="69">
        <f t="shared" si="25"/>
        <v>8.1000000000000003E-2</v>
      </c>
      <c r="K334" s="52"/>
      <c r="L334" s="52"/>
      <c r="M334" s="52"/>
      <c r="N334" s="52"/>
      <c r="O334" s="52"/>
      <c r="P334" s="52"/>
      <c r="Q334" s="52"/>
      <c r="R334" s="52"/>
      <c r="S334" s="52"/>
      <c r="T334" s="52"/>
      <c r="U334" s="52"/>
      <c r="V334" s="52"/>
      <c r="W334" s="47"/>
      <c r="X334" s="47"/>
      <c r="Y334" s="47"/>
      <c r="Z334" s="47"/>
      <c r="AA334" s="47"/>
      <c r="AB334" s="47"/>
      <c r="AC334" s="47"/>
      <c r="AD334" s="47"/>
      <c r="AE334" s="47"/>
      <c r="AF334" s="47"/>
      <c r="AG334" s="47"/>
      <c r="AH334" s="52"/>
    </row>
    <row r="335" spans="1:34" ht="15.75" x14ac:dyDescent="0.25">
      <c r="A335" s="61" t="s">
        <v>105</v>
      </c>
      <c r="B335" s="52" t="s">
        <v>126</v>
      </c>
      <c r="C335" s="48" cm="1">
        <f t="array" ref="C335">SUMPRODUCT((Data!$B$2:$B$44262=C$192)*(Data!$D$2:$D$44262=$A335)*(Data!$E$2:$E$44262=$B335)*(Data!$F$2:$F$44262))</f>
        <v>35</v>
      </c>
      <c r="D335" s="48" cm="1">
        <f t="array" ref="D335">SUMPRODUCT((Data!$B$2:$B$44262=D$192)*(Data!$D$2:$D$44262=$A335)*(Data!$E$2:$E$44262=$B335)*(Data!$F$2:$F$44262))</f>
        <v>68</v>
      </c>
      <c r="E335" s="48" cm="1">
        <f t="array" ref="E335">SUMPRODUCT((Data!$B$2:$B$44262=E$192)*(Data!$D$2:$D$44262=$A335)*(Data!$E$2:$E$44262=$B335)*(Data!$F$2:$F$44262))</f>
        <v>30</v>
      </c>
      <c r="F335" s="48" cm="1">
        <f t="array" ref="F335">SUMPRODUCT((Data!$B$2:$B$44262=F$192)*(Data!$D$2:$D$44262=$A335)*(Data!$E$2:$E$44262=$B335)*(Data!$F$2:$F$44262))</f>
        <v>49</v>
      </c>
      <c r="G335" s="52"/>
      <c r="H335" s="68">
        <f t="shared" si="23"/>
        <v>0.4</v>
      </c>
      <c r="I335" s="68">
        <f t="shared" si="24"/>
        <v>-0.27900000000000003</v>
      </c>
      <c r="J335" s="69">
        <f t="shared" si="25"/>
        <v>0.63300000000000001</v>
      </c>
      <c r="K335" s="52"/>
      <c r="L335" s="52"/>
      <c r="M335" s="52"/>
      <c r="N335" s="52"/>
      <c r="O335" s="52"/>
      <c r="P335" s="52"/>
      <c r="Q335" s="52"/>
      <c r="R335" s="52"/>
      <c r="S335" s="52"/>
      <c r="T335" s="52"/>
      <c r="U335" s="52"/>
      <c r="V335" s="52"/>
      <c r="W335" s="47"/>
      <c r="X335" s="47"/>
      <c r="Y335" s="47"/>
      <c r="Z335" s="47"/>
      <c r="AA335" s="47"/>
      <c r="AB335" s="47"/>
      <c r="AC335" s="47"/>
      <c r="AD335" s="47"/>
      <c r="AE335" s="47"/>
      <c r="AF335" s="47"/>
      <c r="AG335" s="47"/>
      <c r="AH335" s="52"/>
    </row>
    <row r="336" spans="1:34" ht="15.75" x14ac:dyDescent="0.25">
      <c r="A336" s="61" t="s">
        <v>105</v>
      </c>
      <c r="B336" s="52" t="s">
        <v>127</v>
      </c>
      <c r="C336" s="48" cm="1">
        <f t="array" ref="C336">SUMPRODUCT((Data!$B$2:$B$44262=C$192)*(Data!$D$2:$D$44262=$A336)*(Data!$E$2:$E$44262=$B336)*(Data!$F$2:$F$44262))</f>
        <v>184</v>
      </c>
      <c r="D336" s="48" cm="1">
        <f t="array" ref="D336">SUMPRODUCT((Data!$B$2:$B$44262=D$192)*(Data!$D$2:$D$44262=$A336)*(Data!$E$2:$E$44262=$B336)*(Data!$F$2:$F$44262))</f>
        <v>404</v>
      </c>
      <c r="E336" s="48" cm="1">
        <f t="array" ref="E336">SUMPRODUCT((Data!$B$2:$B$44262=E$192)*(Data!$D$2:$D$44262=$A336)*(Data!$E$2:$E$44262=$B336)*(Data!$F$2:$F$44262))</f>
        <v>408</v>
      </c>
      <c r="F336" s="48" cm="1">
        <f t="array" ref="F336">SUMPRODUCT((Data!$B$2:$B$44262=F$192)*(Data!$D$2:$D$44262=$A336)*(Data!$E$2:$E$44262=$B336)*(Data!$F$2:$F$44262))</f>
        <v>447</v>
      </c>
      <c r="G336" s="52"/>
      <c r="H336" s="68">
        <f t="shared" si="23"/>
        <v>1.429</v>
      </c>
      <c r="I336" s="68">
        <f t="shared" si="24"/>
        <v>0.106</v>
      </c>
      <c r="J336" s="69">
        <f t="shared" si="25"/>
        <v>9.6000000000000002E-2</v>
      </c>
      <c r="K336" s="52"/>
      <c r="L336" s="52"/>
      <c r="M336" s="52"/>
      <c r="N336" s="52"/>
      <c r="O336" s="52"/>
      <c r="P336" s="52"/>
      <c r="Q336" s="52"/>
      <c r="R336" s="52"/>
      <c r="S336" s="52"/>
      <c r="T336" s="52"/>
      <c r="U336" s="52"/>
      <c r="V336" s="52"/>
      <c r="W336" s="47"/>
      <c r="X336" s="47"/>
      <c r="Y336" s="47"/>
      <c r="Z336" s="47"/>
      <c r="AA336" s="47"/>
      <c r="AB336" s="47"/>
      <c r="AC336" s="47"/>
      <c r="AD336" s="47"/>
      <c r="AE336" s="47"/>
      <c r="AF336" s="47"/>
      <c r="AG336" s="47"/>
      <c r="AH336" s="52"/>
    </row>
    <row r="337" spans="1:34" ht="15.75" x14ac:dyDescent="0.25">
      <c r="A337" s="59" t="s">
        <v>128</v>
      </c>
      <c r="B337" s="54" t="s">
        <v>12</v>
      </c>
      <c r="C337" s="45" cm="1">
        <f t="array" ref="C337">SUMPRODUCT((Data!$B$2:$B$8590=C$192)*(Data!$D$2:$D$8590=$A337)*(Data!$F$2:$F$8590))</f>
        <v>4171</v>
      </c>
      <c r="D337" s="45" cm="1">
        <f t="array" ref="D337">SUMPRODUCT((Data!$B$2:$B$8590=D$192)*(Data!$D$2:$D$8590=$A337)*(Data!$F$2:$F$8590))</f>
        <v>3447</v>
      </c>
      <c r="E337" s="45" cm="1">
        <f t="array" ref="E337">SUMPRODUCT((Data!$B$2:$B$8590=E$192)*(Data!$D$2:$D$8590=$A337)*(Data!$F$2:$F$8590))</f>
        <v>3234</v>
      </c>
      <c r="F337" s="45" cm="1">
        <f t="array" ref="F337">SUMPRODUCT((Data!$B$2:$B$8590=F$192)*(Data!$D$2:$D$8590=$A337)*(Data!$F$2:$F$8590))</f>
        <v>3274</v>
      </c>
      <c r="G337" s="52"/>
      <c r="H337" s="68">
        <f t="shared" si="23"/>
        <v>-0.215</v>
      </c>
      <c r="I337" s="68">
        <f t="shared" si="24"/>
        <v>-0.05</v>
      </c>
      <c r="J337" s="69">
        <f t="shared" si="25"/>
        <v>1.2E-2</v>
      </c>
      <c r="K337" s="52"/>
      <c r="L337" s="52"/>
      <c r="M337" s="52"/>
      <c r="N337" s="52"/>
      <c r="O337" s="52"/>
      <c r="P337" s="52"/>
      <c r="Q337" s="52"/>
      <c r="R337" s="52"/>
      <c r="S337" s="52"/>
      <c r="T337" s="52"/>
      <c r="U337" s="52"/>
      <c r="V337" s="52"/>
      <c r="W337" s="47"/>
      <c r="X337" s="47"/>
      <c r="Y337" s="47"/>
      <c r="Z337" s="47"/>
      <c r="AA337" s="47"/>
      <c r="AB337" s="47"/>
      <c r="AC337" s="47"/>
      <c r="AD337" s="47"/>
      <c r="AE337" s="47"/>
      <c r="AF337" s="47"/>
      <c r="AG337" s="47"/>
      <c r="AH337" s="52"/>
    </row>
    <row r="338" spans="1:34" ht="15.75" x14ac:dyDescent="0.25">
      <c r="A338" s="61" t="s">
        <v>128</v>
      </c>
      <c r="B338" s="52" t="s">
        <v>129</v>
      </c>
      <c r="C338" s="48" cm="1">
        <f t="array" ref="C338">SUMPRODUCT((Data!$B$2:$B$44262=C$192)*(Data!$D$2:$D$44262=$A338)*(Data!$E$2:$E$44262=$B338)*(Data!$F$2:$F$44262))</f>
        <v>374</v>
      </c>
      <c r="D338" s="48" cm="1">
        <f t="array" ref="D338">SUMPRODUCT((Data!$B$2:$B$44262=D$192)*(Data!$D$2:$D$44262=$A338)*(Data!$E$2:$E$44262=$B338)*(Data!$F$2:$F$44262))</f>
        <v>314</v>
      </c>
      <c r="E338" s="48" cm="1">
        <f t="array" ref="E338">SUMPRODUCT((Data!$B$2:$B$44262=E$192)*(Data!$D$2:$D$44262=$A338)*(Data!$E$2:$E$44262=$B338)*(Data!$F$2:$F$44262))</f>
        <v>250</v>
      </c>
      <c r="F338" s="48" cm="1">
        <f t="array" ref="F338">SUMPRODUCT((Data!$B$2:$B$44262=F$192)*(Data!$D$2:$D$44262=$A338)*(Data!$E$2:$E$44262=$B338)*(Data!$F$2:$F$44262))</f>
        <v>289</v>
      </c>
      <c r="G338" s="52"/>
      <c r="H338" s="68">
        <f t="shared" si="23"/>
        <v>-0.22700000000000001</v>
      </c>
      <c r="I338" s="68">
        <f t="shared" si="24"/>
        <v>-0.08</v>
      </c>
      <c r="J338" s="69">
        <f t="shared" si="25"/>
        <v>0.156</v>
      </c>
      <c r="K338" s="52"/>
      <c r="L338" s="52"/>
      <c r="M338" s="52"/>
      <c r="N338" s="52"/>
      <c r="O338" s="52"/>
      <c r="P338" s="52"/>
      <c r="Q338" s="52"/>
      <c r="R338" s="52"/>
      <c r="S338" s="52"/>
      <c r="T338" s="52"/>
      <c r="U338" s="52"/>
      <c r="V338" s="52"/>
      <c r="W338" s="47"/>
      <c r="X338" s="47"/>
      <c r="Y338" s="47"/>
      <c r="Z338" s="47"/>
      <c r="AA338" s="47"/>
      <c r="AB338" s="47"/>
      <c r="AC338" s="47"/>
      <c r="AD338" s="47"/>
      <c r="AE338" s="47"/>
      <c r="AF338" s="47"/>
      <c r="AG338" s="47"/>
      <c r="AH338" s="52"/>
    </row>
    <row r="339" spans="1:34" ht="15.75" x14ac:dyDescent="0.25">
      <c r="A339" s="61" t="s">
        <v>128</v>
      </c>
      <c r="B339" s="52" t="s">
        <v>130</v>
      </c>
      <c r="C339" s="48" cm="1">
        <f t="array" ref="C339">SUMPRODUCT((Data!$B$2:$B$44262=C$192)*(Data!$D$2:$D$44262=$A339)*(Data!$E$2:$E$44262=$B339)*(Data!$F$2:$F$44262))</f>
        <v>2516</v>
      </c>
      <c r="D339" s="48" cm="1">
        <f t="array" ref="D339">SUMPRODUCT((Data!$B$2:$B$44262=D$192)*(Data!$D$2:$D$44262=$A339)*(Data!$E$2:$E$44262=$B339)*(Data!$F$2:$F$44262))</f>
        <v>1908</v>
      </c>
      <c r="E339" s="48" cm="1">
        <f t="array" ref="E339">SUMPRODUCT((Data!$B$2:$B$44262=E$192)*(Data!$D$2:$D$44262=$A339)*(Data!$E$2:$E$44262=$B339)*(Data!$F$2:$F$44262))</f>
        <v>1478</v>
      </c>
      <c r="F339" s="48" cm="1">
        <f t="array" ref="F339">SUMPRODUCT((Data!$B$2:$B$44262=F$192)*(Data!$D$2:$D$44262=$A339)*(Data!$E$2:$E$44262=$B339)*(Data!$F$2:$F$44262))</f>
        <v>1442</v>
      </c>
      <c r="G339" s="52"/>
      <c r="H339" s="68">
        <f t="shared" si="23"/>
        <v>-0.42699999999999999</v>
      </c>
      <c r="I339" s="68">
        <f t="shared" si="24"/>
        <v>-0.24399999999999999</v>
      </c>
      <c r="J339" s="69">
        <f t="shared" si="25"/>
        <v>-2.4E-2</v>
      </c>
      <c r="K339" s="52"/>
      <c r="L339" s="52"/>
      <c r="M339" s="52"/>
      <c r="N339" s="52"/>
      <c r="O339" s="52"/>
      <c r="P339" s="52"/>
      <c r="Q339" s="52"/>
      <c r="R339" s="52"/>
      <c r="S339" s="52"/>
      <c r="T339" s="52"/>
      <c r="U339" s="52"/>
      <c r="V339" s="52"/>
      <c r="W339" s="47"/>
      <c r="X339" s="47"/>
      <c r="Y339" s="47"/>
      <c r="Z339" s="47"/>
      <c r="AA339" s="47"/>
      <c r="AB339" s="47"/>
      <c r="AC339" s="47"/>
      <c r="AD339" s="47"/>
      <c r="AE339" s="47"/>
      <c r="AF339" s="47"/>
      <c r="AG339" s="47"/>
      <c r="AH339" s="52"/>
    </row>
    <row r="340" spans="1:34" ht="15.75" x14ac:dyDescent="0.25">
      <c r="A340" s="61" t="s">
        <v>128</v>
      </c>
      <c r="B340" s="52" t="s">
        <v>23</v>
      </c>
      <c r="C340" s="48" cm="1">
        <f t="array" ref="C340">SUMPRODUCT((Data!$B$2:$B$44262=C$192)*(Data!$D$2:$D$44262=$A340)*(Data!$E$2:$E$44262=$B340)*(Data!$F$2:$F$44262))</f>
        <v>1281</v>
      </c>
      <c r="D340" s="48" cm="1">
        <f t="array" ref="D340">SUMPRODUCT((Data!$B$2:$B$44262=D$192)*(Data!$D$2:$D$44262=$A340)*(Data!$E$2:$E$44262=$B340)*(Data!$F$2:$F$44262))</f>
        <v>1225</v>
      </c>
      <c r="E340" s="48" cm="1">
        <f t="array" ref="E340">SUMPRODUCT((Data!$B$2:$B$44262=E$192)*(Data!$D$2:$D$44262=$A340)*(Data!$E$2:$E$44262=$B340)*(Data!$F$2:$F$44262))</f>
        <v>1506</v>
      </c>
      <c r="F340" s="48" cm="1">
        <f t="array" ref="F340">SUMPRODUCT((Data!$B$2:$B$44262=F$192)*(Data!$D$2:$D$44262=$A340)*(Data!$E$2:$E$44262=$B340)*(Data!$F$2:$F$44262))</f>
        <v>1543</v>
      </c>
      <c r="G340" s="52"/>
      <c r="H340" s="68">
        <f t="shared" si="23"/>
        <v>0.20499999999999999</v>
      </c>
      <c r="I340" s="68">
        <f t="shared" si="24"/>
        <v>0.26</v>
      </c>
      <c r="J340" s="69">
        <f t="shared" si="25"/>
        <v>2.5000000000000001E-2</v>
      </c>
      <c r="K340" s="52"/>
      <c r="L340" s="52"/>
      <c r="M340" s="52"/>
      <c r="N340" s="52"/>
      <c r="O340" s="52"/>
      <c r="P340" s="52"/>
      <c r="Q340" s="52"/>
      <c r="R340" s="52"/>
      <c r="S340" s="52"/>
      <c r="T340" s="52"/>
      <c r="U340" s="52"/>
      <c r="V340" s="52"/>
      <c r="W340" s="47"/>
      <c r="X340" s="47"/>
      <c r="Y340" s="47"/>
      <c r="Z340" s="47"/>
      <c r="AA340" s="47"/>
      <c r="AB340" s="47"/>
      <c r="AC340" s="47"/>
      <c r="AD340" s="47"/>
      <c r="AE340" s="47"/>
      <c r="AF340" s="47"/>
      <c r="AG340" s="47"/>
      <c r="AH340" s="52"/>
    </row>
    <row r="341" spans="1:34" ht="15.75" x14ac:dyDescent="0.25">
      <c r="A341" s="59" t="s">
        <v>131</v>
      </c>
      <c r="B341" s="59" t="s">
        <v>12</v>
      </c>
      <c r="C341" s="45" cm="1">
        <f t="array" ref="C341">SUMPRODUCT((Data!$B$2:$B$8590=C$192)*(Data!$D$2:$D$8590=$A341)*(Data!$F$2:$F$8590))</f>
        <v>6447</v>
      </c>
      <c r="D341" s="45" cm="1">
        <f t="array" ref="D341">SUMPRODUCT((Data!$B$2:$B$8590=D$192)*(Data!$D$2:$D$8590=$A341)*(Data!$F$2:$F$8590))</f>
        <v>3674</v>
      </c>
      <c r="E341" s="45" cm="1">
        <f t="array" ref="E341">SUMPRODUCT((Data!$B$2:$B$8590=E$192)*(Data!$D$2:$D$8590=$A341)*(Data!$F$2:$F$8590))</f>
        <v>3423</v>
      </c>
      <c r="F341" s="45" cm="1">
        <f t="array" ref="F341">SUMPRODUCT((Data!$B$2:$B$8590=F$192)*(Data!$D$2:$D$8590=$A341)*(Data!$F$2:$F$8590))</f>
        <v>4657</v>
      </c>
      <c r="G341" s="52"/>
      <c r="H341" s="68">
        <f t="shared" si="23"/>
        <v>-0.27800000000000002</v>
      </c>
      <c r="I341" s="68">
        <f t="shared" si="24"/>
        <v>0.26800000000000002</v>
      </c>
      <c r="J341" s="69">
        <f t="shared" si="25"/>
        <v>0.36099999999999999</v>
      </c>
      <c r="K341" s="52"/>
      <c r="L341" s="52"/>
      <c r="M341" s="52"/>
      <c r="N341" s="52"/>
      <c r="O341" s="52"/>
      <c r="P341" s="52"/>
      <c r="Q341" s="52"/>
      <c r="R341" s="52"/>
      <c r="S341" s="52"/>
      <c r="T341" s="52"/>
      <c r="U341" s="52"/>
      <c r="V341" s="52"/>
      <c r="W341" s="47"/>
      <c r="X341" s="47"/>
      <c r="Y341" s="47"/>
      <c r="Z341" s="47"/>
      <c r="AA341" s="47"/>
      <c r="AB341" s="47"/>
      <c r="AC341" s="47"/>
      <c r="AD341" s="47"/>
      <c r="AE341" s="47"/>
      <c r="AF341" s="47"/>
      <c r="AG341" s="47"/>
      <c r="AH341" s="52"/>
    </row>
    <row r="342" spans="1:34" ht="15.75" x14ac:dyDescent="0.25">
      <c r="A342" s="61" t="s">
        <v>131</v>
      </c>
      <c r="B342" s="61" t="s">
        <v>132</v>
      </c>
      <c r="C342" s="48" cm="1">
        <f t="array" ref="C342">SUMPRODUCT((Data!$B$2:$B$44262=C$192)*(Data!$D$2:$D$44262=$A342)*(Data!$E$2:$E$44262=$B342)*(Data!$F$2:$F$44262))</f>
        <v>3621</v>
      </c>
      <c r="D342" s="48" cm="1">
        <f t="array" ref="D342">SUMPRODUCT((Data!$B$2:$B$44262=D$192)*(Data!$D$2:$D$44262=$A342)*(Data!$E$2:$E$44262=$B342)*(Data!$F$2:$F$44262))</f>
        <v>1735</v>
      </c>
      <c r="E342" s="48" cm="1">
        <f t="array" ref="E342">SUMPRODUCT((Data!$B$2:$B$44262=E$192)*(Data!$D$2:$D$44262=$A342)*(Data!$E$2:$E$44262=$B342)*(Data!$F$2:$F$44262))</f>
        <v>1430</v>
      </c>
      <c r="F342" s="48" cm="1">
        <f t="array" ref="F342">SUMPRODUCT((Data!$B$2:$B$44262=F$192)*(Data!$D$2:$D$44262=$A342)*(Data!$E$2:$E$44262=$B342)*(Data!$F$2:$F$44262))</f>
        <v>2097</v>
      </c>
      <c r="G342" s="52"/>
      <c r="H342" s="68">
        <f t="shared" si="23"/>
        <v>-0.42099999999999999</v>
      </c>
      <c r="I342" s="68">
        <f t="shared" si="24"/>
        <v>0.20899999999999999</v>
      </c>
      <c r="J342" s="69">
        <f t="shared" si="25"/>
        <v>0.46600000000000003</v>
      </c>
      <c r="K342" s="52"/>
      <c r="L342" s="52"/>
      <c r="M342" s="52"/>
      <c r="N342" s="52"/>
      <c r="O342" s="52"/>
      <c r="P342" s="52"/>
      <c r="Q342" s="52"/>
      <c r="R342" s="52"/>
      <c r="S342" s="52"/>
      <c r="T342" s="52"/>
      <c r="U342" s="52"/>
      <c r="V342" s="52"/>
      <c r="W342" s="47"/>
      <c r="X342" s="47"/>
      <c r="Y342" s="47"/>
      <c r="Z342" s="47"/>
      <c r="AA342" s="47"/>
      <c r="AB342" s="47"/>
      <c r="AC342" s="47"/>
      <c r="AD342" s="47"/>
      <c r="AE342" s="47"/>
      <c r="AF342" s="47"/>
      <c r="AG342" s="47"/>
      <c r="AH342" s="52"/>
    </row>
    <row r="343" spans="1:34" ht="15.75" x14ac:dyDescent="0.25">
      <c r="A343" s="61" t="s">
        <v>131</v>
      </c>
      <c r="B343" s="61" t="s">
        <v>133</v>
      </c>
      <c r="C343" s="48" cm="1">
        <f t="array" ref="C343">SUMPRODUCT((Data!$B$2:$B$44262=C$192)*(Data!$D$2:$D$44262=$A343)*(Data!$E$2:$E$44262=$B343)*(Data!$F$2:$F$44262))</f>
        <v>305</v>
      </c>
      <c r="D343" s="48" cm="1">
        <f t="array" ref="D343">SUMPRODUCT((Data!$B$2:$B$44262=D$192)*(Data!$D$2:$D$44262=$A343)*(Data!$E$2:$E$44262=$B343)*(Data!$F$2:$F$44262))</f>
        <v>187</v>
      </c>
      <c r="E343" s="48" cm="1">
        <f t="array" ref="E343">SUMPRODUCT((Data!$B$2:$B$44262=E$192)*(Data!$D$2:$D$44262=$A343)*(Data!$E$2:$E$44262=$B343)*(Data!$F$2:$F$44262))</f>
        <v>221</v>
      </c>
      <c r="F343" s="48" cm="1">
        <f t="array" ref="F343">SUMPRODUCT((Data!$B$2:$B$44262=F$192)*(Data!$D$2:$D$44262=$A343)*(Data!$E$2:$E$44262=$B343)*(Data!$F$2:$F$44262))</f>
        <v>299</v>
      </c>
      <c r="G343" s="52"/>
      <c r="H343" s="68">
        <f t="shared" si="23"/>
        <v>-0.02</v>
      </c>
      <c r="I343" s="68">
        <f t="shared" si="24"/>
        <v>0.59899999999999998</v>
      </c>
      <c r="J343" s="69">
        <f t="shared" si="25"/>
        <v>0.35299999999999998</v>
      </c>
      <c r="K343" s="52"/>
      <c r="L343" s="52"/>
      <c r="M343" s="52"/>
      <c r="N343" s="52"/>
      <c r="O343" s="52"/>
      <c r="P343" s="52"/>
      <c r="Q343" s="52"/>
      <c r="R343" s="52"/>
      <c r="S343" s="52"/>
      <c r="T343" s="52"/>
      <c r="U343" s="52"/>
      <c r="V343" s="52"/>
      <c r="W343" s="47"/>
      <c r="X343" s="47"/>
      <c r="Y343" s="47"/>
      <c r="Z343" s="47"/>
      <c r="AA343" s="47"/>
      <c r="AB343" s="47"/>
      <c r="AC343" s="47"/>
      <c r="AD343" s="47"/>
      <c r="AE343" s="47"/>
      <c r="AF343" s="47"/>
      <c r="AG343" s="47"/>
      <c r="AH343" s="52"/>
    </row>
    <row r="344" spans="1:34" ht="15.75" x14ac:dyDescent="0.25">
      <c r="A344" s="61" t="s">
        <v>131</v>
      </c>
      <c r="B344" s="61" t="s">
        <v>134</v>
      </c>
      <c r="C344" s="48" cm="1">
        <f t="array" ref="C344">SUMPRODUCT((Data!$B$2:$B$44262=C$192)*(Data!$D$2:$D$44262=$A344)*(Data!$E$2:$E$44262=$B344)*(Data!$F$2:$F$44262))</f>
        <v>285</v>
      </c>
      <c r="D344" s="48" cm="1">
        <f t="array" ref="D344">SUMPRODUCT((Data!$B$2:$B$44262=D$192)*(Data!$D$2:$D$44262=$A344)*(Data!$E$2:$E$44262=$B344)*(Data!$F$2:$F$44262))</f>
        <v>173</v>
      </c>
      <c r="E344" s="48" cm="1">
        <f t="array" ref="E344">SUMPRODUCT((Data!$B$2:$B$44262=E$192)*(Data!$D$2:$D$44262=$A344)*(Data!$E$2:$E$44262=$B344)*(Data!$F$2:$F$44262))</f>
        <v>140</v>
      </c>
      <c r="F344" s="48" cm="1">
        <f t="array" ref="F344">SUMPRODUCT((Data!$B$2:$B$44262=F$192)*(Data!$D$2:$D$44262=$A344)*(Data!$E$2:$E$44262=$B344)*(Data!$F$2:$F$44262))</f>
        <v>238</v>
      </c>
      <c r="G344" s="52"/>
      <c r="H344" s="68">
        <f t="shared" si="23"/>
        <v>-0.16500000000000001</v>
      </c>
      <c r="I344" s="68">
        <f t="shared" si="24"/>
        <v>0.376</v>
      </c>
      <c r="J344" s="69">
        <f t="shared" si="25"/>
        <v>0.7</v>
      </c>
      <c r="K344" s="52"/>
      <c r="L344" s="52"/>
      <c r="M344" s="52"/>
      <c r="N344" s="52"/>
      <c r="O344" s="52"/>
      <c r="P344" s="52"/>
      <c r="Q344" s="52"/>
      <c r="R344" s="52"/>
      <c r="S344" s="52"/>
      <c r="T344" s="52"/>
      <c r="U344" s="52"/>
      <c r="V344" s="52"/>
      <c r="W344" s="47"/>
      <c r="X344" s="47"/>
      <c r="Y344" s="47"/>
      <c r="Z344" s="47"/>
      <c r="AA344" s="47"/>
      <c r="AB344" s="47"/>
      <c r="AC344" s="47"/>
      <c r="AD344" s="47"/>
      <c r="AE344" s="47"/>
      <c r="AF344" s="47"/>
      <c r="AG344" s="47"/>
      <c r="AH344" s="52"/>
    </row>
    <row r="345" spans="1:34" ht="15.75" x14ac:dyDescent="0.25">
      <c r="A345" s="61" t="s">
        <v>131</v>
      </c>
      <c r="B345" s="61" t="s">
        <v>135</v>
      </c>
      <c r="C345" s="48" cm="1">
        <f t="array" ref="C345">SUMPRODUCT((Data!$B$2:$B$44262=C$192)*(Data!$D$2:$D$44262=$A345)*(Data!$E$2:$E$44262=$B345)*(Data!$F$2:$F$44262))</f>
        <v>371</v>
      </c>
      <c r="D345" s="48" cm="1">
        <f t="array" ref="D345">SUMPRODUCT((Data!$B$2:$B$44262=D$192)*(Data!$D$2:$D$44262=$A345)*(Data!$E$2:$E$44262=$B345)*(Data!$F$2:$F$44262))</f>
        <v>254</v>
      </c>
      <c r="E345" s="48" cm="1">
        <f t="array" ref="E345">SUMPRODUCT((Data!$B$2:$B$44262=E$192)*(Data!$D$2:$D$44262=$A345)*(Data!$E$2:$E$44262=$B345)*(Data!$F$2:$F$44262))</f>
        <v>237</v>
      </c>
      <c r="F345" s="48" cm="1">
        <f t="array" ref="F345">SUMPRODUCT((Data!$B$2:$B$44262=F$192)*(Data!$D$2:$D$44262=$A345)*(Data!$E$2:$E$44262=$B345)*(Data!$F$2:$F$44262))</f>
        <v>318</v>
      </c>
      <c r="G345" s="52"/>
      <c r="H345" s="68">
        <f t="shared" si="23"/>
        <v>-0.14299999999999999</v>
      </c>
      <c r="I345" s="68">
        <f t="shared" si="24"/>
        <v>0.252</v>
      </c>
      <c r="J345" s="69">
        <f t="shared" si="25"/>
        <v>0.34200000000000003</v>
      </c>
      <c r="K345" s="52"/>
      <c r="L345" s="52"/>
      <c r="M345" s="52"/>
      <c r="N345" s="52"/>
      <c r="O345" s="52"/>
      <c r="P345" s="52"/>
      <c r="Q345" s="52"/>
      <c r="R345" s="52"/>
      <c r="S345" s="52"/>
      <c r="T345" s="52"/>
      <c r="U345" s="52"/>
      <c r="V345" s="52"/>
      <c r="W345" s="47"/>
      <c r="X345" s="47"/>
      <c r="Y345" s="47"/>
      <c r="Z345" s="47"/>
      <c r="AA345" s="47"/>
      <c r="AB345" s="47"/>
      <c r="AC345" s="47"/>
      <c r="AD345" s="47"/>
      <c r="AE345" s="47"/>
      <c r="AF345" s="47"/>
      <c r="AG345" s="47"/>
      <c r="AH345" s="52"/>
    </row>
    <row r="346" spans="1:34" ht="15.75" x14ac:dyDescent="0.25">
      <c r="A346" s="61" t="s">
        <v>131</v>
      </c>
      <c r="B346" s="61" t="s">
        <v>136</v>
      </c>
      <c r="C346" s="48" cm="1">
        <f t="array" ref="C346">SUMPRODUCT((Data!$B$2:$B$44262=C$192)*(Data!$D$2:$D$44262=$A346)*(Data!$E$2:$E$44262=$B346)*(Data!$F$2:$F$44262))</f>
        <v>47</v>
      </c>
      <c r="D346" s="48" cm="1">
        <f t="array" ref="D346">SUMPRODUCT((Data!$B$2:$B$44262=D$192)*(Data!$D$2:$D$44262=$A346)*(Data!$E$2:$E$44262=$B346)*(Data!$F$2:$F$44262))</f>
        <v>69</v>
      </c>
      <c r="E346" s="48" cm="1">
        <f t="array" ref="E346">SUMPRODUCT((Data!$B$2:$B$44262=E$192)*(Data!$D$2:$D$44262=$A346)*(Data!$E$2:$E$44262=$B346)*(Data!$F$2:$F$44262))</f>
        <v>86</v>
      </c>
      <c r="F346" s="48" cm="1">
        <f t="array" ref="F346">SUMPRODUCT((Data!$B$2:$B$44262=F$192)*(Data!$D$2:$D$44262=$A346)*(Data!$E$2:$E$44262=$B346)*(Data!$F$2:$F$44262))</f>
        <v>91</v>
      </c>
      <c r="G346" s="52"/>
      <c r="H346" s="68">
        <f t="shared" si="23"/>
        <v>0.93600000000000005</v>
      </c>
      <c r="I346" s="68">
        <f t="shared" si="24"/>
        <v>0.31900000000000001</v>
      </c>
      <c r="J346" s="69">
        <f t="shared" si="25"/>
        <v>5.8000000000000003E-2</v>
      </c>
      <c r="K346" s="52"/>
      <c r="L346" s="52"/>
      <c r="M346" s="52"/>
      <c r="N346" s="52"/>
      <c r="O346" s="52"/>
      <c r="P346" s="52"/>
      <c r="Q346" s="52"/>
      <c r="R346" s="52"/>
      <c r="S346" s="52"/>
      <c r="T346" s="52"/>
      <c r="U346" s="52"/>
      <c r="V346" s="52"/>
      <c r="W346" s="47"/>
      <c r="X346" s="47"/>
      <c r="Y346" s="47"/>
      <c r="Z346" s="47"/>
      <c r="AA346" s="47"/>
      <c r="AB346" s="47"/>
      <c r="AC346" s="47"/>
      <c r="AD346" s="47"/>
      <c r="AE346" s="47"/>
      <c r="AF346" s="47"/>
      <c r="AG346" s="47"/>
      <c r="AH346" s="52"/>
    </row>
    <row r="347" spans="1:34" ht="15.75" x14ac:dyDescent="0.25">
      <c r="A347" s="61" t="s">
        <v>131</v>
      </c>
      <c r="B347" s="61" t="s">
        <v>137</v>
      </c>
      <c r="C347" s="48" cm="1">
        <f t="array" ref="C347">SUMPRODUCT((Data!$B$2:$B$44262=C$192)*(Data!$D$2:$D$44262=$A347)*(Data!$E$2:$E$44262=$B347)*(Data!$F$2:$F$44262))</f>
        <v>404</v>
      </c>
      <c r="D347" s="48" cm="1">
        <f t="array" ref="D347">SUMPRODUCT((Data!$B$2:$B$44262=D$192)*(Data!$D$2:$D$44262=$A347)*(Data!$E$2:$E$44262=$B347)*(Data!$F$2:$F$44262))</f>
        <v>198</v>
      </c>
      <c r="E347" s="48" cm="1">
        <f t="array" ref="E347">SUMPRODUCT((Data!$B$2:$B$44262=E$192)*(Data!$D$2:$D$44262=$A347)*(Data!$E$2:$E$44262=$B347)*(Data!$F$2:$F$44262))</f>
        <v>128</v>
      </c>
      <c r="F347" s="48" cm="1">
        <f t="array" ref="F347">SUMPRODUCT((Data!$B$2:$B$44262=F$192)*(Data!$D$2:$D$44262=$A347)*(Data!$E$2:$E$44262=$B347)*(Data!$F$2:$F$44262))</f>
        <v>251</v>
      </c>
      <c r="G347" s="52"/>
      <c r="H347" s="68">
        <f t="shared" si="23"/>
        <v>-0.379</v>
      </c>
      <c r="I347" s="68">
        <f t="shared" si="24"/>
        <v>0.26800000000000002</v>
      </c>
      <c r="J347" s="69">
        <f t="shared" si="25"/>
        <v>0.96099999999999997</v>
      </c>
      <c r="K347" s="52"/>
      <c r="L347" s="52"/>
      <c r="M347" s="52"/>
      <c r="N347" s="52"/>
      <c r="O347" s="52"/>
      <c r="P347" s="52"/>
      <c r="Q347" s="52"/>
      <c r="R347" s="52"/>
      <c r="S347" s="52"/>
      <c r="T347" s="52"/>
      <c r="U347" s="52"/>
      <c r="V347" s="52"/>
      <c r="W347" s="47"/>
      <c r="X347" s="47"/>
      <c r="Y347" s="47"/>
      <c r="Z347" s="47"/>
      <c r="AA347" s="47"/>
      <c r="AB347" s="47"/>
      <c r="AC347" s="47"/>
      <c r="AD347" s="47"/>
      <c r="AE347" s="47"/>
      <c r="AF347" s="47"/>
      <c r="AG347" s="47"/>
      <c r="AH347" s="52"/>
    </row>
    <row r="348" spans="1:34" ht="15.75" x14ac:dyDescent="0.25">
      <c r="A348" s="61" t="s">
        <v>131</v>
      </c>
      <c r="B348" s="61" t="s">
        <v>23</v>
      </c>
      <c r="C348" s="48" cm="1">
        <f t="array" ref="C348">SUMPRODUCT((Data!$B$2:$B$44262=C$192)*(Data!$D$2:$D$44262=$A348)*(Data!$E$2:$E$44262=$B348)*(Data!$F$2:$F$44262))</f>
        <v>1414</v>
      </c>
      <c r="D348" s="48" cm="1">
        <f t="array" ref="D348">SUMPRODUCT((Data!$B$2:$B$44262=D$192)*(Data!$D$2:$D$44262=$A348)*(Data!$E$2:$E$44262=$B348)*(Data!$F$2:$F$44262))</f>
        <v>1058</v>
      </c>
      <c r="E348" s="48" cm="1">
        <f t="array" ref="E348">SUMPRODUCT((Data!$B$2:$B$44262=E$192)*(Data!$D$2:$D$44262=$A348)*(Data!$E$2:$E$44262=$B348)*(Data!$F$2:$F$44262))</f>
        <v>1181</v>
      </c>
      <c r="F348" s="48" cm="1">
        <f t="array" ref="F348">SUMPRODUCT((Data!$B$2:$B$44262=F$192)*(Data!$D$2:$D$44262=$A348)*(Data!$E$2:$E$44262=$B348)*(Data!$F$2:$F$44262))</f>
        <v>1363</v>
      </c>
      <c r="G348" s="52"/>
      <c r="H348" s="68">
        <f t="shared" si="23"/>
        <v>-3.5999999999999997E-2</v>
      </c>
      <c r="I348" s="68">
        <f t="shared" si="24"/>
        <v>0.28799999999999998</v>
      </c>
      <c r="J348" s="69">
        <f t="shared" si="25"/>
        <v>0.154</v>
      </c>
      <c r="K348" s="52"/>
      <c r="L348" s="52"/>
      <c r="M348" s="52"/>
      <c r="N348" s="52"/>
      <c r="O348" s="52"/>
      <c r="P348" s="52"/>
      <c r="Q348" s="52"/>
      <c r="R348" s="52"/>
      <c r="S348" s="52"/>
      <c r="T348" s="52"/>
      <c r="U348" s="52"/>
      <c r="V348" s="52"/>
      <c r="W348" s="47"/>
      <c r="X348" s="47"/>
      <c r="Y348" s="47"/>
      <c r="Z348" s="47"/>
      <c r="AA348" s="47"/>
      <c r="AB348" s="47"/>
      <c r="AC348" s="47"/>
      <c r="AD348" s="47"/>
      <c r="AE348" s="47"/>
      <c r="AF348" s="47"/>
      <c r="AG348" s="47"/>
      <c r="AH348" s="52"/>
    </row>
    <row r="349" spans="1:34" ht="15.75" x14ac:dyDescent="0.25">
      <c r="A349" s="59" t="s">
        <v>138</v>
      </c>
      <c r="B349" s="59" t="s">
        <v>12</v>
      </c>
      <c r="C349" s="45" cm="1">
        <f t="array" ref="C349">SUMPRODUCT((Data!$B$2:$B$8590=C$192)*(Data!$D$2:$D$8590=$A349)*(Data!$F$2:$F$8590))</f>
        <v>1112</v>
      </c>
      <c r="D349" s="45" cm="1">
        <f t="array" ref="D349">SUMPRODUCT((Data!$B$2:$B$8590=D$192)*(Data!$D$2:$D$8590=$A349)*(Data!$F$2:$F$8590))</f>
        <v>1915</v>
      </c>
      <c r="E349" s="45" cm="1">
        <f t="array" ref="E349">SUMPRODUCT((Data!$B$2:$B$8590=E$192)*(Data!$D$2:$D$8590=$A349)*(Data!$F$2:$F$8590))</f>
        <v>2830</v>
      </c>
      <c r="F349" s="45" cm="1">
        <f t="array" ref="F349">SUMPRODUCT((Data!$B$2:$B$8590=F$192)*(Data!$D$2:$D$8590=$A349)*(Data!$F$2:$F$8590))</f>
        <v>3114</v>
      </c>
      <c r="G349" s="52"/>
      <c r="H349" s="68">
        <f t="shared" si="23"/>
        <v>1.8</v>
      </c>
      <c r="I349" s="68">
        <f t="shared" si="24"/>
        <v>0.626</v>
      </c>
      <c r="J349" s="69">
        <f t="shared" si="25"/>
        <v>0.1</v>
      </c>
      <c r="K349" s="52"/>
      <c r="L349" s="52"/>
      <c r="M349" s="52"/>
      <c r="N349" s="52"/>
      <c r="O349" s="52"/>
      <c r="P349" s="52"/>
      <c r="Q349" s="52"/>
      <c r="R349" s="52"/>
      <c r="S349" s="52"/>
      <c r="T349" s="52"/>
      <c r="U349" s="52"/>
      <c r="V349" s="52"/>
      <c r="W349" s="47"/>
      <c r="X349" s="47"/>
      <c r="Y349" s="47"/>
      <c r="Z349" s="47"/>
      <c r="AA349" s="47"/>
      <c r="AB349" s="47"/>
      <c r="AC349" s="47"/>
      <c r="AD349" s="47"/>
      <c r="AE349" s="47"/>
      <c r="AF349" s="47"/>
      <c r="AG349" s="47"/>
      <c r="AH349" s="52"/>
    </row>
    <row r="350" spans="1:34" ht="15.75" x14ac:dyDescent="0.25">
      <c r="A350" s="61" t="s">
        <v>138</v>
      </c>
      <c r="B350" s="61" t="s">
        <v>139</v>
      </c>
      <c r="C350" s="48" cm="1">
        <f t="array" ref="C350">SUMPRODUCT((Data!$B$2:$B$44262=C$192)*(Data!$D$2:$D$44262=$A350)*(Data!$E$2:$E$44262=$B350)*(Data!$F$2:$F$44262))</f>
        <v>877</v>
      </c>
      <c r="D350" s="48" cm="1">
        <f t="array" ref="D350">SUMPRODUCT((Data!$B$2:$B$44262=D$192)*(Data!$D$2:$D$44262=$A350)*(Data!$E$2:$E$44262=$B350)*(Data!$F$2:$F$44262))</f>
        <v>1606</v>
      </c>
      <c r="E350" s="48" cm="1">
        <f t="array" ref="E350">SUMPRODUCT((Data!$B$2:$B$44262=E$192)*(Data!$D$2:$D$44262=$A350)*(Data!$E$2:$E$44262=$B350)*(Data!$F$2:$F$44262))</f>
        <v>2400</v>
      </c>
      <c r="F350" s="48" cm="1">
        <f t="array" ref="F350">SUMPRODUCT((Data!$B$2:$B$44262=F$192)*(Data!$D$2:$D$44262=$A350)*(Data!$E$2:$E$44262=$B350)*(Data!$F$2:$F$44262))</f>
        <v>2638</v>
      </c>
      <c r="G350" s="52"/>
      <c r="H350" s="68">
        <f t="shared" si="23"/>
        <v>2.008</v>
      </c>
      <c r="I350" s="68">
        <f t="shared" si="24"/>
        <v>0.64300000000000002</v>
      </c>
      <c r="J350" s="69">
        <f t="shared" si="25"/>
        <v>9.9000000000000005E-2</v>
      </c>
      <c r="K350" s="52"/>
      <c r="L350" s="52"/>
      <c r="M350" s="52"/>
      <c r="N350" s="52"/>
      <c r="O350" s="52"/>
      <c r="P350" s="52"/>
      <c r="Q350" s="52"/>
      <c r="R350" s="52"/>
      <c r="S350" s="52"/>
      <c r="T350" s="52"/>
      <c r="U350" s="52"/>
      <c r="V350" s="52"/>
      <c r="W350" s="47"/>
      <c r="X350" s="47"/>
      <c r="Y350" s="47"/>
      <c r="Z350" s="47"/>
      <c r="AA350" s="47"/>
      <c r="AB350" s="47"/>
      <c r="AC350" s="47"/>
      <c r="AD350" s="47"/>
      <c r="AE350" s="47"/>
      <c r="AF350" s="47"/>
      <c r="AG350" s="47"/>
      <c r="AH350" s="52"/>
    </row>
    <row r="351" spans="1:34" ht="15.75" x14ac:dyDescent="0.25">
      <c r="A351" s="61" t="s">
        <v>138</v>
      </c>
      <c r="B351" s="61" t="s">
        <v>140</v>
      </c>
      <c r="C351" s="48" cm="1">
        <f t="array" ref="C351">SUMPRODUCT((Data!$B$2:$B$44262=C$192)*(Data!$D$2:$D$44262=$A351)*(Data!$E$2:$E$44262=$B351)*(Data!$F$2:$F$44262))</f>
        <v>235</v>
      </c>
      <c r="D351" s="48" cm="1">
        <f t="array" ref="D351">SUMPRODUCT((Data!$B$2:$B$44262=D$192)*(Data!$D$2:$D$44262=$A351)*(Data!$E$2:$E$44262=$B351)*(Data!$F$2:$F$44262))</f>
        <v>309</v>
      </c>
      <c r="E351" s="48" cm="1">
        <f t="array" ref="E351">SUMPRODUCT((Data!$B$2:$B$44262=E$192)*(Data!$D$2:$D$44262=$A351)*(Data!$E$2:$E$44262=$B351)*(Data!$F$2:$F$44262))</f>
        <v>430</v>
      </c>
      <c r="F351" s="48" cm="1">
        <f t="array" ref="F351">SUMPRODUCT((Data!$B$2:$B$44262=F$192)*(Data!$D$2:$D$44262=$A351)*(Data!$E$2:$E$44262=$B351)*(Data!$F$2:$F$44262))</f>
        <v>476</v>
      </c>
      <c r="G351" s="52"/>
      <c r="H351" s="68">
        <f t="shared" si="23"/>
        <v>1.026</v>
      </c>
      <c r="I351" s="68">
        <f t="shared" si="24"/>
        <v>0.54</v>
      </c>
      <c r="J351" s="69">
        <f t="shared" si="25"/>
        <v>0.107</v>
      </c>
      <c r="K351" s="52"/>
      <c r="L351" s="52"/>
      <c r="M351" s="52"/>
      <c r="N351" s="52"/>
      <c r="O351" s="52"/>
      <c r="P351" s="52"/>
      <c r="Q351" s="52"/>
      <c r="R351" s="52"/>
      <c r="S351" s="52"/>
      <c r="T351" s="52"/>
      <c r="U351" s="52"/>
      <c r="V351" s="52"/>
      <c r="W351" s="47"/>
      <c r="X351" s="47"/>
      <c r="Y351" s="47"/>
      <c r="Z351" s="47"/>
      <c r="AA351" s="47"/>
      <c r="AB351" s="47"/>
      <c r="AC351" s="47"/>
      <c r="AD351" s="47"/>
      <c r="AE351" s="47"/>
      <c r="AF351" s="47"/>
      <c r="AG351" s="47"/>
      <c r="AH351" s="52"/>
    </row>
    <row r="352" spans="1:34" ht="15.75" x14ac:dyDescent="0.25">
      <c r="A352" s="59" t="s">
        <v>141</v>
      </c>
      <c r="B352" s="59" t="s">
        <v>12</v>
      </c>
      <c r="C352" s="45" cm="1">
        <f t="array" ref="C352">SUMPRODUCT((Data!$B$2:$B$8590=C$192)*(Data!$D$2:$D$8590=$A352)*(Data!$F$2:$F$8590))</f>
        <v>561</v>
      </c>
      <c r="D352" s="45" cm="1">
        <f t="array" ref="D352">SUMPRODUCT((Data!$B$2:$B$8590=D$192)*(Data!$D$2:$D$8590=$A352)*(Data!$F$2:$F$8590))</f>
        <v>551</v>
      </c>
      <c r="E352" s="45" cm="1">
        <f t="array" ref="E352">SUMPRODUCT((Data!$B$2:$B$8590=E$192)*(Data!$D$2:$D$8590=$A352)*(Data!$F$2:$F$8590))</f>
        <v>922</v>
      </c>
      <c r="F352" s="45" cm="1">
        <f t="array" ref="F352">SUMPRODUCT((Data!$B$2:$B$8590=F$192)*(Data!$D$2:$D$8590=$A352)*(Data!$F$2:$F$8590))</f>
        <v>933</v>
      </c>
      <c r="G352" s="52"/>
      <c r="H352" s="68">
        <f t="shared" si="23"/>
        <v>0.66300000000000003</v>
      </c>
      <c r="I352" s="68">
        <f t="shared" si="24"/>
        <v>0.69299999999999995</v>
      </c>
      <c r="J352" s="69">
        <f t="shared" si="25"/>
        <v>1.2E-2</v>
      </c>
      <c r="K352" s="52"/>
      <c r="L352" s="52"/>
      <c r="M352" s="52"/>
      <c r="N352" s="52"/>
      <c r="O352" s="52"/>
      <c r="P352" s="52"/>
      <c r="Q352" s="52"/>
      <c r="R352" s="52"/>
      <c r="S352" s="52"/>
      <c r="T352" s="52"/>
      <c r="U352" s="52"/>
      <c r="V352" s="52"/>
      <c r="W352" s="47"/>
      <c r="X352" s="47"/>
      <c r="Y352" s="47"/>
      <c r="Z352" s="47"/>
      <c r="AA352" s="47"/>
      <c r="AB352" s="47"/>
      <c r="AC352" s="47"/>
      <c r="AD352" s="47"/>
      <c r="AE352" s="47"/>
      <c r="AF352" s="47"/>
      <c r="AG352" s="47"/>
      <c r="AH352" s="52"/>
    </row>
    <row r="353" spans="1:34" ht="15.75" x14ac:dyDescent="0.25">
      <c r="A353" s="61" t="s">
        <v>141</v>
      </c>
      <c r="B353" s="61" t="s">
        <v>142</v>
      </c>
      <c r="C353" s="48" cm="1">
        <f t="array" ref="C353">SUMPRODUCT((Data!$B$2:$B$44262=C$192)*(Data!$D$2:$D$44262=$A353)*(Data!$E$2:$E$44262=$B353)*(Data!$F$2:$F$44262))</f>
        <v>432</v>
      </c>
      <c r="D353" s="48" cm="1">
        <f t="array" ref="D353">SUMPRODUCT((Data!$B$2:$B$44262=D$192)*(Data!$D$2:$D$44262=$A353)*(Data!$E$2:$E$44262=$B353)*(Data!$F$2:$F$44262))</f>
        <v>421</v>
      </c>
      <c r="E353" s="48" cm="1">
        <f t="array" ref="E353">SUMPRODUCT((Data!$B$2:$B$44262=E$192)*(Data!$D$2:$D$44262=$A353)*(Data!$E$2:$E$44262=$B353)*(Data!$F$2:$F$44262))</f>
        <v>764</v>
      </c>
      <c r="F353" s="48" cm="1">
        <f t="array" ref="F353">SUMPRODUCT((Data!$B$2:$B$44262=F$192)*(Data!$D$2:$D$44262=$A353)*(Data!$E$2:$E$44262=$B353)*(Data!$F$2:$F$44262))</f>
        <v>775</v>
      </c>
      <c r="G353" s="52"/>
      <c r="H353" s="68">
        <f t="shared" si="23"/>
        <v>0.79400000000000004</v>
      </c>
      <c r="I353" s="68">
        <f t="shared" si="24"/>
        <v>0.84099999999999997</v>
      </c>
      <c r="J353" s="69">
        <f t="shared" si="25"/>
        <v>1.4E-2</v>
      </c>
      <c r="K353" s="52"/>
      <c r="L353" s="52"/>
      <c r="M353" s="52"/>
      <c r="N353" s="52"/>
      <c r="O353" s="52"/>
      <c r="P353" s="52"/>
      <c r="Q353" s="52"/>
      <c r="R353" s="52"/>
      <c r="S353" s="52"/>
      <c r="T353" s="52"/>
      <c r="U353" s="52"/>
      <c r="V353" s="52"/>
      <c r="W353" s="47"/>
      <c r="X353" s="47"/>
      <c r="Y353" s="47"/>
      <c r="Z353" s="47"/>
      <c r="AA353" s="47"/>
      <c r="AB353" s="47"/>
      <c r="AC353" s="47"/>
      <c r="AD353" s="47"/>
      <c r="AE353" s="47"/>
      <c r="AF353" s="47"/>
      <c r="AG353" s="47"/>
      <c r="AH353" s="52"/>
    </row>
    <row r="354" spans="1:34" ht="15.75" x14ac:dyDescent="0.25">
      <c r="A354" s="61" t="s">
        <v>141</v>
      </c>
      <c r="B354" s="61" t="s">
        <v>143</v>
      </c>
      <c r="C354" s="48" cm="1">
        <f t="array" ref="C354">SUMPRODUCT((Data!$B$2:$B$44262=C$192)*(Data!$D$2:$D$44262=$A354)*(Data!$E$2:$E$44262=$B354)*(Data!$F$2:$F$44262))</f>
        <v>16</v>
      </c>
      <c r="D354" s="48" cm="1">
        <f t="array" ref="D354">SUMPRODUCT((Data!$B$2:$B$44262=D$192)*(Data!$D$2:$D$44262=$A354)*(Data!$E$2:$E$44262=$B354)*(Data!$F$2:$F$44262))</f>
        <v>10</v>
      </c>
      <c r="E354" s="48" cm="1">
        <f t="array" ref="E354">SUMPRODUCT((Data!$B$2:$B$44262=E$192)*(Data!$D$2:$D$44262=$A354)*(Data!$E$2:$E$44262=$B354)*(Data!$F$2:$F$44262))</f>
        <v>33</v>
      </c>
      <c r="F354" s="48" cm="1">
        <f t="array" ref="F354">SUMPRODUCT((Data!$B$2:$B$44262=F$192)*(Data!$D$2:$D$44262=$A354)*(Data!$E$2:$E$44262=$B354)*(Data!$F$2:$F$44262))</f>
        <v>16</v>
      </c>
      <c r="G354" s="52"/>
      <c r="H354" s="68">
        <f t="shared" si="23"/>
        <v>0</v>
      </c>
      <c r="I354" s="68">
        <f t="shared" si="24"/>
        <v>0.6</v>
      </c>
      <c r="J354" s="69">
        <f t="shared" si="25"/>
        <v>-0.51500000000000001</v>
      </c>
      <c r="K354" s="52"/>
      <c r="L354" s="52"/>
      <c r="M354" s="52"/>
      <c r="N354" s="52"/>
      <c r="O354" s="52"/>
      <c r="P354" s="52"/>
      <c r="Q354" s="52"/>
      <c r="R354" s="52"/>
      <c r="S354" s="52"/>
      <c r="T354" s="52"/>
      <c r="U354" s="52"/>
      <c r="V354" s="52"/>
      <c r="W354" s="47"/>
      <c r="X354" s="47"/>
      <c r="Y354" s="47"/>
      <c r="Z354" s="47"/>
      <c r="AA354" s="47"/>
      <c r="AB354" s="47"/>
      <c r="AC354" s="47"/>
      <c r="AD354" s="47"/>
      <c r="AE354" s="47"/>
      <c r="AF354" s="47"/>
      <c r="AG354" s="47"/>
      <c r="AH354" s="52"/>
    </row>
    <row r="355" spans="1:34" ht="15.75" x14ac:dyDescent="0.25">
      <c r="A355" s="61" t="s">
        <v>141</v>
      </c>
      <c r="B355" s="61" t="s">
        <v>144</v>
      </c>
      <c r="C355" s="48" cm="1">
        <f t="array" ref="C355">SUMPRODUCT((Data!$B$2:$B$44262=C$192)*(Data!$D$2:$D$44262=$A355)*(Data!$E$2:$E$44262=$B355)*(Data!$F$2:$F$44262))</f>
        <v>11</v>
      </c>
      <c r="D355" s="48" cm="1">
        <f t="array" ref="D355">SUMPRODUCT((Data!$B$2:$B$44262=D$192)*(Data!$D$2:$D$44262=$A355)*(Data!$E$2:$E$44262=$B355)*(Data!$F$2:$F$44262))</f>
        <v>11</v>
      </c>
      <c r="E355" s="48" cm="1">
        <f t="array" ref="E355">SUMPRODUCT((Data!$B$2:$B$44262=E$192)*(Data!$D$2:$D$44262=$A355)*(Data!$E$2:$E$44262=$B355)*(Data!$F$2:$F$44262))</f>
        <v>8</v>
      </c>
      <c r="F355" s="48" cm="1">
        <f t="array" ref="F355">SUMPRODUCT((Data!$B$2:$B$44262=F$192)*(Data!$D$2:$D$44262=$A355)*(Data!$E$2:$E$44262=$B355)*(Data!$F$2:$F$44262))</f>
        <v>5</v>
      </c>
      <c r="G355" s="52"/>
      <c r="H355" s="68">
        <f t="shared" si="23"/>
        <v>-0.54500000000000004</v>
      </c>
      <c r="I355" s="68">
        <f t="shared" si="24"/>
        <v>-0.54500000000000004</v>
      </c>
      <c r="J355" s="69">
        <f t="shared" si="25"/>
        <v>-0.375</v>
      </c>
      <c r="K355" s="52"/>
      <c r="L355" s="52"/>
      <c r="M355" s="52"/>
      <c r="N355" s="52"/>
      <c r="O355" s="52"/>
      <c r="P355" s="52"/>
      <c r="Q355" s="52"/>
      <c r="R355" s="52"/>
      <c r="S355" s="52"/>
      <c r="T355" s="52"/>
      <c r="U355" s="52"/>
      <c r="V355" s="52"/>
      <c r="W355" s="47"/>
      <c r="X355" s="47"/>
      <c r="Y355" s="47"/>
      <c r="Z355" s="47"/>
      <c r="AA355" s="47"/>
      <c r="AB355" s="47"/>
      <c r="AC355" s="47"/>
      <c r="AD355" s="47"/>
      <c r="AE355" s="47"/>
      <c r="AF355" s="47"/>
      <c r="AG355" s="47"/>
      <c r="AH355" s="52"/>
    </row>
    <row r="356" spans="1:34" ht="15.75" x14ac:dyDescent="0.25">
      <c r="A356" s="61" t="s">
        <v>141</v>
      </c>
      <c r="B356" s="61" t="s">
        <v>145</v>
      </c>
      <c r="C356" s="48" cm="1">
        <f t="array" ref="C356">SUMPRODUCT((Data!$B$2:$B$44262=C$192)*(Data!$D$2:$D$44262=$A356)*(Data!$E$2:$E$44262=$B356)*(Data!$F$2:$F$44262))</f>
        <v>10</v>
      </c>
      <c r="D356" s="48" cm="1">
        <f t="array" ref="D356">SUMPRODUCT((Data!$B$2:$B$44262=D$192)*(Data!$D$2:$D$44262=$A356)*(Data!$E$2:$E$44262=$B356)*(Data!$F$2:$F$44262))</f>
        <v>19</v>
      </c>
      <c r="E356" s="48" cm="1">
        <f t="array" ref="E356">SUMPRODUCT((Data!$B$2:$B$44262=E$192)*(Data!$D$2:$D$44262=$A356)*(Data!$E$2:$E$44262=$B356)*(Data!$F$2:$F$44262))</f>
        <v>6</v>
      </c>
      <c r="F356" s="48" cm="1">
        <f t="array" ref="F356">SUMPRODUCT((Data!$B$2:$B$44262=F$192)*(Data!$D$2:$D$44262=$A356)*(Data!$E$2:$E$44262=$B356)*(Data!$F$2:$F$44262))</f>
        <v>11</v>
      </c>
      <c r="G356" s="52"/>
      <c r="H356" s="68">
        <f t="shared" si="23"/>
        <v>0.1</v>
      </c>
      <c r="I356" s="68">
        <f t="shared" si="24"/>
        <v>-0.42099999999999999</v>
      </c>
      <c r="J356" s="69">
        <f t="shared" si="25"/>
        <v>0.83299999999999996</v>
      </c>
      <c r="K356" s="52"/>
      <c r="L356" s="52"/>
      <c r="M356" s="52"/>
      <c r="N356" s="52"/>
      <c r="O356" s="52"/>
      <c r="P356" s="52"/>
      <c r="Q356" s="52"/>
      <c r="R356" s="52"/>
      <c r="S356" s="52"/>
      <c r="T356" s="52"/>
      <c r="U356" s="52"/>
      <c r="V356" s="52"/>
      <c r="W356" s="47"/>
      <c r="X356" s="47"/>
      <c r="Y356" s="47"/>
      <c r="Z356" s="47"/>
      <c r="AA356" s="47"/>
      <c r="AB356" s="47"/>
      <c r="AC356" s="47"/>
      <c r="AD356" s="47"/>
      <c r="AE356" s="47"/>
      <c r="AF356" s="47"/>
      <c r="AG356" s="47"/>
      <c r="AH356" s="52"/>
    </row>
    <row r="357" spans="1:34" ht="15.75" x14ac:dyDescent="0.25">
      <c r="A357" s="61" t="s">
        <v>141</v>
      </c>
      <c r="B357" s="61" t="s">
        <v>146</v>
      </c>
      <c r="C357" s="48" cm="1">
        <f t="array" ref="C357">SUMPRODUCT((Data!$B$2:$B$44262=C$192)*(Data!$D$2:$D$44262=$A357)*(Data!$E$2:$E$44262=$B357)*(Data!$F$2:$F$44262))</f>
        <v>4</v>
      </c>
      <c r="D357" s="48" cm="1">
        <f t="array" ref="D357">SUMPRODUCT((Data!$B$2:$B$44262=D$192)*(Data!$D$2:$D$44262=$A357)*(Data!$E$2:$E$44262=$B357)*(Data!$F$2:$F$44262))</f>
        <v>2</v>
      </c>
      <c r="E357" s="48" cm="1">
        <f t="array" ref="E357">SUMPRODUCT((Data!$B$2:$B$44262=E$192)*(Data!$D$2:$D$44262=$A357)*(Data!$E$2:$E$44262=$B357)*(Data!$F$2:$F$44262))</f>
        <v>1</v>
      </c>
      <c r="F357" s="48" cm="1">
        <f t="array" ref="F357">SUMPRODUCT((Data!$B$2:$B$44262=F$192)*(Data!$D$2:$D$44262=$A357)*(Data!$E$2:$E$44262=$B357)*(Data!$F$2:$F$44262))</f>
        <v>0</v>
      </c>
      <c r="G357" s="52"/>
      <c r="H357" s="68">
        <f t="shared" si="23"/>
        <v>-1</v>
      </c>
      <c r="I357" s="68">
        <f t="shared" si="24"/>
        <v>-1</v>
      </c>
      <c r="J357" s="69">
        <f t="shared" si="25"/>
        <v>-1</v>
      </c>
      <c r="K357" s="52"/>
      <c r="L357" s="52"/>
      <c r="M357" s="52"/>
      <c r="N357" s="52"/>
      <c r="O357" s="52"/>
      <c r="P357" s="52"/>
      <c r="Q357" s="52"/>
      <c r="R357" s="52"/>
      <c r="S357" s="52"/>
      <c r="T357" s="52"/>
      <c r="U357" s="52"/>
      <c r="V357" s="52"/>
      <c r="W357" s="47"/>
      <c r="X357" s="47"/>
      <c r="Y357" s="47"/>
      <c r="Z357" s="47"/>
      <c r="AA357" s="47"/>
      <c r="AB357" s="47"/>
      <c r="AC357" s="47"/>
      <c r="AD357" s="47"/>
      <c r="AE357" s="47"/>
      <c r="AF357" s="47"/>
      <c r="AG357" s="47"/>
      <c r="AH357" s="52"/>
    </row>
    <row r="358" spans="1:34" ht="15.75" x14ac:dyDescent="0.25">
      <c r="A358" s="61" t="s">
        <v>141</v>
      </c>
      <c r="B358" s="61" t="s">
        <v>147</v>
      </c>
      <c r="C358" s="48" cm="1">
        <f t="array" ref="C358">SUMPRODUCT((Data!$B$2:$B$44262=C$192)*(Data!$D$2:$D$44262=$A358)*(Data!$E$2:$E$44262=$B358)*(Data!$F$2:$F$44262))</f>
        <v>88</v>
      </c>
      <c r="D358" s="48" cm="1">
        <f t="array" ref="D358">SUMPRODUCT((Data!$B$2:$B$44262=D$192)*(Data!$D$2:$D$44262=$A358)*(Data!$E$2:$E$44262=$B358)*(Data!$F$2:$F$44262))</f>
        <v>88</v>
      </c>
      <c r="E358" s="48" cm="1">
        <f t="array" ref="E358">SUMPRODUCT((Data!$B$2:$B$44262=E$192)*(Data!$D$2:$D$44262=$A358)*(Data!$E$2:$E$44262=$B358)*(Data!$F$2:$F$44262))</f>
        <v>110</v>
      </c>
      <c r="F358" s="48" cm="1">
        <f t="array" ref="F358">SUMPRODUCT((Data!$B$2:$B$44262=F$192)*(Data!$D$2:$D$44262=$A358)*(Data!$E$2:$E$44262=$B358)*(Data!$F$2:$F$44262))</f>
        <v>126</v>
      </c>
      <c r="G358" s="52"/>
      <c r="H358" s="68">
        <f t="shared" si="23"/>
        <v>0.432</v>
      </c>
      <c r="I358" s="68">
        <f t="shared" si="24"/>
        <v>0.432</v>
      </c>
      <c r="J358" s="69">
        <f t="shared" si="25"/>
        <v>0.14499999999999999</v>
      </c>
      <c r="K358" s="52"/>
      <c r="L358" s="52"/>
      <c r="M358" s="52"/>
      <c r="N358" s="52"/>
      <c r="O358" s="52"/>
      <c r="P358" s="52"/>
      <c r="Q358" s="52"/>
      <c r="R358" s="52"/>
      <c r="S358" s="52"/>
      <c r="T358" s="52"/>
      <c r="U358" s="52"/>
      <c r="V358" s="52"/>
      <c r="W358" s="47"/>
      <c r="X358" s="47"/>
      <c r="Y358" s="47"/>
      <c r="Z358" s="47"/>
      <c r="AA358" s="47"/>
      <c r="AB358" s="47"/>
      <c r="AC358" s="47"/>
      <c r="AD358" s="47"/>
      <c r="AE358" s="47"/>
      <c r="AF358" s="47"/>
      <c r="AG358" s="47"/>
      <c r="AH358" s="52"/>
    </row>
    <row r="359" spans="1:34" ht="15.75" x14ac:dyDescent="0.25">
      <c r="A359" s="59" t="s">
        <v>148</v>
      </c>
      <c r="B359" s="59" t="s">
        <v>12</v>
      </c>
      <c r="C359" s="45" cm="1">
        <f t="array" ref="C359">SUMPRODUCT((Data!$B$2:$B$8590=C$192)*(Data!$D$2:$D$8590=$A359)*(Data!$F$2:$F$8590))</f>
        <v>34</v>
      </c>
      <c r="D359" s="45" cm="1">
        <f t="array" ref="D359">SUMPRODUCT((Data!$B$2:$B$8590=D$192)*(Data!$D$2:$D$8590=$A359)*(Data!$F$2:$F$8590))</f>
        <v>40</v>
      </c>
      <c r="E359" s="45" cm="1">
        <f t="array" ref="E359">SUMPRODUCT((Data!$B$2:$B$8590=E$192)*(Data!$D$2:$D$8590=$A359)*(Data!$F$2:$F$8590))</f>
        <v>51</v>
      </c>
      <c r="F359" s="45" cm="1">
        <f t="array" ref="F359">SUMPRODUCT((Data!$B$2:$B$8590=F$192)*(Data!$D$2:$D$8590=$A359)*(Data!$F$2:$F$8590))</f>
        <v>26</v>
      </c>
      <c r="G359" s="52"/>
      <c r="H359" s="68">
        <f t="shared" si="23"/>
        <v>-0.23499999999999999</v>
      </c>
      <c r="I359" s="68">
        <f t="shared" si="24"/>
        <v>-0.35</v>
      </c>
      <c r="J359" s="69">
        <f t="shared" si="25"/>
        <v>-0.49</v>
      </c>
      <c r="K359" s="52"/>
      <c r="L359" s="52"/>
      <c r="M359" s="52"/>
      <c r="N359" s="52"/>
      <c r="O359" s="52"/>
      <c r="P359" s="52"/>
      <c r="Q359" s="52"/>
      <c r="R359" s="52"/>
      <c r="S359" s="52"/>
      <c r="T359" s="52"/>
      <c r="U359" s="52"/>
      <c r="V359" s="52"/>
      <c r="W359" s="47"/>
      <c r="X359" s="47"/>
      <c r="Y359" s="47"/>
      <c r="Z359" s="47"/>
      <c r="AA359" s="47"/>
      <c r="AB359" s="47"/>
      <c r="AC359" s="47"/>
      <c r="AD359" s="47"/>
      <c r="AE359" s="47"/>
      <c r="AF359" s="47"/>
      <c r="AG359" s="47"/>
      <c r="AH359" s="52"/>
    </row>
    <row r="360" spans="1:34" ht="15.75" x14ac:dyDescent="0.25">
      <c r="A360" s="61" t="s">
        <v>148</v>
      </c>
      <c r="B360" s="61" t="s">
        <v>149</v>
      </c>
      <c r="C360" s="48" cm="1">
        <f t="array" ref="C360">SUMPRODUCT((Data!$B$2:$B$44262=C$192)*(Data!$D$2:$D$44262=$A360)*(Data!$E$2:$E$44262=$B360)*(Data!$F$2:$F$44262))</f>
        <v>4</v>
      </c>
      <c r="D360" s="48" cm="1">
        <f t="array" ref="D360">SUMPRODUCT((Data!$B$2:$B$44262=D$192)*(Data!$D$2:$D$44262=$A360)*(Data!$E$2:$E$44262=$B360)*(Data!$F$2:$F$44262))</f>
        <v>6</v>
      </c>
      <c r="E360" s="48" cm="1">
        <f t="array" ref="E360">SUMPRODUCT((Data!$B$2:$B$44262=E$192)*(Data!$D$2:$D$44262=$A360)*(Data!$E$2:$E$44262=$B360)*(Data!$F$2:$F$44262))</f>
        <v>6</v>
      </c>
      <c r="F360" s="48" cm="1">
        <f t="array" ref="F360">SUMPRODUCT((Data!$B$2:$B$44262=F$192)*(Data!$D$2:$D$44262=$A360)*(Data!$E$2:$E$44262=$B360)*(Data!$F$2:$F$44262))</f>
        <v>0</v>
      </c>
      <c r="G360" s="52"/>
      <c r="H360" s="68">
        <f t="shared" si="23"/>
        <v>-1</v>
      </c>
      <c r="I360" s="68">
        <f t="shared" si="24"/>
        <v>-1</v>
      </c>
      <c r="J360" s="69">
        <f t="shared" si="25"/>
        <v>-1</v>
      </c>
      <c r="K360" s="52"/>
      <c r="L360" s="52"/>
      <c r="M360" s="52"/>
      <c r="N360" s="52"/>
      <c r="O360" s="52"/>
      <c r="P360" s="52"/>
      <c r="Q360" s="52"/>
      <c r="R360" s="52"/>
      <c r="S360" s="52"/>
      <c r="T360" s="52"/>
      <c r="U360" s="52"/>
      <c r="V360" s="52"/>
      <c r="W360" s="47"/>
      <c r="X360" s="47"/>
      <c r="Y360" s="47"/>
      <c r="Z360" s="47"/>
      <c r="AA360" s="47"/>
      <c r="AB360" s="47"/>
      <c r="AC360" s="47"/>
      <c r="AD360" s="47"/>
      <c r="AE360" s="47"/>
      <c r="AF360" s="47"/>
      <c r="AG360" s="47"/>
      <c r="AH360" s="52"/>
    </row>
    <row r="361" spans="1:34" ht="15.75" x14ac:dyDescent="0.25">
      <c r="A361" s="61" t="s">
        <v>148</v>
      </c>
      <c r="B361" s="61" t="s">
        <v>23</v>
      </c>
      <c r="C361" s="48" cm="1">
        <f t="array" ref="C361">SUMPRODUCT((Data!$B$2:$B$44262=C$192)*(Data!$D$2:$D$44262=$A361)*(Data!$E$2:$E$44262=$B361)*(Data!$F$2:$F$44262))</f>
        <v>30</v>
      </c>
      <c r="D361" s="48" cm="1">
        <f t="array" ref="D361">SUMPRODUCT((Data!$B$2:$B$44262=D$192)*(Data!$D$2:$D$44262=$A361)*(Data!$E$2:$E$44262=$B361)*(Data!$F$2:$F$44262))</f>
        <v>34</v>
      </c>
      <c r="E361" s="48" cm="1">
        <f t="array" ref="E361">SUMPRODUCT((Data!$B$2:$B$44262=E$192)*(Data!$D$2:$D$44262=$A361)*(Data!$E$2:$E$44262=$B361)*(Data!$F$2:$F$44262))</f>
        <v>45</v>
      </c>
      <c r="F361" s="48" cm="1">
        <f t="array" ref="F361">SUMPRODUCT((Data!$B$2:$B$44262=F$192)*(Data!$D$2:$D$44262=$A361)*(Data!$E$2:$E$44262=$B361)*(Data!$F$2:$F$44262))</f>
        <v>26</v>
      </c>
      <c r="G361" s="52"/>
      <c r="H361" s="68">
        <f t="shared" si="23"/>
        <v>-0.13300000000000001</v>
      </c>
      <c r="I361" s="68">
        <f t="shared" si="24"/>
        <v>-0.23499999999999999</v>
      </c>
      <c r="J361" s="69">
        <f t="shared" si="25"/>
        <v>-0.42199999999999999</v>
      </c>
      <c r="K361" s="52"/>
      <c r="L361" s="52"/>
      <c r="M361" s="52"/>
      <c r="N361" s="52"/>
      <c r="O361" s="52"/>
      <c r="P361" s="52"/>
      <c r="Q361" s="52"/>
      <c r="R361" s="52"/>
      <c r="S361" s="52"/>
      <c r="T361" s="52"/>
      <c r="U361" s="52"/>
      <c r="V361" s="52"/>
      <c r="W361" s="47"/>
      <c r="X361" s="47"/>
      <c r="Y361" s="47"/>
      <c r="Z361" s="47"/>
      <c r="AA361" s="47"/>
      <c r="AB361" s="47"/>
      <c r="AC361" s="47"/>
      <c r="AD361" s="47"/>
      <c r="AE361" s="47"/>
      <c r="AF361" s="47"/>
      <c r="AG361" s="47"/>
      <c r="AH361" s="52"/>
    </row>
    <row r="362" spans="1:34" ht="15.75" x14ac:dyDescent="0.25">
      <c r="A362" s="59" t="s">
        <v>150</v>
      </c>
      <c r="B362" s="59" t="s">
        <v>12</v>
      </c>
      <c r="C362" s="45" cm="1">
        <f t="array" ref="C362">SUMPRODUCT((Data!$B$2:$B$8590=C$192)*(Data!$D$2:$D$8590=$A362)*(Data!$F$2:$F$8590))</f>
        <v>4217</v>
      </c>
      <c r="D362" s="45" cm="1">
        <f t="array" ref="D362">SUMPRODUCT((Data!$B$2:$B$8590=D$192)*(Data!$D$2:$D$8590=$A362)*(Data!$F$2:$F$8590))</f>
        <v>14816</v>
      </c>
      <c r="E362" s="45" cm="1">
        <f t="array" ref="E362">SUMPRODUCT((Data!$B$2:$B$8590=E$192)*(Data!$D$2:$D$8590=$A362)*(Data!$F$2:$F$8590))</f>
        <v>27466</v>
      </c>
      <c r="F362" s="45" cm="1">
        <f t="array" ref="F362">SUMPRODUCT((Data!$B$2:$B$8590=F$192)*(Data!$D$2:$D$8590=$A362)*(Data!$F$2:$F$8590))</f>
        <v>28186</v>
      </c>
      <c r="G362" s="52"/>
      <c r="H362" s="68">
        <f t="shared" si="23"/>
        <v>5.6840000000000002</v>
      </c>
      <c r="I362" s="68">
        <f t="shared" si="24"/>
        <v>0.90200000000000002</v>
      </c>
      <c r="J362" s="69">
        <f t="shared" si="25"/>
        <v>2.5999999999999999E-2</v>
      </c>
      <c r="K362" s="52"/>
      <c r="L362" s="52"/>
      <c r="M362" s="52"/>
      <c r="N362" s="52"/>
      <c r="O362" s="52"/>
      <c r="P362" s="52"/>
      <c r="Q362" s="52"/>
      <c r="R362" s="52"/>
      <c r="S362" s="52"/>
      <c r="T362" s="52"/>
      <c r="U362" s="52"/>
      <c r="V362" s="52"/>
      <c r="W362" s="47"/>
      <c r="X362" s="47"/>
      <c r="Y362" s="47"/>
      <c r="Z362" s="47"/>
      <c r="AA362" s="47"/>
      <c r="AB362" s="47"/>
      <c r="AC362" s="47"/>
      <c r="AD362" s="47"/>
      <c r="AE362" s="47"/>
      <c r="AF362" s="47"/>
      <c r="AG362" s="47"/>
      <c r="AH362" s="52"/>
    </row>
    <row r="363" spans="1:34" ht="15.75" x14ac:dyDescent="0.25">
      <c r="A363" s="61" t="s">
        <v>150</v>
      </c>
      <c r="B363" s="61" t="s">
        <v>151</v>
      </c>
      <c r="C363" s="48" cm="1">
        <f t="array" ref="C363">SUMPRODUCT((Data!$B$2:$B$44262=C$192)*(Data!$D$2:$D$44262=$A363)*(Data!$E$2:$E$44262=$B363)*(Data!$F$2:$F$44262))</f>
        <v>21</v>
      </c>
      <c r="D363" s="48" cm="1">
        <f t="array" ref="D363">SUMPRODUCT((Data!$B$2:$B$44262=D$192)*(Data!$D$2:$D$44262=$A363)*(Data!$E$2:$E$44262=$B363)*(Data!$F$2:$F$44262))</f>
        <v>34</v>
      </c>
      <c r="E363" s="48" cm="1">
        <f t="array" ref="E363">SUMPRODUCT((Data!$B$2:$B$44262=E$192)*(Data!$D$2:$D$44262=$A363)*(Data!$E$2:$E$44262=$B363)*(Data!$F$2:$F$44262))</f>
        <v>68</v>
      </c>
      <c r="F363" s="48" cm="1">
        <f t="array" ref="F363">SUMPRODUCT((Data!$B$2:$B$44262=F$192)*(Data!$D$2:$D$44262=$A363)*(Data!$E$2:$E$44262=$B363)*(Data!$F$2:$F$44262))</f>
        <v>52</v>
      </c>
      <c r="G363" s="52"/>
      <c r="H363" s="68">
        <f t="shared" si="23"/>
        <v>1.476</v>
      </c>
      <c r="I363" s="68">
        <f t="shared" si="24"/>
        <v>0.52900000000000003</v>
      </c>
      <c r="J363" s="69">
        <f t="shared" si="25"/>
        <v>-0.23499999999999999</v>
      </c>
      <c r="K363" s="52"/>
      <c r="L363" s="52"/>
      <c r="M363" s="52"/>
      <c r="N363" s="52"/>
      <c r="O363" s="52"/>
      <c r="P363" s="52"/>
      <c r="Q363" s="52"/>
      <c r="R363" s="52"/>
      <c r="S363" s="52"/>
      <c r="T363" s="52"/>
      <c r="U363" s="52"/>
      <c r="V363" s="52"/>
      <c r="W363" s="47"/>
      <c r="X363" s="47"/>
      <c r="Y363" s="47"/>
      <c r="Z363" s="47"/>
      <c r="AA363" s="47"/>
      <c r="AB363" s="47"/>
      <c r="AC363" s="47"/>
      <c r="AD363" s="47"/>
      <c r="AE363" s="47"/>
      <c r="AF363" s="47"/>
      <c r="AG363" s="47"/>
      <c r="AH363" s="52"/>
    </row>
    <row r="364" spans="1:34" ht="15.75" x14ac:dyDescent="0.25">
      <c r="A364" s="61" t="s">
        <v>150</v>
      </c>
      <c r="B364" s="61" t="s">
        <v>152</v>
      </c>
      <c r="C364" s="48" cm="1">
        <f t="array" ref="C364">SUMPRODUCT((Data!$B$2:$B$44262=C$192)*(Data!$D$2:$D$44262=$A364)*(Data!$E$2:$E$44262=$B364)*(Data!$F$2:$F$44262))</f>
        <v>442</v>
      </c>
      <c r="D364" s="48" cm="1">
        <f t="array" ref="D364">SUMPRODUCT((Data!$B$2:$B$44262=D$192)*(Data!$D$2:$D$44262=$A364)*(Data!$E$2:$E$44262=$B364)*(Data!$F$2:$F$44262))</f>
        <v>1224</v>
      </c>
      <c r="E364" s="48" cm="1">
        <f t="array" ref="E364">SUMPRODUCT((Data!$B$2:$B$44262=E$192)*(Data!$D$2:$D$44262=$A364)*(Data!$E$2:$E$44262=$B364)*(Data!$F$2:$F$44262))</f>
        <v>2342</v>
      </c>
      <c r="F364" s="48" cm="1">
        <f t="array" ref="F364">SUMPRODUCT((Data!$B$2:$B$44262=F$192)*(Data!$D$2:$D$44262=$A364)*(Data!$E$2:$E$44262=$B364)*(Data!$F$2:$F$44262))</f>
        <v>2194</v>
      </c>
      <c r="G364" s="52"/>
      <c r="H364" s="68">
        <f t="shared" si="23"/>
        <v>3.964</v>
      </c>
      <c r="I364" s="68">
        <f t="shared" si="24"/>
        <v>0.79200000000000004</v>
      </c>
      <c r="J364" s="69">
        <f t="shared" si="25"/>
        <v>-6.3E-2</v>
      </c>
      <c r="K364" s="52"/>
      <c r="L364" s="52"/>
      <c r="M364" s="52"/>
      <c r="N364" s="52"/>
      <c r="O364" s="52"/>
      <c r="P364" s="52"/>
      <c r="Q364" s="52"/>
      <c r="R364" s="52"/>
      <c r="S364" s="52"/>
      <c r="T364" s="52"/>
      <c r="U364" s="52"/>
      <c r="V364" s="52"/>
      <c r="W364" s="47"/>
      <c r="X364" s="47"/>
      <c r="Y364" s="47"/>
      <c r="Z364" s="47"/>
      <c r="AA364" s="47"/>
      <c r="AB364" s="47"/>
      <c r="AC364" s="47"/>
      <c r="AD364" s="47"/>
      <c r="AE364" s="47"/>
      <c r="AF364" s="47"/>
      <c r="AG364" s="47"/>
      <c r="AH364" s="52"/>
    </row>
    <row r="365" spans="1:34" ht="15.75" x14ac:dyDescent="0.25">
      <c r="A365" s="61" t="s">
        <v>150</v>
      </c>
      <c r="B365" s="61" t="s">
        <v>153</v>
      </c>
      <c r="C365" s="48" cm="1">
        <f t="array" ref="C365">SUMPRODUCT((Data!$B$2:$B$44262=C$192)*(Data!$D$2:$D$44262=$A365)*(Data!$E$2:$E$44262=$B365)*(Data!$F$2:$F$44262))</f>
        <v>1567</v>
      </c>
      <c r="D365" s="48" cm="1">
        <f t="array" ref="D365">SUMPRODUCT((Data!$B$2:$B$44262=D$192)*(Data!$D$2:$D$44262=$A365)*(Data!$E$2:$E$44262=$B365)*(Data!$F$2:$F$44262))</f>
        <v>6646</v>
      </c>
      <c r="E365" s="48" cm="1">
        <f t="array" ref="E365">SUMPRODUCT((Data!$B$2:$B$44262=E$192)*(Data!$D$2:$D$44262=$A365)*(Data!$E$2:$E$44262=$B365)*(Data!$F$2:$F$44262))</f>
        <v>10825</v>
      </c>
      <c r="F365" s="48" cm="1">
        <f t="array" ref="F365">SUMPRODUCT((Data!$B$2:$B$44262=F$192)*(Data!$D$2:$D$44262=$A365)*(Data!$E$2:$E$44262=$B365)*(Data!$F$2:$F$44262))</f>
        <v>11537</v>
      </c>
      <c r="G365" s="52"/>
      <c r="H365" s="68">
        <f t="shared" si="23"/>
        <v>6.3620000000000001</v>
      </c>
      <c r="I365" s="68">
        <f t="shared" si="24"/>
        <v>0.73599999999999999</v>
      </c>
      <c r="J365" s="69">
        <f t="shared" si="25"/>
        <v>6.6000000000000003E-2</v>
      </c>
      <c r="K365" s="52"/>
      <c r="L365" s="52"/>
      <c r="M365" s="52"/>
      <c r="N365" s="52"/>
      <c r="O365" s="52"/>
      <c r="P365" s="52"/>
      <c r="Q365" s="52"/>
      <c r="R365" s="52"/>
      <c r="S365" s="52"/>
      <c r="T365" s="52"/>
      <c r="U365" s="52"/>
      <c r="V365" s="52"/>
      <c r="W365" s="47"/>
      <c r="X365" s="47"/>
      <c r="Y365" s="47"/>
      <c r="Z365" s="47"/>
      <c r="AA365" s="47"/>
      <c r="AB365" s="47"/>
      <c r="AC365" s="47"/>
      <c r="AD365" s="47"/>
      <c r="AE365" s="47"/>
      <c r="AF365" s="47"/>
      <c r="AG365" s="47"/>
      <c r="AH365" s="52"/>
    </row>
    <row r="366" spans="1:34" ht="15.75" x14ac:dyDescent="0.25">
      <c r="A366" s="61" t="s">
        <v>150</v>
      </c>
      <c r="B366" s="61" t="s">
        <v>154</v>
      </c>
      <c r="C366" s="48" cm="1">
        <f t="array" ref="C366">SUMPRODUCT((Data!$B$2:$B$44262=C$192)*(Data!$D$2:$D$44262=$A366)*(Data!$E$2:$E$44262=$B366)*(Data!$F$2:$F$44262))</f>
        <v>2187</v>
      </c>
      <c r="D366" s="48" cm="1">
        <f t="array" ref="D366">SUMPRODUCT((Data!$B$2:$B$44262=D$192)*(Data!$D$2:$D$44262=$A366)*(Data!$E$2:$E$44262=$B366)*(Data!$F$2:$F$44262))</f>
        <v>6912</v>
      </c>
      <c r="E366" s="48" cm="1">
        <f t="array" ref="E366">SUMPRODUCT((Data!$B$2:$B$44262=E$192)*(Data!$D$2:$D$44262=$A366)*(Data!$E$2:$E$44262=$B366)*(Data!$F$2:$F$44262))</f>
        <v>14231</v>
      </c>
      <c r="F366" s="48" cm="1">
        <f t="array" ref="F366">SUMPRODUCT((Data!$B$2:$B$44262=F$192)*(Data!$D$2:$D$44262=$A366)*(Data!$E$2:$E$44262=$B366)*(Data!$F$2:$F$44262))</f>
        <v>14403</v>
      </c>
      <c r="G366" s="52"/>
      <c r="H366" s="68">
        <f t="shared" si="23"/>
        <v>5.5860000000000003</v>
      </c>
      <c r="I366" s="68">
        <f t="shared" si="24"/>
        <v>1.0840000000000001</v>
      </c>
      <c r="J366" s="69">
        <f t="shared" si="25"/>
        <v>1.2E-2</v>
      </c>
      <c r="K366" s="52"/>
      <c r="L366" s="52"/>
      <c r="M366" s="52"/>
      <c r="N366" s="52"/>
      <c r="O366" s="52"/>
      <c r="P366" s="52"/>
      <c r="Q366" s="52"/>
      <c r="R366" s="52"/>
      <c r="S366" s="52"/>
      <c r="T366" s="52"/>
      <c r="U366" s="52"/>
      <c r="V366" s="52"/>
      <c r="W366" s="47"/>
      <c r="X366" s="47"/>
      <c r="Y366" s="47"/>
      <c r="Z366" s="47"/>
      <c r="AA366" s="47"/>
      <c r="AB366" s="47"/>
      <c r="AC366" s="47"/>
      <c r="AD366" s="47"/>
      <c r="AE366" s="47"/>
      <c r="AF366" s="47"/>
      <c r="AG366" s="47"/>
      <c r="AH366" s="52"/>
    </row>
    <row r="367" spans="1:34" ht="15.75" x14ac:dyDescent="0.25">
      <c r="A367" s="59" t="s">
        <v>155</v>
      </c>
      <c r="B367" s="59" t="s">
        <v>12</v>
      </c>
      <c r="C367" s="45" cm="1">
        <f t="array" ref="C367">SUMPRODUCT((Data!$B$2:$B$8590=C$192)*(Data!$D$2:$D$8590=$A367)*(Data!$F$2:$F$8590))</f>
        <v>2425</v>
      </c>
      <c r="D367" s="45" cm="1">
        <f t="array" ref="D367">SUMPRODUCT((Data!$B$2:$B$8590=D$192)*(Data!$D$2:$D$8590=$A367)*(Data!$F$2:$F$8590))</f>
        <v>2286</v>
      </c>
      <c r="E367" s="45" cm="1">
        <f t="array" ref="E367">SUMPRODUCT((Data!$B$2:$B$8590=E$192)*(Data!$D$2:$D$8590=$A367)*(Data!$F$2:$F$8590))</f>
        <v>2948</v>
      </c>
      <c r="F367" s="45" cm="1">
        <f t="array" ref="F367">SUMPRODUCT((Data!$B$2:$B$8590=F$192)*(Data!$D$2:$D$8590=$A367)*(Data!$F$2:$F$8590))</f>
        <v>3467</v>
      </c>
      <c r="G367" s="52"/>
      <c r="H367" s="68">
        <f t="shared" si="23"/>
        <v>0.43</v>
      </c>
      <c r="I367" s="68">
        <f t="shared" si="24"/>
        <v>0.51700000000000002</v>
      </c>
      <c r="J367" s="69">
        <f t="shared" si="25"/>
        <v>0.17599999999999999</v>
      </c>
      <c r="K367" s="52"/>
      <c r="L367" s="52"/>
      <c r="M367" s="52"/>
      <c r="N367" s="52"/>
      <c r="O367" s="52"/>
      <c r="P367" s="52"/>
      <c r="Q367" s="52"/>
      <c r="R367" s="52"/>
      <c r="S367" s="52"/>
      <c r="T367" s="52"/>
      <c r="U367" s="52"/>
      <c r="V367" s="52"/>
      <c r="W367" s="47"/>
      <c r="X367" s="47"/>
      <c r="Y367" s="47"/>
      <c r="Z367" s="47"/>
      <c r="AA367" s="47"/>
      <c r="AB367" s="47"/>
      <c r="AC367" s="47"/>
      <c r="AD367" s="47"/>
      <c r="AE367" s="47"/>
      <c r="AF367" s="47"/>
      <c r="AG367" s="47"/>
      <c r="AH367" s="52"/>
    </row>
    <row r="368" spans="1:34" ht="15.75" x14ac:dyDescent="0.25">
      <c r="A368" s="61" t="s">
        <v>155</v>
      </c>
      <c r="B368" s="61" t="s">
        <v>156</v>
      </c>
      <c r="C368" s="48" cm="1">
        <f t="array" ref="C368">SUMPRODUCT((Data!$B$2:$B$44262=C$192)*(Data!$D$2:$D$44262=$A368)*(Data!$E$2:$E$44262=$B368)*(Data!$F$2:$F$44262))</f>
        <v>544</v>
      </c>
      <c r="D368" s="48" cm="1">
        <f t="array" ref="D368">SUMPRODUCT((Data!$B$2:$B$44262=D$192)*(Data!$D$2:$D$44262=$A368)*(Data!$E$2:$E$44262=$B368)*(Data!$F$2:$F$44262))</f>
        <v>712</v>
      </c>
      <c r="E368" s="48" cm="1">
        <f t="array" ref="E368">SUMPRODUCT((Data!$B$2:$B$44262=E$192)*(Data!$D$2:$D$44262=$A368)*(Data!$E$2:$E$44262=$B368)*(Data!$F$2:$F$44262))</f>
        <v>917</v>
      </c>
      <c r="F368" s="48" cm="1">
        <f t="array" ref="F368">SUMPRODUCT((Data!$B$2:$B$44262=F$192)*(Data!$D$2:$D$44262=$A368)*(Data!$E$2:$E$44262=$B368)*(Data!$F$2:$F$44262))</f>
        <v>968</v>
      </c>
      <c r="G368" s="52"/>
      <c r="H368" s="68">
        <f t="shared" si="23"/>
        <v>0.77900000000000003</v>
      </c>
      <c r="I368" s="68">
        <f t="shared" si="24"/>
        <v>0.36</v>
      </c>
      <c r="J368" s="69">
        <f t="shared" si="25"/>
        <v>5.6000000000000001E-2</v>
      </c>
      <c r="K368" s="52"/>
      <c r="L368" s="52"/>
      <c r="M368" s="52"/>
      <c r="N368" s="52"/>
      <c r="O368" s="52"/>
      <c r="P368" s="52"/>
      <c r="Q368" s="52"/>
      <c r="R368" s="52"/>
      <c r="S368" s="52"/>
      <c r="T368" s="52"/>
      <c r="U368" s="52"/>
      <c r="V368" s="52"/>
      <c r="W368" s="47"/>
      <c r="X368" s="47"/>
      <c r="Y368" s="47"/>
      <c r="Z368" s="47"/>
      <c r="AA368" s="47"/>
      <c r="AB368" s="47"/>
      <c r="AC368" s="47"/>
      <c r="AD368" s="47"/>
      <c r="AE368" s="47"/>
      <c r="AF368" s="47"/>
      <c r="AG368" s="47"/>
      <c r="AH368" s="52"/>
    </row>
    <row r="369" spans="1:34" ht="15.75" x14ac:dyDescent="0.25">
      <c r="A369" s="61" t="s">
        <v>155</v>
      </c>
      <c r="B369" s="61" t="s">
        <v>157</v>
      </c>
      <c r="C369" s="48" cm="1">
        <f t="array" ref="C369">SUMPRODUCT((Data!$B$2:$B$44262=C$192)*(Data!$D$2:$D$44262=$A369)*(Data!$E$2:$E$44262=$B369)*(Data!$F$2:$F$44262))</f>
        <v>1881</v>
      </c>
      <c r="D369" s="48" cm="1">
        <f t="array" ref="D369">SUMPRODUCT((Data!$B$2:$B$44262=D$192)*(Data!$D$2:$D$44262=$A369)*(Data!$E$2:$E$44262=$B369)*(Data!$F$2:$F$44262))</f>
        <v>1574</v>
      </c>
      <c r="E369" s="48" cm="1">
        <f t="array" ref="E369">SUMPRODUCT((Data!$B$2:$B$44262=E$192)*(Data!$D$2:$D$44262=$A369)*(Data!$E$2:$E$44262=$B369)*(Data!$F$2:$F$44262))</f>
        <v>2031</v>
      </c>
      <c r="F369" s="48" cm="1">
        <f t="array" ref="F369">SUMPRODUCT((Data!$B$2:$B$44262=F$192)*(Data!$D$2:$D$44262=$A369)*(Data!$E$2:$E$44262=$B369)*(Data!$F$2:$F$44262))</f>
        <v>2499</v>
      </c>
      <c r="G369" s="52"/>
      <c r="H369" s="68">
        <f t="shared" si="23"/>
        <v>0.32900000000000001</v>
      </c>
      <c r="I369" s="68">
        <f t="shared" si="24"/>
        <v>0.58799999999999997</v>
      </c>
      <c r="J369" s="69">
        <f t="shared" si="25"/>
        <v>0.23</v>
      </c>
      <c r="K369" s="52"/>
      <c r="L369" s="52"/>
      <c r="M369" s="52"/>
      <c r="N369" s="52"/>
      <c r="O369" s="52"/>
      <c r="P369" s="52"/>
      <c r="Q369" s="52"/>
      <c r="R369" s="52"/>
      <c r="S369" s="52"/>
      <c r="T369" s="52"/>
      <c r="U369" s="52"/>
      <c r="V369" s="52"/>
      <c r="W369" s="47"/>
      <c r="X369" s="47"/>
      <c r="Y369" s="47"/>
      <c r="Z369" s="47"/>
      <c r="AA369" s="47"/>
      <c r="AB369" s="47"/>
      <c r="AC369" s="47"/>
      <c r="AD369" s="47"/>
      <c r="AE369" s="47"/>
      <c r="AF369" s="47"/>
      <c r="AG369" s="47"/>
      <c r="AH369" s="52"/>
    </row>
    <row r="370" spans="1:34" ht="15.75" x14ac:dyDescent="0.25">
      <c r="A370" s="59" t="s">
        <v>158</v>
      </c>
      <c r="B370" s="59" t="s">
        <v>12</v>
      </c>
      <c r="C370" s="45" cm="1">
        <f t="array" ref="C370">SUMPRODUCT((Data!$B$2:$B$8590=C$192)*(Data!$D$2:$D$8590=$A370)*(Data!$F$2:$F$8590))</f>
        <v>621</v>
      </c>
      <c r="D370" s="45" cm="1">
        <f t="array" ref="D370">SUMPRODUCT((Data!$B$2:$B$8590=D$192)*(Data!$D$2:$D$8590=$A370)*(Data!$F$2:$F$8590))</f>
        <v>307</v>
      </c>
      <c r="E370" s="45" cm="1">
        <f t="array" ref="E370">SUMPRODUCT((Data!$B$2:$B$8590=E$192)*(Data!$D$2:$D$8590=$A370)*(Data!$F$2:$F$8590))</f>
        <v>348</v>
      </c>
      <c r="F370" s="45" cm="1">
        <f t="array" ref="F370">SUMPRODUCT((Data!$B$2:$B$8590=F$192)*(Data!$D$2:$D$8590=$A370)*(Data!$F$2:$F$8590))</f>
        <v>332</v>
      </c>
      <c r="G370" s="52"/>
      <c r="H370" s="68">
        <f t="shared" si="23"/>
        <v>-0.46500000000000002</v>
      </c>
      <c r="I370" s="68">
        <f t="shared" si="24"/>
        <v>8.1000000000000003E-2</v>
      </c>
      <c r="J370" s="69">
        <f t="shared" si="25"/>
        <v>-4.5999999999999999E-2</v>
      </c>
      <c r="K370" s="52"/>
      <c r="L370" s="52"/>
      <c r="M370" s="52"/>
      <c r="N370" s="52"/>
      <c r="O370" s="52"/>
      <c r="P370" s="52"/>
      <c r="Q370" s="52"/>
      <c r="R370" s="52"/>
      <c r="S370" s="52"/>
      <c r="T370" s="52"/>
      <c r="U370" s="52"/>
      <c r="V370" s="52"/>
      <c r="W370" s="47"/>
      <c r="X370" s="47"/>
      <c r="Y370" s="47"/>
      <c r="Z370" s="47"/>
      <c r="AA370" s="47"/>
      <c r="AB370" s="47"/>
      <c r="AC370" s="47"/>
      <c r="AD370" s="47"/>
      <c r="AE370" s="47"/>
      <c r="AF370" s="47"/>
      <c r="AG370" s="47"/>
      <c r="AH370" s="52"/>
    </row>
    <row r="371" spans="1:34" ht="15.75" x14ac:dyDescent="0.25">
      <c r="A371" s="61" t="s">
        <v>158</v>
      </c>
      <c r="B371" s="61" t="s">
        <v>159</v>
      </c>
      <c r="C371" s="48" cm="1">
        <f t="array" ref="C371">SUMPRODUCT((Data!$B$2:$B$44262=C$192)*(Data!$D$2:$D$44262=$A371)*(Data!$E$2:$E$44262=$B371)*(Data!$F$2:$F$44262))</f>
        <v>9</v>
      </c>
      <c r="D371" s="48" cm="1">
        <f t="array" ref="D371">SUMPRODUCT((Data!$B$2:$B$44262=D$192)*(Data!$D$2:$D$44262=$A371)*(Data!$E$2:$E$44262=$B371)*(Data!$F$2:$F$44262))</f>
        <v>11</v>
      </c>
      <c r="E371" s="48" cm="1">
        <f t="array" ref="E371">SUMPRODUCT((Data!$B$2:$B$44262=E$192)*(Data!$D$2:$D$44262=$A371)*(Data!$E$2:$E$44262=$B371)*(Data!$F$2:$F$44262))</f>
        <v>11</v>
      </c>
      <c r="F371" s="48" cm="1">
        <f t="array" ref="F371">SUMPRODUCT((Data!$B$2:$B$44262=F$192)*(Data!$D$2:$D$44262=$A371)*(Data!$E$2:$E$44262=$B371)*(Data!$F$2:$F$44262))</f>
        <v>7</v>
      </c>
      <c r="G371" s="52"/>
      <c r="H371" s="68">
        <f t="shared" si="23"/>
        <v>-0.222</v>
      </c>
      <c r="I371" s="68">
        <f t="shared" si="24"/>
        <v>-0.36399999999999999</v>
      </c>
      <c r="J371" s="69">
        <f t="shared" si="25"/>
        <v>-0.36399999999999999</v>
      </c>
      <c r="K371" s="52"/>
      <c r="L371" s="52"/>
      <c r="M371" s="52"/>
      <c r="N371" s="52"/>
      <c r="O371" s="52"/>
      <c r="P371" s="52"/>
      <c r="Q371" s="52"/>
      <c r="R371" s="52"/>
      <c r="S371" s="52"/>
      <c r="T371" s="52"/>
      <c r="U371" s="52"/>
      <c r="V371" s="52"/>
      <c r="W371" s="47"/>
      <c r="X371" s="47"/>
      <c r="Y371" s="47"/>
      <c r="Z371" s="47"/>
      <c r="AA371" s="47"/>
      <c r="AB371" s="47"/>
      <c r="AC371" s="47"/>
      <c r="AD371" s="47"/>
      <c r="AE371" s="47"/>
      <c r="AF371" s="47"/>
      <c r="AG371" s="47"/>
      <c r="AH371" s="52"/>
    </row>
    <row r="372" spans="1:34" ht="15.75" x14ac:dyDescent="0.25">
      <c r="A372" s="61" t="s">
        <v>158</v>
      </c>
      <c r="B372" s="61" t="s">
        <v>160</v>
      </c>
      <c r="C372" s="48" cm="1">
        <f t="array" ref="C372">SUMPRODUCT((Data!$B$2:$B$44262=C$192)*(Data!$D$2:$D$44262=$A372)*(Data!$E$2:$E$44262=$B372)*(Data!$F$2:$F$44262))</f>
        <v>218</v>
      </c>
      <c r="D372" s="48" cm="1">
        <f t="array" ref="D372">SUMPRODUCT((Data!$B$2:$B$44262=D$192)*(Data!$D$2:$D$44262=$A372)*(Data!$E$2:$E$44262=$B372)*(Data!$F$2:$F$44262))</f>
        <v>87</v>
      </c>
      <c r="E372" s="48" cm="1">
        <f t="array" ref="E372">SUMPRODUCT((Data!$B$2:$B$44262=E$192)*(Data!$D$2:$D$44262=$A372)*(Data!$E$2:$E$44262=$B372)*(Data!$F$2:$F$44262))</f>
        <v>118</v>
      </c>
      <c r="F372" s="48" cm="1">
        <f t="array" ref="F372">SUMPRODUCT((Data!$B$2:$B$44262=F$192)*(Data!$D$2:$D$44262=$A372)*(Data!$E$2:$E$44262=$B372)*(Data!$F$2:$F$44262))</f>
        <v>121</v>
      </c>
      <c r="G372" s="52"/>
      <c r="H372" s="68">
        <f t="shared" si="23"/>
        <v>-0.44500000000000001</v>
      </c>
      <c r="I372" s="68">
        <f t="shared" si="24"/>
        <v>0.39100000000000001</v>
      </c>
      <c r="J372" s="69">
        <f t="shared" si="25"/>
        <v>2.5000000000000001E-2</v>
      </c>
      <c r="K372" s="52"/>
      <c r="L372" s="52"/>
      <c r="M372" s="52"/>
      <c r="N372" s="52"/>
      <c r="O372" s="52"/>
      <c r="P372" s="52"/>
      <c r="Q372" s="52"/>
      <c r="R372" s="52"/>
      <c r="S372" s="52"/>
      <c r="T372" s="52"/>
      <c r="U372" s="52"/>
      <c r="V372" s="52"/>
      <c r="W372" s="47"/>
      <c r="X372" s="47"/>
      <c r="Y372" s="47"/>
      <c r="Z372" s="47"/>
      <c r="AA372" s="47"/>
      <c r="AB372" s="47"/>
      <c r="AC372" s="47"/>
      <c r="AD372" s="47"/>
      <c r="AE372" s="47"/>
      <c r="AF372" s="47"/>
      <c r="AG372" s="47"/>
      <c r="AH372" s="52"/>
    </row>
    <row r="373" spans="1:34" ht="15.75" x14ac:dyDescent="0.25">
      <c r="A373" s="61" t="s">
        <v>158</v>
      </c>
      <c r="B373" s="61" t="s">
        <v>161</v>
      </c>
      <c r="C373" s="48" cm="1">
        <f t="array" ref="C373">SUMPRODUCT((Data!$B$2:$B$44262=C$192)*(Data!$D$2:$D$44262=$A373)*(Data!$E$2:$E$44262=$B373)*(Data!$F$2:$F$44262))</f>
        <v>394</v>
      </c>
      <c r="D373" s="48" cm="1">
        <f t="array" ref="D373">SUMPRODUCT((Data!$B$2:$B$44262=D$192)*(Data!$D$2:$D$44262=$A373)*(Data!$E$2:$E$44262=$B373)*(Data!$F$2:$F$44262))</f>
        <v>209</v>
      </c>
      <c r="E373" s="48" cm="1">
        <f t="array" ref="E373">SUMPRODUCT((Data!$B$2:$B$44262=E$192)*(Data!$D$2:$D$44262=$A373)*(Data!$E$2:$E$44262=$B373)*(Data!$F$2:$F$44262))</f>
        <v>219</v>
      </c>
      <c r="F373" s="48" cm="1">
        <f t="array" ref="F373">SUMPRODUCT((Data!$B$2:$B$44262=F$192)*(Data!$D$2:$D$44262=$A373)*(Data!$E$2:$E$44262=$B373)*(Data!$F$2:$F$44262))</f>
        <v>204</v>
      </c>
      <c r="G373" s="52"/>
      <c r="H373" s="68">
        <f t="shared" si="23"/>
        <v>-0.48199999999999998</v>
      </c>
      <c r="I373" s="68">
        <f t="shared" si="24"/>
        <v>-2.4E-2</v>
      </c>
      <c r="J373" s="69">
        <f t="shared" si="25"/>
        <v>-6.8000000000000005E-2</v>
      </c>
      <c r="K373" s="52"/>
      <c r="L373" s="52"/>
      <c r="M373" s="52"/>
      <c r="N373" s="52"/>
      <c r="O373" s="52"/>
      <c r="P373" s="52"/>
      <c r="Q373" s="52"/>
      <c r="R373" s="52"/>
      <c r="S373" s="52"/>
      <c r="T373" s="52"/>
      <c r="U373" s="52"/>
      <c r="V373" s="52"/>
      <c r="W373" s="47"/>
      <c r="X373" s="47"/>
      <c r="Y373" s="47"/>
      <c r="Z373" s="47"/>
      <c r="AA373" s="47"/>
      <c r="AB373" s="47"/>
      <c r="AC373" s="47"/>
      <c r="AD373" s="47"/>
      <c r="AE373" s="47"/>
      <c r="AF373" s="47"/>
      <c r="AG373" s="47"/>
      <c r="AH373" s="52"/>
    </row>
    <row r="374" spans="1:34" ht="15.75" x14ac:dyDescent="0.25">
      <c r="A374" s="59" t="s">
        <v>162</v>
      </c>
      <c r="B374" s="59" t="s">
        <v>163</v>
      </c>
      <c r="C374" s="48" cm="1">
        <f t="array" ref="C374">SUMPRODUCT((Data!$B$2:$B$44262=C$192)*(Data!$D$2:$D$44262=$A374)*(Data!$E$2:$E$44262=$B374)*(Data!$F$2:$F$44262))</f>
        <v>5963</v>
      </c>
      <c r="D374" s="48" cm="1">
        <f t="array" ref="D374">SUMPRODUCT((Data!$B$2:$B$44262=D$192)*(Data!$D$2:$D$44262=$A374)*(Data!$E$2:$E$44262=$B374)*(Data!$F$2:$F$44262))</f>
        <v>8158</v>
      </c>
      <c r="E374" s="48" cm="1">
        <f t="array" ref="E374">SUMPRODUCT((Data!$B$2:$B$44262=E$192)*(Data!$D$2:$D$44262=$A374)*(Data!$E$2:$E$44262=$B374)*(Data!$F$2:$F$44262))</f>
        <v>12833</v>
      </c>
      <c r="F374" s="48" cm="1">
        <f t="array" ref="F374">SUMPRODUCT((Data!$B$2:$B$44262=F$192)*(Data!$D$2:$D$44262=$A374)*(Data!$E$2:$E$44262=$B374)*(Data!$F$2:$F$44262))</f>
        <v>14310</v>
      </c>
      <c r="G374" s="52"/>
      <c r="H374" s="68">
        <f t="shared" si="23"/>
        <v>1.4</v>
      </c>
      <c r="I374" s="68">
        <f t="shared" si="24"/>
        <v>0.754</v>
      </c>
      <c r="J374" s="69">
        <f t="shared" si="25"/>
        <v>0.115</v>
      </c>
      <c r="K374" s="52"/>
      <c r="L374" s="52"/>
      <c r="M374" s="52"/>
      <c r="N374" s="52"/>
      <c r="O374" s="52"/>
      <c r="P374" s="52"/>
      <c r="Q374" s="52"/>
      <c r="R374" s="52"/>
      <c r="S374" s="52"/>
      <c r="T374" s="52"/>
      <c r="U374" s="52"/>
      <c r="V374" s="52"/>
      <c r="W374" s="47"/>
      <c r="X374" s="47"/>
      <c r="Y374" s="47"/>
      <c r="Z374" s="47"/>
      <c r="AA374" s="47"/>
      <c r="AB374" s="47"/>
      <c r="AC374" s="47"/>
      <c r="AD374" s="47"/>
      <c r="AE374" s="47"/>
      <c r="AF374" s="47"/>
      <c r="AG374" s="47"/>
      <c r="AH374" s="52"/>
    </row>
    <row r="375" spans="1:34" ht="15.75" x14ac:dyDescent="0.25">
      <c r="A375" s="59" t="s">
        <v>205</v>
      </c>
      <c r="B375" s="59" t="s">
        <v>163</v>
      </c>
      <c r="C375" s="48" cm="1">
        <f t="array" ref="C375">SUMPRODUCT((Data!$B$2:$B$44262=C$192)*(Data!$D$2:$D$44262=$A375)*(Data!$E$2:$E$44262=$B375)*(Data!$F$2:$F$44262))</f>
        <v>169</v>
      </c>
      <c r="D375" s="48" cm="1">
        <f t="array" ref="D375">SUMPRODUCT((Data!$B$2:$B$44262=D$192)*(Data!$D$2:$D$44262=$A375)*(Data!$E$2:$E$44262=$B375)*(Data!$F$2:$F$44262))</f>
        <v>213</v>
      </c>
      <c r="E375" s="48" cm="1">
        <f t="array" ref="E375">SUMPRODUCT((Data!$B$2:$B$44262=E$192)*(Data!$D$2:$D$44262=$A375)*(Data!$E$2:$E$44262=$B375)*(Data!$F$2:$F$44262))</f>
        <v>280</v>
      </c>
      <c r="F375" s="48" cm="1">
        <f t="array" ref="F375">SUMPRODUCT((Data!$B$2:$B$44262=F$192)*(Data!$D$2:$D$44262=$A375)*(Data!$E$2:$E$44262=$B375)*(Data!$F$2:$F$44262))</f>
        <v>326</v>
      </c>
      <c r="G375" s="52"/>
      <c r="H375" s="68">
        <f t="shared" si="23"/>
        <v>0.92900000000000005</v>
      </c>
      <c r="I375" s="68">
        <f t="shared" si="24"/>
        <v>0.53100000000000003</v>
      </c>
      <c r="J375" s="69">
        <f t="shared" si="25"/>
        <v>0.16400000000000001</v>
      </c>
      <c r="K375" s="52"/>
      <c r="L375" s="52"/>
      <c r="M375" s="52"/>
      <c r="N375" s="52"/>
      <c r="O375" s="52"/>
      <c r="P375" s="52"/>
      <c r="Q375" s="52"/>
      <c r="R375" s="52"/>
      <c r="S375" s="52"/>
      <c r="T375" s="52"/>
      <c r="U375" s="52"/>
      <c r="V375" s="52"/>
      <c r="W375" s="47"/>
      <c r="X375" s="47"/>
      <c r="Y375" s="47"/>
      <c r="Z375" s="47"/>
      <c r="AA375" s="47"/>
      <c r="AB375" s="47"/>
      <c r="AC375" s="47"/>
      <c r="AD375" s="47"/>
      <c r="AE375" s="47"/>
      <c r="AF375" s="47"/>
      <c r="AG375" s="47"/>
      <c r="AH375" s="52"/>
    </row>
    <row r="376" spans="1:34" ht="15.75" x14ac:dyDescent="0.25">
      <c r="A376" s="59" t="s">
        <v>206</v>
      </c>
      <c r="B376" s="59" t="s">
        <v>12</v>
      </c>
      <c r="C376" s="45" cm="1">
        <f t="array" ref="C376">SUMPRODUCT((Data!$B$2:$B$8590=C$192)*(Data!$D$2:$D$8590=$A376)*(Data!$F$2:$F$8590))</f>
        <v>5484</v>
      </c>
      <c r="D376" s="45" cm="1">
        <f t="array" ref="D376">SUMPRODUCT((Data!$B$2:$B$8590=D$192)*(Data!$D$2:$D$8590=$A376)*(Data!$F$2:$F$8590))</f>
        <v>7059</v>
      </c>
      <c r="E376" s="45" cm="1">
        <f t="array" ref="E376">SUMPRODUCT((Data!$B$2:$B$8590=E$192)*(Data!$D$2:$D$8590=$A376)*(Data!$F$2:$F$8590))</f>
        <v>8826</v>
      </c>
      <c r="F376" s="45" cm="1">
        <f t="array" ref="F376">SUMPRODUCT((Data!$B$2:$B$8590=F$192)*(Data!$D$2:$D$8590=$A376)*(Data!$F$2:$F$8590))</f>
        <v>9478</v>
      </c>
      <c r="G376" s="52"/>
      <c r="H376" s="68">
        <f t="shared" si="23"/>
        <v>0.72799999999999998</v>
      </c>
      <c r="I376" s="68">
        <f t="shared" si="24"/>
        <v>0.34300000000000003</v>
      </c>
      <c r="J376" s="69">
        <f t="shared" si="25"/>
        <v>7.3999999999999996E-2</v>
      </c>
      <c r="K376" s="52"/>
      <c r="L376" s="52"/>
      <c r="M376" s="52"/>
      <c r="N376" s="52"/>
      <c r="O376" s="52"/>
      <c r="P376" s="52"/>
      <c r="Q376" s="52"/>
      <c r="R376" s="52"/>
      <c r="S376" s="52"/>
      <c r="T376" s="52"/>
      <c r="U376" s="52"/>
      <c r="V376" s="52"/>
      <c r="W376" s="47"/>
      <c r="X376" s="47"/>
      <c r="Y376" s="47"/>
      <c r="Z376" s="47"/>
      <c r="AA376" s="47"/>
      <c r="AB376" s="47"/>
      <c r="AC376" s="47"/>
      <c r="AD376" s="47"/>
      <c r="AE376" s="47"/>
      <c r="AF376" s="47"/>
      <c r="AG376" s="47"/>
      <c r="AH376" s="52"/>
    </row>
    <row r="377" spans="1:34" ht="15.75" x14ac:dyDescent="0.25">
      <c r="A377" s="61" t="s">
        <v>206</v>
      </c>
      <c r="B377" s="61" t="s">
        <v>166</v>
      </c>
      <c r="C377" s="48" cm="1">
        <f t="array" ref="C377">SUMPRODUCT((Data!$B$2:$B$44262=C$192)*(Data!$D$2:$D$44262=$A377)*(Data!$E$2:$E$44262=$B377)*(Data!$F$2:$F$44262))</f>
        <v>1070</v>
      </c>
      <c r="D377" s="48" cm="1">
        <f t="array" ref="D377">SUMPRODUCT((Data!$B$2:$B$44262=D$192)*(Data!$D$2:$D$44262=$A377)*(Data!$E$2:$E$44262=$B377)*(Data!$F$2:$F$44262))</f>
        <v>1406</v>
      </c>
      <c r="E377" s="48" cm="1">
        <f t="array" ref="E377">SUMPRODUCT((Data!$B$2:$B$44262=E$192)*(Data!$D$2:$D$44262=$A377)*(Data!$E$2:$E$44262=$B377)*(Data!$F$2:$F$44262))</f>
        <v>1956</v>
      </c>
      <c r="F377" s="48" cm="1">
        <f t="array" ref="F377">SUMPRODUCT((Data!$B$2:$B$44262=F$192)*(Data!$D$2:$D$44262=$A377)*(Data!$E$2:$E$44262=$B377)*(Data!$F$2:$F$44262))</f>
        <v>1868</v>
      </c>
      <c r="G377" s="52"/>
      <c r="H377" s="68">
        <f t="shared" si="23"/>
        <v>0.746</v>
      </c>
      <c r="I377" s="68">
        <f t="shared" si="24"/>
        <v>0.32900000000000001</v>
      </c>
      <c r="J377" s="69">
        <f t="shared" si="25"/>
        <v>-4.4999999999999998E-2</v>
      </c>
      <c r="K377" s="52"/>
      <c r="L377" s="52"/>
      <c r="M377" s="52"/>
      <c r="N377" s="52"/>
      <c r="O377" s="52"/>
      <c r="P377" s="52"/>
      <c r="Q377" s="52"/>
      <c r="R377" s="52"/>
      <c r="S377" s="52"/>
      <c r="T377" s="52"/>
      <c r="U377" s="52"/>
      <c r="V377" s="52"/>
      <c r="W377" s="47"/>
      <c r="X377" s="47"/>
      <c r="Y377" s="47"/>
      <c r="Z377" s="47"/>
      <c r="AA377" s="47"/>
      <c r="AB377" s="47"/>
      <c r="AC377" s="47"/>
      <c r="AD377" s="47"/>
      <c r="AE377" s="47"/>
      <c r="AF377" s="47"/>
      <c r="AG377" s="47"/>
      <c r="AH377" s="52"/>
    </row>
    <row r="378" spans="1:34" ht="15.75" x14ac:dyDescent="0.25">
      <c r="A378" s="61" t="s">
        <v>206</v>
      </c>
      <c r="B378" s="61" t="s">
        <v>163</v>
      </c>
      <c r="C378" s="48" cm="1">
        <f t="array" ref="C378">SUMPRODUCT((Data!$B$2:$B$44262=C$192)*(Data!$D$2:$D$44262=$A378)*(Data!$E$2:$E$44262=$B378)*(Data!$F$2:$F$44262))</f>
        <v>4414</v>
      </c>
      <c r="D378" s="48" cm="1">
        <f t="array" ref="D378">SUMPRODUCT((Data!$B$2:$B$44262=D$192)*(Data!$D$2:$D$44262=$A378)*(Data!$E$2:$E$44262=$B378)*(Data!$F$2:$F$44262))</f>
        <v>5653</v>
      </c>
      <c r="E378" s="48" cm="1">
        <f t="array" ref="E378">SUMPRODUCT((Data!$B$2:$B$44262=E$192)*(Data!$D$2:$D$44262=$A378)*(Data!$E$2:$E$44262=$B378)*(Data!$F$2:$F$44262))</f>
        <v>6870</v>
      </c>
      <c r="F378" s="48" cm="1">
        <f t="array" ref="F378">SUMPRODUCT((Data!$B$2:$B$44262=F$192)*(Data!$D$2:$D$44262=$A378)*(Data!$E$2:$E$44262=$B378)*(Data!$F$2:$F$44262))</f>
        <v>7610</v>
      </c>
      <c r="G378" s="52"/>
      <c r="H378" s="68">
        <f>IF((F378/C378)-1&gt;10,ROUND((F378/C378)-1,2),ROUND((F378/C378)-1,3))</f>
        <v>0.72399999999999998</v>
      </c>
      <c r="I378" s="68">
        <f>IF((F378/D378)-1&gt;10,ROUND((F378/D378)-1,2),ROUND((F378/D378)-1,3))</f>
        <v>0.34599999999999997</v>
      </c>
      <c r="J378" s="69">
        <f>IF((F378/E378)-1&gt;10,ROUND((F378/E378)-1,2),ROUND((F378/E378)-1,3))</f>
        <v>0.108</v>
      </c>
      <c r="K378" s="52"/>
      <c r="L378" s="52"/>
      <c r="M378" s="52"/>
      <c r="N378" s="52"/>
      <c r="O378" s="52"/>
      <c r="P378" s="52"/>
      <c r="Q378" s="52"/>
      <c r="R378" s="52"/>
      <c r="S378" s="52"/>
      <c r="T378" s="52"/>
      <c r="U378" s="52"/>
      <c r="V378" s="52"/>
      <c r="W378" s="47"/>
      <c r="X378" s="47"/>
      <c r="Y378" s="47"/>
      <c r="Z378" s="47"/>
      <c r="AA378" s="47"/>
      <c r="AB378" s="47"/>
      <c r="AC378" s="47"/>
      <c r="AD378" s="47"/>
      <c r="AE378" s="47"/>
      <c r="AF378" s="47"/>
      <c r="AG378" s="47"/>
      <c r="AH378" s="52"/>
    </row>
  </sheetData>
  <phoneticPr fontId="20"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AH209"/>
  <sheetViews>
    <sheetView zoomScaleNormal="100" workbookViewId="0">
      <pane ySplit="4" topLeftCell="A5" activePane="bottomLeft" state="frozen"/>
      <selection pane="bottomLeft"/>
    </sheetView>
  </sheetViews>
  <sheetFormatPr defaultColWidth="9.140625" defaultRowHeight="15" x14ac:dyDescent="0.2"/>
  <cols>
    <col min="1" max="1" width="37.85546875" style="70" customWidth="1"/>
    <col min="2" max="2" width="62.140625" style="70" customWidth="1"/>
    <col min="3" max="18" width="9.85546875" style="70" customWidth="1"/>
    <col min="19" max="20" width="14.85546875" style="70" hidden="1" customWidth="1"/>
    <col min="21" max="16384" width="9.140625" style="70"/>
  </cols>
  <sheetData>
    <row r="1" spans="1:34" ht="18.75" customHeight="1" x14ac:dyDescent="0.2">
      <c r="A1" s="81" t="s">
        <v>363</v>
      </c>
      <c r="B1" s="82"/>
      <c r="C1" s="82"/>
      <c r="D1" s="82"/>
      <c r="E1" s="82"/>
      <c r="F1" s="82"/>
      <c r="G1" s="82"/>
      <c r="H1" s="82"/>
      <c r="I1" s="82"/>
      <c r="J1" s="82"/>
      <c r="K1" s="82"/>
      <c r="L1" s="82"/>
      <c r="M1" s="82"/>
      <c r="N1" s="82"/>
      <c r="O1" s="82"/>
      <c r="P1" s="82"/>
      <c r="Q1" s="82"/>
      <c r="R1" s="82"/>
      <c r="S1" s="82"/>
      <c r="T1" s="82"/>
      <c r="U1" s="80"/>
      <c r="V1" s="80"/>
      <c r="W1" s="80"/>
      <c r="X1" s="80"/>
      <c r="Y1" s="80"/>
      <c r="Z1" s="47"/>
      <c r="AA1" s="47"/>
      <c r="AB1" s="47"/>
      <c r="AC1" s="47"/>
      <c r="AD1" s="47"/>
      <c r="AE1" s="47"/>
      <c r="AF1" s="47"/>
      <c r="AG1" s="47"/>
      <c r="AH1" s="47"/>
    </row>
    <row r="2" spans="1:34" ht="16.5" thickBot="1" x14ac:dyDescent="0.3">
      <c r="A2" s="68"/>
      <c r="B2" s="68"/>
      <c r="C2" s="83"/>
      <c r="D2" s="83"/>
      <c r="E2" s="83"/>
      <c r="F2" s="83"/>
      <c r="G2" s="83"/>
      <c r="H2" s="51" t="s">
        <v>1</v>
      </c>
      <c r="I2" s="83"/>
      <c r="J2" s="83"/>
      <c r="K2" s="83"/>
      <c r="L2" s="83"/>
      <c r="M2" s="84"/>
      <c r="N2" s="84"/>
      <c r="O2" s="84"/>
      <c r="P2" s="84"/>
      <c r="Q2" s="84"/>
      <c r="R2" s="84"/>
      <c r="S2" s="85"/>
      <c r="T2" s="85"/>
      <c r="U2" s="52"/>
      <c r="V2" s="52"/>
      <c r="W2" s="52"/>
      <c r="X2" s="52"/>
      <c r="Y2" s="47"/>
      <c r="Z2" s="47"/>
      <c r="AA2" s="47"/>
      <c r="AB2" s="47"/>
      <c r="AC2" s="47"/>
      <c r="AD2" s="47"/>
      <c r="AE2" s="47"/>
      <c r="AF2" s="47"/>
      <c r="AG2" s="47"/>
      <c r="AH2" s="47"/>
    </row>
    <row r="3" spans="1:34" s="91" customFormat="1" ht="46.5" customHeight="1" thickBot="1" x14ac:dyDescent="0.3">
      <c r="A3" s="86" t="s">
        <v>2</v>
      </c>
      <c r="B3" s="87"/>
      <c r="C3" s="88" t="s">
        <v>3</v>
      </c>
      <c r="D3" s="88" t="s">
        <v>4</v>
      </c>
      <c r="E3" s="88" t="s">
        <v>5</v>
      </c>
      <c r="F3" s="88" t="s">
        <v>6</v>
      </c>
      <c r="G3" s="88" t="s">
        <v>7</v>
      </c>
      <c r="H3" s="88" t="s">
        <v>8</v>
      </c>
      <c r="I3" s="88" t="s">
        <v>9</v>
      </c>
      <c r="J3" s="88" t="s">
        <v>10</v>
      </c>
      <c r="K3" s="88" t="s">
        <v>11</v>
      </c>
      <c r="L3" s="88" t="s">
        <v>175</v>
      </c>
      <c r="M3" s="88" t="s">
        <v>188</v>
      </c>
      <c r="N3" s="88" t="s">
        <v>218</v>
      </c>
      <c r="O3" s="88" t="s">
        <v>221</v>
      </c>
      <c r="P3" s="88" t="s">
        <v>222</v>
      </c>
      <c r="Q3" s="88" t="s">
        <v>231</v>
      </c>
      <c r="R3" s="89" t="s">
        <v>245</v>
      </c>
      <c r="S3" s="90" t="str">
        <f>_xlfn.CONCAT("Year ending ", config!B5, " ", config!B6 - 1)</f>
        <v>Year ending March 2024</v>
      </c>
      <c r="T3" s="89" t="str">
        <f>_xlfn.CONCAT("Year ending ", config!B5, " ", config!B6 )</f>
        <v>Year ending March 2025</v>
      </c>
      <c r="U3" s="45"/>
      <c r="V3" s="45"/>
      <c r="W3" s="45"/>
      <c r="X3" s="45"/>
      <c r="Y3" s="68"/>
      <c r="Z3" s="68"/>
      <c r="AA3" s="68"/>
      <c r="AB3" s="68"/>
      <c r="AC3" s="68"/>
      <c r="AD3" s="68"/>
      <c r="AE3" s="68"/>
      <c r="AF3" s="68"/>
      <c r="AG3" s="68"/>
      <c r="AH3" s="68"/>
    </row>
    <row r="4" spans="1:34" ht="15.75" x14ac:dyDescent="0.25">
      <c r="A4" s="92" t="s">
        <v>12</v>
      </c>
      <c r="B4" s="93"/>
      <c r="C4" s="71">
        <f>IF(FIRE0902_working!C4="..","..",ROUND(FIRE0902_working!C4,0))</f>
        <v>153804</v>
      </c>
      <c r="D4" s="71">
        <f>IF(FIRE0902_working!D4="..","..",ROUND(FIRE0902_working!D4,0))</f>
        <v>146770</v>
      </c>
      <c r="E4" s="71">
        <f>IF(FIRE0902_working!E4="..","..",ROUND(FIRE0902_working!E4,0))</f>
        <v>133520</v>
      </c>
      <c r="F4" s="71">
        <f>IF(FIRE0902_working!F4="..","..",ROUND(FIRE0902_working!F4,0))</f>
        <v>135081</v>
      </c>
      <c r="G4" s="71">
        <f>IF(FIRE0902_working!G4="..","..",ROUND(FIRE0902_working!G4,0))</f>
        <v>131415</v>
      </c>
      <c r="H4" s="71">
        <f>IF(FIRE0902_working!H4="..","..",ROUND(FIRE0902_working!H4,0))</f>
        <v>125340</v>
      </c>
      <c r="I4" s="71">
        <f>IF(FIRE0902_working!I4="..","..",ROUND(FIRE0902_working!I4,0))</f>
        <v>153001</v>
      </c>
      <c r="J4" s="71">
        <f>IF(FIRE0902_working!J4="..","..",ROUND(FIRE0902_working!J4,0))</f>
        <v>174698</v>
      </c>
      <c r="K4" s="71">
        <f>IF(FIRE0902_working!K4="..","..",ROUND(FIRE0902_working!K4,0))</f>
        <v>172734</v>
      </c>
      <c r="L4" s="71">
        <f>IF(FIRE0902_working!L4="..","..",ROUND(FIRE0902_working!L4,0))</f>
        <v>162389</v>
      </c>
      <c r="M4" s="71">
        <f>IF(FIRE0902_working!M4="..","..",ROUND(FIRE0902_working!M4,0))</f>
        <v>172209</v>
      </c>
      <c r="N4" s="71">
        <f>IF(FIRE0902_working!N4="..","..",ROUND(FIRE0902_working!N4,0))</f>
        <v>151029</v>
      </c>
      <c r="O4" s="71">
        <f>IF(FIRE0902_working!O4="..","..",ROUND(FIRE0902_working!O4,0))</f>
        <v>194654</v>
      </c>
      <c r="P4" s="71">
        <f>IF(FIRE0902_working!P4="..","..",ROUND(FIRE0902_working!P4,0))</f>
        <v>199291</v>
      </c>
      <c r="Q4" s="71">
        <f>IF(FIRE0902_working!P4="..","..",ROUND(FIRE0902_working!Q4,0))</f>
        <v>207470</v>
      </c>
      <c r="R4" s="72">
        <f>IF(FIRE0902_working!Q4="..","..",ROUND(FIRE0902_working!R4,0))</f>
        <v>211222</v>
      </c>
      <c r="S4" s="73">
        <f>IF(FIRE0902_working!S4="..","..",ROUND(FIRE0902_working!S4,0))</f>
        <v>207470</v>
      </c>
      <c r="T4" s="72">
        <f>IF(FIRE0902_working!T4="..","..",ROUND(FIRE0902_working!T4,0))</f>
        <v>211222</v>
      </c>
      <c r="U4" s="47"/>
      <c r="V4" s="47"/>
      <c r="W4" s="47"/>
      <c r="X4" s="47"/>
      <c r="Y4" s="47"/>
      <c r="Z4" s="47"/>
      <c r="AA4" s="47"/>
      <c r="AB4" s="47"/>
      <c r="AC4" s="47"/>
      <c r="AD4" s="47"/>
      <c r="AE4" s="47"/>
      <c r="AF4" s="47"/>
      <c r="AG4" s="47"/>
      <c r="AH4" s="47"/>
    </row>
    <row r="5" spans="1:34" s="91" customFormat="1" ht="15.75" x14ac:dyDescent="0.25">
      <c r="A5" s="94" t="s">
        <v>13</v>
      </c>
      <c r="B5" s="59" t="s">
        <v>12</v>
      </c>
      <c r="C5" s="45">
        <f>IF(FIRE0902_working!C5="..","..",ROUND(FIRE0902_working!C5,0))</f>
        <v>33621</v>
      </c>
      <c r="D5" s="45">
        <f>IF(FIRE0902_working!D5="..","..",ROUND(FIRE0902_working!D5,0))</f>
        <v>30103</v>
      </c>
      <c r="E5" s="45">
        <f>IF(FIRE0902_working!E5="..","..",ROUND(FIRE0902_working!E5,0))</f>
        <v>28343</v>
      </c>
      <c r="F5" s="45">
        <f>IF(FIRE0902_working!F5="..","..",ROUND(FIRE0902_working!F5,0))</f>
        <v>27928</v>
      </c>
      <c r="G5" s="45">
        <f>IF(FIRE0902_working!G5="..","..",ROUND(FIRE0902_working!G5,0))</f>
        <v>28120</v>
      </c>
      <c r="H5" s="45">
        <f>IF(FIRE0902_working!H5="..","..",ROUND(FIRE0902_working!H5,0))</f>
        <v>29090</v>
      </c>
      <c r="I5" s="45">
        <f>IF(FIRE0902_working!I5="..","..",ROUND(FIRE0902_working!I5,0))</f>
        <v>30897</v>
      </c>
      <c r="J5" s="45">
        <f>IF(FIRE0902_working!J5="..","..",ROUND(FIRE0902_working!J5,0))</f>
        <v>29925</v>
      </c>
      <c r="K5" s="45">
        <f>IF(FIRE0902_working!K5="..","..",ROUND(FIRE0902_working!K5,0))</f>
        <v>30062</v>
      </c>
      <c r="L5" s="45">
        <f>IF(FIRE0902_working!L5="..","..",ROUND(FIRE0902_working!L5,0))</f>
        <v>31118</v>
      </c>
      <c r="M5" s="45">
        <f>IF(FIRE0902_working!M5="..","..",ROUND(FIRE0902_working!M5,0))</f>
        <v>31108</v>
      </c>
      <c r="N5" s="45">
        <f>IF(FIRE0902_working!N5="..","..",ROUND(FIRE0902_working!N5,0))</f>
        <v>22544</v>
      </c>
      <c r="O5" s="45">
        <f>IF(FIRE0902_working!O5="..","..",ROUND(FIRE0902_working!O5,0))</f>
        <v>30647</v>
      </c>
      <c r="P5" s="45">
        <f>IF(FIRE0902_working!P5="..","..",ROUND(FIRE0902_working!P5,0))</f>
        <v>31194</v>
      </c>
      <c r="Q5" s="45">
        <f>IF(FIRE0902_working!P5="..","..",ROUND(FIRE0902_working!Q5,0))</f>
        <v>31867</v>
      </c>
      <c r="R5" s="72">
        <f>IF(FIRE0902_working!Q5="..","..",ROUND(FIRE0902_working!R5,0))</f>
        <v>32078</v>
      </c>
      <c r="S5" s="73">
        <f>IF(FIRE0902_working!S5="..","..",ROUND(FIRE0902_working!S5,0))</f>
        <v>31867</v>
      </c>
      <c r="T5" s="72">
        <f>IF(FIRE0902_working!T5="..","..",ROUND(FIRE0902_working!T5,0))</f>
        <v>32078</v>
      </c>
      <c r="U5" s="47"/>
      <c r="V5" s="47"/>
      <c r="W5" s="47"/>
      <c r="X5" s="47"/>
      <c r="Y5" s="47"/>
      <c r="Z5" s="47"/>
      <c r="AA5" s="47"/>
      <c r="AB5" s="47"/>
      <c r="AC5" s="47"/>
      <c r="AD5" s="47"/>
      <c r="AE5" s="47"/>
      <c r="AF5" s="47"/>
      <c r="AG5" s="47"/>
      <c r="AH5" s="68"/>
    </row>
    <row r="6" spans="1:34" x14ac:dyDescent="0.2">
      <c r="A6" s="95" t="s">
        <v>13</v>
      </c>
      <c r="B6" s="61" t="s">
        <v>14</v>
      </c>
      <c r="C6" s="48">
        <f>IF(FIRE0902_working!C6="..","..",ROUND(FIRE0902_working!C6,0))</f>
        <v>8439</v>
      </c>
      <c r="D6" s="48">
        <f>IF(FIRE0902_working!D6="..","..",ROUND(FIRE0902_working!D6,0))</f>
        <v>8039</v>
      </c>
      <c r="E6" s="48">
        <f>IF(FIRE0902_working!E6="..","..",ROUND(FIRE0902_working!E6,0))</f>
        <v>7991</v>
      </c>
      <c r="F6" s="48">
        <f>IF(FIRE0902_working!F6="..","..",ROUND(FIRE0902_working!F6,0))</f>
        <v>6944</v>
      </c>
      <c r="G6" s="48">
        <f>IF(FIRE0902_working!G6="..","..",ROUND(FIRE0902_working!G6,0))</f>
        <v>6895</v>
      </c>
      <c r="H6" s="48">
        <f>IF(FIRE0902_working!H6="..","..",ROUND(FIRE0902_working!H6,0))</f>
        <v>6407</v>
      </c>
      <c r="I6" s="48">
        <f>IF(FIRE0902_working!I6="..","..",ROUND(FIRE0902_working!I6,0))</f>
        <v>5883</v>
      </c>
      <c r="J6" s="48">
        <f>IF(FIRE0902_working!J6="..","..",ROUND(FIRE0902_working!J6,0))</f>
        <v>5412</v>
      </c>
      <c r="K6" s="48">
        <f>IF(FIRE0902_working!K6="..","..",ROUND(FIRE0902_working!K6,0))</f>
        <v>5042</v>
      </c>
      <c r="L6" s="48">
        <f>IF(FIRE0902_working!L6="..","..",ROUND(FIRE0902_working!L6,0))</f>
        <v>4646</v>
      </c>
      <c r="M6" s="48">
        <f>IF(FIRE0902_working!M6="..","..",ROUND(FIRE0902_working!M6,0))</f>
        <v>4554</v>
      </c>
      <c r="N6" s="48">
        <f>IF(FIRE0902_working!N6="..","..",ROUND(FIRE0902_working!N6,0))</f>
        <v>3032</v>
      </c>
      <c r="O6" s="48">
        <f>IF(FIRE0902_working!O6="..","..",ROUND(FIRE0902_working!O6,0))</f>
        <v>3971</v>
      </c>
      <c r="P6" s="48">
        <f>IF(FIRE0902_working!P6="..","..",ROUND(FIRE0902_working!P6,0))</f>
        <v>3786</v>
      </c>
      <c r="Q6" s="48">
        <f>IF(FIRE0902_working!P6="..","..",ROUND(FIRE0902_working!Q6,0))</f>
        <v>3696</v>
      </c>
      <c r="R6" s="74">
        <f>IF(FIRE0902_working!Q6="..","..",ROUND(FIRE0902_working!R6,0))</f>
        <v>3400</v>
      </c>
      <c r="S6" s="75">
        <f>IF(FIRE0902_working!S6="..","..",ROUND(FIRE0902_working!S6,0))</f>
        <v>3696</v>
      </c>
      <c r="T6" s="74">
        <f>IF(FIRE0902_working!T6="..","..",ROUND(FIRE0902_working!T6,0))</f>
        <v>3400</v>
      </c>
      <c r="U6" s="47"/>
      <c r="V6" s="47"/>
      <c r="W6" s="47"/>
      <c r="X6" s="47"/>
      <c r="Y6" s="47"/>
      <c r="Z6" s="47"/>
      <c r="AA6" s="47"/>
      <c r="AB6" s="47"/>
      <c r="AC6" s="47"/>
      <c r="AD6" s="47"/>
      <c r="AE6" s="47"/>
      <c r="AF6" s="47"/>
      <c r="AG6" s="47"/>
      <c r="AH6" s="47"/>
    </row>
    <row r="7" spans="1:34" x14ac:dyDescent="0.2">
      <c r="A7" s="95" t="s">
        <v>13</v>
      </c>
      <c r="B7" s="61" t="s">
        <v>15</v>
      </c>
      <c r="C7" s="48" t="str">
        <f>IF(FIRE0902_working!C7="..","..",ROUND(FIRE0902_working!C7,0))</f>
        <v>..</v>
      </c>
      <c r="D7" s="48">
        <f>IF(FIRE0902_working!D7="..","..",ROUND(FIRE0902_working!D7,0))</f>
        <v>7</v>
      </c>
      <c r="E7" s="48">
        <f>IF(FIRE0902_working!E7="..","..",ROUND(FIRE0902_working!E7,0))</f>
        <v>13</v>
      </c>
      <c r="F7" s="48">
        <f>IF(FIRE0902_working!F7="..","..",ROUND(FIRE0902_working!F7,0))</f>
        <v>1817</v>
      </c>
      <c r="G7" s="48">
        <f>IF(FIRE0902_working!G7="..","..",ROUND(FIRE0902_working!G7,0))</f>
        <v>1993</v>
      </c>
      <c r="H7" s="48">
        <f>IF(FIRE0902_working!H7="..","..",ROUND(FIRE0902_working!H7,0))</f>
        <v>2052</v>
      </c>
      <c r="I7" s="48">
        <f>IF(FIRE0902_working!I7="..","..",ROUND(FIRE0902_working!I7,0))</f>
        <v>2154</v>
      </c>
      <c r="J7" s="48">
        <f>IF(FIRE0902_working!J7="..","..",ROUND(FIRE0902_working!J7,0))</f>
        <v>1938</v>
      </c>
      <c r="K7" s="48">
        <f>IF(FIRE0902_working!K7="..","..",ROUND(FIRE0902_working!K7,0))</f>
        <v>2178</v>
      </c>
      <c r="L7" s="48">
        <f>IF(FIRE0902_working!L7="..","..",ROUND(FIRE0902_working!L7,0))</f>
        <v>2118</v>
      </c>
      <c r="M7" s="48">
        <f>IF(FIRE0902_working!M7="..","..",ROUND(FIRE0902_working!M7,0))</f>
        <v>2233</v>
      </c>
      <c r="N7" s="48">
        <f>IF(FIRE0902_working!N7="..","..",ROUND(FIRE0902_working!N7,0))</f>
        <v>1487</v>
      </c>
      <c r="O7" s="48">
        <f>IF(FIRE0902_working!O7="..","..",ROUND(FIRE0902_working!O7,0))</f>
        <v>1942</v>
      </c>
      <c r="P7" s="48">
        <f>IF(FIRE0902_working!P7="..","..",ROUND(FIRE0902_working!P7,0))</f>
        <v>2087</v>
      </c>
      <c r="Q7" s="48">
        <f>IF(FIRE0902_working!P7="..","..",ROUND(FIRE0902_working!Q7,0))</f>
        <v>2135</v>
      </c>
      <c r="R7" s="74">
        <f>IF(FIRE0902_working!Q7="..","..",ROUND(FIRE0902_working!R7,0))</f>
        <v>2057</v>
      </c>
      <c r="S7" s="75">
        <f>IF(FIRE0902_working!S7="..","..",ROUND(FIRE0902_working!S7,0))</f>
        <v>2135</v>
      </c>
      <c r="T7" s="74">
        <f>IF(FIRE0902_working!T7="..","..",ROUND(FIRE0902_working!T7,0))</f>
        <v>2057</v>
      </c>
      <c r="U7" s="47"/>
      <c r="V7" s="47"/>
      <c r="W7" s="47"/>
      <c r="X7" s="47"/>
      <c r="Y7" s="47"/>
      <c r="Z7" s="47"/>
      <c r="AA7" s="47"/>
      <c r="AB7" s="47"/>
      <c r="AC7" s="47"/>
      <c r="AD7" s="47"/>
      <c r="AE7" s="47"/>
      <c r="AF7" s="47"/>
      <c r="AG7" s="47"/>
      <c r="AH7" s="47"/>
    </row>
    <row r="8" spans="1:34" x14ac:dyDescent="0.2">
      <c r="A8" s="95" t="s">
        <v>13</v>
      </c>
      <c r="B8" s="61" t="s">
        <v>17</v>
      </c>
      <c r="C8" s="48">
        <f>IF(FIRE0902_working!C8="..","..",ROUND(FIRE0902_working!C8,0))</f>
        <v>16981</v>
      </c>
      <c r="D8" s="48">
        <f>IF(FIRE0902_working!D8="..","..",ROUND(FIRE0902_working!D8,0))</f>
        <v>14585</v>
      </c>
      <c r="E8" s="48">
        <f>IF(FIRE0902_working!E8="..","..",ROUND(FIRE0902_working!E8,0))</f>
        <v>13396</v>
      </c>
      <c r="F8" s="48">
        <f>IF(FIRE0902_working!F8="..","..",ROUND(FIRE0902_working!F8,0))</f>
        <v>8587</v>
      </c>
      <c r="G8" s="48">
        <f>IF(FIRE0902_working!G8="..","..",ROUND(FIRE0902_working!G8,0))</f>
        <v>7842</v>
      </c>
      <c r="H8" s="48">
        <f>IF(FIRE0902_working!H8="..","..",ROUND(FIRE0902_working!H8,0))</f>
        <v>8153</v>
      </c>
      <c r="I8" s="48">
        <f>IF(FIRE0902_working!I8="..","..",ROUND(FIRE0902_working!I8,0))</f>
        <v>8846</v>
      </c>
      <c r="J8" s="48">
        <f>IF(FIRE0902_working!J8="..","..",ROUND(FIRE0902_working!J8,0))</f>
        <v>8451</v>
      </c>
      <c r="K8" s="48">
        <f>IF(FIRE0902_working!K8="..","..",ROUND(FIRE0902_working!K8,0))</f>
        <v>8207</v>
      </c>
      <c r="L8" s="48">
        <f>IF(FIRE0902_working!L8="..","..",ROUND(FIRE0902_working!L8,0))</f>
        <v>8999</v>
      </c>
      <c r="M8" s="48">
        <f>IF(FIRE0902_working!M8="..","..",ROUND(FIRE0902_working!M8,0))</f>
        <v>9262</v>
      </c>
      <c r="N8" s="48">
        <f>IF(FIRE0902_working!N8="..","..",ROUND(FIRE0902_working!N8,0))</f>
        <v>7367</v>
      </c>
      <c r="O8" s="48">
        <f>IF(FIRE0902_working!O8="..","..",ROUND(FIRE0902_working!O8,0))</f>
        <v>9473</v>
      </c>
      <c r="P8" s="48">
        <f>IF(FIRE0902_working!P8="..","..",ROUND(FIRE0902_working!P8,0))</f>
        <v>9440</v>
      </c>
      <c r="Q8" s="48">
        <f>IF(FIRE0902_working!P8="..","..",ROUND(FIRE0902_working!Q8,0))</f>
        <v>9791</v>
      </c>
      <c r="R8" s="74">
        <f>IF(FIRE0902_working!Q8="..","..",ROUND(FIRE0902_working!R8,0))</f>
        <v>10268</v>
      </c>
      <c r="S8" s="75">
        <f>IF(FIRE0902_working!S8="..","..",ROUND(FIRE0902_working!S8,0))</f>
        <v>9791</v>
      </c>
      <c r="T8" s="74">
        <f>IF(FIRE0902_working!T8="..","..",ROUND(FIRE0902_working!T8,0))</f>
        <v>10268</v>
      </c>
      <c r="U8" s="47"/>
      <c r="V8" s="47"/>
      <c r="W8" s="47"/>
      <c r="X8" s="47"/>
      <c r="Y8" s="47"/>
      <c r="Z8" s="47"/>
      <c r="AA8" s="47"/>
      <c r="AB8" s="47"/>
      <c r="AC8" s="47"/>
      <c r="AD8" s="47"/>
      <c r="AE8" s="47"/>
      <c r="AF8" s="47"/>
      <c r="AG8" s="47"/>
      <c r="AH8" s="47"/>
    </row>
    <row r="9" spans="1:34" x14ac:dyDescent="0.2">
      <c r="A9" s="95" t="s">
        <v>13</v>
      </c>
      <c r="B9" s="61" t="s">
        <v>18</v>
      </c>
      <c r="C9" s="48" t="str">
        <f>IF(FIRE0902_working!C9="..","..",ROUND(FIRE0902_working!C9,0))</f>
        <v>..</v>
      </c>
      <c r="D9" s="48">
        <f>IF(FIRE0902_working!D9="..","..",ROUND(FIRE0902_working!D9,0))</f>
        <v>10</v>
      </c>
      <c r="E9" s="48">
        <f>IF(FIRE0902_working!E9="..","..",ROUND(FIRE0902_working!E9,0))</f>
        <v>12</v>
      </c>
      <c r="F9" s="48">
        <f>IF(FIRE0902_working!F9="..","..",ROUND(FIRE0902_working!F9,0))</f>
        <v>4855</v>
      </c>
      <c r="G9" s="48">
        <f>IF(FIRE0902_working!G9="..","..",ROUND(FIRE0902_working!G9,0))</f>
        <v>5936</v>
      </c>
      <c r="H9" s="48">
        <f>IF(FIRE0902_working!H9="..","..",ROUND(FIRE0902_working!H9,0))</f>
        <v>6672</v>
      </c>
      <c r="I9" s="48">
        <f>IF(FIRE0902_working!I9="..","..",ROUND(FIRE0902_working!I9,0))</f>
        <v>7938</v>
      </c>
      <c r="J9" s="48">
        <f>IF(FIRE0902_working!J9="..","..",ROUND(FIRE0902_working!J9,0))</f>
        <v>8229</v>
      </c>
      <c r="K9" s="48">
        <f>IF(FIRE0902_working!K9="..","..",ROUND(FIRE0902_working!K9,0))</f>
        <v>8737</v>
      </c>
      <c r="L9" s="48">
        <f>IF(FIRE0902_working!L9="..","..",ROUND(FIRE0902_working!L9,0))</f>
        <v>9568</v>
      </c>
      <c r="M9" s="48">
        <f>IF(FIRE0902_working!M9="..","..",ROUND(FIRE0902_working!M9,0))</f>
        <v>9585</v>
      </c>
      <c r="N9" s="48">
        <f>IF(FIRE0902_working!N9="..","..",ROUND(FIRE0902_working!N9,0))</f>
        <v>6924</v>
      </c>
      <c r="O9" s="48">
        <f>IF(FIRE0902_working!O9="..","..",ROUND(FIRE0902_working!O9,0))</f>
        <v>10122</v>
      </c>
      <c r="P9" s="48">
        <f>IF(FIRE0902_working!P9="..","..",ROUND(FIRE0902_working!P9,0))</f>
        <v>10488</v>
      </c>
      <c r="Q9" s="48">
        <f>IF(FIRE0902_working!P9="..","..",ROUND(FIRE0902_working!Q9,0))</f>
        <v>10994</v>
      </c>
      <c r="R9" s="74">
        <f>IF(FIRE0902_working!Q9="..","..",ROUND(FIRE0902_working!R9,0))</f>
        <v>11431</v>
      </c>
      <c r="S9" s="75">
        <f>IF(FIRE0902_working!S9="..","..",ROUND(FIRE0902_working!S9,0))</f>
        <v>10994</v>
      </c>
      <c r="T9" s="74">
        <f>IF(FIRE0902_working!T9="..","..",ROUND(FIRE0902_working!T9,0))</f>
        <v>11431</v>
      </c>
      <c r="U9" s="47"/>
      <c r="V9" s="47"/>
      <c r="W9" s="47"/>
      <c r="X9" s="47"/>
      <c r="Y9" s="47"/>
      <c r="Z9" s="47"/>
      <c r="AA9" s="47"/>
      <c r="AB9" s="47"/>
      <c r="AC9" s="47"/>
      <c r="AD9" s="47"/>
      <c r="AE9" s="47"/>
      <c r="AF9" s="47"/>
      <c r="AG9" s="47"/>
      <c r="AH9" s="47"/>
    </row>
    <row r="10" spans="1:34" x14ac:dyDescent="0.2">
      <c r="A10" s="95" t="s">
        <v>13</v>
      </c>
      <c r="B10" s="61" t="s">
        <v>19</v>
      </c>
      <c r="C10" s="48">
        <f>IF(FIRE0902_working!C10="..","..",ROUND(FIRE0902_working!C10,0))</f>
        <v>1794</v>
      </c>
      <c r="D10" s="48">
        <f>IF(FIRE0902_working!D10="..","..",ROUND(FIRE0902_working!D10,0))</f>
        <v>1842</v>
      </c>
      <c r="E10" s="48">
        <f>IF(FIRE0902_working!E10="..","..",ROUND(FIRE0902_working!E10,0))</f>
        <v>1740</v>
      </c>
      <c r="F10" s="48">
        <f>IF(FIRE0902_working!F10="..","..",ROUND(FIRE0902_working!F10,0))</f>
        <v>1030</v>
      </c>
      <c r="G10" s="48">
        <f>IF(FIRE0902_working!G10="..","..",ROUND(FIRE0902_working!G10,0))</f>
        <v>857</v>
      </c>
      <c r="H10" s="48">
        <f>IF(FIRE0902_working!H10="..","..",ROUND(FIRE0902_working!H10,0))</f>
        <v>856</v>
      </c>
      <c r="I10" s="48">
        <f>IF(FIRE0902_working!I10="..","..",ROUND(FIRE0902_working!I10,0))</f>
        <v>848</v>
      </c>
      <c r="J10" s="48">
        <f>IF(FIRE0902_working!J10="..","..",ROUND(FIRE0902_working!J10,0))</f>
        <v>971</v>
      </c>
      <c r="K10" s="48">
        <f>IF(FIRE0902_working!K10="..","..",ROUND(FIRE0902_working!K10,0))</f>
        <v>819</v>
      </c>
      <c r="L10" s="48">
        <f>IF(FIRE0902_working!L10="..","..",ROUND(FIRE0902_working!L10,0))</f>
        <v>844</v>
      </c>
      <c r="M10" s="48">
        <f>IF(FIRE0902_working!M10="..","..",ROUND(FIRE0902_working!M10,0))</f>
        <v>739</v>
      </c>
      <c r="N10" s="48">
        <f>IF(FIRE0902_working!N10="..","..",ROUND(FIRE0902_working!N10,0))</f>
        <v>529</v>
      </c>
      <c r="O10" s="48">
        <f>IF(FIRE0902_working!O10="..","..",ROUND(FIRE0902_working!O10,0))</f>
        <v>637</v>
      </c>
      <c r="P10" s="48">
        <f>IF(FIRE0902_working!P10="..","..",ROUND(FIRE0902_working!P10,0))</f>
        <v>591</v>
      </c>
      <c r="Q10" s="48">
        <f>IF(FIRE0902_working!P10="..","..",ROUND(FIRE0902_working!Q10,0))</f>
        <v>572</v>
      </c>
      <c r="R10" s="74">
        <f>IF(FIRE0902_working!Q10="..","..",ROUND(FIRE0902_working!R10,0))</f>
        <v>497</v>
      </c>
      <c r="S10" s="75">
        <f>IF(FIRE0902_working!S10="..","..",ROUND(FIRE0902_working!S10,0))</f>
        <v>572</v>
      </c>
      <c r="T10" s="74">
        <f>IF(FIRE0902_working!T10="..","..",ROUND(FIRE0902_working!T10,0))</f>
        <v>497</v>
      </c>
      <c r="U10" s="47"/>
      <c r="V10" s="47"/>
      <c r="W10" s="47"/>
      <c r="X10" s="47"/>
      <c r="Y10" s="47"/>
      <c r="Z10" s="47"/>
      <c r="AA10" s="47"/>
      <c r="AB10" s="47"/>
      <c r="AC10" s="47"/>
      <c r="AD10" s="47"/>
      <c r="AE10" s="47"/>
      <c r="AF10" s="47"/>
      <c r="AG10" s="47"/>
      <c r="AH10" s="47"/>
    </row>
    <row r="11" spans="1:34" x14ac:dyDescent="0.2">
      <c r="A11" s="95" t="s">
        <v>13</v>
      </c>
      <c r="B11" s="61" t="s">
        <v>20</v>
      </c>
      <c r="C11" s="48" t="str">
        <f>IF(FIRE0902_working!C11="..","..",ROUND(FIRE0902_working!C11,0))</f>
        <v>..</v>
      </c>
      <c r="D11" s="48">
        <f>IF(FIRE0902_working!D11="..","..",ROUND(FIRE0902_working!D11,0))</f>
        <v>3</v>
      </c>
      <c r="E11" s="48">
        <f>IF(FIRE0902_working!E11="..","..",ROUND(FIRE0902_working!E11,0))</f>
        <v>4</v>
      </c>
      <c r="F11" s="48">
        <f>IF(FIRE0902_working!F11="..","..",ROUND(FIRE0902_working!F11,0))</f>
        <v>1101</v>
      </c>
      <c r="G11" s="48">
        <f>IF(FIRE0902_working!G11="..","..",ROUND(FIRE0902_working!G11,0))</f>
        <v>1344</v>
      </c>
      <c r="H11" s="48">
        <f>IF(FIRE0902_working!H11="..","..",ROUND(FIRE0902_working!H11,0))</f>
        <v>1475</v>
      </c>
      <c r="I11" s="48">
        <f>IF(FIRE0902_working!I11="..","..",ROUND(FIRE0902_working!I11,0))</f>
        <v>1594</v>
      </c>
      <c r="J11" s="48">
        <f>IF(FIRE0902_working!J11="..","..",ROUND(FIRE0902_working!J11,0))</f>
        <v>1589</v>
      </c>
      <c r="K11" s="48">
        <f>IF(FIRE0902_working!K11="..","..",ROUND(FIRE0902_working!K11,0))</f>
        <v>1552</v>
      </c>
      <c r="L11" s="48">
        <f>IF(FIRE0902_working!L11="..","..",ROUND(FIRE0902_working!L11,0))</f>
        <v>1532</v>
      </c>
      <c r="M11" s="48">
        <f>IF(FIRE0902_working!M11="..","..",ROUND(FIRE0902_working!M11,0))</f>
        <v>1424</v>
      </c>
      <c r="N11" s="48">
        <f>IF(FIRE0902_working!N11="..","..",ROUND(FIRE0902_working!N11,0))</f>
        <v>881</v>
      </c>
      <c r="O11" s="48">
        <f>IF(FIRE0902_working!O11="..","..",ROUND(FIRE0902_working!O11,0))</f>
        <v>1402</v>
      </c>
      <c r="P11" s="48">
        <f>IF(FIRE0902_working!P11="..","..",ROUND(FIRE0902_working!P11,0))</f>
        <v>1553</v>
      </c>
      <c r="Q11" s="48">
        <f>IF(FIRE0902_working!P11="..","..",ROUND(FIRE0902_working!Q11,0))</f>
        <v>1321</v>
      </c>
      <c r="R11" s="74">
        <f>IF(FIRE0902_working!Q11="..","..",ROUND(FIRE0902_working!R11,0))</f>
        <v>1229</v>
      </c>
      <c r="S11" s="75">
        <f>IF(FIRE0902_working!S11="..","..",ROUND(FIRE0902_working!S11,0))</f>
        <v>1321</v>
      </c>
      <c r="T11" s="74">
        <f>IF(FIRE0902_working!T11="..","..",ROUND(FIRE0902_working!T11,0))</f>
        <v>1229</v>
      </c>
      <c r="U11" s="47"/>
      <c r="V11" s="47"/>
      <c r="W11" s="47"/>
      <c r="X11" s="47"/>
      <c r="Y11" s="47"/>
      <c r="Z11" s="47"/>
      <c r="AA11" s="47"/>
      <c r="AB11" s="47"/>
      <c r="AC11" s="47"/>
      <c r="AD11" s="47"/>
      <c r="AE11" s="47"/>
      <c r="AF11" s="47"/>
      <c r="AG11" s="47"/>
      <c r="AH11" s="47"/>
    </row>
    <row r="12" spans="1:34" x14ac:dyDescent="0.2">
      <c r="A12" s="95" t="s">
        <v>13</v>
      </c>
      <c r="B12" s="61" t="s">
        <v>21</v>
      </c>
      <c r="C12" s="48">
        <f>IF(FIRE0902_working!C12="..","..",ROUND(FIRE0902_working!C12,0))</f>
        <v>968</v>
      </c>
      <c r="D12" s="48">
        <f>IF(FIRE0902_working!D12="..","..",ROUND(FIRE0902_working!D12,0))</f>
        <v>796</v>
      </c>
      <c r="E12" s="48">
        <f>IF(FIRE0902_working!E12="..","..",ROUND(FIRE0902_working!E12,0))</f>
        <v>680</v>
      </c>
      <c r="F12" s="48">
        <f>IF(FIRE0902_working!F12="..","..",ROUND(FIRE0902_working!F12,0))</f>
        <v>545</v>
      </c>
      <c r="G12" s="48">
        <f>IF(FIRE0902_working!G12="..","..",ROUND(FIRE0902_working!G12,0))</f>
        <v>534</v>
      </c>
      <c r="H12" s="48">
        <f>IF(FIRE0902_working!H12="..","..",ROUND(FIRE0902_working!H12,0))</f>
        <v>605</v>
      </c>
      <c r="I12" s="48">
        <f>IF(FIRE0902_working!I12="..","..",ROUND(FIRE0902_working!I12,0))</f>
        <v>617</v>
      </c>
      <c r="J12" s="48">
        <f>IF(FIRE0902_working!J12="..","..",ROUND(FIRE0902_working!J12,0))</f>
        <v>662</v>
      </c>
      <c r="K12" s="48">
        <f>IF(FIRE0902_working!K12="..","..",ROUND(FIRE0902_working!K12,0))</f>
        <v>660</v>
      </c>
      <c r="L12" s="48">
        <f>IF(FIRE0902_working!L12="..","..",ROUND(FIRE0902_working!L12,0))</f>
        <v>709</v>
      </c>
      <c r="M12" s="48">
        <f>IF(FIRE0902_working!M12="..","..",ROUND(FIRE0902_working!M12,0))</f>
        <v>722</v>
      </c>
      <c r="N12" s="48">
        <f>IF(FIRE0902_working!N12="..","..",ROUND(FIRE0902_working!N12,0))</f>
        <v>528</v>
      </c>
      <c r="O12" s="48">
        <f>IF(FIRE0902_working!O12="..","..",ROUND(FIRE0902_working!O12,0))</f>
        <v>600</v>
      </c>
      <c r="P12" s="48">
        <f>IF(FIRE0902_working!P12="..","..",ROUND(FIRE0902_working!P12,0))</f>
        <v>637</v>
      </c>
      <c r="Q12" s="48">
        <f>IF(FIRE0902_working!P12="..","..",ROUND(FIRE0902_working!Q12,0))</f>
        <v>759</v>
      </c>
      <c r="R12" s="74">
        <f>IF(FIRE0902_working!Q12="..","..",ROUND(FIRE0902_working!R12,0))</f>
        <v>734</v>
      </c>
      <c r="S12" s="75">
        <f>IF(FIRE0902_working!S12="..","..",ROUND(FIRE0902_working!S12,0))</f>
        <v>759</v>
      </c>
      <c r="T12" s="74">
        <f>IF(FIRE0902_working!T12="..","..",ROUND(FIRE0902_working!T12,0))</f>
        <v>734</v>
      </c>
      <c r="U12" s="47"/>
      <c r="V12" s="47"/>
      <c r="W12" s="47"/>
      <c r="X12" s="47"/>
      <c r="Y12" s="47"/>
      <c r="Z12" s="47"/>
      <c r="AA12" s="47"/>
      <c r="AB12" s="47"/>
      <c r="AC12" s="47"/>
      <c r="AD12" s="47"/>
      <c r="AE12" s="47"/>
      <c r="AF12" s="47"/>
      <c r="AG12" s="47"/>
      <c r="AH12" s="47"/>
    </row>
    <row r="13" spans="1:34" x14ac:dyDescent="0.2">
      <c r="A13" s="95" t="s">
        <v>13</v>
      </c>
      <c r="B13" s="61" t="s">
        <v>22</v>
      </c>
      <c r="C13" s="48">
        <f>IF(FIRE0902_working!C13="..","..",ROUND(FIRE0902_working!C13,0))</f>
        <v>3588</v>
      </c>
      <c r="D13" s="48">
        <f>IF(FIRE0902_working!D13="..","..",ROUND(FIRE0902_working!D13,0))</f>
        <v>3056</v>
      </c>
      <c r="E13" s="48">
        <f>IF(FIRE0902_working!E13="..","..",ROUND(FIRE0902_working!E13,0))</f>
        <v>2772</v>
      </c>
      <c r="F13" s="48">
        <f>IF(FIRE0902_working!F13="..","..",ROUND(FIRE0902_working!F13,0))</f>
        <v>2341</v>
      </c>
      <c r="G13" s="48">
        <f>IF(FIRE0902_working!G13="..","..",ROUND(FIRE0902_working!G13,0))</f>
        <v>2112</v>
      </c>
      <c r="H13" s="48">
        <f>IF(FIRE0902_working!H13="..","..",ROUND(FIRE0902_working!H13,0))</f>
        <v>2153</v>
      </c>
      <c r="I13" s="48">
        <f>IF(FIRE0902_working!I13="..","..",ROUND(FIRE0902_working!I13,0))</f>
        <v>2261</v>
      </c>
      <c r="J13" s="48">
        <f>IF(FIRE0902_working!J13="..","..",ROUND(FIRE0902_working!J13,0))</f>
        <v>1951</v>
      </c>
      <c r="K13" s="48">
        <f>IF(FIRE0902_working!K13="..","..",ROUND(FIRE0902_working!K13,0))</f>
        <v>2087</v>
      </c>
      <c r="L13" s="48">
        <f>IF(FIRE0902_working!L13="..","..",ROUND(FIRE0902_working!L13,0))</f>
        <v>2002</v>
      </c>
      <c r="M13" s="48">
        <f>IF(FIRE0902_working!M13="..","..",ROUND(FIRE0902_working!M13,0))</f>
        <v>1930</v>
      </c>
      <c r="N13" s="48">
        <f>IF(FIRE0902_working!N13="..","..",ROUND(FIRE0902_working!N13,0))</f>
        <v>1353</v>
      </c>
      <c r="O13" s="48">
        <f>IF(FIRE0902_working!O13="..","..",ROUND(FIRE0902_working!O13,0))</f>
        <v>1770</v>
      </c>
      <c r="P13" s="48">
        <f>IF(FIRE0902_working!P13="..","..",ROUND(FIRE0902_working!P13,0))</f>
        <v>1883</v>
      </c>
      <c r="Q13" s="48">
        <f>IF(FIRE0902_working!P13="..","..",ROUND(FIRE0902_working!Q13,0))</f>
        <v>1884</v>
      </c>
      <c r="R13" s="74">
        <f>IF(FIRE0902_working!Q13="..","..",ROUND(FIRE0902_working!R13,0))</f>
        <v>1733</v>
      </c>
      <c r="S13" s="75">
        <f>IF(FIRE0902_working!S13="..","..",ROUND(FIRE0902_working!S13,0))</f>
        <v>1884</v>
      </c>
      <c r="T13" s="74">
        <f>IF(FIRE0902_working!T13="..","..",ROUND(FIRE0902_working!T13,0))</f>
        <v>1733</v>
      </c>
      <c r="U13" s="47"/>
      <c r="V13" s="47"/>
      <c r="W13" s="47"/>
      <c r="X13" s="47"/>
      <c r="Y13" s="47"/>
      <c r="Z13" s="47"/>
      <c r="AA13" s="47"/>
      <c r="AB13" s="47"/>
      <c r="AC13" s="47"/>
      <c r="AD13" s="47"/>
      <c r="AE13" s="47"/>
      <c r="AF13" s="47"/>
      <c r="AG13" s="47"/>
      <c r="AH13" s="47"/>
    </row>
    <row r="14" spans="1:34" x14ac:dyDescent="0.2">
      <c r="A14" s="95" t="s">
        <v>13</v>
      </c>
      <c r="B14" s="61" t="s">
        <v>23</v>
      </c>
      <c r="C14" s="48">
        <f>IF(FIRE0902_working!C14="..","..",ROUND(FIRE0902_working!C14,0))</f>
        <v>1851</v>
      </c>
      <c r="D14" s="48">
        <f>IF(FIRE0902_working!D14="..","..",ROUND(FIRE0902_working!D14,0))</f>
        <v>1765</v>
      </c>
      <c r="E14" s="48">
        <f>IF(FIRE0902_working!E14="..","..",ROUND(FIRE0902_working!E14,0))</f>
        <v>1735</v>
      </c>
      <c r="F14" s="48">
        <f>IF(FIRE0902_working!F14="..","..",ROUND(FIRE0902_working!F14,0))</f>
        <v>708</v>
      </c>
      <c r="G14" s="48">
        <f>IF(FIRE0902_working!G14="..","..",ROUND(FIRE0902_working!G14,0))</f>
        <v>607</v>
      </c>
      <c r="H14" s="48">
        <f>IF(FIRE0902_working!H14="..","..",ROUND(FIRE0902_working!H14,0))</f>
        <v>717</v>
      </c>
      <c r="I14" s="48">
        <f>IF(FIRE0902_working!I14="..","..",ROUND(FIRE0902_working!I14,0))</f>
        <v>756</v>
      </c>
      <c r="J14" s="48">
        <f>IF(FIRE0902_working!J14="..","..",ROUND(FIRE0902_working!J14,0))</f>
        <v>722</v>
      </c>
      <c r="K14" s="48">
        <f>IF(FIRE0902_working!K14="..","..",ROUND(FIRE0902_working!K14,0))</f>
        <v>780</v>
      </c>
      <c r="L14" s="48">
        <f>IF(FIRE0902_working!L14="..","..",ROUND(FIRE0902_working!L14,0))</f>
        <v>700</v>
      </c>
      <c r="M14" s="48">
        <f>IF(FIRE0902_working!M14="..","..",ROUND(FIRE0902_working!M14,0))</f>
        <v>659</v>
      </c>
      <c r="N14" s="48">
        <f>IF(FIRE0902_working!N14="..","..",ROUND(FIRE0902_working!N14,0))</f>
        <v>443</v>
      </c>
      <c r="O14" s="48">
        <f>IF(FIRE0902_working!O14="..","..",ROUND(FIRE0902_working!O14,0))</f>
        <v>730</v>
      </c>
      <c r="P14" s="48">
        <f>IF(FIRE0902_working!P14="..","..",ROUND(FIRE0902_working!P14,0))</f>
        <v>729</v>
      </c>
      <c r="Q14" s="48">
        <f>IF(FIRE0902_working!P14="..","..",ROUND(FIRE0902_working!Q14,0))</f>
        <v>715</v>
      </c>
      <c r="R14" s="74">
        <f>IF(FIRE0902_working!Q14="..","..",ROUND(FIRE0902_working!R14,0))</f>
        <v>729</v>
      </c>
      <c r="S14" s="75">
        <f>IF(FIRE0902_working!S14="..","..",ROUND(FIRE0902_working!S14,0))</f>
        <v>715</v>
      </c>
      <c r="T14" s="74">
        <f>IF(FIRE0902_working!T14="..","..",ROUND(FIRE0902_working!T14,0))</f>
        <v>729</v>
      </c>
      <c r="U14" s="47"/>
      <c r="V14" s="47"/>
      <c r="W14" s="47"/>
      <c r="X14" s="47"/>
      <c r="Y14" s="47"/>
      <c r="Z14" s="47"/>
      <c r="AA14" s="47"/>
      <c r="AB14" s="47"/>
      <c r="AC14" s="47"/>
      <c r="AD14" s="47"/>
      <c r="AE14" s="47"/>
      <c r="AF14" s="47"/>
      <c r="AG14" s="47"/>
      <c r="AH14" s="47"/>
    </row>
    <row r="15" spans="1:34" s="91" customFormat="1" ht="15.75" x14ac:dyDescent="0.25">
      <c r="A15" s="94" t="s">
        <v>24</v>
      </c>
      <c r="B15" s="59" t="s">
        <v>12</v>
      </c>
      <c r="C15" s="45">
        <f>IF(FIRE0902_working!C15="..","..",ROUND(FIRE0902_working!C15,0))</f>
        <v>1475</v>
      </c>
      <c r="D15" s="45">
        <f>IF(FIRE0902_working!D15="..","..",ROUND(FIRE0902_working!D15,0))</f>
        <v>1253</v>
      </c>
      <c r="E15" s="45">
        <f>IF(FIRE0902_working!E15="..","..",ROUND(FIRE0902_working!E15,0))</f>
        <v>1181</v>
      </c>
      <c r="F15" s="45">
        <f>IF(FIRE0902_working!F15="..","..",ROUND(FIRE0902_working!F15,0))</f>
        <v>1310</v>
      </c>
      <c r="G15" s="45">
        <f>IF(FIRE0902_working!G15="..","..",ROUND(FIRE0902_working!G15,0))</f>
        <v>1225</v>
      </c>
      <c r="H15" s="45">
        <f>IF(FIRE0902_working!H15="..","..",ROUND(FIRE0902_working!H15,0))</f>
        <v>1157</v>
      </c>
      <c r="I15" s="45">
        <f>IF(FIRE0902_working!I15="..","..",ROUND(FIRE0902_working!I15,0))</f>
        <v>1239</v>
      </c>
      <c r="J15" s="45">
        <f>IF(FIRE0902_working!J15="..","..",ROUND(FIRE0902_working!J15,0))</f>
        <v>1295</v>
      </c>
      <c r="K15" s="45">
        <f>IF(FIRE0902_working!K15="..","..",ROUND(FIRE0902_working!K15,0))</f>
        <v>1207</v>
      </c>
      <c r="L15" s="45">
        <f>IF(FIRE0902_working!L15="..","..",ROUND(FIRE0902_working!L15,0))</f>
        <v>1173</v>
      </c>
      <c r="M15" s="45">
        <f>IF(FIRE0902_working!M15="..","..",ROUND(FIRE0902_working!M15,0))</f>
        <v>1267</v>
      </c>
      <c r="N15" s="45">
        <f>IF(FIRE0902_working!N15="..","..",ROUND(FIRE0902_working!N15,0))</f>
        <v>879</v>
      </c>
      <c r="O15" s="45">
        <f>IF(FIRE0902_working!O15="..","..",ROUND(FIRE0902_working!O15,0))</f>
        <v>1165</v>
      </c>
      <c r="P15" s="45">
        <f>IF(FIRE0902_working!P15="..","..",ROUND(FIRE0902_working!P15,0))</f>
        <v>1135</v>
      </c>
      <c r="Q15" s="45">
        <f>IF(FIRE0902_working!P15="..","..",ROUND(FIRE0902_working!Q15,0))</f>
        <v>1268</v>
      </c>
      <c r="R15" s="72">
        <f>IF(FIRE0902_working!Q15="..","..",ROUND(FIRE0902_working!R15,0))</f>
        <v>1233</v>
      </c>
      <c r="S15" s="73">
        <f>IF(FIRE0902_working!S15="..","..",ROUND(FIRE0902_working!S15,0))</f>
        <v>1268</v>
      </c>
      <c r="T15" s="72">
        <f>IF(FIRE0902_working!T15="..","..",ROUND(FIRE0902_working!T15,0))</f>
        <v>1233</v>
      </c>
      <c r="U15" s="47"/>
      <c r="V15" s="47"/>
      <c r="W15" s="47"/>
      <c r="X15" s="47"/>
      <c r="Y15" s="47"/>
      <c r="Z15" s="47"/>
      <c r="AA15" s="47"/>
      <c r="AB15" s="47"/>
      <c r="AC15" s="47"/>
      <c r="AD15" s="47"/>
      <c r="AE15" s="47"/>
      <c r="AF15" s="47"/>
      <c r="AG15" s="47"/>
      <c r="AH15" s="68"/>
    </row>
    <row r="16" spans="1:34" x14ac:dyDescent="0.2">
      <c r="A16" s="95" t="s">
        <v>24</v>
      </c>
      <c r="B16" s="61" t="s">
        <v>14</v>
      </c>
      <c r="C16" s="48">
        <f>IF(FIRE0902_working!C16="..","..",ROUND(FIRE0902_working!C16,0))</f>
        <v>85</v>
      </c>
      <c r="D16" s="48">
        <f>IF(FIRE0902_working!D16="..","..",ROUND(FIRE0902_working!D16,0))</f>
        <v>63</v>
      </c>
      <c r="E16" s="48">
        <f>IF(FIRE0902_working!E16="..","..",ROUND(FIRE0902_working!E16,0))</f>
        <v>79</v>
      </c>
      <c r="F16" s="48">
        <f>IF(FIRE0902_working!F16="..","..",ROUND(FIRE0902_working!F16,0))</f>
        <v>66</v>
      </c>
      <c r="G16" s="48">
        <f>IF(FIRE0902_working!G16="..","..",ROUND(FIRE0902_working!G16,0))</f>
        <v>61</v>
      </c>
      <c r="H16" s="48">
        <f>IF(FIRE0902_working!H16="..","..",ROUND(FIRE0902_working!H16,0))</f>
        <v>53</v>
      </c>
      <c r="I16" s="48">
        <f>IF(FIRE0902_working!I16="..","..",ROUND(FIRE0902_working!I16,0))</f>
        <v>65</v>
      </c>
      <c r="J16" s="48">
        <f>IF(FIRE0902_working!J16="..","..",ROUND(FIRE0902_working!J16,0))</f>
        <v>79</v>
      </c>
      <c r="K16" s="48">
        <f>IF(FIRE0902_working!K16="..","..",ROUND(FIRE0902_working!K16,0))</f>
        <v>68</v>
      </c>
      <c r="L16" s="48">
        <f>IF(FIRE0902_working!L16="..","..",ROUND(FIRE0902_working!L16,0))</f>
        <v>64</v>
      </c>
      <c r="M16" s="48">
        <f>IF(FIRE0902_working!M16="..","..",ROUND(FIRE0902_working!M16,0))</f>
        <v>73</v>
      </c>
      <c r="N16" s="48">
        <f>IF(FIRE0902_working!N16="..","..",ROUND(FIRE0902_working!N16,0))</f>
        <v>54</v>
      </c>
      <c r="O16" s="48">
        <f>IF(FIRE0902_working!O16="..","..",ROUND(FIRE0902_working!O16,0))</f>
        <v>79</v>
      </c>
      <c r="P16" s="48">
        <f>IF(FIRE0902_working!P16="..","..",ROUND(FIRE0902_working!P16,0))</f>
        <v>65</v>
      </c>
      <c r="Q16" s="48">
        <f>IF(FIRE0902_working!P16="..","..",ROUND(FIRE0902_working!Q16,0))</f>
        <v>83</v>
      </c>
      <c r="R16" s="74">
        <f>IF(FIRE0902_working!Q16="..","..",ROUND(FIRE0902_working!R16,0))</f>
        <v>71</v>
      </c>
      <c r="S16" s="75">
        <f>IF(FIRE0902_working!S16="..","..",ROUND(FIRE0902_working!S16,0))</f>
        <v>83</v>
      </c>
      <c r="T16" s="74">
        <f>IF(FIRE0902_working!T16="..","..",ROUND(FIRE0902_working!T16,0))</f>
        <v>71</v>
      </c>
      <c r="U16" s="47"/>
      <c r="V16" s="47"/>
      <c r="W16" s="47"/>
      <c r="X16" s="47"/>
      <c r="Y16" s="47"/>
      <c r="Z16" s="47"/>
      <c r="AA16" s="47"/>
      <c r="AB16" s="47"/>
      <c r="AC16" s="47"/>
      <c r="AD16" s="47"/>
      <c r="AE16" s="47"/>
      <c r="AF16" s="47"/>
      <c r="AG16" s="47"/>
      <c r="AH16" s="47"/>
    </row>
    <row r="17" spans="1:34" x14ac:dyDescent="0.2">
      <c r="A17" s="95" t="s">
        <v>24</v>
      </c>
      <c r="B17" s="61" t="s">
        <v>15</v>
      </c>
      <c r="C17" s="48">
        <f>IF(FIRE0902_working!C17="..","..",ROUND(FIRE0902_working!C17,0))</f>
        <v>335</v>
      </c>
      <c r="D17" s="48">
        <f>IF(FIRE0902_working!D17="..","..",ROUND(FIRE0902_working!D17,0))</f>
        <v>377</v>
      </c>
      <c r="E17" s="48">
        <f>IF(FIRE0902_working!E17="..","..",ROUND(FIRE0902_working!E17,0))</f>
        <v>353</v>
      </c>
      <c r="F17" s="48">
        <f>IF(FIRE0902_working!F17="..","..",ROUND(FIRE0902_working!F17,0))</f>
        <v>402</v>
      </c>
      <c r="G17" s="48">
        <f>IF(FIRE0902_working!G17="..","..",ROUND(FIRE0902_working!G17,0))</f>
        <v>337</v>
      </c>
      <c r="H17" s="48">
        <f>IF(FIRE0902_working!H17="..","..",ROUND(FIRE0902_working!H17,0))</f>
        <v>361</v>
      </c>
      <c r="I17" s="48">
        <f>IF(FIRE0902_working!I17="..","..",ROUND(FIRE0902_working!I17,0))</f>
        <v>349</v>
      </c>
      <c r="J17" s="48">
        <f>IF(FIRE0902_working!J17="..","..",ROUND(FIRE0902_working!J17,0))</f>
        <v>373</v>
      </c>
      <c r="K17" s="48">
        <f>IF(FIRE0902_working!K17="..","..",ROUND(FIRE0902_working!K17,0))</f>
        <v>333</v>
      </c>
      <c r="L17" s="48">
        <f>IF(FIRE0902_working!L17="..","..",ROUND(FIRE0902_working!L17,0))</f>
        <v>342</v>
      </c>
      <c r="M17" s="48">
        <f>IF(FIRE0902_working!M17="..","..",ROUND(FIRE0902_working!M17,0))</f>
        <v>331</v>
      </c>
      <c r="N17" s="48">
        <f>IF(FIRE0902_working!N17="..","..",ROUND(FIRE0902_working!N17,0))</f>
        <v>198</v>
      </c>
      <c r="O17" s="48">
        <f>IF(FIRE0902_working!O17="..","..",ROUND(FIRE0902_working!O17,0))</f>
        <v>282</v>
      </c>
      <c r="P17" s="48">
        <f>IF(FIRE0902_working!P17="..","..",ROUND(FIRE0902_working!P17,0))</f>
        <v>275</v>
      </c>
      <c r="Q17" s="48">
        <f>IF(FIRE0902_working!P17="..","..",ROUND(FIRE0902_working!Q17,0))</f>
        <v>307</v>
      </c>
      <c r="R17" s="74">
        <f>IF(FIRE0902_working!Q17="..","..",ROUND(FIRE0902_working!R17,0))</f>
        <v>271</v>
      </c>
      <c r="S17" s="75">
        <f>IF(FIRE0902_working!S17="..","..",ROUND(FIRE0902_working!S17,0))</f>
        <v>307</v>
      </c>
      <c r="T17" s="74">
        <f>IF(FIRE0902_working!T17="..","..",ROUND(FIRE0902_working!T17,0))</f>
        <v>271</v>
      </c>
      <c r="U17" s="47"/>
      <c r="V17" s="47"/>
      <c r="W17" s="47"/>
      <c r="X17" s="47"/>
      <c r="Y17" s="47"/>
      <c r="Z17" s="47"/>
      <c r="AA17" s="47"/>
      <c r="AB17" s="47"/>
      <c r="AC17" s="47"/>
      <c r="AD17" s="47"/>
      <c r="AE17" s="47"/>
      <c r="AF17" s="47"/>
      <c r="AG17" s="47"/>
      <c r="AH17" s="47"/>
    </row>
    <row r="18" spans="1:34" x14ac:dyDescent="0.2">
      <c r="A18" s="95" t="s">
        <v>24</v>
      </c>
      <c r="B18" s="61" t="s">
        <v>17</v>
      </c>
      <c r="C18" s="48">
        <f>IF(FIRE0902_working!C18="..","..",ROUND(FIRE0902_working!C18,0))</f>
        <v>525</v>
      </c>
      <c r="D18" s="48">
        <f>IF(FIRE0902_working!D18="..","..",ROUND(FIRE0902_working!D18,0))</f>
        <v>351</v>
      </c>
      <c r="E18" s="48">
        <f>IF(FIRE0902_working!E18="..","..",ROUND(FIRE0902_working!E18,0))</f>
        <v>324</v>
      </c>
      <c r="F18" s="48">
        <f>IF(FIRE0902_working!F18="..","..",ROUND(FIRE0902_working!F18,0))</f>
        <v>188</v>
      </c>
      <c r="G18" s="48">
        <f>IF(FIRE0902_working!G18="..","..",ROUND(FIRE0902_working!G18,0))</f>
        <v>179</v>
      </c>
      <c r="H18" s="48">
        <f>IF(FIRE0902_working!H18="..","..",ROUND(FIRE0902_working!H18,0))</f>
        <v>155</v>
      </c>
      <c r="I18" s="48">
        <f>IF(FIRE0902_working!I18="..","..",ROUND(FIRE0902_working!I18,0))</f>
        <v>194</v>
      </c>
      <c r="J18" s="48">
        <f>IF(FIRE0902_working!J18="..","..",ROUND(FIRE0902_working!J18,0))</f>
        <v>175</v>
      </c>
      <c r="K18" s="48">
        <f>IF(FIRE0902_working!K18="..","..",ROUND(FIRE0902_working!K18,0))</f>
        <v>167</v>
      </c>
      <c r="L18" s="48">
        <f>IF(FIRE0902_working!L18="..","..",ROUND(FIRE0902_working!L18,0))</f>
        <v>185</v>
      </c>
      <c r="M18" s="48">
        <f>IF(FIRE0902_working!M18="..","..",ROUND(FIRE0902_working!M18,0))</f>
        <v>205</v>
      </c>
      <c r="N18" s="48">
        <f>IF(FIRE0902_working!N18="..","..",ROUND(FIRE0902_working!N18,0))</f>
        <v>134</v>
      </c>
      <c r="O18" s="48">
        <f>IF(FIRE0902_working!O18="..","..",ROUND(FIRE0902_working!O18,0))</f>
        <v>201</v>
      </c>
      <c r="P18" s="48">
        <f>IF(FIRE0902_working!P18="..","..",ROUND(FIRE0902_working!P18,0))</f>
        <v>206</v>
      </c>
      <c r="Q18" s="48">
        <f>IF(FIRE0902_working!P18="..","..",ROUND(FIRE0902_working!Q18,0))</f>
        <v>210</v>
      </c>
      <c r="R18" s="74">
        <f>IF(FIRE0902_working!Q18="..","..",ROUND(FIRE0902_working!R18,0))</f>
        <v>221</v>
      </c>
      <c r="S18" s="75">
        <f>IF(FIRE0902_working!S18="..","..",ROUND(FIRE0902_working!S18,0))</f>
        <v>210</v>
      </c>
      <c r="T18" s="74">
        <f>IF(FIRE0902_working!T18="..","..",ROUND(FIRE0902_working!T18,0))</f>
        <v>221</v>
      </c>
      <c r="U18" s="47"/>
      <c r="V18" s="47"/>
      <c r="W18" s="47"/>
      <c r="X18" s="47"/>
      <c r="Y18" s="47"/>
      <c r="Z18" s="47"/>
      <c r="AA18" s="47"/>
      <c r="AB18" s="47"/>
      <c r="AC18" s="47"/>
      <c r="AD18" s="47"/>
      <c r="AE18" s="47"/>
      <c r="AF18" s="47"/>
      <c r="AG18" s="47"/>
      <c r="AH18" s="47"/>
    </row>
    <row r="19" spans="1:34" x14ac:dyDescent="0.2">
      <c r="A19" s="95" t="s">
        <v>24</v>
      </c>
      <c r="B19" s="61" t="s">
        <v>18</v>
      </c>
      <c r="C19" s="48" t="str">
        <f>IF(FIRE0902_working!C19="..","..",ROUND(FIRE0902_working!C19,0))</f>
        <v>..</v>
      </c>
      <c r="D19" s="48">
        <f>IF(FIRE0902_working!D19="..","..",ROUND(FIRE0902_working!D19,0))</f>
        <v>0</v>
      </c>
      <c r="E19" s="48">
        <f>IF(FIRE0902_working!E19="..","..",ROUND(FIRE0902_working!E19,0))</f>
        <v>1</v>
      </c>
      <c r="F19" s="48">
        <f>IF(FIRE0902_working!F19="..","..",ROUND(FIRE0902_working!F19,0))</f>
        <v>274</v>
      </c>
      <c r="G19" s="48">
        <f>IF(FIRE0902_working!G19="..","..",ROUND(FIRE0902_working!G19,0))</f>
        <v>329</v>
      </c>
      <c r="H19" s="48">
        <f>IF(FIRE0902_working!H19="..","..",ROUND(FIRE0902_working!H19,0))</f>
        <v>286</v>
      </c>
      <c r="I19" s="48">
        <f>IF(FIRE0902_working!I19="..","..",ROUND(FIRE0902_working!I19,0))</f>
        <v>303</v>
      </c>
      <c r="J19" s="48">
        <f>IF(FIRE0902_working!J19="..","..",ROUND(FIRE0902_working!J19,0))</f>
        <v>327</v>
      </c>
      <c r="K19" s="48">
        <f>IF(FIRE0902_working!K19="..","..",ROUND(FIRE0902_working!K19,0))</f>
        <v>313</v>
      </c>
      <c r="L19" s="48">
        <f>IF(FIRE0902_working!L19="..","..",ROUND(FIRE0902_working!L19,0))</f>
        <v>282</v>
      </c>
      <c r="M19" s="48">
        <f>IF(FIRE0902_working!M19="..","..",ROUND(FIRE0902_working!M19,0))</f>
        <v>330</v>
      </c>
      <c r="N19" s="48">
        <f>IF(FIRE0902_working!N19="..","..",ROUND(FIRE0902_working!N19,0))</f>
        <v>270</v>
      </c>
      <c r="O19" s="48">
        <f>IF(FIRE0902_working!O19="..","..",ROUND(FIRE0902_working!O19,0))</f>
        <v>309</v>
      </c>
      <c r="P19" s="48">
        <f>IF(FIRE0902_working!P19="..","..",ROUND(FIRE0902_working!P19,0))</f>
        <v>276</v>
      </c>
      <c r="Q19" s="48">
        <f>IF(FIRE0902_working!P19="..","..",ROUND(FIRE0902_working!Q19,0))</f>
        <v>339</v>
      </c>
      <c r="R19" s="74">
        <f>IF(FIRE0902_working!Q19="..","..",ROUND(FIRE0902_working!R19,0))</f>
        <v>322</v>
      </c>
      <c r="S19" s="75">
        <f>IF(FIRE0902_working!S19="..","..",ROUND(FIRE0902_working!S19,0))</f>
        <v>339</v>
      </c>
      <c r="T19" s="74">
        <f>IF(FIRE0902_working!T19="..","..",ROUND(FIRE0902_working!T19,0))</f>
        <v>322</v>
      </c>
      <c r="U19" s="47"/>
      <c r="V19" s="47"/>
      <c r="W19" s="47"/>
      <c r="X19" s="47"/>
      <c r="Y19" s="47"/>
      <c r="Z19" s="47"/>
      <c r="AA19" s="47"/>
      <c r="AB19" s="47"/>
      <c r="AC19" s="47"/>
      <c r="AD19" s="47"/>
      <c r="AE19" s="47"/>
      <c r="AF19" s="47"/>
      <c r="AG19" s="47"/>
      <c r="AH19" s="47"/>
    </row>
    <row r="20" spans="1:34" x14ac:dyDescent="0.2">
      <c r="A20" s="95" t="s">
        <v>24</v>
      </c>
      <c r="B20" s="61" t="s">
        <v>20</v>
      </c>
      <c r="C20" s="48" t="str">
        <f>IF(FIRE0902_working!C20="..","..",ROUND(FIRE0902_working!C20,0))</f>
        <v>..</v>
      </c>
      <c r="D20" s="48">
        <f>IF(FIRE0902_working!D20="..","..",ROUND(FIRE0902_working!D20,0))</f>
        <v>0</v>
      </c>
      <c r="E20" s="48">
        <f>IF(FIRE0902_working!E20="..","..",ROUND(FIRE0902_working!E20,0))</f>
        <v>1</v>
      </c>
      <c r="F20" s="48">
        <f>IF(FIRE0902_working!F20="..","..",ROUND(FIRE0902_working!F20,0))</f>
        <v>45</v>
      </c>
      <c r="G20" s="48">
        <f>IF(FIRE0902_working!G20="..","..",ROUND(FIRE0902_working!G20,0))</f>
        <v>51</v>
      </c>
      <c r="H20" s="48">
        <f>IF(FIRE0902_working!H20="..","..",ROUND(FIRE0902_working!H20,0))</f>
        <v>40</v>
      </c>
      <c r="I20" s="48">
        <f>IF(FIRE0902_working!I20="..","..",ROUND(FIRE0902_working!I20,0))</f>
        <v>61</v>
      </c>
      <c r="J20" s="48">
        <f>IF(FIRE0902_working!J20="..","..",ROUND(FIRE0902_working!J20,0))</f>
        <v>63</v>
      </c>
      <c r="K20" s="48">
        <f>IF(FIRE0902_working!K20="..","..",ROUND(FIRE0902_working!K20,0))</f>
        <v>44</v>
      </c>
      <c r="L20" s="48">
        <f>IF(FIRE0902_working!L20="..","..",ROUND(FIRE0902_working!L20,0))</f>
        <v>62</v>
      </c>
      <c r="M20" s="48">
        <f>IF(FIRE0902_working!M20="..","..",ROUND(FIRE0902_working!M20,0))</f>
        <v>45</v>
      </c>
      <c r="N20" s="48">
        <f>IF(FIRE0902_working!N20="..","..",ROUND(FIRE0902_working!N20,0))</f>
        <v>40</v>
      </c>
      <c r="O20" s="48">
        <f>IF(FIRE0902_working!O20="..","..",ROUND(FIRE0902_working!O20,0))</f>
        <v>64</v>
      </c>
      <c r="P20" s="48">
        <f>IF(FIRE0902_working!P20="..","..",ROUND(FIRE0902_working!P20,0))</f>
        <v>64</v>
      </c>
      <c r="Q20" s="48">
        <f>IF(FIRE0902_working!P20="..","..",ROUND(FIRE0902_working!Q20,0))</f>
        <v>51</v>
      </c>
      <c r="R20" s="74">
        <f>IF(FIRE0902_working!Q20="..","..",ROUND(FIRE0902_working!R20,0))</f>
        <v>53</v>
      </c>
      <c r="S20" s="75">
        <f>IF(FIRE0902_working!S20="..","..",ROUND(FIRE0902_working!S20,0))</f>
        <v>51</v>
      </c>
      <c r="T20" s="74">
        <f>IF(FIRE0902_working!T20="..","..",ROUND(FIRE0902_working!T20,0))</f>
        <v>53</v>
      </c>
      <c r="U20" s="47"/>
      <c r="V20" s="47"/>
      <c r="W20" s="47"/>
      <c r="X20" s="47"/>
      <c r="Y20" s="47"/>
      <c r="Z20" s="47"/>
      <c r="AA20" s="47"/>
      <c r="AB20" s="47"/>
      <c r="AC20" s="47"/>
      <c r="AD20" s="47"/>
      <c r="AE20" s="47"/>
      <c r="AF20" s="47"/>
      <c r="AG20" s="47"/>
      <c r="AH20" s="47"/>
    </row>
    <row r="21" spans="1:34" x14ac:dyDescent="0.2">
      <c r="A21" s="95" t="s">
        <v>24</v>
      </c>
      <c r="B21" s="61" t="s">
        <v>21</v>
      </c>
      <c r="C21" s="48">
        <f>IF(FIRE0902_working!C21="..","..",ROUND(FIRE0902_working!C21,0))</f>
        <v>97</v>
      </c>
      <c r="D21" s="48">
        <f>IF(FIRE0902_working!D21="..","..",ROUND(FIRE0902_working!D21,0))</f>
        <v>80</v>
      </c>
      <c r="E21" s="48">
        <f>IF(FIRE0902_working!E21="..","..",ROUND(FIRE0902_working!E21,0))</f>
        <v>75</v>
      </c>
      <c r="F21" s="48">
        <f>IF(FIRE0902_working!F21="..","..",ROUND(FIRE0902_working!F21,0))</f>
        <v>60</v>
      </c>
      <c r="G21" s="48">
        <f>IF(FIRE0902_working!G21="..","..",ROUND(FIRE0902_working!G21,0))</f>
        <v>47</v>
      </c>
      <c r="H21" s="48">
        <f>IF(FIRE0902_working!H21="..","..",ROUND(FIRE0902_working!H21,0))</f>
        <v>28</v>
      </c>
      <c r="I21" s="48">
        <f>IF(FIRE0902_working!I21="..","..",ROUND(FIRE0902_working!I21,0))</f>
        <v>52</v>
      </c>
      <c r="J21" s="48">
        <f>IF(FIRE0902_working!J21="..","..",ROUND(FIRE0902_working!J21,0))</f>
        <v>63</v>
      </c>
      <c r="K21" s="48">
        <f>IF(FIRE0902_working!K21="..","..",ROUND(FIRE0902_working!K21,0))</f>
        <v>67</v>
      </c>
      <c r="L21" s="48">
        <f>IF(FIRE0902_working!L21="..","..",ROUND(FIRE0902_working!L21,0))</f>
        <v>50</v>
      </c>
      <c r="M21" s="48">
        <f>IF(FIRE0902_working!M21="..","..",ROUND(FIRE0902_working!M21,0))</f>
        <v>71</v>
      </c>
      <c r="N21" s="48">
        <f>IF(FIRE0902_working!N21="..","..",ROUND(FIRE0902_working!N21,0))</f>
        <v>43</v>
      </c>
      <c r="O21" s="48">
        <f>IF(FIRE0902_working!O21="..","..",ROUND(FIRE0902_working!O21,0))</f>
        <v>45</v>
      </c>
      <c r="P21" s="48">
        <f>IF(FIRE0902_working!P21="..","..",ROUND(FIRE0902_working!P21,0))</f>
        <v>51</v>
      </c>
      <c r="Q21" s="48">
        <f>IF(FIRE0902_working!P21="..","..",ROUND(FIRE0902_working!Q21,0))</f>
        <v>63</v>
      </c>
      <c r="R21" s="74">
        <f>IF(FIRE0902_working!Q21="..","..",ROUND(FIRE0902_working!R21,0))</f>
        <v>72</v>
      </c>
      <c r="S21" s="75">
        <f>IF(FIRE0902_working!S21="..","..",ROUND(FIRE0902_working!S21,0))</f>
        <v>63</v>
      </c>
      <c r="T21" s="74">
        <f>IF(FIRE0902_working!T21="..","..",ROUND(FIRE0902_working!T21,0))</f>
        <v>72</v>
      </c>
      <c r="U21" s="47"/>
      <c r="V21" s="47"/>
      <c r="W21" s="47"/>
      <c r="X21" s="47"/>
      <c r="Y21" s="47"/>
      <c r="Z21" s="47"/>
      <c r="AA21" s="47"/>
      <c r="AB21" s="47"/>
      <c r="AC21" s="47"/>
      <c r="AD21" s="47"/>
      <c r="AE21" s="47"/>
      <c r="AF21" s="47"/>
      <c r="AG21" s="47"/>
      <c r="AH21" s="47"/>
    </row>
    <row r="22" spans="1:34" x14ac:dyDescent="0.2">
      <c r="A22" s="95" t="s">
        <v>24</v>
      </c>
      <c r="B22" s="61" t="s">
        <v>22</v>
      </c>
      <c r="C22" s="48">
        <f>IF(FIRE0902_working!C22="..","..",ROUND(FIRE0902_working!C22,0))</f>
        <v>244</v>
      </c>
      <c r="D22" s="48">
        <f>IF(FIRE0902_working!D22="..","..",ROUND(FIRE0902_working!D22,0))</f>
        <v>207</v>
      </c>
      <c r="E22" s="48">
        <f>IF(FIRE0902_working!E22="..","..",ROUND(FIRE0902_working!E22,0))</f>
        <v>173</v>
      </c>
      <c r="F22" s="48">
        <f>IF(FIRE0902_working!F22="..","..",ROUND(FIRE0902_working!F22,0))</f>
        <v>166</v>
      </c>
      <c r="G22" s="48">
        <f>IF(FIRE0902_working!G22="..","..",ROUND(FIRE0902_working!G22,0))</f>
        <v>146</v>
      </c>
      <c r="H22" s="48">
        <f>IF(FIRE0902_working!H22="..","..",ROUND(FIRE0902_working!H22,0))</f>
        <v>140</v>
      </c>
      <c r="I22" s="48">
        <f>IF(FIRE0902_working!I22="..","..",ROUND(FIRE0902_working!I22,0))</f>
        <v>136</v>
      </c>
      <c r="J22" s="48">
        <f>IF(FIRE0902_working!J22="..","..",ROUND(FIRE0902_working!J22,0))</f>
        <v>156</v>
      </c>
      <c r="K22" s="48">
        <f>IF(FIRE0902_working!K22="..","..",ROUND(FIRE0902_working!K22,0))</f>
        <v>123</v>
      </c>
      <c r="L22" s="48">
        <f>IF(FIRE0902_working!L22="..","..",ROUND(FIRE0902_working!L22,0))</f>
        <v>106</v>
      </c>
      <c r="M22" s="48">
        <f>IF(FIRE0902_working!M22="..","..",ROUND(FIRE0902_working!M22,0))</f>
        <v>123</v>
      </c>
      <c r="N22" s="48">
        <f>IF(FIRE0902_working!N22="..","..",ROUND(FIRE0902_working!N22,0))</f>
        <v>80</v>
      </c>
      <c r="O22" s="48">
        <f>IF(FIRE0902_working!O22="..","..",ROUND(FIRE0902_working!O22,0))</f>
        <v>115</v>
      </c>
      <c r="P22" s="48">
        <f>IF(FIRE0902_working!P22="..","..",ROUND(FIRE0902_working!P22,0))</f>
        <v>106</v>
      </c>
      <c r="Q22" s="48">
        <f>IF(FIRE0902_working!P22="..","..",ROUND(FIRE0902_working!Q22,0))</f>
        <v>113</v>
      </c>
      <c r="R22" s="74">
        <f>IF(FIRE0902_working!Q22="..","..",ROUND(FIRE0902_working!R22,0))</f>
        <v>138</v>
      </c>
      <c r="S22" s="75">
        <f>IF(FIRE0902_working!S22="..","..",ROUND(FIRE0902_working!S22,0))</f>
        <v>113</v>
      </c>
      <c r="T22" s="74">
        <f>IF(FIRE0902_working!T22="..","..",ROUND(FIRE0902_working!T22,0))</f>
        <v>138</v>
      </c>
      <c r="U22" s="47"/>
      <c r="V22" s="47"/>
      <c r="W22" s="47"/>
      <c r="X22" s="47"/>
      <c r="Y22" s="47"/>
      <c r="Z22" s="47"/>
      <c r="AA22" s="47"/>
      <c r="AB22" s="47"/>
      <c r="AC22" s="47"/>
      <c r="AD22" s="47"/>
      <c r="AE22" s="47"/>
      <c r="AF22" s="47"/>
      <c r="AG22" s="47"/>
      <c r="AH22" s="47"/>
    </row>
    <row r="23" spans="1:34" x14ac:dyDescent="0.2">
      <c r="A23" s="95" t="s">
        <v>24</v>
      </c>
      <c r="B23" s="61" t="s">
        <v>23</v>
      </c>
      <c r="C23" s="48">
        <f>IF(FIRE0902_working!C23="..","..",ROUND(FIRE0902_working!C23,0))</f>
        <v>189</v>
      </c>
      <c r="D23" s="48">
        <f>IF(FIRE0902_working!D23="..","..",ROUND(FIRE0902_working!D23,0))</f>
        <v>175</v>
      </c>
      <c r="E23" s="48">
        <f>IF(FIRE0902_working!E23="..","..",ROUND(FIRE0902_working!E23,0))</f>
        <v>175</v>
      </c>
      <c r="F23" s="48">
        <f>IF(FIRE0902_working!F23="..","..",ROUND(FIRE0902_working!F23,0))</f>
        <v>109</v>
      </c>
      <c r="G23" s="48">
        <f>IF(FIRE0902_working!G23="..","..",ROUND(FIRE0902_working!G23,0))</f>
        <v>75</v>
      </c>
      <c r="H23" s="48">
        <f>IF(FIRE0902_working!H23="..","..",ROUND(FIRE0902_working!H23,0))</f>
        <v>94</v>
      </c>
      <c r="I23" s="48">
        <f>IF(FIRE0902_working!I23="..","..",ROUND(FIRE0902_working!I23,0))</f>
        <v>79</v>
      </c>
      <c r="J23" s="48">
        <f>IF(FIRE0902_working!J23="..","..",ROUND(FIRE0902_working!J23,0))</f>
        <v>59</v>
      </c>
      <c r="K23" s="48">
        <f>IF(FIRE0902_working!K23="..","..",ROUND(FIRE0902_working!K23,0))</f>
        <v>92</v>
      </c>
      <c r="L23" s="48">
        <f>IF(FIRE0902_working!L23="..","..",ROUND(FIRE0902_working!L23,0))</f>
        <v>82</v>
      </c>
      <c r="M23" s="48">
        <f>IF(FIRE0902_working!M23="..","..",ROUND(FIRE0902_working!M23,0))</f>
        <v>89</v>
      </c>
      <c r="N23" s="48">
        <f>IF(FIRE0902_working!N23="..","..",ROUND(FIRE0902_working!N23,0))</f>
        <v>60</v>
      </c>
      <c r="O23" s="48">
        <f>IF(FIRE0902_working!O23="..","..",ROUND(FIRE0902_working!O23,0))</f>
        <v>70</v>
      </c>
      <c r="P23" s="48">
        <f>IF(FIRE0902_working!P23="..","..",ROUND(FIRE0902_working!P23,0))</f>
        <v>92</v>
      </c>
      <c r="Q23" s="48">
        <f>IF(FIRE0902_working!P23="..","..",ROUND(FIRE0902_working!Q23,0))</f>
        <v>102</v>
      </c>
      <c r="R23" s="74">
        <f>IF(FIRE0902_working!Q23="..","..",ROUND(FIRE0902_working!R23,0))</f>
        <v>85</v>
      </c>
      <c r="S23" s="75">
        <f>IF(FIRE0902_working!S23="..","..",ROUND(FIRE0902_working!S23,0))</f>
        <v>102</v>
      </c>
      <c r="T23" s="74">
        <f>IF(FIRE0902_working!T23="..","..",ROUND(FIRE0902_working!T23,0))</f>
        <v>85</v>
      </c>
      <c r="U23" s="47"/>
      <c r="V23" s="47"/>
      <c r="W23" s="47"/>
      <c r="X23" s="47"/>
      <c r="Y23" s="47"/>
      <c r="Z23" s="47"/>
      <c r="AA23" s="47"/>
      <c r="AB23" s="47"/>
      <c r="AC23" s="47"/>
      <c r="AD23" s="47"/>
      <c r="AE23" s="47"/>
      <c r="AF23" s="47"/>
      <c r="AG23" s="47"/>
      <c r="AH23" s="47"/>
    </row>
    <row r="24" spans="1:34" s="91" customFormat="1" ht="15.75" x14ac:dyDescent="0.25">
      <c r="A24" s="94" t="s">
        <v>25</v>
      </c>
      <c r="B24" s="59" t="s">
        <v>12</v>
      </c>
      <c r="C24" s="45">
        <f>IF(FIRE0902_working!C24="..","..",ROUND(FIRE0902_working!C24,0))</f>
        <v>10241</v>
      </c>
      <c r="D24" s="45">
        <f>IF(FIRE0902_working!D24="..","..",ROUND(FIRE0902_working!D24,0))</f>
        <v>11276</v>
      </c>
      <c r="E24" s="45">
        <f>IF(FIRE0902_working!E24="..","..",ROUND(FIRE0902_working!E24,0))</f>
        <v>11504</v>
      </c>
      <c r="F24" s="45">
        <f>IF(FIRE0902_working!F24="..","..",ROUND(FIRE0902_working!F24,0))</f>
        <v>3100</v>
      </c>
      <c r="G24" s="45">
        <f>IF(FIRE0902_working!G24="..","..",ROUND(FIRE0902_working!G24,0))</f>
        <v>1740</v>
      </c>
      <c r="H24" s="45">
        <f>IF(FIRE0902_working!H24="..","..",ROUND(FIRE0902_working!H24,0))</f>
        <v>1645</v>
      </c>
      <c r="I24" s="45">
        <f>IF(FIRE0902_working!I24="..","..",ROUND(FIRE0902_working!I24,0))</f>
        <v>5506</v>
      </c>
      <c r="J24" s="45">
        <f>IF(FIRE0902_working!J24="..","..",ROUND(FIRE0902_working!J24,0))</f>
        <v>7839</v>
      </c>
      <c r="K24" s="45">
        <f>IF(FIRE0902_working!K24="..","..",ROUND(FIRE0902_working!K24,0))</f>
        <v>6676</v>
      </c>
      <c r="L24" s="45">
        <f>IF(FIRE0902_working!L24="..","..",ROUND(FIRE0902_working!L24,0))</f>
        <v>4904</v>
      </c>
      <c r="M24" s="45">
        <f>IF(FIRE0902_working!M24="..","..",ROUND(FIRE0902_working!M24,0))</f>
        <v>4494</v>
      </c>
      <c r="N24" s="45">
        <f>IF(FIRE0902_working!N24="..","..",ROUND(FIRE0902_working!N24,0))</f>
        <v>3995</v>
      </c>
      <c r="O24" s="45">
        <f>IF(FIRE0902_working!O24="..","..",ROUND(FIRE0902_working!O24,0))</f>
        <v>5671</v>
      </c>
      <c r="P24" s="45">
        <f>IF(FIRE0902_working!P24="..","..",ROUND(FIRE0902_working!P24,0))</f>
        <v>6798</v>
      </c>
      <c r="Q24" s="45">
        <f>IF(FIRE0902_working!P24="..","..",ROUND(FIRE0902_working!Q24,0))</f>
        <v>6503</v>
      </c>
      <c r="R24" s="72">
        <f>IF(FIRE0902_working!Q24="..","..",ROUND(FIRE0902_working!R24,0))</f>
        <v>6375</v>
      </c>
      <c r="S24" s="73">
        <f>IF(FIRE0902_working!S24="..","..",ROUND(FIRE0902_working!S24,0))</f>
        <v>6503</v>
      </c>
      <c r="T24" s="72">
        <f>IF(FIRE0902_working!T24="..","..",ROUND(FIRE0902_working!T24,0))</f>
        <v>6375</v>
      </c>
      <c r="U24" s="47"/>
      <c r="V24" s="47"/>
      <c r="W24" s="47"/>
      <c r="X24" s="47"/>
      <c r="Y24" s="47"/>
      <c r="Z24" s="47"/>
      <c r="AA24" s="47"/>
      <c r="AB24" s="47"/>
      <c r="AC24" s="47"/>
      <c r="AD24" s="47"/>
      <c r="AE24" s="47"/>
      <c r="AF24" s="47"/>
      <c r="AG24" s="47"/>
      <c r="AH24" s="68"/>
    </row>
    <row r="25" spans="1:34" x14ac:dyDescent="0.2">
      <c r="A25" s="95" t="s">
        <v>25</v>
      </c>
      <c r="B25" s="61" t="s">
        <v>26</v>
      </c>
      <c r="C25" s="48">
        <f>IF(FIRE0902_working!C25="..","..",ROUND(FIRE0902_working!C25,0))</f>
        <v>373</v>
      </c>
      <c r="D25" s="48">
        <f>IF(FIRE0902_working!D25="..","..",ROUND(FIRE0902_working!D25,0))</f>
        <v>420</v>
      </c>
      <c r="E25" s="48">
        <f>IF(FIRE0902_working!E25="..","..",ROUND(FIRE0902_working!E25,0))</f>
        <v>432</v>
      </c>
      <c r="F25" s="48">
        <f>IF(FIRE0902_working!F25="..","..",ROUND(FIRE0902_working!F25,0))</f>
        <v>248</v>
      </c>
      <c r="G25" s="48">
        <f>IF(FIRE0902_working!G25="..","..",ROUND(FIRE0902_working!G25,0))</f>
        <v>211</v>
      </c>
      <c r="H25" s="48">
        <f>IF(FIRE0902_working!H25="..","..",ROUND(FIRE0902_working!H25,0))</f>
        <v>243</v>
      </c>
      <c r="I25" s="48">
        <f>IF(FIRE0902_working!I25="..","..",ROUND(FIRE0902_working!I25,0))</f>
        <v>394</v>
      </c>
      <c r="J25" s="48">
        <f>IF(FIRE0902_working!J25="..","..",ROUND(FIRE0902_working!J25,0))</f>
        <v>1005</v>
      </c>
      <c r="K25" s="48">
        <f>IF(FIRE0902_working!K25="..","..",ROUND(FIRE0902_working!K25,0))</f>
        <v>1683</v>
      </c>
      <c r="L25" s="48">
        <f>IF(FIRE0902_working!L25="..","..",ROUND(FIRE0902_working!L25,0))</f>
        <v>1894</v>
      </c>
      <c r="M25" s="48">
        <f>IF(FIRE0902_working!M25="..","..",ROUND(FIRE0902_working!M25,0))</f>
        <v>1623</v>
      </c>
      <c r="N25" s="48">
        <f>IF(FIRE0902_working!N25="..","..",ROUND(FIRE0902_working!N25,0))</f>
        <v>1824</v>
      </c>
      <c r="O25" s="48">
        <f>IF(FIRE0902_working!O25="..","..",ROUND(FIRE0902_working!O25,0))</f>
        <v>2259</v>
      </c>
      <c r="P25" s="48">
        <f>IF(FIRE0902_working!P25="..","..",ROUND(FIRE0902_working!P25,0))</f>
        <v>2982</v>
      </c>
      <c r="Q25" s="48">
        <f>IF(FIRE0902_working!P25="..","..",ROUND(FIRE0902_working!Q25,0))</f>
        <v>2849</v>
      </c>
      <c r="R25" s="74">
        <f>IF(FIRE0902_working!Q25="..","..",ROUND(FIRE0902_working!R25,0))</f>
        <v>2542</v>
      </c>
      <c r="S25" s="75">
        <f>IF(FIRE0902_working!S25="..","..",ROUND(FIRE0902_working!S25,0))</f>
        <v>2849</v>
      </c>
      <c r="T25" s="74">
        <f>IF(FIRE0902_working!T25="..","..",ROUND(FIRE0902_working!T25,0))</f>
        <v>2542</v>
      </c>
      <c r="U25" s="47"/>
      <c r="V25" s="47"/>
      <c r="W25" s="47"/>
      <c r="X25" s="47"/>
      <c r="Y25" s="47"/>
      <c r="Z25" s="47"/>
      <c r="AA25" s="47"/>
      <c r="AB25" s="47"/>
      <c r="AC25" s="47"/>
      <c r="AD25" s="47"/>
      <c r="AE25" s="47"/>
      <c r="AF25" s="47"/>
      <c r="AG25" s="47"/>
      <c r="AH25" s="47"/>
    </row>
    <row r="26" spans="1:34" x14ac:dyDescent="0.2">
      <c r="A26" s="95" t="s">
        <v>25</v>
      </c>
      <c r="B26" s="61" t="s">
        <v>27</v>
      </c>
      <c r="C26" s="48">
        <f>IF(FIRE0902_working!C26="..","..",ROUND(FIRE0902_working!C26,0))</f>
        <v>2915</v>
      </c>
      <c r="D26" s="48">
        <f>IF(FIRE0902_working!D26="..","..",ROUND(FIRE0902_working!D26,0))</f>
        <v>3037</v>
      </c>
      <c r="E26" s="48">
        <f>IF(FIRE0902_working!E26="..","..",ROUND(FIRE0902_working!E26,0))</f>
        <v>2782</v>
      </c>
      <c r="F26" s="48">
        <f>IF(FIRE0902_working!F26="..","..",ROUND(FIRE0902_working!F26,0))</f>
        <v>480</v>
      </c>
      <c r="G26" s="48">
        <f>IF(FIRE0902_working!G26="..","..",ROUND(FIRE0902_working!G26,0))</f>
        <v>142</v>
      </c>
      <c r="H26" s="48">
        <f>IF(FIRE0902_working!H26="..","..",ROUND(FIRE0902_working!H26,0))</f>
        <v>106</v>
      </c>
      <c r="I26" s="48">
        <f>IF(FIRE0902_working!I26="..","..",ROUND(FIRE0902_working!I26,0))</f>
        <v>942</v>
      </c>
      <c r="J26" s="48">
        <f>IF(FIRE0902_working!J26="..","..",ROUND(FIRE0902_working!J26,0))</f>
        <v>1183</v>
      </c>
      <c r="K26" s="48">
        <f>IF(FIRE0902_working!K26="..","..",ROUND(FIRE0902_working!K26,0))</f>
        <v>725</v>
      </c>
      <c r="L26" s="48">
        <f>IF(FIRE0902_working!L26="..","..",ROUND(FIRE0902_working!L26,0))</f>
        <v>173</v>
      </c>
      <c r="M26" s="48">
        <f>IF(FIRE0902_working!M26="..","..",ROUND(FIRE0902_working!M26,0))</f>
        <v>159</v>
      </c>
      <c r="N26" s="48">
        <f>IF(FIRE0902_working!N26="..","..",ROUND(FIRE0902_working!N26,0))</f>
        <v>109</v>
      </c>
      <c r="O26" s="48">
        <f>IF(FIRE0902_working!O26="..","..",ROUND(FIRE0902_working!O26,0))</f>
        <v>219</v>
      </c>
      <c r="P26" s="48">
        <f>IF(FIRE0902_working!P26="..","..",ROUND(FIRE0902_working!P26,0))</f>
        <v>236</v>
      </c>
      <c r="Q26" s="48">
        <f>IF(FIRE0902_working!P26="..","..",ROUND(FIRE0902_working!Q26,0))</f>
        <v>213</v>
      </c>
      <c r="R26" s="74">
        <f>IF(FIRE0902_working!Q26="..","..",ROUND(FIRE0902_working!R26,0))</f>
        <v>235</v>
      </c>
      <c r="S26" s="75">
        <f>IF(FIRE0902_working!S26="..","..",ROUND(FIRE0902_working!S26,0))</f>
        <v>213</v>
      </c>
      <c r="T26" s="74">
        <f>IF(FIRE0902_working!T26="..","..",ROUND(FIRE0902_working!T26,0))</f>
        <v>235</v>
      </c>
      <c r="U26" s="47"/>
      <c r="V26" s="47"/>
      <c r="W26" s="47"/>
      <c r="X26" s="47"/>
      <c r="Y26" s="47"/>
      <c r="Z26" s="47"/>
      <c r="AA26" s="47"/>
      <c r="AB26" s="47"/>
      <c r="AC26" s="47"/>
      <c r="AD26" s="47"/>
      <c r="AE26" s="47"/>
      <c r="AF26" s="47"/>
      <c r="AG26" s="47"/>
      <c r="AH26" s="47"/>
    </row>
    <row r="27" spans="1:34" x14ac:dyDescent="0.2">
      <c r="A27" s="95" t="s">
        <v>25</v>
      </c>
      <c r="B27" s="61" t="s">
        <v>28</v>
      </c>
      <c r="C27" s="48">
        <f>IF(FIRE0902_working!C27="..","..",ROUND(FIRE0902_working!C27,0))</f>
        <v>2785</v>
      </c>
      <c r="D27" s="48">
        <f>IF(FIRE0902_working!D27="..","..",ROUND(FIRE0902_working!D27,0))</f>
        <v>3265</v>
      </c>
      <c r="E27" s="48">
        <f>IF(FIRE0902_working!E27="..","..",ROUND(FIRE0902_working!E27,0))</f>
        <v>3699</v>
      </c>
      <c r="F27" s="48">
        <f>IF(FIRE0902_working!F27="..","..",ROUND(FIRE0902_working!F27,0))</f>
        <v>635</v>
      </c>
      <c r="G27" s="48">
        <f>IF(FIRE0902_working!G27="..","..",ROUND(FIRE0902_working!G27,0))</f>
        <v>106</v>
      </c>
      <c r="H27" s="48">
        <f>IF(FIRE0902_working!H27="..","..",ROUND(FIRE0902_working!H27,0))</f>
        <v>100</v>
      </c>
      <c r="I27" s="48">
        <f>IF(FIRE0902_working!I27="..","..",ROUND(FIRE0902_working!I27,0))</f>
        <v>1126</v>
      </c>
      <c r="J27" s="48">
        <f>IF(FIRE0902_working!J27="..","..",ROUND(FIRE0902_working!J27,0))</f>
        <v>2025</v>
      </c>
      <c r="K27" s="48">
        <f>IF(FIRE0902_working!K27="..","..",ROUND(FIRE0902_working!K27,0))</f>
        <v>1241</v>
      </c>
      <c r="L27" s="48">
        <f>IF(FIRE0902_working!L27="..","..",ROUND(FIRE0902_working!L27,0))</f>
        <v>402</v>
      </c>
      <c r="M27" s="48">
        <f>IF(FIRE0902_working!M27="..","..",ROUND(FIRE0902_working!M27,0))</f>
        <v>375</v>
      </c>
      <c r="N27" s="48">
        <f>IF(FIRE0902_working!N27="..","..",ROUND(FIRE0902_working!N27,0))</f>
        <v>301</v>
      </c>
      <c r="O27" s="48">
        <f>IF(FIRE0902_working!O27="..","..",ROUND(FIRE0902_working!O27,0))</f>
        <v>400</v>
      </c>
      <c r="P27" s="48">
        <f>IF(FIRE0902_working!P27="..","..",ROUND(FIRE0902_working!P27,0))</f>
        <v>456</v>
      </c>
      <c r="Q27" s="48">
        <f>IF(FIRE0902_working!P27="..","..",ROUND(FIRE0902_working!Q27,0))</f>
        <v>358</v>
      </c>
      <c r="R27" s="74">
        <f>IF(FIRE0902_working!Q27="..","..",ROUND(FIRE0902_working!R27,0))</f>
        <v>519</v>
      </c>
      <c r="S27" s="75">
        <f>IF(FIRE0902_working!S27="..","..",ROUND(FIRE0902_working!S27,0))</f>
        <v>358</v>
      </c>
      <c r="T27" s="74">
        <f>IF(FIRE0902_working!T27="..","..",ROUND(FIRE0902_working!T27,0))</f>
        <v>519</v>
      </c>
      <c r="U27" s="47"/>
      <c r="V27" s="47"/>
      <c r="W27" s="47"/>
      <c r="X27" s="47"/>
      <c r="Y27" s="47"/>
      <c r="Z27" s="47"/>
      <c r="AA27" s="47"/>
      <c r="AB27" s="47"/>
      <c r="AC27" s="47"/>
      <c r="AD27" s="47"/>
      <c r="AE27" s="47"/>
      <c r="AF27" s="47"/>
      <c r="AG27" s="47"/>
      <c r="AH27" s="47"/>
    </row>
    <row r="28" spans="1:34" x14ac:dyDescent="0.2">
      <c r="A28" s="95" t="s">
        <v>25</v>
      </c>
      <c r="B28" s="61" t="s">
        <v>29</v>
      </c>
      <c r="C28" s="48">
        <f>IF(FIRE0902_working!C28="..","..",ROUND(FIRE0902_working!C28,0))</f>
        <v>1552</v>
      </c>
      <c r="D28" s="48">
        <f>IF(FIRE0902_working!D28="..","..",ROUND(FIRE0902_working!D28,0))</f>
        <v>1662</v>
      </c>
      <c r="E28" s="48">
        <f>IF(FIRE0902_working!E28="..","..",ROUND(FIRE0902_working!E28,0))</f>
        <v>1894</v>
      </c>
      <c r="F28" s="48">
        <f>IF(FIRE0902_working!F28="..","..",ROUND(FIRE0902_working!F28,0))</f>
        <v>313</v>
      </c>
      <c r="G28" s="48">
        <f>IF(FIRE0902_working!G28="..","..",ROUND(FIRE0902_working!G28,0))</f>
        <v>108</v>
      </c>
      <c r="H28" s="48">
        <f>IF(FIRE0902_working!H28="..","..",ROUND(FIRE0902_working!H28,0))</f>
        <v>138</v>
      </c>
      <c r="I28" s="48">
        <f>IF(FIRE0902_working!I28="..","..",ROUND(FIRE0902_working!I28,0))</f>
        <v>493</v>
      </c>
      <c r="J28" s="48">
        <f>IF(FIRE0902_working!J28="..","..",ROUND(FIRE0902_working!J28,0))</f>
        <v>686</v>
      </c>
      <c r="K28" s="48">
        <f>IF(FIRE0902_working!K28="..","..",ROUND(FIRE0902_working!K28,0))</f>
        <v>491</v>
      </c>
      <c r="L28" s="48">
        <f>IF(FIRE0902_working!L28="..","..",ROUND(FIRE0902_working!L28,0))</f>
        <v>367</v>
      </c>
      <c r="M28" s="48">
        <f>IF(FIRE0902_working!M28="..","..",ROUND(FIRE0902_working!M28,0))</f>
        <v>331</v>
      </c>
      <c r="N28" s="48">
        <f>IF(FIRE0902_working!N28="..","..",ROUND(FIRE0902_working!N28,0))</f>
        <v>235</v>
      </c>
      <c r="O28" s="48">
        <f>IF(FIRE0902_working!O28="..","..",ROUND(FIRE0902_working!O28,0))</f>
        <v>334</v>
      </c>
      <c r="P28" s="48">
        <f>IF(FIRE0902_working!P28="..","..",ROUND(FIRE0902_working!P28,0))</f>
        <v>429</v>
      </c>
      <c r="Q28" s="48">
        <f>IF(FIRE0902_working!P28="..","..",ROUND(FIRE0902_working!Q28,0))</f>
        <v>363</v>
      </c>
      <c r="R28" s="74">
        <f>IF(FIRE0902_working!Q28="..","..",ROUND(FIRE0902_working!R28,0))</f>
        <v>449</v>
      </c>
      <c r="S28" s="75">
        <f>IF(FIRE0902_working!S28="..","..",ROUND(FIRE0902_working!S28,0))</f>
        <v>363</v>
      </c>
      <c r="T28" s="74">
        <f>IF(FIRE0902_working!T28="..","..",ROUND(FIRE0902_working!T28,0))</f>
        <v>449</v>
      </c>
      <c r="U28" s="47"/>
      <c r="V28" s="47"/>
      <c r="W28" s="47"/>
      <c r="X28" s="47"/>
      <c r="Y28" s="47"/>
      <c r="Z28" s="47"/>
      <c r="AA28" s="47"/>
      <c r="AB28" s="47"/>
      <c r="AC28" s="47"/>
      <c r="AD28" s="47"/>
      <c r="AE28" s="47"/>
      <c r="AF28" s="47"/>
      <c r="AG28" s="47"/>
      <c r="AH28" s="47"/>
    </row>
    <row r="29" spans="1:34" x14ac:dyDescent="0.2">
      <c r="A29" s="95" t="s">
        <v>25</v>
      </c>
      <c r="B29" s="61" t="s">
        <v>30</v>
      </c>
      <c r="C29" s="48">
        <f>IF(FIRE0902_working!C29="..","..",ROUND(FIRE0902_working!C29,0))</f>
        <v>37</v>
      </c>
      <c r="D29" s="48">
        <f>IF(FIRE0902_working!D29="..","..",ROUND(FIRE0902_working!D29,0))</f>
        <v>38</v>
      </c>
      <c r="E29" s="48">
        <f>IF(FIRE0902_working!E29="..","..",ROUND(FIRE0902_working!E29,0))</f>
        <v>29</v>
      </c>
      <c r="F29" s="48">
        <f>IF(FIRE0902_working!F29="..","..",ROUND(FIRE0902_working!F29,0))</f>
        <v>12</v>
      </c>
      <c r="G29" s="48">
        <f>IF(FIRE0902_working!G29="..","..",ROUND(FIRE0902_working!G29,0))</f>
        <v>2</v>
      </c>
      <c r="H29" s="48">
        <f>IF(FIRE0902_working!H29="..","..",ROUND(FIRE0902_working!H29,0))</f>
        <v>3</v>
      </c>
      <c r="I29" s="48">
        <f>IF(FIRE0902_working!I29="..","..",ROUND(FIRE0902_working!I29,0))</f>
        <v>9</v>
      </c>
      <c r="J29" s="48">
        <f>IF(FIRE0902_working!J29="..","..",ROUND(FIRE0902_working!J29,0))</f>
        <v>12</v>
      </c>
      <c r="K29" s="48">
        <f>IF(FIRE0902_working!K29="..","..",ROUND(FIRE0902_working!K29,0))</f>
        <v>5</v>
      </c>
      <c r="L29" s="48">
        <f>IF(FIRE0902_working!L29="..","..",ROUND(FIRE0902_working!L29,0))</f>
        <v>4</v>
      </c>
      <c r="M29" s="48">
        <f>IF(FIRE0902_working!M29="..","..",ROUND(FIRE0902_working!M29,0))</f>
        <v>0</v>
      </c>
      <c r="N29" s="48">
        <f>IF(FIRE0902_working!N29="..","..",ROUND(FIRE0902_working!N29,0))</f>
        <v>2</v>
      </c>
      <c r="O29" s="48">
        <f>IF(FIRE0902_working!O29="..","..",ROUND(FIRE0902_working!O29,0))</f>
        <v>3</v>
      </c>
      <c r="P29" s="48">
        <f>IF(FIRE0902_working!P29="..","..",ROUND(FIRE0902_working!P29,0))</f>
        <v>2</v>
      </c>
      <c r="Q29" s="48">
        <f>IF(FIRE0902_working!P29="..","..",ROUND(FIRE0902_working!Q29,0))</f>
        <v>3</v>
      </c>
      <c r="R29" s="74">
        <f>IF(FIRE0902_working!Q29="..","..",ROUND(FIRE0902_working!R29,0))</f>
        <v>11</v>
      </c>
      <c r="S29" s="75">
        <f>IF(FIRE0902_working!S29="..","..",ROUND(FIRE0902_working!S29,0))</f>
        <v>3</v>
      </c>
      <c r="T29" s="74">
        <f>IF(FIRE0902_working!T29="..","..",ROUND(FIRE0902_working!T29,0))</f>
        <v>11</v>
      </c>
      <c r="U29" s="47"/>
      <c r="V29" s="47"/>
      <c r="W29" s="47"/>
      <c r="X29" s="47"/>
      <c r="Y29" s="47"/>
      <c r="Z29" s="47"/>
      <c r="AA29" s="47"/>
      <c r="AB29" s="47"/>
      <c r="AC29" s="47"/>
      <c r="AD29" s="47"/>
      <c r="AE29" s="47"/>
      <c r="AF29" s="47"/>
      <c r="AG29" s="47"/>
      <c r="AH29" s="47"/>
    </row>
    <row r="30" spans="1:34" x14ac:dyDescent="0.2">
      <c r="A30" s="95" t="s">
        <v>25</v>
      </c>
      <c r="B30" s="61" t="s">
        <v>31</v>
      </c>
      <c r="C30" s="48">
        <f>IF(FIRE0902_working!C30="..","..",ROUND(FIRE0902_working!C30,0))</f>
        <v>1060</v>
      </c>
      <c r="D30" s="48">
        <f>IF(FIRE0902_working!D30="..","..",ROUND(FIRE0902_working!D30,0))</f>
        <v>1000</v>
      </c>
      <c r="E30" s="48">
        <f>IF(FIRE0902_working!E30="..","..",ROUND(FIRE0902_working!E30,0))</f>
        <v>892</v>
      </c>
      <c r="F30" s="48">
        <f>IF(FIRE0902_working!F30="..","..",ROUND(FIRE0902_working!F30,0))</f>
        <v>494</v>
      </c>
      <c r="G30" s="48">
        <f>IF(FIRE0902_working!G30="..","..",ROUND(FIRE0902_working!G30,0))</f>
        <v>487</v>
      </c>
      <c r="H30" s="48">
        <f>IF(FIRE0902_working!H30="..","..",ROUND(FIRE0902_working!H30,0))</f>
        <v>497</v>
      </c>
      <c r="I30" s="48">
        <f>IF(FIRE0902_working!I30="..","..",ROUND(FIRE0902_working!I30,0))</f>
        <v>695</v>
      </c>
      <c r="J30" s="48">
        <f>IF(FIRE0902_working!J30="..","..",ROUND(FIRE0902_working!J30,0))</f>
        <v>830</v>
      </c>
      <c r="K30" s="48">
        <f>IF(FIRE0902_working!K30="..","..",ROUND(FIRE0902_working!K30,0))</f>
        <v>958</v>
      </c>
      <c r="L30" s="48">
        <f>IF(FIRE0902_working!L30="..","..",ROUND(FIRE0902_working!L30,0))</f>
        <v>982</v>
      </c>
      <c r="M30" s="48">
        <f>IF(FIRE0902_working!M30="..","..",ROUND(FIRE0902_working!M30,0))</f>
        <v>953</v>
      </c>
      <c r="N30" s="48">
        <f>IF(FIRE0902_working!N30="..","..",ROUND(FIRE0902_working!N30,0))</f>
        <v>670</v>
      </c>
      <c r="O30" s="48">
        <f>IF(FIRE0902_working!O30="..","..",ROUND(FIRE0902_working!O30,0))</f>
        <v>1092</v>
      </c>
      <c r="P30" s="48">
        <f>IF(FIRE0902_working!P30="..","..",ROUND(FIRE0902_working!P30,0))</f>
        <v>1096</v>
      </c>
      <c r="Q30" s="48">
        <f>IF(FIRE0902_working!P30="..","..",ROUND(FIRE0902_working!Q30,0))</f>
        <v>1034</v>
      </c>
      <c r="R30" s="74">
        <f>IF(FIRE0902_working!Q30="..","..",ROUND(FIRE0902_working!R30,0))</f>
        <v>903</v>
      </c>
      <c r="S30" s="75">
        <f>IF(FIRE0902_working!S30="..","..",ROUND(FIRE0902_working!S30,0))</f>
        <v>1034</v>
      </c>
      <c r="T30" s="74">
        <f>IF(FIRE0902_working!T30="..","..",ROUND(FIRE0902_working!T30,0))</f>
        <v>903</v>
      </c>
      <c r="U30" s="47"/>
      <c r="V30" s="47"/>
      <c r="W30" s="47"/>
      <c r="X30" s="47"/>
      <c r="Y30" s="47"/>
      <c r="Z30" s="47"/>
      <c r="AA30" s="47"/>
      <c r="AB30" s="47"/>
      <c r="AC30" s="47"/>
      <c r="AD30" s="47"/>
      <c r="AE30" s="47"/>
      <c r="AF30" s="47"/>
      <c r="AG30" s="47"/>
      <c r="AH30" s="47"/>
    </row>
    <row r="31" spans="1:34" x14ac:dyDescent="0.2">
      <c r="A31" s="95" t="s">
        <v>25</v>
      </c>
      <c r="B31" s="61" t="s">
        <v>32</v>
      </c>
      <c r="C31" s="48">
        <f>IF(FIRE0902_working!C31="..","..",ROUND(FIRE0902_working!C31,0))</f>
        <v>84</v>
      </c>
      <c r="D31" s="48">
        <f>IF(FIRE0902_working!D31="..","..",ROUND(FIRE0902_working!D31,0))</f>
        <v>80</v>
      </c>
      <c r="E31" s="48">
        <f>IF(FIRE0902_working!E31="..","..",ROUND(FIRE0902_working!E31,0))</f>
        <v>80</v>
      </c>
      <c r="F31" s="48">
        <f>IF(FIRE0902_working!F31="..","..",ROUND(FIRE0902_working!F31,0))</f>
        <v>24</v>
      </c>
      <c r="G31" s="48">
        <f>IF(FIRE0902_working!G31="..","..",ROUND(FIRE0902_working!G31,0))</f>
        <v>16</v>
      </c>
      <c r="H31" s="48">
        <f>IF(FIRE0902_working!H31="..","..",ROUND(FIRE0902_working!H31,0))</f>
        <v>13</v>
      </c>
      <c r="I31" s="48">
        <f>IF(FIRE0902_working!I31="..","..",ROUND(FIRE0902_working!I31,0))</f>
        <v>43</v>
      </c>
      <c r="J31" s="48">
        <f>IF(FIRE0902_working!J31="..","..",ROUND(FIRE0902_working!J31,0))</f>
        <v>52</v>
      </c>
      <c r="K31" s="48">
        <f>IF(FIRE0902_working!K31="..","..",ROUND(FIRE0902_working!K31,0))</f>
        <v>30</v>
      </c>
      <c r="L31" s="48">
        <f>IF(FIRE0902_working!L31="..","..",ROUND(FIRE0902_working!L31,0))</f>
        <v>20</v>
      </c>
      <c r="M31" s="48">
        <f>IF(FIRE0902_working!M31="..","..",ROUND(FIRE0902_working!M31,0))</f>
        <v>18</v>
      </c>
      <c r="N31" s="48">
        <f>IF(FIRE0902_working!N31="..","..",ROUND(FIRE0902_working!N31,0))</f>
        <v>5</v>
      </c>
      <c r="O31" s="48">
        <f>IF(FIRE0902_working!O31="..","..",ROUND(FIRE0902_working!O31,0))</f>
        <v>10</v>
      </c>
      <c r="P31" s="48">
        <f>IF(FIRE0902_working!P31="..","..",ROUND(FIRE0902_working!P31,0))</f>
        <v>15</v>
      </c>
      <c r="Q31" s="48">
        <f>IF(FIRE0902_working!P31="..","..",ROUND(FIRE0902_working!Q31,0))</f>
        <v>13</v>
      </c>
      <c r="R31" s="74">
        <f>IF(FIRE0902_working!Q31="..","..",ROUND(FIRE0902_working!R31,0))</f>
        <v>20</v>
      </c>
      <c r="S31" s="75">
        <f>IF(FIRE0902_working!S31="..","..",ROUND(FIRE0902_working!S31,0))</f>
        <v>13</v>
      </c>
      <c r="T31" s="74">
        <f>IF(FIRE0902_working!T31="..","..",ROUND(FIRE0902_working!T31,0))</f>
        <v>20</v>
      </c>
      <c r="U31" s="47"/>
      <c r="V31" s="47"/>
      <c r="W31" s="47"/>
      <c r="X31" s="47"/>
      <c r="Y31" s="47"/>
      <c r="Z31" s="47"/>
      <c r="AA31" s="47"/>
      <c r="AB31" s="47"/>
      <c r="AC31" s="47"/>
      <c r="AD31" s="47"/>
      <c r="AE31" s="47"/>
      <c r="AF31" s="47"/>
      <c r="AG31" s="47"/>
      <c r="AH31" s="47"/>
    </row>
    <row r="32" spans="1:34" x14ac:dyDescent="0.2">
      <c r="A32" s="95" t="s">
        <v>25</v>
      </c>
      <c r="B32" s="61" t="s">
        <v>23</v>
      </c>
      <c r="C32" s="48">
        <f>IF(FIRE0902_working!C32="..","..",ROUND(FIRE0902_working!C32,0))</f>
        <v>1435</v>
      </c>
      <c r="D32" s="48">
        <f>IF(FIRE0902_working!D32="..","..",ROUND(FIRE0902_working!D32,0))</f>
        <v>1774</v>
      </c>
      <c r="E32" s="48">
        <f>IF(FIRE0902_working!E32="..","..",ROUND(FIRE0902_working!E32,0))</f>
        <v>1696</v>
      </c>
      <c r="F32" s="48">
        <f>IF(FIRE0902_working!F32="..","..",ROUND(FIRE0902_working!F32,0))</f>
        <v>586</v>
      </c>
      <c r="G32" s="48">
        <f>IF(FIRE0902_working!G32="..","..",ROUND(FIRE0902_working!G32,0))</f>
        <v>466</v>
      </c>
      <c r="H32" s="48">
        <f>IF(FIRE0902_working!H32="..","..",ROUND(FIRE0902_working!H32,0))</f>
        <v>401</v>
      </c>
      <c r="I32" s="48">
        <f>IF(FIRE0902_working!I32="..","..",ROUND(FIRE0902_working!I32,0))</f>
        <v>1175</v>
      </c>
      <c r="J32" s="48">
        <f>IF(FIRE0902_working!J32="..","..",ROUND(FIRE0902_working!J32,0))</f>
        <v>983</v>
      </c>
      <c r="K32" s="48">
        <f>IF(FIRE0902_working!K32="..","..",ROUND(FIRE0902_working!K32,0))</f>
        <v>926</v>
      </c>
      <c r="L32" s="48">
        <f>IF(FIRE0902_working!L32="..","..",ROUND(FIRE0902_working!L32,0))</f>
        <v>733</v>
      </c>
      <c r="M32" s="48">
        <f>IF(FIRE0902_working!M32="..","..",ROUND(FIRE0902_working!M32,0))</f>
        <v>731</v>
      </c>
      <c r="N32" s="48">
        <f>IF(FIRE0902_working!N32="..","..",ROUND(FIRE0902_working!N32,0))</f>
        <v>510</v>
      </c>
      <c r="O32" s="48">
        <f>IF(FIRE0902_working!O32="..","..",ROUND(FIRE0902_working!O32,0))</f>
        <v>809</v>
      </c>
      <c r="P32" s="48">
        <f>IF(FIRE0902_working!P32="..","..",ROUND(FIRE0902_working!P32,0))</f>
        <v>942</v>
      </c>
      <c r="Q32" s="48">
        <f>IF(FIRE0902_working!P32="..","..",ROUND(FIRE0902_working!Q32,0))</f>
        <v>949</v>
      </c>
      <c r="R32" s="74">
        <f>IF(FIRE0902_working!Q32="..","..",ROUND(FIRE0902_working!R32,0))</f>
        <v>939</v>
      </c>
      <c r="S32" s="75">
        <f>IF(FIRE0902_working!S32="..","..",ROUND(FIRE0902_working!S32,0))</f>
        <v>949</v>
      </c>
      <c r="T32" s="74">
        <f>IF(FIRE0902_working!T32="..","..",ROUND(FIRE0902_working!T32,0))</f>
        <v>939</v>
      </c>
      <c r="U32" s="47"/>
      <c r="V32" s="47"/>
      <c r="W32" s="47"/>
      <c r="X32" s="47"/>
      <c r="Y32" s="47"/>
      <c r="Z32" s="47"/>
      <c r="AA32" s="47"/>
      <c r="AB32" s="47"/>
      <c r="AC32" s="47"/>
      <c r="AD32" s="47"/>
      <c r="AE32" s="47"/>
      <c r="AF32" s="47"/>
      <c r="AG32" s="47"/>
      <c r="AH32" s="47"/>
    </row>
    <row r="33" spans="1:34" x14ac:dyDescent="0.2">
      <c r="A33" s="95" t="s">
        <v>25</v>
      </c>
      <c r="B33" s="52" t="s">
        <v>33</v>
      </c>
      <c r="C33" s="48" t="str">
        <f>IF(FIRE0902_working!C33="..","..",ROUND(FIRE0902_working!C33,0))</f>
        <v>..</v>
      </c>
      <c r="D33" s="48">
        <f>IF(FIRE0902_working!D33="..","..",ROUND(FIRE0902_working!D33,0))</f>
        <v>0</v>
      </c>
      <c r="E33" s="48">
        <f>IF(FIRE0902_working!E33="..","..",ROUND(FIRE0902_working!E33,0))</f>
        <v>0</v>
      </c>
      <c r="F33" s="48">
        <f>IF(FIRE0902_working!F33="..","..",ROUND(FIRE0902_working!F33,0))</f>
        <v>308</v>
      </c>
      <c r="G33" s="48">
        <f>IF(FIRE0902_working!G33="..","..",ROUND(FIRE0902_working!G33,0))</f>
        <v>202</v>
      </c>
      <c r="H33" s="48">
        <f>IF(FIRE0902_working!H33="..","..",ROUND(FIRE0902_working!H33,0))</f>
        <v>144</v>
      </c>
      <c r="I33" s="48">
        <f>IF(FIRE0902_working!I33="..","..",ROUND(FIRE0902_working!I33,0))</f>
        <v>629</v>
      </c>
      <c r="J33" s="48">
        <f>IF(FIRE0902_working!J33="..","..",ROUND(FIRE0902_working!J33,0))</f>
        <v>1063</v>
      </c>
      <c r="K33" s="48">
        <f>IF(FIRE0902_working!K33="..","..",ROUND(FIRE0902_working!K33,0))</f>
        <v>617</v>
      </c>
      <c r="L33" s="48">
        <f>IF(FIRE0902_working!L33="..","..",ROUND(FIRE0902_working!L33,0))</f>
        <v>329</v>
      </c>
      <c r="M33" s="48">
        <f>IF(FIRE0902_working!M33="..","..",ROUND(FIRE0902_working!M33,0))</f>
        <v>304</v>
      </c>
      <c r="N33" s="48">
        <f>IF(FIRE0902_working!N33="..","..",ROUND(FIRE0902_working!N33,0))</f>
        <v>339</v>
      </c>
      <c r="O33" s="48">
        <f>IF(FIRE0902_working!O33="..","..",ROUND(FIRE0902_working!O33,0))</f>
        <v>545</v>
      </c>
      <c r="P33" s="48">
        <f>IF(FIRE0902_working!P33="..","..",ROUND(FIRE0902_working!P33,0))</f>
        <v>640</v>
      </c>
      <c r="Q33" s="48">
        <f>IF(FIRE0902_working!P33="..","..",ROUND(FIRE0902_working!Q33,0))</f>
        <v>721</v>
      </c>
      <c r="R33" s="74">
        <f>IF(FIRE0902_working!Q33="..","..",ROUND(FIRE0902_working!R33,0))</f>
        <v>757</v>
      </c>
      <c r="S33" s="75">
        <f>IF(FIRE0902_working!S33="..","..",ROUND(FIRE0902_working!S33,0))</f>
        <v>721</v>
      </c>
      <c r="T33" s="74">
        <f>IF(FIRE0902_working!T33="..","..",ROUND(FIRE0902_working!T33,0))</f>
        <v>757</v>
      </c>
      <c r="U33" s="47"/>
      <c r="V33" s="47"/>
      <c r="W33" s="47"/>
      <c r="X33" s="47"/>
      <c r="Y33" s="47"/>
      <c r="Z33" s="47"/>
      <c r="AA33" s="47"/>
      <c r="AB33" s="47"/>
      <c r="AC33" s="47"/>
      <c r="AD33" s="47"/>
      <c r="AE33" s="47"/>
      <c r="AF33" s="47"/>
      <c r="AG33" s="47"/>
      <c r="AH33" s="47"/>
    </row>
    <row r="34" spans="1:34" s="91" customFormat="1" ht="15" customHeight="1" x14ac:dyDescent="0.25">
      <c r="A34" s="94" t="s">
        <v>34</v>
      </c>
      <c r="B34" s="59" t="s">
        <v>12</v>
      </c>
      <c r="C34" s="45" t="str">
        <f>IF(FIRE0902_working!C34="..","..",ROUND(FIRE0902_working!C34,0))</f>
        <v>..</v>
      </c>
      <c r="D34" s="45">
        <f>IF(FIRE0902_working!D34="..","..",ROUND(FIRE0902_working!D34,0))</f>
        <v>0</v>
      </c>
      <c r="E34" s="45">
        <f>IF(FIRE0902_working!E34="..","..",ROUND(FIRE0902_working!E34,0))</f>
        <v>576</v>
      </c>
      <c r="F34" s="45">
        <f>IF(FIRE0902_working!F34="..","..",ROUND(FIRE0902_working!F34,0))</f>
        <v>11589</v>
      </c>
      <c r="G34" s="45">
        <f>IF(FIRE0902_working!G34="..","..",ROUND(FIRE0902_working!G34,0))</f>
        <v>11915</v>
      </c>
      <c r="H34" s="45">
        <f>IF(FIRE0902_working!H34="..","..",ROUND(FIRE0902_working!H34,0))</f>
        <v>14168</v>
      </c>
      <c r="I34" s="45">
        <f>IF(FIRE0902_working!I34="..","..",ROUND(FIRE0902_working!I34,0))</f>
        <v>25841</v>
      </c>
      <c r="J34" s="45">
        <f>IF(FIRE0902_working!J34="..","..",ROUND(FIRE0902_working!J34,0))</f>
        <v>37918</v>
      </c>
      <c r="K34" s="45">
        <f>IF(FIRE0902_working!K34="..","..",ROUND(FIRE0902_working!K34,0))</f>
        <v>26176</v>
      </c>
      <c r="L34" s="45">
        <f>IF(FIRE0902_working!L34="..","..",ROUND(FIRE0902_working!L34,0))</f>
        <v>15009</v>
      </c>
      <c r="M34" s="45">
        <f>IF(FIRE0902_working!M34="..","..",ROUND(FIRE0902_working!M34,0))</f>
        <v>13855</v>
      </c>
      <c r="N34" s="45">
        <f>IF(FIRE0902_working!N34="..","..",ROUND(FIRE0902_working!N34,0))</f>
        <v>9812</v>
      </c>
      <c r="O34" s="45">
        <f>IF(FIRE0902_working!O34="..","..",ROUND(FIRE0902_working!O34,0))</f>
        <v>12577</v>
      </c>
      <c r="P34" s="45">
        <f>IF(FIRE0902_working!P34="..","..",ROUND(FIRE0902_working!P34,0))</f>
        <v>10107</v>
      </c>
      <c r="Q34" s="45">
        <f>IF(FIRE0902_working!P34="..","..",ROUND(FIRE0902_working!Q34,0))</f>
        <v>8704</v>
      </c>
      <c r="R34" s="72">
        <f>IF(FIRE0902_working!Q34="..","..",ROUND(FIRE0902_working!R34,0))</f>
        <v>7231</v>
      </c>
      <c r="S34" s="73">
        <f>IF(FIRE0902_working!S34="..","..",ROUND(FIRE0902_working!S34,0))</f>
        <v>8704</v>
      </c>
      <c r="T34" s="72">
        <f>IF(FIRE0902_working!T34="..","..",ROUND(FIRE0902_working!T34,0))</f>
        <v>7231</v>
      </c>
      <c r="U34" s="47"/>
      <c r="V34" s="47"/>
      <c r="W34" s="47"/>
      <c r="X34" s="47"/>
      <c r="Y34" s="47"/>
      <c r="Z34" s="47"/>
      <c r="AA34" s="47"/>
      <c r="AB34" s="47"/>
      <c r="AC34" s="47"/>
      <c r="AD34" s="47"/>
      <c r="AE34" s="47"/>
      <c r="AF34" s="47"/>
      <c r="AG34" s="47"/>
      <c r="AH34" s="68"/>
    </row>
    <row r="35" spans="1:34" x14ac:dyDescent="0.2">
      <c r="A35" s="95" t="s">
        <v>34</v>
      </c>
      <c r="B35" s="61" t="s">
        <v>26</v>
      </c>
      <c r="C35" s="48" t="str">
        <f>IF(FIRE0902_working!C35="..","..",ROUND(FIRE0902_working!C35,0))</f>
        <v>..</v>
      </c>
      <c r="D35" s="48">
        <f>IF(FIRE0902_working!D35="..","..",ROUND(FIRE0902_working!D35,0))</f>
        <v>0</v>
      </c>
      <c r="E35" s="48">
        <f>IF(FIRE0902_working!E35="..","..",ROUND(FIRE0902_working!E35,0))</f>
        <v>11</v>
      </c>
      <c r="F35" s="48">
        <f>IF(FIRE0902_working!F35="..","..",ROUND(FIRE0902_working!F35,0))</f>
        <v>120</v>
      </c>
      <c r="G35" s="48">
        <f>IF(FIRE0902_working!G35="..","..",ROUND(FIRE0902_working!G35,0))</f>
        <v>63</v>
      </c>
      <c r="H35" s="48">
        <f>IF(FIRE0902_working!H35="..","..",ROUND(FIRE0902_working!H35,0))</f>
        <v>75</v>
      </c>
      <c r="I35" s="48">
        <f>IF(FIRE0902_working!I35="..","..",ROUND(FIRE0902_working!I35,0))</f>
        <v>135</v>
      </c>
      <c r="J35" s="48">
        <f>IF(FIRE0902_working!J35="..","..",ROUND(FIRE0902_working!J35,0))</f>
        <v>230</v>
      </c>
      <c r="K35" s="48">
        <f>IF(FIRE0902_working!K35="..","..",ROUND(FIRE0902_working!K35,0))</f>
        <v>229</v>
      </c>
      <c r="L35" s="48">
        <f>IF(FIRE0902_working!L35="..","..",ROUND(FIRE0902_working!L35,0))</f>
        <v>202</v>
      </c>
      <c r="M35" s="48">
        <f>IF(FIRE0902_working!M35="..","..",ROUND(FIRE0902_working!M35,0))</f>
        <v>229</v>
      </c>
      <c r="N35" s="48">
        <f>IF(FIRE0902_working!N35="..","..",ROUND(FIRE0902_working!N35,0))</f>
        <v>195</v>
      </c>
      <c r="O35" s="48">
        <f>IF(FIRE0902_working!O35="..","..",ROUND(FIRE0902_working!O35,0))</f>
        <v>303</v>
      </c>
      <c r="P35" s="48">
        <f>IF(FIRE0902_working!P35="..","..",ROUND(FIRE0902_working!P35,0))</f>
        <v>270</v>
      </c>
      <c r="Q35" s="48">
        <f>IF(FIRE0902_working!P35="..","..",ROUND(FIRE0902_working!Q35,0))</f>
        <v>502</v>
      </c>
      <c r="R35" s="74">
        <f>IF(FIRE0902_working!Q35="..","..",ROUND(FIRE0902_working!R35,0))</f>
        <v>806</v>
      </c>
      <c r="S35" s="75">
        <f>IF(FIRE0902_working!S35="..","..",ROUND(FIRE0902_working!S35,0))</f>
        <v>502</v>
      </c>
      <c r="T35" s="74">
        <f>IF(FIRE0902_working!T35="..","..",ROUND(FIRE0902_working!T35,0))</f>
        <v>806</v>
      </c>
      <c r="U35" s="47"/>
      <c r="V35" s="47"/>
      <c r="W35" s="47"/>
      <c r="X35" s="47"/>
      <c r="Y35" s="47"/>
      <c r="Z35" s="47"/>
      <c r="AA35" s="47"/>
      <c r="AB35" s="47"/>
      <c r="AC35" s="47"/>
      <c r="AD35" s="47"/>
      <c r="AE35" s="47"/>
      <c r="AF35" s="47"/>
      <c r="AG35" s="47"/>
      <c r="AH35" s="47"/>
    </row>
    <row r="36" spans="1:34" x14ac:dyDescent="0.2">
      <c r="A36" s="95" t="s">
        <v>34</v>
      </c>
      <c r="B36" s="61" t="s">
        <v>27</v>
      </c>
      <c r="C36" s="48" t="str">
        <f>IF(FIRE0902_working!C36="..","..",ROUND(FIRE0902_working!C36,0))</f>
        <v>..</v>
      </c>
      <c r="D36" s="48">
        <f>IF(FIRE0902_working!D36="..","..",ROUND(FIRE0902_working!D36,0))</f>
        <v>0</v>
      </c>
      <c r="E36" s="48">
        <f>IF(FIRE0902_working!E36="..","..",ROUND(FIRE0902_working!E36,0))</f>
        <v>129</v>
      </c>
      <c r="F36" s="48">
        <f>IF(FIRE0902_working!F36="..","..",ROUND(FIRE0902_working!F36,0))</f>
        <v>2920</v>
      </c>
      <c r="G36" s="48">
        <f>IF(FIRE0902_working!G36="..","..",ROUND(FIRE0902_working!G36,0))</f>
        <v>2874</v>
      </c>
      <c r="H36" s="48">
        <f>IF(FIRE0902_working!H36="..","..",ROUND(FIRE0902_working!H36,0))</f>
        <v>3468</v>
      </c>
      <c r="I36" s="48">
        <f>IF(FIRE0902_working!I36="..","..",ROUND(FIRE0902_working!I36,0))</f>
        <v>5656</v>
      </c>
      <c r="J36" s="48">
        <f>IF(FIRE0902_working!J36="..","..",ROUND(FIRE0902_working!J36,0))</f>
        <v>7878</v>
      </c>
      <c r="K36" s="48">
        <f>IF(FIRE0902_working!K36="..","..",ROUND(FIRE0902_working!K36,0))</f>
        <v>6098</v>
      </c>
      <c r="L36" s="48">
        <f>IF(FIRE0902_working!L36="..","..",ROUND(FIRE0902_working!L36,0))</f>
        <v>3578</v>
      </c>
      <c r="M36" s="48">
        <f>IF(FIRE0902_working!M36="..","..",ROUND(FIRE0902_working!M36,0))</f>
        <v>3422</v>
      </c>
      <c r="N36" s="48">
        <f>IF(FIRE0902_working!N36="..","..",ROUND(FIRE0902_working!N36,0))</f>
        <v>2155</v>
      </c>
      <c r="O36" s="48">
        <f>IF(FIRE0902_working!O36="..","..",ROUND(FIRE0902_working!O36,0))</f>
        <v>3390</v>
      </c>
      <c r="P36" s="48">
        <f>IF(FIRE0902_working!P36="..","..",ROUND(FIRE0902_working!P36,0))</f>
        <v>3194</v>
      </c>
      <c r="Q36" s="48">
        <f>IF(FIRE0902_working!P36="..","..",ROUND(FIRE0902_working!Q36,0))</f>
        <v>2581</v>
      </c>
      <c r="R36" s="74">
        <f>IF(FIRE0902_working!Q36="..","..",ROUND(FIRE0902_working!R36,0))</f>
        <v>1780</v>
      </c>
      <c r="S36" s="75">
        <f>IF(FIRE0902_working!S36="..","..",ROUND(FIRE0902_working!S36,0))</f>
        <v>2581</v>
      </c>
      <c r="T36" s="74">
        <f>IF(FIRE0902_working!T36="..","..",ROUND(FIRE0902_working!T36,0))</f>
        <v>1780</v>
      </c>
      <c r="U36" s="47"/>
      <c r="V36" s="47"/>
      <c r="W36" s="47"/>
      <c r="X36" s="47"/>
      <c r="Y36" s="47"/>
      <c r="Z36" s="47"/>
      <c r="AA36" s="47"/>
      <c r="AB36" s="47"/>
      <c r="AC36" s="47"/>
      <c r="AD36" s="47"/>
      <c r="AE36" s="47"/>
      <c r="AF36" s="47"/>
      <c r="AG36" s="47"/>
      <c r="AH36" s="47"/>
    </row>
    <row r="37" spans="1:34" x14ac:dyDescent="0.2">
      <c r="A37" s="95" t="s">
        <v>34</v>
      </c>
      <c r="B37" s="61" t="s">
        <v>28</v>
      </c>
      <c r="C37" s="48" t="str">
        <f>IF(FIRE0902_working!C37="..","..",ROUND(FIRE0902_working!C37,0))</f>
        <v>..</v>
      </c>
      <c r="D37" s="48">
        <f>IF(FIRE0902_working!D37="..","..",ROUND(FIRE0902_working!D37,0))</f>
        <v>0</v>
      </c>
      <c r="E37" s="48">
        <f>IF(FIRE0902_working!E37="..","..",ROUND(FIRE0902_working!E37,0))</f>
        <v>173</v>
      </c>
      <c r="F37" s="48">
        <f>IF(FIRE0902_working!F37="..","..",ROUND(FIRE0902_working!F37,0))</f>
        <v>3780</v>
      </c>
      <c r="G37" s="48">
        <f>IF(FIRE0902_working!G37="..","..",ROUND(FIRE0902_working!G37,0))</f>
        <v>3834</v>
      </c>
      <c r="H37" s="48">
        <f>IF(FIRE0902_working!H37="..","..",ROUND(FIRE0902_working!H37,0))</f>
        <v>4357</v>
      </c>
      <c r="I37" s="48">
        <f>IF(FIRE0902_working!I37="..","..",ROUND(FIRE0902_working!I37,0))</f>
        <v>7577</v>
      </c>
      <c r="J37" s="48">
        <f>IF(FIRE0902_working!J37="..","..",ROUND(FIRE0902_working!J37,0))</f>
        <v>11516</v>
      </c>
      <c r="K37" s="48">
        <f>IF(FIRE0902_working!K37="..","..",ROUND(FIRE0902_working!K37,0))</f>
        <v>7819</v>
      </c>
      <c r="L37" s="48">
        <f>IF(FIRE0902_working!L37="..","..",ROUND(FIRE0902_working!L37,0))</f>
        <v>4209</v>
      </c>
      <c r="M37" s="48">
        <f>IF(FIRE0902_working!M37="..","..",ROUND(FIRE0902_working!M37,0))</f>
        <v>3895</v>
      </c>
      <c r="N37" s="48">
        <f>IF(FIRE0902_working!N37="..","..",ROUND(FIRE0902_working!N37,0))</f>
        <v>2782</v>
      </c>
      <c r="O37" s="48">
        <f>IF(FIRE0902_working!O37="..","..",ROUND(FIRE0902_working!O37,0))</f>
        <v>3206</v>
      </c>
      <c r="P37" s="48">
        <f>IF(FIRE0902_working!P37="..","..",ROUND(FIRE0902_working!P37,0))</f>
        <v>2080</v>
      </c>
      <c r="Q37" s="48">
        <f>IF(FIRE0902_working!P37="..","..",ROUND(FIRE0902_working!Q37,0))</f>
        <v>1687</v>
      </c>
      <c r="R37" s="74">
        <f>IF(FIRE0902_working!Q37="..","..",ROUND(FIRE0902_working!R37,0))</f>
        <v>1333</v>
      </c>
      <c r="S37" s="75">
        <f>IF(FIRE0902_working!S37="..","..",ROUND(FIRE0902_working!S37,0))</f>
        <v>1687</v>
      </c>
      <c r="T37" s="74">
        <f>IF(FIRE0902_working!T37="..","..",ROUND(FIRE0902_working!T37,0))</f>
        <v>1333</v>
      </c>
      <c r="U37" s="47"/>
      <c r="V37" s="47"/>
      <c r="W37" s="47"/>
      <c r="X37" s="47"/>
      <c r="Y37" s="47"/>
      <c r="Z37" s="47"/>
      <c r="AA37" s="47"/>
      <c r="AB37" s="47"/>
      <c r="AC37" s="47"/>
      <c r="AD37" s="47"/>
      <c r="AE37" s="47"/>
      <c r="AF37" s="47"/>
      <c r="AG37" s="47"/>
      <c r="AH37" s="47"/>
    </row>
    <row r="38" spans="1:34" x14ac:dyDescent="0.2">
      <c r="A38" s="95" t="s">
        <v>34</v>
      </c>
      <c r="B38" s="61" t="s">
        <v>29</v>
      </c>
      <c r="C38" s="48" t="str">
        <f>IF(FIRE0902_working!C38="..","..",ROUND(FIRE0902_working!C38,0))</f>
        <v>..</v>
      </c>
      <c r="D38" s="48">
        <f>IF(FIRE0902_working!D38="..","..",ROUND(FIRE0902_working!D38,0))</f>
        <v>0</v>
      </c>
      <c r="E38" s="48">
        <f>IF(FIRE0902_working!E38="..","..",ROUND(FIRE0902_working!E38,0))</f>
        <v>128</v>
      </c>
      <c r="F38" s="48">
        <f>IF(FIRE0902_working!F38="..","..",ROUND(FIRE0902_working!F38,0))</f>
        <v>1848</v>
      </c>
      <c r="G38" s="48">
        <f>IF(FIRE0902_working!G38="..","..",ROUND(FIRE0902_working!G38,0))</f>
        <v>1890</v>
      </c>
      <c r="H38" s="48">
        <f>IF(FIRE0902_working!H38="..","..",ROUND(FIRE0902_working!H38,0))</f>
        <v>2199</v>
      </c>
      <c r="I38" s="48">
        <f>IF(FIRE0902_working!I38="..","..",ROUND(FIRE0902_working!I38,0))</f>
        <v>3513</v>
      </c>
      <c r="J38" s="48">
        <f>IF(FIRE0902_working!J38="..","..",ROUND(FIRE0902_working!J38,0))</f>
        <v>5218</v>
      </c>
      <c r="K38" s="48">
        <f>IF(FIRE0902_working!K38="..","..",ROUND(FIRE0902_working!K38,0))</f>
        <v>3879</v>
      </c>
      <c r="L38" s="48">
        <f>IF(FIRE0902_working!L38="..","..",ROUND(FIRE0902_working!L38,0))</f>
        <v>2605</v>
      </c>
      <c r="M38" s="48">
        <f>IF(FIRE0902_working!M38="..","..",ROUND(FIRE0902_working!M38,0))</f>
        <v>2054</v>
      </c>
      <c r="N38" s="48">
        <f>IF(FIRE0902_working!N38="..","..",ROUND(FIRE0902_working!N38,0))</f>
        <v>1404</v>
      </c>
      <c r="O38" s="48">
        <f>IF(FIRE0902_working!O38="..","..",ROUND(FIRE0902_working!O38,0))</f>
        <v>1937</v>
      </c>
      <c r="P38" s="48">
        <f>IF(FIRE0902_working!P38="..","..",ROUND(FIRE0902_working!P38,0))</f>
        <v>1597</v>
      </c>
      <c r="Q38" s="48">
        <f>IF(FIRE0902_working!P38="..","..",ROUND(FIRE0902_working!Q38,0))</f>
        <v>1323</v>
      </c>
      <c r="R38" s="74">
        <f>IF(FIRE0902_working!Q38="..","..",ROUND(FIRE0902_working!R38,0))</f>
        <v>1154</v>
      </c>
      <c r="S38" s="75">
        <f>IF(FIRE0902_working!S38="..","..",ROUND(FIRE0902_working!S38,0))</f>
        <v>1323</v>
      </c>
      <c r="T38" s="74">
        <f>IF(FIRE0902_working!T38="..","..",ROUND(FIRE0902_working!T38,0))</f>
        <v>1154</v>
      </c>
      <c r="U38" s="47"/>
      <c r="V38" s="47"/>
      <c r="W38" s="47"/>
      <c r="X38" s="47"/>
      <c r="Y38" s="47"/>
      <c r="Z38" s="47"/>
      <c r="AA38" s="47"/>
      <c r="AB38" s="47"/>
      <c r="AC38" s="47"/>
      <c r="AD38" s="47"/>
      <c r="AE38" s="47"/>
      <c r="AF38" s="47"/>
      <c r="AG38" s="47"/>
      <c r="AH38" s="47"/>
    </row>
    <row r="39" spans="1:34" x14ac:dyDescent="0.2">
      <c r="A39" s="95" t="s">
        <v>34</v>
      </c>
      <c r="B39" s="61" t="s">
        <v>30</v>
      </c>
      <c r="C39" s="48" t="str">
        <f>IF(FIRE0902_working!C39="..","..",ROUND(FIRE0902_working!C39,0))</f>
        <v>..</v>
      </c>
      <c r="D39" s="48">
        <f>IF(FIRE0902_working!D39="..","..",ROUND(FIRE0902_working!D39,0))</f>
        <v>0</v>
      </c>
      <c r="E39" s="48">
        <f>IF(FIRE0902_working!E39="..","..",ROUND(FIRE0902_working!E39,0))</f>
        <v>3</v>
      </c>
      <c r="F39" s="48">
        <f>IF(FIRE0902_working!F39="..","..",ROUND(FIRE0902_working!F39,0))</f>
        <v>38</v>
      </c>
      <c r="G39" s="48">
        <f>IF(FIRE0902_working!G39="..","..",ROUND(FIRE0902_working!G39,0))</f>
        <v>25</v>
      </c>
      <c r="H39" s="48">
        <f>IF(FIRE0902_working!H39="..","..",ROUND(FIRE0902_working!H39,0))</f>
        <v>38</v>
      </c>
      <c r="I39" s="48">
        <f>IF(FIRE0902_working!I39="..","..",ROUND(FIRE0902_working!I39,0))</f>
        <v>81</v>
      </c>
      <c r="J39" s="48">
        <f>IF(FIRE0902_working!J39="..","..",ROUND(FIRE0902_working!J39,0))</f>
        <v>121</v>
      </c>
      <c r="K39" s="48">
        <f>IF(FIRE0902_working!K39="..","..",ROUND(FIRE0902_working!K39,0))</f>
        <v>87</v>
      </c>
      <c r="L39" s="48">
        <f>IF(FIRE0902_working!L39="..","..",ROUND(FIRE0902_working!L39,0))</f>
        <v>32</v>
      </c>
      <c r="M39" s="48">
        <f>IF(FIRE0902_working!M39="..","..",ROUND(FIRE0902_working!M39,0))</f>
        <v>45</v>
      </c>
      <c r="N39" s="48">
        <f>IF(FIRE0902_working!N39="..","..",ROUND(FIRE0902_working!N39,0))</f>
        <v>42</v>
      </c>
      <c r="O39" s="48">
        <f>IF(FIRE0902_working!O39="..","..",ROUND(FIRE0902_working!O39,0))</f>
        <v>59</v>
      </c>
      <c r="P39" s="48">
        <f>IF(FIRE0902_working!P39="..","..",ROUND(FIRE0902_working!P39,0))</f>
        <v>65</v>
      </c>
      <c r="Q39" s="48">
        <f>IF(FIRE0902_working!P39="..","..",ROUND(FIRE0902_working!Q39,0))</f>
        <v>61</v>
      </c>
      <c r="R39" s="74">
        <f>IF(FIRE0902_working!Q39="..","..",ROUND(FIRE0902_working!R39,0))</f>
        <v>60</v>
      </c>
      <c r="S39" s="75">
        <f>IF(FIRE0902_working!S39="..","..",ROUND(FIRE0902_working!S39,0))</f>
        <v>61</v>
      </c>
      <c r="T39" s="74">
        <f>IF(FIRE0902_working!T39="..","..",ROUND(FIRE0902_working!T39,0))</f>
        <v>60</v>
      </c>
      <c r="U39" s="47"/>
      <c r="V39" s="47"/>
      <c r="W39" s="47"/>
      <c r="X39" s="47"/>
      <c r="Y39" s="47"/>
      <c r="Z39" s="47"/>
      <c r="AA39" s="47"/>
      <c r="AB39" s="47"/>
      <c r="AC39" s="47"/>
      <c r="AD39" s="47"/>
      <c r="AE39" s="47"/>
      <c r="AF39" s="47"/>
      <c r="AG39" s="47"/>
      <c r="AH39" s="47"/>
    </row>
    <row r="40" spans="1:34" x14ac:dyDescent="0.2">
      <c r="A40" s="95" t="s">
        <v>34</v>
      </c>
      <c r="B40" s="61" t="s">
        <v>31</v>
      </c>
      <c r="C40" s="48" t="str">
        <f>IF(FIRE0902_working!C40="..","..",ROUND(FIRE0902_working!C40,0))</f>
        <v>..</v>
      </c>
      <c r="D40" s="48">
        <f>IF(FIRE0902_working!D40="..","..",ROUND(FIRE0902_working!D40,0))</f>
        <v>0</v>
      </c>
      <c r="E40" s="48">
        <f>IF(FIRE0902_working!E40="..","..",ROUND(FIRE0902_working!E40,0))</f>
        <v>36</v>
      </c>
      <c r="F40" s="48">
        <f>IF(FIRE0902_working!F40="..","..",ROUND(FIRE0902_working!F40,0))</f>
        <v>574</v>
      </c>
      <c r="G40" s="48">
        <f>IF(FIRE0902_working!G40="..","..",ROUND(FIRE0902_working!G40,0))</f>
        <v>514</v>
      </c>
      <c r="H40" s="48">
        <f>IF(FIRE0902_working!H40="..","..",ROUND(FIRE0902_working!H40,0))</f>
        <v>591</v>
      </c>
      <c r="I40" s="48">
        <f>IF(FIRE0902_working!I40="..","..",ROUND(FIRE0902_working!I40,0))</f>
        <v>975</v>
      </c>
      <c r="J40" s="48">
        <f>IF(FIRE0902_working!J40="..","..",ROUND(FIRE0902_working!J40,0))</f>
        <v>1166</v>
      </c>
      <c r="K40" s="48">
        <f>IF(FIRE0902_working!K40="..","..",ROUND(FIRE0902_working!K40,0))</f>
        <v>1005</v>
      </c>
      <c r="L40" s="48">
        <f>IF(FIRE0902_working!L40="..","..",ROUND(FIRE0902_working!L40,0))</f>
        <v>394</v>
      </c>
      <c r="M40" s="48">
        <f>IF(FIRE0902_working!M40="..","..",ROUND(FIRE0902_working!M40,0))</f>
        <v>288</v>
      </c>
      <c r="N40" s="48">
        <f>IF(FIRE0902_working!N40="..","..",ROUND(FIRE0902_working!N40,0))</f>
        <v>275</v>
      </c>
      <c r="O40" s="48">
        <f>IF(FIRE0902_working!O40="..","..",ROUND(FIRE0902_working!O40,0))</f>
        <v>397</v>
      </c>
      <c r="P40" s="48">
        <f>IF(FIRE0902_working!P40="..","..",ROUND(FIRE0902_working!P40,0))</f>
        <v>369</v>
      </c>
      <c r="Q40" s="48">
        <f>IF(FIRE0902_working!P40="..","..",ROUND(FIRE0902_working!Q40,0))</f>
        <v>393</v>
      </c>
      <c r="R40" s="74">
        <f>IF(FIRE0902_working!Q40="..","..",ROUND(FIRE0902_working!R40,0))</f>
        <v>294</v>
      </c>
      <c r="S40" s="75">
        <f>IF(FIRE0902_working!S40="..","..",ROUND(FIRE0902_working!S40,0))</f>
        <v>393</v>
      </c>
      <c r="T40" s="74">
        <f>IF(FIRE0902_working!T40="..","..",ROUND(FIRE0902_working!T40,0))</f>
        <v>294</v>
      </c>
      <c r="U40" s="47"/>
      <c r="V40" s="47"/>
      <c r="W40" s="47"/>
      <c r="X40" s="47"/>
      <c r="Y40" s="47"/>
      <c r="Z40" s="47"/>
      <c r="AA40" s="47"/>
      <c r="AB40" s="47"/>
      <c r="AC40" s="47"/>
      <c r="AD40" s="47"/>
      <c r="AE40" s="47"/>
      <c r="AF40" s="47"/>
      <c r="AG40" s="47"/>
      <c r="AH40" s="47"/>
    </row>
    <row r="41" spans="1:34" x14ac:dyDescent="0.2">
      <c r="A41" s="95" t="s">
        <v>34</v>
      </c>
      <c r="B41" s="61" t="s">
        <v>32</v>
      </c>
      <c r="C41" s="48" t="str">
        <f>IF(FIRE0902_working!C41="..","..",ROUND(FIRE0902_working!C41,0))</f>
        <v>..</v>
      </c>
      <c r="D41" s="48">
        <f>IF(FIRE0902_working!D41="..","..",ROUND(FIRE0902_working!D41,0))</f>
        <v>0</v>
      </c>
      <c r="E41" s="48">
        <f>IF(FIRE0902_working!E41="..","..",ROUND(FIRE0902_working!E41,0))</f>
        <v>8</v>
      </c>
      <c r="F41" s="48">
        <f>IF(FIRE0902_working!F41="..","..",ROUND(FIRE0902_working!F41,0))</f>
        <v>70</v>
      </c>
      <c r="G41" s="48">
        <f>IF(FIRE0902_working!G41="..","..",ROUND(FIRE0902_working!G41,0))</f>
        <v>82</v>
      </c>
      <c r="H41" s="48">
        <f>IF(FIRE0902_working!H41="..","..",ROUND(FIRE0902_working!H41,0))</f>
        <v>94</v>
      </c>
      <c r="I41" s="48">
        <f>IF(FIRE0902_working!I41="..","..",ROUND(FIRE0902_working!I41,0))</f>
        <v>193</v>
      </c>
      <c r="J41" s="48">
        <f>IF(FIRE0902_working!J41="..","..",ROUND(FIRE0902_working!J41,0))</f>
        <v>259</v>
      </c>
      <c r="K41" s="48">
        <f>IF(FIRE0902_working!K41="..","..",ROUND(FIRE0902_working!K41,0))</f>
        <v>227</v>
      </c>
      <c r="L41" s="48">
        <f>IF(FIRE0902_working!L41="..","..",ROUND(FIRE0902_working!L41,0))</f>
        <v>151</v>
      </c>
      <c r="M41" s="48">
        <f>IF(FIRE0902_working!M41="..","..",ROUND(FIRE0902_working!M41,0))</f>
        <v>166</v>
      </c>
      <c r="N41" s="48">
        <f>IF(FIRE0902_working!N41="..","..",ROUND(FIRE0902_working!N41,0))</f>
        <v>147</v>
      </c>
      <c r="O41" s="48">
        <f>IF(FIRE0902_working!O41="..","..",ROUND(FIRE0902_working!O41,0))</f>
        <v>244</v>
      </c>
      <c r="P41" s="48">
        <f>IF(FIRE0902_working!P41="..","..",ROUND(FIRE0902_working!P41,0))</f>
        <v>191</v>
      </c>
      <c r="Q41" s="48">
        <f>IF(FIRE0902_working!P41="..","..",ROUND(FIRE0902_working!Q41,0))</f>
        <v>152</v>
      </c>
      <c r="R41" s="74">
        <f>IF(FIRE0902_working!Q41="..","..",ROUND(FIRE0902_working!R41,0))</f>
        <v>140</v>
      </c>
      <c r="S41" s="75">
        <f>IF(FIRE0902_working!S41="..","..",ROUND(FIRE0902_working!S41,0))</f>
        <v>152</v>
      </c>
      <c r="T41" s="74">
        <f>IF(FIRE0902_working!T41="..","..",ROUND(FIRE0902_working!T41,0))</f>
        <v>140</v>
      </c>
      <c r="U41" s="47"/>
      <c r="V41" s="47"/>
      <c r="W41" s="47"/>
      <c r="X41" s="47"/>
      <c r="Y41" s="47"/>
      <c r="Z41" s="47"/>
      <c r="AA41" s="47"/>
      <c r="AB41" s="47"/>
      <c r="AC41" s="47"/>
      <c r="AD41" s="47"/>
      <c r="AE41" s="47"/>
      <c r="AF41" s="47"/>
      <c r="AG41" s="47"/>
      <c r="AH41" s="47"/>
    </row>
    <row r="42" spans="1:34" x14ac:dyDescent="0.2">
      <c r="A42" s="95" t="s">
        <v>34</v>
      </c>
      <c r="B42" s="61" t="s">
        <v>23</v>
      </c>
      <c r="C42" s="48" t="str">
        <f>IF(FIRE0902_working!C42="..","..",ROUND(FIRE0902_working!C42,0))</f>
        <v>..</v>
      </c>
      <c r="D42" s="48">
        <f>IF(FIRE0902_working!D42="..","..",ROUND(FIRE0902_working!D42,0))</f>
        <v>0</v>
      </c>
      <c r="E42" s="48">
        <f>IF(FIRE0902_working!E42="..","..",ROUND(FIRE0902_working!E42,0))</f>
        <v>85</v>
      </c>
      <c r="F42" s="48">
        <f>IF(FIRE0902_working!F42="..","..",ROUND(FIRE0902_working!F42,0))</f>
        <v>1195</v>
      </c>
      <c r="G42" s="48">
        <f>IF(FIRE0902_working!G42="..","..",ROUND(FIRE0902_working!G42,0))</f>
        <v>1242</v>
      </c>
      <c r="H42" s="48">
        <f>IF(FIRE0902_working!H42="..","..",ROUND(FIRE0902_working!H42,0))</f>
        <v>1640</v>
      </c>
      <c r="I42" s="48">
        <f>IF(FIRE0902_working!I42="..","..",ROUND(FIRE0902_working!I42,0))</f>
        <v>2950</v>
      </c>
      <c r="J42" s="48">
        <f>IF(FIRE0902_working!J42="..","..",ROUND(FIRE0902_working!J42,0))</f>
        <v>4041</v>
      </c>
      <c r="K42" s="48">
        <f>IF(FIRE0902_working!K42="..","..",ROUND(FIRE0902_working!K42,0))</f>
        <v>3223</v>
      </c>
      <c r="L42" s="48">
        <f>IF(FIRE0902_working!L42="..","..",ROUND(FIRE0902_working!L42,0))</f>
        <v>1963</v>
      </c>
      <c r="M42" s="48">
        <f>IF(FIRE0902_working!M42="..","..",ROUND(FIRE0902_working!M42,0))</f>
        <v>1952</v>
      </c>
      <c r="N42" s="48">
        <f>IF(FIRE0902_working!N42="..","..",ROUND(FIRE0902_working!N42,0))</f>
        <v>1441</v>
      </c>
      <c r="O42" s="48">
        <f>IF(FIRE0902_working!O42="..","..",ROUND(FIRE0902_working!O42,0))</f>
        <v>1380</v>
      </c>
      <c r="P42" s="48">
        <f>IF(FIRE0902_working!P42="..","..",ROUND(FIRE0902_working!P42,0))</f>
        <v>1023</v>
      </c>
      <c r="Q42" s="48">
        <f>IF(FIRE0902_working!P42="..","..",ROUND(FIRE0902_working!Q42,0))</f>
        <v>989</v>
      </c>
      <c r="R42" s="74">
        <f>IF(FIRE0902_working!Q42="..","..",ROUND(FIRE0902_working!R42,0))</f>
        <v>931</v>
      </c>
      <c r="S42" s="75">
        <f>IF(FIRE0902_working!S42="..","..",ROUND(FIRE0902_working!S42,0))</f>
        <v>989</v>
      </c>
      <c r="T42" s="74">
        <f>IF(FIRE0902_working!T42="..","..",ROUND(FIRE0902_working!T42,0))</f>
        <v>931</v>
      </c>
      <c r="U42" s="47"/>
      <c r="V42" s="47"/>
      <c r="W42" s="47"/>
      <c r="X42" s="47"/>
      <c r="Y42" s="47"/>
      <c r="Z42" s="47"/>
      <c r="AA42" s="47"/>
      <c r="AB42" s="47"/>
      <c r="AC42" s="47"/>
      <c r="AD42" s="47"/>
      <c r="AE42" s="47"/>
      <c r="AF42" s="47"/>
      <c r="AG42" s="47"/>
      <c r="AH42" s="47"/>
    </row>
    <row r="43" spans="1:34" x14ac:dyDescent="0.2">
      <c r="A43" s="95" t="s">
        <v>34</v>
      </c>
      <c r="B43" s="61" t="s">
        <v>33</v>
      </c>
      <c r="C43" s="48" t="str">
        <f>IF(FIRE0902_working!C43="..","..",ROUND(FIRE0902_working!C43,0))</f>
        <v>..</v>
      </c>
      <c r="D43" s="48">
        <f>IF(FIRE0902_working!D43="..","..",ROUND(FIRE0902_working!D43,0))</f>
        <v>0</v>
      </c>
      <c r="E43" s="48">
        <f>IF(FIRE0902_working!E43="..","..",ROUND(FIRE0902_working!E43,0))</f>
        <v>3</v>
      </c>
      <c r="F43" s="48">
        <f>IF(FIRE0902_working!F43="..","..",ROUND(FIRE0902_working!F43,0))</f>
        <v>1044</v>
      </c>
      <c r="G43" s="48">
        <f>IF(FIRE0902_working!G43="..","..",ROUND(FIRE0902_working!G43,0))</f>
        <v>1391</v>
      </c>
      <c r="H43" s="48">
        <f>IF(FIRE0902_working!H43="..","..",ROUND(FIRE0902_working!H43,0))</f>
        <v>1706</v>
      </c>
      <c r="I43" s="48">
        <f>IF(FIRE0902_working!I43="..","..",ROUND(FIRE0902_working!I43,0))</f>
        <v>4761</v>
      </c>
      <c r="J43" s="48">
        <f>IF(FIRE0902_working!J43="..","..",ROUND(FIRE0902_working!J43,0))</f>
        <v>7489</v>
      </c>
      <c r="K43" s="48">
        <f>IF(FIRE0902_working!K43="..","..",ROUND(FIRE0902_working!K43,0))</f>
        <v>3609</v>
      </c>
      <c r="L43" s="48">
        <f>IF(FIRE0902_working!L43="..","..",ROUND(FIRE0902_working!L43,0))</f>
        <v>1875</v>
      </c>
      <c r="M43" s="48">
        <f>IF(FIRE0902_working!M43="..","..",ROUND(FIRE0902_working!M43,0))</f>
        <v>1804</v>
      </c>
      <c r="N43" s="48">
        <f>IF(FIRE0902_working!N43="..","..",ROUND(FIRE0902_working!N43,0))</f>
        <v>1371</v>
      </c>
      <c r="O43" s="48">
        <f>IF(FIRE0902_working!O43="..","..",ROUND(FIRE0902_working!O43,0))</f>
        <v>1661</v>
      </c>
      <c r="P43" s="48">
        <f>IF(FIRE0902_working!P43="..","..",ROUND(FIRE0902_working!P43,0))</f>
        <v>1318</v>
      </c>
      <c r="Q43" s="48">
        <f>IF(FIRE0902_working!P43="..","..",ROUND(FIRE0902_working!Q43,0))</f>
        <v>1016</v>
      </c>
      <c r="R43" s="74">
        <f>IF(FIRE0902_working!Q43="..","..",ROUND(FIRE0902_working!R43,0))</f>
        <v>733</v>
      </c>
      <c r="S43" s="75">
        <f>IF(FIRE0902_working!S43="..","..",ROUND(FIRE0902_working!S43,0))</f>
        <v>1016</v>
      </c>
      <c r="T43" s="74">
        <f>IF(FIRE0902_working!T43="..","..",ROUND(FIRE0902_working!T43,0))</f>
        <v>733</v>
      </c>
      <c r="U43" s="47"/>
      <c r="V43" s="47"/>
      <c r="W43" s="47"/>
      <c r="X43" s="47"/>
      <c r="Y43" s="47"/>
      <c r="Z43" s="47"/>
      <c r="AA43" s="47"/>
      <c r="AB43" s="47"/>
      <c r="AC43" s="47"/>
      <c r="AD43" s="47"/>
      <c r="AE43" s="47"/>
      <c r="AF43" s="47"/>
      <c r="AG43" s="47"/>
      <c r="AH43" s="47"/>
    </row>
    <row r="44" spans="1:34" s="91" customFormat="1" ht="15.75" x14ac:dyDescent="0.25">
      <c r="A44" s="94" t="s">
        <v>35</v>
      </c>
      <c r="B44" s="59" t="s">
        <v>12</v>
      </c>
      <c r="C44" s="45">
        <f>IF(FIRE0902_working!C44="..","..",ROUND(FIRE0902_working!C44,0))</f>
        <v>15069</v>
      </c>
      <c r="D44" s="45">
        <f>IF(FIRE0902_working!D44="..","..",ROUND(FIRE0902_working!D44,0))</f>
        <v>16784</v>
      </c>
      <c r="E44" s="45">
        <f>IF(FIRE0902_working!E44="..","..",ROUND(FIRE0902_working!E44,0))</f>
        <v>11886</v>
      </c>
      <c r="F44" s="45">
        <f>IF(FIRE0902_working!F44="..","..",ROUND(FIRE0902_working!F44,0))</f>
        <v>17908</v>
      </c>
      <c r="G44" s="45">
        <f>IF(FIRE0902_working!G44="..","..",ROUND(FIRE0902_working!G44,0))</f>
        <v>14485</v>
      </c>
      <c r="H44" s="45">
        <f>IF(FIRE0902_working!H44="..","..",ROUND(FIRE0902_working!H44,0))</f>
        <v>12391</v>
      </c>
      <c r="I44" s="45">
        <f>IF(FIRE0902_working!I44="..","..",ROUND(FIRE0902_working!I44,0))</f>
        <v>13714</v>
      </c>
      <c r="J44" s="45">
        <f>IF(FIRE0902_working!J44="..","..",ROUND(FIRE0902_working!J44,0))</f>
        <v>14120</v>
      </c>
      <c r="K44" s="45">
        <f>IF(FIRE0902_working!K44="..","..",ROUND(FIRE0902_working!K44,0))</f>
        <v>15674</v>
      </c>
      <c r="L44" s="45">
        <f>IF(FIRE0902_working!L44="..","..",ROUND(FIRE0902_working!L44,0))</f>
        <v>13370</v>
      </c>
      <c r="M44" s="45">
        <f>IF(FIRE0902_working!M44="..","..",ROUND(FIRE0902_working!M44,0))</f>
        <v>15543</v>
      </c>
      <c r="N44" s="45">
        <f>IF(FIRE0902_working!N44="..","..",ROUND(FIRE0902_working!N44,0))</f>
        <v>14922</v>
      </c>
      <c r="O44" s="45">
        <f>IF(FIRE0902_working!O44="..","..",ROUND(FIRE0902_working!O44,0))</f>
        <v>15959</v>
      </c>
      <c r="P44" s="45">
        <f>IF(FIRE0902_working!P44="..","..",ROUND(FIRE0902_working!P44,0))</f>
        <v>17837</v>
      </c>
      <c r="Q44" s="45">
        <f>IF(FIRE0902_working!P44="..","..",ROUND(FIRE0902_working!Q44,0))</f>
        <v>17798</v>
      </c>
      <c r="R44" s="72">
        <f>IF(FIRE0902_working!Q44="..","..",ROUND(FIRE0902_working!R44,0))</f>
        <v>16594</v>
      </c>
      <c r="S44" s="73">
        <f>IF(FIRE0902_working!S44="..","..",ROUND(FIRE0902_working!S44,0))</f>
        <v>17798</v>
      </c>
      <c r="T44" s="72">
        <f>IF(FIRE0902_working!T44="..","..",ROUND(FIRE0902_working!T44,0))</f>
        <v>16594</v>
      </c>
      <c r="U44" s="47"/>
      <c r="V44" s="47"/>
      <c r="W44" s="47"/>
      <c r="X44" s="47"/>
      <c r="Y44" s="47"/>
      <c r="Z44" s="47"/>
      <c r="AA44" s="47"/>
      <c r="AB44" s="47"/>
      <c r="AC44" s="47"/>
      <c r="AD44" s="47"/>
      <c r="AE44" s="47"/>
      <c r="AF44" s="47"/>
      <c r="AG44" s="47"/>
      <c r="AH44" s="47">
        <v>0</v>
      </c>
    </row>
    <row r="45" spans="1:34" x14ac:dyDescent="0.2">
      <c r="A45" s="95" t="s">
        <v>35</v>
      </c>
      <c r="B45" s="61" t="s">
        <v>36</v>
      </c>
      <c r="C45" s="48">
        <f>IF(FIRE0902_working!C45="..","..",ROUND(FIRE0902_working!C45,0))</f>
        <v>142</v>
      </c>
      <c r="D45" s="48">
        <f>IF(FIRE0902_working!D45="..","..",ROUND(FIRE0902_working!D45,0))</f>
        <v>214</v>
      </c>
      <c r="E45" s="48">
        <f>IF(FIRE0902_working!E45="..","..",ROUND(FIRE0902_working!E45,0))</f>
        <v>134</v>
      </c>
      <c r="F45" s="48">
        <f>IF(FIRE0902_working!F45="..","..",ROUND(FIRE0902_working!F45,0))</f>
        <v>302</v>
      </c>
      <c r="G45" s="48">
        <f>IF(FIRE0902_working!G45="..","..",ROUND(FIRE0902_working!G45,0))</f>
        <v>313</v>
      </c>
      <c r="H45" s="48">
        <f>IF(FIRE0902_working!H45="..","..",ROUND(FIRE0902_working!H45,0))</f>
        <v>86</v>
      </c>
      <c r="I45" s="48">
        <f>IF(FIRE0902_working!I45="..","..",ROUND(FIRE0902_working!I45,0))</f>
        <v>249</v>
      </c>
      <c r="J45" s="48">
        <f>IF(FIRE0902_working!J45="..","..",ROUND(FIRE0902_working!J45,0))</f>
        <v>131</v>
      </c>
      <c r="K45" s="48">
        <f>IF(FIRE0902_working!K45="..","..",ROUND(FIRE0902_working!K45,0))</f>
        <v>121</v>
      </c>
      <c r="L45" s="48">
        <f>IF(FIRE0902_working!L45="..","..",ROUND(FIRE0902_working!L45,0))</f>
        <v>103</v>
      </c>
      <c r="M45" s="48">
        <f>IF(FIRE0902_working!M45="..","..",ROUND(FIRE0902_working!M45,0))</f>
        <v>305</v>
      </c>
      <c r="N45" s="48">
        <f>IF(FIRE0902_working!N45="..","..",ROUND(FIRE0902_working!N45,0))</f>
        <v>179</v>
      </c>
      <c r="O45" s="48">
        <f>IF(FIRE0902_working!O45="..","..",ROUND(FIRE0902_working!O45,0))</f>
        <v>144</v>
      </c>
      <c r="P45" s="48">
        <f>IF(FIRE0902_working!P45="..","..",ROUND(FIRE0902_working!P45,0))</f>
        <v>121</v>
      </c>
      <c r="Q45" s="48">
        <f>IF(FIRE0902_working!P45="..","..",ROUND(FIRE0902_working!Q45,0))</f>
        <v>287</v>
      </c>
      <c r="R45" s="74">
        <f>IF(FIRE0902_working!Q45="..","..",ROUND(FIRE0902_working!R45,0))</f>
        <v>245</v>
      </c>
      <c r="S45" s="75">
        <f>IF(FIRE0902_working!S45="..","..",ROUND(FIRE0902_working!S45,0))</f>
        <v>287</v>
      </c>
      <c r="T45" s="74">
        <f>IF(FIRE0902_working!T45="..","..",ROUND(FIRE0902_working!T45,0))</f>
        <v>245</v>
      </c>
      <c r="U45" s="47"/>
      <c r="V45" s="47"/>
      <c r="W45" s="47"/>
      <c r="X45" s="47"/>
      <c r="Y45" s="47"/>
      <c r="Z45" s="47"/>
      <c r="AA45" s="47"/>
      <c r="AB45" s="47"/>
      <c r="AC45" s="47"/>
      <c r="AD45" s="47"/>
      <c r="AE45" s="47"/>
      <c r="AF45" s="47"/>
      <c r="AG45" s="47"/>
      <c r="AH45" s="47"/>
    </row>
    <row r="46" spans="1:34" x14ac:dyDescent="0.2">
      <c r="A46" s="95" t="s">
        <v>35</v>
      </c>
      <c r="B46" s="61" t="s">
        <v>37</v>
      </c>
      <c r="C46" s="48">
        <f>IF(FIRE0902_working!C46="..","..",ROUND(FIRE0902_working!C46,0))</f>
        <v>1886</v>
      </c>
      <c r="D46" s="48">
        <f>IF(FIRE0902_working!D46="..","..",ROUND(FIRE0902_working!D46,0))</f>
        <v>1582</v>
      </c>
      <c r="E46" s="48">
        <f>IF(FIRE0902_working!E46="..","..",ROUND(FIRE0902_working!E46,0))</f>
        <v>973</v>
      </c>
      <c r="F46" s="48">
        <f>IF(FIRE0902_working!F46="..","..",ROUND(FIRE0902_working!F46,0))</f>
        <v>3275</v>
      </c>
      <c r="G46" s="48">
        <f>IF(FIRE0902_working!G46="..","..",ROUND(FIRE0902_working!G46,0))</f>
        <v>1797</v>
      </c>
      <c r="H46" s="48">
        <f>IF(FIRE0902_working!H46="..","..",ROUND(FIRE0902_working!H46,0))</f>
        <v>914</v>
      </c>
      <c r="I46" s="48">
        <f>IF(FIRE0902_working!I46="..","..",ROUND(FIRE0902_working!I46,0))</f>
        <v>1366</v>
      </c>
      <c r="J46" s="48">
        <f>IF(FIRE0902_working!J46="..","..",ROUND(FIRE0902_working!J46,0))</f>
        <v>1112</v>
      </c>
      <c r="K46" s="48">
        <f>IF(FIRE0902_working!K46="..","..",ROUND(FIRE0902_working!K46,0))</f>
        <v>742</v>
      </c>
      <c r="L46" s="48">
        <f>IF(FIRE0902_working!L46="..","..",ROUND(FIRE0902_working!L46,0))</f>
        <v>682</v>
      </c>
      <c r="M46" s="48">
        <f>IF(FIRE0902_working!M46="..","..",ROUND(FIRE0902_working!M46,0))</f>
        <v>1630</v>
      </c>
      <c r="N46" s="48">
        <f>IF(FIRE0902_working!N46="..","..",ROUND(FIRE0902_working!N46,0))</f>
        <v>1504</v>
      </c>
      <c r="O46" s="48">
        <f>IF(FIRE0902_working!O46="..","..",ROUND(FIRE0902_working!O46,0))</f>
        <v>1026</v>
      </c>
      <c r="P46" s="48">
        <f>IF(FIRE0902_working!P46="..","..",ROUND(FIRE0902_working!P46,0))</f>
        <v>792</v>
      </c>
      <c r="Q46" s="48">
        <f>IF(FIRE0902_working!P46="..","..",ROUND(FIRE0902_working!Q46,0))</f>
        <v>1250</v>
      </c>
      <c r="R46" s="74">
        <f>IF(FIRE0902_working!Q46="..","..",ROUND(FIRE0902_working!R46,0))</f>
        <v>861</v>
      </c>
      <c r="S46" s="75">
        <f>IF(FIRE0902_working!S46="..","..",ROUND(FIRE0902_working!S46,0))</f>
        <v>1250</v>
      </c>
      <c r="T46" s="74">
        <f>IF(FIRE0902_working!T46="..","..",ROUND(FIRE0902_working!T46,0))</f>
        <v>861</v>
      </c>
      <c r="U46" s="47"/>
      <c r="V46" s="47"/>
      <c r="W46" s="47"/>
      <c r="X46" s="47"/>
      <c r="Y46" s="47"/>
      <c r="Z46" s="47"/>
      <c r="AA46" s="47"/>
      <c r="AB46" s="47"/>
      <c r="AC46" s="47"/>
      <c r="AD46" s="47"/>
      <c r="AE46" s="47"/>
      <c r="AF46" s="47"/>
      <c r="AG46" s="47"/>
      <c r="AH46" s="47"/>
    </row>
    <row r="47" spans="1:34" x14ac:dyDescent="0.2">
      <c r="A47" s="95" t="s">
        <v>35</v>
      </c>
      <c r="B47" s="61" t="s">
        <v>38</v>
      </c>
      <c r="C47" s="48" t="str">
        <f>IF(FIRE0902_working!C47="..","..",ROUND(FIRE0902_working!C47,0))</f>
        <v>..</v>
      </c>
      <c r="D47" s="48">
        <f>IF(FIRE0902_working!D47="..","..",ROUND(FIRE0902_working!D47,0))</f>
        <v>18</v>
      </c>
      <c r="E47" s="48">
        <f>IF(FIRE0902_working!E47="..","..",ROUND(FIRE0902_working!E47,0))</f>
        <v>19</v>
      </c>
      <c r="F47" s="48">
        <f>IF(FIRE0902_working!F47="..","..",ROUND(FIRE0902_working!F47,0))</f>
        <v>6030</v>
      </c>
      <c r="G47" s="48">
        <f>IF(FIRE0902_working!G47="..","..",ROUND(FIRE0902_working!G47,0))</f>
        <v>6748</v>
      </c>
      <c r="H47" s="48">
        <f>IF(FIRE0902_working!H47="..","..",ROUND(FIRE0902_working!H47,0))</f>
        <v>6990</v>
      </c>
      <c r="I47" s="48">
        <f>IF(FIRE0902_working!I47="..","..",ROUND(FIRE0902_working!I47,0))</f>
        <v>7540</v>
      </c>
      <c r="J47" s="48">
        <f>IF(FIRE0902_working!J47="..","..",ROUND(FIRE0902_working!J47,0))</f>
        <v>7977</v>
      </c>
      <c r="K47" s="48">
        <f>IF(FIRE0902_working!K47="..","..",ROUND(FIRE0902_working!K47,0))</f>
        <v>10011</v>
      </c>
      <c r="L47" s="48">
        <f>IF(FIRE0902_working!L47="..","..",ROUND(FIRE0902_working!L47,0))</f>
        <v>8505</v>
      </c>
      <c r="M47" s="48">
        <f>IF(FIRE0902_working!M47="..","..",ROUND(FIRE0902_working!M47,0))</f>
        <v>8619</v>
      </c>
      <c r="N47" s="48">
        <f>IF(FIRE0902_working!N47="..","..",ROUND(FIRE0902_working!N47,0))</f>
        <v>8141</v>
      </c>
      <c r="O47" s="48">
        <f>IF(FIRE0902_working!O47="..","..",ROUND(FIRE0902_working!O47,0))</f>
        <v>9269</v>
      </c>
      <c r="P47" s="48">
        <f>IF(FIRE0902_working!P47="..","..",ROUND(FIRE0902_working!P47,0))</f>
        <v>11923</v>
      </c>
      <c r="Q47" s="48">
        <f>IF(FIRE0902_working!P47="..","..",ROUND(FIRE0902_working!Q47,0))</f>
        <v>10630</v>
      </c>
      <c r="R47" s="74">
        <f>IF(FIRE0902_working!Q47="..","..",ROUND(FIRE0902_working!R47,0))</f>
        <v>10224</v>
      </c>
      <c r="S47" s="75">
        <f>IF(FIRE0902_working!S47="..","..",ROUND(FIRE0902_working!S47,0))</f>
        <v>10630</v>
      </c>
      <c r="T47" s="74">
        <f>IF(FIRE0902_working!T47="..","..",ROUND(FIRE0902_working!T47,0))</f>
        <v>10224</v>
      </c>
      <c r="U47" s="47"/>
      <c r="V47" s="47"/>
      <c r="W47" s="47"/>
      <c r="X47" s="47"/>
      <c r="Y47" s="47"/>
      <c r="Z47" s="47"/>
      <c r="AA47" s="47"/>
      <c r="AB47" s="47"/>
      <c r="AC47" s="47"/>
      <c r="AD47" s="47"/>
      <c r="AE47" s="47"/>
      <c r="AF47" s="47"/>
      <c r="AG47" s="47"/>
      <c r="AH47" s="47"/>
    </row>
    <row r="48" spans="1:34" x14ac:dyDescent="0.2">
      <c r="A48" s="95" t="s">
        <v>35</v>
      </c>
      <c r="B48" s="61" t="s">
        <v>21</v>
      </c>
      <c r="C48" s="48">
        <f>IF(FIRE0902_working!C48="..","..",ROUND(FIRE0902_working!C48,0))</f>
        <v>6704</v>
      </c>
      <c r="D48" s="48">
        <f>IF(FIRE0902_working!D48="..","..",ROUND(FIRE0902_working!D48,0))</f>
        <v>6692</v>
      </c>
      <c r="E48" s="48">
        <f>IF(FIRE0902_working!E48="..","..",ROUND(FIRE0902_working!E48,0))</f>
        <v>5393</v>
      </c>
      <c r="F48" s="48">
        <f>IF(FIRE0902_working!F48="..","..",ROUND(FIRE0902_working!F48,0))</f>
        <v>5589</v>
      </c>
      <c r="G48" s="48">
        <f>IF(FIRE0902_working!G48="..","..",ROUND(FIRE0902_working!G48,0))</f>
        <v>4046</v>
      </c>
      <c r="H48" s="48">
        <f>IF(FIRE0902_working!H48="..","..",ROUND(FIRE0902_working!H48,0))</f>
        <v>3201</v>
      </c>
      <c r="I48" s="48">
        <f>IF(FIRE0902_working!I48="..","..",ROUND(FIRE0902_working!I48,0))</f>
        <v>3371</v>
      </c>
      <c r="J48" s="48">
        <f>IF(FIRE0902_working!J48="..","..",ROUND(FIRE0902_working!J48,0))</f>
        <v>3711</v>
      </c>
      <c r="K48" s="48">
        <f>IF(FIRE0902_working!K48="..","..",ROUND(FIRE0902_working!K48,0))</f>
        <v>3507</v>
      </c>
      <c r="L48" s="48">
        <f>IF(FIRE0902_working!L48="..","..",ROUND(FIRE0902_working!L48,0))</f>
        <v>3079</v>
      </c>
      <c r="M48" s="48">
        <f>IF(FIRE0902_working!M48="..","..",ROUND(FIRE0902_working!M48,0))</f>
        <v>3788</v>
      </c>
      <c r="N48" s="48">
        <f>IF(FIRE0902_working!N48="..","..",ROUND(FIRE0902_working!N48,0))</f>
        <v>3907</v>
      </c>
      <c r="O48" s="48">
        <f>IF(FIRE0902_working!O48="..","..",ROUND(FIRE0902_working!O48,0))</f>
        <v>4123</v>
      </c>
      <c r="P48" s="48">
        <f>IF(FIRE0902_working!P48="..","..",ROUND(FIRE0902_working!P48,0))</f>
        <v>3721</v>
      </c>
      <c r="Q48" s="48">
        <f>IF(FIRE0902_working!P48="..","..",ROUND(FIRE0902_working!Q48,0))</f>
        <v>4219</v>
      </c>
      <c r="R48" s="74">
        <f>IF(FIRE0902_working!Q48="..","..",ROUND(FIRE0902_working!R48,0))</f>
        <v>4068</v>
      </c>
      <c r="S48" s="75">
        <f>IF(FIRE0902_working!S48="..","..",ROUND(FIRE0902_working!S48,0))</f>
        <v>4219</v>
      </c>
      <c r="T48" s="74">
        <f>IF(FIRE0902_working!T48="..","..",ROUND(FIRE0902_working!T48,0))</f>
        <v>4068</v>
      </c>
      <c r="U48" s="47"/>
      <c r="V48" s="47"/>
      <c r="W48" s="47"/>
      <c r="X48" s="47"/>
      <c r="Y48" s="47"/>
      <c r="Z48" s="47"/>
      <c r="AA48" s="47"/>
      <c r="AB48" s="47"/>
      <c r="AC48" s="47"/>
      <c r="AD48" s="47"/>
      <c r="AE48" s="47"/>
      <c r="AF48" s="47"/>
      <c r="AG48" s="47"/>
      <c r="AH48" s="47"/>
    </row>
    <row r="49" spans="1:34" x14ac:dyDescent="0.2">
      <c r="A49" s="95" t="s">
        <v>35</v>
      </c>
      <c r="B49" s="61" t="s">
        <v>22</v>
      </c>
      <c r="C49" s="48">
        <f>IF(FIRE0902_working!C49="..","..",ROUND(FIRE0902_working!C49,0))</f>
        <v>1091</v>
      </c>
      <c r="D49" s="48">
        <f>IF(FIRE0902_working!D49="..","..",ROUND(FIRE0902_working!D49,0))</f>
        <v>883</v>
      </c>
      <c r="E49" s="48">
        <f>IF(FIRE0902_working!E49="..","..",ROUND(FIRE0902_working!E49,0))</f>
        <v>711</v>
      </c>
      <c r="F49" s="48">
        <f>IF(FIRE0902_working!F49="..","..",ROUND(FIRE0902_working!F49,0))</f>
        <v>1059</v>
      </c>
      <c r="G49" s="48">
        <f>IF(FIRE0902_working!G49="..","..",ROUND(FIRE0902_working!G49,0))</f>
        <v>663</v>
      </c>
      <c r="H49" s="48">
        <f>IF(FIRE0902_working!H49="..","..",ROUND(FIRE0902_working!H49,0))</f>
        <v>672</v>
      </c>
      <c r="I49" s="48">
        <f>IF(FIRE0902_working!I49="..","..",ROUND(FIRE0902_working!I49,0))</f>
        <v>593</v>
      </c>
      <c r="J49" s="48">
        <f>IF(FIRE0902_working!J49="..","..",ROUND(FIRE0902_working!J49,0))</f>
        <v>614</v>
      </c>
      <c r="K49" s="48">
        <f>IF(FIRE0902_working!K49="..","..",ROUND(FIRE0902_working!K49,0))</f>
        <v>531</v>
      </c>
      <c r="L49" s="48">
        <f>IF(FIRE0902_working!L49="..","..",ROUND(FIRE0902_working!L49,0))</f>
        <v>470</v>
      </c>
      <c r="M49" s="48">
        <f>IF(FIRE0902_working!M49="..","..",ROUND(FIRE0902_working!M49,0))</f>
        <v>577</v>
      </c>
      <c r="N49" s="48">
        <f>IF(FIRE0902_working!N49="..","..",ROUND(FIRE0902_working!N49,0))</f>
        <v>562</v>
      </c>
      <c r="O49" s="48">
        <f>IF(FIRE0902_working!O49="..","..",ROUND(FIRE0902_working!O49,0))</f>
        <v>808</v>
      </c>
      <c r="P49" s="48">
        <f>IF(FIRE0902_working!P49="..","..",ROUND(FIRE0902_working!P49,0))</f>
        <v>514</v>
      </c>
      <c r="Q49" s="48">
        <f>IF(FIRE0902_working!P49="..","..",ROUND(FIRE0902_working!Q49,0))</f>
        <v>668</v>
      </c>
      <c r="R49" s="74">
        <f>IF(FIRE0902_working!Q49="..","..",ROUND(FIRE0902_working!R49,0))</f>
        <v>526</v>
      </c>
      <c r="S49" s="75">
        <f>IF(FIRE0902_working!S49="..","..",ROUND(FIRE0902_working!S49,0))</f>
        <v>668</v>
      </c>
      <c r="T49" s="74">
        <f>IF(FIRE0902_working!T49="..","..",ROUND(FIRE0902_working!T49,0))</f>
        <v>526</v>
      </c>
      <c r="U49" s="47"/>
      <c r="V49" s="47"/>
      <c r="W49" s="47"/>
      <c r="X49" s="47"/>
      <c r="Y49" s="47"/>
      <c r="Z49" s="47"/>
      <c r="AA49" s="47"/>
      <c r="AB49" s="47"/>
      <c r="AC49" s="47"/>
      <c r="AD49" s="47"/>
      <c r="AE49" s="47"/>
      <c r="AF49" s="47"/>
      <c r="AG49" s="47"/>
      <c r="AH49" s="47"/>
    </row>
    <row r="50" spans="1:34" x14ac:dyDescent="0.2">
      <c r="A50" s="95" t="s">
        <v>35</v>
      </c>
      <c r="B50" s="61" t="s">
        <v>23</v>
      </c>
      <c r="C50" s="48">
        <f>IF(FIRE0902_working!C50="..","..",ROUND(FIRE0902_working!C50,0))</f>
        <v>5246</v>
      </c>
      <c r="D50" s="48">
        <f>IF(FIRE0902_working!D50="..","..",ROUND(FIRE0902_working!D50,0))</f>
        <v>7395</v>
      </c>
      <c r="E50" s="48">
        <f>IF(FIRE0902_working!E50="..","..",ROUND(FIRE0902_working!E50,0))</f>
        <v>4656</v>
      </c>
      <c r="F50" s="48">
        <f>IF(FIRE0902_working!F50="..","..",ROUND(FIRE0902_working!F50,0))</f>
        <v>1653</v>
      </c>
      <c r="G50" s="48">
        <f>IF(FIRE0902_working!G50="..","..",ROUND(FIRE0902_working!G50,0))</f>
        <v>918</v>
      </c>
      <c r="H50" s="48">
        <f>IF(FIRE0902_working!H50="..","..",ROUND(FIRE0902_working!H50,0))</f>
        <v>528</v>
      </c>
      <c r="I50" s="48">
        <f>IF(FIRE0902_working!I50="..","..",ROUND(FIRE0902_working!I50,0))</f>
        <v>595</v>
      </c>
      <c r="J50" s="48">
        <f>IF(FIRE0902_working!J50="..","..",ROUND(FIRE0902_working!J50,0))</f>
        <v>575</v>
      </c>
      <c r="K50" s="48">
        <f>IF(FIRE0902_working!K50="..","..",ROUND(FIRE0902_working!K50,0))</f>
        <v>762</v>
      </c>
      <c r="L50" s="48">
        <f>IF(FIRE0902_working!L50="..","..",ROUND(FIRE0902_working!L50,0))</f>
        <v>531</v>
      </c>
      <c r="M50" s="48">
        <f>IF(FIRE0902_working!M50="..","..",ROUND(FIRE0902_working!M50,0))</f>
        <v>624</v>
      </c>
      <c r="N50" s="48">
        <f>IF(FIRE0902_working!N50="..","..",ROUND(FIRE0902_working!N50,0))</f>
        <v>629</v>
      </c>
      <c r="O50" s="48">
        <f>IF(FIRE0902_working!O50="..","..",ROUND(FIRE0902_working!O50,0))</f>
        <v>589</v>
      </c>
      <c r="P50" s="48">
        <f>IF(FIRE0902_working!P50="..","..",ROUND(FIRE0902_working!P50,0))</f>
        <v>766</v>
      </c>
      <c r="Q50" s="48">
        <f>IF(FIRE0902_working!P50="..","..",ROUND(FIRE0902_working!Q50,0))</f>
        <v>744</v>
      </c>
      <c r="R50" s="74">
        <f>IF(FIRE0902_working!Q50="..","..",ROUND(FIRE0902_working!R50,0))</f>
        <v>670</v>
      </c>
      <c r="S50" s="75">
        <f>IF(FIRE0902_working!S50="..","..",ROUND(FIRE0902_working!S50,0))</f>
        <v>744</v>
      </c>
      <c r="T50" s="74">
        <f>IF(FIRE0902_working!T50="..","..",ROUND(FIRE0902_working!T50,0))</f>
        <v>670</v>
      </c>
      <c r="U50" s="47"/>
      <c r="V50" s="47"/>
      <c r="W50" s="47"/>
      <c r="X50" s="47"/>
      <c r="Y50" s="47"/>
      <c r="Z50" s="47"/>
      <c r="AA50" s="47"/>
      <c r="AB50" s="47"/>
      <c r="AC50" s="47"/>
      <c r="AD50" s="47"/>
      <c r="AE50" s="47"/>
      <c r="AF50" s="47"/>
      <c r="AG50" s="47"/>
      <c r="AH50" s="47"/>
    </row>
    <row r="51" spans="1:34" s="91" customFormat="1" ht="15.75" x14ac:dyDescent="0.25">
      <c r="A51" s="94" t="s">
        <v>39</v>
      </c>
      <c r="B51" s="59" t="s">
        <v>12</v>
      </c>
      <c r="C51" s="45">
        <f>IF(FIRE0902_working!C51="..","..",ROUND(FIRE0902_working!C51,0))</f>
        <v>857</v>
      </c>
      <c r="D51" s="45">
        <f>IF(FIRE0902_working!D51="..","..",ROUND(FIRE0902_working!D51,0))</f>
        <v>690</v>
      </c>
      <c r="E51" s="45">
        <f>IF(FIRE0902_working!E51="..","..",ROUND(FIRE0902_working!E51,0))</f>
        <v>674</v>
      </c>
      <c r="F51" s="45">
        <f>IF(FIRE0902_working!F51="..","..",ROUND(FIRE0902_working!F51,0))</f>
        <v>1698</v>
      </c>
      <c r="G51" s="45">
        <f>IF(FIRE0902_working!G51="..","..",ROUND(FIRE0902_working!G51,0))</f>
        <v>1396</v>
      </c>
      <c r="H51" s="45">
        <f>IF(FIRE0902_working!H51="..","..",ROUND(FIRE0902_working!H51,0))</f>
        <v>825</v>
      </c>
      <c r="I51" s="45">
        <f>IF(FIRE0902_working!I51="..","..",ROUND(FIRE0902_working!I51,0))</f>
        <v>1293</v>
      </c>
      <c r="J51" s="45">
        <f>IF(FIRE0902_working!J51="..","..",ROUND(FIRE0902_working!J51,0))</f>
        <v>981</v>
      </c>
      <c r="K51" s="45">
        <f>IF(FIRE0902_working!K51="..","..",ROUND(FIRE0902_working!K51,0))</f>
        <v>1022</v>
      </c>
      <c r="L51" s="45">
        <f>IF(FIRE0902_working!L51="..","..",ROUND(FIRE0902_working!L51,0))</f>
        <v>1021</v>
      </c>
      <c r="M51" s="45">
        <f>IF(FIRE0902_working!M51="..","..",ROUND(FIRE0902_working!M51,0))</f>
        <v>2000</v>
      </c>
      <c r="N51" s="45">
        <f>IF(FIRE0902_working!N51="..","..",ROUND(FIRE0902_working!N51,0))</f>
        <v>1471</v>
      </c>
      <c r="O51" s="45">
        <f>IF(FIRE0902_working!O51="..","..",ROUND(FIRE0902_working!O51,0))</f>
        <v>1428</v>
      </c>
      <c r="P51" s="45">
        <f>IF(FIRE0902_working!P51="..","..",ROUND(FIRE0902_working!P51,0))</f>
        <v>1394</v>
      </c>
      <c r="Q51" s="45">
        <f>IF(FIRE0902_working!P51="..","..",ROUND(FIRE0902_working!Q51,0))</f>
        <v>2412</v>
      </c>
      <c r="R51" s="72">
        <f>IF(FIRE0902_working!Q51="..","..",ROUND(FIRE0902_working!R51,0))</f>
        <v>1946</v>
      </c>
      <c r="S51" s="73">
        <f>IF(FIRE0902_working!S51="..","..",ROUND(FIRE0902_working!S51,0))</f>
        <v>2412</v>
      </c>
      <c r="T51" s="72">
        <f>IF(FIRE0902_working!T51="..","..",ROUND(FIRE0902_working!T51,0))</f>
        <v>1946</v>
      </c>
      <c r="U51" s="47"/>
      <c r="V51" s="47"/>
      <c r="W51" s="47"/>
      <c r="X51" s="47"/>
      <c r="Y51" s="47"/>
      <c r="Z51" s="47"/>
      <c r="AA51" s="47"/>
      <c r="AB51" s="47"/>
      <c r="AC51" s="47"/>
      <c r="AD51" s="47"/>
      <c r="AE51" s="47"/>
      <c r="AF51" s="47"/>
      <c r="AG51" s="47"/>
      <c r="AH51" s="47">
        <v>0</v>
      </c>
    </row>
    <row r="52" spans="1:34" x14ac:dyDescent="0.2">
      <c r="A52" s="95" t="s">
        <v>39</v>
      </c>
      <c r="B52" s="52" t="s">
        <v>40</v>
      </c>
      <c r="C52" s="48">
        <f>IF(FIRE0902_working!C52="..","..",ROUND(FIRE0902_working!C52,0))</f>
        <v>415</v>
      </c>
      <c r="D52" s="48">
        <f>IF(FIRE0902_working!D52="..","..",ROUND(FIRE0902_working!D52,0))</f>
        <v>374</v>
      </c>
      <c r="E52" s="48">
        <f>IF(FIRE0902_working!E52="..","..",ROUND(FIRE0902_working!E52,0))</f>
        <v>360</v>
      </c>
      <c r="F52" s="48">
        <f>IF(FIRE0902_working!F52="..","..",ROUND(FIRE0902_working!F52,0))</f>
        <v>366</v>
      </c>
      <c r="G52" s="48">
        <f>IF(FIRE0902_working!G52="..","..",ROUND(FIRE0902_working!G52,0))</f>
        <v>340</v>
      </c>
      <c r="H52" s="48">
        <f>IF(FIRE0902_working!H52="..","..",ROUND(FIRE0902_working!H52,0))</f>
        <v>346</v>
      </c>
      <c r="I52" s="48">
        <f>IF(FIRE0902_working!I52="..","..",ROUND(FIRE0902_working!I52,0))</f>
        <v>397</v>
      </c>
      <c r="J52" s="48">
        <f>IF(FIRE0902_working!J52="..","..",ROUND(FIRE0902_working!J52,0))</f>
        <v>373</v>
      </c>
      <c r="K52" s="48">
        <f>IF(FIRE0902_working!K52="..","..",ROUND(FIRE0902_working!K52,0))</f>
        <v>420</v>
      </c>
      <c r="L52" s="48">
        <f>IF(FIRE0902_working!L52="..","..",ROUND(FIRE0902_working!L52,0))</f>
        <v>466</v>
      </c>
      <c r="M52" s="48">
        <f>IF(FIRE0902_working!M52="..","..",ROUND(FIRE0902_working!M52,0))</f>
        <v>538</v>
      </c>
      <c r="N52" s="48">
        <f>IF(FIRE0902_working!N52="..","..",ROUND(FIRE0902_working!N52,0))</f>
        <v>519</v>
      </c>
      <c r="O52" s="48">
        <f>IF(FIRE0902_working!O52="..","..",ROUND(FIRE0902_working!O52,0))</f>
        <v>630</v>
      </c>
      <c r="P52" s="48">
        <f>IF(FIRE0902_working!P52="..","..",ROUND(FIRE0902_working!P52,0))</f>
        <v>606</v>
      </c>
      <c r="Q52" s="48">
        <f>IF(FIRE0902_working!P52="..","..",ROUND(FIRE0902_working!Q52,0))</f>
        <v>702</v>
      </c>
      <c r="R52" s="74">
        <f>IF(FIRE0902_working!Q52="..","..",ROUND(FIRE0902_working!R52,0))</f>
        <v>640</v>
      </c>
      <c r="S52" s="75">
        <f>IF(FIRE0902_working!S52="..","..",ROUND(FIRE0902_working!S52,0))</f>
        <v>702</v>
      </c>
      <c r="T52" s="74">
        <f>IF(FIRE0902_working!T52="..","..",ROUND(FIRE0902_working!T52,0))</f>
        <v>640</v>
      </c>
      <c r="U52" s="47"/>
      <c r="V52" s="47"/>
      <c r="W52" s="47"/>
      <c r="X52" s="47"/>
      <c r="Y52" s="47"/>
      <c r="Z52" s="47"/>
      <c r="AA52" s="47"/>
      <c r="AB52" s="47"/>
      <c r="AC52" s="47"/>
      <c r="AD52" s="47"/>
      <c r="AE52" s="47"/>
      <c r="AF52" s="47"/>
      <c r="AG52" s="47"/>
      <c r="AH52" s="47"/>
    </row>
    <row r="53" spans="1:34" x14ac:dyDescent="0.2">
      <c r="A53" s="95" t="s">
        <v>39</v>
      </c>
      <c r="B53" s="52" t="s">
        <v>41</v>
      </c>
      <c r="C53" s="48">
        <f>IF(FIRE0902_working!C53="..","..",ROUND(FIRE0902_working!C53,0))</f>
        <v>64</v>
      </c>
      <c r="D53" s="48">
        <f>IF(FIRE0902_working!D53="..","..",ROUND(FIRE0902_working!D53,0))</f>
        <v>44</v>
      </c>
      <c r="E53" s="48">
        <f>IF(FIRE0902_working!E53="..","..",ROUND(FIRE0902_working!E53,0))</f>
        <v>62</v>
      </c>
      <c r="F53" s="48">
        <f>IF(FIRE0902_working!F53="..","..",ROUND(FIRE0902_working!F53,0))</f>
        <v>56</v>
      </c>
      <c r="G53" s="48">
        <f>IF(FIRE0902_working!G53="..","..",ROUND(FIRE0902_working!G53,0))</f>
        <v>55</v>
      </c>
      <c r="H53" s="48">
        <f>IF(FIRE0902_working!H53="..","..",ROUND(FIRE0902_working!H53,0))</f>
        <v>59</v>
      </c>
      <c r="I53" s="48">
        <f>IF(FIRE0902_working!I53="..","..",ROUND(FIRE0902_working!I53,0))</f>
        <v>63</v>
      </c>
      <c r="J53" s="48">
        <f>IF(FIRE0902_working!J53="..","..",ROUND(FIRE0902_working!J53,0))</f>
        <v>70</v>
      </c>
      <c r="K53" s="48">
        <f>IF(FIRE0902_working!K53="..","..",ROUND(FIRE0902_working!K53,0))</f>
        <v>88</v>
      </c>
      <c r="L53" s="48">
        <f>IF(FIRE0902_working!L53="..","..",ROUND(FIRE0902_working!L53,0))</f>
        <v>101</v>
      </c>
      <c r="M53" s="48">
        <f>IF(FIRE0902_working!M53="..","..",ROUND(FIRE0902_working!M53,0))</f>
        <v>81</v>
      </c>
      <c r="N53" s="48">
        <f>IF(FIRE0902_working!N53="..","..",ROUND(FIRE0902_working!N53,0))</f>
        <v>99</v>
      </c>
      <c r="O53" s="48">
        <f>IF(FIRE0902_working!O53="..","..",ROUND(FIRE0902_working!O53,0))</f>
        <v>140</v>
      </c>
      <c r="P53" s="48">
        <f>IF(FIRE0902_working!P53="..","..",ROUND(FIRE0902_working!P53,0))</f>
        <v>143</v>
      </c>
      <c r="Q53" s="48">
        <f>IF(FIRE0902_working!P53="..","..",ROUND(FIRE0902_working!Q53,0))</f>
        <v>135</v>
      </c>
      <c r="R53" s="74">
        <f>IF(FIRE0902_working!Q53="..","..",ROUND(FIRE0902_working!R53,0))</f>
        <v>143</v>
      </c>
      <c r="S53" s="75">
        <f>IF(FIRE0902_working!S53="..","..",ROUND(FIRE0902_working!S53,0))</f>
        <v>135</v>
      </c>
      <c r="T53" s="74">
        <f>IF(FIRE0902_working!T53="..","..",ROUND(FIRE0902_working!T53,0))</f>
        <v>143</v>
      </c>
      <c r="U53" s="47"/>
      <c r="V53" s="47"/>
      <c r="W53" s="47"/>
      <c r="X53" s="47"/>
      <c r="Y53" s="47"/>
      <c r="Z53" s="47"/>
      <c r="AA53" s="47"/>
      <c r="AB53" s="47"/>
      <c r="AC53" s="47"/>
      <c r="AD53" s="47"/>
      <c r="AE53" s="47"/>
      <c r="AF53" s="47"/>
      <c r="AG53" s="47"/>
      <c r="AH53" s="47"/>
    </row>
    <row r="54" spans="1:34" x14ac:dyDescent="0.2">
      <c r="A54" s="95" t="s">
        <v>39</v>
      </c>
      <c r="B54" s="52" t="s">
        <v>42</v>
      </c>
      <c r="C54" s="48">
        <f>IF(FIRE0902_working!C54="..","..",ROUND(FIRE0902_working!C54,0))</f>
        <v>18</v>
      </c>
      <c r="D54" s="48">
        <f>IF(FIRE0902_working!D54="..","..",ROUND(FIRE0902_working!D54,0))</f>
        <v>28</v>
      </c>
      <c r="E54" s="48">
        <f>IF(FIRE0902_working!E54="..","..",ROUND(FIRE0902_working!E54,0))</f>
        <v>15</v>
      </c>
      <c r="F54" s="48">
        <f>IF(FIRE0902_working!F54="..","..",ROUND(FIRE0902_working!F54,0))</f>
        <v>2</v>
      </c>
      <c r="G54" s="48">
        <f>IF(FIRE0902_working!G54="..","..",ROUND(FIRE0902_working!G54,0))</f>
        <v>0</v>
      </c>
      <c r="H54" s="48">
        <f>IF(FIRE0902_working!H54="..","..",ROUND(FIRE0902_working!H54,0))</f>
        <v>0</v>
      </c>
      <c r="I54" s="48">
        <f>IF(FIRE0902_working!I54="..","..",ROUND(FIRE0902_working!I54,0))</f>
        <v>1</v>
      </c>
      <c r="J54" s="48">
        <f>IF(FIRE0902_working!J54="..","..",ROUND(FIRE0902_working!J54,0))</f>
        <v>2</v>
      </c>
      <c r="K54" s="48">
        <f>IF(FIRE0902_working!K54="..","..",ROUND(FIRE0902_working!K54,0))</f>
        <v>6</v>
      </c>
      <c r="L54" s="48">
        <f>IF(FIRE0902_working!L54="..","..",ROUND(FIRE0902_working!L54,0))</f>
        <v>2</v>
      </c>
      <c r="M54" s="48">
        <f>IF(FIRE0902_working!M54="..","..",ROUND(FIRE0902_working!M54,0))</f>
        <v>1</v>
      </c>
      <c r="N54" s="48">
        <f>IF(FIRE0902_working!N54="..","..",ROUND(FIRE0902_working!N54,0))</f>
        <v>4</v>
      </c>
      <c r="O54" s="48">
        <f>IF(FIRE0902_working!O54="..","..",ROUND(FIRE0902_working!O54,0))</f>
        <v>1</v>
      </c>
      <c r="P54" s="48">
        <f>IF(FIRE0902_working!P54="..","..",ROUND(FIRE0902_working!P54,0))</f>
        <v>17</v>
      </c>
      <c r="Q54" s="48">
        <f>IF(FIRE0902_working!P54="..","..",ROUND(FIRE0902_working!Q54,0))</f>
        <v>4</v>
      </c>
      <c r="R54" s="74">
        <f>IF(FIRE0902_working!Q54="..","..",ROUND(FIRE0902_working!R54,0))</f>
        <v>10</v>
      </c>
      <c r="S54" s="75">
        <f>IF(FIRE0902_working!S54="..","..",ROUND(FIRE0902_working!S54,0))</f>
        <v>4</v>
      </c>
      <c r="T54" s="74">
        <f>IF(FIRE0902_working!T54="..","..",ROUND(FIRE0902_working!T54,0))</f>
        <v>10</v>
      </c>
      <c r="U54" s="47"/>
      <c r="V54" s="47"/>
      <c r="W54" s="47"/>
      <c r="X54" s="47"/>
      <c r="Y54" s="47"/>
      <c r="Z54" s="47"/>
      <c r="AA54" s="47"/>
      <c r="AB54" s="47"/>
      <c r="AC54" s="47"/>
      <c r="AD54" s="47"/>
      <c r="AE54" s="47"/>
      <c r="AF54" s="47"/>
      <c r="AG54" s="47"/>
      <c r="AH54" s="47"/>
    </row>
    <row r="55" spans="1:34" x14ac:dyDescent="0.2">
      <c r="A55" s="95" t="s">
        <v>39</v>
      </c>
      <c r="B55" s="52" t="s">
        <v>43</v>
      </c>
      <c r="C55" s="48">
        <f>IF(FIRE0902_working!C55="..","..",ROUND(FIRE0902_working!C55,0))</f>
        <v>6</v>
      </c>
      <c r="D55" s="48">
        <f>IF(FIRE0902_working!D55="..","..",ROUND(FIRE0902_working!D55,0))</f>
        <v>4</v>
      </c>
      <c r="E55" s="48">
        <f>IF(FIRE0902_working!E55="..","..",ROUND(FIRE0902_working!E55,0))</f>
        <v>3</v>
      </c>
      <c r="F55" s="48">
        <f>IF(FIRE0902_working!F55="..","..",ROUND(FIRE0902_working!F55,0))</f>
        <v>3</v>
      </c>
      <c r="G55" s="48">
        <f>IF(FIRE0902_working!G55="..","..",ROUND(FIRE0902_working!G55,0))</f>
        <v>3</v>
      </c>
      <c r="H55" s="48">
        <f>IF(FIRE0902_working!H55="..","..",ROUND(FIRE0902_working!H55,0))</f>
        <v>2</v>
      </c>
      <c r="I55" s="48">
        <f>IF(FIRE0902_working!I55="..","..",ROUND(FIRE0902_working!I55,0))</f>
        <v>3</v>
      </c>
      <c r="J55" s="48">
        <f>IF(FIRE0902_working!J55="..","..",ROUND(FIRE0902_working!J55,0))</f>
        <v>2</v>
      </c>
      <c r="K55" s="48">
        <f>IF(FIRE0902_working!K55="..","..",ROUND(FIRE0902_working!K55,0))</f>
        <v>2</v>
      </c>
      <c r="L55" s="48">
        <f>IF(FIRE0902_working!L55="..","..",ROUND(FIRE0902_working!L55,0))</f>
        <v>1</v>
      </c>
      <c r="M55" s="48">
        <f>IF(FIRE0902_working!M55="..","..",ROUND(FIRE0902_working!M55,0))</f>
        <v>3</v>
      </c>
      <c r="N55" s="48">
        <f>IF(FIRE0902_working!N55="..","..",ROUND(FIRE0902_working!N55,0))</f>
        <v>3</v>
      </c>
      <c r="O55" s="48">
        <f>IF(FIRE0902_working!O55="..","..",ROUND(FIRE0902_working!O55,0))</f>
        <v>5</v>
      </c>
      <c r="P55" s="48">
        <f>IF(FIRE0902_working!P55="..","..",ROUND(FIRE0902_working!P55,0))</f>
        <v>4</v>
      </c>
      <c r="Q55" s="48">
        <f>IF(FIRE0902_working!P55="..","..",ROUND(FIRE0902_working!Q55,0))</f>
        <v>6</v>
      </c>
      <c r="R55" s="74">
        <f>IF(FIRE0902_working!Q55="..","..",ROUND(FIRE0902_working!R55,0))</f>
        <v>7</v>
      </c>
      <c r="S55" s="75">
        <f>IF(FIRE0902_working!S55="..","..",ROUND(FIRE0902_working!S55,0))</f>
        <v>6</v>
      </c>
      <c r="T55" s="74">
        <f>IF(FIRE0902_working!T55="..","..",ROUND(FIRE0902_working!T55,0))</f>
        <v>7</v>
      </c>
      <c r="U55" s="47"/>
      <c r="V55" s="47"/>
      <c r="W55" s="47"/>
      <c r="X55" s="47"/>
      <c r="Y55" s="47"/>
      <c r="Z55" s="47"/>
      <c r="AA55" s="47"/>
      <c r="AB55" s="47"/>
      <c r="AC55" s="47"/>
      <c r="AD55" s="47"/>
      <c r="AE55" s="47"/>
      <c r="AF55" s="47"/>
      <c r="AG55" s="47"/>
      <c r="AH55" s="47"/>
    </row>
    <row r="56" spans="1:34" x14ac:dyDescent="0.2">
      <c r="A56" s="95" t="s">
        <v>39</v>
      </c>
      <c r="B56" s="52" t="s">
        <v>44</v>
      </c>
      <c r="C56" s="48">
        <f>IF(FIRE0902_working!C56="..","..",ROUND(FIRE0902_working!C56,0))</f>
        <v>14</v>
      </c>
      <c r="D56" s="48">
        <f>IF(FIRE0902_working!D56="..","..",ROUND(FIRE0902_working!D56,0))</f>
        <v>28</v>
      </c>
      <c r="E56" s="48">
        <f>IF(FIRE0902_working!E56="..","..",ROUND(FIRE0902_working!E56,0))</f>
        <v>35</v>
      </c>
      <c r="F56" s="48">
        <f>IF(FIRE0902_working!F56="..","..",ROUND(FIRE0902_working!F56,0))</f>
        <v>21</v>
      </c>
      <c r="G56" s="48">
        <f>IF(FIRE0902_working!G56="..","..",ROUND(FIRE0902_working!G56,0))</f>
        <v>13</v>
      </c>
      <c r="H56" s="48">
        <f>IF(FIRE0902_working!H56="..","..",ROUND(FIRE0902_working!H56,0))</f>
        <v>11</v>
      </c>
      <c r="I56" s="48">
        <f>IF(FIRE0902_working!I56="..","..",ROUND(FIRE0902_working!I56,0))</f>
        <v>14</v>
      </c>
      <c r="J56" s="48">
        <f>IF(FIRE0902_working!J56="..","..",ROUND(FIRE0902_working!J56,0))</f>
        <v>14</v>
      </c>
      <c r="K56" s="48">
        <f>IF(FIRE0902_working!K56="..","..",ROUND(FIRE0902_working!K56,0))</f>
        <v>15</v>
      </c>
      <c r="L56" s="48">
        <f>IF(FIRE0902_working!L56="..","..",ROUND(FIRE0902_working!L56,0))</f>
        <v>20</v>
      </c>
      <c r="M56" s="48">
        <f>IF(FIRE0902_working!M56="..","..",ROUND(FIRE0902_working!M56,0))</f>
        <v>25</v>
      </c>
      <c r="N56" s="48">
        <f>IF(FIRE0902_working!N56="..","..",ROUND(FIRE0902_working!N56,0))</f>
        <v>13</v>
      </c>
      <c r="O56" s="48">
        <f>IF(FIRE0902_working!O56="..","..",ROUND(FIRE0902_working!O56,0))</f>
        <v>14</v>
      </c>
      <c r="P56" s="48">
        <f>IF(FIRE0902_working!P56="..","..",ROUND(FIRE0902_working!P56,0))</f>
        <v>15</v>
      </c>
      <c r="Q56" s="48">
        <f>IF(FIRE0902_working!P56="..","..",ROUND(FIRE0902_working!Q56,0))</f>
        <v>24</v>
      </c>
      <c r="R56" s="74">
        <f>IF(FIRE0902_working!Q56="..","..",ROUND(FIRE0902_working!R56,0))</f>
        <v>20</v>
      </c>
      <c r="S56" s="75">
        <f>IF(FIRE0902_working!S56="..","..",ROUND(FIRE0902_working!S56,0))</f>
        <v>24</v>
      </c>
      <c r="T56" s="74">
        <f>IF(FIRE0902_working!T56="..","..",ROUND(FIRE0902_working!T56,0))</f>
        <v>20</v>
      </c>
      <c r="U56" s="47"/>
      <c r="V56" s="47"/>
      <c r="W56" s="47"/>
      <c r="X56" s="47"/>
      <c r="Y56" s="47"/>
      <c r="Z56" s="47"/>
      <c r="AA56" s="47"/>
      <c r="AB56" s="47"/>
      <c r="AC56" s="47"/>
      <c r="AD56" s="47"/>
      <c r="AE56" s="47"/>
      <c r="AF56" s="47"/>
      <c r="AG56" s="47"/>
      <c r="AH56" s="47"/>
    </row>
    <row r="57" spans="1:34" x14ac:dyDescent="0.2">
      <c r="A57" s="95" t="s">
        <v>39</v>
      </c>
      <c r="B57" s="52" t="s">
        <v>45</v>
      </c>
      <c r="C57" s="48">
        <f>IF(FIRE0902_working!C57="..","..",ROUND(FIRE0902_working!C57,0))</f>
        <v>10</v>
      </c>
      <c r="D57" s="48">
        <f>IF(FIRE0902_working!D57="..","..",ROUND(FIRE0902_working!D57,0))</f>
        <v>14</v>
      </c>
      <c r="E57" s="48">
        <f>IF(FIRE0902_working!E57="..","..",ROUND(FIRE0902_working!E57,0))</f>
        <v>15</v>
      </c>
      <c r="F57" s="48">
        <f>IF(FIRE0902_working!F57="..","..",ROUND(FIRE0902_working!F57,0))</f>
        <v>28</v>
      </c>
      <c r="G57" s="48">
        <f>IF(FIRE0902_working!G57="..","..",ROUND(FIRE0902_working!G57,0))</f>
        <v>26</v>
      </c>
      <c r="H57" s="48">
        <f>IF(FIRE0902_working!H57="..","..",ROUND(FIRE0902_working!H57,0))</f>
        <v>29</v>
      </c>
      <c r="I57" s="48">
        <f>IF(FIRE0902_working!I57="..","..",ROUND(FIRE0902_working!I57,0))</f>
        <v>36</v>
      </c>
      <c r="J57" s="48">
        <f>IF(FIRE0902_working!J57="..","..",ROUND(FIRE0902_working!J57,0))</f>
        <v>22</v>
      </c>
      <c r="K57" s="48">
        <f>IF(FIRE0902_working!K57="..","..",ROUND(FIRE0902_working!K57,0))</f>
        <v>21</v>
      </c>
      <c r="L57" s="48">
        <f>IF(FIRE0902_working!L57="..","..",ROUND(FIRE0902_working!L57,0))</f>
        <v>18</v>
      </c>
      <c r="M57" s="48">
        <f>IF(FIRE0902_working!M57="..","..",ROUND(FIRE0902_working!M57,0))</f>
        <v>19</v>
      </c>
      <c r="N57" s="48">
        <f>IF(FIRE0902_working!N57="..","..",ROUND(FIRE0902_working!N57,0))</f>
        <v>17</v>
      </c>
      <c r="O57" s="48">
        <f>IF(FIRE0902_working!O57="..","..",ROUND(FIRE0902_working!O57,0))</f>
        <v>21</v>
      </c>
      <c r="P57" s="48">
        <f>IF(FIRE0902_working!P57="..","..",ROUND(FIRE0902_working!P57,0))</f>
        <v>16</v>
      </c>
      <c r="Q57" s="48">
        <f>IF(FIRE0902_working!P57="..","..",ROUND(FIRE0902_working!Q57,0))</f>
        <v>14</v>
      </c>
      <c r="R57" s="74">
        <f>IF(FIRE0902_working!Q57="..","..",ROUND(FIRE0902_working!R57,0))</f>
        <v>23</v>
      </c>
      <c r="S57" s="75">
        <f>IF(FIRE0902_working!S57="..","..",ROUND(FIRE0902_working!S57,0))</f>
        <v>14</v>
      </c>
      <c r="T57" s="74">
        <f>IF(FIRE0902_working!T57="..","..",ROUND(FIRE0902_working!T57,0))</f>
        <v>23</v>
      </c>
      <c r="U57" s="47"/>
      <c r="V57" s="47"/>
      <c r="W57" s="47"/>
      <c r="X57" s="47"/>
      <c r="Y57" s="47"/>
      <c r="Z57" s="47"/>
      <c r="AA57" s="47"/>
      <c r="AB57" s="47"/>
      <c r="AC57" s="47"/>
      <c r="AD57" s="47"/>
      <c r="AE57" s="47"/>
      <c r="AF57" s="47"/>
      <c r="AG57" s="47"/>
      <c r="AH57" s="47"/>
    </row>
    <row r="58" spans="1:34" x14ac:dyDescent="0.2">
      <c r="A58" s="95" t="s">
        <v>39</v>
      </c>
      <c r="B58" s="52" t="s">
        <v>46</v>
      </c>
      <c r="C58" s="48">
        <f>IF(FIRE0902_working!C58="..","..",ROUND(FIRE0902_working!C58,0))</f>
        <v>2</v>
      </c>
      <c r="D58" s="48">
        <f>IF(FIRE0902_working!D58="..","..",ROUND(FIRE0902_working!D58,0))</f>
        <v>2</v>
      </c>
      <c r="E58" s="48">
        <f>IF(FIRE0902_working!E58="..","..",ROUND(FIRE0902_working!E58,0))</f>
        <v>9</v>
      </c>
      <c r="F58" s="48">
        <f>IF(FIRE0902_working!F58="..","..",ROUND(FIRE0902_working!F58,0))</f>
        <v>2</v>
      </c>
      <c r="G58" s="48">
        <f>IF(FIRE0902_working!G58="..","..",ROUND(FIRE0902_working!G58,0))</f>
        <v>5</v>
      </c>
      <c r="H58" s="48">
        <f>IF(FIRE0902_working!H58="..","..",ROUND(FIRE0902_working!H58,0))</f>
        <v>1</v>
      </c>
      <c r="I58" s="48">
        <f>IF(FIRE0902_working!I58="..","..",ROUND(FIRE0902_working!I58,0))</f>
        <v>0</v>
      </c>
      <c r="J58" s="48">
        <f>IF(FIRE0902_working!J58="..","..",ROUND(FIRE0902_working!J58,0))</f>
        <v>2</v>
      </c>
      <c r="K58" s="48">
        <f>IF(FIRE0902_working!K58="..","..",ROUND(FIRE0902_working!K58,0))</f>
        <v>1</v>
      </c>
      <c r="L58" s="48">
        <f>IF(FIRE0902_working!L58="..","..",ROUND(FIRE0902_working!L58,0))</f>
        <v>4</v>
      </c>
      <c r="M58" s="48">
        <f>IF(FIRE0902_working!M58="..","..",ROUND(FIRE0902_working!M58,0))</f>
        <v>1</v>
      </c>
      <c r="N58" s="48">
        <f>IF(FIRE0902_working!N58="..","..",ROUND(FIRE0902_working!N58,0))</f>
        <v>6</v>
      </c>
      <c r="O58" s="48">
        <f>IF(FIRE0902_working!O58="..","..",ROUND(FIRE0902_working!O58,0))</f>
        <v>3</v>
      </c>
      <c r="P58" s="48">
        <f>IF(FIRE0902_working!P58="..","..",ROUND(FIRE0902_working!P58,0))</f>
        <v>3</v>
      </c>
      <c r="Q58" s="48">
        <f>IF(FIRE0902_working!P58="..","..",ROUND(FIRE0902_working!Q58,0))</f>
        <v>2</v>
      </c>
      <c r="R58" s="74">
        <f>IF(FIRE0902_working!Q58="..","..",ROUND(FIRE0902_working!R58,0))</f>
        <v>2</v>
      </c>
      <c r="S58" s="75">
        <f>IF(FIRE0902_working!S58="..","..",ROUND(FIRE0902_working!S58,0))</f>
        <v>2</v>
      </c>
      <c r="T58" s="74">
        <f>IF(FIRE0902_working!T58="..","..",ROUND(FIRE0902_working!T58,0))</f>
        <v>2</v>
      </c>
      <c r="U58" s="47"/>
      <c r="V58" s="47"/>
      <c r="W58" s="47"/>
      <c r="X58" s="47"/>
      <c r="Y58" s="47"/>
      <c r="Z58" s="47"/>
      <c r="AA58" s="47"/>
      <c r="AB58" s="47"/>
      <c r="AC58" s="47"/>
      <c r="AD58" s="47"/>
      <c r="AE58" s="47"/>
      <c r="AF58" s="47"/>
      <c r="AG58" s="47"/>
      <c r="AH58" s="47"/>
    </row>
    <row r="59" spans="1:34" x14ac:dyDescent="0.2">
      <c r="A59" s="95" t="s">
        <v>39</v>
      </c>
      <c r="B59" s="52" t="s">
        <v>47</v>
      </c>
      <c r="C59" s="48">
        <f>IF(FIRE0902_working!C59="..","..",ROUND(FIRE0902_working!C59,0))</f>
        <v>122</v>
      </c>
      <c r="D59" s="48">
        <f>IF(FIRE0902_working!D59="..","..",ROUND(FIRE0902_working!D59,0))</f>
        <v>70</v>
      </c>
      <c r="E59" s="48">
        <f>IF(FIRE0902_working!E59="..","..",ROUND(FIRE0902_working!E59,0))</f>
        <v>38</v>
      </c>
      <c r="F59" s="48">
        <f>IF(FIRE0902_working!F59="..","..",ROUND(FIRE0902_working!F59,0))</f>
        <v>460</v>
      </c>
      <c r="G59" s="48">
        <f>IF(FIRE0902_working!G59="..","..",ROUND(FIRE0902_working!G59,0))</f>
        <v>288</v>
      </c>
      <c r="H59" s="48">
        <f>IF(FIRE0902_working!H59="..","..",ROUND(FIRE0902_working!H59,0))</f>
        <v>86</v>
      </c>
      <c r="I59" s="48">
        <f>IF(FIRE0902_working!I59="..","..",ROUND(FIRE0902_working!I59,0))</f>
        <v>216</v>
      </c>
      <c r="J59" s="48">
        <f>IF(FIRE0902_working!J59="..","..",ROUND(FIRE0902_working!J59,0))</f>
        <v>122</v>
      </c>
      <c r="K59" s="48">
        <f>IF(FIRE0902_working!K59="..","..",ROUND(FIRE0902_working!K59,0))</f>
        <v>121</v>
      </c>
      <c r="L59" s="48">
        <f>IF(FIRE0902_working!L59="..","..",ROUND(FIRE0902_working!L59,0))</f>
        <v>82</v>
      </c>
      <c r="M59" s="48">
        <f>IF(FIRE0902_working!M59="..","..",ROUND(FIRE0902_working!M59,0))</f>
        <v>492</v>
      </c>
      <c r="N59" s="48">
        <f>IF(FIRE0902_working!N59="..","..",ROUND(FIRE0902_working!N59,0))</f>
        <v>270</v>
      </c>
      <c r="O59" s="48">
        <f>IF(FIRE0902_working!O59="..","..",ROUND(FIRE0902_working!O59,0))</f>
        <v>148</v>
      </c>
      <c r="P59" s="48">
        <f>IF(FIRE0902_working!P59="..","..",ROUND(FIRE0902_working!P59,0))</f>
        <v>135</v>
      </c>
      <c r="Q59" s="48">
        <f>IF(FIRE0902_working!P59="..","..",ROUND(FIRE0902_working!Q59,0))</f>
        <v>521</v>
      </c>
      <c r="R59" s="74">
        <f>IF(FIRE0902_working!Q59="..","..",ROUND(FIRE0902_working!R59,0))</f>
        <v>312</v>
      </c>
      <c r="S59" s="75">
        <f>IF(FIRE0902_working!S59="..","..",ROUND(FIRE0902_working!S59,0))</f>
        <v>521</v>
      </c>
      <c r="T59" s="74">
        <f>IF(FIRE0902_working!T59="..","..",ROUND(FIRE0902_working!T59,0))</f>
        <v>312</v>
      </c>
      <c r="U59" s="47"/>
      <c r="V59" s="47"/>
      <c r="W59" s="47"/>
      <c r="X59" s="47"/>
      <c r="Y59" s="47"/>
      <c r="Z59" s="47"/>
      <c r="AA59" s="47"/>
      <c r="AB59" s="47"/>
      <c r="AC59" s="47"/>
      <c r="AD59" s="47"/>
      <c r="AE59" s="47"/>
      <c r="AF59" s="47"/>
      <c r="AG59" s="47"/>
      <c r="AH59" s="47"/>
    </row>
    <row r="60" spans="1:34" x14ac:dyDescent="0.2">
      <c r="A60" s="95" t="s">
        <v>39</v>
      </c>
      <c r="B60" s="52" t="s">
        <v>48</v>
      </c>
      <c r="C60" s="48">
        <f>IF(FIRE0902_working!C60="..","..",ROUND(FIRE0902_working!C60,0))</f>
        <v>1</v>
      </c>
      <c r="D60" s="48">
        <f>IF(FIRE0902_working!D60="..","..",ROUND(FIRE0902_working!D60,0))</f>
        <v>0</v>
      </c>
      <c r="E60" s="48">
        <f>IF(FIRE0902_working!E60="..","..",ROUND(FIRE0902_working!E60,0))</f>
        <v>0</v>
      </c>
      <c r="F60" s="48">
        <f>IF(FIRE0902_working!F60="..","..",ROUND(FIRE0902_working!F60,0))</f>
        <v>8</v>
      </c>
      <c r="G60" s="48">
        <f>IF(FIRE0902_working!G60="..","..",ROUND(FIRE0902_working!G60,0))</f>
        <v>9</v>
      </c>
      <c r="H60" s="48">
        <f>IF(FIRE0902_working!H60="..","..",ROUND(FIRE0902_working!H60,0))</f>
        <v>1</v>
      </c>
      <c r="I60" s="48">
        <f>IF(FIRE0902_working!I60="..","..",ROUND(FIRE0902_working!I60,0))</f>
        <v>7</v>
      </c>
      <c r="J60" s="48">
        <f>IF(FIRE0902_working!J60="..","..",ROUND(FIRE0902_working!J60,0))</f>
        <v>8</v>
      </c>
      <c r="K60" s="48">
        <f>IF(FIRE0902_working!K60="..","..",ROUND(FIRE0902_working!K60,0))</f>
        <v>1</v>
      </c>
      <c r="L60" s="48">
        <f>IF(FIRE0902_working!L60="..","..",ROUND(FIRE0902_working!L60,0))</f>
        <v>0</v>
      </c>
      <c r="M60" s="48">
        <f>IF(FIRE0902_working!M60="..","..",ROUND(FIRE0902_working!M60,0))</f>
        <v>14</v>
      </c>
      <c r="N60" s="48">
        <f>IF(FIRE0902_working!N60="..","..",ROUND(FIRE0902_working!N60,0))</f>
        <v>9</v>
      </c>
      <c r="O60" s="48">
        <f>IF(FIRE0902_working!O60="..","..",ROUND(FIRE0902_working!O60,0))</f>
        <v>5</v>
      </c>
      <c r="P60" s="48">
        <f>IF(FIRE0902_working!P60="..","..",ROUND(FIRE0902_working!P60,0))</f>
        <v>2</v>
      </c>
      <c r="Q60" s="48">
        <f>IF(FIRE0902_working!P60="..","..",ROUND(FIRE0902_working!Q60,0))</f>
        <v>16</v>
      </c>
      <c r="R60" s="74">
        <f>IF(FIRE0902_working!Q60="..","..",ROUND(FIRE0902_working!R60,0))</f>
        <v>4</v>
      </c>
      <c r="S60" s="75">
        <f>IF(FIRE0902_working!S60="..","..",ROUND(FIRE0902_working!S60,0))</f>
        <v>16</v>
      </c>
      <c r="T60" s="74">
        <f>IF(FIRE0902_working!T60="..","..",ROUND(FIRE0902_working!T60,0))</f>
        <v>4</v>
      </c>
      <c r="U60" s="47"/>
      <c r="V60" s="47"/>
      <c r="W60" s="47"/>
      <c r="X60" s="47"/>
      <c r="Y60" s="47"/>
      <c r="Z60" s="47"/>
      <c r="AA60" s="47"/>
      <c r="AB60" s="47"/>
      <c r="AC60" s="47"/>
      <c r="AD60" s="47"/>
      <c r="AE60" s="47"/>
      <c r="AF60" s="47"/>
      <c r="AG60" s="47"/>
      <c r="AH60" s="47"/>
    </row>
    <row r="61" spans="1:34" x14ac:dyDescent="0.2">
      <c r="A61" s="95" t="s">
        <v>39</v>
      </c>
      <c r="B61" s="52" t="s">
        <v>49</v>
      </c>
      <c r="C61" s="48">
        <f>IF(FIRE0902_working!C61="..","..",ROUND(FIRE0902_working!C61,0))</f>
        <v>1</v>
      </c>
      <c r="D61" s="48">
        <f>IF(FIRE0902_working!D61="..","..",ROUND(FIRE0902_working!D61,0))</f>
        <v>0</v>
      </c>
      <c r="E61" s="48">
        <f>IF(FIRE0902_working!E61="..","..",ROUND(FIRE0902_working!E61,0))</f>
        <v>0</v>
      </c>
      <c r="F61" s="48">
        <f>IF(FIRE0902_working!F61="..","..",ROUND(FIRE0902_working!F61,0))</f>
        <v>3</v>
      </c>
      <c r="G61" s="48">
        <f>IF(FIRE0902_working!G61="..","..",ROUND(FIRE0902_working!G61,0))</f>
        <v>4</v>
      </c>
      <c r="H61" s="48">
        <f>IF(FIRE0902_working!H61="..","..",ROUND(FIRE0902_working!H61,0))</f>
        <v>0</v>
      </c>
      <c r="I61" s="48">
        <f>IF(FIRE0902_working!I61="..","..",ROUND(FIRE0902_working!I61,0))</f>
        <v>4</v>
      </c>
      <c r="J61" s="48">
        <f>IF(FIRE0902_working!J61="..","..",ROUND(FIRE0902_working!J61,0))</f>
        <v>1</v>
      </c>
      <c r="K61" s="48">
        <f>IF(FIRE0902_working!K61="..","..",ROUND(FIRE0902_working!K61,0))</f>
        <v>1</v>
      </c>
      <c r="L61" s="48">
        <f>IF(FIRE0902_working!L61="..","..",ROUND(FIRE0902_working!L61,0))</f>
        <v>2</v>
      </c>
      <c r="M61" s="48">
        <f>IF(FIRE0902_working!M61="..","..",ROUND(FIRE0902_working!M61,0))</f>
        <v>8</v>
      </c>
      <c r="N61" s="48">
        <f>IF(FIRE0902_working!N61="..","..",ROUND(FIRE0902_working!N61,0))</f>
        <v>4</v>
      </c>
      <c r="O61" s="48">
        <f>IF(FIRE0902_working!O61="..","..",ROUND(FIRE0902_working!O61,0))</f>
        <v>2</v>
      </c>
      <c r="P61" s="48">
        <f>IF(FIRE0902_working!P61="..","..",ROUND(FIRE0902_working!P61,0))</f>
        <v>0</v>
      </c>
      <c r="Q61" s="48">
        <f>IF(FIRE0902_working!P61="..","..",ROUND(FIRE0902_working!Q61,0))</f>
        <v>3</v>
      </c>
      <c r="R61" s="74">
        <f>IF(FIRE0902_working!Q61="..","..",ROUND(FIRE0902_working!R61,0))</f>
        <v>4</v>
      </c>
      <c r="S61" s="75">
        <f>IF(FIRE0902_working!S61="..","..",ROUND(FIRE0902_working!S61,0))</f>
        <v>3</v>
      </c>
      <c r="T61" s="74">
        <f>IF(FIRE0902_working!T61="..","..",ROUND(FIRE0902_working!T61,0))</f>
        <v>4</v>
      </c>
      <c r="U61" s="47"/>
      <c r="V61" s="47"/>
      <c r="W61" s="47"/>
      <c r="X61" s="47"/>
      <c r="Y61" s="47"/>
      <c r="Z61" s="47"/>
      <c r="AA61" s="47"/>
      <c r="AB61" s="47"/>
      <c r="AC61" s="47"/>
      <c r="AD61" s="47"/>
      <c r="AE61" s="47"/>
      <c r="AF61" s="47"/>
      <c r="AG61" s="47"/>
      <c r="AH61" s="47"/>
    </row>
    <row r="62" spans="1:34" x14ac:dyDescent="0.2">
      <c r="A62" s="95" t="s">
        <v>39</v>
      </c>
      <c r="B62" s="52" t="s">
        <v>50</v>
      </c>
      <c r="C62" s="48" t="str">
        <f>IF(FIRE0902_working!C62="..","..",ROUND(FIRE0902_working!C62,0))</f>
        <v>..</v>
      </c>
      <c r="D62" s="48">
        <f>IF(FIRE0902_working!D62="..","..",ROUND(FIRE0902_working!D62,0))</f>
        <v>0</v>
      </c>
      <c r="E62" s="48">
        <f>IF(FIRE0902_working!E62="..","..",ROUND(FIRE0902_working!E62,0))</f>
        <v>1</v>
      </c>
      <c r="F62" s="48">
        <f>IF(FIRE0902_working!F62="..","..",ROUND(FIRE0902_working!F62,0))</f>
        <v>19</v>
      </c>
      <c r="G62" s="48">
        <f>IF(FIRE0902_working!G62="..","..",ROUND(FIRE0902_working!G62,0))</f>
        <v>21</v>
      </c>
      <c r="H62" s="48">
        <f>IF(FIRE0902_working!H62="..","..",ROUND(FIRE0902_working!H62,0))</f>
        <v>15</v>
      </c>
      <c r="I62" s="48">
        <f>IF(FIRE0902_working!I62="..","..",ROUND(FIRE0902_working!I62,0))</f>
        <v>27</v>
      </c>
      <c r="J62" s="48">
        <f>IF(FIRE0902_working!J62="..","..",ROUND(FIRE0902_working!J62,0))</f>
        <v>23</v>
      </c>
      <c r="K62" s="48">
        <f>IF(FIRE0902_working!K62="..","..",ROUND(FIRE0902_working!K62,0))</f>
        <v>38</v>
      </c>
      <c r="L62" s="48">
        <f>IF(FIRE0902_working!L62="..","..",ROUND(FIRE0902_working!L62,0))</f>
        <v>20</v>
      </c>
      <c r="M62" s="48">
        <f>IF(FIRE0902_working!M62="..","..",ROUND(FIRE0902_working!M62,0))</f>
        <v>28</v>
      </c>
      <c r="N62" s="48">
        <f>IF(FIRE0902_working!N62="..","..",ROUND(FIRE0902_working!N62,0))</f>
        <v>29</v>
      </c>
      <c r="O62" s="48">
        <f>IF(FIRE0902_working!O62="..","..",ROUND(FIRE0902_working!O62,0))</f>
        <v>33</v>
      </c>
      <c r="P62" s="48">
        <f>IF(FIRE0902_working!P62="..","..",ROUND(FIRE0902_working!P62,0))</f>
        <v>42</v>
      </c>
      <c r="Q62" s="48">
        <f>IF(FIRE0902_working!P62="..","..",ROUND(FIRE0902_working!Q62,0))</f>
        <v>42</v>
      </c>
      <c r="R62" s="74">
        <f>IF(FIRE0902_working!Q62="..","..",ROUND(FIRE0902_working!R62,0))</f>
        <v>52</v>
      </c>
      <c r="S62" s="75">
        <f>IF(FIRE0902_working!S62="..","..",ROUND(FIRE0902_working!S62,0))</f>
        <v>42</v>
      </c>
      <c r="T62" s="74">
        <f>IF(FIRE0902_working!T62="..","..",ROUND(FIRE0902_working!T62,0))</f>
        <v>52</v>
      </c>
      <c r="U62" s="47"/>
      <c r="V62" s="47"/>
      <c r="W62" s="47"/>
      <c r="X62" s="47"/>
      <c r="Y62" s="47"/>
      <c r="Z62" s="47"/>
      <c r="AA62" s="47"/>
      <c r="AB62" s="47"/>
      <c r="AC62" s="47"/>
      <c r="AD62" s="47"/>
      <c r="AE62" s="47"/>
      <c r="AF62" s="47"/>
      <c r="AG62" s="47"/>
      <c r="AH62" s="47"/>
    </row>
    <row r="63" spans="1:34" x14ac:dyDescent="0.2">
      <c r="A63" s="95" t="s">
        <v>39</v>
      </c>
      <c r="B63" s="52" t="s">
        <v>51</v>
      </c>
      <c r="C63" s="48" t="str">
        <f>IF(FIRE0902_working!C63="..","..",ROUND(FIRE0902_working!C63,0))</f>
        <v>..</v>
      </c>
      <c r="D63" s="48">
        <f>IF(FIRE0902_working!D63="..","..",ROUND(FIRE0902_working!D63,0))</f>
        <v>0</v>
      </c>
      <c r="E63" s="48">
        <f>IF(FIRE0902_working!E63="..","..",ROUND(FIRE0902_working!E63,0))</f>
        <v>1</v>
      </c>
      <c r="F63" s="48">
        <f>IF(FIRE0902_working!F63="..","..",ROUND(FIRE0902_working!F63,0))</f>
        <v>102</v>
      </c>
      <c r="G63" s="48">
        <f>IF(FIRE0902_working!G63="..","..",ROUND(FIRE0902_working!G63,0))</f>
        <v>103</v>
      </c>
      <c r="H63" s="48">
        <f>IF(FIRE0902_working!H63="..","..",ROUND(FIRE0902_working!H63,0))</f>
        <v>96</v>
      </c>
      <c r="I63" s="48">
        <f>IF(FIRE0902_working!I63="..","..",ROUND(FIRE0902_working!I63,0))</f>
        <v>128</v>
      </c>
      <c r="J63" s="48">
        <f>IF(FIRE0902_working!J63="..","..",ROUND(FIRE0902_working!J63,0))</f>
        <v>138</v>
      </c>
      <c r="K63" s="48">
        <f>IF(FIRE0902_working!K63="..","..",ROUND(FIRE0902_working!K63,0))</f>
        <v>120</v>
      </c>
      <c r="L63" s="48">
        <f>IF(FIRE0902_working!L63="..","..",ROUND(FIRE0902_working!L63,0))</f>
        <v>130</v>
      </c>
      <c r="M63" s="48">
        <f>IF(FIRE0902_working!M63="..","..",ROUND(FIRE0902_working!M63,0))</f>
        <v>126</v>
      </c>
      <c r="N63" s="48">
        <f>IF(FIRE0902_working!N63="..","..",ROUND(FIRE0902_working!N63,0))</f>
        <v>138</v>
      </c>
      <c r="O63" s="48">
        <f>IF(FIRE0902_working!O63="..","..",ROUND(FIRE0902_working!O63,0))</f>
        <v>168</v>
      </c>
      <c r="P63" s="48">
        <f>IF(FIRE0902_working!P63="..","..",ROUND(FIRE0902_working!P63,0))</f>
        <v>135</v>
      </c>
      <c r="Q63" s="48">
        <f>IF(FIRE0902_working!P63="..","..",ROUND(FIRE0902_working!Q63,0))</f>
        <v>200</v>
      </c>
      <c r="R63" s="74">
        <f>IF(FIRE0902_working!Q63="..","..",ROUND(FIRE0902_working!R63,0))</f>
        <v>221</v>
      </c>
      <c r="S63" s="75">
        <f>IF(FIRE0902_working!S63="..","..",ROUND(FIRE0902_working!S63,0))</f>
        <v>200</v>
      </c>
      <c r="T63" s="74">
        <f>IF(FIRE0902_working!T63="..","..",ROUND(FIRE0902_working!T63,0))</f>
        <v>221</v>
      </c>
      <c r="U63" s="47"/>
      <c r="V63" s="47"/>
      <c r="W63" s="47"/>
      <c r="X63" s="47"/>
      <c r="Y63" s="47"/>
      <c r="Z63" s="47"/>
      <c r="AA63" s="47"/>
      <c r="AB63" s="47"/>
      <c r="AC63" s="47"/>
      <c r="AD63" s="47"/>
      <c r="AE63" s="47"/>
      <c r="AF63" s="47"/>
      <c r="AG63" s="47"/>
      <c r="AH63" s="47"/>
    </row>
    <row r="64" spans="1:34" x14ac:dyDescent="0.2">
      <c r="A64" s="95" t="s">
        <v>39</v>
      </c>
      <c r="B64" s="52" t="s">
        <v>52</v>
      </c>
      <c r="C64" s="48" t="str">
        <f>IF(FIRE0902_working!C64="..","..",ROUND(FIRE0902_working!C64,0))</f>
        <v>..</v>
      </c>
      <c r="D64" s="48">
        <f>IF(FIRE0902_working!D64="..","..",ROUND(FIRE0902_working!D64,0))</f>
        <v>0</v>
      </c>
      <c r="E64" s="48">
        <f>IF(FIRE0902_working!E64="..","..",ROUND(FIRE0902_working!E64,0))</f>
        <v>0</v>
      </c>
      <c r="F64" s="48">
        <f>IF(FIRE0902_working!F64="..","..",ROUND(FIRE0902_working!F64,0))</f>
        <v>164</v>
      </c>
      <c r="G64" s="48">
        <f>IF(FIRE0902_working!G64="..","..",ROUND(FIRE0902_working!G64,0))</f>
        <v>152</v>
      </c>
      <c r="H64" s="48">
        <f>IF(FIRE0902_working!H64="..","..",ROUND(FIRE0902_working!H64,0))</f>
        <v>25</v>
      </c>
      <c r="I64" s="48">
        <f>IF(FIRE0902_working!I64="..","..",ROUND(FIRE0902_working!I64,0))</f>
        <v>87</v>
      </c>
      <c r="J64" s="48">
        <f>IF(FIRE0902_working!J64="..","..",ROUND(FIRE0902_working!J64,0))</f>
        <v>28</v>
      </c>
      <c r="K64" s="48">
        <f>IF(FIRE0902_working!K64="..","..",ROUND(FIRE0902_working!K64,0))</f>
        <v>27</v>
      </c>
      <c r="L64" s="48">
        <f>IF(FIRE0902_working!L64="..","..",ROUND(FIRE0902_working!L64,0))</f>
        <v>21</v>
      </c>
      <c r="M64" s="48">
        <f>IF(FIRE0902_working!M64="..","..",ROUND(FIRE0902_working!M64,0))</f>
        <v>220</v>
      </c>
      <c r="N64" s="48">
        <f>IF(FIRE0902_working!N64="..","..",ROUND(FIRE0902_working!N64,0))</f>
        <v>75</v>
      </c>
      <c r="O64" s="48">
        <f>IF(FIRE0902_working!O64="..","..",ROUND(FIRE0902_working!O64,0))</f>
        <v>47</v>
      </c>
      <c r="P64" s="48">
        <f>IF(FIRE0902_working!P64="..","..",ROUND(FIRE0902_working!P64,0))</f>
        <v>48</v>
      </c>
      <c r="Q64" s="48">
        <f>IF(FIRE0902_working!P64="..","..",ROUND(FIRE0902_working!Q64,0))</f>
        <v>218</v>
      </c>
      <c r="R64" s="74">
        <f>IF(FIRE0902_working!Q64="..","..",ROUND(FIRE0902_working!R64,0))</f>
        <v>144</v>
      </c>
      <c r="S64" s="75">
        <f>IF(FIRE0902_working!S64="..","..",ROUND(FIRE0902_working!S64,0))</f>
        <v>218</v>
      </c>
      <c r="T64" s="74">
        <f>IF(FIRE0902_working!T64="..","..",ROUND(FIRE0902_working!T64,0))</f>
        <v>144</v>
      </c>
      <c r="U64" s="47"/>
      <c r="V64" s="47"/>
      <c r="W64" s="47"/>
      <c r="X64" s="47"/>
      <c r="Y64" s="47"/>
      <c r="Z64" s="47"/>
      <c r="AA64" s="47"/>
      <c r="AB64" s="47"/>
      <c r="AC64" s="47"/>
      <c r="AD64" s="47"/>
      <c r="AE64" s="47"/>
      <c r="AF64" s="47"/>
      <c r="AG64" s="47"/>
      <c r="AH64" s="47"/>
    </row>
    <row r="65" spans="1:34" x14ac:dyDescent="0.2">
      <c r="A65" s="95" t="s">
        <v>39</v>
      </c>
      <c r="B65" s="61" t="s">
        <v>53</v>
      </c>
      <c r="C65" s="48">
        <f>IF(FIRE0902_working!C65="..","..",ROUND(FIRE0902_working!C65,0))</f>
        <v>67</v>
      </c>
      <c r="D65" s="48">
        <f>IF(FIRE0902_working!D65="..","..",ROUND(FIRE0902_working!D65,0))</f>
        <v>43</v>
      </c>
      <c r="E65" s="48">
        <f>IF(FIRE0902_working!E65="..","..",ROUND(FIRE0902_working!E65,0))</f>
        <v>58</v>
      </c>
      <c r="F65" s="48">
        <f>IF(FIRE0902_working!F65="..","..",ROUND(FIRE0902_working!F65,0))</f>
        <v>73</v>
      </c>
      <c r="G65" s="48">
        <f>IF(FIRE0902_working!G65="..","..",ROUND(FIRE0902_working!G65,0))</f>
        <v>60</v>
      </c>
      <c r="H65" s="48">
        <f>IF(FIRE0902_working!H65="..","..",ROUND(FIRE0902_working!H65,0))</f>
        <v>58</v>
      </c>
      <c r="I65" s="48">
        <f>IF(FIRE0902_working!I65="..","..",ROUND(FIRE0902_working!I65,0))</f>
        <v>54</v>
      </c>
      <c r="J65" s="48">
        <f>IF(FIRE0902_working!J65="..","..",ROUND(FIRE0902_working!J65,0))</f>
        <v>44</v>
      </c>
      <c r="K65" s="48">
        <f>IF(FIRE0902_working!K65="..","..",ROUND(FIRE0902_working!K65,0))</f>
        <v>49</v>
      </c>
      <c r="L65" s="48">
        <f>IF(FIRE0902_working!L65="..","..",ROUND(FIRE0902_working!L65,0))</f>
        <v>53</v>
      </c>
      <c r="M65" s="48">
        <f>IF(FIRE0902_working!M65="..","..",ROUND(FIRE0902_working!M65,0))</f>
        <v>71</v>
      </c>
      <c r="N65" s="48">
        <f>IF(FIRE0902_working!N65="..","..",ROUND(FIRE0902_working!N65,0))</f>
        <v>68</v>
      </c>
      <c r="O65" s="48">
        <f>IF(FIRE0902_working!O65="..","..",ROUND(FIRE0902_working!O65,0))</f>
        <v>63</v>
      </c>
      <c r="P65" s="48">
        <f>IF(FIRE0902_working!P65="..","..",ROUND(FIRE0902_working!P65,0))</f>
        <v>56</v>
      </c>
      <c r="Q65" s="48">
        <f>IF(FIRE0902_working!P65="..","..",ROUND(FIRE0902_working!Q65,0))</f>
        <v>97</v>
      </c>
      <c r="R65" s="74">
        <f>IF(FIRE0902_working!Q65="..","..",ROUND(FIRE0902_working!R65,0))</f>
        <v>74</v>
      </c>
      <c r="S65" s="75">
        <f>IF(FIRE0902_working!S65="..","..",ROUND(FIRE0902_working!S65,0))</f>
        <v>97</v>
      </c>
      <c r="T65" s="74">
        <f>IF(FIRE0902_working!T65="..","..",ROUND(FIRE0902_working!T65,0))</f>
        <v>74</v>
      </c>
      <c r="U65" s="47"/>
      <c r="V65" s="47"/>
      <c r="W65" s="47"/>
      <c r="X65" s="47"/>
      <c r="Y65" s="47"/>
      <c r="Z65" s="47"/>
      <c r="AA65" s="47"/>
      <c r="AB65" s="47"/>
      <c r="AC65" s="47"/>
      <c r="AD65" s="47"/>
      <c r="AE65" s="47"/>
      <c r="AF65" s="47"/>
      <c r="AG65" s="47"/>
      <c r="AH65" s="47"/>
    </row>
    <row r="66" spans="1:34" x14ac:dyDescent="0.2">
      <c r="A66" s="95" t="s">
        <v>39</v>
      </c>
      <c r="B66" s="62" t="s">
        <v>54</v>
      </c>
      <c r="C66" s="48">
        <f>IF(FIRE0902_working!C66="..","..",ROUND(FIRE0902_working!C66,0))</f>
        <v>23</v>
      </c>
      <c r="D66" s="48">
        <f>IF(FIRE0902_working!D66="..","..",ROUND(FIRE0902_working!D66,0))</f>
        <v>5</v>
      </c>
      <c r="E66" s="48">
        <f>IF(FIRE0902_working!E66="..","..",ROUND(FIRE0902_working!E66,0))</f>
        <v>4</v>
      </c>
      <c r="F66" s="48">
        <f>IF(FIRE0902_working!F66="..","..",ROUND(FIRE0902_working!F66,0))</f>
        <v>89</v>
      </c>
      <c r="G66" s="48">
        <f>IF(FIRE0902_working!G66="..","..",ROUND(FIRE0902_working!G66,0))</f>
        <v>146</v>
      </c>
      <c r="H66" s="48">
        <f>IF(FIRE0902_working!H66="..","..",ROUND(FIRE0902_working!H66,0))</f>
        <v>9</v>
      </c>
      <c r="I66" s="48">
        <f>IF(FIRE0902_working!I66="..","..",ROUND(FIRE0902_working!I66,0))</f>
        <v>72</v>
      </c>
      <c r="J66" s="48">
        <f>IF(FIRE0902_working!J66="..","..",ROUND(FIRE0902_working!J66,0))</f>
        <v>18</v>
      </c>
      <c r="K66" s="48">
        <f>IF(FIRE0902_working!K66="..","..",ROUND(FIRE0902_working!K66,0))</f>
        <v>10</v>
      </c>
      <c r="L66" s="48">
        <f>IF(FIRE0902_working!L66="..","..",ROUND(FIRE0902_working!L66,0))</f>
        <v>8</v>
      </c>
      <c r="M66" s="48">
        <f>IF(FIRE0902_working!M66="..","..",ROUND(FIRE0902_working!M66,0))</f>
        <v>80</v>
      </c>
      <c r="N66" s="48">
        <f>IF(FIRE0902_working!N66="..","..",ROUND(FIRE0902_working!N66,0))</f>
        <v>20</v>
      </c>
      <c r="O66" s="48">
        <f>IF(FIRE0902_working!O66="..","..",ROUND(FIRE0902_working!O66,0))</f>
        <v>15</v>
      </c>
      <c r="P66" s="48">
        <f>IF(FIRE0902_working!P66="..","..",ROUND(FIRE0902_working!P66,0))</f>
        <v>12</v>
      </c>
      <c r="Q66" s="48">
        <f>IF(FIRE0902_working!P66="..","..",ROUND(FIRE0902_working!Q66,0))</f>
        <v>54</v>
      </c>
      <c r="R66" s="74">
        <f>IF(FIRE0902_working!Q66="..","..",ROUND(FIRE0902_working!R66,0))</f>
        <v>27</v>
      </c>
      <c r="S66" s="75">
        <f>IF(FIRE0902_working!S66="..","..",ROUND(FIRE0902_working!S66,0))</f>
        <v>54</v>
      </c>
      <c r="T66" s="74">
        <f>IF(FIRE0902_working!T66="..","..",ROUND(FIRE0902_working!T66,0))</f>
        <v>27</v>
      </c>
      <c r="U66" s="47"/>
      <c r="V66" s="47"/>
      <c r="W66" s="47"/>
      <c r="X66" s="47"/>
      <c r="Y66" s="47"/>
      <c r="Z66" s="47"/>
      <c r="AA66" s="47"/>
      <c r="AB66" s="47"/>
      <c r="AC66" s="47"/>
      <c r="AD66" s="47"/>
      <c r="AE66" s="47"/>
      <c r="AF66" s="47"/>
      <c r="AG66" s="47"/>
      <c r="AH66" s="47"/>
    </row>
    <row r="67" spans="1:34" x14ac:dyDescent="0.2">
      <c r="A67" s="95" t="s">
        <v>39</v>
      </c>
      <c r="B67" s="62" t="s">
        <v>55</v>
      </c>
      <c r="C67" s="48">
        <f>IF(FIRE0902_working!C67="..","..",ROUND(FIRE0902_working!C67,0))</f>
        <v>31</v>
      </c>
      <c r="D67" s="48">
        <f>IF(FIRE0902_working!D67="..","..",ROUND(FIRE0902_working!D67,0))</f>
        <v>20</v>
      </c>
      <c r="E67" s="48">
        <f>IF(FIRE0902_working!E67="..","..",ROUND(FIRE0902_working!E67,0))</f>
        <v>18</v>
      </c>
      <c r="F67" s="48">
        <f>IF(FIRE0902_working!F67="..","..",ROUND(FIRE0902_working!F67,0))</f>
        <v>186</v>
      </c>
      <c r="G67" s="48">
        <f>IF(FIRE0902_working!G67="..","..",ROUND(FIRE0902_working!G67,0))</f>
        <v>89</v>
      </c>
      <c r="H67" s="48">
        <f>IF(FIRE0902_working!H67="..","..",ROUND(FIRE0902_working!H67,0))</f>
        <v>28</v>
      </c>
      <c r="I67" s="48">
        <f>IF(FIRE0902_working!I67="..","..",ROUND(FIRE0902_working!I67,0))</f>
        <v>100</v>
      </c>
      <c r="J67" s="48">
        <f>IF(FIRE0902_working!J67="..","..",ROUND(FIRE0902_working!J67,0))</f>
        <v>40</v>
      </c>
      <c r="K67" s="48">
        <f>IF(FIRE0902_working!K67="..","..",ROUND(FIRE0902_working!K67,0))</f>
        <v>39</v>
      </c>
      <c r="L67" s="48">
        <f>IF(FIRE0902_working!L67="..","..",ROUND(FIRE0902_working!L67,0))</f>
        <v>29</v>
      </c>
      <c r="M67" s="48">
        <f>IF(FIRE0902_working!M67="..","..",ROUND(FIRE0902_working!M67,0))</f>
        <v>162</v>
      </c>
      <c r="N67" s="48">
        <f>IF(FIRE0902_working!N67="..","..",ROUND(FIRE0902_working!N67,0))</f>
        <v>100</v>
      </c>
      <c r="O67" s="48">
        <f>IF(FIRE0902_working!O67="..","..",ROUND(FIRE0902_working!O67,0))</f>
        <v>34</v>
      </c>
      <c r="P67" s="48">
        <f>IF(FIRE0902_working!P67="..","..",ROUND(FIRE0902_working!P67,0))</f>
        <v>53</v>
      </c>
      <c r="Q67" s="48">
        <f>IF(FIRE0902_working!P67="..","..",ROUND(FIRE0902_working!Q67,0))</f>
        <v>198</v>
      </c>
      <c r="R67" s="74">
        <f>IF(FIRE0902_working!Q67="..","..",ROUND(FIRE0902_working!R67,0))</f>
        <v>134</v>
      </c>
      <c r="S67" s="75">
        <f>IF(FIRE0902_working!S67="..","..",ROUND(FIRE0902_working!S67,0))</f>
        <v>198</v>
      </c>
      <c r="T67" s="74">
        <f>IF(FIRE0902_working!T67="..","..",ROUND(FIRE0902_working!T67,0))</f>
        <v>134</v>
      </c>
      <c r="U67" s="47"/>
      <c r="V67" s="47"/>
      <c r="W67" s="47"/>
      <c r="X67" s="47"/>
      <c r="Y67" s="47"/>
      <c r="Z67" s="47"/>
      <c r="AA67" s="47"/>
      <c r="AB67" s="47"/>
      <c r="AC67" s="47"/>
      <c r="AD67" s="47"/>
      <c r="AE67" s="47"/>
      <c r="AF67" s="47"/>
      <c r="AG67" s="47"/>
      <c r="AH67" s="47"/>
    </row>
    <row r="68" spans="1:34" x14ac:dyDescent="0.2">
      <c r="A68" s="95" t="s">
        <v>39</v>
      </c>
      <c r="B68" s="61" t="s">
        <v>56</v>
      </c>
      <c r="C68" s="48">
        <f>IF(FIRE0902_working!C68="..","..",ROUND(FIRE0902_working!C68,0))</f>
        <v>83</v>
      </c>
      <c r="D68" s="48">
        <f>IF(FIRE0902_working!D68="..","..",ROUND(FIRE0902_working!D68,0))</f>
        <v>58</v>
      </c>
      <c r="E68" s="48">
        <f>IF(FIRE0902_working!E68="..","..",ROUND(FIRE0902_working!E68,0))</f>
        <v>55</v>
      </c>
      <c r="F68" s="48">
        <f>IF(FIRE0902_working!F68="..","..",ROUND(FIRE0902_working!F68,0))</f>
        <v>116</v>
      </c>
      <c r="G68" s="48">
        <f>IF(FIRE0902_working!G68="..","..",ROUND(FIRE0902_working!G68,0))</f>
        <v>82</v>
      </c>
      <c r="H68" s="48">
        <f>IF(FIRE0902_working!H68="..","..",ROUND(FIRE0902_working!H68,0))</f>
        <v>59</v>
      </c>
      <c r="I68" s="48">
        <f>IF(FIRE0902_working!I68="..","..",ROUND(FIRE0902_working!I68,0))</f>
        <v>84</v>
      </c>
      <c r="J68" s="48">
        <f>IF(FIRE0902_working!J68="..","..",ROUND(FIRE0902_working!J68,0))</f>
        <v>74</v>
      </c>
      <c r="K68" s="48">
        <f>IF(FIRE0902_working!K68="..","..",ROUND(FIRE0902_working!K68,0))</f>
        <v>63</v>
      </c>
      <c r="L68" s="48">
        <f>IF(FIRE0902_working!L68="..","..",ROUND(FIRE0902_working!L68,0))</f>
        <v>64</v>
      </c>
      <c r="M68" s="48">
        <f>IF(FIRE0902_working!M68="..","..",ROUND(FIRE0902_working!M68,0))</f>
        <v>131</v>
      </c>
      <c r="N68" s="48">
        <f>IF(FIRE0902_working!N68="..","..",ROUND(FIRE0902_working!N68,0))</f>
        <v>97</v>
      </c>
      <c r="O68" s="48">
        <f>IF(FIRE0902_working!O68="..","..",ROUND(FIRE0902_working!O68,0))</f>
        <v>99</v>
      </c>
      <c r="P68" s="48">
        <f>IF(FIRE0902_working!P68="..","..",ROUND(FIRE0902_working!P68,0))</f>
        <v>107</v>
      </c>
      <c r="Q68" s="48">
        <f>IF(FIRE0902_working!P68="..","..",ROUND(FIRE0902_working!Q68,0))</f>
        <v>176</v>
      </c>
      <c r="R68" s="74">
        <f>IF(FIRE0902_working!Q68="..","..",ROUND(FIRE0902_working!R68,0))</f>
        <v>129</v>
      </c>
      <c r="S68" s="75">
        <f>IF(FIRE0902_working!S68="..","..",ROUND(FIRE0902_working!S68,0))</f>
        <v>176</v>
      </c>
      <c r="T68" s="74">
        <f>IF(FIRE0902_working!T68="..","..",ROUND(FIRE0902_working!T68,0))</f>
        <v>129</v>
      </c>
      <c r="U68" s="47"/>
      <c r="V68" s="47"/>
      <c r="W68" s="47"/>
      <c r="X68" s="47"/>
      <c r="Y68" s="47"/>
      <c r="Z68" s="47"/>
      <c r="AA68" s="47"/>
      <c r="AB68" s="47"/>
      <c r="AC68" s="47"/>
      <c r="AD68" s="47"/>
      <c r="AE68" s="47"/>
      <c r="AF68" s="47"/>
      <c r="AG68" s="47"/>
      <c r="AH68" s="47"/>
    </row>
    <row r="69" spans="1:34" s="91" customFormat="1" ht="15.75" x14ac:dyDescent="0.25">
      <c r="A69" s="94" t="s">
        <v>58</v>
      </c>
      <c r="B69" s="59" t="s">
        <v>12</v>
      </c>
      <c r="C69" s="45">
        <f>IF(FIRE0902_working!C69="..","..",ROUND(FIRE0902_working!C69,0))</f>
        <v>15607</v>
      </c>
      <c r="D69" s="45">
        <f>IF(FIRE0902_working!D69="..","..",ROUND(FIRE0902_working!D69,0))</f>
        <v>15724</v>
      </c>
      <c r="E69" s="45">
        <f>IF(FIRE0902_working!E69="..","..",ROUND(FIRE0902_working!E69,0))</f>
        <v>15311</v>
      </c>
      <c r="F69" s="45">
        <f>IF(FIRE0902_working!F69="..","..",ROUND(FIRE0902_working!F69,0))</f>
        <v>15277</v>
      </c>
      <c r="G69" s="45">
        <f>IF(FIRE0902_working!G69="..","..",ROUND(FIRE0902_working!G69,0))</f>
        <v>15130</v>
      </c>
      <c r="H69" s="45">
        <f>IF(FIRE0902_working!H69="..","..",ROUND(FIRE0902_working!H69,0))</f>
        <v>15526</v>
      </c>
      <c r="I69" s="45">
        <f>IF(FIRE0902_working!I69="..","..",ROUND(FIRE0902_working!I69,0))</f>
        <v>17572</v>
      </c>
      <c r="J69" s="45">
        <f>IF(FIRE0902_working!J69="..","..",ROUND(FIRE0902_working!J69,0))</f>
        <v>20652</v>
      </c>
      <c r="K69" s="45">
        <f>IF(FIRE0902_working!K69="..","..",ROUND(FIRE0902_working!K69,0))</f>
        <v>24110</v>
      </c>
      <c r="L69" s="45">
        <f>IF(FIRE0902_working!L69="..","..",ROUND(FIRE0902_working!L69,0))</f>
        <v>24905</v>
      </c>
      <c r="M69" s="45">
        <f>IF(FIRE0902_working!M69="..","..",ROUND(FIRE0902_working!M69,0))</f>
        <v>26360</v>
      </c>
      <c r="N69" s="45">
        <f>IF(FIRE0902_working!N69="..","..",ROUND(FIRE0902_working!N69,0))</f>
        <v>24238</v>
      </c>
      <c r="O69" s="45">
        <f>IF(FIRE0902_working!O69="..","..",ROUND(FIRE0902_working!O69,0))</f>
        <v>31524</v>
      </c>
      <c r="P69" s="45">
        <f>IF(FIRE0902_working!P69="..","..",ROUND(FIRE0902_working!P69,0))</f>
        <v>33388</v>
      </c>
      <c r="Q69" s="45">
        <f>IF(FIRE0902_working!P69="..","..",ROUND(FIRE0902_working!Q69,0))</f>
        <v>36594</v>
      </c>
      <c r="R69" s="72">
        <f>IF(FIRE0902_working!Q69="..","..",ROUND(FIRE0902_working!R69,0))</f>
        <v>39773</v>
      </c>
      <c r="S69" s="73">
        <f>IF(FIRE0902_working!S69="..","..",ROUND(FIRE0902_working!S69,0))</f>
        <v>36594</v>
      </c>
      <c r="T69" s="72">
        <f>IF(FIRE0902_working!T69="..","..",ROUND(FIRE0902_working!T69,0))</f>
        <v>39773</v>
      </c>
      <c r="U69" s="47"/>
      <c r="V69" s="47"/>
      <c r="W69" s="47"/>
      <c r="X69" s="47"/>
      <c r="Y69" s="47"/>
      <c r="Z69" s="47"/>
      <c r="AA69" s="47"/>
      <c r="AB69" s="47"/>
      <c r="AC69" s="47"/>
      <c r="AD69" s="47"/>
      <c r="AE69" s="47"/>
      <c r="AF69" s="47"/>
      <c r="AG69" s="47"/>
      <c r="AH69" s="47">
        <v>0</v>
      </c>
    </row>
    <row r="70" spans="1:34" x14ac:dyDescent="0.2">
      <c r="A70" s="95" t="s">
        <v>57</v>
      </c>
      <c r="B70" s="61" t="s">
        <v>59</v>
      </c>
      <c r="C70" s="48">
        <f>IF(FIRE0902_working!C70="..","..",ROUND(FIRE0902_working!C70,0))</f>
        <v>4443</v>
      </c>
      <c r="D70" s="48">
        <f>IF(FIRE0902_working!D70="..","..",ROUND(FIRE0902_working!D70,0))</f>
        <v>4139</v>
      </c>
      <c r="E70" s="48">
        <f>IF(FIRE0902_working!E70="..","..",ROUND(FIRE0902_working!E70,0))</f>
        <v>4072</v>
      </c>
      <c r="F70" s="48">
        <f>IF(FIRE0902_working!F70="..","..",ROUND(FIRE0902_working!F70,0))</f>
        <v>4022</v>
      </c>
      <c r="G70" s="48">
        <f>IF(FIRE0902_working!G70="..","..",ROUND(FIRE0902_working!G70,0))</f>
        <v>4172</v>
      </c>
      <c r="H70" s="48">
        <f>IF(FIRE0902_working!H70="..","..",ROUND(FIRE0902_working!H70,0))</f>
        <v>4190</v>
      </c>
      <c r="I70" s="48">
        <f>IF(FIRE0902_working!I70="..","..",ROUND(FIRE0902_working!I70,0))</f>
        <v>4242</v>
      </c>
      <c r="J70" s="48">
        <f>IF(FIRE0902_working!J70="..","..",ROUND(FIRE0902_working!J70,0))</f>
        <v>4562</v>
      </c>
      <c r="K70" s="48">
        <f>IF(FIRE0902_working!K70="..","..",ROUND(FIRE0902_working!K70,0))</f>
        <v>4703</v>
      </c>
      <c r="L70" s="48">
        <f>IF(FIRE0902_working!L70="..","..",ROUND(FIRE0902_working!L70,0))</f>
        <v>4546</v>
      </c>
      <c r="M70" s="48">
        <f>IF(FIRE0902_working!M70="..","..",ROUND(FIRE0902_working!M70,0))</f>
        <v>4634</v>
      </c>
      <c r="N70" s="48">
        <f>IF(FIRE0902_working!N70="..","..",ROUND(FIRE0902_working!N70,0))</f>
        <v>2973</v>
      </c>
      <c r="O70" s="48">
        <f>IF(FIRE0902_working!O70="..","..",ROUND(FIRE0902_working!O70,0))</f>
        <v>4148</v>
      </c>
      <c r="P70" s="48">
        <f>IF(FIRE0902_working!P70="..","..",ROUND(FIRE0902_working!P70,0))</f>
        <v>4029</v>
      </c>
      <c r="Q70" s="48">
        <f>IF(FIRE0902_working!P70="..","..",ROUND(FIRE0902_working!Q70,0))</f>
        <v>4297</v>
      </c>
      <c r="R70" s="74">
        <f>IF(FIRE0902_working!Q70="..","..",ROUND(FIRE0902_working!R70,0))</f>
        <v>4186</v>
      </c>
      <c r="S70" s="75">
        <f>IF(FIRE0902_working!S70="..","..",ROUND(FIRE0902_working!S70,0))</f>
        <v>4297</v>
      </c>
      <c r="T70" s="74">
        <f>IF(FIRE0902_working!T70="..","..",ROUND(FIRE0902_working!T70,0))</f>
        <v>4186</v>
      </c>
      <c r="U70" s="47"/>
      <c r="V70" s="47"/>
      <c r="W70" s="47"/>
      <c r="X70" s="47"/>
      <c r="Y70" s="47"/>
      <c r="Z70" s="47"/>
      <c r="AA70" s="47"/>
      <c r="AB70" s="47"/>
      <c r="AC70" s="47"/>
      <c r="AD70" s="47"/>
      <c r="AE70" s="47"/>
      <c r="AF70" s="47"/>
      <c r="AG70" s="47"/>
      <c r="AH70" s="47"/>
    </row>
    <row r="71" spans="1:34" x14ac:dyDescent="0.2">
      <c r="A71" s="95" t="s">
        <v>57</v>
      </c>
      <c r="B71" s="61" t="s">
        <v>60</v>
      </c>
      <c r="C71" s="48">
        <f>IF(FIRE0902_working!C71="..","..",ROUND(FIRE0902_working!C71,0))</f>
        <v>1468</v>
      </c>
      <c r="D71" s="48">
        <f>IF(FIRE0902_working!D71="..","..",ROUND(FIRE0902_working!D71,0))</f>
        <v>1073</v>
      </c>
      <c r="E71" s="48">
        <f>IF(FIRE0902_working!E71="..","..",ROUND(FIRE0902_working!E71,0))</f>
        <v>1192</v>
      </c>
      <c r="F71" s="48">
        <f>IF(FIRE0902_working!F71="..","..",ROUND(FIRE0902_working!F71,0))</f>
        <v>1218</v>
      </c>
      <c r="G71" s="48">
        <f>IF(FIRE0902_working!G71="..","..",ROUND(FIRE0902_working!G71,0))</f>
        <v>1387</v>
      </c>
      <c r="H71" s="48">
        <f>IF(FIRE0902_working!H71="..","..",ROUND(FIRE0902_working!H71,0))</f>
        <v>1753</v>
      </c>
      <c r="I71" s="48">
        <f>IF(FIRE0902_working!I71="..","..",ROUND(FIRE0902_working!I71,0))</f>
        <v>2971</v>
      </c>
      <c r="J71" s="48">
        <f>IF(FIRE0902_working!J71="..","..",ROUND(FIRE0902_working!J71,0))</f>
        <v>4590</v>
      </c>
      <c r="K71" s="48">
        <f>IF(FIRE0902_working!K71="..","..",ROUND(FIRE0902_working!K71,0))</f>
        <v>6733</v>
      </c>
      <c r="L71" s="48">
        <f>IF(FIRE0902_working!L71="..","..",ROUND(FIRE0902_working!L71,0))</f>
        <v>6972</v>
      </c>
      <c r="M71" s="48">
        <f>IF(FIRE0902_working!M71="..","..",ROUND(FIRE0902_working!M71,0))</f>
        <v>7637</v>
      </c>
      <c r="N71" s="48">
        <f>IF(FIRE0902_working!N71="..","..",ROUND(FIRE0902_working!N71,0))</f>
        <v>8134</v>
      </c>
      <c r="O71" s="48">
        <f>IF(FIRE0902_working!O71="..","..",ROUND(FIRE0902_working!O71,0))</f>
        <v>9399</v>
      </c>
      <c r="P71" s="48">
        <f>IF(FIRE0902_working!P71="..","..",ROUND(FIRE0902_working!P71,0))</f>
        <v>9592</v>
      </c>
      <c r="Q71" s="48">
        <f>IF(FIRE0902_working!P71="..","..",ROUND(FIRE0902_working!Q71,0))</f>
        <v>10328</v>
      </c>
      <c r="R71" s="74">
        <f>IF(FIRE0902_working!Q71="..","..",ROUND(FIRE0902_working!R71,0))</f>
        <v>11231</v>
      </c>
      <c r="S71" s="75">
        <f>IF(FIRE0902_working!S71="..","..",ROUND(FIRE0902_working!S71,0))</f>
        <v>10328</v>
      </c>
      <c r="T71" s="74">
        <f>IF(FIRE0902_working!T71="..","..",ROUND(FIRE0902_working!T71,0))</f>
        <v>11231</v>
      </c>
      <c r="U71" s="47"/>
      <c r="V71" s="47"/>
      <c r="W71" s="47"/>
      <c r="X71" s="47"/>
      <c r="Y71" s="47"/>
      <c r="Z71" s="47"/>
      <c r="AA71" s="47"/>
      <c r="AB71" s="47"/>
      <c r="AC71" s="47"/>
      <c r="AD71" s="47"/>
      <c r="AE71" s="47"/>
      <c r="AF71" s="47"/>
      <c r="AG71" s="47"/>
      <c r="AH71" s="47"/>
    </row>
    <row r="72" spans="1:34" x14ac:dyDescent="0.2">
      <c r="A72" s="95" t="s">
        <v>57</v>
      </c>
      <c r="B72" s="61" t="s">
        <v>61</v>
      </c>
      <c r="C72" s="48">
        <f>IF(FIRE0902_working!C72="..","..",ROUND(FIRE0902_working!C72,0))</f>
        <v>2822</v>
      </c>
      <c r="D72" s="48">
        <f>IF(FIRE0902_working!D72="..","..",ROUND(FIRE0902_working!D72,0))</f>
        <v>3024</v>
      </c>
      <c r="E72" s="48">
        <f>IF(FIRE0902_working!E72="..","..",ROUND(FIRE0902_working!E72,0))</f>
        <v>2895</v>
      </c>
      <c r="F72" s="48">
        <f>IF(FIRE0902_working!F72="..","..",ROUND(FIRE0902_working!F72,0))</f>
        <v>2775</v>
      </c>
      <c r="G72" s="48">
        <f>IF(FIRE0902_working!G72="..","..",ROUND(FIRE0902_working!G72,0))</f>
        <v>1921</v>
      </c>
      <c r="H72" s="48">
        <f>IF(FIRE0902_working!H72="..","..",ROUND(FIRE0902_working!H72,0))</f>
        <v>2103</v>
      </c>
      <c r="I72" s="48">
        <f>IF(FIRE0902_working!I72="..","..",ROUND(FIRE0902_working!I72,0))</f>
        <v>2378</v>
      </c>
      <c r="J72" s="48">
        <f>IF(FIRE0902_working!J72="..","..",ROUND(FIRE0902_working!J72,0))</f>
        <v>2686</v>
      </c>
      <c r="K72" s="48">
        <f>IF(FIRE0902_working!K72="..","..",ROUND(FIRE0902_working!K72,0))</f>
        <v>3026</v>
      </c>
      <c r="L72" s="48">
        <f>IF(FIRE0902_working!L72="..","..",ROUND(FIRE0902_working!L72,0))</f>
        <v>3063</v>
      </c>
      <c r="M72" s="48">
        <f>IF(FIRE0902_working!M72="..","..",ROUND(FIRE0902_working!M72,0))</f>
        <v>3187</v>
      </c>
      <c r="N72" s="48">
        <f>IF(FIRE0902_working!N72="..","..",ROUND(FIRE0902_working!N72,0))</f>
        <v>2800</v>
      </c>
      <c r="O72" s="48">
        <f>IF(FIRE0902_working!O72="..","..",ROUND(FIRE0902_working!O72,0))</f>
        <v>3567</v>
      </c>
      <c r="P72" s="48">
        <f>IF(FIRE0902_working!P72="..","..",ROUND(FIRE0902_working!P72,0))</f>
        <v>3778</v>
      </c>
      <c r="Q72" s="48">
        <f>IF(FIRE0902_working!P72="..","..",ROUND(FIRE0902_working!Q72,0))</f>
        <v>3858</v>
      </c>
      <c r="R72" s="74">
        <f>IF(FIRE0902_working!Q72="..","..",ROUND(FIRE0902_working!R72,0))</f>
        <v>4013</v>
      </c>
      <c r="S72" s="75">
        <f>IF(FIRE0902_working!S72="..","..",ROUND(FIRE0902_working!S72,0))</f>
        <v>3858</v>
      </c>
      <c r="T72" s="74">
        <f>IF(FIRE0902_working!T72="..","..",ROUND(FIRE0902_working!T72,0))</f>
        <v>4013</v>
      </c>
      <c r="U72" s="47"/>
      <c r="V72" s="47"/>
      <c r="W72" s="47"/>
      <c r="X72" s="47"/>
      <c r="Y72" s="47"/>
      <c r="Z72" s="47"/>
      <c r="AA72" s="47"/>
      <c r="AB72" s="47"/>
      <c r="AC72" s="47"/>
      <c r="AD72" s="47"/>
      <c r="AE72" s="47"/>
      <c r="AF72" s="47"/>
      <c r="AG72" s="47"/>
      <c r="AH72" s="47"/>
    </row>
    <row r="73" spans="1:34" x14ac:dyDescent="0.2">
      <c r="A73" s="95" t="s">
        <v>57</v>
      </c>
      <c r="B73" s="61" t="s">
        <v>62</v>
      </c>
      <c r="C73" s="48">
        <f>IF(FIRE0902_working!C73="..","..",ROUND(FIRE0902_working!C73,0))</f>
        <v>5501</v>
      </c>
      <c r="D73" s="48">
        <f>IF(FIRE0902_working!D73="..","..",ROUND(FIRE0902_working!D73,0))</f>
        <v>6001</v>
      </c>
      <c r="E73" s="48">
        <f>IF(FIRE0902_working!E73="..","..",ROUND(FIRE0902_working!E73,0))</f>
        <v>5794</v>
      </c>
      <c r="F73" s="48">
        <f>IF(FIRE0902_working!F73="..","..",ROUND(FIRE0902_working!F73,0))</f>
        <v>5706</v>
      </c>
      <c r="G73" s="48">
        <f>IF(FIRE0902_working!G73="..","..",ROUND(FIRE0902_working!G73,0))</f>
        <v>5865</v>
      </c>
      <c r="H73" s="48">
        <f>IF(FIRE0902_working!H73="..","..",ROUND(FIRE0902_working!H73,0))</f>
        <v>5733</v>
      </c>
      <c r="I73" s="48">
        <f>IF(FIRE0902_working!I73="..","..",ROUND(FIRE0902_working!I73,0))</f>
        <v>5992</v>
      </c>
      <c r="J73" s="48">
        <f>IF(FIRE0902_working!J73="..","..",ROUND(FIRE0902_working!J73,0))</f>
        <v>6497</v>
      </c>
      <c r="K73" s="48">
        <f>IF(FIRE0902_working!K73="..","..",ROUND(FIRE0902_working!K73,0))</f>
        <v>7120</v>
      </c>
      <c r="L73" s="48">
        <f>IF(FIRE0902_working!L73="..","..",ROUND(FIRE0902_working!L73,0))</f>
        <v>7457</v>
      </c>
      <c r="M73" s="48">
        <f>IF(FIRE0902_working!M73="..","..",ROUND(FIRE0902_working!M73,0))</f>
        <v>7977</v>
      </c>
      <c r="N73" s="48">
        <f>IF(FIRE0902_working!N73="..","..",ROUND(FIRE0902_working!N73,0))</f>
        <v>7285</v>
      </c>
      <c r="O73" s="48">
        <f>IF(FIRE0902_working!O73="..","..",ROUND(FIRE0902_working!O73,0))</f>
        <v>9955</v>
      </c>
      <c r="P73" s="48">
        <f>IF(FIRE0902_working!P73="..","..",ROUND(FIRE0902_working!P73,0))</f>
        <v>11136</v>
      </c>
      <c r="Q73" s="48">
        <f>IF(FIRE0902_working!P73="..","..",ROUND(FIRE0902_working!Q73,0))</f>
        <v>12311</v>
      </c>
      <c r="R73" s="74">
        <f>IF(FIRE0902_working!Q73="..","..",ROUND(FIRE0902_working!R73,0))</f>
        <v>13259</v>
      </c>
      <c r="S73" s="75">
        <f>IF(FIRE0902_working!S73="..","..",ROUND(FIRE0902_working!S73,0))</f>
        <v>12311</v>
      </c>
      <c r="T73" s="74">
        <f>IF(FIRE0902_working!T73="..","..",ROUND(FIRE0902_working!T73,0))</f>
        <v>13259</v>
      </c>
      <c r="U73" s="47"/>
      <c r="V73" s="47"/>
      <c r="W73" s="47"/>
      <c r="X73" s="47"/>
      <c r="Y73" s="47"/>
      <c r="Z73" s="47"/>
      <c r="AA73" s="47"/>
      <c r="AB73" s="47"/>
      <c r="AC73" s="47"/>
      <c r="AD73" s="47"/>
      <c r="AE73" s="47"/>
      <c r="AF73" s="47"/>
      <c r="AG73" s="47"/>
      <c r="AH73" s="47"/>
    </row>
    <row r="74" spans="1:34" x14ac:dyDescent="0.2">
      <c r="A74" s="95" t="s">
        <v>57</v>
      </c>
      <c r="B74" s="61" t="s">
        <v>63</v>
      </c>
      <c r="C74" s="48">
        <f>IF(FIRE0902_working!C74="..","..",ROUND(FIRE0902_working!C74,0))</f>
        <v>1373</v>
      </c>
      <c r="D74" s="48">
        <f>IF(FIRE0902_working!D74="..","..",ROUND(FIRE0902_working!D74,0))</f>
        <v>1487</v>
      </c>
      <c r="E74" s="48">
        <f>IF(FIRE0902_working!E74="..","..",ROUND(FIRE0902_working!E74,0))</f>
        <v>1357</v>
      </c>
      <c r="F74" s="48">
        <f>IF(FIRE0902_working!F74="..","..",ROUND(FIRE0902_working!F74,0))</f>
        <v>742</v>
      </c>
      <c r="G74" s="48">
        <f>IF(FIRE0902_working!G74="..","..",ROUND(FIRE0902_working!G74,0))</f>
        <v>753</v>
      </c>
      <c r="H74" s="48">
        <f>IF(FIRE0902_working!H74="..","..",ROUND(FIRE0902_working!H74,0))</f>
        <v>792</v>
      </c>
      <c r="I74" s="48">
        <f>IF(FIRE0902_working!I74="..","..",ROUND(FIRE0902_working!I74,0))</f>
        <v>919</v>
      </c>
      <c r="J74" s="48">
        <f>IF(FIRE0902_working!J74="..","..",ROUND(FIRE0902_working!J74,0))</f>
        <v>1120</v>
      </c>
      <c r="K74" s="48">
        <f>IF(FIRE0902_working!K74="..","..",ROUND(FIRE0902_working!K74,0))</f>
        <v>1295</v>
      </c>
      <c r="L74" s="48">
        <f>IF(FIRE0902_working!L74="..","..",ROUND(FIRE0902_working!L74,0))</f>
        <v>1533</v>
      </c>
      <c r="M74" s="48">
        <f>IF(FIRE0902_working!M74="..","..",ROUND(FIRE0902_working!M74,0))</f>
        <v>1604</v>
      </c>
      <c r="N74" s="48">
        <f>IF(FIRE0902_working!N74="..","..",ROUND(FIRE0902_working!N74,0))</f>
        <v>1645</v>
      </c>
      <c r="O74" s="48">
        <f>IF(FIRE0902_working!O74="..","..",ROUND(FIRE0902_working!O74,0))</f>
        <v>2557</v>
      </c>
      <c r="P74" s="48">
        <f>IF(FIRE0902_working!P74="..","..",ROUND(FIRE0902_working!P74,0))</f>
        <v>2838</v>
      </c>
      <c r="Q74" s="48">
        <f>IF(FIRE0902_working!P74="..","..",ROUND(FIRE0902_working!Q74,0))</f>
        <v>3326</v>
      </c>
      <c r="R74" s="74">
        <f>IF(FIRE0902_working!Q74="..","..",ROUND(FIRE0902_working!R74,0))</f>
        <v>4099</v>
      </c>
      <c r="S74" s="75">
        <f>IF(FIRE0902_working!S74="..","..",ROUND(FIRE0902_working!S74,0))</f>
        <v>3326</v>
      </c>
      <c r="T74" s="74">
        <f>IF(FIRE0902_working!T74="..","..",ROUND(FIRE0902_working!T74,0))</f>
        <v>4099</v>
      </c>
      <c r="U74" s="47"/>
      <c r="V74" s="47"/>
      <c r="W74" s="47"/>
      <c r="X74" s="47"/>
      <c r="Y74" s="47"/>
      <c r="Z74" s="47"/>
      <c r="AA74" s="47"/>
      <c r="AB74" s="47"/>
      <c r="AC74" s="47"/>
      <c r="AD74" s="47"/>
      <c r="AE74" s="47"/>
      <c r="AF74" s="47"/>
      <c r="AG74" s="47"/>
      <c r="AH74" s="47"/>
    </row>
    <row r="75" spans="1:34" x14ac:dyDescent="0.2">
      <c r="A75" s="95" t="s">
        <v>57</v>
      </c>
      <c r="B75" s="61" t="s">
        <v>23</v>
      </c>
      <c r="C75" s="48" t="str">
        <f>IF(FIRE0902_working!C75="..","..",ROUND(FIRE0902_working!C75,0))</f>
        <v>..</v>
      </c>
      <c r="D75" s="48">
        <f>IF(FIRE0902_working!D75="..","..",ROUND(FIRE0902_working!D75,0))</f>
        <v>0</v>
      </c>
      <c r="E75" s="48">
        <f>IF(FIRE0902_working!E75="..","..",ROUND(FIRE0902_working!E75,0))</f>
        <v>1</v>
      </c>
      <c r="F75" s="48">
        <f>IF(FIRE0902_working!F75="..","..",ROUND(FIRE0902_working!F75,0))</f>
        <v>814</v>
      </c>
      <c r="G75" s="48">
        <f>IF(FIRE0902_working!G75="..","..",ROUND(FIRE0902_working!G75,0))</f>
        <v>1032</v>
      </c>
      <c r="H75" s="48">
        <f>IF(FIRE0902_working!H75="..","..",ROUND(FIRE0902_working!H75,0))</f>
        <v>955</v>
      </c>
      <c r="I75" s="48">
        <f>IF(FIRE0902_working!I75="..","..",ROUND(FIRE0902_working!I75,0))</f>
        <v>1070</v>
      </c>
      <c r="J75" s="48">
        <f>IF(FIRE0902_working!J75="..","..",ROUND(FIRE0902_working!J75,0))</f>
        <v>1197</v>
      </c>
      <c r="K75" s="48">
        <f>IF(FIRE0902_working!K75="..","..",ROUND(FIRE0902_working!K75,0))</f>
        <v>1233</v>
      </c>
      <c r="L75" s="48">
        <f>IF(FIRE0902_working!L75="..","..",ROUND(FIRE0902_working!L75,0))</f>
        <v>1334</v>
      </c>
      <c r="M75" s="48">
        <f>IF(FIRE0902_working!M75="..","..",ROUND(FIRE0902_working!M75,0))</f>
        <v>1321</v>
      </c>
      <c r="N75" s="48">
        <f>IF(FIRE0902_working!N75="..","..",ROUND(FIRE0902_working!N75,0))</f>
        <v>1401</v>
      </c>
      <c r="O75" s="48">
        <f>IF(FIRE0902_working!O75="..","..",ROUND(FIRE0902_working!O75,0))</f>
        <v>1898</v>
      </c>
      <c r="P75" s="48">
        <f>IF(FIRE0902_working!P75="..","..",ROUND(FIRE0902_working!P75,0))</f>
        <v>2015</v>
      </c>
      <c r="Q75" s="48">
        <f>IF(FIRE0902_working!P75="..","..",ROUND(FIRE0902_working!Q75,0))</f>
        <v>2474</v>
      </c>
      <c r="R75" s="74">
        <f>IF(FIRE0902_working!Q75="..","..",ROUND(FIRE0902_working!R75,0))</f>
        <v>2985</v>
      </c>
      <c r="S75" s="75">
        <f>IF(FIRE0902_working!S75="..","..",ROUND(FIRE0902_working!S75,0))</f>
        <v>2474</v>
      </c>
      <c r="T75" s="74">
        <f>IF(FIRE0902_working!T75="..","..",ROUND(FIRE0902_working!T75,0))</f>
        <v>2985</v>
      </c>
      <c r="U75" s="47"/>
      <c r="V75" s="47"/>
      <c r="W75" s="47"/>
      <c r="X75" s="47"/>
      <c r="Y75" s="47"/>
      <c r="Z75" s="47"/>
      <c r="AA75" s="47"/>
      <c r="AB75" s="47"/>
      <c r="AC75" s="47"/>
      <c r="AD75" s="47"/>
      <c r="AE75" s="47"/>
      <c r="AF75" s="47"/>
      <c r="AG75" s="47"/>
      <c r="AH75" s="47"/>
    </row>
    <row r="76" spans="1:34" s="91" customFormat="1" ht="15.75" x14ac:dyDescent="0.25">
      <c r="A76" s="94" t="s">
        <v>64</v>
      </c>
      <c r="B76" s="59" t="s">
        <v>12</v>
      </c>
      <c r="C76" s="45">
        <f>IF(FIRE0902_working!C76="..","..",ROUND(FIRE0902_working!C76,0))</f>
        <v>20059</v>
      </c>
      <c r="D76" s="45">
        <f>IF(FIRE0902_working!D76="..","..",ROUND(FIRE0902_working!D76,0))</f>
        <v>16592</v>
      </c>
      <c r="E76" s="45">
        <f>IF(FIRE0902_working!E76="..","..",ROUND(FIRE0902_working!E76,0))</f>
        <v>14176</v>
      </c>
      <c r="F76" s="45">
        <f>IF(FIRE0902_working!F76="..","..",ROUND(FIRE0902_working!F76,0))</f>
        <v>12648</v>
      </c>
      <c r="G76" s="45">
        <f>IF(FIRE0902_working!G76="..","..",ROUND(FIRE0902_working!G76,0))</f>
        <v>11194</v>
      </c>
      <c r="H76" s="45">
        <f>IF(FIRE0902_working!H76="..","..",ROUND(FIRE0902_working!H76,0))</f>
        <v>10231</v>
      </c>
      <c r="I76" s="45">
        <f>IF(FIRE0902_working!I76="..","..",ROUND(FIRE0902_working!I76,0))</f>
        <v>10416</v>
      </c>
      <c r="J76" s="45">
        <f>IF(FIRE0902_working!J76="..","..",ROUND(FIRE0902_working!J76,0))</f>
        <v>10980</v>
      </c>
      <c r="K76" s="45">
        <f>IF(FIRE0902_working!K76="..","..",ROUND(FIRE0902_working!K76,0))</f>
        <v>11259</v>
      </c>
      <c r="L76" s="45">
        <f>IF(FIRE0902_working!L76="..","..",ROUND(FIRE0902_working!L76,0))</f>
        <v>11514</v>
      </c>
      <c r="M76" s="45">
        <f>IF(FIRE0902_working!M76="..","..",ROUND(FIRE0902_working!M76,0))</f>
        <v>11710</v>
      </c>
      <c r="N76" s="45">
        <f>IF(FIRE0902_working!N76="..","..",ROUND(FIRE0902_working!N76,0))</f>
        <v>7931</v>
      </c>
      <c r="O76" s="45">
        <f>IF(FIRE0902_working!O76="..","..",ROUND(FIRE0902_working!O76,0))</f>
        <v>11087</v>
      </c>
      <c r="P76" s="45">
        <f>IF(FIRE0902_working!P76="..","..",ROUND(FIRE0902_working!P76,0))</f>
        <v>12560</v>
      </c>
      <c r="Q76" s="45">
        <f>IF(FIRE0902_working!P76="..","..",ROUND(FIRE0902_working!Q76,0))</f>
        <v>12546</v>
      </c>
      <c r="R76" s="72">
        <f>IF(FIRE0902_working!Q76="..","..",ROUND(FIRE0902_working!R76,0))</f>
        <v>12595</v>
      </c>
      <c r="S76" s="73">
        <f>IF(FIRE0902_working!S76="..","..",ROUND(FIRE0902_working!S76,0))</f>
        <v>12546</v>
      </c>
      <c r="T76" s="72">
        <f>IF(FIRE0902_working!T76="..","..",ROUND(FIRE0902_working!T76,0))</f>
        <v>12595</v>
      </c>
      <c r="U76" s="47"/>
      <c r="V76" s="47"/>
      <c r="W76" s="47"/>
      <c r="X76" s="47"/>
      <c r="Y76" s="47"/>
      <c r="Z76" s="47"/>
      <c r="AA76" s="47"/>
      <c r="AB76" s="47"/>
      <c r="AC76" s="47"/>
      <c r="AD76" s="47"/>
      <c r="AE76" s="47"/>
      <c r="AF76" s="47"/>
      <c r="AG76" s="47"/>
      <c r="AH76" s="47">
        <v>0</v>
      </c>
    </row>
    <row r="77" spans="1:34" x14ac:dyDescent="0.2">
      <c r="A77" s="95" t="s">
        <v>64</v>
      </c>
      <c r="B77" s="61" t="s">
        <v>59</v>
      </c>
      <c r="C77" s="48">
        <f>IF(FIRE0902_working!C77="..","..",ROUND(FIRE0902_working!C77,0))</f>
        <v>383</v>
      </c>
      <c r="D77" s="48">
        <f>IF(FIRE0902_working!D77="..","..",ROUND(FIRE0902_working!D77,0))</f>
        <v>445</v>
      </c>
      <c r="E77" s="48">
        <f>IF(FIRE0902_working!E77="..","..",ROUND(FIRE0902_working!E77,0))</f>
        <v>448</v>
      </c>
      <c r="F77" s="48">
        <f>IF(FIRE0902_working!F77="..","..",ROUND(FIRE0902_working!F77,0))</f>
        <v>418</v>
      </c>
      <c r="G77" s="48">
        <f>IF(FIRE0902_working!G77="..","..",ROUND(FIRE0902_working!G77,0))</f>
        <v>410</v>
      </c>
      <c r="H77" s="48">
        <f>IF(FIRE0902_working!H77="..","..",ROUND(FIRE0902_working!H77,0))</f>
        <v>420</v>
      </c>
      <c r="I77" s="48">
        <f>IF(FIRE0902_working!I77="..","..",ROUND(FIRE0902_working!I77,0))</f>
        <v>420</v>
      </c>
      <c r="J77" s="48">
        <f>IF(FIRE0902_working!J77="..","..",ROUND(FIRE0902_working!J77,0))</f>
        <v>449</v>
      </c>
      <c r="K77" s="48">
        <f>IF(FIRE0902_working!K77="..","..",ROUND(FIRE0902_working!K77,0))</f>
        <v>464</v>
      </c>
      <c r="L77" s="48">
        <f>IF(FIRE0902_working!L77="..","..",ROUND(FIRE0902_working!L77,0))</f>
        <v>429</v>
      </c>
      <c r="M77" s="48">
        <f>IF(FIRE0902_working!M77="..","..",ROUND(FIRE0902_working!M77,0))</f>
        <v>439</v>
      </c>
      <c r="N77" s="48">
        <f>IF(FIRE0902_working!N77="..","..",ROUND(FIRE0902_working!N77,0))</f>
        <v>206</v>
      </c>
      <c r="O77" s="48">
        <f>IF(FIRE0902_working!O77="..","..",ROUND(FIRE0902_working!O77,0))</f>
        <v>321</v>
      </c>
      <c r="P77" s="48">
        <f>IF(FIRE0902_working!P77="..","..",ROUND(FIRE0902_working!P77,0))</f>
        <v>448</v>
      </c>
      <c r="Q77" s="48">
        <f>IF(FIRE0902_working!P77="..","..",ROUND(FIRE0902_working!Q77,0))</f>
        <v>453</v>
      </c>
      <c r="R77" s="74">
        <f>IF(FIRE0902_working!Q77="..","..",ROUND(FIRE0902_working!R77,0))</f>
        <v>423</v>
      </c>
      <c r="S77" s="75">
        <f>IF(FIRE0902_working!S77="..","..",ROUND(FIRE0902_working!S77,0))</f>
        <v>453</v>
      </c>
      <c r="T77" s="74">
        <f>IF(FIRE0902_working!T77="..","..",ROUND(FIRE0902_working!T77,0))</f>
        <v>423</v>
      </c>
      <c r="U77" s="47"/>
      <c r="V77" s="47"/>
      <c r="W77" s="47"/>
      <c r="X77" s="47"/>
      <c r="Y77" s="47"/>
      <c r="Z77" s="47"/>
      <c r="AA77" s="47"/>
      <c r="AB77" s="47"/>
      <c r="AC77" s="47"/>
      <c r="AD77" s="47"/>
      <c r="AE77" s="47"/>
      <c r="AF77" s="47"/>
      <c r="AG77" s="47"/>
      <c r="AH77" s="47"/>
    </row>
    <row r="78" spans="1:34" x14ac:dyDescent="0.2">
      <c r="A78" s="95" t="s">
        <v>64</v>
      </c>
      <c r="B78" s="61" t="s">
        <v>60</v>
      </c>
      <c r="C78" s="48">
        <f>IF(FIRE0902_working!C78="..","..",ROUND(FIRE0902_working!C78,0))</f>
        <v>167</v>
      </c>
      <c r="D78" s="48">
        <f>IF(FIRE0902_working!D78="..","..",ROUND(FIRE0902_working!D78,0))</f>
        <v>211</v>
      </c>
      <c r="E78" s="48">
        <f>IF(FIRE0902_working!E78="..","..",ROUND(FIRE0902_working!E78,0))</f>
        <v>213</v>
      </c>
      <c r="F78" s="48">
        <f>IF(FIRE0902_working!F78="..","..",ROUND(FIRE0902_working!F78,0))</f>
        <v>201</v>
      </c>
      <c r="G78" s="48">
        <f>IF(FIRE0902_working!G78="..","..",ROUND(FIRE0902_working!G78,0))</f>
        <v>222</v>
      </c>
      <c r="H78" s="48">
        <f>IF(FIRE0902_working!H78="..","..",ROUND(FIRE0902_working!H78,0))</f>
        <v>214</v>
      </c>
      <c r="I78" s="48">
        <f>IF(FIRE0902_working!I78="..","..",ROUND(FIRE0902_working!I78,0))</f>
        <v>219</v>
      </c>
      <c r="J78" s="48">
        <f>IF(FIRE0902_working!J78="..","..",ROUND(FIRE0902_working!J78,0))</f>
        <v>229</v>
      </c>
      <c r="K78" s="48">
        <f>IF(FIRE0902_working!K78="..","..",ROUND(FIRE0902_working!K78,0))</f>
        <v>218</v>
      </c>
      <c r="L78" s="48">
        <f>IF(FIRE0902_working!L78="..","..",ROUND(FIRE0902_working!L78,0))</f>
        <v>219</v>
      </c>
      <c r="M78" s="48">
        <f>IF(FIRE0902_working!M78="..","..",ROUND(FIRE0902_working!M78,0))</f>
        <v>201</v>
      </c>
      <c r="N78" s="48">
        <f>IF(FIRE0902_working!N78="..","..",ROUND(FIRE0902_working!N78,0))</f>
        <v>116</v>
      </c>
      <c r="O78" s="48">
        <f>IF(FIRE0902_working!O78="..","..",ROUND(FIRE0902_working!O78,0))</f>
        <v>164</v>
      </c>
      <c r="P78" s="48">
        <f>IF(FIRE0902_working!P78="..","..",ROUND(FIRE0902_working!P78,0))</f>
        <v>161</v>
      </c>
      <c r="Q78" s="48">
        <f>IF(FIRE0902_working!P78="..","..",ROUND(FIRE0902_working!Q78,0))</f>
        <v>177</v>
      </c>
      <c r="R78" s="74">
        <f>IF(FIRE0902_working!Q78="..","..",ROUND(FIRE0902_working!R78,0))</f>
        <v>149</v>
      </c>
      <c r="S78" s="75">
        <f>IF(FIRE0902_working!S78="..","..",ROUND(FIRE0902_working!S78,0))</f>
        <v>177</v>
      </c>
      <c r="T78" s="74">
        <f>IF(FIRE0902_working!T78="..","..",ROUND(FIRE0902_working!T78,0))</f>
        <v>149</v>
      </c>
      <c r="U78" s="47"/>
      <c r="V78" s="47"/>
      <c r="W78" s="47"/>
      <c r="X78" s="47"/>
      <c r="Y78" s="47"/>
      <c r="Z78" s="47"/>
      <c r="AA78" s="47"/>
      <c r="AB78" s="47"/>
      <c r="AC78" s="47"/>
      <c r="AD78" s="47"/>
      <c r="AE78" s="47"/>
      <c r="AF78" s="47"/>
      <c r="AG78" s="47"/>
      <c r="AH78" s="47"/>
    </row>
    <row r="79" spans="1:34" x14ac:dyDescent="0.2">
      <c r="A79" s="95" t="s">
        <v>64</v>
      </c>
      <c r="B79" s="61" t="s">
        <v>61</v>
      </c>
      <c r="C79" s="48">
        <f>IF(FIRE0902_working!C79="..","..",ROUND(FIRE0902_working!C79,0))</f>
        <v>2147</v>
      </c>
      <c r="D79" s="48">
        <f>IF(FIRE0902_working!D79="..","..",ROUND(FIRE0902_working!D79,0))</f>
        <v>2256</v>
      </c>
      <c r="E79" s="48">
        <f>IF(FIRE0902_working!E79="..","..",ROUND(FIRE0902_working!E79,0))</f>
        <v>2214</v>
      </c>
      <c r="F79" s="48">
        <f>IF(FIRE0902_working!F79="..","..",ROUND(FIRE0902_working!F79,0))</f>
        <v>1940</v>
      </c>
      <c r="G79" s="48">
        <f>IF(FIRE0902_working!G79="..","..",ROUND(FIRE0902_working!G79,0))</f>
        <v>2037</v>
      </c>
      <c r="H79" s="48">
        <f>IF(FIRE0902_working!H79="..","..",ROUND(FIRE0902_working!H79,0))</f>
        <v>1983</v>
      </c>
      <c r="I79" s="48">
        <f>IF(FIRE0902_working!I79="..","..",ROUND(FIRE0902_working!I79,0))</f>
        <v>2001</v>
      </c>
      <c r="J79" s="48">
        <f>IF(FIRE0902_working!J79="..","..",ROUND(FIRE0902_working!J79,0))</f>
        <v>2118</v>
      </c>
      <c r="K79" s="48">
        <f>IF(FIRE0902_working!K79="..","..",ROUND(FIRE0902_working!K79,0))</f>
        <v>2151</v>
      </c>
      <c r="L79" s="48">
        <f>IF(FIRE0902_working!L79="..","..",ROUND(FIRE0902_working!L79,0))</f>
        <v>2021</v>
      </c>
      <c r="M79" s="48">
        <f>IF(FIRE0902_working!M79="..","..",ROUND(FIRE0902_working!M79,0))</f>
        <v>2054</v>
      </c>
      <c r="N79" s="48">
        <f>IF(FIRE0902_working!N79="..","..",ROUND(FIRE0902_working!N79,0))</f>
        <v>1256</v>
      </c>
      <c r="O79" s="48">
        <f>IF(FIRE0902_working!O79="..","..",ROUND(FIRE0902_working!O79,0))</f>
        <v>1855</v>
      </c>
      <c r="P79" s="48">
        <f>IF(FIRE0902_working!P79="..","..",ROUND(FIRE0902_working!P79,0))</f>
        <v>1976</v>
      </c>
      <c r="Q79" s="48">
        <f>IF(FIRE0902_working!P79="..","..",ROUND(FIRE0902_working!Q79,0))</f>
        <v>1995</v>
      </c>
      <c r="R79" s="74">
        <f>IF(FIRE0902_working!Q79="..","..",ROUND(FIRE0902_working!R79,0))</f>
        <v>1875</v>
      </c>
      <c r="S79" s="75">
        <f>IF(FIRE0902_working!S79="..","..",ROUND(FIRE0902_working!S79,0))</f>
        <v>1995</v>
      </c>
      <c r="T79" s="74">
        <f>IF(FIRE0902_working!T79="..","..",ROUND(FIRE0902_working!T79,0))</f>
        <v>1875</v>
      </c>
      <c r="U79" s="47"/>
      <c r="V79" s="47"/>
      <c r="W79" s="47"/>
      <c r="X79" s="47"/>
      <c r="Y79" s="47"/>
      <c r="Z79" s="47"/>
      <c r="AA79" s="47"/>
      <c r="AB79" s="47"/>
      <c r="AC79" s="47"/>
      <c r="AD79" s="47"/>
      <c r="AE79" s="47"/>
      <c r="AF79" s="47"/>
      <c r="AG79" s="47"/>
      <c r="AH79" s="47"/>
    </row>
    <row r="80" spans="1:34" x14ac:dyDescent="0.2">
      <c r="A80" s="95" t="s">
        <v>64</v>
      </c>
      <c r="B80" s="61" t="s">
        <v>62</v>
      </c>
      <c r="C80" s="48">
        <f>IF(FIRE0902_working!C80="..","..",ROUND(FIRE0902_working!C80,0))</f>
        <v>14787</v>
      </c>
      <c r="D80" s="48">
        <f>IF(FIRE0902_working!D80="..","..",ROUND(FIRE0902_working!D80,0))</f>
        <v>12007</v>
      </c>
      <c r="E80" s="48">
        <f>IF(FIRE0902_working!E80="..","..",ROUND(FIRE0902_working!E80,0))</f>
        <v>10035</v>
      </c>
      <c r="F80" s="48">
        <f>IF(FIRE0902_working!F80="..","..",ROUND(FIRE0902_working!F80,0))</f>
        <v>8761</v>
      </c>
      <c r="G80" s="48">
        <f>IF(FIRE0902_working!G80="..","..",ROUND(FIRE0902_working!G80,0))</f>
        <v>7466</v>
      </c>
      <c r="H80" s="48">
        <f>IF(FIRE0902_working!H80="..","..",ROUND(FIRE0902_working!H80,0))</f>
        <v>6535</v>
      </c>
      <c r="I80" s="48">
        <f>IF(FIRE0902_working!I80="..","..",ROUND(FIRE0902_working!I80,0))</f>
        <v>6818</v>
      </c>
      <c r="J80" s="48">
        <f>IF(FIRE0902_working!J80="..","..",ROUND(FIRE0902_working!J80,0))</f>
        <v>7147</v>
      </c>
      <c r="K80" s="48">
        <f>IF(FIRE0902_working!K80="..","..",ROUND(FIRE0902_working!K80,0))</f>
        <v>7476</v>
      </c>
      <c r="L80" s="48">
        <f>IF(FIRE0902_working!L80="..","..",ROUND(FIRE0902_working!L80,0))</f>
        <v>7929</v>
      </c>
      <c r="M80" s="48">
        <f>IF(FIRE0902_working!M80="..","..",ROUND(FIRE0902_working!M80,0))</f>
        <v>8063</v>
      </c>
      <c r="N80" s="48">
        <f>IF(FIRE0902_working!N80="..","..",ROUND(FIRE0902_working!N80,0))</f>
        <v>5738</v>
      </c>
      <c r="O80" s="48">
        <f>IF(FIRE0902_working!O80="..","..",ROUND(FIRE0902_working!O80,0))</f>
        <v>7898</v>
      </c>
      <c r="P80" s="48">
        <f>IF(FIRE0902_working!P80="..","..",ROUND(FIRE0902_working!P80,0))</f>
        <v>9053</v>
      </c>
      <c r="Q80" s="48">
        <f>IF(FIRE0902_working!P80="..","..",ROUND(FIRE0902_working!Q80,0))</f>
        <v>8959</v>
      </c>
      <c r="R80" s="74">
        <f>IF(FIRE0902_working!Q80="..","..",ROUND(FIRE0902_working!R80,0))</f>
        <v>9266</v>
      </c>
      <c r="S80" s="75">
        <f>IF(FIRE0902_working!S80="..","..",ROUND(FIRE0902_working!S80,0))</f>
        <v>8959</v>
      </c>
      <c r="T80" s="74">
        <f>IF(FIRE0902_working!T80="..","..",ROUND(FIRE0902_working!T80,0))</f>
        <v>9266</v>
      </c>
      <c r="U80" s="47"/>
      <c r="V80" s="47"/>
      <c r="W80" s="47"/>
      <c r="X80" s="47"/>
      <c r="Y80" s="47"/>
      <c r="Z80" s="47"/>
      <c r="AA80" s="47"/>
      <c r="AB80" s="47"/>
      <c r="AC80" s="47"/>
      <c r="AD80" s="47"/>
      <c r="AE80" s="47"/>
      <c r="AF80" s="47"/>
      <c r="AG80" s="47"/>
      <c r="AH80" s="47"/>
    </row>
    <row r="81" spans="1:34" x14ac:dyDescent="0.2">
      <c r="A81" s="95" t="s">
        <v>64</v>
      </c>
      <c r="B81" s="61" t="s">
        <v>63</v>
      </c>
      <c r="C81" s="48">
        <f>IF(FIRE0902_working!C81="..","..",ROUND(FIRE0902_working!C81,0))</f>
        <v>2575</v>
      </c>
      <c r="D81" s="48">
        <f>IF(FIRE0902_working!D81="..","..",ROUND(FIRE0902_working!D81,0))</f>
        <v>1673</v>
      </c>
      <c r="E81" s="48">
        <f>IF(FIRE0902_working!E81="..","..",ROUND(FIRE0902_working!E81,0))</f>
        <v>1266</v>
      </c>
      <c r="F81" s="48">
        <f>IF(FIRE0902_working!F81="..","..",ROUND(FIRE0902_working!F81,0))</f>
        <v>968</v>
      </c>
      <c r="G81" s="48">
        <f>IF(FIRE0902_working!G81="..","..",ROUND(FIRE0902_working!G81,0))</f>
        <v>757</v>
      </c>
      <c r="H81" s="48">
        <f>IF(FIRE0902_working!H81="..","..",ROUND(FIRE0902_working!H81,0))</f>
        <v>794</v>
      </c>
      <c r="I81" s="48">
        <f>IF(FIRE0902_working!I81="..","..",ROUND(FIRE0902_working!I81,0))</f>
        <v>698</v>
      </c>
      <c r="J81" s="48">
        <f>IF(FIRE0902_working!J81="..","..",ROUND(FIRE0902_working!J81,0))</f>
        <v>772</v>
      </c>
      <c r="K81" s="48">
        <f>IF(FIRE0902_working!K81="..","..",ROUND(FIRE0902_working!K81,0))</f>
        <v>703</v>
      </c>
      <c r="L81" s="48">
        <f>IF(FIRE0902_working!L81="..","..",ROUND(FIRE0902_working!L81,0))</f>
        <v>679</v>
      </c>
      <c r="M81" s="48">
        <f>IF(FIRE0902_working!M81="..","..",ROUND(FIRE0902_working!M81,0))</f>
        <v>685</v>
      </c>
      <c r="N81" s="48">
        <f>IF(FIRE0902_working!N81="..","..",ROUND(FIRE0902_working!N81,0))</f>
        <v>467</v>
      </c>
      <c r="O81" s="48">
        <f>IF(FIRE0902_working!O81="..","..",ROUND(FIRE0902_working!O81,0))</f>
        <v>635</v>
      </c>
      <c r="P81" s="48">
        <f>IF(FIRE0902_working!P81="..","..",ROUND(FIRE0902_working!P81,0))</f>
        <v>707</v>
      </c>
      <c r="Q81" s="48">
        <f>IF(FIRE0902_working!P81="..","..",ROUND(FIRE0902_working!Q81,0))</f>
        <v>677</v>
      </c>
      <c r="R81" s="74">
        <f>IF(FIRE0902_working!Q81="..","..",ROUND(FIRE0902_working!R81,0))</f>
        <v>621</v>
      </c>
      <c r="S81" s="75">
        <f>IF(FIRE0902_working!S81="..","..",ROUND(FIRE0902_working!S81,0))</f>
        <v>677</v>
      </c>
      <c r="T81" s="74">
        <f>IF(FIRE0902_working!T81="..","..",ROUND(FIRE0902_working!T81,0))</f>
        <v>621</v>
      </c>
      <c r="U81" s="47"/>
      <c r="V81" s="47"/>
      <c r="W81" s="47"/>
      <c r="X81" s="47"/>
      <c r="Y81" s="47"/>
      <c r="Z81" s="47"/>
      <c r="AA81" s="47"/>
      <c r="AB81" s="47"/>
      <c r="AC81" s="47"/>
      <c r="AD81" s="47"/>
      <c r="AE81" s="47"/>
      <c r="AF81" s="47"/>
      <c r="AG81" s="47"/>
      <c r="AH81" s="47"/>
    </row>
    <row r="82" spans="1:34" x14ac:dyDescent="0.2">
      <c r="A82" s="95" t="s">
        <v>64</v>
      </c>
      <c r="B82" s="61" t="s">
        <v>23</v>
      </c>
      <c r="C82" s="48" t="str">
        <f>IF(FIRE0902_working!C82="..","..",ROUND(FIRE0902_working!C82,0))</f>
        <v>..</v>
      </c>
      <c r="D82" s="48">
        <f>IF(FIRE0902_working!D82="..","..",ROUND(FIRE0902_working!D82,0))</f>
        <v>0</v>
      </c>
      <c r="E82" s="48">
        <f>IF(FIRE0902_working!E82="..","..",ROUND(FIRE0902_working!E82,0))</f>
        <v>0</v>
      </c>
      <c r="F82" s="48">
        <f>IF(FIRE0902_working!F82="..","..",ROUND(FIRE0902_working!F82,0))</f>
        <v>360</v>
      </c>
      <c r="G82" s="48">
        <f>IF(FIRE0902_working!G82="..","..",ROUND(FIRE0902_working!G82,0))</f>
        <v>302</v>
      </c>
      <c r="H82" s="48">
        <f>IF(FIRE0902_working!H82="..","..",ROUND(FIRE0902_working!H82,0))</f>
        <v>285</v>
      </c>
      <c r="I82" s="48">
        <f>IF(FIRE0902_working!I82="..","..",ROUND(FIRE0902_working!I82,0))</f>
        <v>260</v>
      </c>
      <c r="J82" s="48">
        <f>IF(FIRE0902_working!J82="..","..",ROUND(FIRE0902_working!J82,0))</f>
        <v>265</v>
      </c>
      <c r="K82" s="48">
        <f>IF(FIRE0902_working!K82="..","..",ROUND(FIRE0902_working!K82,0))</f>
        <v>247</v>
      </c>
      <c r="L82" s="48">
        <f>IF(FIRE0902_working!L82="..","..",ROUND(FIRE0902_working!L82,0))</f>
        <v>237</v>
      </c>
      <c r="M82" s="48">
        <f>IF(FIRE0902_working!M82="..","..",ROUND(FIRE0902_working!M82,0))</f>
        <v>268</v>
      </c>
      <c r="N82" s="48">
        <f>IF(FIRE0902_working!N82="..","..",ROUND(FIRE0902_working!N82,0))</f>
        <v>148</v>
      </c>
      <c r="O82" s="48">
        <f>IF(FIRE0902_working!O82="..","..",ROUND(FIRE0902_working!O82,0))</f>
        <v>214</v>
      </c>
      <c r="P82" s="48">
        <f>IF(FIRE0902_working!P82="..","..",ROUND(FIRE0902_working!P82,0))</f>
        <v>215</v>
      </c>
      <c r="Q82" s="48">
        <f>IF(FIRE0902_working!P82="..","..",ROUND(FIRE0902_working!Q82,0))</f>
        <v>285</v>
      </c>
      <c r="R82" s="74">
        <f>IF(FIRE0902_working!Q82="..","..",ROUND(FIRE0902_working!R82,0))</f>
        <v>261</v>
      </c>
      <c r="S82" s="75">
        <f>IF(FIRE0902_working!S82="..","..",ROUND(FIRE0902_working!S82,0))</f>
        <v>285</v>
      </c>
      <c r="T82" s="74">
        <f>IF(FIRE0902_working!T82="..","..",ROUND(FIRE0902_working!T82,0))</f>
        <v>261</v>
      </c>
      <c r="U82" s="47"/>
      <c r="V82" s="47"/>
      <c r="W82" s="47"/>
      <c r="X82" s="47"/>
      <c r="Y82" s="47"/>
      <c r="Z82" s="47"/>
      <c r="AA82" s="47"/>
      <c r="AB82" s="47"/>
      <c r="AC82" s="47"/>
      <c r="AD82" s="47"/>
      <c r="AE82" s="47"/>
      <c r="AF82" s="47"/>
      <c r="AG82" s="47"/>
      <c r="AH82" s="47"/>
    </row>
    <row r="83" spans="1:34" s="91" customFormat="1" ht="15.75" x14ac:dyDescent="0.25">
      <c r="A83" s="94" t="s">
        <v>65</v>
      </c>
      <c r="B83" s="59" t="s">
        <v>12</v>
      </c>
      <c r="C83" s="45">
        <f>IF(FIRE0902_working!C83="..","..",ROUND(FIRE0902_working!C83,0))</f>
        <v>5753</v>
      </c>
      <c r="D83" s="45">
        <f>IF(FIRE0902_working!D83="..","..",ROUND(FIRE0902_working!D83,0))</f>
        <v>5109</v>
      </c>
      <c r="E83" s="45">
        <f>IF(FIRE0902_working!E83="..","..",ROUND(FIRE0902_working!E83,0))</f>
        <v>5034</v>
      </c>
      <c r="F83" s="45">
        <f>IF(FIRE0902_working!F83="..","..",ROUND(FIRE0902_working!F83,0))</f>
        <v>3844</v>
      </c>
      <c r="G83" s="45">
        <f>IF(FIRE0902_working!G83="..","..",ROUND(FIRE0902_working!G83,0))</f>
        <v>3719</v>
      </c>
      <c r="H83" s="45">
        <f>IF(FIRE0902_working!H83="..","..",ROUND(FIRE0902_working!H83,0))</f>
        <v>3973</v>
      </c>
      <c r="I83" s="45">
        <f>IF(FIRE0902_working!I83="..","..",ROUND(FIRE0902_working!I83,0))</f>
        <v>3998</v>
      </c>
      <c r="J83" s="45">
        <f>IF(FIRE0902_working!J83="..","..",ROUND(FIRE0902_working!J83,0))</f>
        <v>4057</v>
      </c>
      <c r="K83" s="45">
        <f>IF(FIRE0902_working!K83="..","..",ROUND(FIRE0902_working!K83,0))</f>
        <v>4151</v>
      </c>
      <c r="L83" s="45">
        <f>IF(FIRE0902_working!L83="..","..",ROUND(FIRE0902_working!L83,0))</f>
        <v>4187</v>
      </c>
      <c r="M83" s="45">
        <f>IF(FIRE0902_working!M83="..","..",ROUND(FIRE0902_working!M83,0))</f>
        <v>4432</v>
      </c>
      <c r="N83" s="45">
        <f>IF(FIRE0902_working!N83="..","..",ROUND(FIRE0902_working!N83,0))</f>
        <v>4004</v>
      </c>
      <c r="O83" s="45">
        <f>IF(FIRE0902_working!O83="..","..",ROUND(FIRE0902_working!O83,0))</f>
        <v>5220</v>
      </c>
      <c r="P83" s="45">
        <f>IF(FIRE0902_working!P83="..","..",ROUND(FIRE0902_working!P83,0))</f>
        <v>5135</v>
      </c>
      <c r="Q83" s="45">
        <f>IF(FIRE0902_working!P83="..","..",ROUND(FIRE0902_working!Q83,0))</f>
        <v>5001</v>
      </c>
      <c r="R83" s="72">
        <f>IF(FIRE0902_working!Q83="..","..",ROUND(FIRE0902_working!R83,0))</f>
        <v>4868</v>
      </c>
      <c r="S83" s="73">
        <f>IF(FIRE0902_working!S83="..","..",ROUND(FIRE0902_working!S83,0))</f>
        <v>5001</v>
      </c>
      <c r="T83" s="72">
        <f>IF(FIRE0902_working!T83="..","..",ROUND(FIRE0902_working!T83,0))</f>
        <v>4868</v>
      </c>
      <c r="U83" s="47"/>
      <c r="V83" s="47"/>
      <c r="W83" s="47"/>
      <c r="X83" s="47"/>
      <c r="Y83" s="47"/>
      <c r="Z83" s="47"/>
      <c r="AA83" s="47"/>
      <c r="AB83" s="47"/>
      <c r="AC83" s="47"/>
      <c r="AD83" s="47"/>
      <c r="AE83" s="47"/>
      <c r="AF83" s="47"/>
      <c r="AG83" s="47"/>
      <c r="AH83" s="47">
        <v>0</v>
      </c>
    </row>
    <row r="84" spans="1:34" x14ac:dyDescent="0.2">
      <c r="A84" s="95" t="s">
        <v>65</v>
      </c>
      <c r="B84" s="61" t="s">
        <v>66</v>
      </c>
      <c r="C84" s="48">
        <f>IF(FIRE0902_working!C84="..","..",ROUND(FIRE0902_working!C84,0))</f>
        <v>1585</v>
      </c>
      <c r="D84" s="48">
        <f>IF(FIRE0902_working!D84="..","..",ROUND(FIRE0902_working!D84,0))</f>
        <v>1359</v>
      </c>
      <c r="E84" s="48">
        <f>IF(FIRE0902_working!E84="..","..",ROUND(FIRE0902_working!E84,0))</f>
        <v>1425</v>
      </c>
      <c r="F84" s="48">
        <f>IF(FIRE0902_working!F84="..","..",ROUND(FIRE0902_working!F84,0))</f>
        <v>650</v>
      </c>
      <c r="G84" s="48">
        <f>IF(FIRE0902_working!G84="..","..",ROUND(FIRE0902_working!G84,0))</f>
        <v>632</v>
      </c>
      <c r="H84" s="48">
        <f>IF(FIRE0902_working!H84="..","..",ROUND(FIRE0902_working!H84,0))</f>
        <v>624</v>
      </c>
      <c r="I84" s="48">
        <f>IF(FIRE0902_working!I84="..","..",ROUND(FIRE0902_working!I84,0))</f>
        <v>606</v>
      </c>
      <c r="J84" s="48">
        <f>IF(FIRE0902_working!J84="..","..",ROUND(FIRE0902_working!J84,0))</f>
        <v>566</v>
      </c>
      <c r="K84" s="48">
        <f>IF(FIRE0902_working!K84="..","..",ROUND(FIRE0902_working!K84,0))</f>
        <v>571</v>
      </c>
      <c r="L84" s="48">
        <f>IF(FIRE0902_working!L84="..","..",ROUND(FIRE0902_working!L84,0))</f>
        <v>575</v>
      </c>
      <c r="M84" s="48">
        <f>IF(FIRE0902_working!M84="..","..",ROUND(FIRE0902_working!M84,0))</f>
        <v>555</v>
      </c>
      <c r="N84" s="48">
        <f>IF(FIRE0902_working!N84="..","..",ROUND(FIRE0902_working!N84,0))</f>
        <v>645</v>
      </c>
      <c r="O84" s="48">
        <f>IF(FIRE0902_working!O84="..","..",ROUND(FIRE0902_working!O84,0))</f>
        <v>694</v>
      </c>
      <c r="P84" s="48">
        <f>IF(FIRE0902_working!P84="..","..",ROUND(FIRE0902_working!P84,0))</f>
        <v>650</v>
      </c>
      <c r="Q84" s="48">
        <f>IF(FIRE0902_working!P84="..","..",ROUND(FIRE0902_working!Q84,0))</f>
        <v>629</v>
      </c>
      <c r="R84" s="74">
        <f>IF(FIRE0902_working!Q84="..","..",ROUND(FIRE0902_working!R84,0))</f>
        <v>582</v>
      </c>
      <c r="S84" s="75">
        <f>IF(FIRE0902_working!S84="..","..",ROUND(FIRE0902_working!S84,0))</f>
        <v>629</v>
      </c>
      <c r="T84" s="74">
        <f>IF(FIRE0902_working!T84="..","..",ROUND(FIRE0902_working!T84,0))</f>
        <v>582</v>
      </c>
      <c r="U84" s="47"/>
      <c r="V84" s="47"/>
      <c r="W84" s="47"/>
      <c r="X84" s="47"/>
      <c r="Y84" s="47"/>
      <c r="Z84" s="47"/>
      <c r="AA84" s="47"/>
      <c r="AB84" s="47"/>
      <c r="AC84" s="47"/>
      <c r="AD84" s="47"/>
      <c r="AE84" s="47"/>
      <c r="AF84" s="47"/>
      <c r="AG84" s="47"/>
      <c r="AH84" s="47"/>
    </row>
    <row r="85" spans="1:34" x14ac:dyDescent="0.2">
      <c r="A85" s="95" t="s">
        <v>65</v>
      </c>
      <c r="B85" s="61" t="s">
        <v>67</v>
      </c>
      <c r="C85" s="48">
        <f>IF(FIRE0902_working!C85="..","..",ROUND(FIRE0902_working!C85,0))</f>
        <v>58</v>
      </c>
      <c r="D85" s="48">
        <f>IF(FIRE0902_working!D85="..","..",ROUND(FIRE0902_working!D85,0))</f>
        <v>46</v>
      </c>
      <c r="E85" s="48">
        <f>IF(FIRE0902_working!E85="..","..",ROUND(FIRE0902_working!E85,0))</f>
        <v>50</v>
      </c>
      <c r="F85" s="48">
        <f>IF(FIRE0902_working!F85="..","..",ROUND(FIRE0902_working!F85,0))</f>
        <v>40</v>
      </c>
      <c r="G85" s="48">
        <f>IF(FIRE0902_working!G85="..","..",ROUND(FIRE0902_working!G85,0))</f>
        <v>58</v>
      </c>
      <c r="H85" s="48">
        <f>IF(FIRE0902_working!H85="..","..",ROUND(FIRE0902_working!H85,0))</f>
        <v>46</v>
      </c>
      <c r="I85" s="48">
        <f>IF(FIRE0902_working!I85="..","..",ROUND(FIRE0902_working!I85,0))</f>
        <v>45</v>
      </c>
      <c r="J85" s="48">
        <f>IF(FIRE0902_working!J85="..","..",ROUND(FIRE0902_working!J85,0))</f>
        <v>40</v>
      </c>
      <c r="K85" s="48">
        <f>IF(FIRE0902_working!K85="..","..",ROUND(FIRE0902_working!K85,0))</f>
        <v>49</v>
      </c>
      <c r="L85" s="48">
        <f>IF(FIRE0902_working!L85="..","..",ROUND(FIRE0902_working!L85,0))</f>
        <v>49</v>
      </c>
      <c r="M85" s="48">
        <f>IF(FIRE0902_working!M85="..","..",ROUND(FIRE0902_working!M85,0))</f>
        <v>55</v>
      </c>
      <c r="N85" s="48">
        <f>IF(FIRE0902_working!N85="..","..",ROUND(FIRE0902_working!N85,0))</f>
        <v>36</v>
      </c>
      <c r="O85" s="48">
        <f>IF(FIRE0902_working!O85="..","..",ROUND(FIRE0902_working!O85,0))</f>
        <v>71</v>
      </c>
      <c r="P85" s="48">
        <f>IF(FIRE0902_working!P85="..","..",ROUND(FIRE0902_working!P85,0))</f>
        <v>40</v>
      </c>
      <c r="Q85" s="48">
        <f>IF(FIRE0902_working!P85="..","..",ROUND(FIRE0902_working!Q85,0))</f>
        <v>37</v>
      </c>
      <c r="R85" s="74">
        <f>IF(FIRE0902_working!Q85="..","..",ROUND(FIRE0902_working!R85,0))</f>
        <v>35</v>
      </c>
      <c r="S85" s="75">
        <f>IF(FIRE0902_working!S85="..","..",ROUND(FIRE0902_working!S85,0))</f>
        <v>37</v>
      </c>
      <c r="T85" s="74">
        <f>IF(FIRE0902_working!T85="..","..",ROUND(FIRE0902_working!T85,0))</f>
        <v>35</v>
      </c>
      <c r="U85" s="47"/>
      <c r="V85" s="47"/>
      <c r="W85" s="47"/>
      <c r="X85" s="47"/>
      <c r="Y85" s="47"/>
      <c r="Z85" s="47"/>
      <c r="AA85" s="47"/>
      <c r="AB85" s="47"/>
      <c r="AC85" s="47"/>
      <c r="AD85" s="47"/>
      <c r="AE85" s="47"/>
      <c r="AF85" s="47"/>
      <c r="AG85" s="47"/>
      <c r="AH85" s="47"/>
    </row>
    <row r="86" spans="1:34" x14ac:dyDescent="0.2">
      <c r="A86" s="95" t="s">
        <v>65</v>
      </c>
      <c r="B86" s="61" t="s">
        <v>68</v>
      </c>
      <c r="C86" s="48">
        <f>IF(FIRE0902_working!C86="..","..",ROUND(FIRE0902_working!C86,0))</f>
        <v>112</v>
      </c>
      <c r="D86" s="48">
        <f>IF(FIRE0902_working!D86="..","..",ROUND(FIRE0902_working!D86,0))</f>
        <v>91</v>
      </c>
      <c r="E86" s="48">
        <f>IF(FIRE0902_working!E86="..","..",ROUND(FIRE0902_working!E86,0))</f>
        <v>122</v>
      </c>
      <c r="F86" s="48">
        <f>IF(FIRE0902_working!F86="..","..",ROUND(FIRE0902_working!F86,0))</f>
        <v>141</v>
      </c>
      <c r="G86" s="48">
        <f>IF(FIRE0902_working!G86="..","..",ROUND(FIRE0902_working!G86,0))</f>
        <v>148</v>
      </c>
      <c r="H86" s="48">
        <f>IF(FIRE0902_working!H86="..","..",ROUND(FIRE0902_working!H86,0))</f>
        <v>148</v>
      </c>
      <c r="I86" s="48">
        <f>IF(FIRE0902_working!I86="..","..",ROUND(FIRE0902_working!I86,0))</f>
        <v>139</v>
      </c>
      <c r="J86" s="48">
        <f>IF(FIRE0902_working!J86="..","..",ROUND(FIRE0902_working!J86,0))</f>
        <v>149</v>
      </c>
      <c r="K86" s="48">
        <f>IF(FIRE0902_working!K86="..","..",ROUND(FIRE0902_working!K86,0))</f>
        <v>139</v>
      </c>
      <c r="L86" s="48">
        <f>IF(FIRE0902_working!L86="..","..",ROUND(FIRE0902_working!L86,0))</f>
        <v>166</v>
      </c>
      <c r="M86" s="48">
        <f>IF(FIRE0902_working!M86="..","..",ROUND(FIRE0902_working!M86,0))</f>
        <v>211</v>
      </c>
      <c r="N86" s="48">
        <f>IF(FIRE0902_working!N86="..","..",ROUND(FIRE0902_working!N86,0))</f>
        <v>219</v>
      </c>
      <c r="O86" s="48">
        <f>IF(FIRE0902_working!O86="..","..",ROUND(FIRE0902_working!O86,0))</f>
        <v>219</v>
      </c>
      <c r="P86" s="48">
        <f>IF(FIRE0902_working!P86="..","..",ROUND(FIRE0902_working!P86,0))</f>
        <v>218</v>
      </c>
      <c r="Q86" s="48">
        <f>IF(FIRE0902_working!P86="..","..",ROUND(FIRE0902_working!Q86,0))</f>
        <v>260</v>
      </c>
      <c r="R86" s="74">
        <f>IF(FIRE0902_working!Q86="..","..",ROUND(FIRE0902_working!R86,0))</f>
        <v>227</v>
      </c>
      <c r="S86" s="75">
        <f>IF(FIRE0902_working!S86="..","..",ROUND(FIRE0902_working!S86,0))</f>
        <v>260</v>
      </c>
      <c r="T86" s="74">
        <f>IF(FIRE0902_working!T86="..","..",ROUND(FIRE0902_working!T86,0))</f>
        <v>227</v>
      </c>
      <c r="U86" s="47"/>
      <c r="V86" s="47"/>
      <c r="W86" s="47"/>
      <c r="X86" s="47"/>
      <c r="Y86" s="47"/>
      <c r="Z86" s="47"/>
      <c r="AA86" s="47"/>
      <c r="AB86" s="47"/>
      <c r="AC86" s="47"/>
      <c r="AD86" s="47"/>
      <c r="AE86" s="47"/>
      <c r="AF86" s="47"/>
      <c r="AG86" s="47"/>
      <c r="AH86" s="47"/>
    </row>
    <row r="87" spans="1:34" x14ac:dyDescent="0.2">
      <c r="A87" s="95" t="s">
        <v>65</v>
      </c>
      <c r="B87" s="61" t="s">
        <v>69</v>
      </c>
      <c r="C87" s="48">
        <f>IF(FIRE0902_working!C87="..","..",ROUND(FIRE0902_working!C87,0))</f>
        <v>19</v>
      </c>
      <c r="D87" s="48">
        <f>IF(FIRE0902_working!D87="..","..",ROUND(FIRE0902_working!D87,0))</f>
        <v>34</v>
      </c>
      <c r="E87" s="48">
        <f>IF(FIRE0902_working!E87="..","..",ROUND(FIRE0902_working!E87,0))</f>
        <v>29</v>
      </c>
      <c r="F87" s="48">
        <f>IF(FIRE0902_working!F87="..","..",ROUND(FIRE0902_working!F87,0))</f>
        <v>47</v>
      </c>
      <c r="G87" s="48">
        <f>IF(FIRE0902_working!G87="..","..",ROUND(FIRE0902_working!G87,0))</f>
        <v>29</v>
      </c>
      <c r="H87" s="48">
        <f>IF(FIRE0902_working!H87="..","..",ROUND(FIRE0902_working!H87,0))</f>
        <v>25</v>
      </c>
      <c r="I87" s="48">
        <f>IF(FIRE0902_working!I87="..","..",ROUND(FIRE0902_working!I87,0))</f>
        <v>25</v>
      </c>
      <c r="J87" s="48">
        <f>IF(FIRE0902_working!J87="..","..",ROUND(FIRE0902_working!J87,0))</f>
        <v>30</v>
      </c>
      <c r="K87" s="48">
        <f>IF(FIRE0902_working!K87="..","..",ROUND(FIRE0902_working!K87,0))</f>
        <v>11</v>
      </c>
      <c r="L87" s="48">
        <f>IF(FIRE0902_working!L87="..","..",ROUND(FIRE0902_working!L87,0))</f>
        <v>11</v>
      </c>
      <c r="M87" s="48">
        <f>IF(FIRE0902_working!M87="..","..",ROUND(FIRE0902_working!M87,0))</f>
        <v>12</v>
      </c>
      <c r="N87" s="48">
        <f>IF(FIRE0902_working!N87="..","..",ROUND(FIRE0902_working!N87,0))</f>
        <v>5</v>
      </c>
      <c r="O87" s="48">
        <f>IF(FIRE0902_working!O87="..","..",ROUND(FIRE0902_working!O87,0))</f>
        <v>4</v>
      </c>
      <c r="P87" s="48">
        <f>IF(FIRE0902_working!P87="..","..",ROUND(FIRE0902_working!P87,0))</f>
        <v>8</v>
      </c>
      <c r="Q87" s="48">
        <f>IF(FIRE0902_working!P87="..","..",ROUND(FIRE0902_working!Q87,0))</f>
        <v>3</v>
      </c>
      <c r="R87" s="74">
        <f>IF(FIRE0902_working!Q87="..","..",ROUND(FIRE0902_working!R87,0))</f>
        <v>5</v>
      </c>
      <c r="S87" s="75">
        <f>IF(FIRE0902_working!S87="..","..",ROUND(FIRE0902_working!S87,0))</f>
        <v>3</v>
      </c>
      <c r="T87" s="74">
        <f>IF(FIRE0902_working!T87="..","..",ROUND(FIRE0902_working!T87,0))</f>
        <v>5</v>
      </c>
      <c r="U87" s="47"/>
      <c r="V87" s="47"/>
      <c r="W87" s="47"/>
      <c r="X87" s="47"/>
      <c r="Y87" s="47"/>
      <c r="Z87" s="47"/>
      <c r="AA87" s="47"/>
      <c r="AB87" s="47"/>
      <c r="AC87" s="47"/>
      <c r="AD87" s="47"/>
      <c r="AE87" s="47"/>
      <c r="AF87" s="47"/>
      <c r="AG87" s="47"/>
      <c r="AH87" s="47"/>
    </row>
    <row r="88" spans="1:34" x14ac:dyDescent="0.2">
      <c r="A88" s="95" t="s">
        <v>65</v>
      </c>
      <c r="B88" s="61" t="s">
        <v>70</v>
      </c>
      <c r="C88" s="48">
        <f>IF(FIRE0902_working!C88="..","..",ROUND(FIRE0902_working!C88,0))</f>
        <v>374</v>
      </c>
      <c r="D88" s="48">
        <f>IF(FIRE0902_working!D88="..","..",ROUND(FIRE0902_working!D88,0))</f>
        <v>274</v>
      </c>
      <c r="E88" s="48">
        <f>IF(FIRE0902_working!E88="..","..",ROUND(FIRE0902_working!E88,0))</f>
        <v>270</v>
      </c>
      <c r="F88" s="48">
        <f>IF(FIRE0902_working!F88="..","..",ROUND(FIRE0902_working!F88,0))</f>
        <v>118</v>
      </c>
      <c r="G88" s="48">
        <f>IF(FIRE0902_working!G88="..","..",ROUND(FIRE0902_working!G88,0))</f>
        <v>116</v>
      </c>
      <c r="H88" s="48">
        <f>IF(FIRE0902_working!H88="..","..",ROUND(FIRE0902_working!H88,0))</f>
        <v>113</v>
      </c>
      <c r="I88" s="48">
        <f>IF(FIRE0902_working!I88="..","..",ROUND(FIRE0902_working!I88,0))</f>
        <v>109</v>
      </c>
      <c r="J88" s="48">
        <f>IF(FIRE0902_working!J88="..","..",ROUND(FIRE0902_working!J88,0))</f>
        <v>91</v>
      </c>
      <c r="K88" s="48">
        <f>IF(FIRE0902_working!K88="..","..",ROUND(FIRE0902_working!K88,0))</f>
        <v>73</v>
      </c>
      <c r="L88" s="48">
        <f>IF(FIRE0902_working!L88="..","..",ROUND(FIRE0902_working!L88,0))</f>
        <v>76</v>
      </c>
      <c r="M88" s="48">
        <f>IF(FIRE0902_working!M88="..","..",ROUND(FIRE0902_working!M88,0))</f>
        <v>89</v>
      </c>
      <c r="N88" s="48">
        <f>IF(FIRE0902_working!N88="..","..",ROUND(FIRE0902_working!N88,0))</f>
        <v>67</v>
      </c>
      <c r="O88" s="48">
        <f>IF(FIRE0902_working!O88="..","..",ROUND(FIRE0902_working!O88,0))</f>
        <v>87</v>
      </c>
      <c r="P88" s="48">
        <f>IF(FIRE0902_working!P88="..","..",ROUND(FIRE0902_working!P88,0))</f>
        <v>100</v>
      </c>
      <c r="Q88" s="48">
        <f>IF(FIRE0902_working!P88="..","..",ROUND(FIRE0902_working!Q88,0))</f>
        <v>77</v>
      </c>
      <c r="R88" s="74">
        <f>IF(FIRE0902_working!Q88="..","..",ROUND(FIRE0902_working!R88,0))</f>
        <v>78</v>
      </c>
      <c r="S88" s="75">
        <f>IF(FIRE0902_working!S88="..","..",ROUND(FIRE0902_working!S88,0))</f>
        <v>77</v>
      </c>
      <c r="T88" s="74">
        <f>IF(FIRE0902_working!T88="..","..",ROUND(FIRE0902_working!T88,0))</f>
        <v>78</v>
      </c>
      <c r="U88" s="47"/>
      <c r="V88" s="47"/>
      <c r="W88" s="47"/>
      <c r="X88" s="47"/>
      <c r="Y88" s="47"/>
      <c r="Z88" s="47"/>
      <c r="AA88" s="47"/>
      <c r="AB88" s="47"/>
      <c r="AC88" s="47"/>
      <c r="AD88" s="47"/>
      <c r="AE88" s="47"/>
      <c r="AF88" s="47"/>
      <c r="AG88" s="47"/>
      <c r="AH88" s="47"/>
    </row>
    <row r="89" spans="1:34" x14ac:dyDescent="0.2">
      <c r="A89" s="95" t="s">
        <v>65</v>
      </c>
      <c r="B89" s="61" t="s">
        <v>71</v>
      </c>
      <c r="C89" s="48">
        <f>IF(FIRE0902_working!C89="..","..",ROUND(FIRE0902_working!C89,0))</f>
        <v>1397</v>
      </c>
      <c r="D89" s="48">
        <f>IF(FIRE0902_working!D89="..","..",ROUND(FIRE0902_working!D89,0))</f>
        <v>1365</v>
      </c>
      <c r="E89" s="48">
        <f>IF(FIRE0902_working!E89="..","..",ROUND(FIRE0902_working!E89,0))</f>
        <v>1381</v>
      </c>
      <c r="F89" s="48">
        <f>IF(FIRE0902_working!F89="..","..",ROUND(FIRE0902_working!F89,0))</f>
        <v>1072</v>
      </c>
      <c r="G89" s="48">
        <f>IF(FIRE0902_working!G89="..","..",ROUND(FIRE0902_working!G89,0))</f>
        <v>1020</v>
      </c>
      <c r="H89" s="48">
        <f>IF(FIRE0902_working!H89="..","..",ROUND(FIRE0902_working!H89,0))</f>
        <v>1074</v>
      </c>
      <c r="I89" s="48">
        <f>IF(FIRE0902_working!I89="..","..",ROUND(FIRE0902_working!I89,0))</f>
        <v>1139</v>
      </c>
      <c r="J89" s="48">
        <f>IF(FIRE0902_working!J89="..","..",ROUND(FIRE0902_working!J89,0))</f>
        <v>1238</v>
      </c>
      <c r="K89" s="48">
        <f>IF(FIRE0902_working!K89="..","..",ROUND(FIRE0902_working!K89,0))</f>
        <v>1254</v>
      </c>
      <c r="L89" s="48">
        <f>IF(FIRE0902_working!L89="..","..",ROUND(FIRE0902_working!L89,0))</f>
        <v>1310</v>
      </c>
      <c r="M89" s="48">
        <f>IF(FIRE0902_working!M89="..","..",ROUND(FIRE0902_working!M89,0))</f>
        <v>1233</v>
      </c>
      <c r="N89" s="48">
        <f>IF(FIRE0902_working!N89="..","..",ROUND(FIRE0902_working!N89,0))</f>
        <v>1148</v>
      </c>
      <c r="O89" s="48">
        <f>IF(FIRE0902_working!O89="..","..",ROUND(FIRE0902_working!O89,0))</f>
        <v>1521</v>
      </c>
      <c r="P89" s="48">
        <f>IF(FIRE0902_working!P89="..","..",ROUND(FIRE0902_working!P89,0))</f>
        <v>1632</v>
      </c>
      <c r="Q89" s="48">
        <f>IF(FIRE0902_working!P89="..","..",ROUND(FIRE0902_working!Q89,0))</f>
        <v>1747</v>
      </c>
      <c r="R89" s="74">
        <f>IF(FIRE0902_working!Q89="..","..",ROUND(FIRE0902_working!R89,0))</f>
        <v>1770</v>
      </c>
      <c r="S89" s="75">
        <f>IF(FIRE0902_working!S89="..","..",ROUND(FIRE0902_working!S89,0))</f>
        <v>1747</v>
      </c>
      <c r="T89" s="74">
        <f>IF(FIRE0902_working!T89="..","..",ROUND(FIRE0902_working!T89,0))</f>
        <v>1770</v>
      </c>
      <c r="U89" s="47"/>
      <c r="V89" s="47"/>
      <c r="W89" s="47"/>
      <c r="X89" s="47"/>
      <c r="Y89" s="47"/>
      <c r="Z89" s="47"/>
      <c r="AA89" s="47"/>
      <c r="AB89" s="47"/>
      <c r="AC89" s="47"/>
      <c r="AD89" s="47"/>
      <c r="AE89" s="47"/>
      <c r="AF89" s="47"/>
      <c r="AG89" s="47"/>
      <c r="AH89" s="47"/>
    </row>
    <row r="90" spans="1:34" x14ac:dyDescent="0.2">
      <c r="A90" s="95" t="s">
        <v>65</v>
      </c>
      <c r="B90" s="61" t="s">
        <v>72</v>
      </c>
      <c r="C90" s="48">
        <f>IF(FIRE0902_working!C90="..","..",ROUND(FIRE0902_working!C90,0))</f>
        <v>85</v>
      </c>
      <c r="D90" s="48">
        <f>IF(FIRE0902_working!D90="..","..",ROUND(FIRE0902_working!D90,0))</f>
        <v>90</v>
      </c>
      <c r="E90" s="48">
        <f>IF(FIRE0902_working!E90="..","..",ROUND(FIRE0902_working!E90,0))</f>
        <v>93</v>
      </c>
      <c r="F90" s="48">
        <f>IF(FIRE0902_working!F90="..","..",ROUND(FIRE0902_working!F90,0))</f>
        <v>79</v>
      </c>
      <c r="G90" s="48">
        <f>IF(FIRE0902_working!G90="..","..",ROUND(FIRE0902_working!G90,0))</f>
        <v>62</v>
      </c>
      <c r="H90" s="48">
        <f>IF(FIRE0902_working!H90="..","..",ROUND(FIRE0902_working!H90,0))</f>
        <v>76</v>
      </c>
      <c r="I90" s="48">
        <f>IF(FIRE0902_working!I90="..","..",ROUND(FIRE0902_working!I90,0))</f>
        <v>76</v>
      </c>
      <c r="J90" s="48">
        <f>IF(FIRE0902_working!J90="..","..",ROUND(FIRE0902_working!J90,0))</f>
        <v>73</v>
      </c>
      <c r="K90" s="48">
        <f>IF(FIRE0902_working!K90="..","..",ROUND(FIRE0902_working!K90,0))</f>
        <v>71</v>
      </c>
      <c r="L90" s="48">
        <f>IF(FIRE0902_working!L90="..","..",ROUND(FIRE0902_working!L90,0))</f>
        <v>79</v>
      </c>
      <c r="M90" s="48">
        <f>IF(FIRE0902_working!M90="..","..",ROUND(FIRE0902_working!M90,0))</f>
        <v>78</v>
      </c>
      <c r="N90" s="48">
        <f>IF(FIRE0902_working!N90="..","..",ROUND(FIRE0902_working!N90,0))</f>
        <v>64</v>
      </c>
      <c r="O90" s="48">
        <f>IF(FIRE0902_working!O90="..","..",ROUND(FIRE0902_working!O90,0))</f>
        <v>70</v>
      </c>
      <c r="P90" s="48">
        <f>IF(FIRE0902_working!P90="..","..",ROUND(FIRE0902_working!P90,0))</f>
        <v>90</v>
      </c>
      <c r="Q90" s="48">
        <f>IF(FIRE0902_working!P90="..","..",ROUND(FIRE0902_working!Q90,0))</f>
        <v>90</v>
      </c>
      <c r="R90" s="74">
        <f>IF(FIRE0902_working!Q90="..","..",ROUND(FIRE0902_working!R90,0))</f>
        <v>93</v>
      </c>
      <c r="S90" s="75">
        <f>IF(FIRE0902_working!S90="..","..",ROUND(FIRE0902_working!S90,0))</f>
        <v>90</v>
      </c>
      <c r="T90" s="74">
        <f>IF(FIRE0902_working!T90="..","..",ROUND(FIRE0902_working!T90,0))</f>
        <v>93</v>
      </c>
      <c r="U90" s="47"/>
      <c r="V90" s="47"/>
      <c r="W90" s="47"/>
      <c r="X90" s="47"/>
      <c r="Y90" s="47"/>
      <c r="Z90" s="47"/>
      <c r="AA90" s="47"/>
      <c r="AB90" s="47"/>
      <c r="AC90" s="47"/>
      <c r="AD90" s="47"/>
      <c r="AE90" s="47"/>
      <c r="AF90" s="47"/>
      <c r="AG90" s="47"/>
      <c r="AH90" s="47"/>
    </row>
    <row r="91" spans="1:34" x14ac:dyDescent="0.2">
      <c r="A91" s="95" t="s">
        <v>65</v>
      </c>
      <c r="B91" s="61" t="s">
        <v>23</v>
      </c>
      <c r="C91" s="48">
        <f>IF(FIRE0902_working!C91="..","..",ROUND(FIRE0902_working!C91,0))</f>
        <v>2123</v>
      </c>
      <c r="D91" s="48">
        <f>IF(FIRE0902_working!D91="..","..",ROUND(FIRE0902_working!D91,0))</f>
        <v>1850</v>
      </c>
      <c r="E91" s="48">
        <f>IF(FIRE0902_working!E91="..","..",ROUND(FIRE0902_working!E91,0))</f>
        <v>1664</v>
      </c>
      <c r="F91" s="48">
        <f>IF(FIRE0902_working!F91="..","..",ROUND(FIRE0902_working!F91,0))</f>
        <v>1697</v>
      </c>
      <c r="G91" s="48">
        <f>IF(FIRE0902_working!G91="..","..",ROUND(FIRE0902_working!G91,0))</f>
        <v>1654</v>
      </c>
      <c r="H91" s="48">
        <f>IF(FIRE0902_working!H91="..","..",ROUND(FIRE0902_working!H91,0))</f>
        <v>1867</v>
      </c>
      <c r="I91" s="48">
        <f>IF(FIRE0902_working!I91="..","..",ROUND(FIRE0902_working!I91,0))</f>
        <v>1859</v>
      </c>
      <c r="J91" s="48">
        <f>IF(FIRE0902_working!J91="..","..",ROUND(FIRE0902_working!J91,0))</f>
        <v>1870</v>
      </c>
      <c r="K91" s="48">
        <f>IF(FIRE0902_working!K91="..","..",ROUND(FIRE0902_working!K91,0))</f>
        <v>1983</v>
      </c>
      <c r="L91" s="48">
        <f>IF(FIRE0902_working!L91="..","..",ROUND(FIRE0902_working!L91,0))</f>
        <v>1921</v>
      </c>
      <c r="M91" s="48">
        <f>IF(FIRE0902_working!M91="..","..",ROUND(FIRE0902_working!M91,0))</f>
        <v>2199</v>
      </c>
      <c r="N91" s="48">
        <f>IF(FIRE0902_working!N91="..","..",ROUND(FIRE0902_working!N91,0))</f>
        <v>1820</v>
      </c>
      <c r="O91" s="48">
        <f>IF(FIRE0902_working!O91="..","..",ROUND(FIRE0902_working!O91,0))</f>
        <v>2554</v>
      </c>
      <c r="P91" s="48">
        <f>IF(FIRE0902_working!P91="..","..",ROUND(FIRE0902_working!P91,0))</f>
        <v>2397</v>
      </c>
      <c r="Q91" s="48">
        <f>IF(FIRE0902_working!P91="..","..",ROUND(FIRE0902_working!Q91,0))</f>
        <v>2158</v>
      </c>
      <c r="R91" s="74">
        <f>IF(FIRE0902_working!Q91="..","..",ROUND(FIRE0902_working!R91,0))</f>
        <v>2078</v>
      </c>
      <c r="S91" s="75">
        <f>IF(FIRE0902_working!S91="..","..",ROUND(FIRE0902_working!S91,0))</f>
        <v>2158</v>
      </c>
      <c r="T91" s="74">
        <f>IF(FIRE0902_working!T91="..","..",ROUND(FIRE0902_working!T91,0))</f>
        <v>2078</v>
      </c>
      <c r="U91" s="47"/>
      <c r="V91" s="47"/>
      <c r="W91" s="47"/>
      <c r="X91" s="47"/>
      <c r="Y91" s="47"/>
      <c r="Z91" s="47"/>
      <c r="AA91" s="47"/>
      <c r="AB91" s="47"/>
      <c r="AC91" s="47"/>
      <c r="AD91" s="47"/>
      <c r="AE91" s="47"/>
      <c r="AF91" s="47"/>
      <c r="AG91" s="47"/>
      <c r="AH91" s="47"/>
    </row>
    <row r="92" spans="1:34" s="91" customFormat="1" ht="15.75" x14ac:dyDescent="0.25">
      <c r="A92" s="94" t="s">
        <v>73</v>
      </c>
      <c r="B92" s="59" t="s">
        <v>12</v>
      </c>
      <c r="C92" s="45">
        <f>IF(FIRE0902_working!C92="..","..",ROUND(FIRE0902_working!C92,0))</f>
        <v>5288</v>
      </c>
      <c r="D92" s="45">
        <f>IF(FIRE0902_working!D92="..","..",ROUND(FIRE0902_working!D92,0))</f>
        <v>5419</v>
      </c>
      <c r="E92" s="45">
        <f>IF(FIRE0902_working!E92="..","..",ROUND(FIRE0902_working!E92,0))</f>
        <v>5353</v>
      </c>
      <c r="F92" s="45">
        <f>IF(FIRE0902_working!F92="..","..",ROUND(FIRE0902_working!F92,0))</f>
        <v>4887</v>
      </c>
      <c r="G92" s="45">
        <f>IF(FIRE0902_working!G92="..","..",ROUND(FIRE0902_working!G92,0))</f>
        <v>4891</v>
      </c>
      <c r="H92" s="45">
        <f>IF(FIRE0902_working!H92="..","..",ROUND(FIRE0902_working!H92,0))</f>
        <v>4398</v>
      </c>
      <c r="I92" s="45">
        <f>IF(FIRE0902_working!I92="..","..",ROUND(FIRE0902_working!I92,0))</f>
        <v>4416</v>
      </c>
      <c r="J92" s="45">
        <f>IF(FIRE0902_working!J92="..","..",ROUND(FIRE0902_working!J92,0))</f>
        <v>4723</v>
      </c>
      <c r="K92" s="45">
        <f>IF(FIRE0902_working!K92="..","..",ROUND(FIRE0902_working!K92,0))</f>
        <v>4634</v>
      </c>
      <c r="L92" s="45">
        <f>IF(FIRE0902_working!L92="..","..",ROUND(FIRE0902_working!L92,0))</f>
        <v>4954</v>
      </c>
      <c r="M92" s="45">
        <f>IF(FIRE0902_working!M92="..","..",ROUND(FIRE0902_working!M92,0))</f>
        <v>4724</v>
      </c>
      <c r="N92" s="45">
        <f>IF(FIRE0902_working!N92="..","..",ROUND(FIRE0902_working!N92,0))</f>
        <v>5160</v>
      </c>
      <c r="O92" s="45">
        <f>IF(FIRE0902_working!O92="..","..",ROUND(FIRE0902_working!O92,0))</f>
        <v>5866</v>
      </c>
      <c r="P92" s="45">
        <f>IF(FIRE0902_working!P92="..","..",ROUND(FIRE0902_working!P92,0))</f>
        <v>5992</v>
      </c>
      <c r="Q92" s="45">
        <f>IF(FIRE0902_working!P92="..","..",ROUND(FIRE0902_working!Q92,0))</f>
        <v>5858</v>
      </c>
      <c r="R92" s="72">
        <f>IF(FIRE0902_working!Q92="..","..",ROUND(FIRE0902_working!R92,0))</f>
        <v>5873</v>
      </c>
      <c r="S92" s="73">
        <f>IF(FIRE0902_working!S92="..","..",ROUND(FIRE0902_working!S92,0))</f>
        <v>5858</v>
      </c>
      <c r="T92" s="72">
        <f>IF(FIRE0902_working!T92="..","..",ROUND(FIRE0902_working!T92,0))</f>
        <v>5873</v>
      </c>
      <c r="U92" s="47"/>
      <c r="V92" s="47"/>
      <c r="W92" s="47"/>
      <c r="X92" s="47"/>
      <c r="Y92" s="47"/>
      <c r="Z92" s="47"/>
      <c r="AA92" s="47"/>
      <c r="AB92" s="47"/>
      <c r="AC92" s="47"/>
      <c r="AD92" s="47"/>
      <c r="AE92" s="47"/>
      <c r="AF92" s="47"/>
      <c r="AG92" s="47"/>
      <c r="AH92" s="47">
        <v>0</v>
      </c>
    </row>
    <row r="93" spans="1:34" x14ac:dyDescent="0.2">
      <c r="A93" s="95" t="s">
        <v>73</v>
      </c>
      <c r="B93" s="61" t="s">
        <v>74</v>
      </c>
      <c r="C93" s="48">
        <f>IF(FIRE0902_working!C93="..","..",ROUND(FIRE0902_working!C93,0))</f>
        <v>29</v>
      </c>
      <c r="D93" s="48">
        <f>IF(FIRE0902_working!D93="..","..",ROUND(FIRE0902_working!D93,0))</f>
        <v>14</v>
      </c>
      <c r="E93" s="48">
        <f>IF(FIRE0902_working!E93="..","..",ROUND(FIRE0902_working!E93,0))</f>
        <v>19</v>
      </c>
      <c r="F93" s="48">
        <f>IF(FIRE0902_working!F93="..","..",ROUND(FIRE0902_working!F93,0))</f>
        <v>36</v>
      </c>
      <c r="G93" s="48">
        <f>IF(FIRE0902_working!G93="..","..",ROUND(FIRE0902_working!G93,0))</f>
        <v>42</v>
      </c>
      <c r="H93" s="48">
        <f>IF(FIRE0902_working!H93="..","..",ROUND(FIRE0902_working!H93,0))</f>
        <v>68</v>
      </c>
      <c r="I93" s="48">
        <f>IF(FIRE0902_working!I93="..","..",ROUND(FIRE0902_working!I93,0))</f>
        <v>39</v>
      </c>
      <c r="J93" s="48">
        <f>IF(FIRE0902_working!J93="..","..",ROUND(FIRE0902_working!J93,0))</f>
        <v>31</v>
      </c>
      <c r="K93" s="48">
        <f>IF(FIRE0902_working!K93="..","..",ROUND(FIRE0902_working!K93,0))</f>
        <v>25</v>
      </c>
      <c r="L93" s="48">
        <f>IF(FIRE0902_working!L93="..","..",ROUND(FIRE0902_working!L93,0))</f>
        <v>26</v>
      </c>
      <c r="M93" s="48">
        <f>IF(FIRE0902_working!M93="..","..",ROUND(FIRE0902_working!M93,0))</f>
        <v>12</v>
      </c>
      <c r="N93" s="48">
        <f>IF(FIRE0902_working!N93="..","..",ROUND(FIRE0902_working!N93,0))</f>
        <v>10</v>
      </c>
      <c r="O93" s="48">
        <f>IF(FIRE0902_working!O93="..","..",ROUND(FIRE0902_working!O93,0))</f>
        <v>14</v>
      </c>
      <c r="P93" s="48">
        <f>IF(FIRE0902_working!P93="..","..",ROUND(FIRE0902_working!P93,0))</f>
        <v>15</v>
      </c>
      <c r="Q93" s="48">
        <f>IF(FIRE0902_working!P93="..","..",ROUND(FIRE0902_working!Q93,0))</f>
        <v>10</v>
      </c>
      <c r="R93" s="74">
        <f>IF(FIRE0902_working!Q93="..","..",ROUND(FIRE0902_working!R93,0))</f>
        <v>11</v>
      </c>
      <c r="S93" s="75">
        <f>IF(FIRE0902_working!S93="..","..",ROUND(FIRE0902_working!S93,0))</f>
        <v>10</v>
      </c>
      <c r="T93" s="74">
        <f>IF(FIRE0902_working!T93="..","..",ROUND(FIRE0902_working!T93,0))</f>
        <v>11</v>
      </c>
      <c r="U93" s="47"/>
      <c r="V93" s="47"/>
      <c r="W93" s="47"/>
      <c r="X93" s="47"/>
      <c r="Y93" s="47"/>
      <c r="Z93" s="47"/>
      <c r="AA93" s="47"/>
      <c r="AB93" s="47"/>
      <c r="AC93" s="47"/>
      <c r="AD93" s="47"/>
      <c r="AE93" s="47"/>
      <c r="AF93" s="47"/>
      <c r="AG93" s="47"/>
      <c r="AH93" s="47"/>
    </row>
    <row r="94" spans="1:34" x14ac:dyDescent="0.2">
      <c r="A94" s="95" t="s">
        <v>73</v>
      </c>
      <c r="B94" s="61" t="s">
        <v>75</v>
      </c>
      <c r="C94" s="48">
        <f>IF(FIRE0902_working!C94="..","..",ROUND(FIRE0902_working!C94,0))</f>
        <v>931</v>
      </c>
      <c r="D94" s="48">
        <f>IF(FIRE0902_working!D94="..","..",ROUND(FIRE0902_working!D94,0))</f>
        <v>1061</v>
      </c>
      <c r="E94" s="48">
        <f>IF(FIRE0902_working!E94="..","..",ROUND(FIRE0902_working!E94,0))</f>
        <v>1013</v>
      </c>
      <c r="F94" s="48">
        <f>IF(FIRE0902_working!F94="..","..",ROUND(FIRE0902_working!F94,0))</f>
        <v>870</v>
      </c>
      <c r="G94" s="48">
        <f>IF(FIRE0902_working!G94="..","..",ROUND(FIRE0902_working!G94,0))</f>
        <v>862</v>
      </c>
      <c r="H94" s="48">
        <f>IF(FIRE0902_working!H94="..","..",ROUND(FIRE0902_working!H94,0))</f>
        <v>814</v>
      </c>
      <c r="I94" s="48">
        <f>IF(FIRE0902_working!I94="..","..",ROUND(FIRE0902_working!I94,0))</f>
        <v>783</v>
      </c>
      <c r="J94" s="48">
        <f>IF(FIRE0902_working!J94="..","..",ROUND(FIRE0902_working!J94,0))</f>
        <v>876</v>
      </c>
      <c r="K94" s="48">
        <f>IF(FIRE0902_working!K94="..","..",ROUND(FIRE0902_working!K94,0))</f>
        <v>880</v>
      </c>
      <c r="L94" s="48">
        <f>IF(FIRE0902_working!L94="..","..",ROUND(FIRE0902_working!L94,0))</f>
        <v>974</v>
      </c>
      <c r="M94" s="48">
        <f>IF(FIRE0902_working!M94="..","..",ROUND(FIRE0902_working!M94,0))</f>
        <v>796</v>
      </c>
      <c r="N94" s="48">
        <f>IF(FIRE0902_working!N94="..","..",ROUND(FIRE0902_working!N94,0))</f>
        <v>943</v>
      </c>
      <c r="O94" s="48">
        <f>IF(FIRE0902_working!O94="..","..",ROUND(FIRE0902_working!O94,0))</f>
        <v>1178</v>
      </c>
      <c r="P94" s="48">
        <f>IF(FIRE0902_working!P94="..","..",ROUND(FIRE0902_working!P94,0))</f>
        <v>1181</v>
      </c>
      <c r="Q94" s="48">
        <f>IF(FIRE0902_working!P94="..","..",ROUND(FIRE0902_working!Q94,0))</f>
        <v>1229</v>
      </c>
      <c r="R94" s="74">
        <f>IF(FIRE0902_working!Q94="..","..",ROUND(FIRE0902_working!R94,0))</f>
        <v>1100</v>
      </c>
      <c r="S94" s="75">
        <f>IF(FIRE0902_working!S94="..","..",ROUND(FIRE0902_working!S94,0))</f>
        <v>1229</v>
      </c>
      <c r="T94" s="74">
        <f>IF(FIRE0902_working!T94="..","..",ROUND(FIRE0902_working!T94,0))</f>
        <v>1100</v>
      </c>
      <c r="U94" s="47"/>
      <c r="V94" s="47"/>
      <c r="W94" s="47"/>
      <c r="X94" s="47"/>
      <c r="Y94" s="47"/>
      <c r="Z94" s="47"/>
      <c r="AA94" s="47"/>
      <c r="AB94" s="47"/>
      <c r="AC94" s="47"/>
      <c r="AD94" s="47"/>
      <c r="AE94" s="47"/>
      <c r="AF94" s="47"/>
      <c r="AG94" s="47"/>
      <c r="AH94" s="47"/>
    </row>
    <row r="95" spans="1:34" x14ac:dyDescent="0.2">
      <c r="A95" s="95" t="s">
        <v>73</v>
      </c>
      <c r="B95" s="61" t="s">
        <v>76</v>
      </c>
      <c r="C95" s="48">
        <f>IF(FIRE0902_working!C95="..","..",ROUND(FIRE0902_working!C95,0))</f>
        <v>639</v>
      </c>
      <c r="D95" s="48">
        <f>IF(FIRE0902_working!D95="..","..",ROUND(FIRE0902_working!D95,0))</f>
        <v>727</v>
      </c>
      <c r="E95" s="48">
        <f>IF(FIRE0902_working!E95="..","..",ROUND(FIRE0902_working!E95,0))</f>
        <v>693</v>
      </c>
      <c r="F95" s="48">
        <f>IF(FIRE0902_working!F95="..","..",ROUND(FIRE0902_working!F95,0))</f>
        <v>141</v>
      </c>
      <c r="G95" s="48">
        <f>IF(FIRE0902_working!G95="..","..",ROUND(FIRE0902_working!G95,0))</f>
        <v>109</v>
      </c>
      <c r="H95" s="48">
        <f>IF(FIRE0902_working!H95="..","..",ROUND(FIRE0902_working!H95,0))</f>
        <v>97</v>
      </c>
      <c r="I95" s="48">
        <f>IF(FIRE0902_working!I95="..","..",ROUND(FIRE0902_working!I95,0))</f>
        <v>104</v>
      </c>
      <c r="J95" s="48">
        <f>IF(FIRE0902_working!J95="..","..",ROUND(FIRE0902_working!J95,0))</f>
        <v>132</v>
      </c>
      <c r="K95" s="48">
        <f>IF(FIRE0902_working!K95="..","..",ROUND(FIRE0902_working!K95,0))</f>
        <v>137</v>
      </c>
      <c r="L95" s="48">
        <f>IF(FIRE0902_working!L95="..","..",ROUND(FIRE0902_working!L95,0))</f>
        <v>183</v>
      </c>
      <c r="M95" s="48">
        <f>IF(FIRE0902_working!M95="..","..",ROUND(FIRE0902_working!M95,0))</f>
        <v>160</v>
      </c>
      <c r="N95" s="48">
        <f>IF(FIRE0902_working!N95="..","..",ROUND(FIRE0902_working!N95,0))</f>
        <v>210</v>
      </c>
      <c r="O95" s="48">
        <f>IF(FIRE0902_working!O95="..","..",ROUND(FIRE0902_working!O95,0))</f>
        <v>257</v>
      </c>
      <c r="P95" s="48">
        <f>IF(FIRE0902_working!P95="..","..",ROUND(FIRE0902_working!P95,0))</f>
        <v>221</v>
      </c>
      <c r="Q95" s="48">
        <f>IF(FIRE0902_working!P95="..","..",ROUND(FIRE0902_working!Q95,0))</f>
        <v>238</v>
      </c>
      <c r="R95" s="74">
        <f>IF(FIRE0902_working!Q95="..","..",ROUND(FIRE0902_working!R95,0))</f>
        <v>231</v>
      </c>
      <c r="S95" s="75">
        <f>IF(FIRE0902_working!S95="..","..",ROUND(FIRE0902_working!S95,0))</f>
        <v>238</v>
      </c>
      <c r="T95" s="74">
        <f>IF(FIRE0902_working!T95="..","..",ROUND(FIRE0902_working!T95,0))</f>
        <v>231</v>
      </c>
      <c r="U95" s="47"/>
      <c r="V95" s="47"/>
      <c r="W95" s="47"/>
      <c r="X95" s="47"/>
      <c r="Y95" s="47"/>
      <c r="Z95" s="47"/>
      <c r="AA95" s="47"/>
      <c r="AB95" s="47"/>
      <c r="AC95" s="47"/>
      <c r="AD95" s="47"/>
      <c r="AE95" s="47"/>
      <c r="AF95" s="47"/>
      <c r="AG95" s="47"/>
      <c r="AH95" s="47"/>
    </row>
    <row r="96" spans="1:34" x14ac:dyDescent="0.2">
      <c r="A96" s="95" t="s">
        <v>73</v>
      </c>
      <c r="B96" s="61" t="s">
        <v>77</v>
      </c>
      <c r="C96" s="48">
        <f>IF(FIRE0902_working!C96="..","..",ROUND(FIRE0902_working!C96,0))</f>
        <v>27</v>
      </c>
      <c r="D96" s="48">
        <f>IF(FIRE0902_working!D96="..","..",ROUND(FIRE0902_working!D96,0))</f>
        <v>38</v>
      </c>
      <c r="E96" s="48">
        <f>IF(FIRE0902_working!E96="..","..",ROUND(FIRE0902_working!E96,0))</f>
        <v>31</v>
      </c>
      <c r="F96" s="48">
        <f>IF(FIRE0902_working!F96="..","..",ROUND(FIRE0902_working!F96,0))</f>
        <v>159</v>
      </c>
      <c r="G96" s="48">
        <f>IF(FIRE0902_working!G96="..","..",ROUND(FIRE0902_working!G96,0))</f>
        <v>220</v>
      </c>
      <c r="H96" s="48">
        <f>IF(FIRE0902_working!H96="..","..",ROUND(FIRE0902_working!H96,0))</f>
        <v>220</v>
      </c>
      <c r="I96" s="48">
        <f>IF(FIRE0902_working!I96="..","..",ROUND(FIRE0902_working!I96,0))</f>
        <v>225</v>
      </c>
      <c r="J96" s="48">
        <f>IF(FIRE0902_working!J96="..","..",ROUND(FIRE0902_working!J96,0))</f>
        <v>234</v>
      </c>
      <c r="K96" s="48">
        <f>IF(FIRE0902_working!K96="..","..",ROUND(FIRE0902_working!K96,0))</f>
        <v>226</v>
      </c>
      <c r="L96" s="48">
        <f>IF(FIRE0902_working!L96="..","..",ROUND(FIRE0902_working!L96,0))</f>
        <v>237</v>
      </c>
      <c r="M96" s="48">
        <f>IF(FIRE0902_working!M96="..","..",ROUND(FIRE0902_working!M96,0))</f>
        <v>227</v>
      </c>
      <c r="N96" s="48">
        <f>IF(FIRE0902_working!N96="..","..",ROUND(FIRE0902_working!N96,0))</f>
        <v>265</v>
      </c>
      <c r="O96" s="48">
        <f>IF(FIRE0902_working!O96="..","..",ROUND(FIRE0902_working!O96,0))</f>
        <v>290</v>
      </c>
      <c r="P96" s="48">
        <f>IF(FIRE0902_working!P96="..","..",ROUND(FIRE0902_working!P96,0))</f>
        <v>258</v>
      </c>
      <c r="Q96" s="48">
        <f>IF(FIRE0902_working!P96="..","..",ROUND(FIRE0902_working!Q96,0))</f>
        <v>223</v>
      </c>
      <c r="R96" s="74">
        <f>IF(FIRE0902_working!Q96="..","..",ROUND(FIRE0902_working!R96,0))</f>
        <v>211</v>
      </c>
      <c r="S96" s="75">
        <f>IF(FIRE0902_working!S96="..","..",ROUND(FIRE0902_working!S96,0))</f>
        <v>223</v>
      </c>
      <c r="T96" s="74">
        <f>IF(FIRE0902_working!T96="..","..",ROUND(FIRE0902_working!T96,0))</f>
        <v>211</v>
      </c>
      <c r="U96" s="47"/>
      <c r="V96" s="47"/>
      <c r="W96" s="47"/>
      <c r="X96" s="47"/>
      <c r="Y96" s="47"/>
      <c r="Z96" s="47"/>
      <c r="AA96" s="47"/>
      <c r="AB96" s="47"/>
      <c r="AC96" s="47"/>
      <c r="AD96" s="47"/>
      <c r="AE96" s="47"/>
      <c r="AF96" s="47"/>
      <c r="AG96" s="47"/>
      <c r="AH96" s="47"/>
    </row>
    <row r="97" spans="1:34" x14ac:dyDescent="0.2">
      <c r="A97" s="95" t="s">
        <v>73</v>
      </c>
      <c r="B97" s="61" t="s">
        <v>78</v>
      </c>
      <c r="C97" s="48">
        <f>IF(FIRE0902_working!C97="..","..",ROUND(FIRE0902_working!C97,0))</f>
        <v>72</v>
      </c>
      <c r="D97" s="48">
        <f>IF(FIRE0902_working!D97="..","..",ROUND(FIRE0902_working!D97,0))</f>
        <v>75</v>
      </c>
      <c r="E97" s="48">
        <f>IF(FIRE0902_working!E97="..","..",ROUND(FIRE0902_working!E97,0))</f>
        <v>60</v>
      </c>
      <c r="F97" s="48">
        <f>IF(FIRE0902_working!F97="..","..",ROUND(FIRE0902_working!F97,0))</f>
        <v>36</v>
      </c>
      <c r="G97" s="48">
        <f>IF(FIRE0902_working!G97="..","..",ROUND(FIRE0902_working!G97,0))</f>
        <v>26</v>
      </c>
      <c r="H97" s="48">
        <f>IF(FIRE0902_working!H97="..","..",ROUND(FIRE0902_working!H97,0))</f>
        <v>33</v>
      </c>
      <c r="I97" s="48">
        <f>IF(FIRE0902_working!I97="..","..",ROUND(FIRE0902_working!I97,0))</f>
        <v>27</v>
      </c>
      <c r="J97" s="48">
        <f>IF(FIRE0902_working!J97="..","..",ROUND(FIRE0902_working!J97,0))</f>
        <v>22</v>
      </c>
      <c r="K97" s="48">
        <f>IF(FIRE0902_working!K97="..","..",ROUND(FIRE0902_working!K97,0))</f>
        <v>33</v>
      </c>
      <c r="L97" s="48">
        <f>IF(FIRE0902_working!L97="..","..",ROUND(FIRE0902_working!L97,0))</f>
        <v>26</v>
      </c>
      <c r="M97" s="48">
        <f>IF(FIRE0902_working!M97="..","..",ROUND(FIRE0902_working!M97,0))</f>
        <v>28</v>
      </c>
      <c r="N97" s="48">
        <f>IF(FIRE0902_working!N97="..","..",ROUND(FIRE0902_working!N97,0))</f>
        <v>31</v>
      </c>
      <c r="O97" s="48">
        <f>IF(FIRE0902_working!O97="..","..",ROUND(FIRE0902_working!O97,0))</f>
        <v>20</v>
      </c>
      <c r="P97" s="48">
        <f>IF(FIRE0902_working!P97="..","..",ROUND(FIRE0902_working!P97,0))</f>
        <v>17</v>
      </c>
      <c r="Q97" s="48">
        <f>IF(FIRE0902_working!P97="..","..",ROUND(FIRE0902_working!Q97,0))</f>
        <v>17</v>
      </c>
      <c r="R97" s="74">
        <f>IF(FIRE0902_working!Q97="..","..",ROUND(FIRE0902_working!R97,0))</f>
        <v>35</v>
      </c>
      <c r="S97" s="75">
        <f>IF(FIRE0902_working!S97="..","..",ROUND(FIRE0902_working!S97,0))</f>
        <v>17</v>
      </c>
      <c r="T97" s="74">
        <f>IF(FIRE0902_working!T97="..","..",ROUND(FIRE0902_working!T97,0))</f>
        <v>35</v>
      </c>
      <c r="U97" s="47"/>
      <c r="V97" s="47"/>
      <c r="W97" s="47"/>
      <c r="X97" s="47"/>
      <c r="Y97" s="47"/>
      <c r="Z97" s="47"/>
      <c r="AA97" s="47"/>
      <c r="AB97" s="47"/>
      <c r="AC97" s="47"/>
      <c r="AD97" s="47"/>
      <c r="AE97" s="47"/>
      <c r="AF97" s="47"/>
      <c r="AG97" s="47"/>
      <c r="AH97" s="47"/>
    </row>
    <row r="98" spans="1:34" x14ac:dyDescent="0.2">
      <c r="A98" s="95" t="s">
        <v>73</v>
      </c>
      <c r="B98" s="61" t="s">
        <v>79</v>
      </c>
      <c r="C98" s="48">
        <f>IF(FIRE0902_working!C98="..","..",ROUND(FIRE0902_working!C98,0))</f>
        <v>409</v>
      </c>
      <c r="D98" s="48">
        <f>IF(FIRE0902_working!D98="..","..",ROUND(FIRE0902_working!D98,0))</f>
        <v>409</v>
      </c>
      <c r="E98" s="48">
        <f>IF(FIRE0902_working!E98="..","..",ROUND(FIRE0902_working!E98,0))</f>
        <v>372</v>
      </c>
      <c r="F98" s="48">
        <f>IF(FIRE0902_working!F98="..","..",ROUND(FIRE0902_working!F98,0))</f>
        <v>202</v>
      </c>
      <c r="G98" s="48">
        <f>IF(FIRE0902_working!G98="..","..",ROUND(FIRE0902_working!G98,0))</f>
        <v>194</v>
      </c>
      <c r="H98" s="48">
        <f>IF(FIRE0902_working!H98="..","..",ROUND(FIRE0902_working!H98,0))</f>
        <v>190</v>
      </c>
      <c r="I98" s="48">
        <f>IF(FIRE0902_working!I98="..","..",ROUND(FIRE0902_working!I98,0))</f>
        <v>156</v>
      </c>
      <c r="J98" s="48">
        <f>IF(FIRE0902_working!J98="..","..",ROUND(FIRE0902_working!J98,0))</f>
        <v>154</v>
      </c>
      <c r="K98" s="48">
        <f>IF(FIRE0902_working!K98="..","..",ROUND(FIRE0902_working!K98,0))</f>
        <v>161</v>
      </c>
      <c r="L98" s="48">
        <f>IF(FIRE0902_working!L98="..","..",ROUND(FIRE0902_working!L98,0))</f>
        <v>159</v>
      </c>
      <c r="M98" s="48">
        <f>IF(FIRE0902_working!M98="..","..",ROUND(FIRE0902_working!M98,0))</f>
        <v>176</v>
      </c>
      <c r="N98" s="48">
        <f>IF(FIRE0902_working!N98="..","..",ROUND(FIRE0902_working!N98,0))</f>
        <v>183</v>
      </c>
      <c r="O98" s="48">
        <f>IF(FIRE0902_working!O98="..","..",ROUND(FIRE0902_working!O98,0))</f>
        <v>194</v>
      </c>
      <c r="P98" s="48">
        <f>IF(FIRE0902_working!P98="..","..",ROUND(FIRE0902_working!P98,0))</f>
        <v>213</v>
      </c>
      <c r="Q98" s="48">
        <f>IF(FIRE0902_working!P98="..","..",ROUND(FIRE0902_working!Q98,0))</f>
        <v>193</v>
      </c>
      <c r="R98" s="74">
        <f>IF(FIRE0902_working!Q98="..","..",ROUND(FIRE0902_working!R98,0))</f>
        <v>191</v>
      </c>
      <c r="S98" s="75">
        <f>IF(FIRE0902_working!S98="..","..",ROUND(FIRE0902_working!S98,0))</f>
        <v>193</v>
      </c>
      <c r="T98" s="74">
        <f>IF(FIRE0902_working!T98="..","..",ROUND(FIRE0902_working!T98,0))</f>
        <v>191</v>
      </c>
      <c r="U98" s="47"/>
      <c r="V98" s="47"/>
      <c r="W98" s="47"/>
      <c r="X98" s="47"/>
      <c r="Y98" s="47"/>
      <c r="Z98" s="47"/>
      <c r="AA98" s="47"/>
      <c r="AB98" s="47"/>
      <c r="AC98" s="47"/>
      <c r="AD98" s="47"/>
      <c r="AE98" s="47"/>
      <c r="AF98" s="47"/>
      <c r="AG98" s="47"/>
      <c r="AH98" s="47"/>
    </row>
    <row r="99" spans="1:34" x14ac:dyDescent="0.2">
      <c r="A99" s="95" t="s">
        <v>73</v>
      </c>
      <c r="B99" s="61" t="s">
        <v>80</v>
      </c>
      <c r="C99" s="48">
        <f>IF(FIRE0902_working!C99="..","..",ROUND(FIRE0902_working!C99,0))</f>
        <v>41</v>
      </c>
      <c r="D99" s="48">
        <f>IF(FIRE0902_working!D99="..","..",ROUND(FIRE0902_working!D99,0))</f>
        <v>38</v>
      </c>
      <c r="E99" s="48">
        <f>IF(FIRE0902_working!E99="..","..",ROUND(FIRE0902_working!E99,0))</f>
        <v>47</v>
      </c>
      <c r="F99" s="48">
        <f>IF(FIRE0902_working!F99="..","..",ROUND(FIRE0902_working!F99,0))</f>
        <v>16</v>
      </c>
      <c r="G99" s="48">
        <f>IF(FIRE0902_working!G99="..","..",ROUND(FIRE0902_working!G99,0))</f>
        <v>5</v>
      </c>
      <c r="H99" s="48">
        <f>IF(FIRE0902_working!H99="..","..",ROUND(FIRE0902_working!H99,0))</f>
        <v>7</v>
      </c>
      <c r="I99" s="48">
        <f>IF(FIRE0902_working!I99="..","..",ROUND(FIRE0902_working!I99,0))</f>
        <v>4</v>
      </c>
      <c r="J99" s="48">
        <f>IF(FIRE0902_working!J99="..","..",ROUND(FIRE0902_working!J99,0))</f>
        <v>8</v>
      </c>
      <c r="K99" s="48">
        <f>IF(FIRE0902_working!K99="..","..",ROUND(FIRE0902_working!K99,0))</f>
        <v>10</v>
      </c>
      <c r="L99" s="48">
        <f>IF(FIRE0902_working!L99="..","..",ROUND(FIRE0902_working!L99,0))</f>
        <v>4</v>
      </c>
      <c r="M99" s="48">
        <f>IF(FIRE0902_working!M99="..","..",ROUND(FIRE0902_working!M99,0))</f>
        <v>18</v>
      </c>
      <c r="N99" s="48">
        <f>IF(FIRE0902_working!N99="..","..",ROUND(FIRE0902_working!N99,0))</f>
        <v>18</v>
      </c>
      <c r="O99" s="48">
        <f>IF(FIRE0902_working!O99="..","..",ROUND(FIRE0902_working!O99,0))</f>
        <v>16</v>
      </c>
      <c r="P99" s="48">
        <f>IF(FIRE0902_working!P99="..","..",ROUND(FIRE0902_working!P99,0))</f>
        <v>13</v>
      </c>
      <c r="Q99" s="48">
        <f>IF(FIRE0902_working!P99="..","..",ROUND(FIRE0902_working!Q99,0))</f>
        <v>8</v>
      </c>
      <c r="R99" s="74">
        <f>IF(FIRE0902_working!Q99="..","..",ROUND(FIRE0902_working!R99,0))</f>
        <v>22</v>
      </c>
      <c r="S99" s="75">
        <f>IF(FIRE0902_working!S99="..","..",ROUND(FIRE0902_working!S99,0))</f>
        <v>8</v>
      </c>
      <c r="T99" s="74">
        <f>IF(FIRE0902_working!T99="..","..",ROUND(FIRE0902_working!T99,0))</f>
        <v>22</v>
      </c>
      <c r="U99" s="47"/>
      <c r="V99" s="47"/>
      <c r="W99" s="47"/>
      <c r="X99" s="47"/>
      <c r="Y99" s="47"/>
      <c r="Z99" s="47"/>
      <c r="AA99" s="47"/>
      <c r="AB99" s="47"/>
      <c r="AC99" s="47"/>
      <c r="AD99" s="47"/>
      <c r="AE99" s="47"/>
      <c r="AF99" s="47"/>
      <c r="AG99" s="47"/>
      <c r="AH99" s="47"/>
    </row>
    <row r="100" spans="1:34" x14ac:dyDescent="0.2">
      <c r="A100" s="95" t="s">
        <v>73</v>
      </c>
      <c r="B100" s="61" t="s">
        <v>81</v>
      </c>
      <c r="C100" s="48">
        <f>IF(FIRE0902_working!C100="..","..",ROUND(FIRE0902_working!C100,0))</f>
        <v>40</v>
      </c>
      <c r="D100" s="48">
        <f>IF(FIRE0902_working!D100="..","..",ROUND(FIRE0902_working!D100,0))</f>
        <v>38</v>
      </c>
      <c r="E100" s="48">
        <f>IF(FIRE0902_working!E100="..","..",ROUND(FIRE0902_working!E100,0))</f>
        <v>49</v>
      </c>
      <c r="F100" s="48">
        <f>IF(FIRE0902_working!F100="..","..",ROUND(FIRE0902_working!F100,0))</f>
        <v>33</v>
      </c>
      <c r="G100" s="48">
        <f>IF(FIRE0902_working!G100="..","..",ROUND(FIRE0902_working!G100,0))</f>
        <v>34</v>
      </c>
      <c r="H100" s="48">
        <f>IF(FIRE0902_working!H100="..","..",ROUND(FIRE0902_working!H100,0))</f>
        <v>24</v>
      </c>
      <c r="I100" s="48">
        <f>IF(FIRE0902_working!I100="..","..",ROUND(FIRE0902_working!I100,0))</f>
        <v>26</v>
      </c>
      <c r="J100" s="48">
        <f>IF(FIRE0902_working!J100="..","..",ROUND(FIRE0902_working!J100,0))</f>
        <v>21</v>
      </c>
      <c r="K100" s="48">
        <f>IF(FIRE0902_working!K100="..","..",ROUND(FIRE0902_working!K100,0))</f>
        <v>42</v>
      </c>
      <c r="L100" s="48">
        <f>IF(FIRE0902_working!L100="..","..",ROUND(FIRE0902_working!L100,0))</f>
        <v>29</v>
      </c>
      <c r="M100" s="48">
        <f>IF(FIRE0902_working!M100="..","..",ROUND(FIRE0902_working!M100,0))</f>
        <v>29</v>
      </c>
      <c r="N100" s="48">
        <f>IF(FIRE0902_working!N100="..","..",ROUND(FIRE0902_working!N100,0))</f>
        <v>59</v>
      </c>
      <c r="O100" s="48">
        <f>IF(FIRE0902_working!O100="..","..",ROUND(FIRE0902_working!O100,0))</f>
        <v>50</v>
      </c>
      <c r="P100" s="48">
        <f>IF(FIRE0902_working!P100="..","..",ROUND(FIRE0902_working!P100,0))</f>
        <v>47</v>
      </c>
      <c r="Q100" s="48">
        <f>IF(FIRE0902_working!P100="..","..",ROUND(FIRE0902_working!Q100,0))</f>
        <v>57</v>
      </c>
      <c r="R100" s="74">
        <f>IF(FIRE0902_working!Q100="..","..",ROUND(FIRE0902_working!R100,0))</f>
        <v>48</v>
      </c>
      <c r="S100" s="75">
        <f>IF(FIRE0902_working!S100="..","..",ROUND(FIRE0902_working!S100,0))</f>
        <v>57</v>
      </c>
      <c r="T100" s="74">
        <f>IF(FIRE0902_working!T100="..","..",ROUND(FIRE0902_working!T100,0))</f>
        <v>48</v>
      </c>
      <c r="U100" s="47"/>
      <c r="V100" s="47"/>
      <c r="W100" s="47"/>
      <c r="X100" s="47"/>
      <c r="Y100" s="47"/>
      <c r="Z100" s="47"/>
      <c r="AA100" s="47"/>
      <c r="AB100" s="47"/>
      <c r="AC100" s="47"/>
      <c r="AD100" s="47"/>
      <c r="AE100" s="47"/>
      <c r="AF100" s="47"/>
      <c r="AG100" s="47"/>
      <c r="AH100" s="47"/>
    </row>
    <row r="101" spans="1:34" x14ac:dyDescent="0.2">
      <c r="A101" s="95" t="s">
        <v>73</v>
      </c>
      <c r="B101" s="61" t="s">
        <v>82</v>
      </c>
      <c r="C101" s="48">
        <f>IF(FIRE0902_working!C101="..","..",ROUND(FIRE0902_working!C101,0))</f>
        <v>442</v>
      </c>
      <c r="D101" s="48">
        <f>IF(FIRE0902_working!D101="..","..",ROUND(FIRE0902_working!D101,0))</f>
        <v>454</v>
      </c>
      <c r="E101" s="48">
        <f>IF(FIRE0902_working!E101="..","..",ROUND(FIRE0902_working!E101,0))</f>
        <v>430</v>
      </c>
      <c r="F101" s="48">
        <f>IF(FIRE0902_working!F101="..","..",ROUND(FIRE0902_working!F101,0))</f>
        <v>493</v>
      </c>
      <c r="G101" s="48">
        <f>IF(FIRE0902_working!G101="..","..",ROUND(FIRE0902_working!G101,0))</f>
        <v>521</v>
      </c>
      <c r="H101" s="48">
        <f>IF(FIRE0902_working!H101="..","..",ROUND(FIRE0902_working!H101,0))</f>
        <v>422</v>
      </c>
      <c r="I101" s="48">
        <f>IF(FIRE0902_working!I101="..","..",ROUND(FIRE0902_working!I101,0))</f>
        <v>425</v>
      </c>
      <c r="J101" s="48">
        <f>IF(FIRE0902_working!J101="..","..",ROUND(FIRE0902_working!J101,0))</f>
        <v>445</v>
      </c>
      <c r="K101" s="48">
        <f>IF(FIRE0902_working!K101="..","..",ROUND(FIRE0902_working!K101,0))</f>
        <v>394</v>
      </c>
      <c r="L101" s="48">
        <f>IF(FIRE0902_working!L101="..","..",ROUND(FIRE0902_working!L101,0))</f>
        <v>439</v>
      </c>
      <c r="M101" s="48">
        <f>IF(FIRE0902_working!M101="..","..",ROUND(FIRE0902_working!M101,0))</f>
        <v>379</v>
      </c>
      <c r="N101" s="48">
        <f>IF(FIRE0902_working!N101="..","..",ROUND(FIRE0902_working!N101,0))</f>
        <v>400</v>
      </c>
      <c r="O101" s="48">
        <f>IF(FIRE0902_working!O101="..","..",ROUND(FIRE0902_working!O101,0))</f>
        <v>337</v>
      </c>
      <c r="P101" s="48">
        <f>IF(FIRE0902_working!P101="..","..",ROUND(FIRE0902_working!P101,0))</f>
        <v>392</v>
      </c>
      <c r="Q101" s="48">
        <f>IF(FIRE0902_working!P101="..","..",ROUND(FIRE0902_working!Q101,0))</f>
        <v>320</v>
      </c>
      <c r="R101" s="74">
        <f>IF(FIRE0902_working!Q101="..","..",ROUND(FIRE0902_working!R101,0))</f>
        <v>290</v>
      </c>
      <c r="S101" s="75">
        <f>IF(FIRE0902_working!S101="..","..",ROUND(FIRE0902_working!S101,0))</f>
        <v>320</v>
      </c>
      <c r="T101" s="74">
        <f>IF(FIRE0902_working!T101="..","..",ROUND(FIRE0902_working!T101,0))</f>
        <v>290</v>
      </c>
      <c r="U101" s="47"/>
      <c r="V101" s="47"/>
      <c r="W101" s="47"/>
      <c r="X101" s="47"/>
      <c r="Y101" s="47"/>
      <c r="Z101" s="47"/>
      <c r="AA101" s="47"/>
      <c r="AB101" s="47"/>
      <c r="AC101" s="47"/>
      <c r="AD101" s="47"/>
      <c r="AE101" s="47"/>
      <c r="AF101" s="47"/>
      <c r="AG101" s="47"/>
      <c r="AH101" s="47"/>
    </row>
    <row r="102" spans="1:34" x14ac:dyDescent="0.2">
      <c r="A102" s="95" t="s">
        <v>73</v>
      </c>
      <c r="B102" s="61" t="s">
        <v>83</v>
      </c>
      <c r="C102" s="48">
        <f>IF(FIRE0902_working!C102="..","..",ROUND(FIRE0902_working!C102,0))</f>
        <v>289</v>
      </c>
      <c r="D102" s="48">
        <f>IF(FIRE0902_working!D102="..","..",ROUND(FIRE0902_working!D102,0))</f>
        <v>285</v>
      </c>
      <c r="E102" s="48">
        <f>IF(FIRE0902_working!E102="..","..",ROUND(FIRE0902_working!E102,0))</f>
        <v>231</v>
      </c>
      <c r="F102" s="48">
        <f>IF(FIRE0902_working!F102="..","..",ROUND(FIRE0902_working!F102,0))</f>
        <v>266</v>
      </c>
      <c r="G102" s="48">
        <f>IF(FIRE0902_working!G102="..","..",ROUND(FIRE0902_working!G102,0))</f>
        <v>218</v>
      </c>
      <c r="H102" s="48">
        <f>IF(FIRE0902_working!H102="..","..",ROUND(FIRE0902_working!H102,0))</f>
        <v>170</v>
      </c>
      <c r="I102" s="48">
        <f>IF(FIRE0902_working!I102="..","..",ROUND(FIRE0902_working!I102,0))</f>
        <v>169</v>
      </c>
      <c r="J102" s="48">
        <f>IF(FIRE0902_working!J102="..","..",ROUND(FIRE0902_working!J102,0))</f>
        <v>200</v>
      </c>
      <c r="K102" s="48">
        <f>IF(FIRE0902_working!K102="..","..",ROUND(FIRE0902_working!K102,0))</f>
        <v>203</v>
      </c>
      <c r="L102" s="48">
        <f>IF(FIRE0902_working!L102="..","..",ROUND(FIRE0902_working!L102,0))</f>
        <v>191</v>
      </c>
      <c r="M102" s="48">
        <f>IF(FIRE0902_working!M102="..","..",ROUND(FIRE0902_working!M102,0))</f>
        <v>181</v>
      </c>
      <c r="N102" s="48">
        <f>IF(FIRE0902_working!N102="..","..",ROUND(FIRE0902_working!N102,0))</f>
        <v>200</v>
      </c>
      <c r="O102" s="48">
        <f>IF(FIRE0902_working!O102="..","..",ROUND(FIRE0902_working!O102,0))</f>
        <v>176</v>
      </c>
      <c r="P102" s="48">
        <f>IF(FIRE0902_working!P102="..","..",ROUND(FIRE0902_working!P102,0))</f>
        <v>220</v>
      </c>
      <c r="Q102" s="48">
        <f>IF(FIRE0902_working!P102="..","..",ROUND(FIRE0902_working!Q102,0))</f>
        <v>188</v>
      </c>
      <c r="R102" s="74">
        <f>IF(FIRE0902_working!Q102="..","..",ROUND(FIRE0902_working!R102,0))</f>
        <v>204</v>
      </c>
      <c r="S102" s="75">
        <f>IF(FIRE0902_working!S102="..","..",ROUND(FIRE0902_working!S102,0))</f>
        <v>188</v>
      </c>
      <c r="T102" s="74">
        <f>IF(FIRE0902_working!T102="..","..",ROUND(FIRE0902_working!T102,0))</f>
        <v>204</v>
      </c>
      <c r="U102" s="47"/>
      <c r="V102" s="47"/>
      <c r="W102" s="47"/>
      <c r="X102" s="47"/>
      <c r="Y102" s="47"/>
      <c r="Z102" s="47"/>
      <c r="AA102" s="47"/>
      <c r="AB102" s="47"/>
      <c r="AC102" s="47"/>
      <c r="AD102" s="47"/>
      <c r="AE102" s="47"/>
      <c r="AF102" s="47"/>
      <c r="AG102" s="47"/>
      <c r="AH102" s="47"/>
    </row>
    <row r="103" spans="1:34" x14ac:dyDescent="0.2">
      <c r="A103" s="95" t="s">
        <v>73</v>
      </c>
      <c r="B103" s="61" t="s">
        <v>84</v>
      </c>
      <c r="C103" s="48">
        <f>IF(FIRE0902_working!C103="..","..",ROUND(FIRE0902_working!C103,0))</f>
        <v>66</v>
      </c>
      <c r="D103" s="48">
        <f>IF(FIRE0902_working!D103="..","..",ROUND(FIRE0902_working!D103,0))</f>
        <v>84</v>
      </c>
      <c r="E103" s="48">
        <f>IF(FIRE0902_working!E103="..","..",ROUND(FIRE0902_working!E103,0))</f>
        <v>85</v>
      </c>
      <c r="F103" s="48">
        <f>IF(FIRE0902_working!F103="..","..",ROUND(FIRE0902_working!F103,0))</f>
        <v>19</v>
      </c>
      <c r="G103" s="48">
        <f>IF(FIRE0902_working!G103="..","..",ROUND(FIRE0902_working!G103,0))</f>
        <v>11</v>
      </c>
      <c r="H103" s="48">
        <f>IF(FIRE0902_working!H103="..","..",ROUND(FIRE0902_working!H103,0))</f>
        <v>12</v>
      </c>
      <c r="I103" s="48">
        <f>IF(FIRE0902_working!I103="..","..",ROUND(FIRE0902_working!I103,0))</f>
        <v>12</v>
      </c>
      <c r="J103" s="48">
        <f>IF(FIRE0902_working!J103="..","..",ROUND(FIRE0902_working!J103,0))</f>
        <v>16</v>
      </c>
      <c r="K103" s="48">
        <f>IF(FIRE0902_working!K103="..","..",ROUND(FIRE0902_working!K103,0))</f>
        <v>8</v>
      </c>
      <c r="L103" s="48">
        <f>IF(FIRE0902_working!L103="..","..",ROUND(FIRE0902_working!L103,0))</f>
        <v>13</v>
      </c>
      <c r="M103" s="48">
        <f>IF(FIRE0902_working!M103="..","..",ROUND(FIRE0902_working!M103,0))</f>
        <v>12</v>
      </c>
      <c r="N103" s="48">
        <f>IF(FIRE0902_working!N103="..","..",ROUND(FIRE0902_working!N103,0))</f>
        <v>17</v>
      </c>
      <c r="O103" s="48">
        <f>IF(FIRE0902_working!O103="..","..",ROUND(FIRE0902_working!O103,0))</f>
        <v>13</v>
      </c>
      <c r="P103" s="48">
        <f>IF(FIRE0902_working!P103="..","..",ROUND(FIRE0902_working!P103,0))</f>
        <v>19</v>
      </c>
      <c r="Q103" s="48">
        <f>IF(FIRE0902_working!P103="..","..",ROUND(FIRE0902_working!Q103,0))</f>
        <v>12</v>
      </c>
      <c r="R103" s="74">
        <f>IF(FIRE0902_working!Q103="..","..",ROUND(FIRE0902_working!R103,0))</f>
        <v>9</v>
      </c>
      <c r="S103" s="75">
        <f>IF(FIRE0902_working!S103="..","..",ROUND(FIRE0902_working!S103,0))</f>
        <v>12</v>
      </c>
      <c r="T103" s="74">
        <f>IF(FIRE0902_working!T103="..","..",ROUND(FIRE0902_working!T103,0))</f>
        <v>9</v>
      </c>
      <c r="U103" s="47"/>
      <c r="V103" s="47"/>
      <c r="W103" s="47"/>
      <c r="X103" s="47"/>
      <c r="Y103" s="47"/>
      <c r="Z103" s="47"/>
      <c r="AA103" s="47"/>
      <c r="AB103" s="47"/>
      <c r="AC103" s="47"/>
      <c r="AD103" s="47"/>
      <c r="AE103" s="47"/>
      <c r="AF103" s="47"/>
      <c r="AG103" s="47"/>
      <c r="AH103" s="47"/>
    </row>
    <row r="104" spans="1:34" x14ac:dyDescent="0.2">
      <c r="A104" s="95" t="s">
        <v>73</v>
      </c>
      <c r="B104" s="61" t="s">
        <v>85</v>
      </c>
      <c r="C104" s="48">
        <f>IF(FIRE0902_working!C104="..","..",ROUND(FIRE0902_working!C104,0))</f>
        <v>35</v>
      </c>
      <c r="D104" s="48">
        <f>IF(FIRE0902_working!D104="..","..",ROUND(FIRE0902_working!D104,0))</f>
        <v>54</v>
      </c>
      <c r="E104" s="48">
        <f>IF(FIRE0902_working!E104="..","..",ROUND(FIRE0902_working!E104,0))</f>
        <v>39</v>
      </c>
      <c r="F104" s="48">
        <f>IF(FIRE0902_working!F104="..","..",ROUND(FIRE0902_working!F104,0))</f>
        <v>72</v>
      </c>
      <c r="G104" s="48">
        <f>IF(FIRE0902_working!G104="..","..",ROUND(FIRE0902_working!G104,0))</f>
        <v>65</v>
      </c>
      <c r="H104" s="48">
        <f>IF(FIRE0902_working!H104="..","..",ROUND(FIRE0902_working!H104,0))</f>
        <v>78</v>
      </c>
      <c r="I104" s="48">
        <f>IF(FIRE0902_working!I104="..","..",ROUND(FIRE0902_working!I104,0))</f>
        <v>80</v>
      </c>
      <c r="J104" s="48">
        <f>IF(FIRE0902_working!J104="..","..",ROUND(FIRE0902_working!J104,0))</f>
        <v>70</v>
      </c>
      <c r="K104" s="48">
        <f>IF(FIRE0902_working!K104="..","..",ROUND(FIRE0902_working!K104,0))</f>
        <v>99</v>
      </c>
      <c r="L104" s="48">
        <f>IF(FIRE0902_working!L104="..","..",ROUND(FIRE0902_working!L104,0))</f>
        <v>91</v>
      </c>
      <c r="M104" s="48">
        <f>IF(FIRE0902_working!M104="..","..",ROUND(FIRE0902_working!M104,0))</f>
        <v>80</v>
      </c>
      <c r="N104" s="48">
        <f>IF(FIRE0902_working!N104="..","..",ROUND(FIRE0902_working!N104,0))</f>
        <v>129</v>
      </c>
      <c r="O104" s="48">
        <f>IF(FIRE0902_working!O104="..","..",ROUND(FIRE0902_working!O104,0))</f>
        <v>135</v>
      </c>
      <c r="P104" s="48">
        <f>IF(FIRE0902_working!P104="..","..",ROUND(FIRE0902_working!P104,0))</f>
        <v>133</v>
      </c>
      <c r="Q104" s="48">
        <f>IF(FIRE0902_working!P104="..","..",ROUND(FIRE0902_working!Q104,0))</f>
        <v>106</v>
      </c>
      <c r="R104" s="74">
        <f>IF(FIRE0902_working!Q104="..","..",ROUND(FIRE0902_working!R104,0))</f>
        <v>110</v>
      </c>
      <c r="S104" s="75">
        <f>IF(FIRE0902_working!S104="..","..",ROUND(FIRE0902_working!S104,0))</f>
        <v>106</v>
      </c>
      <c r="T104" s="74">
        <f>IF(FIRE0902_working!T104="..","..",ROUND(FIRE0902_working!T104,0))</f>
        <v>110</v>
      </c>
      <c r="U104" s="47"/>
      <c r="V104" s="47"/>
      <c r="W104" s="47"/>
      <c r="X104" s="47"/>
      <c r="Y104" s="47"/>
      <c r="Z104" s="47"/>
      <c r="AA104" s="47"/>
      <c r="AB104" s="47"/>
      <c r="AC104" s="47"/>
      <c r="AD104" s="47"/>
      <c r="AE104" s="47"/>
      <c r="AF104" s="47"/>
      <c r="AG104" s="47"/>
      <c r="AH104" s="47"/>
    </row>
    <row r="105" spans="1:34" x14ac:dyDescent="0.2">
      <c r="A105" s="95" t="s">
        <v>73</v>
      </c>
      <c r="B105" s="61" t="s">
        <v>86</v>
      </c>
      <c r="C105" s="48">
        <f>IF(FIRE0902_working!C105="..","..",ROUND(FIRE0902_working!C105,0))</f>
        <v>540</v>
      </c>
      <c r="D105" s="48">
        <f>IF(FIRE0902_working!D105="..","..",ROUND(FIRE0902_working!D105,0))</f>
        <v>486</v>
      </c>
      <c r="E105" s="48">
        <f>IF(FIRE0902_working!E105="..","..",ROUND(FIRE0902_working!E105,0))</f>
        <v>542</v>
      </c>
      <c r="F105" s="48">
        <f>IF(FIRE0902_working!F105="..","..",ROUND(FIRE0902_working!F105,0))</f>
        <v>222</v>
      </c>
      <c r="G105" s="48">
        <f>IF(FIRE0902_working!G105="..","..",ROUND(FIRE0902_working!G105,0))</f>
        <v>193</v>
      </c>
      <c r="H105" s="48">
        <f>IF(FIRE0902_working!H105="..","..",ROUND(FIRE0902_working!H105,0))</f>
        <v>137</v>
      </c>
      <c r="I105" s="48">
        <f>IF(FIRE0902_working!I105="..","..",ROUND(FIRE0902_working!I105,0))</f>
        <v>145</v>
      </c>
      <c r="J105" s="48">
        <f>IF(FIRE0902_working!J105="..","..",ROUND(FIRE0902_working!J105,0))</f>
        <v>152</v>
      </c>
      <c r="K105" s="48">
        <f>IF(FIRE0902_working!K105="..","..",ROUND(FIRE0902_working!K105,0))</f>
        <v>143</v>
      </c>
      <c r="L105" s="48">
        <f>IF(FIRE0902_working!L105="..","..",ROUND(FIRE0902_working!L105,0))</f>
        <v>135</v>
      </c>
      <c r="M105" s="48">
        <f>IF(FIRE0902_working!M105="..","..",ROUND(FIRE0902_working!M105,0))</f>
        <v>139</v>
      </c>
      <c r="N105" s="48">
        <f>IF(FIRE0902_working!N105="..","..",ROUND(FIRE0902_working!N105,0))</f>
        <v>139</v>
      </c>
      <c r="O105" s="48">
        <f>IF(FIRE0902_working!O105="..","..",ROUND(FIRE0902_working!O105,0))</f>
        <v>140</v>
      </c>
      <c r="P105" s="48">
        <f>IF(FIRE0902_working!P105="..","..",ROUND(FIRE0902_working!P105,0))</f>
        <v>149</v>
      </c>
      <c r="Q105" s="48">
        <f>IF(FIRE0902_working!P105="..","..",ROUND(FIRE0902_working!Q105,0))</f>
        <v>155</v>
      </c>
      <c r="R105" s="74">
        <f>IF(FIRE0902_working!Q105="..","..",ROUND(FIRE0902_working!R105,0))</f>
        <v>150</v>
      </c>
      <c r="S105" s="75">
        <f>IF(FIRE0902_working!S105="..","..",ROUND(FIRE0902_working!S105,0))</f>
        <v>155</v>
      </c>
      <c r="T105" s="74">
        <f>IF(FIRE0902_working!T105="..","..",ROUND(FIRE0902_working!T105,0))</f>
        <v>150</v>
      </c>
      <c r="U105" s="47"/>
      <c r="V105" s="47"/>
      <c r="W105" s="47"/>
      <c r="X105" s="47"/>
      <c r="Y105" s="47"/>
      <c r="Z105" s="47"/>
      <c r="AA105" s="47"/>
      <c r="AB105" s="47"/>
      <c r="AC105" s="47"/>
      <c r="AD105" s="47"/>
      <c r="AE105" s="47"/>
      <c r="AF105" s="47"/>
      <c r="AG105" s="47"/>
      <c r="AH105" s="47"/>
    </row>
    <row r="106" spans="1:34" x14ac:dyDescent="0.2">
      <c r="A106" s="95" t="s">
        <v>73</v>
      </c>
      <c r="B106" s="61" t="s">
        <v>87</v>
      </c>
      <c r="C106" s="48" t="str">
        <f>IF(FIRE0902_working!C106="..","..",ROUND(FIRE0902_working!C106,0))</f>
        <v>..</v>
      </c>
      <c r="D106" s="48">
        <f>IF(FIRE0902_working!D106="..","..",ROUND(FIRE0902_working!D106,0))</f>
        <v>1</v>
      </c>
      <c r="E106" s="48">
        <f>IF(FIRE0902_working!E106="..","..",ROUND(FIRE0902_working!E106,0))</f>
        <v>0</v>
      </c>
      <c r="F106" s="48">
        <f>IF(FIRE0902_working!F106="..","..",ROUND(FIRE0902_working!F106,0))</f>
        <v>38</v>
      </c>
      <c r="G106" s="48">
        <f>IF(FIRE0902_working!G106="..","..",ROUND(FIRE0902_working!G106,0))</f>
        <v>39</v>
      </c>
      <c r="H106" s="48">
        <f>IF(FIRE0902_working!H106="..","..",ROUND(FIRE0902_working!H106,0))</f>
        <v>36</v>
      </c>
      <c r="I106" s="48">
        <f>IF(FIRE0902_working!I106="..","..",ROUND(FIRE0902_working!I106,0))</f>
        <v>38</v>
      </c>
      <c r="J106" s="48">
        <f>IF(FIRE0902_working!J106="..","..",ROUND(FIRE0902_working!J106,0))</f>
        <v>43</v>
      </c>
      <c r="K106" s="48">
        <f>IF(FIRE0902_working!K106="..","..",ROUND(FIRE0902_working!K106,0))</f>
        <v>25</v>
      </c>
      <c r="L106" s="48">
        <f>IF(FIRE0902_working!L106="..","..",ROUND(FIRE0902_working!L106,0))</f>
        <v>31</v>
      </c>
      <c r="M106" s="48">
        <f>IF(FIRE0902_working!M106="..","..",ROUND(FIRE0902_working!M106,0))</f>
        <v>35</v>
      </c>
      <c r="N106" s="48">
        <f>IF(FIRE0902_working!N106="..","..",ROUND(FIRE0902_working!N106,0))</f>
        <v>33</v>
      </c>
      <c r="O106" s="48">
        <f>IF(FIRE0902_working!O106="..","..",ROUND(FIRE0902_working!O106,0))</f>
        <v>32</v>
      </c>
      <c r="P106" s="48">
        <f>IF(FIRE0902_working!P106="..","..",ROUND(FIRE0902_working!P106,0))</f>
        <v>39</v>
      </c>
      <c r="Q106" s="48">
        <f>IF(FIRE0902_working!P106="..","..",ROUND(FIRE0902_working!Q106,0))</f>
        <v>30</v>
      </c>
      <c r="R106" s="74">
        <f>IF(FIRE0902_working!Q106="..","..",ROUND(FIRE0902_working!R106,0))</f>
        <v>31</v>
      </c>
      <c r="S106" s="75">
        <f>IF(FIRE0902_working!S106="..","..",ROUND(FIRE0902_working!S106,0))</f>
        <v>30</v>
      </c>
      <c r="T106" s="74">
        <f>IF(FIRE0902_working!T106="..","..",ROUND(FIRE0902_working!T106,0))</f>
        <v>31</v>
      </c>
      <c r="U106" s="47"/>
      <c r="V106" s="47"/>
      <c r="W106" s="47"/>
      <c r="X106" s="47"/>
      <c r="Y106" s="47"/>
      <c r="Z106" s="47"/>
      <c r="AA106" s="47"/>
      <c r="AB106" s="47"/>
      <c r="AC106" s="47"/>
      <c r="AD106" s="47"/>
      <c r="AE106" s="47"/>
      <c r="AF106" s="47"/>
      <c r="AG106" s="47"/>
      <c r="AH106" s="47"/>
    </row>
    <row r="107" spans="1:34" x14ac:dyDescent="0.2">
      <c r="A107" s="95" t="s">
        <v>73</v>
      </c>
      <c r="B107" s="61" t="s">
        <v>88</v>
      </c>
      <c r="C107" s="48" t="str">
        <f>IF(FIRE0902_working!C107="..","..",ROUND(FIRE0902_working!C107,0))</f>
        <v>..</v>
      </c>
      <c r="D107" s="48">
        <f>IF(FIRE0902_working!D107="..","..",ROUND(FIRE0902_working!D107,0))</f>
        <v>0</v>
      </c>
      <c r="E107" s="48">
        <f>IF(FIRE0902_working!E107="..","..",ROUND(FIRE0902_working!E107,0))</f>
        <v>0</v>
      </c>
      <c r="F107" s="48">
        <f>IF(FIRE0902_working!F107="..","..",ROUND(FIRE0902_working!F107,0))</f>
        <v>14</v>
      </c>
      <c r="G107" s="48">
        <f>IF(FIRE0902_working!G107="..","..",ROUND(FIRE0902_working!G107,0))</f>
        <v>8</v>
      </c>
      <c r="H107" s="48">
        <f>IF(FIRE0902_working!H107="..","..",ROUND(FIRE0902_working!H107,0))</f>
        <v>9</v>
      </c>
      <c r="I107" s="48">
        <f>IF(FIRE0902_working!I107="..","..",ROUND(FIRE0902_working!I107,0))</f>
        <v>13</v>
      </c>
      <c r="J107" s="48">
        <f>IF(FIRE0902_working!J107="..","..",ROUND(FIRE0902_working!J107,0))</f>
        <v>8</v>
      </c>
      <c r="K107" s="48">
        <f>IF(FIRE0902_working!K107="..","..",ROUND(FIRE0902_working!K107,0))</f>
        <v>6</v>
      </c>
      <c r="L107" s="48">
        <f>IF(FIRE0902_working!L107="..","..",ROUND(FIRE0902_working!L107,0))</f>
        <v>7</v>
      </c>
      <c r="M107" s="48">
        <f>IF(FIRE0902_working!M107="..","..",ROUND(FIRE0902_working!M107,0))</f>
        <v>13</v>
      </c>
      <c r="N107" s="48">
        <f>IF(FIRE0902_working!N107="..","..",ROUND(FIRE0902_working!N107,0))</f>
        <v>11</v>
      </c>
      <c r="O107" s="48">
        <f>IF(FIRE0902_working!O107="..","..",ROUND(FIRE0902_working!O107,0))</f>
        <v>11</v>
      </c>
      <c r="P107" s="48">
        <f>IF(FIRE0902_working!P107="..","..",ROUND(FIRE0902_working!P107,0))</f>
        <v>9</v>
      </c>
      <c r="Q107" s="48">
        <f>IF(FIRE0902_working!P107="..","..",ROUND(FIRE0902_working!Q107,0))</f>
        <v>12</v>
      </c>
      <c r="R107" s="74">
        <f>IF(FIRE0902_working!Q107="..","..",ROUND(FIRE0902_working!R107,0))</f>
        <v>8</v>
      </c>
      <c r="S107" s="75">
        <f>IF(FIRE0902_working!S107="..","..",ROUND(FIRE0902_working!S107,0))</f>
        <v>12</v>
      </c>
      <c r="T107" s="74">
        <f>IF(FIRE0902_working!T107="..","..",ROUND(FIRE0902_working!T107,0))</f>
        <v>8</v>
      </c>
      <c r="U107" s="47"/>
      <c r="V107" s="47"/>
      <c r="W107" s="47"/>
      <c r="X107" s="47"/>
      <c r="Y107" s="47"/>
      <c r="Z107" s="47"/>
      <c r="AA107" s="47"/>
      <c r="AB107" s="47"/>
      <c r="AC107" s="47"/>
      <c r="AD107" s="47"/>
      <c r="AE107" s="47"/>
      <c r="AF107" s="47"/>
      <c r="AG107" s="47"/>
      <c r="AH107" s="47"/>
    </row>
    <row r="108" spans="1:34" x14ac:dyDescent="0.2">
      <c r="A108" s="95" t="s">
        <v>73</v>
      </c>
      <c r="B108" s="61" t="s">
        <v>89</v>
      </c>
      <c r="C108" s="48" t="str">
        <f>IF(FIRE0902_working!C108="..","..",ROUND(FIRE0902_working!C108,0))</f>
        <v>..</v>
      </c>
      <c r="D108" s="48">
        <f>IF(FIRE0902_working!D108="..","..",ROUND(FIRE0902_working!D108,0))</f>
        <v>6</v>
      </c>
      <c r="E108" s="48">
        <f>IF(FIRE0902_working!E108="..","..",ROUND(FIRE0902_working!E108,0))</f>
        <v>4</v>
      </c>
      <c r="F108" s="48">
        <f>IF(FIRE0902_working!F108="..","..",ROUND(FIRE0902_working!F108,0))</f>
        <v>300</v>
      </c>
      <c r="G108" s="48">
        <f>IF(FIRE0902_working!G108="..","..",ROUND(FIRE0902_working!G108,0))</f>
        <v>332</v>
      </c>
      <c r="H108" s="48">
        <f>IF(FIRE0902_working!H108="..","..",ROUND(FIRE0902_working!H108,0))</f>
        <v>310</v>
      </c>
      <c r="I108" s="48">
        <f>IF(FIRE0902_working!I108="..","..",ROUND(FIRE0902_working!I108,0))</f>
        <v>336</v>
      </c>
      <c r="J108" s="48">
        <f>IF(FIRE0902_working!J108="..","..",ROUND(FIRE0902_working!J108,0))</f>
        <v>295</v>
      </c>
      <c r="K108" s="48">
        <f>IF(FIRE0902_working!K108="..","..",ROUND(FIRE0902_working!K108,0))</f>
        <v>263</v>
      </c>
      <c r="L108" s="48">
        <f>IF(FIRE0902_working!L108="..","..",ROUND(FIRE0902_working!L108,0))</f>
        <v>271</v>
      </c>
      <c r="M108" s="48">
        <f>IF(FIRE0902_working!M108="..","..",ROUND(FIRE0902_working!M108,0))</f>
        <v>233</v>
      </c>
      <c r="N108" s="48">
        <f>IF(FIRE0902_working!N108="..","..",ROUND(FIRE0902_working!N108,0))</f>
        <v>228</v>
      </c>
      <c r="O108" s="48">
        <f>IF(FIRE0902_working!O108="..","..",ROUND(FIRE0902_working!O108,0))</f>
        <v>223</v>
      </c>
      <c r="P108" s="48">
        <f>IF(FIRE0902_working!P108="..","..",ROUND(FIRE0902_working!P108,0))</f>
        <v>255</v>
      </c>
      <c r="Q108" s="48">
        <f>IF(FIRE0902_working!P108="..","..",ROUND(FIRE0902_working!Q108,0))</f>
        <v>204</v>
      </c>
      <c r="R108" s="74">
        <f>IF(FIRE0902_working!Q108="..","..",ROUND(FIRE0902_working!R108,0))</f>
        <v>231</v>
      </c>
      <c r="S108" s="75">
        <f>IF(FIRE0902_working!S108="..","..",ROUND(FIRE0902_working!S108,0))</f>
        <v>204</v>
      </c>
      <c r="T108" s="74">
        <f>IF(FIRE0902_working!T108="..","..",ROUND(FIRE0902_working!T108,0))</f>
        <v>231</v>
      </c>
      <c r="U108" s="47"/>
      <c r="V108" s="47"/>
      <c r="W108" s="47"/>
      <c r="X108" s="47"/>
      <c r="Y108" s="47"/>
      <c r="Z108" s="47"/>
      <c r="AA108" s="47"/>
      <c r="AB108" s="47"/>
      <c r="AC108" s="47"/>
      <c r="AD108" s="47"/>
      <c r="AE108" s="47"/>
      <c r="AF108" s="47"/>
      <c r="AG108" s="47"/>
      <c r="AH108" s="47"/>
    </row>
    <row r="109" spans="1:34" x14ac:dyDescent="0.2">
      <c r="A109" s="95" t="s">
        <v>73</v>
      </c>
      <c r="B109" s="61" t="s">
        <v>90</v>
      </c>
      <c r="C109" s="48" t="str">
        <f>IF(FIRE0902_working!C109="..","..",ROUND(FIRE0902_working!C109,0))</f>
        <v>..</v>
      </c>
      <c r="D109" s="48">
        <f>IF(FIRE0902_working!D109="..","..",ROUND(FIRE0902_working!D109,0))</f>
        <v>7</v>
      </c>
      <c r="E109" s="48">
        <f>IF(FIRE0902_working!E109="..","..",ROUND(FIRE0902_working!E109,0))</f>
        <v>13</v>
      </c>
      <c r="F109" s="48">
        <f>IF(FIRE0902_working!F109="..","..",ROUND(FIRE0902_working!F109,0))</f>
        <v>1065</v>
      </c>
      <c r="G109" s="48">
        <f>IF(FIRE0902_working!G109="..","..",ROUND(FIRE0902_working!G109,0))</f>
        <v>1071</v>
      </c>
      <c r="H109" s="48">
        <f>IF(FIRE0902_working!H109="..","..",ROUND(FIRE0902_working!H109,0))</f>
        <v>1028</v>
      </c>
      <c r="I109" s="48">
        <f>IF(FIRE0902_working!I109="..","..",ROUND(FIRE0902_working!I109,0))</f>
        <v>984</v>
      </c>
      <c r="J109" s="48">
        <f>IF(FIRE0902_working!J109="..","..",ROUND(FIRE0902_working!J109,0))</f>
        <v>1067</v>
      </c>
      <c r="K109" s="48">
        <f>IF(FIRE0902_working!K109="..","..",ROUND(FIRE0902_working!K109,0))</f>
        <v>982</v>
      </c>
      <c r="L109" s="48">
        <f>IF(FIRE0902_working!L109="..","..",ROUND(FIRE0902_working!L109,0))</f>
        <v>1081</v>
      </c>
      <c r="M109" s="48">
        <f>IF(FIRE0902_working!M109="..","..",ROUND(FIRE0902_working!M109,0))</f>
        <v>1123</v>
      </c>
      <c r="N109" s="48">
        <f>IF(FIRE0902_working!N109="..","..",ROUND(FIRE0902_working!N109,0))</f>
        <v>1095</v>
      </c>
      <c r="O109" s="48">
        <f>IF(FIRE0902_working!O109="..","..",ROUND(FIRE0902_working!O109,0))</f>
        <v>1378</v>
      </c>
      <c r="P109" s="48">
        <f>IF(FIRE0902_working!P109="..","..",ROUND(FIRE0902_working!P109,0))</f>
        <v>1311</v>
      </c>
      <c r="Q109" s="48">
        <f>IF(FIRE0902_working!P109="..","..",ROUND(FIRE0902_working!Q109,0))</f>
        <v>1423</v>
      </c>
      <c r="R109" s="74">
        <f>IF(FIRE0902_working!Q109="..","..",ROUND(FIRE0902_working!R109,0))</f>
        <v>1508</v>
      </c>
      <c r="S109" s="75">
        <f>IF(FIRE0902_working!S109="..","..",ROUND(FIRE0902_working!S109,0))</f>
        <v>1423</v>
      </c>
      <c r="T109" s="74">
        <f>IF(FIRE0902_working!T109="..","..",ROUND(FIRE0902_working!T109,0))</f>
        <v>1508</v>
      </c>
      <c r="U109" s="47"/>
      <c r="V109" s="47"/>
      <c r="W109" s="47"/>
      <c r="X109" s="47"/>
      <c r="Y109" s="47"/>
      <c r="Z109" s="47"/>
      <c r="AA109" s="47"/>
      <c r="AB109" s="47"/>
      <c r="AC109" s="47"/>
      <c r="AD109" s="47"/>
      <c r="AE109" s="47"/>
      <c r="AF109" s="47"/>
      <c r="AG109" s="47"/>
      <c r="AH109" s="47"/>
    </row>
    <row r="110" spans="1:34" x14ac:dyDescent="0.2">
      <c r="A110" s="95" t="s">
        <v>73</v>
      </c>
      <c r="B110" s="61" t="s">
        <v>91</v>
      </c>
      <c r="C110" s="48" t="str">
        <f>IF(FIRE0902_working!C110="..","..",ROUND(FIRE0902_working!C110,0))</f>
        <v>..</v>
      </c>
      <c r="D110" s="48">
        <f>IF(FIRE0902_working!D110="..","..",ROUND(FIRE0902_working!D110,0))</f>
        <v>1</v>
      </c>
      <c r="E110" s="48">
        <f>IF(FIRE0902_working!E110="..","..",ROUND(FIRE0902_working!E110,0))</f>
        <v>0</v>
      </c>
      <c r="F110" s="48">
        <f>IF(FIRE0902_working!F110="..","..",ROUND(FIRE0902_working!F110,0))</f>
        <v>272</v>
      </c>
      <c r="G110" s="48">
        <f>IF(FIRE0902_working!G110="..","..",ROUND(FIRE0902_working!G110,0))</f>
        <v>345</v>
      </c>
      <c r="H110" s="48">
        <f>IF(FIRE0902_working!H110="..","..",ROUND(FIRE0902_working!H110,0))</f>
        <v>338</v>
      </c>
      <c r="I110" s="48">
        <f>IF(FIRE0902_working!I110="..","..",ROUND(FIRE0902_working!I110,0))</f>
        <v>352</v>
      </c>
      <c r="J110" s="48">
        <f>IF(FIRE0902_working!J110="..","..",ROUND(FIRE0902_working!J110,0))</f>
        <v>410</v>
      </c>
      <c r="K110" s="48">
        <f>IF(FIRE0902_working!K110="..","..",ROUND(FIRE0902_working!K110,0))</f>
        <v>438</v>
      </c>
      <c r="L110" s="48">
        <f>IF(FIRE0902_working!L110="..","..",ROUND(FIRE0902_working!L110,0))</f>
        <v>498</v>
      </c>
      <c r="M110" s="48">
        <f>IF(FIRE0902_working!M110="..","..",ROUND(FIRE0902_working!M110,0))</f>
        <v>544</v>
      </c>
      <c r="N110" s="48">
        <f>IF(FIRE0902_working!N110="..","..",ROUND(FIRE0902_working!N110,0))</f>
        <v>644</v>
      </c>
      <c r="O110" s="48">
        <f>IF(FIRE0902_working!O110="..","..",ROUND(FIRE0902_working!O110,0))</f>
        <v>802</v>
      </c>
      <c r="P110" s="48">
        <f>IF(FIRE0902_working!P110="..","..",ROUND(FIRE0902_working!P110,0))</f>
        <v>798</v>
      </c>
      <c r="Q110" s="48">
        <f>IF(FIRE0902_working!P110="..","..",ROUND(FIRE0902_working!Q110,0))</f>
        <v>784</v>
      </c>
      <c r="R110" s="74">
        <f>IF(FIRE0902_working!Q110="..","..",ROUND(FIRE0902_working!R110,0))</f>
        <v>788</v>
      </c>
      <c r="S110" s="75">
        <f>IF(FIRE0902_working!S110="..","..",ROUND(FIRE0902_working!S110,0))</f>
        <v>784</v>
      </c>
      <c r="T110" s="74">
        <f>IF(FIRE0902_working!T110="..","..",ROUND(FIRE0902_working!T110,0))</f>
        <v>788</v>
      </c>
      <c r="U110" s="47"/>
      <c r="V110" s="47"/>
      <c r="W110" s="47"/>
      <c r="X110" s="47"/>
      <c r="Y110" s="47"/>
      <c r="Z110" s="47"/>
      <c r="AA110" s="47"/>
      <c r="AB110" s="47"/>
      <c r="AC110" s="47"/>
      <c r="AD110" s="47"/>
      <c r="AE110" s="47"/>
      <c r="AF110" s="47"/>
      <c r="AG110" s="47"/>
      <c r="AH110" s="47"/>
    </row>
    <row r="111" spans="1:34" x14ac:dyDescent="0.2">
      <c r="A111" s="95" t="s">
        <v>73</v>
      </c>
      <c r="B111" s="61" t="s">
        <v>92</v>
      </c>
      <c r="C111" s="48" t="str">
        <f>IF(FIRE0902_working!C111="..","..",ROUND(FIRE0902_working!C111,0))</f>
        <v>..</v>
      </c>
      <c r="D111" s="48">
        <f>IF(FIRE0902_working!D111="..","..",ROUND(FIRE0902_working!D111,0))</f>
        <v>0</v>
      </c>
      <c r="E111" s="48">
        <f>IF(FIRE0902_working!E111="..","..",ROUND(FIRE0902_working!E111,0))</f>
        <v>0</v>
      </c>
      <c r="F111" s="48">
        <f>IF(FIRE0902_working!F111="..","..",ROUND(FIRE0902_working!F111,0))</f>
        <v>52</v>
      </c>
      <c r="G111" s="48">
        <f>IF(FIRE0902_working!G111="..","..",ROUND(FIRE0902_working!G111,0))</f>
        <v>71</v>
      </c>
      <c r="H111" s="48">
        <f>IF(FIRE0902_working!H111="..","..",ROUND(FIRE0902_working!H111,0))</f>
        <v>44</v>
      </c>
      <c r="I111" s="48">
        <f>IF(FIRE0902_working!I111="..","..",ROUND(FIRE0902_working!I111,0))</f>
        <v>51</v>
      </c>
      <c r="J111" s="48">
        <f>IF(FIRE0902_working!J111="..","..",ROUND(FIRE0902_working!J111,0))</f>
        <v>62</v>
      </c>
      <c r="K111" s="48">
        <f>IF(FIRE0902_working!K111="..","..",ROUND(FIRE0902_working!K111,0))</f>
        <v>67</v>
      </c>
      <c r="L111" s="48">
        <f>IF(FIRE0902_working!L111="..","..",ROUND(FIRE0902_working!L111,0))</f>
        <v>59</v>
      </c>
      <c r="M111" s="48">
        <f>IF(FIRE0902_working!M111="..","..",ROUND(FIRE0902_working!M111,0))</f>
        <v>46</v>
      </c>
      <c r="N111" s="48">
        <f>IF(FIRE0902_working!N111="..","..",ROUND(FIRE0902_working!N111,0))</f>
        <v>43</v>
      </c>
      <c r="O111" s="48">
        <f>IF(FIRE0902_working!O111="..","..",ROUND(FIRE0902_working!O111,0))</f>
        <v>48</v>
      </c>
      <c r="P111" s="48">
        <f>IF(FIRE0902_working!P111="..","..",ROUND(FIRE0902_working!P111,0))</f>
        <v>54</v>
      </c>
      <c r="Q111" s="48">
        <f>IF(FIRE0902_working!P111="..","..",ROUND(FIRE0902_working!Q111,0))</f>
        <v>31</v>
      </c>
      <c r="R111" s="74">
        <f>IF(FIRE0902_working!Q111="..","..",ROUND(FIRE0902_working!R111,0))</f>
        <v>54</v>
      </c>
      <c r="S111" s="75">
        <f>IF(FIRE0902_working!S111="..","..",ROUND(FIRE0902_working!S111,0))</f>
        <v>31</v>
      </c>
      <c r="T111" s="74">
        <f>IF(FIRE0902_working!T111="..","..",ROUND(FIRE0902_working!T111,0))</f>
        <v>54</v>
      </c>
      <c r="U111" s="47"/>
      <c r="V111" s="47"/>
      <c r="W111" s="47"/>
      <c r="X111" s="47"/>
      <c r="Y111" s="47"/>
      <c r="Z111" s="47"/>
      <c r="AA111" s="47"/>
      <c r="AB111" s="47"/>
      <c r="AC111" s="47"/>
      <c r="AD111" s="47"/>
      <c r="AE111" s="47"/>
      <c r="AF111" s="47"/>
      <c r="AG111" s="47"/>
      <c r="AH111" s="47"/>
    </row>
    <row r="112" spans="1:34" x14ac:dyDescent="0.2">
      <c r="A112" s="95" t="s">
        <v>73</v>
      </c>
      <c r="B112" s="61" t="s">
        <v>93</v>
      </c>
      <c r="C112" s="48" t="str">
        <f>IF(FIRE0902_working!C112="..","..",ROUND(FIRE0902_working!C112,0))</f>
        <v>..</v>
      </c>
      <c r="D112" s="48">
        <f>IF(FIRE0902_working!D112="..","..",ROUND(FIRE0902_working!D112,0))</f>
        <v>0</v>
      </c>
      <c r="E112" s="48">
        <f>IF(FIRE0902_working!E112="..","..",ROUND(FIRE0902_working!E112,0))</f>
        <v>0</v>
      </c>
      <c r="F112" s="48">
        <f>IF(FIRE0902_working!F112="..","..",ROUND(FIRE0902_working!F112,0))</f>
        <v>142</v>
      </c>
      <c r="G112" s="48">
        <f>IF(FIRE0902_working!G112="..","..",ROUND(FIRE0902_working!G112,0))</f>
        <v>127</v>
      </c>
      <c r="H112" s="48">
        <f>IF(FIRE0902_working!H112="..","..",ROUND(FIRE0902_working!H112,0))</f>
        <v>102</v>
      </c>
      <c r="I112" s="48">
        <f>IF(FIRE0902_working!I112="..","..",ROUND(FIRE0902_working!I112,0))</f>
        <v>112</v>
      </c>
      <c r="J112" s="48">
        <f>IF(FIRE0902_working!J112="..","..",ROUND(FIRE0902_working!J112,0))</f>
        <v>102</v>
      </c>
      <c r="K112" s="48">
        <f>IF(FIRE0902_working!K112="..","..",ROUND(FIRE0902_working!K112,0))</f>
        <v>139</v>
      </c>
      <c r="L112" s="48">
        <f>IF(FIRE0902_working!L112="..","..",ROUND(FIRE0902_working!L112,0))</f>
        <v>138</v>
      </c>
      <c r="M112" s="48">
        <f>IF(FIRE0902_working!M112="..","..",ROUND(FIRE0902_working!M112,0))</f>
        <v>122</v>
      </c>
      <c r="N112" s="48">
        <f>IF(FIRE0902_working!N112="..","..",ROUND(FIRE0902_working!N112,0))</f>
        <v>88</v>
      </c>
      <c r="O112" s="48">
        <f>IF(FIRE0902_working!O112="..","..",ROUND(FIRE0902_working!O112,0))</f>
        <v>112</v>
      </c>
      <c r="P112" s="48">
        <f>IF(FIRE0902_working!P112="..","..",ROUND(FIRE0902_working!P112,0))</f>
        <v>141</v>
      </c>
      <c r="Q112" s="48">
        <f>IF(FIRE0902_working!P112="..","..",ROUND(FIRE0902_working!Q112,0))</f>
        <v>112</v>
      </c>
      <c r="R112" s="74">
        <f>IF(FIRE0902_working!Q112="..","..",ROUND(FIRE0902_working!R112,0))</f>
        <v>134</v>
      </c>
      <c r="S112" s="75">
        <f>IF(FIRE0902_working!S112="..","..",ROUND(FIRE0902_working!S112,0))</f>
        <v>112</v>
      </c>
      <c r="T112" s="74">
        <f>IF(FIRE0902_working!T112="..","..",ROUND(FIRE0902_working!T112,0))</f>
        <v>134</v>
      </c>
      <c r="U112" s="47"/>
      <c r="V112" s="47"/>
      <c r="W112" s="47"/>
      <c r="X112" s="47"/>
      <c r="Y112" s="47"/>
      <c r="Z112" s="47"/>
      <c r="AA112" s="47"/>
      <c r="AB112" s="47"/>
      <c r="AC112" s="47"/>
      <c r="AD112" s="47"/>
      <c r="AE112" s="47"/>
      <c r="AF112" s="47"/>
      <c r="AG112" s="47"/>
      <c r="AH112" s="47"/>
    </row>
    <row r="113" spans="1:34" x14ac:dyDescent="0.2">
      <c r="A113" s="95" t="s">
        <v>73</v>
      </c>
      <c r="B113" s="61" t="s">
        <v>94</v>
      </c>
      <c r="C113" s="48" t="str">
        <f>IF(FIRE0902_working!C113="..","..",ROUND(FIRE0902_working!C113,0))</f>
        <v>..</v>
      </c>
      <c r="D113" s="48">
        <f>IF(FIRE0902_working!D113="..","..",ROUND(FIRE0902_working!D113,0))</f>
        <v>0</v>
      </c>
      <c r="E113" s="48">
        <f>IF(FIRE0902_working!E113="..","..",ROUND(FIRE0902_working!E113,0))</f>
        <v>0</v>
      </c>
      <c r="F113" s="48">
        <f>IF(FIRE0902_working!F113="..","..",ROUND(FIRE0902_working!F113,0))</f>
        <v>53</v>
      </c>
      <c r="G113" s="48">
        <f>IF(FIRE0902_working!G113="..","..",ROUND(FIRE0902_working!G113,0))</f>
        <v>44</v>
      </c>
      <c r="H113" s="48">
        <f>IF(FIRE0902_working!H113="..","..",ROUND(FIRE0902_working!H113,0))</f>
        <v>38</v>
      </c>
      <c r="I113" s="48">
        <f>IF(FIRE0902_working!I113="..","..",ROUND(FIRE0902_working!I113,0))</f>
        <v>54</v>
      </c>
      <c r="J113" s="48">
        <f>IF(FIRE0902_working!J113="..","..",ROUND(FIRE0902_working!J113,0))</f>
        <v>54</v>
      </c>
      <c r="K113" s="48">
        <f>IF(FIRE0902_working!K113="..","..",ROUND(FIRE0902_working!K113,0))</f>
        <v>67</v>
      </c>
      <c r="L113" s="48">
        <f>IF(FIRE0902_working!L113="..","..",ROUND(FIRE0902_working!L113,0))</f>
        <v>48</v>
      </c>
      <c r="M113" s="48">
        <f>IF(FIRE0902_working!M113="..","..",ROUND(FIRE0902_working!M113,0))</f>
        <v>58</v>
      </c>
      <c r="N113" s="48">
        <f>IF(FIRE0902_working!N113="..","..",ROUND(FIRE0902_working!N113,0))</f>
        <v>89</v>
      </c>
      <c r="O113" s="48">
        <f>IF(FIRE0902_working!O113="..","..",ROUND(FIRE0902_working!O113,0))</f>
        <v>45</v>
      </c>
      <c r="P113" s="48">
        <f>IF(FIRE0902_working!P113="..","..",ROUND(FIRE0902_working!P113,0))</f>
        <v>76</v>
      </c>
      <c r="Q113" s="48">
        <f>IF(FIRE0902_working!P113="..","..",ROUND(FIRE0902_working!Q113,0))</f>
        <v>72</v>
      </c>
      <c r="R113" s="74">
        <f>IF(FIRE0902_working!Q113="..","..",ROUND(FIRE0902_working!R113,0))</f>
        <v>59</v>
      </c>
      <c r="S113" s="75">
        <f>IF(FIRE0902_working!S113="..","..",ROUND(FIRE0902_working!S113,0))</f>
        <v>72</v>
      </c>
      <c r="T113" s="74">
        <f>IF(FIRE0902_working!T113="..","..",ROUND(FIRE0902_working!T113,0))</f>
        <v>59</v>
      </c>
      <c r="U113" s="47"/>
      <c r="V113" s="47"/>
      <c r="W113" s="47"/>
      <c r="X113" s="47"/>
      <c r="Y113" s="47"/>
      <c r="Z113" s="47"/>
      <c r="AA113" s="47"/>
      <c r="AB113" s="47"/>
      <c r="AC113" s="47"/>
      <c r="AD113" s="47"/>
      <c r="AE113" s="47"/>
      <c r="AF113" s="47"/>
      <c r="AG113" s="47"/>
      <c r="AH113" s="47"/>
    </row>
    <row r="114" spans="1:34" x14ac:dyDescent="0.2">
      <c r="A114" s="95" t="s">
        <v>73</v>
      </c>
      <c r="B114" s="61" t="s">
        <v>95</v>
      </c>
      <c r="C114" s="48">
        <f>IF(FIRE0902_working!C114="..","..",ROUND(FIRE0902_working!C114,0))</f>
        <v>1728</v>
      </c>
      <c r="D114" s="48">
        <f>IF(FIRE0902_working!D114="..","..",ROUND(FIRE0902_working!D114,0))</f>
        <v>1636</v>
      </c>
      <c r="E114" s="48">
        <f>IF(FIRE0902_working!E114="..","..",ROUND(FIRE0902_working!E114,0))</f>
        <v>1719</v>
      </c>
      <c r="F114" s="48">
        <f>IF(FIRE0902_working!F114="..","..",ROUND(FIRE0902_working!F114,0))</f>
        <v>247</v>
      </c>
      <c r="G114" s="48">
        <f>IF(FIRE0902_working!G114="..","..",ROUND(FIRE0902_working!G114,0))</f>
        <v>169</v>
      </c>
      <c r="H114" s="48">
        <f>IF(FIRE0902_working!H114="..","..",ROUND(FIRE0902_working!H114,0))</f>
        <v>105</v>
      </c>
      <c r="I114" s="48">
        <f>IF(FIRE0902_working!I114="..","..",ROUND(FIRE0902_working!I114,0))</f>
        <v>138</v>
      </c>
      <c r="J114" s="48">
        <f>IF(FIRE0902_working!J114="..","..",ROUND(FIRE0902_working!J114,0))</f>
        <v>151</v>
      </c>
      <c r="K114" s="48">
        <f>IF(FIRE0902_working!K114="..","..",ROUND(FIRE0902_working!K114,0))</f>
        <v>150</v>
      </c>
      <c r="L114" s="48">
        <f>IF(FIRE0902_working!L114="..","..",ROUND(FIRE0902_working!L114,0))</f>
        <v>160</v>
      </c>
      <c r="M114" s="48">
        <f>IF(FIRE0902_working!M114="..","..",ROUND(FIRE0902_working!M114,0))</f>
        <v>170</v>
      </c>
      <c r="N114" s="48">
        <f>IF(FIRE0902_working!N114="..","..",ROUND(FIRE0902_working!N114,0))</f>
        <v>158</v>
      </c>
      <c r="O114" s="48">
        <f>IF(FIRE0902_working!O114="..","..",ROUND(FIRE0902_working!O114,0))</f>
        <v>184</v>
      </c>
      <c r="P114" s="48">
        <f>IF(FIRE0902_working!P114="..","..",ROUND(FIRE0902_working!P114,0))</f>
        <v>180</v>
      </c>
      <c r="Q114" s="48">
        <f>IF(FIRE0902_working!P114="..","..",ROUND(FIRE0902_working!Q114,0))</f>
        <v>179</v>
      </c>
      <c r="R114" s="74">
        <f>IF(FIRE0902_working!Q114="..","..",ROUND(FIRE0902_working!R114,0))</f>
        <v>197</v>
      </c>
      <c r="S114" s="75">
        <f>IF(FIRE0902_working!S114="..","..",ROUND(FIRE0902_working!S114,0))</f>
        <v>179</v>
      </c>
      <c r="T114" s="74">
        <f>IF(FIRE0902_working!T114="..","..",ROUND(FIRE0902_working!T114,0))</f>
        <v>197</v>
      </c>
      <c r="U114" s="47"/>
      <c r="V114" s="47"/>
      <c r="W114" s="47"/>
      <c r="X114" s="47"/>
      <c r="Y114" s="47"/>
      <c r="Z114" s="47"/>
      <c r="AA114" s="47"/>
      <c r="AB114" s="47"/>
      <c r="AC114" s="47"/>
      <c r="AD114" s="47"/>
      <c r="AE114" s="47"/>
      <c r="AF114" s="47"/>
      <c r="AG114" s="47"/>
      <c r="AH114" s="47"/>
    </row>
    <row r="115" spans="1:34" x14ac:dyDescent="0.2">
      <c r="A115" s="95" t="s">
        <v>73</v>
      </c>
      <c r="B115" s="61" t="s">
        <v>96</v>
      </c>
      <c r="C115" s="48" t="str">
        <f>IF(FIRE0902_working!C115="..","..",ROUND(FIRE0902_working!C115,0))</f>
        <v>..</v>
      </c>
      <c r="D115" s="48">
        <f>IF(FIRE0902_working!D115="..","..",ROUND(FIRE0902_working!D115,0))</f>
        <v>5</v>
      </c>
      <c r="E115" s="48">
        <f>IF(FIRE0902_working!E115="..","..",ROUND(FIRE0902_working!E115,0))</f>
        <v>6</v>
      </c>
      <c r="F115" s="48">
        <f>IF(FIRE0902_working!F115="..","..",ROUND(FIRE0902_working!F115,0))</f>
        <v>103</v>
      </c>
      <c r="G115" s="48">
        <f>IF(FIRE0902_working!G115="..","..",ROUND(FIRE0902_working!G115,0))</f>
        <v>142</v>
      </c>
      <c r="H115" s="48">
        <f>IF(FIRE0902_working!H115="..","..",ROUND(FIRE0902_working!H115,0))</f>
        <v>94</v>
      </c>
      <c r="I115" s="48">
        <f>IF(FIRE0902_working!I115="..","..",ROUND(FIRE0902_working!I115,0))</f>
        <v>114</v>
      </c>
      <c r="J115" s="48">
        <f>IF(FIRE0902_working!J115="..","..",ROUND(FIRE0902_working!J115,0))</f>
        <v>135</v>
      </c>
      <c r="K115" s="48">
        <f>IF(FIRE0902_working!K115="..","..",ROUND(FIRE0902_working!K115,0))</f>
        <v>97</v>
      </c>
      <c r="L115" s="48">
        <f>IF(FIRE0902_working!L115="..","..",ROUND(FIRE0902_working!L115,0))</f>
        <v>124</v>
      </c>
      <c r="M115" s="48">
        <f>IF(FIRE0902_working!M115="..","..",ROUND(FIRE0902_working!M115,0))</f>
        <v>112</v>
      </c>
      <c r="N115" s="48">
        <f>IF(FIRE0902_working!N115="..","..",ROUND(FIRE0902_working!N115,0))</f>
        <v>121</v>
      </c>
      <c r="O115" s="48">
        <f>IF(FIRE0902_working!O115="..","..",ROUND(FIRE0902_working!O115,0))</f>
        <v>159</v>
      </c>
      <c r="P115" s="48">
        <f>IF(FIRE0902_working!P115="..","..",ROUND(FIRE0902_working!P115,0))</f>
        <v>200</v>
      </c>
      <c r="Q115" s="48">
        <f>IF(FIRE0902_working!P115="..","..",ROUND(FIRE0902_working!Q115,0))</f>
        <v>205</v>
      </c>
      <c r="R115" s="74">
        <f>IF(FIRE0902_working!Q115="..","..",ROUND(FIRE0902_working!R115,0))</f>
        <v>196</v>
      </c>
      <c r="S115" s="75">
        <f>IF(FIRE0902_working!S115="..","..",ROUND(FIRE0902_working!S115,0))</f>
        <v>205</v>
      </c>
      <c r="T115" s="74">
        <f>IF(FIRE0902_working!T115="..","..",ROUND(FIRE0902_working!T115,0))</f>
        <v>196</v>
      </c>
      <c r="U115" s="47"/>
      <c r="V115" s="47"/>
      <c r="W115" s="47"/>
      <c r="X115" s="47"/>
      <c r="Y115" s="47"/>
      <c r="Z115" s="47"/>
      <c r="AA115" s="47"/>
      <c r="AB115" s="47"/>
      <c r="AC115" s="47"/>
      <c r="AD115" s="47"/>
      <c r="AE115" s="47"/>
      <c r="AF115" s="47"/>
      <c r="AG115" s="47"/>
      <c r="AH115" s="47"/>
    </row>
    <row r="116" spans="1:34" x14ac:dyDescent="0.2">
      <c r="A116" s="95" t="s">
        <v>73</v>
      </c>
      <c r="B116" s="61" t="s">
        <v>97</v>
      </c>
      <c r="C116" s="48" t="str">
        <f>IF(FIRE0902_working!C116="..","..",ROUND(FIRE0902_working!C116,0))</f>
        <v>..</v>
      </c>
      <c r="D116" s="48">
        <f>IF(FIRE0902_working!D116="..","..",ROUND(FIRE0902_working!D116,0))</f>
        <v>0</v>
      </c>
      <c r="E116" s="48">
        <f>IF(FIRE0902_working!E116="..","..",ROUND(FIRE0902_working!E116,0))</f>
        <v>0</v>
      </c>
      <c r="F116" s="48">
        <f>IF(FIRE0902_working!F116="..","..",ROUND(FIRE0902_working!F116,0))</f>
        <v>36</v>
      </c>
      <c r="G116" s="48">
        <f>IF(FIRE0902_working!G116="..","..",ROUND(FIRE0902_working!G116,0))</f>
        <v>43</v>
      </c>
      <c r="H116" s="48">
        <f>IF(FIRE0902_working!H116="..","..",ROUND(FIRE0902_working!H116,0))</f>
        <v>22</v>
      </c>
      <c r="I116" s="48">
        <f>IF(FIRE0902_working!I116="..","..",ROUND(FIRE0902_working!I116,0))</f>
        <v>29</v>
      </c>
      <c r="J116" s="48">
        <f>IF(FIRE0902_working!J116="..","..",ROUND(FIRE0902_working!J116,0))</f>
        <v>35</v>
      </c>
      <c r="K116" s="48">
        <f>IF(FIRE0902_working!K116="..","..",ROUND(FIRE0902_working!K116,0))</f>
        <v>39</v>
      </c>
      <c r="L116" s="48">
        <f>IF(FIRE0902_working!L116="..","..",ROUND(FIRE0902_working!L116,0))</f>
        <v>30</v>
      </c>
      <c r="M116" s="48">
        <f>IF(FIRE0902_working!M116="..","..",ROUND(FIRE0902_working!M116,0))</f>
        <v>31</v>
      </c>
      <c r="N116" s="48">
        <f>IF(FIRE0902_working!N116="..","..",ROUND(FIRE0902_working!N116,0))</f>
        <v>46</v>
      </c>
      <c r="O116" s="48">
        <f>IF(FIRE0902_working!O116="..","..",ROUND(FIRE0902_working!O116,0))</f>
        <v>52</v>
      </c>
      <c r="P116" s="48">
        <f>IF(FIRE0902_working!P116="..","..",ROUND(FIRE0902_working!P116,0))</f>
        <v>51</v>
      </c>
      <c r="Q116" s="48">
        <f>IF(FIRE0902_working!P116="..","..",ROUND(FIRE0902_working!Q116,0))</f>
        <v>50</v>
      </c>
      <c r="R116" s="74">
        <f>IF(FIRE0902_working!Q116="..","..",ROUND(FIRE0902_working!R116,0))</f>
        <v>55</v>
      </c>
      <c r="S116" s="75">
        <f>IF(FIRE0902_working!S116="..","..",ROUND(FIRE0902_working!S116,0))</f>
        <v>50</v>
      </c>
      <c r="T116" s="74">
        <f>IF(FIRE0902_working!T116="..","..",ROUND(FIRE0902_working!T116,0))</f>
        <v>55</v>
      </c>
      <c r="U116" s="47"/>
      <c r="V116" s="47"/>
      <c r="W116" s="47"/>
      <c r="X116" s="47"/>
      <c r="Y116" s="47"/>
      <c r="Z116" s="47"/>
      <c r="AA116" s="47"/>
      <c r="AB116" s="47"/>
      <c r="AC116" s="47"/>
      <c r="AD116" s="47"/>
      <c r="AE116" s="47"/>
      <c r="AF116" s="47"/>
      <c r="AG116" s="47"/>
      <c r="AH116" s="47"/>
    </row>
    <row r="117" spans="1:34" s="91" customFormat="1" ht="15.75" x14ac:dyDescent="0.25">
      <c r="A117" s="94" t="s">
        <v>98</v>
      </c>
      <c r="B117" s="59" t="s">
        <v>12</v>
      </c>
      <c r="C117" s="45">
        <f>IF(FIRE0902_working!C117="..","..",ROUND(FIRE0902_working!C117,0))</f>
        <v>3713</v>
      </c>
      <c r="D117" s="45">
        <f>IF(FIRE0902_working!D117="..","..",ROUND(FIRE0902_working!D117,0))</f>
        <v>3868</v>
      </c>
      <c r="E117" s="45">
        <f>IF(FIRE0902_working!E117="..","..",ROUND(FIRE0902_working!E117,0))</f>
        <v>3815</v>
      </c>
      <c r="F117" s="45">
        <f>IF(FIRE0902_working!F117="..","..",ROUND(FIRE0902_working!F117,0))</f>
        <v>4271</v>
      </c>
      <c r="G117" s="45">
        <f>IF(FIRE0902_working!G117="..","..",ROUND(FIRE0902_working!G117,0))</f>
        <v>4539</v>
      </c>
      <c r="H117" s="45">
        <f>IF(FIRE0902_working!H117="..","..",ROUND(FIRE0902_working!H117,0))</f>
        <v>4294</v>
      </c>
      <c r="I117" s="45">
        <f>IF(FIRE0902_working!I117="..","..",ROUND(FIRE0902_working!I117,0))</f>
        <v>4455</v>
      </c>
      <c r="J117" s="45">
        <f>IF(FIRE0902_working!J117="..","..",ROUND(FIRE0902_working!J117,0))</f>
        <v>4523</v>
      </c>
      <c r="K117" s="45">
        <f>IF(FIRE0902_working!K117="..","..",ROUND(FIRE0902_working!K117,0))</f>
        <v>4866</v>
      </c>
      <c r="L117" s="45">
        <f>IF(FIRE0902_working!L117="..","..",ROUND(FIRE0902_working!L117,0))</f>
        <v>4900</v>
      </c>
      <c r="M117" s="45">
        <f>IF(FIRE0902_working!M117="..","..",ROUND(FIRE0902_working!M117,0))</f>
        <v>5313</v>
      </c>
      <c r="N117" s="45">
        <f>IF(FIRE0902_working!N117="..","..",ROUND(FIRE0902_working!N117,0))</f>
        <v>5626</v>
      </c>
      <c r="O117" s="45">
        <f>IF(FIRE0902_working!O117="..","..",ROUND(FIRE0902_working!O117,0))</f>
        <v>6904</v>
      </c>
      <c r="P117" s="45">
        <f>IF(FIRE0902_working!P117="..","..",ROUND(FIRE0902_working!P117,0))</f>
        <v>6683</v>
      </c>
      <c r="Q117" s="45">
        <f>IF(FIRE0902_working!P117="..","..",ROUND(FIRE0902_working!Q117,0))</f>
        <v>6666</v>
      </c>
      <c r="R117" s="72">
        <f>IF(FIRE0902_working!Q117="..","..",ROUND(FIRE0902_working!R117,0))</f>
        <v>6578</v>
      </c>
      <c r="S117" s="73">
        <f>IF(FIRE0902_working!S117="..","..",ROUND(FIRE0902_working!S117,0))</f>
        <v>6666</v>
      </c>
      <c r="T117" s="72">
        <f>IF(FIRE0902_working!T117="..","..",ROUND(FIRE0902_working!T117,0))</f>
        <v>6578</v>
      </c>
      <c r="U117" s="47"/>
      <c r="V117" s="47"/>
      <c r="W117" s="47"/>
      <c r="X117" s="47"/>
      <c r="Y117" s="47"/>
      <c r="Z117" s="47"/>
      <c r="AA117" s="47"/>
      <c r="AB117" s="47"/>
      <c r="AC117" s="47"/>
      <c r="AD117" s="47"/>
      <c r="AE117" s="47"/>
      <c r="AF117" s="47"/>
      <c r="AG117" s="47"/>
      <c r="AH117" s="47">
        <v>0</v>
      </c>
    </row>
    <row r="118" spans="1:34" x14ac:dyDescent="0.2">
      <c r="A118" s="95" t="s">
        <v>98</v>
      </c>
      <c r="B118" s="61" t="s">
        <v>99</v>
      </c>
      <c r="C118" s="48">
        <f>IF(FIRE0902_working!C118="..","..",ROUND(FIRE0902_working!C118,0))</f>
        <v>2849</v>
      </c>
      <c r="D118" s="48">
        <f>IF(FIRE0902_working!D118="..","..",ROUND(FIRE0902_working!D118,0))</f>
        <v>2951</v>
      </c>
      <c r="E118" s="48">
        <f>IF(FIRE0902_working!E118="..","..",ROUND(FIRE0902_working!E118,0))</f>
        <v>2830</v>
      </c>
      <c r="F118" s="48">
        <f>IF(FIRE0902_working!F118="..","..",ROUND(FIRE0902_working!F118,0))</f>
        <v>2746</v>
      </c>
      <c r="G118" s="48">
        <f>IF(FIRE0902_working!G118="..","..",ROUND(FIRE0902_working!G118,0))</f>
        <v>2813</v>
      </c>
      <c r="H118" s="48">
        <f>IF(FIRE0902_working!H118="..","..",ROUND(FIRE0902_working!H118,0))</f>
        <v>2627</v>
      </c>
      <c r="I118" s="48">
        <f>IF(FIRE0902_working!I118="..","..",ROUND(FIRE0902_working!I118,0))</f>
        <v>2713</v>
      </c>
      <c r="J118" s="48">
        <f>IF(FIRE0902_working!J118="..","..",ROUND(FIRE0902_working!J118,0))</f>
        <v>2694</v>
      </c>
      <c r="K118" s="48">
        <f>IF(FIRE0902_working!K118="..","..",ROUND(FIRE0902_working!K118,0))</f>
        <v>3000</v>
      </c>
      <c r="L118" s="48">
        <f>IF(FIRE0902_working!L118="..","..",ROUND(FIRE0902_working!L118,0))</f>
        <v>2960</v>
      </c>
      <c r="M118" s="48">
        <f>IF(FIRE0902_working!M118="..","..",ROUND(FIRE0902_working!M118,0))</f>
        <v>3174</v>
      </c>
      <c r="N118" s="48">
        <f>IF(FIRE0902_working!N118="..","..",ROUND(FIRE0902_working!N118,0))</f>
        <v>3547</v>
      </c>
      <c r="O118" s="48">
        <f>IF(FIRE0902_working!O118="..","..",ROUND(FIRE0902_working!O118,0))</f>
        <v>4313</v>
      </c>
      <c r="P118" s="48">
        <f>IF(FIRE0902_working!P118="..","..",ROUND(FIRE0902_working!P118,0))</f>
        <v>4317</v>
      </c>
      <c r="Q118" s="48">
        <f>IF(FIRE0902_working!P118="..","..",ROUND(FIRE0902_working!Q118,0))</f>
        <v>4355</v>
      </c>
      <c r="R118" s="74">
        <f>IF(FIRE0902_working!Q118="..","..",ROUND(FIRE0902_working!R118,0))</f>
        <v>4352</v>
      </c>
      <c r="S118" s="75">
        <f>IF(FIRE0902_working!S118="..","..",ROUND(FIRE0902_working!S118,0))</f>
        <v>4355</v>
      </c>
      <c r="T118" s="74">
        <f>IF(FIRE0902_working!T118="..","..",ROUND(FIRE0902_working!T118,0))</f>
        <v>4352</v>
      </c>
      <c r="U118" s="47"/>
      <c r="V118" s="47"/>
      <c r="W118" s="47"/>
      <c r="X118" s="47"/>
      <c r="Y118" s="47"/>
      <c r="Z118" s="47"/>
      <c r="AA118" s="47"/>
      <c r="AB118" s="47"/>
      <c r="AC118" s="47"/>
      <c r="AD118" s="47"/>
      <c r="AE118" s="47"/>
      <c r="AF118" s="47"/>
      <c r="AG118" s="47"/>
      <c r="AH118" s="47"/>
    </row>
    <row r="119" spans="1:34" x14ac:dyDescent="0.2">
      <c r="A119" s="95" t="s">
        <v>98</v>
      </c>
      <c r="B119" s="61" t="s">
        <v>100</v>
      </c>
      <c r="C119" s="48">
        <f>IF(FIRE0902_working!C119="..","..",ROUND(FIRE0902_working!C119,0))</f>
        <v>247</v>
      </c>
      <c r="D119" s="48">
        <f>IF(FIRE0902_working!D119="..","..",ROUND(FIRE0902_working!D119,0))</f>
        <v>258</v>
      </c>
      <c r="E119" s="48">
        <f>IF(FIRE0902_working!E119="..","..",ROUND(FIRE0902_working!E119,0))</f>
        <v>221</v>
      </c>
      <c r="F119" s="48">
        <f>IF(FIRE0902_working!F119="..","..",ROUND(FIRE0902_working!F119,0))</f>
        <v>176</v>
      </c>
      <c r="G119" s="48">
        <f>IF(FIRE0902_working!G119="..","..",ROUND(FIRE0902_working!G119,0))</f>
        <v>189</v>
      </c>
      <c r="H119" s="48">
        <f>IF(FIRE0902_working!H119="..","..",ROUND(FIRE0902_working!H119,0))</f>
        <v>172</v>
      </c>
      <c r="I119" s="48">
        <f>IF(FIRE0902_working!I119="..","..",ROUND(FIRE0902_working!I119,0))</f>
        <v>177</v>
      </c>
      <c r="J119" s="48">
        <f>IF(FIRE0902_working!J119="..","..",ROUND(FIRE0902_working!J119,0))</f>
        <v>166</v>
      </c>
      <c r="K119" s="48">
        <f>IF(FIRE0902_working!K119="..","..",ROUND(FIRE0902_working!K119,0))</f>
        <v>191</v>
      </c>
      <c r="L119" s="48">
        <f>IF(FIRE0902_working!L119="..","..",ROUND(FIRE0902_working!L119,0))</f>
        <v>180</v>
      </c>
      <c r="M119" s="48">
        <f>IF(FIRE0902_working!M119="..","..",ROUND(FIRE0902_working!M119,0))</f>
        <v>219</v>
      </c>
      <c r="N119" s="48">
        <f>IF(FIRE0902_working!N119="..","..",ROUND(FIRE0902_working!N119,0))</f>
        <v>183</v>
      </c>
      <c r="O119" s="48">
        <f>IF(FIRE0902_working!O119="..","..",ROUND(FIRE0902_working!O119,0))</f>
        <v>201</v>
      </c>
      <c r="P119" s="48">
        <f>IF(FIRE0902_working!P119="..","..",ROUND(FIRE0902_working!P119,0))</f>
        <v>200</v>
      </c>
      <c r="Q119" s="48">
        <f>IF(FIRE0902_working!P119="..","..",ROUND(FIRE0902_working!Q119,0))</f>
        <v>189</v>
      </c>
      <c r="R119" s="74">
        <f>IF(FIRE0902_working!Q119="..","..",ROUND(FIRE0902_working!R119,0))</f>
        <v>165</v>
      </c>
      <c r="S119" s="75">
        <f>IF(FIRE0902_working!S119="..","..",ROUND(FIRE0902_working!S119,0))</f>
        <v>189</v>
      </c>
      <c r="T119" s="74">
        <f>IF(FIRE0902_working!T119="..","..",ROUND(FIRE0902_working!T119,0))</f>
        <v>165</v>
      </c>
      <c r="U119" s="47"/>
      <c r="V119" s="47"/>
      <c r="W119" s="47"/>
      <c r="X119" s="47"/>
      <c r="Y119" s="47"/>
      <c r="Z119" s="47"/>
      <c r="AA119" s="47"/>
      <c r="AB119" s="47"/>
      <c r="AC119" s="47"/>
      <c r="AD119" s="47"/>
      <c r="AE119" s="47"/>
      <c r="AF119" s="47"/>
      <c r="AG119" s="47"/>
      <c r="AH119" s="47"/>
    </row>
    <row r="120" spans="1:34" x14ac:dyDescent="0.2">
      <c r="A120" s="95" t="s">
        <v>98</v>
      </c>
      <c r="B120" s="61" t="s">
        <v>101</v>
      </c>
      <c r="C120" s="48">
        <f>IF(FIRE0902_working!C120="..","..",ROUND(FIRE0902_working!C120,0))</f>
        <v>438</v>
      </c>
      <c r="D120" s="48">
        <f>IF(FIRE0902_working!D120="..","..",ROUND(FIRE0902_working!D120,0))</f>
        <v>471</v>
      </c>
      <c r="E120" s="48">
        <f>IF(FIRE0902_working!E120="..","..",ROUND(FIRE0902_working!E120,0))</f>
        <v>541</v>
      </c>
      <c r="F120" s="48">
        <f>IF(FIRE0902_working!F120="..","..",ROUND(FIRE0902_working!F120,0))</f>
        <v>352</v>
      </c>
      <c r="G120" s="48">
        <f>IF(FIRE0902_working!G120="..","..",ROUND(FIRE0902_working!G120,0))</f>
        <v>320</v>
      </c>
      <c r="H120" s="48">
        <f>IF(FIRE0902_working!H120="..","..",ROUND(FIRE0902_working!H120,0))</f>
        <v>324</v>
      </c>
      <c r="I120" s="48">
        <f>IF(FIRE0902_working!I120="..","..",ROUND(FIRE0902_working!I120,0))</f>
        <v>345</v>
      </c>
      <c r="J120" s="48">
        <f>IF(FIRE0902_working!J120="..","..",ROUND(FIRE0902_working!J120,0))</f>
        <v>323</v>
      </c>
      <c r="K120" s="48">
        <f>IF(FIRE0902_working!K120="..","..",ROUND(FIRE0902_working!K120,0))</f>
        <v>367</v>
      </c>
      <c r="L120" s="48">
        <f>IF(FIRE0902_working!L120="..","..",ROUND(FIRE0902_working!L120,0))</f>
        <v>330</v>
      </c>
      <c r="M120" s="48">
        <f>IF(FIRE0902_working!M120="..","..",ROUND(FIRE0902_working!M120,0))</f>
        <v>423</v>
      </c>
      <c r="N120" s="48">
        <f>IF(FIRE0902_working!N120="..","..",ROUND(FIRE0902_working!N120,0))</f>
        <v>423</v>
      </c>
      <c r="O120" s="48">
        <f>IF(FIRE0902_working!O120="..","..",ROUND(FIRE0902_working!O120,0))</f>
        <v>526</v>
      </c>
      <c r="P120" s="48">
        <f>IF(FIRE0902_working!P120="..","..",ROUND(FIRE0902_working!P120,0))</f>
        <v>432</v>
      </c>
      <c r="Q120" s="48">
        <f>IF(FIRE0902_working!P120="..","..",ROUND(FIRE0902_working!Q120,0))</f>
        <v>440</v>
      </c>
      <c r="R120" s="74">
        <f>IF(FIRE0902_working!Q120="..","..",ROUND(FIRE0902_working!R120,0))</f>
        <v>434</v>
      </c>
      <c r="S120" s="75">
        <f>IF(FIRE0902_working!S120="..","..",ROUND(FIRE0902_working!S120,0))</f>
        <v>440</v>
      </c>
      <c r="T120" s="74">
        <f>IF(FIRE0902_working!T120="..","..",ROUND(FIRE0902_working!T120,0))</f>
        <v>434</v>
      </c>
      <c r="U120" s="47"/>
      <c r="V120" s="47"/>
      <c r="W120" s="47"/>
      <c r="X120" s="47"/>
      <c r="Y120" s="47"/>
      <c r="Z120" s="47"/>
      <c r="AA120" s="47"/>
      <c r="AB120" s="47"/>
      <c r="AC120" s="47"/>
      <c r="AD120" s="47"/>
      <c r="AE120" s="47"/>
      <c r="AF120" s="47"/>
      <c r="AG120" s="47"/>
      <c r="AH120" s="47"/>
    </row>
    <row r="121" spans="1:34" x14ac:dyDescent="0.2">
      <c r="A121" s="95" t="s">
        <v>98</v>
      </c>
      <c r="B121" s="61" t="s">
        <v>102</v>
      </c>
      <c r="C121" s="48">
        <f>IF(FIRE0902_working!C121="..","..",ROUND(FIRE0902_working!C121,0))</f>
        <v>85</v>
      </c>
      <c r="D121" s="48">
        <f>IF(FIRE0902_working!D121="..","..",ROUND(FIRE0902_working!D121,0))</f>
        <v>81</v>
      </c>
      <c r="E121" s="48">
        <f>IF(FIRE0902_working!E121="..","..",ROUND(FIRE0902_working!E121,0))</f>
        <v>92</v>
      </c>
      <c r="F121" s="48">
        <f>IF(FIRE0902_working!F121="..","..",ROUND(FIRE0902_working!F121,0))</f>
        <v>74</v>
      </c>
      <c r="G121" s="48">
        <f>IF(FIRE0902_working!G121="..","..",ROUND(FIRE0902_working!G121,0))</f>
        <v>87</v>
      </c>
      <c r="H121" s="48">
        <f>IF(FIRE0902_working!H121="..","..",ROUND(FIRE0902_working!H121,0))</f>
        <v>77</v>
      </c>
      <c r="I121" s="48">
        <f>IF(FIRE0902_working!I121="..","..",ROUND(FIRE0902_working!I121,0))</f>
        <v>67</v>
      </c>
      <c r="J121" s="48">
        <f>IF(FIRE0902_working!J121="..","..",ROUND(FIRE0902_working!J121,0))</f>
        <v>78</v>
      </c>
      <c r="K121" s="48">
        <f>IF(FIRE0902_working!K121="..","..",ROUND(FIRE0902_working!K121,0))</f>
        <v>72</v>
      </c>
      <c r="L121" s="48">
        <f>IF(FIRE0902_working!L121="..","..",ROUND(FIRE0902_working!L121,0))</f>
        <v>71</v>
      </c>
      <c r="M121" s="48">
        <f>IF(FIRE0902_working!M121="..","..",ROUND(FIRE0902_working!M121,0))</f>
        <v>66</v>
      </c>
      <c r="N121" s="48">
        <f>IF(FIRE0902_working!N121="..","..",ROUND(FIRE0902_working!N121,0))</f>
        <v>80</v>
      </c>
      <c r="O121" s="48">
        <f>IF(FIRE0902_working!O121="..","..",ROUND(FIRE0902_working!O121,0))</f>
        <v>78</v>
      </c>
      <c r="P121" s="48">
        <f>IF(FIRE0902_working!P121="..","..",ROUND(FIRE0902_working!P121,0))</f>
        <v>53</v>
      </c>
      <c r="Q121" s="48">
        <f>IF(FIRE0902_working!P121="..","..",ROUND(FIRE0902_working!Q121,0))</f>
        <v>65</v>
      </c>
      <c r="R121" s="74">
        <f>IF(FIRE0902_working!Q121="..","..",ROUND(FIRE0902_working!R121,0))</f>
        <v>64</v>
      </c>
      <c r="S121" s="75">
        <f>IF(FIRE0902_working!S121="..","..",ROUND(FIRE0902_working!S121,0))</f>
        <v>65</v>
      </c>
      <c r="T121" s="74">
        <f>IF(FIRE0902_working!T121="..","..",ROUND(FIRE0902_working!T121,0))</f>
        <v>64</v>
      </c>
      <c r="U121" s="47"/>
      <c r="V121" s="47"/>
      <c r="W121" s="47"/>
      <c r="X121" s="47"/>
      <c r="Y121" s="47"/>
      <c r="Z121" s="47"/>
      <c r="AA121" s="47"/>
      <c r="AB121" s="47"/>
      <c r="AC121" s="47"/>
      <c r="AD121" s="47"/>
      <c r="AE121" s="47"/>
      <c r="AF121" s="47"/>
      <c r="AG121" s="47"/>
      <c r="AH121" s="47"/>
    </row>
    <row r="122" spans="1:34" x14ac:dyDescent="0.2">
      <c r="A122" s="95" t="s">
        <v>98</v>
      </c>
      <c r="B122" s="61" t="s">
        <v>103</v>
      </c>
      <c r="C122" s="48" t="str">
        <f>IF(FIRE0902_working!C122="..","..",ROUND(FIRE0902_working!C122,0))</f>
        <v>..</v>
      </c>
      <c r="D122" s="48">
        <f>IF(FIRE0902_working!D122="..","..",ROUND(FIRE0902_working!D122,0))</f>
        <v>11</v>
      </c>
      <c r="E122" s="48">
        <f>IF(FIRE0902_working!E122="..","..",ROUND(FIRE0902_working!E122,0))</f>
        <v>11</v>
      </c>
      <c r="F122" s="48">
        <f>IF(FIRE0902_working!F122="..","..",ROUND(FIRE0902_working!F122,0))</f>
        <v>654</v>
      </c>
      <c r="G122" s="48">
        <f>IF(FIRE0902_working!G122="..","..",ROUND(FIRE0902_working!G122,0))</f>
        <v>809</v>
      </c>
      <c r="H122" s="48">
        <f>IF(FIRE0902_working!H122="..","..",ROUND(FIRE0902_working!H122,0))</f>
        <v>755</v>
      </c>
      <c r="I122" s="48">
        <f>IF(FIRE0902_working!I122="..","..",ROUND(FIRE0902_working!I122,0))</f>
        <v>802</v>
      </c>
      <c r="J122" s="48">
        <f>IF(FIRE0902_working!J122="..","..",ROUND(FIRE0902_working!J122,0))</f>
        <v>845</v>
      </c>
      <c r="K122" s="48">
        <f>IF(FIRE0902_working!K122="..","..",ROUND(FIRE0902_working!K122,0))</f>
        <v>836</v>
      </c>
      <c r="L122" s="48">
        <f>IF(FIRE0902_working!L122="..","..",ROUND(FIRE0902_working!L122,0))</f>
        <v>899</v>
      </c>
      <c r="M122" s="48">
        <f>IF(FIRE0902_working!M122="..","..",ROUND(FIRE0902_working!M122,0))</f>
        <v>929</v>
      </c>
      <c r="N122" s="48">
        <f>IF(FIRE0902_working!N122="..","..",ROUND(FIRE0902_working!N122,0))</f>
        <v>890</v>
      </c>
      <c r="O122" s="48">
        <f>IF(FIRE0902_working!O122="..","..",ROUND(FIRE0902_working!O122,0))</f>
        <v>1102</v>
      </c>
      <c r="P122" s="48">
        <f>IF(FIRE0902_working!P122="..","..",ROUND(FIRE0902_working!P122,0))</f>
        <v>1034</v>
      </c>
      <c r="Q122" s="48">
        <f>IF(FIRE0902_working!P122="..","..",ROUND(FIRE0902_working!Q122,0))</f>
        <v>991</v>
      </c>
      <c r="R122" s="74">
        <f>IF(FIRE0902_working!Q122="..","..",ROUND(FIRE0902_working!R122,0))</f>
        <v>949</v>
      </c>
      <c r="S122" s="75">
        <f>IF(FIRE0902_working!S122="..","..",ROUND(FIRE0902_working!S122,0))</f>
        <v>991</v>
      </c>
      <c r="T122" s="74">
        <f>IF(FIRE0902_working!T122="..","..",ROUND(FIRE0902_working!T122,0))</f>
        <v>949</v>
      </c>
      <c r="U122" s="47"/>
      <c r="V122" s="47"/>
      <c r="W122" s="47"/>
      <c r="X122" s="47"/>
      <c r="Y122" s="47"/>
      <c r="Z122" s="47"/>
      <c r="AA122" s="47"/>
      <c r="AB122" s="47"/>
      <c r="AC122" s="47"/>
      <c r="AD122" s="47"/>
      <c r="AE122" s="47"/>
      <c r="AF122" s="47"/>
      <c r="AG122" s="47"/>
      <c r="AH122" s="47"/>
    </row>
    <row r="123" spans="1:34" x14ac:dyDescent="0.2">
      <c r="A123" s="95" t="s">
        <v>98</v>
      </c>
      <c r="B123" s="61" t="s">
        <v>104</v>
      </c>
      <c r="C123" s="48">
        <f>IF(FIRE0902_working!C123="..","..",ROUND(FIRE0902_working!C123,0))</f>
        <v>94</v>
      </c>
      <c r="D123" s="48">
        <f>IF(FIRE0902_working!D123="..","..",ROUND(FIRE0902_working!D123,0))</f>
        <v>88</v>
      </c>
      <c r="E123" s="48">
        <f>IF(FIRE0902_working!E123="..","..",ROUND(FIRE0902_working!E123,0))</f>
        <v>113</v>
      </c>
      <c r="F123" s="48">
        <f>IF(FIRE0902_working!F123="..","..",ROUND(FIRE0902_working!F123,0))</f>
        <v>58</v>
      </c>
      <c r="G123" s="48">
        <f>IF(FIRE0902_working!G123="..","..",ROUND(FIRE0902_working!G123,0))</f>
        <v>56</v>
      </c>
      <c r="H123" s="48">
        <f>IF(FIRE0902_working!H123="..","..",ROUND(FIRE0902_working!H123,0))</f>
        <v>61</v>
      </c>
      <c r="I123" s="48">
        <f>IF(FIRE0902_working!I123="..","..",ROUND(FIRE0902_working!I123,0))</f>
        <v>44</v>
      </c>
      <c r="J123" s="48">
        <f>IF(FIRE0902_working!J123="..","..",ROUND(FIRE0902_working!J123,0))</f>
        <v>51</v>
      </c>
      <c r="K123" s="48">
        <f>IF(FIRE0902_working!K123="..","..",ROUND(FIRE0902_working!K123,0))</f>
        <v>46</v>
      </c>
      <c r="L123" s="48">
        <f>IF(FIRE0902_working!L123="..","..",ROUND(FIRE0902_working!L123,0))</f>
        <v>56</v>
      </c>
      <c r="M123" s="48">
        <f>IF(FIRE0902_working!M123="..","..",ROUND(FIRE0902_working!M123,0))</f>
        <v>64</v>
      </c>
      <c r="N123" s="48">
        <f>IF(FIRE0902_working!N123="..","..",ROUND(FIRE0902_working!N123,0))</f>
        <v>46</v>
      </c>
      <c r="O123" s="48">
        <f>IF(FIRE0902_working!O123="..","..",ROUND(FIRE0902_working!O123,0))</f>
        <v>62</v>
      </c>
      <c r="P123" s="48">
        <f>IF(FIRE0902_working!P123="..","..",ROUND(FIRE0902_working!P123,0))</f>
        <v>50</v>
      </c>
      <c r="Q123" s="48">
        <f>IF(FIRE0902_working!P123="..","..",ROUND(FIRE0902_working!Q123,0))</f>
        <v>65</v>
      </c>
      <c r="R123" s="74">
        <f>IF(FIRE0902_working!Q123="..","..",ROUND(FIRE0902_working!R123,0))</f>
        <v>63</v>
      </c>
      <c r="S123" s="75">
        <f>IF(FIRE0902_working!S123="..","..",ROUND(FIRE0902_working!S123,0))</f>
        <v>65</v>
      </c>
      <c r="T123" s="74">
        <f>IF(FIRE0902_working!T123="..","..",ROUND(FIRE0902_working!T123,0))</f>
        <v>63</v>
      </c>
      <c r="U123" s="47"/>
      <c r="V123" s="47"/>
      <c r="W123" s="47"/>
      <c r="X123" s="47"/>
      <c r="Y123" s="47"/>
      <c r="Z123" s="47"/>
      <c r="AA123" s="47"/>
      <c r="AB123" s="47"/>
      <c r="AC123" s="47"/>
      <c r="AD123" s="47"/>
      <c r="AE123" s="47"/>
      <c r="AF123" s="47"/>
      <c r="AG123" s="47"/>
      <c r="AH123" s="47"/>
    </row>
    <row r="124" spans="1:34" x14ac:dyDescent="0.2">
      <c r="A124" s="95" t="s">
        <v>98</v>
      </c>
      <c r="B124" s="61" t="s">
        <v>23</v>
      </c>
      <c r="C124" s="48" t="str">
        <f>IF(FIRE0902_working!C124="..","..",ROUND(FIRE0902_working!C124,0))</f>
        <v>..</v>
      </c>
      <c r="D124" s="48">
        <f>IF(FIRE0902_working!D124="..","..",ROUND(FIRE0902_working!D124,0))</f>
        <v>8</v>
      </c>
      <c r="E124" s="48">
        <f>IF(FIRE0902_working!E124="..","..",ROUND(FIRE0902_working!E124,0))</f>
        <v>7</v>
      </c>
      <c r="F124" s="48">
        <f>IF(FIRE0902_working!F124="..","..",ROUND(FIRE0902_working!F124,0))</f>
        <v>211</v>
      </c>
      <c r="G124" s="48">
        <f>IF(FIRE0902_working!G124="..","..",ROUND(FIRE0902_working!G124,0))</f>
        <v>265</v>
      </c>
      <c r="H124" s="48">
        <f>IF(FIRE0902_working!H124="..","..",ROUND(FIRE0902_working!H124,0))</f>
        <v>278</v>
      </c>
      <c r="I124" s="48">
        <f>IF(FIRE0902_working!I124="..","..",ROUND(FIRE0902_working!I124,0))</f>
        <v>307</v>
      </c>
      <c r="J124" s="48">
        <f>IF(FIRE0902_working!J124="..","..",ROUND(FIRE0902_working!J124,0))</f>
        <v>366</v>
      </c>
      <c r="K124" s="48">
        <f>IF(FIRE0902_working!K124="..","..",ROUND(FIRE0902_working!K124,0))</f>
        <v>354</v>
      </c>
      <c r="L124" s="48">
        <f>IF(FIRE0902_working!L124="..","..",ROUND(FIRE0902_working!L124,0))</f>
        <v>404</v>
      </c>
      <c r="M124" s="48">
        <f>IF(FIRE0902_working!M124="..","..",ROUND(FIRE0902_working!M124,0))</f>
        <v>438</v>
      </c>
      <c r="N124" s="48">
        <f>IF(FIRE0902_working!N124="..","..",ROUND(FIRE0902_working!N124,0))</f>
        <v>457</v>
      </c>
      <c r="O124" s="48">
        <f>IF(FIRE0902_working!O124="..","..",ROUND(FIRE0902_working!O124,0))</f>
        <v>622</v>
      </c>
      <c r="P124" s="48">
        <f>IF(FIRE0902_working!P124="..","..",ROUND(FIRE0902_working!P124,0))</f>
        <v>597</v>
      </c>
      <c r="Q124" s="48">
        <f>IF(FIRE0902_working!P124="..","..",ROUND(FIRE0902_working!Q124,0))</f>
        <v>561</v>
      </c>
      <c r="R124" s="74">
        <f>IF(FIRE0902_working!Q124="..","..",ROUND(FIRE0902_working!R124,0))</f>
        <v>551</v>
      </c>
      <c r="S124" s="75">
        <f>IF(FIRE0902_working!S124="..","..",ROUND(FIRE0902_working!S124,0))</f>
        <v>561</v>
      </c>
      <c r="T124" s="74">
        <f>IF(FIRE0902_working!T124="..","..",ROUND(FIRE0902_working!T124,0))</f>
        <v>551</v>
      </c>
      <c r="U124" s="47"/>
      <c r="V124" s="47"/>
      <c r="W124" s="47"/>
      <c r="X124" s="47"/>
      <c r="Y124" s="47"/>
      <c r="Z124" s="47"/>
      <c r="AA124" s="47"/>
      <c r="AB124" s="47"/>
      <c r="AC124" s="47"/>
      <c r="AD124" s="47"/>
      <c r="AE124" s="47"/>
      <c r="AF124" s="47"/>
      <c r="AG124" s="47"/>
      <c r="AH124" s="47"/>
    </row>
    <row r="125" spans="1:34" s="91" customFormat="1" ht="15.75" x14ac:dyDescent="0.25">
      <c r="A125" s="94" t="s">
        <v>105</v>
      </c>
      <c r="B125" s="54" t="s">
        <v>12</v>
      </c>
      <c r="C125" s="45">
        <f>IF(FIRE0902_working!C125="..","..",ROUND(FIRE0902_working!C125,0))</f>
        <v>1820</v>
      </c>
      <c r="D125" s="45">
        <f>IF(FIRE0902_working!D125="..","..",ROUND(FIRE0902_working!D125,0))</f>
        <v>1755</v>
      </c>
      <c r="E125" s="45">
        <f>IF(FIRE0902_working!E125="..","..",ROUND(FIRE0902_working!E125,0))</f>
        <v>1604</v>
      </c>
      <c r="F125" s="45">
        <f>IF(FIRE0902_working!F125="..","..",ROUND(FIRE0902_working!F125,0))</f>
        <v>2000</v>
      </c>
      <c r="G125" s="45">
        <f>IF(FIRE0902_working!G125="..","..",ROUND(FIRE0902_working!G125,0))</f>
        <v>1857</v>
      </c>
      <c r="H125" s="45">
        <f>IF(FIRE0902_working!H125="..","..",ROUND(FIRE0902_working!H125,0))</f>
        <v>1844</v>
      </c>
      <c r="I125" s="45">
        <f>IF(FIRE0902_working!I125="..","..",ROUND(FIRE0902_working!I125,0))</f>
        <v>2072</v>
      </c>
      <c r="J125" s="45">
        <f>IF(FIRE0902_working!J125="..","..",ROUND(FIRE0902_working!J125,0))</f>
        <v>2291</v>
      </c>
      <c r="K125" s="45">
        <f>IF(FIRE0902_working!K125="..","..",ROUND(FIRE0902_working!K125,0))</f>
        <v>2744</v>
      </c>
      <c r="L125" s="45">
        <f>IF(FIRE0902_working!L125="..","..",ROUND(FIRE0902_working!L125,0))</f>
        <v>2868</v>
      </c>
      <c r="M125" s="45">
        <f>IF(FIRE0902_working!M125="..","..",ROUND(FIRE0902_working!M125,0))</f>
        <v>2961</v>
      </c>
      <c r="N125" s="45">
        <f>IF(FIRE0902_working!N125="..","..",ROUND(FIRE0902_working!N125,0))</f>
        <v>3011</v>
      </c>
      <c r="O125" s="45">
        <f>IF(FIRE0902_working!O125="..","..",ROUND(FIRE0902_working!O125,0))</f>
        <v>3329</v>
      </c>
      <c r="P125" s="45">
        <f>IF(FIRE0902_working!P125="..","..",ROUND(FIRE0902_working!P125,0))</f>
        <v>3907</v>
      </c>
      <c r="Q125" s="45">
        <f>IF(FIRE0902_working!P125="..","..",ROUND(FIRE0902_working!Q125,0))</f>
        <v>4150</v>
      </c>
      <c r="R125" s="72">
        <f>IF(FIRE0902_working!Q125="..","..",ROUND(FIRE0902_working!R125,0))</f>
        <v>4310</v>
      </c>
      <c r="S125" s="73">
        <f>IF(FIRE0902_working!S125="..","..",ROUND(FIRE0902_working!S125,0))</f>
        <v>4150</v>
      </c>
      <c r="T125" s="72">
        <f>IF(FIRE0902_working!T125="..","..",ROUND(FIRE0902_working!T125,0))</f>
        <v>4310</v>
      </c>
      <c r="U125" s="47"/>
      <c r="V125" s="47"/>
      <c r="W125" s="47"/>
      <c r="X125" s="47"/>
      <c r="Y125" s="47"/>
      <c r="Z125" s="47"/>
      <c r="AA125" s="47"/>
      <c r="AB125" s="47"/>
      <c r="AC125" s="47"/>
      <c r="AD125" s="47"/>
      <c r="AE125" s="47"/>
      <c r="AF125" s="47"/>
      <c r="AG125" s="47"/>
      <c r="AH125" s="47">
        <v>0</v>
      </c>
    </row>
    <row r="126" spans="1:34" x14ac:dyDescent="0.2">
      <c r="A126" s="95" t="s">
        <v>105</v>
      </c>
      <c r="B126" s="52" t="s">
        <v>106</v>
      </c>
      <c r="C126" s="48">
        <f>IF(FIRE0902_working!C126="..","..",ROUND(FIRE0902_working!C126,0))</f>
        <v>3</v>
      </c>
      <c r="D126" s="48">
        <f>IF(FIRE0902_working!D126="..","..",ROUND(FIRE0902_working!D126,0))</f>
        <v>8</v>
      </c>
      <c r="E126" s="48">
        <f>IF(FIRE0902_working!E126="..","..",ROUND(FIRE0902_working!E126,0))</f>
        <v>0</v>
      </c>
      <c r="F126" s="48">
        <f>IF(FIRE0902_working!F126="..","..",ROUND(FIRE0902_working!F126,0))</f>
        <v>5</v>
      </c>
      <c r="G126" s="48">
        <f>IF(FIRE0902_working!G126="..","..",ROUND(FIRE0902_working!G126,0))</f>
        <v>3</v>
      </c>
      <c r="H126" s="48">
        <f>IF(FIRE0902_working!H126="..","..",ROUND(FIRE0902_working!H126,0))</f>
        <v>6</v>
      </c>
      <c r="I126" s="48">
        <f>IF(FIRE0902_working!I126="..","..",ROUND(FIRE0902_working!I126,0))</f>
        <v>4</v>
      </c>
      <c r="J126" s="48">
        <f>IF(FIRE0902_working!J126="..","..",ROUND(FIRE0902_working!J126,0))</f>
        <v>13</v>
      </c>
      <c r="K126" s="48">
        <f>IF(FIRE0902_working!K126="..","..",ROUND(FIRE0902_working!K126,0))</f>
        <v>10</v>
      </c>
      <c r="L126" s="48">
        <f>IF(FIRE0902_working!L126="..","..",ROUND(FIRE0902_working!L126,0))</f>
        <v>2</v>
      </c>
      <c r="M126" s="48">
        <f>IF(FIRE0902_working!M126="..","..",ROUND(FIRE0902_working!M126,0))</f>
        <v>6</v>
      </c>
      <c r="N126" s="48">
        <f>IF(FIRE0902_working!N126="..","..",ROUND(FIRE0902_working!N126,0))</f>
        <v>5</v>
      </c>
      <c r="O126" s="48">
        <f>IF(FIRE0902_working!O126="..","..",ROUND(FIRE0902_working!O126,0))</f>
        <v>5</v>
      </c>
      <c r="P126" s="48">
        <f>IF(FIRE0902_working!P126="..","..",ROUND(FIRE0902_working!P126,0))</f>
        <v>3</v>
      </c>
      <c r="Q126" s="48">
        <f>IF(FIRE0902_working!P126="..","..",ROUND(FIRE0902_working!Q126,0))</f>
        <v>2</v>
      </c>
      <c r="R126" s="74">
        <f>IF(FIRE0902_working!Q126="..","..",ROUND(FIRE0902_working!R126,0))</f>
        <v>3</v>
      </c>
      <c r="S126" s="75">
        <f>IF(FIRE0902_working!S126="..","..",ROUND(FIRE0902_working!S126,0))</f>
        <v>2</v>
      </c>
      <c r="T126" s="74">
        <f>IF(FIRE0902_working!T126="..","..",ROUND(FIRE0902_working!T126,0))</f>
        <v>3</v>
      </c>
      <c r="U126" s="47"/>
      <c r="V126" s="47"/>
      <c r="W126" s="47"/>
      <c r="X126" s="47"/>
      <c r="Y126" s="47"/>
      <c r="Z126" s="47"/>
      <c r="AA126" s="47"/>
      <c r="AB126" s="47"/>
      <c r="AC126" s="47"/>
      <c r="AD126" s="47"/>
      <c r="AE126" s="47"/>
      <c r="AF126" s="47"/>
      <c r="AG126" s="47"/>
      <c r="AH126" s="47"/>
    </row>
    <row r="127" spans="1:34" x14ac:dyDescent="0.2">
      <c r="A127" s="95" t="s">
        <v>105</v>
      </c>
      <c r="B127" s="52" t="s">
        <v>107</v>
      </c>
      <c r="C127" s="48">
        <f>IF(FIRE0902_working!C127="..","..",ROUND(FIRE0902_working!C127,0))</f>
        <v>22</v>
      </c>
      <c r="D127" s="48">
        <f>IF(FIRE0902_working!D127="..","..",ROUND(FIRE0902_working!D127,0))</f>
        <v>26</v>
      </c>
      <c r="E127" s="48">
        <f>IF(FIRE0902_working!E127="..","..",ROUND(FIRE0902_working!E127,0))</f>
        <v>46</v>
      </c>
      <c r="F127" s="48">
        <f>IF(FIRE0902_working!F127="..","..",ROUND(FIRE0902_working!F127,0))</f>
        <v>18</v>
      </c>
      <c r="G127" s="48">
        <f>IF(FIRE0902_working!G127="..","..",ROUND(FIRE0902_working!G127,0))</f>
        <v>19</v>
      </c>
      <c r="H127" s="48">
        <f>IF(FIRE0902_working!H127="..","..",ROUND(FIRE0902_working!H127,0))</f>
        <v>16</v>
      </c>
      <c r="I127" s="48">
        <f>IF(FIRE0902_working!I127="..","..",ROUND(FIRE0902_working!I127,0))</f>
        <v>19</v>
      </c>
      <c r="J127" s="48">
        <f>IF(FIRE0902_working!J127="..","..",ROUND(FIRE0902_working!J127,0))</f>
        <v>28</v>
      </c>
      <c r="K127" s="48">
        <f>IF(FIRE0902_working!K127="..","..",ROUND(FIRE0902_working!K127,0))</f>
        <v>14</v>
      </c>
      <c r="L127" s="48">
        <f>IF(FIRE0902_working!L127="..","..",ROUND(FIRE0902_working!L127,0))</f>
        <v>21</v>
      </c>
      <c r="M127" s="48">
        <f>IF(FIRE0902_working!M127="..","..",ROUND(FIRE0902_working!M127,0))</f>
        <v>19</v>
      </c>
      <c r="N127" s="48">
        <f>IF(FIRE0902_working!N127="..","..",ROUND(FIRE0902_working!N127,0))</f>
        <v>24</v>
      </c>
      <c r="O127" s="48">
        <f>IF(FIRE0902_working!O127="..","..",ROUND(FIRE0902_working!O127,0))</f>
        <v>28</v>
      </c>
      <c r="P127" s="48">
        <f>IF(FIRE0902_working!P127="..","..",ROUND(FIRE0902_working!P127,0))</f>
        <v>31</v>
      </c>
      <c r="Q127" s="48">
        <f>IF(FIRE0902_working!P127="..","..",ROUND(FIRE0902_working!Q127,0))</f>
        <v>26</v>
      </c>
      <c r="R127" s="74">
        <f>IF(FIRE0902_working!Q127="..","..",ROUND(FIRE0902_working!R127,0))</f>
        <v>21</v>
      </c>
      <c r="S127" s="75">
        <f>IF(FIRE0902_working!S127="..","..",ROUND(FIRE0902_working!S127,0))</f>
        <v>26</v>
      </c>
      <c r="T127" s="74">
        <f>IF(FIRE0902_working!T127="..","..",ROUND(FIRE0902_working!T127,0))</f>
        <v>21</v>
      </c>
      <c r="U127" s="47"/>
      <c r="V127" s="47"/>
      <c r="W127" s="47"/>
      <c r="X127" s="47"/>
      <c r="Y127" s="47"/>
      <c r="Z127" s="47"/>
      <c r="AA127" s="47"/>
      <c r="AB127" s="47"/>
      <c r="AC127" s="47"/>
      <c r="AD127" s="47"/>
      <c r="AE127" s="47"/>
      <c r="AF127" s="47"/>
      <c r="AG127" s="47"/>
      <c r="AH127" s="47"/>
    </row>
    <row r="128" spans="1:34" x14ac:dyDescent="0.2">
      <c r="A128" s="95" t="s">
        <v>105</v>
      </c>
      <c r="B128" s="52" t="s">
        <v>108</v>
      </c>
      <c r="C128" s="48">
        <f>IF(FIRE0902_working!C128="..","..",ROUND(FIRE0902_working!C128,0))</f>
        <v>45</v>
      </c>
      <c r="D128" s="48">
        <f>IF(FIRE0902_working!D128="..","..",ROUND(FIRE0902_working!D128,0))</f>
        <v>48</v>
      </c>
      <c r="E128" s="48">
        <f>IF(FIRE0902_working!E128="..","..",ROUND(FIRE0902_working!E128,0))</f>
        <v>45</v>
      </c>
      <c r="F128" s="48">
        <f>IF(FIRE0902_working!F128="..","..",ROUND(FIRE0902_working!F128,0))</f>
        <v>76</v>
      </c>
      <c r="G128" s="48">
        <f>IF(FIRE0902_working!G128="..","..",ROUND(FIRE0902_working!G128,0))</f>
        <v>102</v>
      </c>
      <c r="H128" s="48">
        <f>IF(FIRE0902_working!H128="..","..",ROUND(FIRE0902_working!H128,0))</f>
        <v>86</v>
      </c>
      <c r="I128" s="48">
        <f>IF(FIRE0902_working!I128="..","..",ROUND(FIRE0902_working!I128,0))</f>
        <v>105</v>
      </c>
      <c r="J128" s="48">
        <f>IF(FIRE0902_working!J128="..","..",ROUND(FIRE0902_working!J128,0))</f>
        <v>102</v>
      </c>
      <c r="K128" s="48">
        <f>IF(FIRE0902_working!K128="..","..",ROUND(FIRE0902_working!K128,0))</f>
        <v>139</v>
      </c>
      <c r="L128" s="48">
        <f>IF(FIRE0902_working!L128="..","..",ROUND(FIRE0902_working!L128,0))</f>
        <v>101</v>
      </c>
      <c r="M128" s="48">
        <f>IF(FIRE0902_working!M128="..","..",ROUND(FIRE0902_working!M128,0))</f>
        <v>106</v>
      </c>
      <c r="N128" s="48">
        <f>IF(FIRE0902_working!N128="..","..",ROUND(FIRE0902_working!N128,0))</f>
        <v>71</v>
      </c>
      <c r="O128" s="48">
        <f>IF(FIRE0902_working!O128="..","..",ROUND(FIRE0902_working!O128,0))</f>
        <v>81</v>
      </c>
      <c r="P128" s="48">
        <f>IF(FIRE0902_working!P128="..","..",ROUND(FIRE0902_working!P128,0))</f>
        <v>148</v>
      </c>
      <c r="Q128" s="48">
        <f>IF(FIRE0902_working!P128="..","..",ROUND(FIRE0902_working!Q128,0))</f>
        <v>124</v>
      </c>
      <c r="R128" s="74">
        <f>IF(FIRE0902_working!Q128="..","..",ROUND(FIRE0902_working!R128,0))</f>
        <v>135</v>
      </c>
      <c r="S128" s="75">
        <f>IF(FIRE0902_working!S128="..","..",ROUND(FIRE0902_working!S128,0))</f>
        <v>124</v>
      </c>
      <c r="T128" s="74">
        <f>IF(FIRE0902_working!T128="..","..",ROUND(FIRE0902_working!T128,0))</f>
        <v>135</v>
      </c>
      <c r="U128" s="47"/>
      <c r="V128" s="47"/>
      <c r="W128" s="47"/>
      <c r="X128" s="47"/>
      <c r="Y128" s="47"/>
      <c r="Z128" s="47"/>
      <c r="AA128" s="47"/>
      <c r="AB128" s="47"/>
      <c r="AC128" s="47"/>
      <c r="AD128" s="47"/>
      <c r="AE128" s="47"/>
      <c r="AF128" s="47"/>
      <c r="AG128" s="47"/>
      <c r="AH128" s="47"/>
    </row>
    <row r="129" spans="1:34" x14ac:dyDescent="0.2">
      <c r="A129" s="95" t="s">
        <v>105</v>
      </c>
      <c r="B129" s="52" t="s">
        <v>109</v>
      </c>
      <c r="C129" s="48">
        <f>IF(FIRE0902_working!C129="..","..",ROUND(FIRE0902_working!C129,0))</f>
        <v>491</v>
      </c>
      <c r="D129" s="48">
        <f>IF(FIRE0902_working!D129="..","..",ROUND(FIRE0902_working!D129,0))</f>
        <v>512</v>
      </c>
      <c r="E129" s="48">
        <f>IF(FIRE0902_working!E129="..","..",ROUND(FIRE0902_working!E129,0))</f>
        <v>446</v>
      </c>
      <c r="F129" s="48">
        <f>IF(FIRE0902_working!F129="..","..",ROUND(FIRE0902_working!F129,0))</f>
        <v>926</v>
      </c>
      <c r="G129" s="48">
        <f>IF(FIRE0902_working!G129="..","..",ROUND(FIRE0902_working!G129,0))</f>
        <v>818</v>
      </c>
      <c r="H129" s="48">
        <f>IF(FIRE0902_working!H129="..","..",ROUND(FIRE0902_working!H129,0))</f>
        <v>869</v>
      </c>
      <c r="I129" s="48">
        <f>IF(FIRE0902_working!I129="..","..",ROUND(FIRE0902_working!I129,0))</f>
        <v>905</v>
      </c>
      <c r="J129" s="48">
        <f>IF(FIRE0902_working!J129="..","..",ROUND(FIRE0902_working!J129,0))</f>
        <v>1174</v>
      </c>
      <c r="K129" s="48">
        <f>IF(FIRE0902_working!K129="..","..",ROUND(FIRE0902_working!K129,0))</f>
        <v>1322</v>
      </c>
      <c r="L129" s="48">
        <f>IF(FIRE0902_working!L129="..","..",ROUND(FIRE0902_working!L129,0))</f>
        <v>1418</v>
      </c>
      <c r="M129" s="48">
        <f>IF(FIRE0902_working!M129="..","..",ROUND(FIRE0902_working!M129,0))</f>
        <v>1459</v>
      </c>
      <c r="N129" s="48">
        <f>IF(FIRE0902_working!N129="..","..",ROUND(FIRE0902_working!N129,0))</f>
        <v>1639</v>
      </c>
      <c r="O129" s="48">
        <f>IF(FIRE0902_working!O129="..","..",ROUND(FIRE0902_working!O129,0))</f>
        <v>1939</v>
      </c>
      <c r="P129" s="48">
        <f>IF(FIRE0902_working!P129="..","..",ROUND(FIRE0902_working!P129,0))</f>
        <v>2400</v>
      </c>
      <c r="Q129" s="48">
        <f>IF(FIRE0902_working!P129="..","..",ROUND(FIRE0902_working!Q129,0))</f>
        <v>2603</v>
      </c>
      <c r="R129" s="74">
        <f>IF(FIRE0902_working!Q129="..","..",ROUND(FIRE0902_working!R129,0))</f>
        <v>2720</v>
      </c>
      <c r="S129" s="75">
        <f>IF(FIRE0902_working!S129="..","..",ROUND(FIRE0902_working!S129,0))</f>
        <v>2603</v>
      </c>
      <c r="T129" s="74">
        <f>IF(FIRE0902_working!T129="..","..",ROUND(FIRE0902_working!T129,0))</f>
        <v>2720</v>
      </c>
      <c r="U129" s="47"/>
      <c r="V129" s="47"/>
      <c r="W129" s="47"/>
      <c r="X129" s="47"/>
      <c r="Y129" s="47"/>
      <c r="Z129" s="47"/>
      <c r="AA129" s="47"/>
      <c r="AB129" s="47"/>
      <c r="AC129" s="47"/>
      <c r="AD129" s="47"/>
      <c r="AE129" s="47"/>
      <c r="AF129" s="47"/>
      <c r="AG129" s="47"/>
      <c r="AH129" s="47"/>
    </row>
    <row r="130" spans="1:34" x14ac:dyDescent="0.2">
      <c r="A130" s="95" t="s">
        <v>105</v>
      </c>
      <c r="B130" s="52" t="s">
        <v>110</v>
      </c>
      <c r="C130" s="48">
        <f>IF(FIRE0902_working!C130="..","..",ROUND(FIRE0902_working!C130,0))</f>
        <v>104</v>
      </c>
      <c r="D130" s="48">
        <f>IF(FIRE0902_working!D130="..","..",ROUND(FIRE0902_working!D130,0))</f>
        <v>109</v>
      </c>
      <c r="E130" s="48">
        <f>IF(FIRE0902_working!E130="..","..",ROUND(FIRE0902_working!E130,0))</f>
        <v>122</v>
      </c>
      <c r="F130" s="48">
        <f>IF(FIRE0902_working!F130="..","..",ROUND(FIRE0902_working!F130,0))</f>
        <v>105</v>
      </c>
      <c r="G130" s="48">
        <f>IF(FIRE0902_working!G130="..","..",ROUND(FIRE0902_working!G130,0))</f>
        <v>98</v>
      </c>
      <c r="H130" s="48">
        <f>IF(FIRE0902_working!H130="..","..",ROUND(FIRE0902_working!H130,0))</f>
        <v>112</v>
      </c>
      <c r="I130" s="48">
        <f>IF(FIRE0902_working!I130="..","..",ROUND(FIRE0902_working!I130,0))</f>
        <v>113</v>
      </c>
      <c r="J130" s="48">
        <f>IF(FIRE0902_working!J130="..","..",ROUND(FIRE0902_working!J130,0))</f>
        <v>98</v>
      </c>
      <c r="K130" s="48">
        <f>IF(FIRE0902_working!K130="..","..",ROUND(FIRE0902_working!K130,0))</f>
        <v>101</v>
      </c>
      <c r="L130" s="48">
        <f>IF(FIRE0902_working!L130="..","..",ROUND(FIRE0902_working!L130,0))</f>
        <v>110</v>
      </c>
      <c r="M130" s="48">
        <f>IF(FIRE0902_working!M130="..","..",ROUND(FIRE0902_working!M130,0))</f>
        <v>95</v>
      </c>
      <c r="N130" s="48">
        <f>IF(FIRE0902_working!N130="..","..",ROUND(FIRE0902_working!N130,0))</f>
        <v>115</v>
      </c>
      <c r="O130" s="48">
        <f>IF(FIRE0902_working!O130="..","..",ROUND(FIRE0902_working!O130,0))</f>
        <v>101</v>
      </c>
      <c r="P130" s="48">
        <f>IF(FIRE0902_working!P130="..","..",ROUND(FIRE0902_working!P130,0))</f>
        <v>101</v>
      </c>
      <c r="Q130" s="48">
        <f>IF(FIRE0902_working!P130="..","..",ROUND(FIRE0902_working!Q130,0))</f>
        <v>102</v>
      </c>
      <c r="R130" s="74">
        <f>IF(FIRE0902_working!Q130="..","..",ROUND(FIRE0902_working!R130,0))</f>
        <v>109</v>
      </c>
      <c r="S130" s="75">
        <f>IF(FIRE0902_working!S130="..","..",ROUND(FIRE0902_working!S130,0))</f>
        <v>102</v>
      </c>
      <c r="T130" s="74">
        <f>IF(FIRE0902_working!T130="..","..",ROUND(FIRE0902_working!T130,0))</f>
        <v>109</v>
      </c>
      <c r="U130" s="47"/>
      <c r="V130" s="47"/>
      <c r="W130" s="47"/>
      <c r="X130" s="47"/>
      <c r="Y130" s="47"/>
      <c r="Z130" s="47"/>
      <c r="AA130" s="47"/>
      <c r="AB130" s="47"/>
      <c r="AC130" s="47"/>
      <c r="AD130" s="47"/>
      <c r="AE130" s="47"/>
      <c r="AF130" s="47"/>
      <c r="AG130" s="47"/>
      <c r="AH130" s="47"/>
    </row>
    <row r="131" spans="1:34" x14ac:dyDescent="0.2">
      <c r="A131" s="95" t="s">
        <v>105</v>
      </c>
      <c r="B131" s="52" t="s">
        <v>111</v>
      </c>
      <c r="C131" s="48">
        <f>IF(FIRE0902_working!C131="..","..",ROUND(FIRE0902_working!C131,0))</f>
        <v>176</v>
      </c>
      <c r="D131" s="48">
        <f>IF(FIRE0902_working!D131="..","..",ROUND(FIRE0902_working!D131,0))</f>
        <v>198</v>
      </c>
      <c r="E131" s="48">
        <f>IF(FIRE0902_working!E131="..","..",ROUND(FIRE0902_working!E131,0))</f>
        <v>139</v>
      </c>
      <c r="F131" s="48">
        <f>IF(FIRE0902_working!F131="..","..",ROUND(FIRE0902_working!F131,0))</f>
        <v>165</v>
      </c>
      <c r="G131" s="48">
        <f>IF(FIRE0902_working!G131="..","..",ROUND(FIRE0902_working!G131,0))</f>
        <v>144</v>
      </c>
      <c r="H131" s="48">
        <f>IF(FIRE0902_working!H131="..","..",ROUND(FIRE0902_working!H131,0))</f>
        <v>111</v>
      </c>
      <c r="I131" s="48">
        <f>IF(FIRE0902_working!I131="..","..",ROUND(FIRE0902_working!I131,0))</f>
        <v>168</v>
      </c>
      <c r="J131" s="48">
        <f>IF(FIRE0902_working!J131="..","..",ROUND(FIRE0902_working!J131,0))</f>
        <v>161</v>
      </c>
      <c r="K131" s="48">
        <f>IF(FIRE0902_working!K131="..","..",ROUND(FIRE0902_working!K131,0))</f>
        <v>185</v>
      </c>
      <c r="L131" s="48">
        <f>IF(FIRE0902_working!L131="..","..",ROUND(FIRE0902_working!L131,0))</f>
        <v>188</v>
      </c>
      <c r="M131" s="48">
        <f>IF(FIRE0902_working!M131="..","..",ROUND(FIRE0902_working!M131,0))</f>
        <v>165</v>
      </c>
      <c r="N131" s="48">
        <f>IF(FIRE0902_working!N131="..","..",ROUND(FIRE0902_working!N131,0))</f>
        <v>218</v>
      </c>
      <c r="O131" s="48">
        <f>IF(FIRE0902_working!O131="..","..",ROUND(FIRE0902_working!O131,0))</f>
        <v>198</v>
      </c>
      <c r="P131" s="48">
        <f>IF(FIRE0902_working!P131="..","..",ROUND(FIRE0902_working!P131,0))</f>
        <v>191</v>
      </c>
      <c r="Q131" s="48">
        <f>IF(FIRE0902_working!P131="..","..",ROUND(FIRE0902_working!Q131,0))</f>
        <v>209</v>
      </c>
      <c r="R131" s="74">
        <f>IF(FIRE0902_working!Q131="..","..",ROUND(FIRE0902_working!R131,0))</f>
        <v>213</v>
      </c>
      <c r="S131" s="75">
        <f>IF(FIRE0902_working!S131="..","..",ROUND(FIRE0902_working!S131,0))</f>
        <v>209</v>
      </c>
      <c r="T131" s="74">
        <f>IF(FIRE0902_working!T131="..","..",ROUND(FIRE0902_working!T131,0))</f>
        <v>213</v>
      </c>
      <c r="U131" s="47"/>
      <c r="V131" s="47"/>
      <c r="W131" s="47"/>
      <c r="X131" s="47"/>
      <c r="Y131" s="47"/>
      <c r="Z131" s="47"/>
      <c r="AA131" s="47"/>
      <c r="AB131" s="47"/>
      <c r="AC131" s="47"/>
      <c r="AD131" s="47"/>
      <c r="AE131" s="47"/>
      <c r="AF131" s="47"/>
      <c r="AG131" s="47"/>
      <c r="AH131" s="47"/>
    </row>
    <row r="132" spans="1:34" x14ac:dyDescent="0.2">
      <c r="A132" s="95" t="s">
        <v>105</v>
      </c>
      <c r="B132" s="52" t="s">
        <v>112</v>
      </c>
      <c r="C132" s="48">
        <f>IF(FIRE0902_working!C132="..","..",ROUND(FIRE0902_working!C132,0))</f>
        <v>19</v>
      </c>
      <c r="D132" s="48">
        <f>IF(FIRE0902_working!D132="..","..",ROUND(FIRE0902_working!D132,0))</f>
        <v>14</v>
      </c>
      <c r="E132" s="48">
        <f>IF(FIRE0902_working!E132="..","..",ROUND(FIRE0902_working!E132,0))</f>
        <v>14</v>
      </c>
      <c r="F132" s="48">
        <f>IF(FIRE0902_working!F132="..","..",ROUND(FIRE0902_working!F132,0))</f>
        <v>2</v>
      </c>
      <c r="G132" s="48">
        <f>IF(FIRE0902_working!G132="..","..",ROUND(FIRE0902_working!G132,0))</f>
        <v>5</v>
      </c>
      <c r="H132" s="48">
        <f>IF(FIRE0902_working!H132="..","..",ROUND(FIRE0902_working!H132,0))</f>
        <v>7</v>
      </c>
      <c r="I132" s="48">
        <f>IF(FIRE0902_working!I132="..","..",ROUND(FIRE0902_working!I132,0))</f>
        <v>7</v>
      </c>
      <c r="J132" s="48">
        <f>IF(FIRE0902_working!J132="..","..",ROUND(FIRE0902_working!J132,0))</f>
        <v>8</v>
      </c>
      <c r="K132" s="48">
        <f>IF(FIRE0902_working!K132="..","..",ROUND(FIRE0902_working!K132,0))</f>
        <v>11</v>
      </c>
      <c r="L132" s="48">
        <f>IF(FIRE0902_working!L132="..","..",ROUND(FIRE0902_working!L132,0))</f>
        <v>7</v>
      </c>
      <c r="M132" s="48">
        <f>IF(FIRE0902_working!M132="..","..",ROUND(FIRE0902_working!M132,0))</f>
        <v>4</v>
      </c>
      <c r="N132" s="48">
        <f>IF(FIRE0902_working!N132="..","..",ROUND(FIRE0902_working!N132,0))</f>
        <v>7</v>
      </c>
      <c r="O132" s="48">
        <f>IF(FIRE0902_working!O132="..","..",ROUND(FIRE0902_working!O132,0))</f>
        <v>6</v>
      </c>
      <c r="P132" s="48">
        <f>IF(FIRE0902_working!P132="..","..",ROUND(FIRE0902_working!P132,0))</f>
        <v>5</v>
      </c>
      <c r="Q132" s="48">
        <f>IF(FIRE0902_working!P132="..","..",ROUND(FIRE0902_working!Q132,0))</f>
        <v>4</v>
      </c>
      <c r="R132" s="74">
        <f>IF(FIRE0902_working!Q132="..","..",ROUND(FIRE0902_working!R132,0))</f>
        <v>3</v>
      </c>
      <c r="S132" s="75">
        <f>IF(FIRE0902_working!S132="..","..",ROUND(FIRE0902_working!S132,0))</f>
        <v>4</v>
      </c>
      <c r="T132" s="74">
        <f>IF(FIRE0902_working!T132="..","..",ROUND(FIRE0902_working!T132,0))</f>
        <v>3</v>
      </c>
      <c r="U132" s="47"/>
      <c r="V132" s="47"/>
      <c r="W132" s="47"/>
      <c r="X132" s="47"/>
      <c r="Y132" s="47"/>
      <c r="Z132" s="47"/>
      <c r="AA132" s="47"/>
      <c r="AB132" s="47"/>
      <c r="AC132" s="47"/>
      <c r="AD132" s="47"/>
      <c r="AE132" s="47"/>
      <c r="AF132" s="47"/>
      <c r="AG132" s="47"/>
      <c r="AH132" s="47"/>
    </row>
    <row r="133" spans="1:34" x14ac:dyDescent="0.2">
      <c r="A133" s="95" t="s">
        <v>105</v>
      </c>
      <c r="B133" s="52" t="s">
        <v>113</v>
      </c>
      <c r="C133" s="48">
        <f>IF(FIRE0902_working!C133="..","..",ROUND(FIRE0902_working!C133,0))</f>
        <v>141</v>
      </c>
      <c r="D133" s="48">
        <f>IF(FIRE0902_working!D133="..","..",ROUND(FIRE0902_working!D133,0))</f>
        <v>94</v>
      </c>
      <c r="E133" s="48">
        <f>IF(FIRE0902_working!E133="..","..",ROUND(FIRE0902_working!E133,0))</f>
        <v>89</v>
      </c>
      <c r="F133" s="48">
        <f>IF(FIRE0902_working!F133="..","..",ROUND(FIRE0902_working!F133,0))</f>
        <v>38</v>
      </c>
      <c r="G133" s="48">
        <f>IF(FIRE0902_working!G133="..","..",ROUND(FIRE0902_working!G133,0))</f>
        <v>20</v>
      </c>
      <c r="H133" s="48">
        <f>IF(FIRE0902_working!H133="..","..",ROUND(FIRE0902_working!H133,0))</f>
        <v>23</v>
      </c>
      <c r="I133" s="48">
        <f>IF(FIRE0902_working!I133="..","..",ROUND(FIRE0902_working!I133,0))</f>
        <v>41</v>
      </c>
      <c r="J133" s="48">
        <f>IF(FIRE0902_working!J133="..","..",ROUND(FIRE0902_working!J133,0))</f>
        <v>33</v>
      </c>
      <c r="K133" s="48">
        <f>IF(FIRE0902_working!K133="..","..",ROUND(FIRE0902_working!K133,0))</f>
        <v>24</v>
      </c>
      <c r="L133" s="48">
        <f>IF(FIRE0902_working!L133="..","..",ROUND(FIRE0902_working!L133,0))</f>
        <v>19</v>
      </c>
      <c r="M133" s="48">
        <f>IF(FIRE0902_working!M133="..","..",ROUND(FIRE0902_working!M133,0))</f>
        <v>18</v>
      </c>
      <c r="N133" s="48">
        <f>IF(FIRE0902_working!N133="..","..",ROUND(FIRE0902_working!N133,0))</f>
        <v>18</v>
      </c>
      <c r="O133" s="48">
        <f>IF(FIRE0902_working!O133="..","..",ROUND(FIRE0902_working!O133,0))</f>
        <v>24</v>
      </c>
      <c r="P133" s="48">
        <f>IF(FIRE0902_working!P133="..","..",ROUND(FIRE0902_working!P133,0))</f>
        <v>40</v>
      </c>
      <c r="Q133" s="48">
        <f>IF(FIRE0902_working!P133="..","..",ROUND(FIRE0902_working!Q133,0))</f>
        <v>22</v>
      </c>
      <c r="R133" s="74">
        <f>IF(FIRE0902_working!Q133="..","..",ROUND(FIRE0902_working!R133,0))</f>
        <v>23</v>
      </c>
      <c r="S133" s="75">
        <f>IF(FIRE0902_working!S133="..","..",ROUND(FIRE0902_working!S133,0))</f>
        <v>22</v>
      </c>
      <c r="T133" s="74">
        <f>IF(FIRE0902_working!T133="..","..",ROUND(FIRE0902_working!T133,0))</f>
        <v>23</v>
      </c>
      <c r="U133" s="47"/>
      <c r="V133" s="47"/>
      <c r="W133" s="47"/>
      <c r="X133" s="47"/>
      <c r="Y133" s="47"/>
      <c r="Z133" s="47"/>
      <c r="AA133" s="47"/>
      <c r="AB133" s="47"/>
      <c r="AC133" s="47"/>
      <c r="AD133" s="47"/>
      <c r="AE133" s="47"/>
      <c r="AF133" s="47"/>
      <c r="AG133" s="47"/>
      <c r="AH133" s="47"/>
    </row>
    <row r="134" spans="1:34" x14ac:dyDescent="0.2">
      <c r="A134" s="95" t="s">
        <v>105</v>
      </c>
      <c r="B134" s="52" t="s">
        <v>114</v>
      </c>
      <c r="C134" s="48">
        <f>IF(FIRE0902_working!C134="..","..",ROUND(FIRE0902_working!C134,0))</f>
        <v>8</v>
      </c>
      <c r="D134" s="48">
        <f>IF(FIRE0902_working!D134="..","..",ROUND(FIRE0902_working!D134,0))</f>
        <v>7</v>
      </c>
      <c r="E134" s="48">
        <f>IF(FIRE0902_working!E134="..","..",ROUND(FIRE0902_working!E134,0))</f>
        <v>8</v>
      </c>
      <c r="F134" s="48">
        <f>IF(FIRE0902_working!F134="..","..",ROUND(FIRE0902_working!F134,0))</f>
        <v>7</v>
      </c>
      <c r="G134" s="48">
        <f>IF(FIRE0902_working!G134="..","..",ROUND(FIRE0902_working!G134,0))</f>
        <v>10</v>
      </c>
      <c r="H134" s="48">
        <f>IF(FIRE0902_working!H134="..","..",ROUND(FIRE0902_working!H134,0))</f>
        <v>6</v>
      </c>
      <c r="I134" s="48">
        <f>IF(FIRE0902_working!I134="..","..",ROUND(FIRE0902_working!I134,0))</f>
        <v>10</v>
      </c>
      <c r="J134" s="48">
        <f>IF(FIRE0902_working!J134="..","..",ROUND(FIRE0902_working!J134,0))</f>
        <v>8</v>
      </c>
      <c r="K134" s="48">
        <f>IF(FIRE0902_working!K134="..","..",ROUND(FIRE0902_working!K134,0))</f>
        <v>14</v>
      </c>
      <c r="L134" s="48">
        <f>IF(FIRE0902_working!L134="..","..",ROUND(FIRE0902_working!L134,0))</f>
        <v>6</v>
      </c>
      <c r="M134" s="48">
        <f>IF(FIRE0902_working!M134="..","..",ROUND(FIRE0902_working!M134,0))</f>
        <v>9</v>
      </c>
      <c r="N134" s="48">
        <f>IF(FIRE0902_working!N134="..","..",ROUND(FIRE0902_working!N134,0))</f>
        <v>7</v>
      </c>
      <c r="O134" s="48">
        <f>IF(FIRE0902_working!O134="..","..",ROUND(FIRE0902_working!O134,0))</f>
        <v>9</v>
      </c>
      <c r="P134" s="48">
        <f>IF(FIRE0902_working!P134="..","..",ROUND(FIRE0902_working!P134,0))</f>
        <v>10</v>
      </c>
      <c r="Q134" s="48">
        <f>IF(FIRE0902_working!P134="..","..",ROUND(FIRE0902_working!Q134,0))</f>
        <v>10</v>
      </c>
      <c r="R134" s="74">
        <f>IF(FIRE0902_working!Q134="..","..",ROUND(FIRE0902_working!R134,0))</f>
        <v>5</v>
      </c>
      <c r="S134" s="75">
        <f>IF(FIRE0902_working!S134="..","..",ROUND(FIRE0902_working!S134,0))</f>
        <v>10</v>
      </c>
      <c r="T134" s="74">
        <f>IF(FIRE0902_working!T134="..","..",ROUND(FIRE0902_working!T134,0))</f>
        <v>5</v>
      </c>
      <c r="U134" s="47"/>
      <c r="V134" s="47"/>
      <c r="W134" s="47"/>
      <c r="X134" s="47"/>
      <c r="Y134" s="47"/>
      <c r="Z134" s="47"/>
      <c r="AA134" s="47"/>
      <c r="AB134" s="47"/>
      <c r="AC134" s="47"/>
      <c r="AD134" s="47"/>
      <c r="AE134" s="47"/>
      <c r="AF134" s="47"/>
      <c r="AG134" s="47"/>
      <c r="AH134" s="47"/>
    </row>
    <row r="135" spans="1:34" x14ac:dyDescent="0.2">
      <c r="A135" s="95" t="s">
        <v>105</v>
      </c>
      <c r="B135" s="52" t="s">
        <v>115</v>
      </c>
      <c r="C135" s="48">
        <f>IF(FIRE0902_working!C135="..","..",ROUND(FIRE0902_working!C135,0))</f>
        <v>13</v>
      </c>
      <c r="D135" s="48">
        <f>IF(FIRE0902_working!D135="..","..",ROUND(FIRE0902_working!D135,0))</f>
        <v>16</v>
      </c>
      <c r="E135" s="48">
        <f>IF(FIRE0902_working!E135="..","..",ROUND(FIRE0902_working!E135,0))</f>
        <v>12</v>
      </c>
      <c r="F135" s="48">
        <f>IF(FIRE0902_working!F135="..","..",ROUND(FIRE0902_working!F135,0))</f>
        <v>22</v>
      </c>
      <c r="G135" s="48">
        <f>IF(FIRE0902_working!G135="..","..",ROUND(FIRE0902_working!G135,0))</f>
        <v>14</v>
      </c>
      <c r="H135" s="48">
        <f>IF(FIRE0902_working!H135="..","..",ROUND(FIRE0902_working!H135,0))</f>
        <v>8</v>
      </c>
      <c r="I135" s="48">
        <f>IF(FIRE0902_working!I135="..","..",ROUND(FIRE0902_working!I135,0))</f>
        <v>10</v>
      </c>
      <c r="J135" s="48">
        <f>IF(FIRE0902_working!J135="..","..",ROUND(FIRE0902_working!J135,0))</f>
        <v>13</v>
      </c>
      <c r="K135" s="48">
        <f>IF(FIRE0902_working!K135="..","..",ROUND(FIRE0902_working!K135,0))</f>
        <v>14</v>
      </c>
      <c r="L135" s="48">
        <f>IF(FIRE0902_working!L135="..","..",ROUND(FIRE0902_working!L135,0))</f>
        <v>13</v>
      </c>
      <c r="M135" s="48">
        <f>IF(FIRE0902_working!M135="..","..",ROUND(FIRE0902_working!M135,0))</f>
        <v>20</v>
      </c>
      <c r="N135" s="48">
        <f>IF(FIRE0902_working!N135="..","..",ROUND(FIRE0902_working!N135,0))</f>
        <v>17</v>
      </c>
      <c r="O135" s="48">
        <f>IF(FIRE0902_working!O135="..","..",ROUND(FIRE0902_working!O135,0))</f>
        <v>15</v>
      </c>
      <c r="P135" s="48">
        <f>IF(FIRE0902_working!P135="..","..",ROUND(FIRE0902_working!P135,0))</f>
        <v>20</v>
      </c>
      <c r="Q135" s="48">
        <f>IF(FIRE0902_working!P135="..","..",ROUND(FIRE0902_working!Q135,0))</f>
        <v>20</v>
      </c>
      <c r="R135" s="74">
        <f>IF(FIRE0902_working!Q135="..","..",ROUND(FIRE0902_working!R135,0))</f>
        <v>18</v>
      </c>
      <c r="S135" s="75">
        <f>IF(FIRE0902_working!S135="..","..",ROUND(FIRE0902_working!S135,0))</f>
        <v>20</v>
      </c>
      <c r="T135" s="74">
        <f>IF(FIRE0902_working!T135="..","..",ROUND(FIRE0902_working!T135,0))</f>
        <v>18</v>
      </c>
      <c r="U135" s="47"/>
      <c r="V135" s="47"/>
      <c r="W135" s="47"/>
      <c r="X135" s="47"/>
      <c r="Y135" s="47"/>
      <c r="Z135" s="47"/>
      <c r="AA135" s="47"/>
      <c r="AB135" s="47"/>
      <c r="AC135" s="47"/>
      <c r="AD135" s="47"/>
      <c r="AE135" s="47"/>
      <c r="AF135" s="47"/>
      <c r="AG135" s="47"/>
      <c r="AH135" s="47"/>
    </row>
    <row r="136" spans="1:34" x14ac:dyDescent="0.2">
      <c r="A136" s="95" t="s">
        <v>105</v>
      </c>
      <c r="B136" s="52" t="s">
        <v>116</v>
      </c>
      <c r="C136" s="48">
        <f>IF(FIRE0902_working!C136="..","..",ROUND(FIRE0902_working!C136,0))</f>
        <v>76</v>
      </c>
      <c r="D136" s="48">
        <f>IF(FIRE0902_working!D136="..","..",ROUND(FIRE0902_working!D136,0))</f>
        <v>72</v>
      </c>
      <c r="E136" s="48">
        <f>IF(FIRE0902_working!E136="..","..",ROUND(FIRE0902_working!E136,0))</f>
        <v>65</v>
      </c>
      <c r="F136" s="48">
        <f>IF(FIRE0902_working!F136="..","..",ROUND(FIRE0902_working!F136,0))</f>
        <v>59</v>
      </c>
      <c r="G136" s="48">
        <f>IF(FIRE0902_working!G136="..","..",ROUND(FIRE0902_working!G136,0))</f>
        <v>45</v>
      </c>
      <c r="H136" s="48">
        <f>IF(FIRE0902_working!H136="..","..",ROUND(FIRE0902_working!H136,0))</f>
        <v>28</v>
      </c>
      <c r="I136" s="48">
        <f>IF(FIRE0902_working!I136="..","..",ROUND(FIRE0902_working!I136,0))</f>
        <v>38</v>
      </c>
      <c r="J136" s="48">
        <f>IF(FIRE0902_working!J136="..","..",ROUND(FIRE0902_working!J136,0))</f>
        <v>38</v>
      </c>
      <c r="K136" s="48">
        <f>IF(FIRE0902_working!K136="..","..",ROUND(FIRE0902_working!K136,0))</f>
        <v>51</v>
      </c>
      <c r="L136" s="48">
        <f>IF(FIRE0902_working!L136="..","..",ROUND(FIRE0902_working!L136,0))</f>
        <v>34</v>
      </c>
      <c r="M136" s="48">
        <f>IF(FIRE0902_working!M136="..","..",ROUND(FIRE0902_working!M136,0))</f>
        <v>40</v>
      </c>
      <c r="N136" s="48">
        <f>IF(FIRE0902_working!N136="..","..",ROUND(FIRE0902_working!N136,0))</f>
        <v>40</v>
      </c>
      <c r="O136" s="48">
        <f>IF(FIRE0902_working!O136="..","..",ROUND(FIRE0902_working!O136,0))</f>
        <v>34</v>
      </c>
      <c r="P136" s="48">
        <f>IF(FIRE0902_working!P136="..","..",ROUND(FIRE0902_working!P136,0))</f>
        <v>30</v>
      </c>
      <c r="Q136" s="48">
        <f>IF(FIRE0902_working!P136="..","..",ROUND(FIRE0902_working!Q136,0))</f>
        <v>33</v>
      </c>
      <c r="R136" s="74">
        <f>IF(FIRE0902_working!Q136="..","..",ROUND(FIRE0902_working!R136,0))</f>
        <v>31</v>
      </c>
      <c r="S136" s="75">
        <f>IF(FIRE0902_working!S136="..","..",ROUND(FIRE0902_working!S136,0))</f>
        <v>33</v>
      </c>
      <c r="T136" s="74">
        <f>IF(FIRE0902_working!T136="..","..",ROUND(FIRE0902_working!T136,0))</f>
        <v>31</v>
      </c>
      <c r="U136" s="47"/>
      <c r="V136" s="47"/>
      <c r="W136" s="47"/>
      <c r="X136" s="47"/>
      <c r="Y136" s="47"/>
      <c r="Z136" s="47"/>
      <c r="AA136" s="47"/>
      <c r="AB136" s="47"/>
      <c r="AC136" s="47"/>
      <c r="AD136" s="47"/>
      <c r="AE136" s="47"/>
      <c r="AF136" s="47"/>
      <c r="AG136" s="47"/>
      <c r="AH136" s="47"/>
    </row>
    <row r="137" spans="1:34" x14ac:dyDescent="0.2">
      <c r="A137" s="95" t="s">
        <v>105</v>
      </c>
      <c r="B137" s="52" t="s">
        <v>117</v>
      </c>
      <c r="C137" s="48">
        <f>IF(FIRE0902_working!C137="..","..",ROUND(FIRE0902_working!C137,0))</f>
        <v>143</v>
      </c>
      <c r="D137" s="48">
        <f>IF(FIRE0902_working!D137="..","..",ROUND(FIRE0902_working!D137,0))</f>
        <v>132</v>
      </c>
      <c r="E137" s="48">
        <f>IF(FIRE0902_working!E137="..","..",ROUND(FIRE0902_working!E137,0))</f>
        <v>151</v>
      </c>
      <c r="F137" s="48">
        <f>IF(FIRE0902_working!F137="..","..",ROUND(FIRE0902_working!F137,0))</f>
        <v>128</v>
      </c>
      <c r="G137" s="48">
        <f>IF(FIRE0902_working!G137="..","..",ROUND(FIRE0902_working!G137,0))</f>
        <v>131</v>
      </c>
      <c r="H137" s="48">
        <f>IF(FIRE0902_working!H137="..","..",ROUND(FIRE0902_working!H137,0))</f>
        <v>114</v>
      </c>
      <c r="I137" s="48">
        <f>IF(FIRE0902_working!I137="..","..",ROUND(FIRE0902_working!I137,0))</f>
        <v>133</v>
      </c>
      <c r="J137" s="48">
        <f>IF(FIRE0902_working!J137="..","..",ROUND(FIRE0902_working!J137,0))</f>
        <v>91</v>
      </c>
      <c r="K137" s="48">
        <f>IF(FIRE0902_working!K137="..","..",ROUND(FIRE0902_working!K137,0))</f>
        <v>124</v>
      </c>
      <c r="L137" s="48">
        <f>IF(FIRE0902_working!L137="..","..",ROUND(FIRE0902_working!L137,0))</f>
        <v>104</v>
      </c>
      <c r="M137" s="48">
        <f>IF(FIRE0902_working!M137="..","..",ROUND(FIRE0902_working!M137,0))</f>
        <v>121</v>
      </c>
      <c r="N137" s="48">
        <f>IF(FIRE0902_working!N137="..","..",ROUND(FIRE0902_working!N137,0))</f>
        <v>123</v>
      </c>
      <c r="O137" s="48">
        <f>IF(FIRE0902_working!O137="..","..",ROUND(FIRE0902_working!O137,0))</f>
        <v>102</v>
      </c>
      <c r="P137" s="48">
        <f>IF(FIRE0902_working!P137="..","..",ROUND(FIRE0902_working!P137,0))</f>
        <v>153</v>
      </c>
      <c r="Q137" s="48">
        <f>IF(FIRE0902_working!P137="..","..",ROUND(FIRE0902_working!Q137,0))</f>
        <v>149</v>
      </c>
      <c r="R137" s="74">
        <f>IF(FIRE0902_working!Q137="..","..",ROUND(FIRE0902_working!R137,0))</f>
        <v>109</v>
      </c>
      <c r="S137" s="75">
        <f>IF(FIRE0902_working!S137="..","..",ROUND(FIRE0902_working!S137,0))</f>
        <v>149</v>
      </c>
      <c r="T137" s="74">
        <f>IF(FIRE0902_working!T137="..","..",ROUND(FIRE0902_working!T137,0))</f>
        <v>109</v>
      </c>
      <c r="U137" s="47"/>
      <c r="V137" s="47"/>
      <c r="W137" s="47"/>
      <c r="X137" s="47"/>
      <c r="Y137" s="47"/>
      <c r="Z137" s="47"/>
      <c r="AA137" s="47"/>
      <c r="AB137" s="47"/>
      <c r="AC137" s="47"/>
      <c r="AD137" s="47"/>
      <c r="AE137" s="47"/>
      <c r="AF137" s="47"/>
      <c r="AG137" s="47"/>
      <c r="AH137" s="47"/>
    </row>
    <row r="138" spans="1:34" x14ac:dyDescent="0.2">
      <c r="A138" s="95" t="s">
        <v>105</v>
      </c>
      <c r="B138" s="52" t="s">
        <v>118</v>
      </c>
      <c r="C138" s="48">
        <f>IF(FIRE0902_working!C138="..","..",ROUND(FIRE0902_working!C138,0))</f>
        <v>1</v>
      </c>
      <c r="D138" s="48">
        <f>IF(FIRE0902_working!D138="..","..",ROUND(FIRE0902_working!D138,0))</f>
        <v>0</v>
      </c>
      <c r="E138" s="48">
        <f>IF(FIRE0902_working!E138="..","..",ROUND(FIRE0902_working!E138,0))</f>
        <v>0</v>
      </c>
      <c r="F138" s="48">
        <f>IF(FIRE0902_working!F138="..","..",ROUND(FIRE0902_working!F138,0))</f>
        <v>1</v>
      </c>
      <c r="G138" s="48">
        <f>IF(FIRE0902_working!G138="..","..",ROUND(FIRE0902_working!G138,0))</f>
        <v>3</v>
      </c>
      <c r="H138" s="48">
        <f>IF(FIRE0902_working!H138="..","..",ROUND(FIRE0902_working!H138,0))</f>
        <v>0</v>
      </c>
      <c r="I138" s="48">
        <f>IF(FIRE0902_working!I138="..","..",ROUND(FIRE0902_working!I138,0))</f>
        <v>1</v>
      </c>
      <c r="J138" s="48">
        <f>IF(FIRE0902_working!J138="..","..",ROUND(FIRE0902_working!J138,0))</f>
        <v>1</v>
      </c>
      <c r="K138" s="48">
        <f>IF(FIRE0902_working!K138="..","..",ROUND(FIRE0902_working!K138,0))</f>
        <v>2</v>
      </c>
      <c r="L138" s="48">
        <f>IF(FIRE0902_working!L138="..","..",ROUND(FIRE0902_working!L138,0))</f>
        <v>1</v>
      </c>
      <c r="M138" s="48">
        <f>IF(FIRE0902_working!M138="..","..",ROUND(FIRE0902_working!M138,0))</f>
        <v>0</v>
      </c>
      <c r="N138" s="48">
        <f>IF(FIRE0902_working!N138="..","..",ROUND(FIRE0902_working!N138,0))</f>
        <v>0</v>
      </c>
      <c r="O138" s="48">
        <f>IF(FIRE0902_working!O138="..","..",ROUND(FIRE0902_working!O138,0))</f>
        <v>2</v>
      </c>
      <c r="P138" s="48">
        <f>IF(FIRE0902_working!P138="..","..",ROUND(FIRE0902_working!P138,0))</f>
        <v>0</v>
      </c>
      <c r="Q138" s="48">
        <f>IF(FIRE0902_working!P138="..","..",ROUND(FIRE0902_working!Q138,0))</f>
        <v>1</v>
      </c>
      <c r="R138" s="74">
        <f>IF(FIRE0902_working!Q138="..","..",ROUND(FIRE0902_working!R138,0))</f>
        <v>2</v>
      </c>
      <c r="S138" s="75">
        <f>IF(FIRE0902_working!S138="..","..",ROUND(FIRE0902_working!S138,0))</f>
        <v>1</v>
      </c>
      <c r="T138" s="74">
        <f>IF(FIRE0902_working!T138="..","..",ROUND(FIRE0902_working!T138,0))</f>
        <v>2</v>
      </c>
      <c r="U138" s="47"/>
      <c r="V138" s="47"/>
      <c r="W138" s="47"/>
      <c r="X138" s="47"/>
      <c r="Y138" s="47"/>
      <c r="Z138" s="47"/>
      <c r="AA138" s="47"/>
      <c r="AB138" s="47"/>
      <c r="AC138" s="47"/>
      <c r="AD138" s="47"/>
      <c r="AE138" s="47"/>
      <c r="AF138" s="47"/>
      <c r="AG138" s="47"/>
      <c r="AH138" s="47"/>
    </row>
    <row r="139" spans="1:34" x14ac:dyDescent="0.2">
      <c r="A139" s="95" t="s">
        <v>105</v>
      </c>
      <c r="B139" s="52" t="s">
        <v>119</v>
      </c>
      <c r="C139" s="48">
        <f>IF(FIRE0902_working!C139="..","..",ROUND(FIRE0902_working!C139,0))</f>
        <v>9</v>
      </c>
      <c r="D139" s="48">
        <f>IF(FIRE0902_working!D139="..","..",ROUND(FIRE0902_working!D139,0))</f>
        <v>3</v>
      </c>
      <c r="E139" s="48">
        <f>IF(FIRE0902_working!E139="..","..",ROUND(FIRE0902_working!E139,0))</f>
        <v>1</v>
      </c>
      <c r="F139" s="48">
        <f>IF(FIRE0902_working!F139="..","..",ROUND(FIRE0902_working!F139,0))</f>
        <v>3</v>
      </c>
      <c r="G139" s="48">
        <f>IF(FIRE0902_working!G139="..","..",ROUND(FIRE0902_working!G139,0))</f>
        <v>5</v>
      </c>
      <c r="H139" s="48">
        <f>IF(FIRE0902_working!H139="..","..",ROUND(FIRE0902_working!H139,0))</f>
        <v>6</v>
      </c>
      <c r="I139" s="48">
        <f>IF(FIRE0902_working!I139="..","..",ROUND(FIRE0902_working!I139,0))</f>
        <v>2</v>
      </c>
      <c r="J139" s="48">
        <f>IF(FIRE0902_working!J139="..","..",ROUND(FIRE0902_working!J139,0))</f>
        <v>9</v>
      </c>
      <c r="K139" s="48">
        <f>IF(FIRE0902_working!K139="..","..",ROUND(FIRE0902_working!K139,0))</f>
        <v>7</v>
      </c>
      <c r="L139" s="48">
        <f>IF(FIRE0902_working!L139="..","..",ROUND(FIRE0902_working!L139,0))</f>
        <v>8</v>
      </c>
      <c r="M139" s="48">
        <f>IF(FIRE0902_working!M139="..","..",ROUND(FIRE0902_working!M139,0))</f>
        <v>3</v>
      </c>
      <c r="N139" s="48">
        <f>IF(FIRE0902_working!N139="..","..",ROUND(FIRE0902_working!N139,0))</f>
        <v>4</v>
      </c>
      <c r="O139" s="48">
        <f>IF(FIRE0902_working!O139="..","..",ROUND(FIRE0902_working!O139,0))</f>
        <v>3</v>
      </c>
      <c r="P139" s="48">
        <f>IF(FIRE0902_working!P139="..","..",ROUND(FIRE0902_working!P139,0))</f>
        <v>5</v>
      </c>
      <c r="Q139" s="48">
        <f>IF(FIRE0902_working!P139="..","..",ROUND(FIRE0902_working!Q139,0))</f>
        <v>7</v>
      </c>
      <c r="R139" s="74">
        <f>IF(FIRE0902_working!Q139="..","..",ROUND(FIRE0902_working!R139,0))</f>
        <v>6</v>
      </c>
      <c r="S139" s="75">
        <f>IF(FIRE0902_working!S139="..","..",ROUND(FIRE0902_working!S139,0))</f>
        <v>7</v>
      </c>
      <c r="T139" s="74">
        <f>IF(FIRE0902_working!T139="..","..",ROUND(FIRE0902_working!T139,0))</f>
        <v>6</v>
      </c>
      <c r="U139" s="47"/>
      <c r="V139" s="47"/>
      <c r="W139" s="47"/>
      <c r="X139" s="47"/>
      <c r="Y139" s="47"/>
      <c r="Z139" s="47"/>
      <c r="AA139" s="47"/>
      <c r="AB139" s="47"/>
      <c r="AC139" s="47"/>
      <c r="AD139" s="47"/>
      <c r="AE139" s="47"/>
      <c r="AF139" s="47"/>
      <c r="AG139" s="47"/>
      <c r="AH139" s="47"/>
    </row>
    <row r="140" spans="1:34" x14ac:dyDescent="0.2">
      <c r="A140" s="95" t="s">
        <v>105</v>
      </c>
      <c r="B140" s="52" t="s">
        <v>120</v>
      </c>
      <c r="C140" s="48">
        <f>IF(FIRE0902_working!C140="..","..",ROUND(FIRE0902_working!C140,0))</f>
        <v>57</v>
      </c>
      <c r="D140" s="48">
        <f>IF(FIRE0902_working!D140="..","..",ROUND(FIRE0902_working!D140,0))</f>
        <v>55</v>
      </c>
      <c r="E140" s="48">
        <f>IF(FIRE0902_working!E140="..","..",ROUND(FIRE0902_working!E140,0))</f>
        <v>36</v>
      </c>
      <c r="F140" s="48">
        <f>IF(FIRE0902_working!F140="..","..",ROUND(FIRE0902_working!F140,0))</f>
        <v>42</v>
      </c>
      <c r="G140" s="48">
        <f>IF(FIRE0902_working!G140="..","..",ROUND(FIRE0902_working!G140,0))</f>
        <v>36</v>
      </c>
      <c r="H140" s="48">
        <f>IF(FIRE0902_working!H140="..","..",ROUND(FIRE0902_working!H140,0))</f>
        <v>35</v>
      </c>
      <c r="I140" s="48">
        <f>IF(FIRE0902_working!I140="..","..",ROUND(FIRE0902_working!I140,0))</f>
        <v>43</v>
      </c>
      <c r="J140" s="48">
        <f>IF(FIRE0902_working!J140="..","..",ROUND(FIRE0902_working!J140,0))</f>
        <v>46</v>
      </c>
      <c r="K140" s="48">
        <f>IF(FIRE0902_working!K140="..","..",ROUND(FIRE0902_working!K140,0))</f>
        <v>43</v>
      </c>
      <c r="L140" s="48">
        <f>IF(FIRE0902_working!L140="..","..",ROUND(FIRE0902_working!L140,0))</f>
        <v>56</v>
      </c>
      <c r="M140" s="48">
        <f>IF(FIRE0902_working!M140="..","..",ROUND(FIRE0902_working!M140,0))</f>
        <v>47</v>
      </c>
      <c r="N140" s="48">
        <f>IF(FIRE0902_working!N140="..","..",ROUND(FIRE0902_working!N140,0))</f>
        <v>39</v>
      </c>
      <c r="O140" s="48">
        <f>IF(FIRE0902_working!O140="..","..",ROUND(FIRE0902_working!O140,0))</f>
        <v>34</v>
      </c>
      <c r="P140" s="48">
        <f>IF(FIRE0902_working!P140="..","..",ROUND(FIRE0902_working!P140,0))</f>
        <v>34</v>
      </c>
      <c r="Q140" s="48">
        <f>IF(FIRE0902_working!P140="..","..",ROUND(FIRE0902_working!Q140,0))</f>
        <v>40</v>
      </c>
      <c r="R140" s="74">
        <f>IF(FIRE0902_working!Q140="..","..",ROUND(FIRE0902_working!R140,0))</f>
        <v>35</v>
      </c>
      <c r="S140" s="75">
        <f>IF(FIRE0902_working!S140="..","..",ROUND(FIRE0902_working!S140,0))</f>
        <v>40</v>
      </c>
      <c r="T140" s="74">
        <f>IF(FIRE0902_working!T140="..","..",ROUND(FIRE0902_working!T140,0))</f>
        <v>35</v>
      </c>
      <c r="U140" s="47"/>
      <c r="V140" s="47"/>
      <c r="W140" s="47"/>
      <c r="X140" s="47"/>
      <c r="Y140" s="47"/>
      <c r="Z140" s="47"/>
      <c r="AA140" s="47"/>
      <c r="AB140" s="47"/>
      <c r="AC140" s="47"/>
      <c r="AD140" s="47"/>
      <c r="AE140" s="47"/>
      <c r="AF140" s="47"/>
      <c r="AG140" s="47"/>
      <c r="AH140" s="47"/>
    </row>
    <row r="141" spans="1:34" x14ac:dyDescent="0.2">
      <c r="A141" s="95" t="s">
        <v>105</v>
      </c>
      <c r="B141" s="52" t="s">
        <v>121</v>
      </c>
      <c r="C141" s="48">
        <f>IF(FIRE0902_working!C141="..","..",ROUND(FIRE0902_working!C141,0))</f>
        <v>83</v>
      </c>
      <c r="D141" s="48">
        <f>IF(FIRE0902_working!D141="..","..",ROUND(FIRE0902_working!D141,0))</f>
        <v>75</v>
      </c>
      <c r="E141" s="48">
        <f>IF(FIRE0902_working!E141="..","..",ROUND(FIRE0902_working!E141,0))</f>
        <v>75</v>
      </c>
      <c r="F141" s="48">
        <f>IF(FIRE0902_working!F141="..","..",ROUND(FIRE0902_working!F141,0))</f>
        <v>78</v>
      </c>
      <c r="G141" s="48">
        <f>IF(FIRE0902_working!G141="..","..",ROUND(FIRE0902_working!G141,0))</f>
        <v>47</v>
      </c>
      <c r="H141" s="48">
        <f>IF(FIRE0902_working!H141="..","..",ROUND(FIRE0902_working!H141,0))</f>
        <v>60</v>
      </c>
      <c r="I141" s="48">
        <f>IF(FIRE0902_working!I141="..","..",ROUND(FIRE0902_working!I141,0))</f>
        <v>74</v>
      </c>
      <c r="J141" s="48">
        <f>IF(FIRE0902_working!J141="..","..",ROUND(FIRE0902_working!J141,0))</f>
        <v>60</v>
      </c>
      <c r="K141" s="48">
        <f>IF(FIRE0902_working!K141="..","..",ROUND(FIRE0902_working!K141,0))</f>
        <v>132</v>
      </c>
      <c r="L141" s="48">
        <f>IF(FIRE0902_working!L141="..","..",ROUND(FIRE0902_working!L141,0))</f>
        <v>143</v>
      </c>
      <c r="M141" s="48">
        <f>IF(FIRE0902_working!M141="..","..",ROUND(FIRE0902_working!M141,0))</f>
        <v>165</v>
      </c>
      <c r="N141" s="48">
        <f>IF(FIRE0902_working!N141="..","..",ROUND(FIRE0902_working!N141,0))</f>
        <v>123</v>
      </c>
      <c r="O141" s="48">
        <f>IF(FIRE0902_working!O141="..","..",ROUND(FIRE0902_working!O141,0))</f>
        <v>102</v>
      </c>
      <c r="P141" s="48">
        <f>IF(FIRE0902_working!P141="..","..",ROUND(FIRE0902_working!P141,0))</f>
        <v>116</v>
      </c>
      <c r="Q141" s="48">
        <f>IF(FIRE0902_working!P141="..","..",ROUND(FIRE0902_working!Q141,0))</f>
        <v>109</v>
      </c>
      <c r="R141" s="74">
        <f>IF(FIRE0902_working!Q141="..","..",ROUND(FIRE0902_working!R141,0))</f>
        <v>110</v>
      </c>
      <c r="S141" s="75">
        <f>IF(FIRE0902_working!S141="..","..",ROUND(FIRE0902_working!S141,0))</f>
        <v>109</v>
      </c>
      <c r="T141" s="74">
        <f>IF(FIRE0902_working!T141="..","..",ROUND(FIRE0902_working!T141,0))</f>
        <v>110</v>
      </c>
      <c r="U141" s="47"/>
      <c r="V141" s="47"/>
      <c r="W141" s="47"/>
      <c r="X141" s="47"/>
      <c r="Y141" s="47"/>
      <c r="Z141" s="47"/>
      <c r="AA141" s="47"/>
      <c r="AB141" s="47"/>
      <c r="AC141" s="47"/>
      <c r="AD141" s="47"/>
      <c r="AE141" s="47"/>
      <c r="AF141" s="47"/>
      <c r="AG141" s="47"/>
      <c r="AH141" s="47"/>
    </row>
    <row r="142" spans="1:34" x14ac:dyDescent="0.2">
      <c r="A142" s="95" t="s">
        <v>105</v>
      </c>
      <c r="B142" s="52" t="s">
        <v>122</v>
      </c>
      <c r="C142" s="48">
        <f>IF(FIRE0902_working!C142="..","..",ROUND(FIRE0902_working!C142,0))</f>
        <v>26</v>
      </c>
      <c r="D142" s="48">
        <f>IF(FIRE0902_working!D142="..","..",ROUND(FIRE0902_working!D142,0))</f>
        <v>18</v>
      </c>
      <c r="E142" s="48">
        <f>IF(FIRE0902_working!E142="..","..",ROUND(FIRE0902_working!E142,0))</f>
        <v>16</v>
      </c>
      <c r="F142" s="48">
        <f>IF(FIRE0902_working!F142="..","..",ROUND(FIRE0902_working!F142,0))</f>
        <v>9</v>
      </c>
      <c r="G142" s="48">
        <f>IF(FIRE0902_working!G142="..","..",ROUND(FIRE0902_working!G142,0))</f>
        <v>11</v>
      </c>
      <c r="H142" s="48">
        <f>IF(FIRE0902_working!H142="..","..",ROUND(FIRE0902_working!H142,0))</f>
        <v>10</v>
      </c>
      <c r="I142" s="48">
        <f>IF(FIRE0902_working!I142="..","..",ROUND(FIRE0902_working!I142,0))</f>
        <v>11</v>
      </c>
      <c r="J142" s="48">
        <f>IF(FIRE0902_working!J142="..","..",ROUND(FIRE0902_working!J142,0))</f>
        <v>9</v>
      </c>
      <c r="K142" s="48">
        <f>IF(FIRE0902_working!K142="..","..",ROUND(FIRE0902_working!K142,0))</f>
        <v>6</v>
      </c>
      <c r="L142" s="48">
        <f>IF(FIRE0902_working!L142="..","..",ROUND(FIRE0902_working!L142,0))</f>
        <v>13</v>
      </c>
      <c r="M142" s="48">
        <f>IF(FIRE0902_working!M142="..","..",ROUND(FIRE0902_working!M142,0))</f>
        <v>19</v>
      </c>
      <c r="N142" s="48">
        <f>IF(FIRE0902_working!N142="..","..",ROUND(FIRE0902_working!N142,0))</f>
        <v>9</v>
      </c>
      <c r="O142" s="48">
        <f>IF(FIRE0902_working!O142="..","..",ROUND(FIRE0902_working!O142,0))</f>
        <v>10</v>
      </c>
      <c r="P142" s="48">
        <f>IF(FIRE0902_working!P142="..","..",ROUND(FIRE0902_working!P142,0))</f>
        <v>3</v>
      </c>
      <c r="Q142" s="48">
        <f>IF(FIRE0902_working!P142="..","..",ROUND(FIRE0902_working!Q142,0))</f>
        <v>6</v>
      </c>
      <c r="R142" s="74">
        <f>IF(FIRE0902_working!Q142="..","..",ROUND(FIRE0902_working!R142,0))</f>
        <v>8</v>
      </c>
      <c r="S142" s="75">
        <f>IF(FIRE0902_working!S142="..","..",ROUND(FIRE0902_working!S142,0))</f>
        <v>6</v>
      </c>
      <c r="T142" s="74">
        <f>IF(FIRE0902_working!T142="..","..",ROUND(FIRE0902_working!T142,0))</f>
        <v>8</v>
      </c>
      <c r="U142" s="47"/>
      <c r="V142" s="47"/>
      <c r="W142" s="47"/>
      <c r="X142" s="47"/>
      <c r="Y142" s="47"/>
      <c r="Z142" s="47"/>
      <c r="AA142" s="47"/>
      <c r="AB142" s="47"/>
      <c r="AC142" s="47"/>
      <c r="AD142" s="47"/>
      <c r="AE142" s="47"/>
      <c r="AF142" s="47"/>
      <c r="AG142" s="47"/>
      <c r="AH142" s="47"/>
    </row>
    <row r="143" spans="1:34" x14ac:dyDescent="0.2">
      <c r="A143" s="95" t="s">
        <v>105</v>
      </c>
      <c r="B143" s="52" t="s">
        <v>123</v>
      </c>
      <c r="C143" s="48">
        <f>IF(FIRE0902_working!C143="..","..",ROUND(FIRE0902_working!C143,0))</f>
        <v>28</v>
      </c>
      <c r="D143" s="48">
        <f>IF(FIRE0902_working!D143="..","..",ROUND(FIRE0902_working!D143,0))</f>
        <v>23</v>
      </c>
      <c r="E143" s="48">
        <f>IF(FIRE0902_working!E143="..","..",ROUND(FIRE0902_working!E143,0))</f>
        <v>30</v>
      </c>
      <c r="F143" s="48">
        <f>IF(FIRE0902_working!F143="..","..",ROUND(FIRE0902_working!F143,0))</f>
        <v>14</v>
      </c>
      <c r="G143" s="48">
        <f>IF(FIRE0902_working!G143="..","..",ROUND(FIRE0902_working!G143,0))</f>
        <v>17</v>
      </c>
      <c r="H143" s="48">
        <f>IF(FIRE0902_working!H143="..","..",ROUND(FIRE0902_working!H143,0))</f>
        <v>18</v>
      </c>
      <c r="I143" s="48">
        <f>IF(FIRE0902_working!I143="..","..",ROUND(FIRE0902_working!I143,0))</f>
        <v>23</v>
      </c>
      <c r="J143" s="48">
        <f>IF(FIRE0902_working!J143="..","..",ROUND(FIRE0902_working!J143,0))</f>
        <v>29</v>
      </c>
      <c r="K143" s="48">
        <f>IF(FIRE0902_working!K143="..","..",ROUND(FIRE0902_working!K143,0))</f>
        <v>14</v>
      </c>
      <c r="L143" s="48">
        <f>IF(FIRE0902_working!L143="..","..",ROUND(FIRE0902_working!L143,0))</f>
        <v>8</v>
      </c>
      <c r="M143" s="48">
        <f>IF(FIRE0902_working!M143="..","..",ROUND(FIRE0902_working!M143,0))</f>
        <v>31</v>
      </c>
      <c r="N143" s="48">
        <f>IF(FIRE0902_working!N143="..","..",ROUND(FIRE0902_working!N143,0))</f>
        <v>19</v>
      </c>
      <c r="O143" s="48">
        <f>IF(FIRE0902_working!O143="..","..",ROUND(FIRE0902_working!O143,0))</f>
        <v>27</v>
      </c>
      <c r="P143" s="48">
        <f>IF(FIRE0902_working!P143="..","..",ROUND(FIRE0902_working!P143,0))</f>
        <v>18</v>
      </c>
      <c r="Q143" s="48">
        <f>IF(FIRE0902_working!P143="..","..",ROUND(FIRE0902_working!Q143,0))</f>
        <v>21</v>
      </c>
      <c r="R143" s="74">
        <f>IF(FIRE0902_working!Q143="..","..",ROUND(FIRE0902_working!R143,0))</f>
        <v>25</v>
      </c>
      <c r="S143" s="75">
        <f>IF(FIRE0902_working!S143="..","..",ROUND(FIRE0902_working!S143,0))</f>
        <v>21</v>
      </c>
      <c r="T143" s="74">
        <f>IF(FIRE0902_working!T143="..","..",ROUND(FIRE0902_working!T143,0))</f>
        <v>25</v>
      </c>
      <c r="U143" s="47"/>
      <c r="V143" s="47"/>
      <c r="W143" s="47"/>
      <c r="X143" s="47"/>
      <c r="Y143" s="47"/>
      <c r="Z143" s="47"/>
      <c r="AA143" s="47"/>
      <c r="AB143" s="47"/>
      <c r="AC143" s="47"/>
      <c r="AD143" s="47"/>
      <c r="AE143" s="47"/>
      <c r="AF143" s="47"/>
      <c r="AG143" s="47"/>
      <c r="AH143" s="47"/>
    </row>
    <row r="144" spans="1:34" x14ac:dyDescent="0.2">
      <c r="A144" s="95" t="s">
        <v>105</v>
      </c>
      <c r="B144" s="52" t="s">
        <v>124</v>
      </c>
      <c r="C144" s="48">
        <f>IF(FIRE0902_working!C144="..","..",ROUND(FIRE0902_working!C144,0))</f>
        <v>30</v>
      </c>
      <c r="D144" s="48">
        <f>IF(FIRE0902_working!D144="..","..",ROUND(FIRE0902_working!D144,0))</f>
        <v>34</v>
      </c>
      <c r="E144" s="48">
        <f>IF(FIRE0902_working!E144="..","..",ROUND(FIRE0902_working!E144,0))</f>
        <v>25</v>
      </c>
      <c r="F144" s="48">
        <f>IF(FIRE0902_working!F144="..","..",ROUND(FIRE0902_working!F144,0))</f>
        <v>24</v>
      </c>
      <c r="G144" s="48">
        <f>IF(FIRE0902_working!G144="..","..",ROUND(FIRE0902_working!G144,0))</f>
        <v>32</v>
      </c>
      <c r="H144" s="48">
        <f>IF(FIRE0902_working!H144="..","..",ROUND(FIRE0902_working!H144,0))</f>
        <v>28</v>
      </c>
      <c r="I144" s="48">
        <f>IF(FIRE0902_working!I144="..","..",ROUND(FIRE0902_working!I144,0))</f>
        <v>18</v>
      </c>
      <c r="J144" s="48">
        <f>IF(FIRE0902_working!J144="..","..",ROUND(FIRE0902_working!J144,0))</f>
        <v>36</v>
      </c>
      <c r="K144" s="48">
        <f>IF(FIRE0902_working!K144="..","..",ROUND(FIRE0902_working!K144,0))</f>
        <v>29</v>
      </c>
      <c r="L144" s="48">
        <f>IF(FIRE0902_working!L144="..","..",ROUND(FIRE0902_working!L144,0))</f>
        <v>27</v>
      </c>
      <c r="M144" s="48">
        <f>IF(FIRE0902_working!M144="..","..",ROUND(FIRE0902_working!M144,0))</f>
        <v>33</v>
      </c>
      <c r="N144" s="48">
        <f>IF(FIRE0902_working!N144="..","..",ROUND(FIRE0902_working!N144,0))</f>
        <v>24</v>
      </c>
      <c r="O144" s="48">
        <f>IF(FIRE0902_working!O144="..","..",ROUND(FIRE0902_working!O144,0))</f>
        <v>23</v>
      </c>
      <c r="P144" s="48">
        <f>IF(FIRE0902_working!P144="..","..",ROUND(FIRE0902_working!P144,0))</f>
        <v>25</v>
      </c>
      <c r="Q144" s="48">
        <f>IF(FIRE0902_working!P144="..","..",ROUND(FIRE0902_working!Q144,0))</f>
        <v>19</v>
      </c>
      <c r="R144" s="74">
        <f>IF(FIRE0902_working!Q144="..","..",ROUND(FIRE0902_working!R144,0))</f>
        <v>24</v>
      </c>
      <c r="S144" s="75">
        <f>IF(FIRE0902_working!S144="..","..",ROUND(FIRE0902_working!S144,0))</f>
        <v>19</v>
      </c>
      <c r="T144" s="74">
        <f>IF(FIRE0902_working!T144="..","..",ROUND(FIRE0902_working!T144,0))</f>
        <v>24</v>
      </c>
      <c r="U144" s="47"/>
      <c r="V144" s="47"/>
      <c r="W144" s="47"/>
      <c r="X144" s="47"/>
      <c r="Y144" s="47"/>
      <c r="Z144" s="47"/>
      <c r="AA144" s="47"/>
      <c r="AB144" s="47"/>
      <c r="AC144" s="47"/>
      <c r="AD144" s="47"/>
      <c r="AE144" s="47"/>
      <c r="AF144" s="47"/>
      <c r="AG144" s="47"/>
      <c r="AH144" s="47"/>
    </row>
    <row r="145" spans="1:34" x14ac:dyDescent="0.2">
      <c r="A145" s="95" t="s">
        <v>105</v>
      </c>
      <c r="B145" s="52" t="s">
        <v>125</v>
      </c>
      <c r="C145" s="48">
        <f>IF(FIRE0902_working!C145="..","..",ROUND(FIRE0902_working!C145,0))</f>
        <v>99</v>
      </c>
      <c r="D145" s="48">
        <f>IF(FIRE0902_working!D145="..","..",ROUND(FIRE0902_working!D145,0))</f>
        <v>77</v>
      </c>
      <c r="E145" s="48">
        <f>IF(FIRE0902_working!E145="..","..",ROUND(FIRE0902_working!E145,0))</f>
        <v>67</v>
      </c>
      <c r="F145" s="48">
        <f>IF(FIRE0902_working!F145="..","..",ROUND(FIRE0902_working!F145,0))</f>
        <v>83</v>
      </c>
      <c r="G145" s="48">
        <f>IF(FIRE0902_working!G145="..","..",ROUND(FIRE0902_working!G145,0))</f>
        <v>78</v>
      </c>
      <c r="H145" s="48">
        <f>IF(FIRE0902_working!H145="..","..",ROUND(FIRE0902_working!H145,0))</f>
        <v>74</v>
      </c>
      <c r="I145" s="48">
        <f>IF(FIRE0902_working!I145="..","..",ROUND(FIRE0902_working!I145,0))</f>
        <v>75</v>
      </c>
      <c r="J145" s="48">
        <f>IF(FIRE0902_working!J145="..","..",ROUND(FIRE0902_working!J145,0))</f>
        <v>80</v>
      </c>
      <c r="K145" s="48">
        <f>IF(FIRE0902_working!K145="..","..",ROUND(FIRE0902_working!K145,0))</f>
        <v>114</v>
      </c>
      <c r="L145" s="48">
        <f>IF(FIRE0902_working!L145="..","..",ROUND(FIRE0902_working!L145,0))</f>
        <v>117</v>
      </c>
      <c r="M145" s="48">
        <f>IF(FIRE0902_working!M145="..","..",ROUND(FIRE0902_working!M145,0))</f>
        <v>125</v>
      </c>
      <c r="N145" s="48">
        <f>IF(FIRE0902_working!N145="..","..",ROUND(FIRE0902_working!N145,0))</f>
        <v>115</v>
      </c>
      <c r="O145" s="48">
        <f>IF(FIRE0902_working!O145="..","..",ROUND(FIRE0902_working!O145,0))</f>
        <v>131</v>
      </c>
      <c r="P145" s="48">
        <f>IF(FIRE0902_working!P145="..","..",ROUND(FIRE0902_working!P145,0))</f>
        <v>136</v>
      </c>
      <c r="Q145" s="48">
        <f>IF(FIRE0902_working!P145="..","..",ROUND(FIRE0902_working!Q145,0))</f>
        <v>147</v>
      </c>
      <c r="R145" s="74">
        <f>IF(FIRE0902_working!Q145="..","..",ROUND(FIRE0902_working!R145,0))</f>
        <v>146</v>
      </c>
      <c r="S145" s="75">
        <f>IF(FIRE0902_working!S145="..","..",ROUND(FIRE0902_working!S145,0))</f>
        <v>147</v>
      </c>
      <c r="T145" s="74">
        <f>IF(FIRE0902_working!T145="..","..",ROUND(FIRE0902_working!T145,0))</f>
        <v>146</v>
      </c>
      <c r="U145" s="47"/>
      <c r="V145" s="47"/>
      <c r="W145" s="47"/>
      <c r="X145" s="47"/>
      <c r="Y145" s="47"/>
      <c r="Z145" s="47"/>
      <c r="AA145" s="47"/>
      <c r="AB145" s="47"/>
      <c r="AC145" s="47"/>
      <c r="AD145" s="47"/>
      <c r="AE145" s="47"/>
      <c r="AF145" s="47"/>
      <c r="AG145" s="47"/>
      <c r="AH145" s="47"/>
    </row>
    <row r="146" spans="1:34" x14ac:dyDescent="0.2">
      <c r="A146" s="95" t="s">
        <v>105</v>
      </c>
      <c r="B146" s="52" t="s">
        <v>126</v>
      </c>
      <c r="C146" s="48">
        <f>IF(FIRE0902_working!C146="..","..",ROUND(FIRE0902_working!C146,0))</f>
        <v>36</v>
      </c>
      <c r="D146" s="48">
        <f>IF(FIRE0902_working!D146="..","..",ROUND(FIRE0902_working!D146,0))</f>
        <v>48</v>
      </c>
      <c r="E146" s="48">
        <f>IF(FIRE0902_working!E146="..","..",ROUND(FIRE0902_working!E146,0))</f>
        <v>31</v>
      </c>
      <c r="F146" s="48">
        <f>IF(FIRE0902_working!F146="..","..",ROUND(FIRE0902_working!F146,0))</f>
        <v>26</v>
      </c>
      <c r="G146" s="48">
        <f>IF(FIRE0902_working!G146="..","..",ROUND(FIRE0902_working!G146,0))</f>
        <v>35</v>
      </c>
      <c r="H146" s="48">
        <f>IF(FIRE0902_working!H146="..","..",ROUND(FIRE0902_working!H146,0))</f>
        <v>33</v>
      </c>
      <c r="I146" s="48">
        <f>IF(FIRE0902_working!I146="..","..",ROUND(FIRE0902_working!I146,0))</f>
        <v>45</v>
      </c>
      <c r="J146" s="48">
        <f>IF(FIRE0902_working!J146="..","..",ROUND(FIRE0902_working!J146,0))</f>
        <v>38</v>
      </c>
      <c r="K146" s="48">
        <f>IF(FIRE0902_working!K146="..","..",ROUND(FIRE0902_working!K146,0))</f>
        <v>50</v>
      </c>
      <c r="L146" s="48">
        <f>IF(FIRE0902_working!L146="..","..",ROUND(FIRE0902_working!L146,0))</f>
        <v>68</v>
      </c>
      <c r="M146" s="48">
        <f>IF(FIRE0902_working!M146="..","..",ROUND(FIRE0902_working!M146,0))</f>
        <v>55</v>
      </c>
      <c r="N146" s="48">
        <f>IF(FIRE0902_working!N146="..","..",ROUND(FIRE0902_working!N146,0))</f>
        <v>35</v>
      </c>
      <c r="O146" s="48">
        <f>IF(FIRE0902_working!O146="..","..",ROUND(FIRE0902_working!O146,0))</f>
        <v>46</v>
      </c>
      <c r="P146" s="48">
        <f>IF(FIRE0902_working!P146="..","..",ROUND(FIRE0902_working!P146,0))</f>
        <v>30</v>
      </c>
      <c r="Q146" s="48">
        <f>IF(FIRE0902_working!P146="..","..",ROUND(FIRE0902_working!Q146,0))</f>
        <v>49</v>
      </c>
      <c r="R146" s="74">
        <f>IF(FIRE0902_working!Q146="..","..",ROUND(FIRE0902_working!R146,0))</f>
        <v>44</v>
      </c>
      <c r="S146" s="75">
        <f>IF(FIRE0902_working!S146="..","..",ROUND(FIRE0902_working!S146,0))</f>
        <v>49</v>
      </c>
      <c r="T146" s="74">
        <f>IF(FIRE0902_working!T146="..","..",ROUND(FIRE0902_working!T146,0))</f>
        <v>44</v>
      </c>
      <c r="U146" s="47"/>
      <c r="V146" s="47"/>
      <c r="W146" s="47"/>
      <c r="X146" s="47"/>
      <c r="Y146" s="47"/>
      <c r="Z146" s="47"/>
      <c r="AA146" s="47"/>
      <c r="AB146" s="47"/>
      <c r="AC146" s="47"/>
      <c r="AD146" s="47"/>
      <c r="AE146" s="47"/>
      <c r="AF146" s="47"/>
      <c r="AG146" s="47"/>
      <c r="AH146" s="47"/>
    </row>
    <row r="147" spans="1:34" x14ac:dyDescent="0.2">
      <c r="A147" s="95" t="s">
        <v>105</v>
      </c>
      <c r="B147" s="52" t="s">
        <v>127</v>
      </c>
      <c r="C147" s="48">
        <f>IF(FIRE0902_working!C147="..","..",ROUND(FIRE0902_working!C147,0))</f>
        <v>210</v>
      </c>
      <c r="D147" s="48">
        <f>IF(FIRE0902_working!D147="..","..",ROUND(FIRE0902_working!D147,0))</f>
        <v>186</v>
      </c>
      <c r="E147" s="48">
        <f>IF(FIRE0902_working!E147="..","..",ROUND(FIRE0902_working!E147,0))</f>
        <v>186</v>
      </c>
      <c r="F147" s="48">
        <f>IF(FIRE0902_working!F147="..","..",ROUND(FIRE0902_working!F147,0))</f>
        <v>169</v>
      </c>
      <c r="G147" s="48">
        <f>IF(FIRE0902_working!G147="..","..",ROUND(FIRE0902_working!G147,0))</f>
        <v>184</v>
      </c>
      <c r="H147" s="48">
        <f>IF(FIRE0902_working!H147="..","..",ROUND(FIRE0902_working!H147,0))</f>
        <v>194</v>
      </c>
      <c r="I147" s="48">
        <f>IF(FIRE0902_working!I147="..","..",ROUND(FIRE0902_working!I147,0))</f>
        <v>227</v>
      </c>
      <c r="J147" s="48">
        <f>IF(FIRE0902_working!J147="..","..",ROUND(FIRE0902_working!J147,0))</f>
        <v>216</v>
      </c>
      <c r="K147" s="48">
        <f>IF(FIRE0902_working!K147="..","..",ROUND(FIRE0902_working!K147,0))</f>
        <v>338</v>
      </c>
      <c r="L147" s="48">
        <f>IF(FIRE0902_working!L147="..","..",ROUND(FIRE0902_working!L147,0))</f>
        <v>404</v>
      </c>
      <c r="M147" s="48">
        <f>IF(FIRE0902_working!M147="..","..",ROUND(FIRE0902_working!M147,0))</f>
        <v>421</v>
      </c>
      <c r="N147" s="48">
        <f>IF(FIRE0902_working!N147="..","..",ROUND(FIRE0902_working!N147,0))</f>
        <v>359</v>
      </c>
      <c r="O147" s="48">
        <f>IF(FIRE0902_working!O147="..","..",ROUND(FIRE0902_working!O147,0))</f>
        <v>409</v>
      </c>
      <c r="P147" s="48">
        <f>IF(FIRE0902_working!P147="..","..",ROUND(FIRE0902_working!P147,0))</f>
        <v>408</v>
      </c>
      <c r="Q147" s="48">
        <f>IF(FIRE0902_working!P147="..","..",ROUND(FIRE0902_working!Q147,0))</f>
        <v>447</v>
      </c>
      <c r="R147" s="74">
        <f>IF(FIRE0902_working!Q147="..","..",ROUND(FIRE0902_working!R147,0))</f>
        <v>520</v>
      </c>
      <c r="S147" s="75">
        <f>IF(FIRE0902_working!S147="..","..",ROUND(FIRE0902_working!S147,0))</f>
        <v>447</v>
      </c>
      <c r="T147" s="74">
        <f>IF(FIRE0902_working!T147="..","..",ROUND(FIRE0902_working!T147,0))</f>
        <v>520</v>
      </c>
      <c r="U147" s="47"/>
      <c r="V147" s="47"/>
      <c r="W147" s="47"/>
      <c r="X147" s="47"/>
      <c r="Y147" s="47"/>
      <c r="Z147" s="47"/>
      <c r="AA147" s="47"/>
      <c r="AB147" s="47"/>
      <c r="AC147" s="47"/>
      <c r="AD147" s="47"/>
      <c r="AE147" s="47"/>
      <c r="AF147" s="47"/>
      <c r="AG147" s="47"/>
      <c r="AH147" s="47"/>
    </row>
    <row r="148" spans="1:34" s="91" customFormat="1" ht="15.75" x14ac:dyDescent="0.25">
      <c r="A148" s="94" t="s">
        <v>128</v>
      </c>
      <c r="B148" s="54" t="s">
        <v>12</v>
      </c>
      <c r="C148" s="45">
        <f>IF(FIRE0902_working!C148="..","..",ROUND(FIRE0902_working!C148,0))</f>
        <v>6303</v>
      </c>
      <c r="D148" s="45">
        <f>IF(FIRE0902_working!D148="..","..",ROUND(FIRE0902_working!D148,0))</f>
        <v>5690</v>
      </c>
      <c r="E148" s="45">
        <f>IF(FIRE0902_working!E148="..","..",ROUND(FIRE0902_working!E148,0))</f>
        <v>4968</v>
      </c>
      <c r="F148" s="45">
        <f>IF(FIRE0902_working!F148="..","..",ROUND(FIRE0902_working!F148,0))</f>
        <v>4545</v>
      </c>
      <c r="G148" s="45">
        <f>IF(FIRE0902_working!G148="..","..",ROUND(FIRE0902_working!G148,0))</f>
        <v>4171</v>
      </c>
      <c r="H148" s="45">
        <f>IF(FIRE0902_working!H148="..","..",ROUND(FIRE0902_working!H148,0))</f>
        <v>3944</v>
      </c>
      <c r="I148" s="45">
        <f>IF(FIRE0902_working!I148="..","..",ROUND(FIRE0902_working!I148,0))</f>
        <v>3719</v>
      </c>
      <c r="J148" s="45">
        <f>IF(FIRE0902_working!J148="..","..",ROUND(FIRE0902_working!J148,0))</f>
        <v>3595</v>
      </c>
      <c r="K148" s="45">
        <f>IF(FIRE0902_working!K148="..","..",ROUND(FIRE0902_working!K148,0))</f>
        <v>3374</v>
      </c>
      <c r="L148" s="45">
        <f>IF(FIRE0902_working!L148="..","..",ROUND(FIRE0902_working!L148,0))</f>
        <v>3447</v>
      </c>
      <c r="M148" s="45">
        <f>IF(FIRE0902_working!M148="..","..",ROUND(FIRE0902_working!M148,0))</f>
        <v>3223</v>
      </c>
      <c r="N148" s="45">
        <f>IF(FIRE0902_working!N148="..","..",ROUND(FIRE0902_working!N148,0))</f>
        <v>2682</v>
      </c>
      <c r="O148" s="45">
        <f>IF(FIRE0902_working!O148="..","..",ROUND(FIRE0902_working!O148,0))</f>
        <v>3110</v>
      </c>
      <c r="P148" s="45">
        <f>IF(FIRE0902_working!P148="..","..",ROUND(FIRE0902_working!P148,0))</f>
        <v>3234</v>
      </c>
      <c r="Q148" s="45">
        <f>IF(FIRE0902_working!P148="..","..",ROUND(FIRE0902_working!Q148,0))</f>
        <v>3274</v>
      </c>
      <c r="R148" s="72">
        <f>IF(FIRE0902_working!Q148="..","..",ROUND(FIRE0902_working!R148,0))</f>
        <v>3137</v>
      </c>
      <c r="S148" s="73">
        <f>IF(FIRE0902_working!S148="..","..",ROUND(FIRE0902_working!S148,0))</f>
        <v>3274</v>
      </c>
      <c r="T148" s="72">
        <f>IF(FIRE0902_working!T148="..","..",ROUND(FIRE0902_working!T148,0))</f>
        <v>3137</v>
      </c>
      <c r="U148" s="47"/>
      <c r="V148" s="47"/>
      <c r="W148" s="47"/>
      <c r="X148" s="47"/>
      <c r="Y148" s="47"/>
      <c r="Z148" s="47"/>
      <c r="AA148" s="47"/>
      <c r="AB148" s="47"/>
      <c r="AC148" s="47"/>
      <c r="AD148" s="47"/>
      <c r="AE148" s="47"/>
      <c r="AF148" s="47"/>
      <c r="AG148" s="47"/>
      <c r="AH148" s="47">
        <v>0</v>
      </c>
    </row>
    <row r="149" spans="1:34" x14ac:dyDescent="0.2">
      <c r="A149" s="95" t="s">
        <v>128</v>
      </c>
      <c r="B149" s="52" t="s">
        <v>129</v>
      </c>
      <c r="C149" s="48">
        <f>IF(FIRE0902_working!C149="..","..",ROUND(FIRE0902_working!C149,0))</f>
        <v>648</v>
      </c>
      <c r="D149" s="48">
        <f>IF(FIRE0902_working!D149="..","..",ROUND(FIRE0902_working!D149,0))</f>
        <v>526</v>
      </c>
      <c r="E149" s="48">
        <f>IF(FIRE0902_working!E149="..","..",ROUND(FIRE0902_working!E149,0))</f>
        <v>448</v>
      </c>
      <c r="F149" s="48">
        <f>IF(FIRE0902_working!F149="..","..",ROUND(FIRE0902_working!F149,0))</f>
        <v>431</v>
      </c>
      <c r="G149" s="48">
        <f>IF(FIRE0902_working!G149="..","..",ROUND(FIRE0902_working!G149,0))</f>
        <v>374</v>
      </c>
      <c r="H149" s="48">
        <f>IF(FIRE0902_working!H149="..","..",ROUND(FIRE0902_working!H149,0))</f>
        <v>353</v>
      </c>
      <c r="I149" s="48">
        <f>IF(FIRE0902_working!I149="..","..",ROUND(FIRE0902_working!I149,0))</f>
        <v>290</v>
      </c>
      <c r="J149" s="48">
        <f>IF(FIRE0902_working!J149="..","..",ROUND(FIRE0902_working!J149,0))</f>
        <v>329</v>
      </c>
      <c r="K149" s="48">
        <f>IF(FIRE0902_working!K149="..","..",ROUND(FIRE0902_working!K149,0))</f>
        <v>324</v>
      </c>
      <c r="L149" s="48">
        <f>IF(FIRE0902_working!L149="..","..",ROUND(FIRE0902_working!L149,0))</f>
        <v>314</v>
      </c>
      <c r="M149" s="48">
        <f>IF(FIRE0902_working!M149="..","..",ROUND(FIRE0902_working!M149,0))</f>
        <v>316</v>
      </c>
      <c r="N149" s="48">
        <f>IF(FIRE0902_working!N149="..","..",ROUND(FIRE0902_working!N149,0))</f>
        <v>255</v>
      </c>
      <c r="O149" s="48">
        <f>IF(FIRE0902_working!O149="..","..",ROUND(FIRE0902_working!O149,0))</f>
        <v>270</v>
      </c>
      <c r="P149" s="48">
        <f>IF(FIRE0902_working!P149="..","..",ROUND(FIRE0902_working!P149,0))</f>
        <v>250</v>
      </c>
      <c r="Q149" s="48">
        <f>IF(FIRE0902_working!P149="..","..",ROUND(FIRE0902_working!Q149,0))</f>
        <v>289</v>
      </c>
      <c r="R149" s="74">
        <f>IF(FIRE0902_working!Q149="..","..",ROUND(FIRE0902_working!R149,0))</f>
        <v>219</v>
      </c>
      <c r="S149" s="75">
        <f>IF(FIRE0902_working!S149="..","..",ROUND(FIRE0902_working!S149,0))</f>
        <v>289</v>
      </c>
      <c r="T149" s="74">
        <f>IF(FIRE0902_working!T149="..","..",ROUND(FIRE0902_working!T149,0))</f>
        <v>219</v>
      </c>
      <c r="U149" s="47"/>
      <c r="V149" s="47"/>
      <c r="W149" s="47"/>
      <c r="X149" s="47"/>
      <c r="Y149" s="47"/>
      <c r="Z149" s="47"/>
      <c r="AA149" s="47"/>
      <c r="AB149" s="47"/>
      <c r="AC149" s="47"/>
      <c r="AD149" s="47"/>
      <c r="AE149" s="47"/>
      <c r="AF149" s="47"/>
      <c r="AG149" s="47"/>
      <c r="AH149" s="47"/>
    </row>
    <row r="150" spans="1:34" x14ac:dyDescent="0.2">
      <c r="A150" s="95" t="s">
        <v>128</v>
      </c>
      <c r="B150" s="52" t="s">
        <v>130</v>
      </c>
      <c r="C150" s="48">
        <f>IF(FIRE0902_working!C150="..","..",ROUND(FIRE0902_working!C150,0))</f>
        <v>3893</v>
      </c>
      <c r="D150" s="48">
        <f>IF(FIRE0902_working!D150="..","..",ROUND(FIRE0902_working!D150,0))</f>
        <v>3299</v>
      </c>
      <c r="E150" s="48">
        <f>IF(FIRE0902_working!E150="..","..",ROUND(FIRE0902_working!E150,0))</f>
        <v>2838</v>
      </c>
      <c r="F150" s="48">
        <f>IF(FIRE0902_working!F150="..","..",ROUND(FIRE0902_working!F150,0))</f>
        <v>2596</v>
      </c>
      <c r="G150" s="48">
        <f>IF(FIRE0902_working!G150="..","..",ROUND(FIRE0902_working!G150,0))</f>
        <v>2516</v>
      </c>
      <c r="H150" s="48">
        <f>IF(FIRE0902_working!H150="..","..",ROUND(FIRE0902_working!H150,0))</f>
        <v>2362</v>
      </c>
      <c r="I150" s="48">
        <f>IF(FIRE0902_working!I150="..","..",ROUND(FIRE0902_working!I150,0))</f>
        <v>2236</v>
      </c>
      <c r="J150" s="48">
        <f>IF(FIRE0902_working!J150="..","..",ROUND(FIRE0902_working!J150,0))</f>
        <v>2105</v>
      </c>
      <c r="K150" s="48">
        <f>IF(FIRE0902_working!K150="..","..",ROUND(FIRE0902_working!K150,0))</f>
        <v>1909</v>
      </c>
      <c r="L150" s="48">
        <f>IF(FIRE0902_working!L150="..","..",ROUND(FIRE0902_working!L150,0))</f>
        <v>1908</v>
      </c>
      <c r="M150" s="48">
        <f>IF(FIRE0902_working!M150="..","..",ROUND(FIRE0902_working!M150,0))</f>
        <v>1765</v>
      </c>
      <c r="N150" s="48">
        <f>IF(FIRE0902_working!N150="..","..",ROUND(FIRE0902_working!N150,0))</f>
        <v>1290</v>
      </c>
      <c r="O150" s="48">
        <f>IF(FIRE0902_working!O150="..","..",ROUND(FIRE0902_working!O150,0))</f>
        <v>1613</v>
      </c>
      <c r="P150" s="48">
        <f>IF(FIRE0902_working!P150="..","..",ROUND(FIRE0902_working!P150,0))</f>
        <v>1478</v>
      </c>
      <c r="Q150" s="48">
        <f>IF(FIRE0902_working!P150="..","..",ROUND(FIRE0902_working!Q150,0))</f>
        <v>1442</v>
      </c>
      <c r="R150" s="74">
        <f>IF(FIRE0902_working!Q150="..","..",ROUND(FIRE0902_working!R150,0))</f>
        <v>1415</v>
      </c>
      <c r="S150" s="75">
        <f>IF(FIRE0902_working!S150="..","..",ROUND(FIRE0902_working!S150,0))</f>
        <v>1442</v>
      </c>
      <c r="T150" s="74">
        <f>IF(FIRE0902_working!T150="..","..",ROUND(FIRE0902_working!T150,0))</f>
        <v>1415</v>
      </c>
      <c r="U150" s="47"/>
      <c r="V150" s="47"/>
      <c r="W150" s="47"/>
      <c r="X150" s="47"/>
      <c r="Y150" s="47"/>
      <c r="Z150" s="47"/>
      <c r="AA150" s="47"/>
      <c r="AB150" s="47"/>
      <c r="AC150" s="47"/>
      <c r="AD150" s="47"/>
      <c r="AE150" s="47"/>
      <c r="AF150" s="47"/>
      <c r="AG150" s="47"/>
      <c r="AH150" s="47"/>
    </row>
    <row r="151" spans="1:34" x14ac:dyDescent="0.2">
      <c r="A151" s="95" t="s">
        <v>128</v>
      </c>
      <c r="B151" s="52" t="s">
        <v>23</v>
      </c>
      <c r="C151" s="48">
        <f>IF(FIRE0902_working!C151="..","..",ROUND(FIRE0902_working!C151,0))</f>
        <v>1762</v>
      </c>
      <c r="D151" s="48">
        <f>IF(FIRE0902_working!D151="..","..",ROUND(FIRE0902_working!D151,0))</f>
        <v>1865</v>
      </c>
      <c r="E151" s="48">
        <f>IF(FIRE0902_working!E151="..","..",ROUND(FIRE0902_working!E151,0))</f>
        <v>1682</v>
      </c>
      <c r="F151" s="48">
        <f>IF(FIRE0902_working!F151="..","..",ROUND(FIRE0902_working!F151,0))</f>
        <v>1518</v>
      </c>
      <c r="G151" s="48">
        <f>IF(FIRE0902_working!G151="..","..",ROUND(FIRE0902_working!G151,0))</f>
        <v>1281</v>
      </c>
      <c r="H151" s="48">
        <f>IF(FIRE0902_working!H151="..","..",ROUND(FIRE0902_working!H151,0))</f>
        <v>1229</v>
      </c>
      <c r="I151" s="48">
        <f>IF(FIRE0902_working!I151="..","..",ROUND(FIRE0902_working!I151,0))</f>
        <v>1193</v>
      </c>
      <c r="J151" s="48">
        <f>IF(FIRE0902_working!J151="..","..",ROUND(FIRE0902_working!J151,0))</f>
        <v>1161</v>
      </c>
      <c r="K151" s="48">
        <f>IF(FIRE0902_working!K151="..","..",ROUND(FIRE0902_working!K151,0))</f>
        <v>1141</v>
      </c>
      <c r="L151" s="48">
        <f>IF(FIRE0902_working!L151="..","..",ROUND(FIRE0902_working!L151,0))</f>
        <v>1225</v>
      </c>
      <c r="M151" s="48">
        <f>IF(FIRE0902_working!M151="..","..",ROUND(FIRE0902_working!M151,0))</f>
        <v>1142</v>
      </c>
      <c r="N151" s="48">
        <f>IF(FIRE0902_working!N151="..","..",ROUND(FIRE0902_working!N151,0))</f>
        <v>1137</v>
      </c>
      <c r="O151" s="48">
        <f>IF(FIRE0902_working!O151="..","..",ROUND(FIRE0902_working!O151,0))</f>
        <v>1227</v>
      </c>
      <c r="P151" s="48">
        <f>IF(FIRE0902_working!P151="..","..",ROUND(FIRE0902_working!P151,0))</f>
        <v>1506</v>
      </c>
      <c r="Q151" s="48">
        <f>IF(FIRE0902_working!P151="..","..",ROUND(FIRE0902_working!Q151,0))</f>
        <v>1543</v>
      </c>
      <c r="R151" s="74">
        <f>IF(FIRE0902_working!Q151="..","..",ROUND(FIRE0902_working!R151,0))</f>
        <v>1503</v>
      </c>
      <c r="S151" s="75">
        <f>IF(FIRE0902_working!S151="..","..",ROUND(FIRE0902_working!S151,0))</f>
        <v>1543</v>
      </c>
      <c r="T151" s="74">
        <f>IF(FIRE0902_working!T151="..","..",ROUND(FIRE0902_working!T151,0))</f>
        <v>1503</v>
      </c>
      <c r="U151" s="47"/>
      <c r="V151" s="47"/>
      <c r="W151" s="47"/>
      <c r="X151" s="47"/>
      <c r="Y151" s="47"/>
      <c r="Z151" s="47"/>
      <c r="AA151" s="47"/>
      <c r="AB151" s="47"/>
      <c r="AC151" s="47"/>
      <c r="AD151" s="47"/>
      <c r="AE151" s="47"/>
      <c r="AF151" s="47"/>
      <c r="AG151" s="47"/>
      <c r="AH151" s="47"/>
    </row>
    <row r="152" spans="1:34" s="91" customFormat="1" ht="15.75" x14ac:dyDescent="0.25">
      <c r="A152" s="94" t="s">
        <v>131</v>
      </c>
      <c r="B152" s="59" t="s">
        <v>12</v>
      </c>
      <c r="C152" s="45">
        <f>IF(FIRE0902_working!C152="..","..",ROUND(FIRE0902_working!C152,0))</f>
        <v>3482</v>
      </c>
      <c r="D152" s="45">
        <f>IF(FIRE0902_working!D152="..","..",ROUND(FIRE0902_working!D152,0))</f>
        <v>3317</v>
      </c>
      <c r="E152" s="45">
        <f>IF(FIRE0902_working!E152="..","..",ROUND(FIRE0902_working!E152,0))</f>
        <v>3252</v>
      </c>
      <c r="F152" s="45">
        <f>IF(FIRE0902_working!F152="..","..",ROUND(FIRE0902_working!F152,0))</f>
        <v>3285</v>
      </c>
      <c r="G152" s="45">
        <f>IF(FIRE0902_working!G152="..","..",ROUND(FIRE0902_working!G152,0))</f>
        <v>6447</v>
      </c>
      <c r="H152" s="45">
        <f>IF(FIRE0902_working!H152="..","..",ROUND(FIRE0902_working!H152,0))</f>
        <v>2929</v>
      </c>
      <c r="I152" s="45">
        <f>IF(FIRE0902_working!I152="..","..",ROUND(FIRE0902_working!I152,0))</f>
        <v>4219</v>
      </c>
      <c r="J152" s="45">
        <f>IF(FIRE0902_working!J152="..","..",ROUND(FIRE0902_working!J152,0))</f>
        <v>3531</v>
      </c>
      <c r="K152" s="45">
        <f>IF(FIRE0902_working!K152="..","..",ROUND(FIRE0902_working!K152,0))</f>
        <v>3565</v>
      </c>
      <c r="L152" s="45">
        <f>IF(FIRE0902_working!L152="..","..",ROUND(FIRE0902_working!L152,0))</f>
        <v>3674</v>
      </c>
      <c r="M152" s="45">
        <f>IF(FIRE0902_working!M152="..","..",ROUND(FIRE0902_working!M152,0))</f>
        <v>4766</v>
      </c>
      <c r="N152" s="45">
        <f>IF(FIRE0902_working!N152="..","..",ROUND(FIRE0902_working!N152,0))</f>
        <v>3739</v>
      </c>
      <c r="O152" s="45">
        <f>IF(FIRE0902_working!O152="..","..",ROUND(FIRE0902_working!O152,0))</f>
        <v>7064</v>
      </c>
      <c r="P152" s="45">
        <f>IF(FIRE0902_working!P152="..","..",ROUND(FIRE0902_working!P152,0))</f>
        <v>3423</v>
      </c>
      <c r="Q152" s="45">
        <f>IF(FIRE0902_working!P152="..","..",ROUND(FIRE0902_working!Q152,0))</f>
        <v>4657</v>
      </c>
      <c r="R152" s="72">
        <f>IF(FIRE0902_working!Q152="..","..",ROUND(FIRE0902_working!R152,0))</f>
        <v>4833</v>
      </c>
      <c r="S152" s="73">
        <f>IF(FIRE0902_working!S152="..","..",ROUND(FIRE0902_working!S152,0))</f>
        <v>4657</v>
      </c>
      <c r="T152" s="72">
        <f>IF(FIRE0902_working!T152="..","..",ROUND(FIRE0902_working!T152,0))</f>
        <v>4833</v>
      </c>
      <c r="U152" s="47"/>
      <c r="V152" s="47"/>
      <c r="W152" s="47"/>
      <c r="X152" s="47"/>
      <c r="Y152" s="47"/>
      <c r="Z152" s="47"/>
      <c r="AA152" s="47"/>
      <c r="AB152" s="47"/>
      <c r="AC152" s="47"/>
      <c r="AD152" s="47"/>
      <c r="AE152" s="47"/>
      <c r="AF152" s="47"/>
      <c r="AG152" s="47"/>
      <c r="AH152" s="47">
        <v>0</v>
      </c>
    </row>
    <row r="153" spans="1:34" x14ac:dyDescent="0.2">
      <c r="A153" s="95" t="s">
        <v>131</v>
      </c>
      <c r="B153" s="61" t="s">
        <v>132</v>
      </c>
      <c r="C153" s="48">
        <f>IF(FIRE0902_working!C153="..","..",ROUND(FIRE0902_working!C153,0))</f>
        <v>1426</v>
      </c>
      <c r="D153" s="48">
        <f>IF(FIRE0902_working!D153="..","..",ROUND(FIRE0902_working!D153,0))</f>
        <v>1322</v>
      </c>
      <c r="E153" s="48">
        <f>IF(FIRE0902_working!E153="..","..",ROUND(FIRE0902_working!E153,0))</f>
        <v>1456</v>
      </c>
      <c r="F153" s="48">
        <f>IF(FIRE0902_working!F153="..","..",ROUND(FIRE0902_working!F153,0))</f>
        <v>1371</v>
      </c>
      <c r="G153" s="48">
        <f>IF(FIRE0902_working!G153="..","..",ROUND(FIRE0902_working!G153,0))</f>
        <v>3621</v>
      </c>
      <c r="H153" s="48">
        <f>IF(FIRE0902_working!H153="..","..",ROUND(FIRE0902_working!H153,0))</f>
        <v>1366</v>
      </c>
      <c r="I153" s="48">
        <f>IF(FIRE0902_working!I153="..","..",ROUND(FIRE0902_working!I153,0))</f>
        <v>2269</v>
      </c>
      <c r="J153" s="48">
        <f>IF(FIRE0902_working!J153="..","..",ROUND(FIRE0902_working!J153,0))</f>
        <v>1693</v>
      </c>
      <c r="K153" s="48">
        <f>IF(FIRE0902_working!K153="..","..",ROUND(FIRE0902_working!K153,0))</f>
        <v>1574</v>
      </c>
      <c r="L153" s="48">
        <f>IF(FIRE0902_working!L153="..","..",ROUND(FIRE0902_working!L153,0))</f>
        <v>1735</v>
      </c>
      <c r="M153" s="48">
        <f>IF(FIRE0902_working!M153="..","..",ROUND(FIRE0902_working!M153,0))</f>
        <v>2348</v>
      </c>
      <c r="N153" s="48">
        <f>IF(FIRE0902_working!N153="..","..",ROUND(FIRE0902_working!N153,0))</f>
        <v>1652</v>
      </c>
      <c r="O153" s="48">
        <f>IF(FIRE0902_working!O153="..","..",ROUND(FIRE0902_working!O153,0))</f>
        <v>3918</v>
      </c>
      <c r="P153" s="48">
        <f>IF(FIRE0902_working!P153="..","..",ROUND(FIRE0902_working!P153,0))</f>
        <v>1430</v>
      </c>
      <c r="Q153" s="48">
        <f>IF(FIRE0902_working!P153="..","..",ROUND(FIRE0902_working!Q153,0))</f>
        <v>2097</v>
      </c>
      <c r="R153" s="74">
        <f>IF(FIRE0902_working!Q153="..","..",ROUND(FIRE0902_working!R153,0))</f>
        <v>2190</v>
      </c>
      <c r="S153" s="75">
        <f>IF(FIRE0902_working!S153="..","..",ROUND(FIRE0902_working!S153,0))</f>
        <v>2097</v>
      </c>
      <c r="T153" s="74">
        <f>IF(FIRE0902_working!T153="..","..",ROUND(FIRE0902_working!T153,0))</f>
        <v>2190</v>
      </c>
      <c r="U153" s="47"/>
      <c r="V153" s="47"/>
      <c r="W153" s="47"/>
      <c r="X153" s="47"/>
      <c r="Y153" s="47"/>
      <c r="Z153" s="47"/>
      <c r="AA153" s="47"/>
      <c r="AB153" s="47"/>
      <c r="AC153" s="47"/>
      <c r="AD153" s="47"/>
      <c r="AE153" s="47"/>
      <c r="AF153" s="47"/>
      <c r="AG153" s="47"/>
      <c r="AH153" s="47"/>
    </row>
    <row r="154" spans="1:34" x14ac:dyDescent="0.2">
      <c r="A154" s="95" t="s">
        <v>131</v>
      </c>
      <c r="B154" s="61" t="s">
        <v>133</v>
      </c>
      <c r="C154" s="48">
        <f>IF(FIRE0902_working!C154="..","..",ROUND(FIRE0902_working!C154,0))</f>
        <v>170</v>
      </c>
      <c r="D154" s="48">
        <f>IF(FIRE0902_working!D154="..","..",ROUND(FIRE0902_working!D154,0))</f>
        <v>107</v>
      </c>
      <c r="E154" s="48">
        <f>IF(FIRE0902_working!E154="..","..",ROUND(FIRE0902_working!E154,0))</f>
        <v>118</v>
      </c>
      <c r="F154" s="48">
        <f>IF(FIRE0902_working!F154="..","..",ROUND(FIRE0902_working!F154,0))</f>
        <v>173</v>
      </c>
      <c r="G154" s="48">
        <f>IF(FIRE0902_working!G154="..","..",ROUND(FIRE0902_working!G154,0))</f>
        <v>305</v>
      </c>
      <c r="H154" s="48">
        <f>IF(FIRE0902_working!H154="..","..",ROUND(FIRE0902_working!H154,0))</f>
        <v>130</v>
      </c>
      <c r="I154" s="48">
        <f>IF(FIRE0902_working!I154="..","..",ROUND(FIRE0902_working!I154,0))</f>
        <v>201</v>
      </c>
      <c r="J154" s="48">
        <f>IF(FIRE0902_working!J154="..","..",ROUND(FIRE0902_working!J154,0))</f>
        <v>194</v>
      </c>
      <c r="K154" s="48">
        <f>IF(FIRE0902_working!K154="..","..",ROUND(FIRE0902_working!K154,0))</f>
        <v>206</v>
      </c>
      <c r="L154" s="48">
        <f>IF(FIRE0902_working!L154="..","..",ROUND(FIRE0902_working!L154,0))</f>
        <v>187</v>
      </c>
      <c r="M154" s="48">
        <f>IF(FIRE0902_working!M154="..","..",ROUND(FIRE0902_working!M154,0))</f>
        <v>239</v>
      </c>
      <c r="N154" s="48">
        <f>IF(FIRE0902_working!N154="..","..",ROUND(FIRE0902_working!N154,0))</f>
        <v>242</v>
      </c>
      <c r="O154" s="48">
        <f>IF(FIRE0902_working!O154="..","..",ROUND(FIRE0902_working!O154,0))</f>
        <v>435</v>
      </c>
      <c r="P154" s="48">
        <f>IF(FIRE0902_working!P154="..","..",ROUND(FIRE0902_working!P154,0))</f>
        <v>221</v>
      </c>
      <c r="Q154" s="48">
        <f>IF(FIRE0902_working!P154="..","..",ROUND(FIRE0902_working!Q154,0))</f>
        <v>299</v>
      </c>
      <c r="R154" s="74">
        <f>IF(FIRE0902_working!Q154="..","..",ROUND(FIRE0902_working!R154,0))</f>
        <v>309</v>
      </c>
      <c r="S154" s="75">
        <f>IF(FIRE0902_working!S154="..","..",ROUND(FIRE0902_working!S154,0))</f>
        <v>299</v>
      </c>
      <c r="T154" s="74">
        <f>IF(FIRE0902_working!T154="..","..",ROUND(FIRE0902_working!T154,0))</f>
        <v>309</v>
      </c>
      <c r="U154" s="47"/>
      <c r="V154" s="47"/>
      <c r="W154" s="47"/>
      <c r="X154" s="47"/>
      <c r="Y154" s="47"/>
      <c r="Z154" s="47"/>
      <c r="AA154" s="47"/>
      <c r="AB154" s="47"/>
      <c r="AC154" s="47"/>
      <c r="AD154" s="47"/>
      <c r="AE154" s="47"/>
      <c r="AF154" s="47"/>
      <c r="AG154" s="47"/>
      <c r="AH154" s="47"/>
    </row>
    <row r="155" spans="1:34" x14ac:dyDescent="0.2">
      <c r="A155" s="95" t="s">
        <v>131</v>
      </c>
      <c r="B155" s="61" t="s">
        <v>134</v>
      </c>
      <c r="C155" s="48">
        <f>IF(FIRE0902_working!C155="..","..",ROUND(FIRE0902_working!C155,0))</f>
        <v>185</v>
      </c>
      <c r="D155" s="48">
        <f>IF(FIRE0902_working!D155="..","..",ROUND(FIRE0902_working!D155,0))</f>
        <v>205</v>
      </c>
      <c r="E155" s="48">
        <f>IF(FIRE0902_working!E155="..","..",ROUND(FIRE0902_working!E155,0))</f>
        <v>162</v>
      </c>
      <c r="F155" s="48">
        <f>IF(FIRE0902_working!F155="..","..",ROUND(FIRE0902_working!F155,0))</f>
        <v>143</v>
      </c>
      <c r="G155" s="48">
        <f>IF(FIRE0902_working!G155="..","..",ROUND(FIRE0902_working!G155,0))</f>
        <v>285</v>
      </c>
      <c r="H155" s="48">
        <f>IF(FIRE0902_working!H155="..","..",ROUND(FIRE0902_working!H155,0))</f>
        <v>122</v>
      </c>
      <c r="I155" s="48">
        <f>IF(FIRE0902_working!I155="..","..",ROUND(FIRE0902_working!I155,0))</f>
        <v>181</v>
      </c>
      <c r="J155" s="48">
        <f>IF(FIRE0902_working!J155="..","..",ROUND(FIRE0902_working!J155,0))</f>
        <v>145</v>
      </c>
      <c r="K155" s="48">
        <f>IF(FIRE0902_working!K155="..","..",ROUND(FIRE0902_working!K155,0))</f>
        <v>147</v>
      </c>
      <c r="L155" s="48">
        <f>IF(FIRE0902_working!L155="..","..",ROUND(FIRE0902_working!L155,0))</f>
        <v>173</v>
      </c>
      <c r="M155" s="48">
        <f>IF(FIRE0902_working!M155="..","..",ROUND(FIRE0902_working!M155,0))</f>
        <v>200</v>
      </c>
      <c r="N155" s="48">
        <f>IF(FIRE0902_working!N155="..","..",ROUND(FIRE0902_working!N155,0))</f>
        <v>174</v>
      </c>
      <c r="O155" s="48">
        <f>IF(FIRE0902_working!O155="..","..",ROUND(FIRE0902_working!O155,0))</f>
        <v>321</v>
      </c>
      <c r="P155" s="48">
        <f>IF(FIRE0902_working!P155="..","..",ROUND(FIRE0902_working!P155,0))</f>
        <v>140</v>
      </c>
      <c r="Q155" s="48">
        <f>IF(FIRE0902_working!P155="..","..",ROUND(FIRE0902_working!Q155,0))</f>
        <v>238</v>
      </c>
      <c r="R155" s="74">
        <f>IF(FIRE0902_working!Q155="..","..",ROUND(FIRE0902_working!R155,0))</f>
        <v>222</v>
      </c>
      <c r="S155" s="75">
        <f>IF(FIRE0902_working!S155="..","..",ROUND(FIRE0902_working!S155,0))</f>
        <v>238</v>
      </c>
      <c r="T155" s="74">
        <f>IF(FIRE0902_working!T155="..","..",ROUND(FIRE0902_working!T155,0))</f>
        <v>222</v>
      </c>
      <c r="U155" s="47"/>
      <c r="V155" s="47"/>
      <c r="W155" s="47"/>
      <c r="X155" s="47"/>
      <c r="Y155" s="47"/>
      <c r="Z155" s="47"/>
      <c r="AA155" s="47"/>
      <c r="AB155" s="47"/>
      <c r="AC155" s="47"/>
      <c r="AD155" s="47"/>
      <c r="AE155" s="47"/>
      <c r="AF155" s="47"/>
      <c r="AG155" s="47"/>
      <c r="AH155" s="47"/>
    </row>
    <row r="156" spans="1:34" x14ac:dyDescent="0.2">
      <c r="A156" s="95" t="s">
        <v>131</v>
      </c>
      <c r="B156" s="61" t="s">
        <v>135</v>
      </c>
      <c r="C156" s="48">
        <f>IF(FIRE0902_working!C156="..","..",ROUND(FIRE0902_working!C156,0))</f>
        <v>256</v>
      </c>
      <c r="D156" s="48">
        <f>IF(FIRE0902_working!D156="..","..",ROUND(FIRE0902_working!D156,0))</f>
        <v>220</v>
      </c>
      <c r="E156" s="48">
        <f>IF(FIRE0902_working!E156="..","..",ROUND(FIRE0902_working!E156,0))</f>
        <v>219</v>
      </c>
      <c r="F156" s="48">
        <f>IF(FIRE0902_working!F156="..","..",ROUND(FIRE0902_working!F156,0))</f>
        <v>184</v>
      </c>
      <c r="G156" s="48">
        <f>IF(FIRE0902_working!G156="..","..",ROUND(FIRE0902_working!G156,0))</f>
        <v>371</v>
      </c>
      <c r="H156" s="48">
        <f>IF(FIRE0902_working!H156="..","..",ROUND(FIRE0902_working!H156,0))</f>
        <v>142</v>
      </c>
      <c r="I156" s="48">
        <f>IF(FIRE0902_working!I156="..","..",ROUND(FIRE0902_working!I156,0))</f>
        <v>252</v>
      </c>
      <c r="J156" s="48">
        <f>IF(FIRE0902_working!J156="..","..",ROUND(FIRE0902_working!J156,0))</f>
        <v>233</v>
      </c>
      <c r="K156" s="48">
        <f>IF(FIRE0902_working!K156="..","..",ROUND(FIRE0902_working!K156,0))</f>
        <v>262</v>
      </c>
      <c r="L156" s="48">
        <f>IF(FIRE0902_working!L156="..","..",ROUND(FIRE0902_working!L156,0))</f>
        <v>254</v>
      </c>
      <c r="M156" s="48">
        <f>IF(FIRE0902_working!M156="..","..",ROUND(FIRE0902_working!M156,0))</f>
        <v>357</v>
      </c>
      <c r="N156" s="48">
        <f>IF(FIRE0902_working!N156="..","..",ROUND(FIRE0902_working!N156,0))</f>
        <v>256</v>
      </c>
      <c r="O156" s="48">
        <f>IF(FIRE0902_working!O156="..","..",ROUND(FIRE0902_working!O156,0))</f>
        <v>457</v>
      </c>
      <c r="P156" s="48">
        <f>IF(FIRE0902_working!P156="..","..",ROUND(FIRE0902_working!P156,0))</f>
        <v>237</v>
      </c>
      <c r="Q156" s="48">
        <f>IF(FIRE0902_working!P156="..","..",ROUND(FIRE0902_working!Q156,0))</f>
        <v>318</v>
      </c>
      <c r="R156" s="74">
        <f>IF(FIRE0902_working!Q156="..","..",ROUND(FIRE0902_working!R156,0))</f>
        <v>321</v>
      </c>
      <c r="S156" s="75">
        <f>IF(FIRE0902_working!S156="..","..",ROUND(FIRE0902_working!S156,0))</f>
        <v>318</v>
      </c>
      <c r="T156" s="74">
        <f>IF(FIRE0902_working!T156="..","..",ROUND(FIRE0902_working!T156,0))</f>
        <v>321</v>
      </c>
      <c r="U156" s="47"/>
      <c r="V156" s="47"/>
      <c r="W156" s="47"/>
      <c r="X156" s="47"/>
      <c r="Y156" s="47"/>
      <c r="Z156" s="47"/>
      <c r="AA156" s="47"/>
      <c r="AB156" s="47"/>
      <c r="AC156" s="47"/>
      <c r="AD156" s="47"/>
      <c r="AE156" s="47"/>
      <c r="AF156" s="47"/>
      <c r="AG156" s="47"/>
      <c r="AH156" s="47"/>
    </row>
    <row r="157" spans="1:34" x14ac:dyDescent="0.2">
      <c r="A157" s="95" t="s">
        <v>131</v>
      </c>
      <c r="B157" s="61" t="s">
        <v>136</v>
      </c>
      <c r="C157" s="48">
        <f>IF(FIRE0902_working!C157="..","..",ROUND(FIRE0902_working!C157,0))</f>
        <v>35</v>
      </c>
      <c r="D157" s="48">
        <f>IF(FIRE0902_working!D157="..","..",ROUND(FIRE0902_working!D157,0))</f>
        <v>42</v>
      </c>
      <c r="E157" s="48">
        <f>IF(FIRE0902_working!E157="..","..",ROUND(FIRE0902_working!E157,0))</f>
        <v>50</v>
      </c>
      <c r="F157" s="48">
        <f>IF(FIRE0902_working!F157="..","..",ROUND(FIRE0902_working!F157,0))</f>
        <v>53</v>
      </c>
      <c r="G157" s="48">
        <f>IF(FIRE0902_working!G157="..","..",ROUND(FIRE0902_working!G157,0))</f>
        <v>47</v>
      </c>
      <c r="H157" s="48">
        <f>IF(FIRE0902_working!H157="..","..",ROUND(FIRE0902_working!H157,0))</f>
        <v>40</v>
      </c>
      <c r="I157" s="48">
        <f>IF(FIRE0902_working!I157="..","..",ROUND(FIRE0902_working!I157,0))</f>
        <v>33</v>
      </c>
      <c r="J157" s="48">
        <f>IF(FIRE0902_working!J157="..","..",ROUND(FIRE0902_working!J157,0))</f>
        <v>43</v>
      </c>
      <c r="K157" s="48">
        <f>IF(FIRE0902_working!K157="..","..",ROUND(FIRE0902_working!K157,0))</f>
        <v>53</v>
      </c>
      <c r="L157" s="48">
        <f>IF(FIRE0902_working!L157="..","..",ROUND(FIRE0902_working!L157,0))</f>
        <v>69</v>
      </c>
      <c r="M157" s="48">
        <f>IF(FIRE0902_working!M157="..","..",ROUND(FIRE0902_working!M157,0))</f>
        <v>72</v>
      </c>
      <c r="N157" s="48">
        <f>IF(FIRE0902_working!N157="..","..",ROUND(FIRE0902_working!N157,0))</f>
        <v>82</v>
      </c>
      <c r="O157" s="48">
        <f>IF(FIRE0902_working!O157="..","..",ROUND(FIRE0902_working!O157,0))</f>
        <v>92</v>
      </c>
      <c r="P157" s="48">
        <f>IF(FIRE0902_working!P157="..","..",ROUND(FIRE0902_working!P157,0))</f>
        <v>86</v>
      </c>
      <c r="Q157" s="48">
        <f>IF(FIRE0902_working!P157="..","..",ROUND(FIRE0902_working!Q157,0))</f>
        <v>91</v>
      </c>
      <c r="R157" s="74">
        <f>IF(FIRE0902_working!Q157="..","..",ROUND(FIRE0902_working!R157,0))</f>
        <v>83</v>
      </c>
      <c r="S157" s="75">
        <f>IF(FIRE0902_working!S157="..","..",ROUND(FIRE0902_working!S157,0))</f>
        <v>91</v>
      </c>
      <c r="T157" s="74">
        <f>IF(FIRE0902_working!T157="..","..",ROUND(FIRE0902_working!T157,0))</f>
        <v>83</v>
      </c>
      <c r="U157" s="47"/>
      <c r="V157" s="47"/>
      <c r="W157" s="47"/>
      <c r="X157" s="47"/>
      <c r="Y157" s="47"/>
      <c r="Z157" s="47"/>
      <c r="AA157" s="47"/>
      <c r="AB157" s="47"/>
      <c r="AC157" s="47"/>
      <c r="AD157" s="47"/>
      <c r="AE157" s="47"/>
      <c r="AF157" s="47"/>
      <c r="AG157" s="47"/>
      <c r="AH157" s="47"/>
    </row>
    <row r="158" spans="1:34" x14ac:dyDescent="0.2">
      <c r="A158" s="95" t="s">
        <v>131</v>
      </c>
      <c r="B158" s="61" t="s">
        <v>137</v>
      </c>
      <c r="C158" s="48">
        <f>IF(FIRE0902_working!C158="..","..",ROUND(FIRE0902_working!C158,0))</f>
        <v>246</v>
      </c>
      <c r="D158" s="48">
        <f>IF(FIRE0902_working!D158="..","..",ROUND(FIRE0902_working!D158,0))</f>
        <v>196</v>
      </c>
      <c r="E158" s="48">
        <f>IF(FIRE0902_working!E158="..","..",ROUND(FIRE0902_working!E158,0))</f>
        <v>204</v>
      </c>
      <c r="F158" s="48">
        <f>IF(FIRE0902_working!F158="..","..",ROUND(FIRE0902_working!F158,0))</f>
        <v>201</v>
      </c>
      <c r="G158" s="48">
        <f>IF(FIRE0902_working!G158="..","..",ROUND(FIRE0902_working!G158,0))</f>
        <v>404</v>
      </c>
      <c r="H158" s="48">
        <f>IF(FIRE0902_working!H158="..","..",ROUND(FIRE0902_working!H158,0))</f>
        <v>174</v>
      </c>
      <c r="I158" s="48">
        <f>IF(FIRE0902_working!I158="..","..",ROUND(FIRE0902_working!I158,0))</f>
        <v>233</v>
      </c>
      <c r="J158" s="48">
        <f>IF(FIRE0902_working!J158="..","..",ROUND(FIRE0902_working!J158,0))</f>
        <v>162</v>
      </c>
      <c r="K158" s="48">
        <f>IF(FIRE0902_working!K158="..","..",ROUND(FIRE0902_working!K158,0))</f>
        <v>192</v>
      </c>
      <c r="L158" s="48">
        <f>IF(FIRE0902_working!L158="..","..",ROUND(FIRE0902_working!L158,0))</f>
        <v>198</v>
      </c>
      <c r="M158" s="48">
        <f>IF(FIRE0902_working!M158="..","..",ROUND(FIRE0902_working!M158,0))</f>
        <v>273</v>
      </c>
      <c r="N158" s="48">
        <f>IF(FIRE0902_working!N158="..","..",ROUND(FIRE0902_working!N158,0))</f>
        <v>215</v>
      </c>
      <c r="O158" s="48">
        <f>IF(FIRE0902_working!O158="..","..",ROUND(FIRE0902_working!O158,0))</f>
        <v>395</v>
      </c>
      <c r="P158" s="48">
        <f>IF(FIRE0902_working!P158="..","..",ROUND(FIRE0902_working!P158,0))</f>
        <v>128</v>
      </c>
      <c r="Q158" s="48">
        <f>IF(FIRE0902_working!P158="..","..",ROUND(FIRE0902_working!Q158,0))</f>
        <v>251</v>
      </c>
      <c r="R158" s="74">
        <f>IF(FIRE0902_working!Q158="..","..",ROUND(FIRE0902_working!R158,0))</f>
        <v>223</v>
      </c>
      <c r="S158" s="75">
        <f>IF(FIRE0902_working!S158="..","..",ROUND(FIRE0902_working!S158,0))</f>
        <v>251</v>
      </c>
      <c r="T158" s="74">
        <f>IF(FIRE0902_working!T158="..","..",ROUND(FIRE0902_working!T158,0))</f>
        <v>223</v>
      </c>
      <c r="U158" s="47"/>
      <c r="V158" s="47"/>
      <c r="W158" s="47"/>
      <c r="X158" s="47"/>
      <c r="Y158" s="47"/>
      <c r="Z158" s="47"/>
      <c r="AA158" s="47"/>
      <c r="AB158" s="47"/>
      <c r="AC158" s="47"/>
      <c r="AD158" s="47"/>
      <c r="AE158" s="47"/>
      <c r="AF158" s="47"/>
      <c r="AG158" s="47"/>
      <c r="AH158" s="47"/>
    </row>
    <row r="159" spans="1:34" x14ac:dyDescent="0.2">
      <c r="A159" s="95" t="s">
        <v>131</v>
      </c>
      <c r="B159" s="61" t="s">
        <v>23</v>
      </c>
      <c r="C159" s="48">
        <f>IF(FIRE0902_working!C159="..","..",ROUND(FIRE0902_working!C159,0))</f>
        <v>1164</v>
      </c>
      <c r="D159" s="48">
        <f>IF(FIRE0902_working!D159="..","..",ROUND(FIRE0902_working!D159,0))</f>
        <v>1225</v>
      </c>
      <c r="E159" s="48">
        <f>IF(FIRE0902_working!E159="..","..",ROUND(FIRE0902_working!E159,0))</f>
        <v>1043</v>
      </c>
      <c r="F159" s="48">
        <f>IF(FIRE0902_working!F159="..","..",ROUND(FIRE0902_working!F159,0))</f>
        <v>1160</v>
      </c>
      <c r="G159" s="48">
        <f>IF(FIRE0902_working!G159="..","..",ROUND(FIRE0902_working!G159,0))</f>
        <v>1414</v>
      </c>
      <c r="H159" s="48">
        <f>IF(FIRE0902_working!H159="..","..",ROUND(FIRE0902_working!H159,0))</f>
        <v>955</v>
      </c>
      <c r="I159" s="48">
        <f>IF(FIRE0902_working!I159="..","..",ROUND(FIRE0902_working!I159,0))</f>
        <v>1050</v>
      </c>
      <c r="J159" s="48">
        <f>IF(FIRE0902_working!J159="..","..",ROUND(FIRE0902_working!J159,0))</f>
        <v>1061</v>
      </c>
      <c r="K159" s="48">
        <f>IF(FIRE0902_working!K159="..","..",ROUND(FIRE0902_working!K159,0))</f>
        <v>1131</v>
      </c>
      <c r="L159" s="48">
        <f>IF(FIRE0902_working!L159="..","..",ROUND(FIRE0902_working!L159,0))</f>
        <v>1058</v>
      </c>
      <c r="M159" s="48">
        <f>IF(FIRE0902_working!M159="..","..",ROUND(FIRE0902_working!M159,0))</f>
        <v>1277</v>
      </c>
      <c r="N159" s="48">
        <f>IF(FIRE0902_working!N159="..","..",ROUND(FIRE0902_working!N159,0))</f>
        <v>1118</v>
      </c>
      <c r="O159" s="48">
        <f>IF(FIRE0902_working!O159="..","..",ROUND(FIRE0902_working!O159,0))</f>
        <v>1446</v>
      </c>
      <c r="P159" s="48">
        <f>IF(FIRE0902_working!P159="..","..",ROUND(FIRE0902_working!P159,0))</f>
        <v>1181</v>
      </c>
      <c r="Q159" s="48">
        <f>IF(FIRE0902_working!P159="..","..",ROUND(FIRE0902_working!Q159,0))</f>
        <v>1363</v>
      </c>
      <c r="R159" s="74">
        <f>IF(FIRE0902_working!Q159="..","..",ROUND(FIRE0902_working!R159,0))</f>
        <v>1485</v>
      </c>
      <c r="S159" s="75">
        <f>IF(FIRE0902_working!S159="..","..",ROUND(FIRE0902_working!S159,0))</f>
        <v>1363</v>
      </c>
      <c r="T159" s="74">
        <f>IF(FIRE0902_working!T159="..","..",ROUND(FIRE0902_working!T159,0))</f>
        <v>1485</v>
      </c>
      <c r="U159" s="47"/>
      <c r="V159" s="47"/>
      <c r="W159" s="47"/>
      <c r="X159" s="47"/>
      <c r="Y159" s="47"/>
      <c r="Z159" s="47"/>
      <c r="AA159" s="47"/>
      <c r="AB159" s="47"/>
      <c r="AC159" s="47"/>
      <c r="AD159" s="47"/>
      <c r="AE159" s="47"/>
      <c r="AF159" s="47"/>
      <c r="AG159" s="47"/>
      <c r="AH159" s="47"/>
    </row>
    <row r="160" spans="1:34" s="91" customFormat="1" ht="15.75" x14ac:dyDescent="0.25">
      <c r="A160" s="94" t="s">
        <v>138</v>
      </c>
      <c r="B160" s="59" t="s">
        <v>12</v>
      </c>
      <c r="C160" s="45">
        <f>IF(FIRE0902_working!C160="..","..",ROUND(FIRE0902_working!C160,0))</f>
        <v>997</v>
      </c>
      <c r="D160" s="45">
        <f>IF(FIRE0902_working!D160="..","..",ROUND(FIRE0902_working!D160,0))</f>
        <v>1172</v>
      </c>
      <c r="E160" s="45">
        <f>IF(FIRE0902_working!E160="..","..",ROUND(FIRE0902_working!E160,0))</f>
        <v>1169</v>
      </c>
      <c r="F160" s="45">
        <f>IF(FIRE0902_working!F160="..","..",ROUND(FIRE0902_working!F160,0))</f>
        <v>1071</v>
      </c>
      <c r="G160" s="45">
        <f>IF(FIRE0902_working!G160="..","..",ROUND(FIRE0902_working!G160,0))</f>
        <v>1112</v>
      </c>
      <c r="H160" s="45">
        <f>IF(FIRE0902_working!H160="..","..",ROUND(FIRE0902_working!H160,0))</f>
        <v>1101</v>
      </c>
      <c r="I160" s="45">
        <f>IF(FIRE0902_working!I160="..","..",ROUND(FIRE0902_working!I160,0))</f>
        <v>1301</v>
      </c>
      <c r="J160" s="45">
        <f>IF(FIRE0902_working!J160="..","..",ROUND(FIRE0902_working!J160,0))</f>
        <v>1493</v>
      </c>
      <c r="K160" s="45">
        <f>IF(FIRE0902_working!K160="..","..",ROUND(FIRE0902_working!K160,0))</f>
        <v>1625</v>
      </c>
      <c r="L160" s="45">
        <f>IF(FIRE0902_working!L160="..","..",ROUND(FIRE0902_working!L160,0))</f>
        <v>1915</v>
      </c>
      <c r="M160" s="45">
        <f>IF(FIRE0902_working!M160="..","..",ROUND(FIRE0902_working!M160,0))</f>
        <v>2041</v>
      </c>
      <c r="N160" s="45">
        <f>IF(FIRE0902_working!N160="..","..",ROUND(FIRE0902_working!N160,0))</f>
        <v>2095</v>
      </c>
      <c r="O160" s="45">
        <f>IF(FIRE0902_working!O160="..","..",ROUND(FIRE0902_working!O160,0))</f>
        <v>2582</v>
      </c>
      <c r="P160" s="45">
        <f>IF(FIRE0902_working!P160="..","..",ROUND(FIRE0902_working!P160,0))</f>
        <v>2830</v>
      </c>
      <c r="Q160" s="45">
        <f>IF(FIRE0902_working!P160="..","..",ROUND(FIRE0902_working!Q160,0))</f>
        <v>3114</v>
      </c>
      <c r="R160" s="72">
        <f>IF(FIRE0902_working!Q160="..","..",ROUND(FIRE0902_working!R160,0))</f>
        <v>3179</v>
      </c>
      <c r="S160" s="73">
        <f>IF(FIRE0902_working!S160="..","..",ROUND(FIRE0902_working!S160,0))</f>
        <v>3114</v>
      </c>
      <c r="T160" s="72">
        <f>IF(FIRE0902_working!T160="..","..",ROUND(FIRE0902_working!T160,0))</f>
        <v>3179</v>
      </c>
      <c r="U160" s="47"/>
      <c r="V160" s="47"/>
      <c r="W160" s="47"/>
      <c r="X160" s="47"/>
      <c r="Y160" s="47"/>
      <c r="Z160" s="47"/>
      <c r="AA160" s="47"/>
      <c r="AB160" s="47"/>
      <c r="AC160" s="47"/>
      <c r="AD160" s="47"/>
      <c r="AE160" s="47"/>
      <c r="AF160" s="47"/>
      <c r="AG160" s="47"/>
      <c r="AH160" s="47">
        <v>0</v>
      </c>
    </row>
    <row r="161" spans="1:34" x14ac:dyDescent="0.2">
      <c r="A161" s="95" t="s">
        <v>138</v>
      </c>
      <c r="B161" s="61" t="s">
        <v>139</v>
      </c>
      <c r="C161" s="48">
        <f>IF(FIRE0902_working!C161="..","..",ROUND(FIRE0902_working!C161,0))</f>
        <v>836</v>
      </c>
      <c r="D161" s="48">
        <f>IF(FIRE0902_working!D161="..","..",ROUND(FIRE0902_working!D161,0))</f>
        <v>991</v>
      </c>
      <c r="E161" s="48">
        <f>IF(FIRE0902_working!E161="..","..",ROUND(FIRE0902_working!E161,0))</f>
        <v>969</v>
      </c>
      <c r="F161" s="48">
        <f>IF(FIRE0902_working!F161="..","..",ROUND(FIRE0902_working!F161,0))</f>
        <v>844</v>
      </c>
      <c r="G161" s="48">
        <f>IF(FIRE0902_working!G161="..","..",ROUND(FIRE0902_working!G161,0))</f>
        <v>877</v>
      </c>
      <c r="H161" s="48">
        <f>IF(FIRE0902_working!H161="..","..",ROUND(FIRE0902_working!H161,0))</f>
        <v>868</v>
      </c>
      <c r="I161" s="48">
        <f>IF(FIRE0902_working!I161="..","..",ROUND(FIRE0902_working!I161,0))</f>
        <v>1013</v>
      </c>
      <c r="J161" s="48">
        <f>IF(FIRE0902_working!J161="..","..",ROUND(FIRE0902_working!J161,0))</f>
        <v>1161</v>
      </c>
      <c r="K161" s="48">
        <f>IF(FIRE0902_working!K161="..","..",ROUND(FIRE0902_working!K161,0))</f>
        <v>1300</v>
      </c>
      <c r="L161" s="48">
        <f>IF(FIRE0902_working!L161="..","..",ROUND(FIRE0902_working!L161,0))</f>
        <v>1606</v>
      </c>
      <c r="M161" s="48">
        <f>IF(FIRE0902_working!M161="..","..",ROUND(FIRE0902_working!M161,0))</f>
        <v>1722</v>
      </c>
      <c r="N161" s="48">
        <f>IF(FIRE0902_working!N161="..","..",ROUND(FIRE0902_working!N161,0))</f>
        <v>1775</v>
      </c>
      <c r="O161" s="48">
        <f>IF(FIRE0902_working!O161="..","..",ROUND(FIRE0902_working!O161,0))</f>
        <v>2186</v>
      </c>
      <c r="P161" s="48">
        <f>IF(FIRE0902_working!P161="..","..",ROUND(FIRE0902_working!P161,0))</f>
        <v>2400</v>
      </c>
      <c r="Q161" s="48">
        <f>IF(FIRE0902_working!P161="..","..",ROUND(FIRE0902_working!Q161,0))</f>
        <v>2638</v>
      </c>
      <c r="R161" s="74">
        <f>IF(FIRE0902_working!Q161="..","..",ROUND(FIRE0902_working!R161,0))</f>
        <v>2695</v>
      </c>
      <c r="S161" s="75">
        <f>IF(FIRE0902_working!S161="..","..",ROUND(FIRE0902_working!S161,0))</f>
        <v>2638</v>
      </c>
      <c r="T161" s="74">
        <f>IF(FIRE0902_working!T161="..","..",ROUND(FIRE0902_working!T161,0))</f>
        <v>2695</v>
      </c>
      <c r="U161" s="47"/>
      <c r="V161" s="47"/>
      <c r="W161" s="47"/>
      <c r="X161" s="47"/>
      <c r="Y161" s="47"/>
      <c r="Z161" s="47"/>
      <c r="AA161" s="47"/>
      <c r="AB161" s="47"/>
      <c r="AC161" s="47"/>
      <c r="AD161" s="47"/>
      <c r="AE161" s="47"/>
      <c r="AF161" s="47"/>
      <c r="AG161" s="47"/>
      <c r="AH161" s="47"/>
    </row>
    <row r="162" spans="1:34" x14ac:dyDescent="0.2">
      <c r="A162" s="95" t="s">
        <v>138</v>
      </c>
      <c r="B162" s="61" t="s">
        <v>140</v>
      </c>
      <c r="C162" s="48">
        <f>IF(FIRE0902_working!C162="..","..",ROUND(FIRE0902_working!C162,0))</f>
        <v>161</v>
      </c>
      <c r="D162" s="48">
        <f>IF(FIRE0902_working!D162="..","..",ROUND(FIRE0902_working!D162,0))</f>
        <v>181</v>
      </c>
      <c r="E162" s="48">
        <f>IF(FIRE0902_working!E162="..","..",ROUND(FIRE0902_working!E162,0))</f>
        <v>200</v>
      </c>
      <c r="F162" s="48">
        <f>IF(FIRE0902_working!F162="..","..",ROUND(FIRE0902_working!F162,0))</f>
        <v>227</v>
      </c>
      <c r="G162" s="48">
        <f>IF(FIRE0902_working!G162="..","..",ROUND(FIRE0902_working!G162,0))</f>
        <v>235</v>
      </c>
      <c r="H162" s="48">
        <f>IF(FIRE0902_working!H162="..","..",ROUND(FIRE0902_working!H162,0))</f>
        <v>233</v>
      </c>
      <c r="I162" s="48">
        <f>IF(FIRE0902_working!I162="..","..",ROUND(FIRE0902_working!I162,0))</f>
        <v>288</v>
      </c>
      <c r="J162" s="48">
        <f>IF(FIRE0902_working!J162="..","..",ROUND(FIRE0902_working!J162,0))</f>
        <v>332</v>
      </c>
      <c r="K162" s="48">
        <f>IF(FIRE0902_working!K162="..","..",ROUND(FIRE0902_working!K162,0))</f>
        <v>325</v>
      </c>
      <c r="L162" s="48">
        <f>IF(FIRE0902_working!L162="..","..",ROUND(FIRE0902_working!L162,0))</f>
        <v>309</v>
      </c>
      <c r="M162" s="48">
        <f>IF(FIRE0902_working!M162="..","..",ROUND(FIRE0902_working!M162,0))</f>
        <v>319</v>
      </c>
      <c r="N162" s="48">
        <f>IF(FIRE0902_working!N162="..","..",ROUND(FIRE0902_working!N162,0))</f>
        <v>320</v>
      </c>
      <c r="O162" s="48">
        <f>IF(FIRE0902_working!O162="..","..",ROUND(FIRE0902_working!O162,0))</f>
        <v>396</v>
      </c>
      <c r="P162" s="48">
        <f>IF(FIRE0902_working!P162="..","..",ROUND(FIRE0902_working!P162,0))</f>
        <v>430</v>
      </c>
      <c r="Q162" s="48">
        <f>IF(FIRE0902_working!P162="..","..",ROUND(FIRE0902_working!Q162,0))</f>
        <v>476</v>
      </c>
      <c r="R162" s="74">
        <f>IF(FIRE0902_working!Q162="..","..",ROUND(FIRE0902_working!R162,0))</f>
        <v>484</v>
      </c>
      <c r="S162" s="75">
        <f>IF(FIRE0902_working!S162="..","..",ROUND(FIRE0902_working!S162,0))</f>
        <v>476</v>
      </c>
      <c r="T162" s="74">
        <f>IF(FIRE0902_working!T162="..","..",ROUND(FIRE0902_working!T162,0))</f>
        <v>484</v>
      </c>
      <c r="U162" s="47"/>
      <c r="V162" s="47"/>
      <c r="W162" s="47"/>
      <c r="X162" s="47"/>
      <c r="Y162" s="47"/>
      <c r="Z162" s="47"/>
      <c r="AA162" s="47"/>
      <c r="AB162" s="47"/>
      <c r="AC162" s="47"/>
      <c r="AD162" s="47"/>
      <c r="AE162" s="47"/>
      <c r="AF162" s="47"/>
      <c r="AG162" s="47"/>
      <c r="AH162" s="47"/>
    </row>
    <row r="163" spans="1:34" s="91" customFormat="1" ht="15" customHeight="1" x14ac:dyDescent="0.25">
      <c r="A163" s="94" t="s">
        <v>141</v>
      </c>
      <c r="B163" s="59" t="s">
        <v>12</v>
      </c>
      <c r="C163" s="45">
        <f>IF(FIRE0902_working!C163="..","..",ROUND(FIRE0902_working!C163,0))</f>
        <v>681</v>
      </c>
      <c r="D163" s="45">
        <f>IF(FIRE0902_working!D163="..","..",ROUND(FIRE0902_working!D163,0))</f>
        <v>773</v>
      </c>
      <c r="E163" s="45">
        <f>IF(FIRE0902_working!E163="..","..",ROUND(FIRE0902_working!E163,0))</f>
        <v>748</v>
      </c>
      <c r="F163" s="45">
        <f>IF(FIRE0902_working!F163="..","..",ROUND(FIRE0902_working!F163,0))</f>
        <v>635</v>
      </c>
      <c r="G163" s="45">
        <f>IF(FIRE0902_working!G163="..","..",ROUND(FIRE0902_working!G163,0))</f>
        <v>561</v>
      </c>
      <c r="H163" s="45">
        <f>IF(FIRE0902_working!H163="..","..",ROUND(FIRE0902_working!H163,0))</f>
        <v>481</v>
      </c>
      <c r="I163" s="45">
        <f>IF(FIRE0902_working!I163="..","..",ROUND(FIRE0902_working!I163,0))</f>
        <v>460</v>
      </c>
      <c r="J163" s="45">
        <f>IF(FIRE0902_working!J163="..","..",ROUND(FIRE0902_working!J163,0))</f>
        <v>543</v>
      </c>
      <c r="K163" s="45">
        <f>IF(FIRE0902_working!K163="..","..",ROUND(FIRE0902_working!K163,0))</f>
        <v>501</v>
      </c>
      <c r="L163" s="45">
        <f>IF(FIRE0902_working!L163="..","..",ROUND(FIRE0902_working!L163,0))</f>
        <v>551</v>
      </c>
      <c r="M163" s="45">
        <f>IF(FIRE0902_working!M163="..","..",ROUND(FIRE0902_working!M163,0))</f>
        <v>599</v>
      </c>
      <c r="N163" s="45">
        <f>IF(FIRE0902_working!N163="..","..",ROUND(FIRE0902_working!N163,0))</f>
        <v>670</v>
      </c>
      <c r="O163" s="45">
        <f>IF(FIRE0902_working!O163="..","..",ROUND(FIRE0902_working!O163,0))</f>
        <v>752</v>
      </c>
      <c r="P163" s="45">
        <f>IF(FIRE0902_working!P163="..","..",ROUND(FIRE0902_working!P163,0))</f>
        <v>922</v>
      </c>
      <c r="Q163" s="45">
        <f>IF(FIRE0902_working!P163="..","..",ROUND(FIRE0902_working!Q163,0))</f>
        <v>933</v>
      </c>
      <c r="R163" s="72">
        <f>IF(FIRE0902_working!Q163="..","..",ROUND(FIRE0902_working!R163,0))</f>
        <v>949</v>
      </c>
      <c r="S163" s="73">
        <f>IF(FIRE0902_working!S163="..","..",ROUND(FIRE0902_working!S163,0))</f>
        <v>933</v>
      </c>
      <c r="T163" s="72">
        <f>IF(FIRE0902_working!T163="..","..",ROUND(FIRE0902_working!T163,0))</f>
        <v>949</v>
      </c>
      <c r="U163" s="47"/>
      <c r="V163" s="47"/>
      <c r="W163" s="47"/>
      <c r="X163" s="47"/>
      <c r="Y163" s="47"/>
      <c r="Z163" s="47"/>
      <c r="AA163" s="47"/>
      <c r="AB163" s="47"/>
      <c r="AC163" s="47"/>
      <c r="AD163" s="47"/>
      <c r="AE163" s="47"/>
      <c r="AF163" s="47"/>
      <c r="AG163" s="47"/>
      <c r="AH163" s="47">
        <v>0</v>
      </c>
    </row>
    <row r="164" spans="1:34" ht="15" customHeight="1" x14ac:dyDescent="0.2">
      <c r="A164" s="95" t="s">
        <v>141</v>
      </c>
      <c r="B164" s="61" t="s">
        <v>142</v>
      </c>
      <c r="C164" s="48">
        <f>IF(FIRE0902_working!C164="..","..",ROUND(FIRE0902_working!C164,0))</f>
        <v>571</v>
      </c>
      <c r="D164" s="48">
        <f>IF(FIRE0902_working!D164="..","..",ROUND(FIRE0902_working!D164,0))</f>
        <v>625</v>
      </c>
      <c r="E164" s="48">
        <f>IF(FIRE0902_working!E164="..","..",ROUND(FIRE0902_working!E164,0))</f>
        <v>616</v>
      </c>
      <c r="F164" s="48">
        <f>IF(FIRE0902_working!F164="..","..",ROUND(FIRE0902_working!F164,0))</f>
        <v>528</v>
      </c>
      <c r="G164" s="48">
        <f>IF(FIRE0902_working!G164="..","..",ROUND(FIRE0902_working!G164,0))</f>
        <v>432</v>
      </c>
      <c r="H164" s="48">
        <f>IF(FIRE0902_working!H164="..","..",ROUND(FIRE0902_working!H164,0))</f>
        <v>391</v>
      </c>
      <c r="I164" s="48">
        <f>IF(FIRE0902_working!I164="..","..",ROUND(FIRE0902_working!I164,0))</f>
        <v>365</v>
      </c>
      <c r="J164" s="48">
        <f>IF(FIRE0902_working!J164="..","..",ROUND(FIRE0902_working!J164,0))</f>
        <v>414</v>
      </c>
      <c r="K164" s="48">
        <f>IF(FIRE0902_working!K164="..","..",ROUND(FIRE0902_working!K164,0))</f>
        <v>405</v>
      </c>
      <c r="L164" s="48">
        <f>IF(FIRE0902_working!L164="..","..",ROUND(FIRE0902_working!L164,0))</f>
        <v>421</v>
      </c>
      <c r="M164" s="48">
        <f>IF(FIRE0902_working!M164="..","..",ROUND(FIRE0902_working!M164,0))</f>
        <v>484</v>
      </c>
      <c r="N164" s="48">
        <f>IF(FIRE0902_working!N164="..","..",ROUND(FIRE0902_working!N164,0))</f>
        <v>519</v>
      </c>
      <c r="O164" s="48">
        <f>IF(FIRE0902_working!O164="..","..",ROUND(FIRE0902_working!O164,0))</f>
        <v>612</v>
      </c>
      <c r="P164" s="48">
        <f>IF(FIRE0902_working!P164="..","..",ROUND(FIRE0902_working!P164,0))</f>
        <v>764</v>
      </c>
      <c r="Q164" s="48">
        <f>IF(FIRE0902_working!P164="..","..",ROUND(FIRE0902_working!Q164,0))</f>
        <v>775</v>
      </c>
      <c r="R164" s="74">
        <f>IF(FIRE0902_working!Q164="..","..",ROUND(FIRE0902_working!R164,0))</f>
        <v>789</v>
      </c>
      <c r="S164" s="75">
        <f>IF(FIRE0902_working!S164="..","..",ROUND(FIRE0902_working!S164,0))</f>
        <v>775</v>
      </c>
      <c r="T164" s="74">
        <f>IF(FIRE0902_working!T164="..","..",ROUND(FIRE0902_working!T164,0))</f>
        <v>789</v>
      </c>
      <c r="U164" s="47"/>
      <c r="V164" s="47"/>
      <c r="W164" s="47"/>
      <c r="X164" s="47"/>
      <c r="Y164" s="47"/>
      <c r="Z164" s="47"/>
      <c r="AA164" s="47"/>
      <c r="AB164" s="47"/>
      <c r="AC164" s="47"/>
      <c r="AD164" s="47"/>
      <c r="AE164" s="47"/>
      <c r="AF164" s="47"/>
      <c r="AG164" s="47"/>
      <c r="AH164" s="47"/>
    </row>
    <row r="165" spans="1:34" ht="15" customHeight="1" x14ac:dyDescent="0.2">
      <c r="A165" s="95" t="s">
        <v>141</v>
      </c>
      <c r="B165" s="61" t="s">
        <v>143</v>
      </c>
      <c r="C165" s="48">
        <f>IF(FIRE0902_working!C165="..","..",ROUND(FIRE0902_working!C165,0))</f>
        <v>8</v>
      </c>
      <c r="D165" s="48">
        <f>IF(FIRE0902_working!D165="..","..",ROUND(FIRE0902_working!D165,0))</f>
        <v>14</v>
      </c>
      <c r="E165" s="48">
        <f>IF(FIRE0902_working!E165="..","..",ROUND(FIRE0902_working!E165,0))</f>
        <v>15</v>
      </c>
      <c r="F165" s="48">
        <f>IF(FIRE0902_working!F165="..","..",ROUND(FIRE0902_working!F165,0))</f>
        <v>7</v>
      </c>
      <c r="G165" s="48">
        <f>IF(FIRE0902_working!G165="..","..",ROUND(FIRE0902_working!G165,0))</f>
        <v>16</v>
      </c>
      <c r="H165" s="48">
        <f>IF(FIRE0902_working!H165="..","..",ROUND(FIRE0902_working!H165,0))</f>
        <v>7</v>
      </c>
      <c r="I165" s="48">
        <f>IF(FIRE0902_working!I165="..","..",ROUND(FIRE0902_working!I165,0))</f>
        <v>7</v>
      </c>
      <c r="J165" s="48">
        <f>IF(FIRE0902_working!J165="..","..",ROUND(FIRE0902_working!J165,0))</f>
        <v>10</v>
      </c>
      <c r="K165" s="48">
        <f>IF(FIRE0902_working!K165="..","..",ROUND(FIRE0902_working!K165,0))</f>
        <v>11</v>
      </c>
      <c r="L165" s="48">
        <f>IF(FIRE0902_working!L165="..","..",ROUND(FIRE0902_working!L165,0))</f>
        <v>10</v>
      </c>
      <c r="M165" s="48">
        <f>IF(FIRE0902_working!M165="..","..",ROUND(FIRE0902_working!M165,0))</f>
        <v>12</v>
      </c>
      <c r="N165" s="48">
        <f>IF(FIRE0902_working!N165="..","..",ROUND(FIRE0902_working!N165,0))</f>
        <v>15</v>
      </c>
      <c r="O165" s="48">
        <f>IF(FIRE0902_working!O165="..","..",ROUND(FIRE0902_working!O165,0))</f>
        <v>28</v>
      </c>
      <c r="P165" s="48">
        <f>IF(FIRE0902_working!P165="..","..",ROUND(FIRE0902_working!P165,0))</f>
        <v>33</v>
      </c>
      <c r="Q165" s="48">
        <f>IF(FIRE0902_working!P165="..","..",ROUND(FIRE0902_working!Q165,0))</f>
        <v>16</v>
      </c>
      <c r="R165" s="74">
        <f>IF(FIRE0902_working!Q165="..","..",ROUND(FIRE0902_working!R165,0))</f>
        <v>31</v>
      </c>
      <c r="S165" s="75">
        <f>IF(FIRE0902_working!S165="..","..",ROUND(FIRE0902_working!S165,0))</f>
        <v>16</v>
      </c>
      <c r="T165" s="74">
        <f>IF(FIRE0902_working!T165="..","..",ROUND(FIRE0902_working!T165,0))</f>
        <v>31</v>
      </c>
      <c r="U165" s="47"/>
      <c r="V165" s="47"/>
      <c r="W165" s="47"/>
      <c r="X165" s="47"/>
      <c r="Y165" s="47"/>
      <c r="Z165" s="47"/>
      <c r="AA165" s="47"/>
      <c r="AB165" s="47"/>
      <c r="AC165" s="47"/>
      <c r="AD165" s="47"/>
      <c r="AE165" s="47"/>
      <c r="AF165" s="47"/>
      <c r="AG165" s="47"/>
      <c r="AH165" s="47"/>
    </row>
    <row r="166" spans="1:34" ht="15" customHeight="1" x14ac:dyDescent="0.2">
      <c r="A166" s="95" t="s">
        <v>141</v>
      </c>
      <c r="B166" s="61" t="s">
        <v>144</v>
      </c>
      <c r="C166" s="48">
        <f>IF(FIRE0902_working!C166="..","..",ROUND(FIRE0902_working!C166,0))</f>
        <v>10</v>
      </c>
      <c r="D166" s="48">
        <f>IF(FIRE0902_working!D166="..","..",ROUND(FIRE0902_working!D166,0))</f>
        <v>17</v>
      </c>
      <c r="E166" s="48">
        <f>IF(FIRE0902_working!E166="..","..",ROUND(FIRE0902_working!E166,0))</f>
        <v>7</v>
      </c>
      <c r="F166" s="48">
        <f>IF(FIRE0902_working!F166="..","..",ROUND(FIRE0902_working!F166,0))</f>
        <v>4</v>
      </c>
      <c r="G166" s="48">
        <f>IF(FIRE0902_working!G166="..","..",ROUND(FIRE0902_working!G166,0))</f>
        <v>11</v>
      </c>
      <c r="H166" s="48">
        <f>IF(FIRE0902_working!H166="..","..",ROUND(FIRE0902_working!H166,0))</f>
        <v>8</v>
      </c>
      <c r="I166" s="48">
        <f>IF(FIRE0902_working!I166="..","..",ROUND(FIRE0902_working!I166,0))</f>
        <v>10</v>
      </c>
      <c r="J166" s="48">
        <f>IF(FIRE0902_working!J166="..","..",ROUND(FIRE0902_working!J166,0))</f>
        <v>8</v>
      </c>
      <c r="K166" s="48">
        <f>IF(FIRE0902_working!K166="..","..",ROUND(FIRE0902_working!K166,0))</f>
        <v>9</v>
      </c>
      <c r="L166" s="48">
        <f>IF(FIRE0902_working!L166="..","..",ROUND(FIRE0902_working!L166,0))</f>
        <v>11</v>
      </c>
      <c r="M166" s="48">
        <f>IF(FIRE0902_working!M166="..","..",ROUND(FIRE0902_working!M166,0))</f>
        <v>3</v>
      </c>
      <c r="N166" s="48">
        <f>IF(FIRE0902_working!N166="..","..",ROUND(FIRE0902_working!N166,0))</f>
        <v>3</v>
      </c>
      <c r="O166" s="48">
        <f>IF(FIRE0902_working!O166="..","..",ROUND(FIRE0902_working!O166,0))</f>
        <v>7</v>
      </c>
      <c r="P166" s="48">
        <f>IF(FIRE0902_working!P166="..","..",ROUND(FIRE0902_working!P166,0))</f>
        <v>8</v>
      </c>
      <c r="Q166" s="48">
        <f>IF(FIRE0902_working!P166="..","..",ROUND(FIRE0902_working!Q166,0))</f>
        <v>5</v>
      </c>
      <c r="R166" s="74">
        <f>IF(FIRE0902_working!Q166="..","..",ROUND(FIRE0902_working!R166,0))</f>
        <v>10</v>
      </c>
      <c r="S166" s="75">
        <f>IF(FIRE0902_working!S166="..","..",ROUND(FIRE0902_working!S166,0))</f>
        <v>5</v>
      </c>
      <c r="T166" s="74">
        <f>IF(FIRE0902_working!T166="..","..",ROUND(FIRE0902_working!T166,0))</f>
        <v>10</v>
      </c>
      <c r="U166" s="47"/>
      <c r="V166" s="47"/>
      <c r="W166" s="47"/>
      <c r="X166" s="47"/>
      <c r="Y166" s="47"/>
      <c r="Z166" s="47"/>
      <c r="AA166" s="47"/>
      <c r="AB166" s="47"/>
      <c r="AC166" s="47"/>
      <c r="AD166" s="47"/>
      <c r="AE166" s="47"/>
      <c r="AF166" s="47"/>
      <c r="AG166" s="47"/>
      <c r="AH166" s="47"/>
    </row>
    <row r="167" spans="1:34" ht="15" customHeight="1" x14ac:dyDescent="0.2">
      <c r="A167" s="95" t="s">
        <v>141</v>
      </c>
      <c r="B167" s="61" t="s">
        <v>145</v>
      </c>
      <c r="C167" s="48">
        <f>IF(FIRE0902_working!C167="..","..",ROUND(FIRE0902_working!C167,0))</f>
        <v>11</v>
      </c>
      <c r="D167" s="48">
        <f>IF(FIRE0902_working!D167="..","..",ROUND(FIRE0902_working!D167,0))</f>
        <v>32</v>
      </c>
      <c r="E167" s="48">
        <f>IF(FIRE0902_working!E167="..","..",ROUND(FIRE0902_working!E167,0))</f>
        <v>16</v>
      </c>
      <c r="F167" s="48">
        <f>IF(FIRE0902_working!F167="..","..",ROUND(FIRE0902_working!F167,0))</f>
        <v>15</v>
      </c>
      <c r="G167" s="48">
        <f>IF(FIRE0902_working!G167="..","..",ROUND(FIRE0902_working!G167,0))</f>
        <v>10</v>
      </c>
      <c r="H167" s="48">
        <f>IF(FIRE0902_working!H167="..","..",ROUND(FIRE0902_working!H167,0))</f>
        <v>10</v>
      </c>
      <c r="I167" s="48">
        <f>IF(FIRE0902_working!I167="..","..",ROUND(FIRE0902_working!I167,0))</f>
        <v>9</v>
      </c>
      <c r="J167" s="48">
        <f>IF(FIRE0902_working!J167="..","..",ROUND(FIRE0902_working!J167,0))</f>
        <v>14</v>
      </c>
      <c r="K167" s="48">
        <f>IF(FIRE0902_working!K167="..","..",ROUND(FIRE0902_working!K167,0))</f>
        <v>9</v>
      </c>
      <c r="L167" s="48">
        <f>IF(FIRE0902_working!L167="..","..",ROUND(FIRE0902_working!L167,0))</f>
        <v>19</v>
      </c>
      <c r="M167" s="48">
        <f>IF(FIRE0902_working!M167="..","..",ROUND(FIRE0902_working!M167,0))</f>
        <v>16</v>
      </c>
      <c r="N167" s="48">
        <f>IF(FIRE0902_working!N167="..","..",ROUND(FIRE0902_working!N167,0))</f>
        <v>17</v>
      </c>
      <c r="O167" s="48">
        <f>IF(FIRE0902_working!O167="..","..",ROUND(FIRE0902_working!O167,0))</f>
        <v>13</v>
      </c>
      <c r="P167" s="48">
        <f>IF(FIRE0902_working!P167="..","..",ROUND(FIRE0902_working!P167,0))</f>
        <v>6</v>
      </c>
      <c r="Q167" s="48">
        <f>IF(FIRE0902_working!P167="..","..",ROUND(FIRE0902_working!Q167,0))</f>
        <v>11</v>
      </c>
      <c r="R167" s="74">
        <f>IF(FIRE0902_working!Q167="..","..",ROUND(FIRE0902_working!R167,0))</f>
        <v>12</v>
      </c>
      <c r="S167" s="75">
        <f>IF(FIRE0902_working!S167="..","..",ROUND(FIRE0902_working!S167,0))</f>
        <v>11</v>
      </c>
      <c r="T167" s="74">
        <f>IF(FIRE0902_working!T167="..","..",ROUND(FIRE0902_working!T167,0))</f>
        <v>12</v>
      </c>
      <c r="U167" s="47"/>
      <c r="V167" s="47"/>
      <c r="W167" s="47"/>
      <c r="X167" s="47"/>
      <c r="Y167" s="47"/>
      <c r="Z167" s="47"/>
      <c r="AA167" s="47"/>
      <c r="AB167" s="47"/>
      <c r="AC167" s="47"/>
      <c r="AD167" s="47"/>
      <c r="AE167" s="47"/>
      <c r="AF167" s="47"/>
      <c r="AG167" s="47"/>
      <c r="AH167" s="47"/>
    </row>
    <row r="168" spans="1:34" ht="15" customHeight="1" x14ac:dyDescent="0.2">
      <c r="A168" s="95" t="s">
        <v>141</v>
      </c>
      <c r="B168" s="61" t="s">
        <v>146</v>
      </c>
      <c r="C168" s="48">
        <f>IF(FIRE0902_working!C168="..","..",ROUND(FIRE0902_working!C168,0))</f>
        <v>3</v>
      </c>
      <c r="D168" s="48">
        <f>IF(FIRE0902_working!D168="..","..",ROUND(FIRE0902_working!D168,0))</f>
        <v>1</v>
      </c>
      <c r="E168" s="48">
        <f>IF(FIRE0902_working!E168="..","..",ROUND(FIRE0902_working!E168,0))</f>
        <v>0</v>
      </c>
      <c r="F168" s="48">
        <f>IF(FIRE0902_working!F168="..","..",ROUND(FIRE0902_working!F168,0))</f>
        <v>2</v>
      </c>
      <c r="G168" s="48">
        <f>IF(FIRE0902_working!G168="..","..",ROUND(FIRE0902_working!G168,0))</f>
        <v>4</v>
      </c>
      <c r="H168" s="48">
        <f>IF(FIRE0902_working!H168="..","..",ROUND(FIRE0902_working!H168,0))</f>
        <v>1</v>
      </c>
      <c r="I168" s="48">
        <f>IF(FIRE0902_working!I168="..","..",ROUND(FIRE0902_working!I168,0))</f>
        <v>0</v>
      </c>
      <c r="J168" s="48">
        <f>IF(FIRE0902_working!J168="..","..",ROUND(FIRE0902_working!J168,0))</f>
        <v>2</v>
      </c>
      <c r="K168" s="48">
        <f>IF(FIRE0902_working!K168="..","..",ROUND(FIRE0902_working!K168,0))</f>
        <v>0</v>
      </c>
      <c r="L168" s="48">
        <f>IF(FIRE0902_working!L168="..","..",ROUND(FIRE0902_working!L168,0))</f>
        <v>2</v>
      </c>
      <c r="M168" s="48">
        <f>IF(FIRE0902_working!M168="..","..",ROUND(FIRE0902_working!M168,0))</f>
        <v>0</v>
      </c>
      <c r="N168" s="48">
        <f>IF(FIRE0902_working!N168="..","..",ROUND(FIRE0902_working!N168,0))</f>
        <v>0</v>
      </c>
      <c r="O168" s="48">
        <f>IF(FIRE0902_working!O168="..","..",ROUND(FIRE0902_working!O168,0))</f>
        <v>2</v>
      </c>
      <c r="P168" s="48">
        <f>IF(FIRE0902_working!P168="..","..",ROUND(FIRE0902_working!P168,0))</f>
        <v>1</v>
      </c>
      <c r="Q168" s="48">
        <f>IF(FIRE0902_working!P168="..","..",ROUND(FIRE0902_working!Q168,0))</f>
        <v>0</v>
      </c>
      <c r="R168" s="74">
        <f>IF(FIRE0902_working!Q168="..","..",ROUND(FIRE0902_working!R168,0))</f>
        <v>0</v>
      </c>
      <c r="S168" s="75">
        <f>IF(FIRE0902_working!S168="..","..",ROUND(FIRE0902_working!S168,0))</f>
        <v>0</v>
      </c>
      <c r="T168" s="74">
        <f>IF(FIRE0902_working!T168="..","..",ROUND(FIRE0902_working!T168,0))</f>
        <v>0</v>
      </c>
      <c r="U168" s="47"/>
      <c r="V168" s="47"/>
      <c r="W168" s="47"/>
      <c r="X168" s="47"/>
      <c r="Y168" s="47"/>
      <c r="Z168" s="47"/>
      <c r="AA168" s="47"/>
      <c r="AB168" s="47"/>
      <c r="AC168" s="47"/>
      <c r="AD168" s="47"/>
      <c r="AE168" s="47"/>
      <c r="AF168" s="47"/>
      <c r="AG168" s="47"/>
      <c r="AH168" s="47"/>
    </row>
    <row r="169" spans="1:34" ht="15" customHeight="1" x14ac:dyDescent="0.2">
      <c r="A169" s="95" t="s">
        <v>141</v>
      </c>
      <c r="B169" s="61" t="s">
        <v>147</v>
      </c>
      <c r="C169" s="48">
        <f>IF(FIRE0902_working!C169="..","..",ROUND(FIRE0902_working!C169,0))</f>
        <v>78</v>
      </c>
      <c r="D169" s="48">
        <f>IF(FIRE0902_working!D169="..","..",ROUND(FIRE0902_working!D169,0))</f>
        <v>84</v>
      </c>
      <c r="E169" s="48">
        <f>IF(FIRE0902_working!E169="..","..",ROUND(FIRE0902_working!E169,0))</f>
        <v>94</v>
      </c>
      <c r="F169" s="48">
        <f>IF(FIRE0902_working!F169="..","..",ROUND(FIRE0902_working!F169,0))</f>
        <v>79</v>
      </c>
      <c r="G169" s="48">
        <f>IF(FIRE0902_working!G169="..","..",ROUND(FIRE0902_working!G169,0))</f>
        <v>88</v>
      </c>
      <c r="H169" s="48">
        <f>IF(FIRE0902_working!H169="..","..",ROUND(FIRE0902_working!H169,0))</f>
        <v>64</v>
      </c>
      <c r="I169" s="48">
        <f>IF(FIRE0902_working!I169="..","..",ROUND(FIRE0902_working!I169,0))</f>
        <v>69</v>
      </c>
      <c r="J169" s="48">
        <f>IF(FIRE0902_working!J169="..","..",ROUND(FIRE0902_working!J169,0))</f>
        <v>95</v>
      </c>
      <c r="K169" s="48">
        <f>IF(FIRE0902_working!K169="..","..",ROUND(FIRE0902_working!K169,0))</f>
        <v>67</v>
      </c>
      <c r="L169" s="48">
        <f>IF(FIRE0902_working!L169="..","..",ROUND(FIRE0902_working!L169,0))</f>
        <v>88</v>
      </c>
      <c r="M169" s="48">
        <f>IF(FIRE0902_working!M169="..","..",ROUND(FIRE0902_working!M169,0))</f>
        <v>84</v>
      </c>
      <c r="N169" s="48">
        <f>IF(FIRE0902_working!N169="..","..",ROUND(FIRE0902_working!N169,0))</f>
        <v>116</v>
      </c>
      <c r="O169" s="48">
        <f>IF(FIRE0902_working!O169="..","..",ROUND(FIRE0902_working!O169,0))</f>
        <v>90</v>
      </c>
      <c r="P169" s="48">
        <f>IF(FIRE0902_working!P169="..","..",ROUND(FIRE0902_working!P169,0))</f>
        <v>110</v>
      </c>
      <c r="Q169" s="48">
        <f>IF(FIRE0902_working!P169="..","..",ROUND(FIRE0902_working!Q169,0))</f>
        <v>126</v>
      </c>
      <c r="R169" s="74">
        <f>IF(FIRE0902_working!Q169="..","..",ROUND(FIRE0902_working!R169,0))</f>
        <v>107</v>
      </c>
      <c r="S169" s="75">
        <f>IF(FIRE0902_working!S169="..","..",ROUND(FIRE0902_working!S169,0))</f>
        <v>126</v>
      </c>
      <c r="T169" s="74">
        <f>IF(FIRE0902_working!T169="..","..",ROUND(FIRE0902_working!T169,0))</f>
        <v>107</v>
      </c>
      <c r="U169" s="47"/>
      <c r="V169" s="47"/>
      <c r="W169" s="47"/>
      <c r="X169" s="47"/>
      <c r="Y169" s="47"/>
      <c r="Z169" s="47"/>
      <c r="AA169" s="47"/>
      <c r="AB169" s="47"/>
      <c r="AC169" s="47"/>
      <c r="AD169" s="47"/>
      <c r="AE169" s="47"/>
      <c r="AF169" s="47"/>
      <c r="AG169" s="47"/>
      <c r="AH169" s="47"/>
    </row>
    <row r="170" spans="1:34" s="91" customFormat="1" ht="15" customHeight="1" x14ac:dyDescent="0.25">
      <c r="A170" s="94" t="s">
        <v>148</v>
      </c>
      <c r="B170" s="59" t="s">
        <v>12</v>
      </c>
      <c r="C170" s="45">
        <f>IF(FIRE0902_working!C170="..","..",ROUND(FIRE0902_working!C170,0))</f>
        <v>123</v>
      </c>
      <c r="D170" s="45">
        <f>IF(FIRE0902_working!D170="..","..",ROUND(FIRE0902_working!D170,0))</f>
        <v>120</v>
      </c>
      <c r="E170" s="45">
        <f>IF(FIRE0902_working!E170="..","..",ROUND(FIRE0902_working!E170,0))</f>
        <v>75</v>
      </c>
      <c r="F170" s="45">
        <f>IF(FIRE0902_working!F170="..","..",ROUND(FIRE0902_working!F170,0))</f>
        <v>65</v>
      </c>
      <c r="G170" s="45">
        <f>IF(FIRE0902_working!G170="..","..",ROUND(FIRE0902_working!G170,0))</f>
        <v>34</v>
      </c>
      <c r="H170" s="45">
        <f>IF(FIRE0902_working!H170="..","..",ROUND(FIRE0902_working!H170,0))</f>
        <v>39</v>
      </c>
      <c r="I170" s="45">
        <f>IF(FIRE0902_working!I170="..","..",ROUND(FIRE0902_working!I170,0))</f>
        <v>27</v>
      </c>
      <c r="J170" s="45">
        <f>IF(FIRE0902_working!J170="..","..",ROUND(FIRE0902_working!J170,0))</f>
        <v>40</v>
      </c>
      <c r="K170" s="45">
        <f>IF(FIRE0902_working!K170="..","..",ROUND(FIRE0902_working!K170,0))</f>
        <v>42</v>
      </c>
      <c r="L170" s="45">
        <f>IF(FIRE0902_working!L170="..","..",ROUND(FIRE0902_working!L170,0))</f>
        <v>40</v>
      </c>
      <c r="M170" s="45">
        <f>IF(FIRE0902_working!M170="..","..",ROUND(FIRE0902_working!M170,0))</f>
        <v>30</v>
      </c>
      <c r="N170" s="45">
        <f>IF(FIRE0902_working!N170="..","..",ROUND(FIRE0902_working!N170,0))</f>
        <v>28</v>
      </c>
      <c r="O170" s="45">
        <f>IF(FIRE0902_working!O170="..","..",ROUND(FIRE0902_working!O170,0))</f>
        <v>43</v>
      </c>
      <c r="P170" s="45">
        <f>IF(FIRE0902_working!P170="..","..",ROUND(FIRE0902_working!P170,0))</f>
        <v>51</v>
      </c>
      <c r="Q170" s="45">
        <f>IF(FIRE0902_working!P170="..","..",ROUND(FIRE0902_working!Q170,0))</f>
        <v>26</v>
      </c>
      <c r="R170" s="72">
        <f>IF(FIRE0902_working!Q170="..","..",ROUND(FIRE0902_working!R170,0))</f>
        <v>13</v>
      </c>
      <c r="S170" s="73">
        <f>IF(FIRE0902_working!S170="..","..",ROUND(FIRE0902_working!S170,0))</f>
        <v>26</v>
      </c>
      <c r="T170" s="72">
        <f>IF(FIRE0902_working!T170="..","..",ROUND(FIRE0902_working!T170,0))</f>
        <v>13</v>
      </c>
      <c r="U170" s="47"/>
      <c r="V170" s="47"/>
      <c r="W170" s="47"/>
      <c r="X170" s="47"/>
      <c r="Y170" s="47"/>
      <c r="Z170" s="47"/>
      <c r="AA170" s="47"/>
      <c r="AB170" s="47"/>
      <c r="AC170" s="47"/>
      <c r="AD170" s="47"/>
      <c r="AE170" s="47"/>
      <c r="AF170" s="47"/>
      <c r="AG170" s="47"/>
      <c r="AH170" s="47">
        <v>0</v>
      </c>
    </row>
    <row r="171" spans="1:34" ht="15" customHeight="1" x14ac:dyDescent="0.2">
      <c r="A171" s="95" t="s">
        <v>148</v>
      </c>
      <c r="B171" s="61" t="s">
        <v>149</v>
      </c>
      <c r="C171" s="48">
        <f>IF(FIRE0902_working!C171="..","..",ROUND(FIRE0902_working!C171,0))</f>
        <v>11</v>
      </c>
      <c r="D171" s="48">
        <f>IF(FIRE0902_working!D171="..","..",ROUND(FIRE0902_working!D171,0))</f>
        <v>10</v>
      </c>
      <c r="E171" s="48">
        <f>IF(FIRE0902_working!E171="..","..",ROUND(FIRE0902_working!E171,0))</f>
        <v>14</v>
      </c>
      <c r="F171" s="48">
        <f>IF(FIRE0902_working!F171="..","..",ROUND(FIRE0902_working!F171,0))</f>
        <v>4</v>
      </c>
      <c r="G171" s="48">
        <f>IF(FIRE0902_working!G171="..","..",ROUND(FIRE0902_working!G171,0))</f>
        <v>4</v>
      </c>
      <c r="H171" s="48">
        <f>IF(FIRE0902_working!H171="..","..",ROUND(FIRE0902_working!H171,0))</f>
        <v>6</v>
      </c>
      <c r="I171" s="48">
        <f>IF(FIRE0902_working!I171="..","..",ROUND(FIRE0902_working!I171,0))</f>
        <v>2</v>
      </c>
      <c r="J171" s="48">
        <f>IF(FIRE0902_working!J171="..","..",ROUND(FIRE0902_working!J171,0))</f>
        <v>7</v>
      </c>
      <c r="K171" s="48">
        <f>IF(FIRE0902_working!K171="..","..",ROUND(FIRE0902_working!K171,0))</f>
        <v>4</v>
      </c>
      <c r="L171" s="48">
        <f>IF(FIRE0902_working!L171="..","..",ROUND(FIRE0902_working!L171,0))</f>
        <v>6</v>
      </c>
      <c r="M171" s="48">
        <f>IF(FIRE0902_working!M171="..","..",ROUND(FIRE0902_working!M171,0))</f>
        <v>3</v>
      </c>
      <c r="N171" s="48">
        <f>IF(FIRE0902_working!N171="..","..",ROUND(FIRE0902_working!N171,0))</f>
        <v>1</v>
      </c>
      <c r="O171" s="48">
        <f>IF(FIRE0902_working!O171="..","..",ROUND(FIRE0902_working!O171,0))</f>
        <v>6</v>
      </c>
      <c r="P171" s="48">
        <f>IF(FIRE0902_working!P171="..","..",ROUND(FIRE0902_working!P171,0))</f>
        <v>6</v>
      </c>
      <c r="Q171" s="48">
        <f>IF(FIRE0902_working!P171="..","..",ROUND(FIRE0902_working!Q171,0))</f>
        <v>0</v>
      </c>
      <c r="R171" s="74">
        <f>IF(FIRE0902_working!Q171="..","..",ROUND(FIRE0902_working!R171,0))</f>
        <v>1</v>
      </c>
      <c r="S171" s="75">
        <f>IF(FIRE0902_working!S171="..","..",ROUND(FIRE0902_working!S171,0))</f>
        <v>0</v>
      </c>
      <c r="T171" s="74">
        <f>IF(FIRE0902_working!T171="..","..",ROUND(FIRE0902_working!T171,0))</f>
        <v>1</v>
      </c>
      <c r="U171" s="47"/>
      <c r="V171" s="47"/>
      <c r="W171" s="47"/>
      <c r="X171" s="47"/>
      <c r="Y171" s="47"/>
      <c r="Z171" s="47"/>
      <c r="AA171" s="47"/>
      <c r="AB171" s="47"/>
      <c r="AC171" s="47"/>
      <c r="AD171" s="47"/>
      <c r="AE171" s="47"/>
      <c r="AF171" s="47"/>
      <c r="AG171" s="47"/>
      <c r="AH171" s="47"/>
    </row>
    <row r="172" spans="1:34" ht="15" customHeight="1" x14ac:dyDescent="0.2">
      <c r="A172" s="95" t="s">
        <v>148</v>
      </c>
      <c r="B172" s="61" t="s">
        <v>23</v>
      </c>
      <c r="C172" s="48">
        <f>IF(FIRE0902_working!C172="..","..",ROUND(FIRE0902_working!C172,0))</f>
        <v>112</v>
      </c>
      <c r="D172" s="48">
        <f>IF(FIRE0902_working!D172="..","..",ROUND(FIRE0902_working!D172,0))</f>
        <v>110</v>
      </c>
      <c r="E172" s="48">
        <f>IF(FIRE0902_working!E172="..","..",ROUND(FIRE0902_working!E172,0))</f>
        <v>61</v>
      </c>
      <c r="F172" s="48">
        <f>IF(FIRE0902_working!F172="..","..",ROUND(FIRE0902_working!F172,0))</f>
        <v>61</v>
      </c>
      <c r="G172" s="48">
        <f>IF(FIRE0902_working!G172="..","..",ROUND(FIRE0902_working!G172,0))</f>
        <v>30</v>
      </c>
      <c r="H172" s="48">
        <f>IF(FIRE0902_working!H172="..","..",ROUND(FIRE0902_working!H172,0))</f>
        <v>33</v>
      </c>
      <c r="I172" s="48">
        <f>IF(FIRE0902_working!I172="..","..",ROUND(FIRE0902_working!I172,0))</f>
        <v>25</v>
      </c>
      <c r="J172" s="48">
        <f>IF(FIRE0902_working!J172="..","..",ROUND(FIRE0902_working!J172,0))</f>
        <v>33</v>
      </c>
      <c r="K172" s="48">
        <f>IF(FIRE0902_working!K172="..","..",ROUND(FIRE0902_working!K172,0))</f>
        <v>38</v>
      </c>
      <c r="L172" s="48">
        <f>IF(FIRE0902_working!L172="..","..",ROUND(FIRE0902_working!L172,0))</f>
        <v>34</v>
      </c>
      <c r="M172" s="48">
        <f>IF(FIRE0902_working!M172="..","..",ROUND(FIRE0902_working!M172,0))</f>
        <v>27</v>
      </c>
      <c r="N172" s="48">
        <f>IF(FIRE0902_working!N172="..","..",ROUND(FIRE0902_working!N172,0))</f>
        <v>27</v>
      </c>
      <c r="O172" s="48">
        <f>IF(FIRE0902_working!O172="..","..",ROUND(FIRE0902_working!O172,0))</f>
        <v>37</v>
      </c>
      <c r="P172" s="48">
        <f>IF(FIRE0902_working!P172="..","..",ROUND(FIRE0902_working!P172,0))</f>
        <v>45</v>
      </c>
      <c r="Q172" s="48">
        <f>IF(FIRE0902_working!P172="..","..",ROUND(FIRE0902_working!Q172,0))</f>
        <v>26</v>
      </c>
      <c r="R172" s="74">
        <f>IF(FIRE0902_working!Q172="..","..",ROUND(FIRE0902_working!R172,0))</f>
        <v>12</v>
      </c>
      <c r="S172" s="75">
        <f>IF(FIRE0902_working!S172="..","..",ROUND(FIRE0902_working!S172,0))</f>
        <v>26</v>
      </c>
      <c r="T172" s="74">
        <f>IF(FIRE0902_working!T172="..","..",ROUND(FIRE0902_working!T172,0))</f>
        <v>12</v>
      </c>
      <c r="U172" s="47"/>
      <c r="V172" s="47"/>
      <c r="W172" s="47"/>
      <c r="X172" s="47"/>
      <c r="Y172" s="47"/>
      <c r="Z172" s="47"/>
      <c r="AA172" s="47"/>
      <c r="AB172" s="47"/>
      <c r="AC172" s="47"/>
      <c r="AD172" s="47"/>
      <c r="AE172" s="47"/>
      <c r="AF172" s="47"/>
      <c r="AG172" s="47"/>
      <c r="AH172" s="47"/>
    </row>
    <row r="173" spans="1:34" s="91" customFormat="1" ht="15.75" x14ac:dyDescent="0.25">
      <c r="A173" s="94" t="s">
        <v>150</v>
      </c>
      <c r="B173" s="59" t="s">
        <v>12</v>
      </c>
      <c r="C173" s="45">
        <f>IF(FIRE0902_working!C173="..","..",ROUND(FIRE0902_working!C173,0))</f>
        <v>5188</v>
      </c>
      <c r="D173" s="45">
        <f>IF(FIRE0902_working!D173="..","..",ROUND(FIRE0902_working!D173,0))</f>
        <v>4653</v>
      </c>
      <c r="E173" s="45">
        <f>IF(FIRE0902_working!E173="..","..",ROUND(FIRE0902_working!E173,0))</f>
        <v>4108</v>
      </c>
      <c r="F173" s="45">
        <f>IF(FIRE0902_working!F173="..","..",ROUND(FIRE0902_working!F173,0))</f>
        <v>4060</v>
      </c>
      <c r="G173" s="45">
        <f>IF(FIRE0902_working!G173="..","..",ROUND(FIRE0902_working!G173,0))</f>
        <v>4217</v>
      </c>
      <c r="H173" s="45">
        <f>IF(FIRE0902_working!H173="..","..",ROUND(FIRE0902_working!H173,0))</f>
        <v>4520</v>
      </c>
      <c r="I173" s="45">
        <f>IF(FIRE0902_working!I173="..","..",ROUND(FIRE0902_working!I173,0))</f>
        <v>7123</v>
      </c>
      <c r="J173" s="45">
        <f>IF(FIRE0902_working!J173="..","..",ROUND(FIRE0902_working!J173,0))</f>
        <v>10223</v>
      </c>
      <c r="K173" s="45">
        <f>IF(FIRE0902_working!K173="..","..",ROUND(FIRE0902_working!K173,0))</f>
        <v>13516</v>
      </c>
      <c r="L173" s="45">
        <f>IF(FIRE0902_working!L173="..","..",ROUND(FIRE0902_working!L173,0))</f>
        <v>14816</v>
      </c>
      <c r="M173" s="45">
        <f>IF(FIRE0902_working!M173="..","..",ROUND(FIRE0902_working!M173,0))</f>
        <v>18275</v>
      </c>
      <c r="N173" s="45">
        <f>IF(FIRE0902_working!N173="..","..",ROUND(FIRE0902_working!N173,0))</f>
        <v>20013</v>
      </c>
      <c r="O173" s="45">
        <f>IF(FIRE0902_working!O173="..","..",ROUND(FIRE0902_working!O173,0))</f>
        <v>25529</v>
      </c>
      <c r="P173" s="45">
        <f>IF(FIRE0902_working!P173="..","..",ROUND(FIRE0902_working!P173,0))</f>
        <v>27466</v>
      </c>
      <c r="Q173" s="45">
        <f>IF(FIRE0902_working!P173="..","..",ROUND(FIRE0902_working!Q173,0))</f>
        <v>28186</v>
      </c>
      <c r="R173" s="72">
        <f>IF(FIRE0902_working!Q173="..","..",ROUND(FIRE0902_working!R173,0))</f>
        <v>30380</v>
      </c>
      <c r="S173" s="73">
        <f>IF(FIRE0902_working!S173="..","..",ROUND(FIRE0902_working!S173,0))</f>
        <v>28186</v>
      </c>
      <c r="T173" s="72">
        <f>IF(FIRE0902_working!T173="..","..",ROUND(FIRE0902_working!T173,0))</f>
        <v>30380</v>
      </c>
      <c r="U173" s="47"/>
      <c r="V173" s="47"/>
      <c r="W173" s="47"/>
      <c r="X173" s="47"/>
      <c r="Y173" s="47"/>
      <c r="Z173" s="47"/>
      <c r="AA173" s="47"/>
      <c r="AB173" s="47"/>
      <c r="AC173" s="47"/>
      <c r="AD173" s="47"/>
      <c r="AE173" s="47"/>
      <c r="AF173" s="47"/>
      <c r="AG173" s="47"/>
      <c r="AH173" s="47">
        <v>0</v>
      </c>
    </row>
    <row r="174" spans="1:34" x14ac:dyDescent="0.2">
      <c r="A174" s="95" t="s">
        <v>150</v>
      </c>
      <c r="B174" s="61" t="s">
        <v>151</v>
      </c>
      <c r="C174" s="48">
        <f>IF(FIRE0902_working!C174="..","..",ROUND(FIRE0902_working!C174,0))</f>
        <v>18</v>
      </c>
      <c r="D174" s="48">
        <f>IF(FIRE0902_working!D174="..","..",ROUND(FIRE0902_working!D174,0))</f>
        <v>17</v>
      </c>
      <c r="E174" s="48">
        <f>IF(FIRE0902_working!E174="..","..",ROUND(FIRE0902_working!E174,0))</f>
        <v>14</v>
      </c>
      <c r="F174" s="48">
        <f>IF(FIRE0902_working!F174="..","..",ROUND(FIRE0902_working!F174,0))</f>
        <v>14</v>
      </c>
      <c r="G174" s="48">
        <f>IF(FIRE0902_working!G174="..","..",ROUND(FIRE0902_working!G174,0))</f>
        <v>21</v>
      </c>
      <c r="H174" s="48">
        <f>IF(FIRE0902_working!H174="..","..",ROUND(FIRE0902_working!H174,0))</f>
        <v>17</v>
      </c>
      <c r="I174" s="48">
        <f>IF(FIRE0902_working!I174="..","..",ROUND(FIRE0902_working!I174,0))</f>
        <v>26</v>
      </c>
      <c r="J174" s="48">
        <f>IF(FIRE0902_working!J174="..","..",ROUND(FIRE0902_working!J174,0))</f>
        <v>30</v>
      </c>
      <c r="K174" s="48">
        <f>IF(FIRE0902_working!K174="..","..",ROUND(FIRE0902_working!K174,0))</f>
        <v>46</v>
      </c>
      <c r="L174" s="48">
        <f>IF(FIRE0902_working!L174="..","..",ROUND(FIRE0902_working!L174,0))</f>
        <v>34</v>
      </c>
      <c r="M174" s="48">
        <f>IF(FIRE0902_working!M174="..","..",ROUND(FIRE0902_working!M174,0))</f>
        <v>53</v>
      </c>
      <c r="N174" s="48">
        <f>IF(FIRE0902_working!N174="..","..",ROUND(FIRE0902_working!N174,0))</f>
        <v>51</v>
      </c>
      <c r="O174" s="48">
        <f>IF(FIRE0902_working!O174="..","..",ROUND(FIRE0902_working!O174,0))</f>
        <v>43</v>
      </c>
      <c r="P174" s="48">
        <f>IF(FIRE0902_working!P174="..","..",ROUND(FIRE0902_working!P174,0))</f>
        <v>68</v>
      </c>
      <c r="Q174" s="48">
        <f>IF(FIRE0902_working!P174="..","..",ROUND(FIRE0902_working!Q174,0))</f>
        <v>52</v>
      </c>
      <c r="R174" s="74">
        <f>IF(FIRE0902_working!Q174="..","..",ROUND(FIRE0902_working!R174,0))</f>
        <v>61</v>
      </c>
      <c r="S174" s="75">
        <f>IF(FIRE0902_working!S174="..","..",ROUND(FIRE0902_working!S174,0))</f>
        <v>52</v>
      </c>
      <c r="T174" s="74">
        <f>IF(FIRE0902_working!T174="..","..",ROUND(FIRE0902_working!T174,0))</f>
        <v>61</v>
      </c>
      <c r="U174" s="47"/>
      <c r="V174" s="47"/>
      <c r="W174" s="47"/>
      <c r="X174" s="47"/>
      <c r="Y174" s="47"/>
      <c r="Z174" s="47"/>
      <c r="AA174" s="47"/>
      <c r="AB174" s="47"/>
      <c r="AC174" s="47"/>
      <c r="AD174" s="47"/>
      <c r="AE174" s="47"/>
      <c r="AF174" s="47"/>
      <c r="AG174" s="47"/>
      <c r="AH174" s="47"/>
    </row>
    <row r="175" spans="1:34" x14ac:dyDescent="0.2">
      <c r="A175" s="95" t="s">
        <v>150</v>
      </c>
      <c r="B175" s="61" t="s">
        <v>152</v>
      </c>
      <c r="C175" s="48" t="str">
        <f>IF(FIRE0902_working!C175="..","..",ROUND(FIRE0902_working!C175,0))</f>
        <v>..</v>
      </c>
      <c r="D175" s="48">
        <f>IF(FIRE0902_working!D175="..","..",ROUND(FIRE0902_working!D175,0))</f>
        <v>18</v>
      </c>
      <c r="E175" s="48">
        <f>IF(FIRE0902_working!E175="..","..",ROUND(FIRE0902_working!E175,0))</f>
        <v>26</v>
      </c>
      <c r="F175" s="48">
        <f>IF(FIRE0902_working!F175="..","..",ROUND(FIRE0902_working!F175,0))</f>
        <v>429</v>
      </c>
      <c r="G175" s="48">
        <f>IF(FIRE0902_working!G175="..","..",ROUND(FIRE0902_working!G175,0))</f>
        <v>442</v>
      </c>
      <c r="H175" s="48">
        <f>IF(FIRE0902_working!H175="..","..",ROUND(FIRE0902_working!H175,0))</f>
        <v>525</v>
      </c>
      <c r="I175" s="48">
        <f>IF(FIRE0902_working!I175="..","..",ROUND(FIRE0902_working!I175,0))</f>
        <v>587</v>
      </c>
      <c r="J175" s="48">
        <f>IF(FIRE0902_working!J175="..","..",ROUND(FIRE0902_working!J175,0))</f>
        <v>855</v>
      </c>
      <c r="K175" s="48">
        <f>IF(FIRE0902_working!K175="..","..",ROUND(FIRE0902_working!K175,0))</f>
        <v>1040</v>
      </c>
      <c r="L175" s="48">
        <f>IF(FIRE0902_working!L175="..","..",ROUND(FIRE0902_working!L175,0))</f>
        <v>1224</v>
      </c>
      <c r="M175" s="48">
        <f>IF(FIRE0902_working!M175="..","..",ROUND(FIRE0902_working!M175,0))</f>
        <v>1326</v>
      </c>
      <c r="N175" s="48">
        <f>IF(FIRE0902_working!N175="..","..",ROUND(FIRE0902_working!N175,0))</f>
        <v>1650</v>
      </c>
      <c r="O175" s="48">
        <f>IF(FIRE0902_working!O175="..","..",ROUND(FIRE0902_working!O175,0))</f>
        <v>2193</v>
      </c>
      <c r="P175" s="48">
        <f>IF(FIRE0902_working!P175="..","..",ROUND(FIRE0902_working!P175,0))</f>
        <v>2342</v>
      </c>
      <c r="Q175" s="48">
        <f>IF(FIRE0902_working!P175="..","..",ROUND(FIRE0902_working!Q175,0))</f>
        <v>2194</v>
      </c>
      <c r="R175" s="74">
        <f>IF(FIRE0902_working!Q175="..","..",ROUND(FIRE0902_working!R175,0))</f>
        <v>2274</v>
      </c>
      <c r="S175" s="75">
        <f>IF(FIRE0902_working!S175="..","..",ROUND(FIRE0902_working!S175,0))</f>
        <v>2194</v>
      </c>
      <c r="T175" s="74">
        <f>IF(FIRE0902_working!T175="..","..",ROUND(FIRE0902_working!T175,0))</f>
        <v>2274</v>
      </c>
      <c r="U175" s="47"/>
      <c r="V175" s="47"/>
      <c r="W175" s="47"/>
      <c r="X175" s="47"/>
      <c r="Y175" s="47"/>
      <c r="Z175" s="47"/>
      <c r="AA175" s="47"/>
      <c r="AB175" s="47"/>
      <c r="AC175" s="47"/>
      <c r="AD175" s="47"/>
      <c r="AE175" s="47"/>
      <c r="AF175" s="47"/>
      <c r="AG175" s="47"/>
      <c r="AH175" s="47"/>
    </row>
    <row r="176" spans="1:34" x14ac:dyDescent="0.2">
      <c r="A176" s="95" t="s">
        <v>150</v>
      </c>
      <c r="B176" s="61" t="s">
        <v>153</v>
      </c>
      <c r="C176" s="48">
        <f>IF(FIRE0902_working!C176="..","..",ROUND(FIRE0902_working!C176,0))</f>
        <v>3894</v>
      </c>
      <c r="D176" s="48">
        <f>IF(FIRE0902_working!D176="..","..",ROUND(FIRE0902_working!D176,0))</f>
        <v>3481</v>
      </c>
      <c r="E176" s="48">
        <f>IF(FIRE0902_working!E176="..","..",ROUND(FIRE0902_working!E176,0))</f>
        <v>3052</v>
      </c>
      <c r="F176" s="48">
        <f>IF(FIRE0902_working!F176="..","..",ROUND(FIRE0902_working!F176,0))</f>
        <v>1686</v>
      </c>
      <c r="G176" s="48">
        <f>IF(FIRE0902_working!G176="..","..",ROUND(FIRE0902_working!G176,0))</f>
        <v>1567</v>
      </c>
      <c r="H176" s="48">
        <f>IF(FIRE0902_working!H176="..","..",ROUND(FIRE0902_working!H176,0))</f>
        <v>1508</v>
      </c>
      <c r="I176" s="48">
        <f>IF(FIRE0902_working!I176="..","..",ROUND(FIRE0902_working!I176,0))</f>
        <v>2294</v>
      </c>
      <c r="J176" s="48">
        <f>IF(FIRE0902_working!J176="..","..",ROUND(FIRE0902_working!J176,0))</f>
        <v>4580</v>
      </c>
      <c r="K176" s="48">
        <f>IF(FIRE0902_working!K176="..","..",ROUND(FIRE0902_working!K176,0))</f>
        <v>6161</v>
      </c>
      <c r="L176" s="48">
        <f>IF(FIRE0902_working!L176="..","..",ROUND(FIRE0902_working!L176,0))</f>
        <v>6646</v>
      </c>
      <c r="M176" s="48">
        <f>IF(FIRE0902_working!M176="..","..",ROUND(FIRE0902_working!M176,0))</f>
        <v>7866</v>
      </c>
      <c r="N176" s="48">
        <f>IF(FIRE0902_working!N176="..","..",ROUND(FIRE0902_working!N176,0))</f>
        <v>7819</v>
      </c>
      <c r="O176" s="48">
        <f>IF(FIRE0902_working!O176="..","..",ROUND(FIRE0902_working!O176,0))</f>
        <v>9772</v>
      </c>
      <c r="P176" s="48">
        <f>IF(FIRE0902_working!P176="..","..",ROUND(FIRE0902_working!P176,0))</f>
        <v>10825</v>
      </c>
      <c r="Q176" s="48">
        <f>IF(FIRE0902_working!P176="..","..",ROUND(FIRE0902_working!Q176,0))</f>
        <v>11537</v>
      </c>
      <c r="R176" s="74">
        <f>IF(FIRE0902_working!Q176="..","..",ROUND(FIRE0902_working!R176,0))</f>
        <v>11640</v>
      </c>
      <c r="S176" s="75">
        <f>IF(FIRE0902_working!S176="..","..",ROUND(FIRE0902_working!S176,0))</f>
        <v>11537</v>
      </c>
      <c r="T176" s="74">
        <f>IF(FIRE0902_working!T176="..","..",ROUND(FIRE0902_working!T176,0))</f>
        <v>11640</v>
      </c>
      <c r="U176" s="47"/>
      <c r="V176" s="47"/>
      <c r="W176" s="47"/>
      <c r="X176" s="47"/>
      <c r="Y176" s="47"/>
      <c r="Z176" s="47"/>
      <c r="AA176" s="47"/>
      <c r="AB176" s="47"/>
      <c r="AC176" s="47"/>
      <c r="AD176" s="47"/>
      <c r="AE176" s="47"/>
      <c r="AF176" s="47"/>
      <c r="AG176" s="47"/>
      <c r="AH176" s="47"/>
    </row>
    <row r="177" spans="1:34" x14ac:dyDescent="0.2">
      <c r="A177" s="95" t="s">
        <v>150</v>
      </c>
      <c r="B177" s="61" t="s">
        <v>154</v>
      </c>
      <c r="C177" s="48">
        <f>IF(FIRE0902_working!C177="..","..",ROUND(FIRE0902_working!C177,0))</f>
        <v>1276</v>
      </c>
      <c r="D177" s="48">
        <f>IF(FIRE0902_working!D177="..","..",ROUND(FIRE0902_working!D177,0))</f>
        <v>1137</v>
      </c>
      <c r="E177" s="48">
        <f>IF(FIRE0902_working!E177="..","..",ROUND(FIRE0902_working!E177,0))</f>
        <v>1016</v>
      </c>
      <c r="F177" s="48">
        <f>IF(FIRE0902_working!F177="..","..",ROUND(FIRE0902_working!F177,0))</f>
        <v>1931</v>
      </c>
      <c r="G177" s="48">
        <f>IF(FIRE0902_working!G177="..","..",ROUND(FIRE0902_working!G177,0))</f>
        <v>2187</v>
      </c>
      <c r="H177" s="48">
        <f>IF(FIRE0902_working!H177="..","..",ROUND(FIRE0902_working!H177,0))</f>
        <v>2470</v>
      </c>
      <c r="I177" s="48">
        <f>IF(FIRE0902_working!I177="..","..",ROUND(FIRE0902_working!I177,0))</f>
        <v>4216</v>
      </c>
      <c r="J177" s="48">
        <f>IF(FIRE0902_working!J177="..","..",ROUND(FIRE0902_working!J177,0))</f>
        <v>4758</v>
      </c>
      <c r="K177" s="48">
        <f>IF(FIRE0902_working!K177="..","..",ROUND(FIRE0902_working!K177,0))</f>
        <v>6269</v>
      </c>
      <c r="L177" s="48">
        <f>IF(FIRE0902_working!L177="..","..",ROUND(FIRE0902_working!L177,0))</f>
        <v>6912</v>
      </c>
      <c r="M177" s="48">
        <f>IF(FIRE0902_working!M177="..","..",ROUND(FIRE0902_working!M177,0))</f>
        <v>9030</v>
      </c>
      <c r="N177" s="48">
        <f>IF(FIRE0902_working!N177="..","..",ROUND(FIRE0902_working!N177,0))</f>
        <v>10493</v>
      </c>
      <c r="O177" s="48">
        <f>IF(FIRE0902_working!O177="..","..",ROUND(FIRE0902_working!O177,0))</f>
        <v>13521</v>
      </c>
      <c r="P177" s="48">
        <f>IF(FIRE0902_working!P177="..","..",ROUND(FIRE0902_working!P177,0))</f>
        <v>14231</v>
      </c>
      <c r="Q177" s="48">
        <f>IF(FIRE0902_working!P177="..","..",ROUND(FIRE0902_working!Q177,0))</f>
        <v>14403</v>
      </c>
      <c r="R177" s="74">
        <f>IF(FIRE0902_working!Q177="..","..",ROUND(FIRE0902_working!R177,0))</f>
        <v>16405</v>
      </c>
      <c r="S177" s="75">
        <f>IF(FIRE0902_working!S177="..","..",ROUND(FIRE0902_working!S177,0))</f>
        <v>14403</v>
      </c>
      <c r="T177" s="74">
        <f>IF(FIRE0902_working!T177="..","..",ROUND(FIRE0902_working!T177,0))</f>
        <v>16405</v>
      </c>
      <c r="U177" s="47"/>
      <c r="V177" s="47"/>
      <c r="W177" s="47"/>
      <c r="X177" s="47"/>
      <c r="Y177" s="47"/>
      <c r="Z177" s="47"/>
      <c r="AA177" s="47"/>
      <c r="AB177" s="47"/>
      <c r="AC177" s="47"/>
      <c r="AD177" s="47"/>
      <c r="AE177" s="47"/>
      <c r="AF177" s="47"/>
      <c r="AG177" s="47"/>
      <c r="AH177" s="47"/>
    </row>
    <row r="178" spans="1:34" s="91" customFormat="1" ht="15.75" x14ac:dyDescent="0.25">
      <c r="A178" s="94" t="s">
        <v>155</v>
      </c>
      <c r="B178" s="59" t="s">
        <v>12</v>
      </c>
      <c r="C178" s="45">
        <f>IF(FIRE0902_working!C178="..","..",ROUND(FIRE0902_working!C178,0))</f>
        <v>1886</v>
      </c>
      <c r="D178" s="45">
        <f>IF(FIRE0902_working!D178="..","..",ROUND(FIRE0902_working!D178,0))</f>
        <v>1864</v>
      </c>
      <c r="E178" s="45">
        <f>IF(FIRE0902_working!E178="..","..",ROUND(FIRE0902_working!E178,0))</f>
        <v>1993</v>
      </c>
      <c r="F178" s="45">
        <f>IF(FIRE0902_working!F178="..","..",ROUND(FIRE0902_working!F178,0))</f>
        <v>1886</v>
      </c>
      <c r="G178" s="45">
        <f>IF(FIRE0902_working!G178="..","..",ROUND(FIRE0902_working!G178,0))</f>
        <v>2425</v>
      </c>
      <c r="H178" s="45">
        <f>IF(FIRE0902_working!H178="..","..",ROUND(FIRE0902_working!H178,0))</f>
        <v>1703</v>
      </c>
      <c r="I178" s="45">
        <f>IF(FIRE0902_working!I178="..","..",ROUND(FIRE0902_working!I178,0))</f>
        <v>1943</v>
      </c>
      <c r="J178" s="45">
        <f>IF(FIRE0902_working!J178="..","..",ROUND(FIRE0902_working!J178,0))</f>
        <v>2017</v>
      </c>
      <c r="K178" s="45">
        <f>IF(FIRE0902_working!K178="..","..",ROUND(FIRE0902_working!K178,0))</f>
        <v>2124</v>
      </c>
      <c r="L178" s="45">
        <f>IF(FIRE0902_working!L178="..","..",ROUND(FIRE0902_working!L178,0))</f>
        <v>2286</v>
      </c>
      <c r="M178" s="45">
        <f>IF(FIRE0902_working!M178="..","..",ROUND(FIRE0902_working!M178,0))</f>
        <v>2514</v>
      </c>
      <c r="N178" s="45">
        <f>IF(FIRE0902_working!N178="..","..",ROUND(FIRE0902_working!N178,0))</f>
        <v>2230</v>
      </c>
      <c r="O178" s="45">
        <f>IF(FIRE0902_working!O178="..","..",ROUND(FIRE0902_working!O178,0))</f>
        <v>3037</v>
      </c>
      <c r="P178" s="45">
        <f>IF(FIRE0902_working!P178="..","..",ROUND(FIRE0902_working!P178,0))</f>
        <v>2948</v>
      </c>
      <c r="Q178" s="45">
        <f>IF(FIRE0902_working!P178="..","..",ROUND(FIRE0902_working!Q178,0))</f>
        <v>3467</v>
      </c>
      <c r="R178" s="72">
        <f>IF(FIRE0902_working!Q178="..","..",ROUND(FIRE0902_working!R178,0))</f>
        <v>3541</v>
      </c>
      <c r="S178" s="73">
        <f>IF(FIRE0902_working!S178="..","..",ROUND(FIRE0902_working!S178,0))</f>
        <v>3467</v>
      </c>
      <c r="T178" s="72">
        <f>IF(FIRE0902_working!T178="..","..",ROUND(FIRE0902_working!T178,0))</f>
        <v>3541</v>
      </c>
      <c r="U178" s="47"/>
      <c r="V178" s="47"/>
      <c r="W178" s="47"/>
      <c r="X178" s="47"/>
      <c r="Y178" s="47"/>
      <c r="Z178" s="47"/>
      <c r="AA178" s="47"/>
      <c r="AB178" s="47"/>
      <c r="AC178" s="47"/>
      <c r="AD178" s="47"/>
      <c r="AE178" s="47"/>
      <c r="AF178" s="47"/>
      <c r="AG178" s="47"/>
      <c r="AH178" s="47">
        <v>0</v>
      </c>
    </row>
    <row r="179" spans="1:34" x14ac:dyDescent="0.2">
      <c r="A179" s="95" t="s">
        <v>155</v>
      </c>
      <c r="B179" s="61" t="s">
        <v>156</v>
      </c>
      <c r="C179" s="48">
        <f>IF(FIRE0902_working!C179="..","..",ROUND(FIRE0902_working!C179,0))</f>
        <v>600</v>
      </c>
      <c r="D179" s="48">
        <f>IF(FIRE0902_working!D179="..","..",ROUND(FIRE0902_working!D179,0))</f>
        <v>513</v>
      </c>
      <c r="E179" s="48">
        <f>IF(FIRE0902_working!E179="..","..",ROUND(FIRE0902_working!E179,0))</f>
        <v>617</v>
      </c>
      <c r="F179" s="48">
        <f>IF(FIRE0902_working!F179="..","..",ROUND(FIRE0902_working!F179,0))</f>
        <v>490</v>
      </c>
      <c r="G179" s="48">
        <f>IF(FIRE0902_working!G179="..","..",ROUND(FIRE0902_working!G179,0))</f>
        <v>544</v>
      </c>
      <c r="H179" s="48">
        <f>IF(FIRE0902_working!H179="..","..",ROUND(FIRE0902_working!H179,0))</f>
        <v>459</v>
      </c>
      <c r="I179" s="48">
        <f>IF(FIRE0902_working!I179="..","..",ROUND(FIRE0902_working!I179,0))</f>
        <v>557</v>
      </c>
      <c r="J179" s="48">
        <f>IF(FIRE0902_working!J179="..","..",ROUND(FIRE0902_working!J179,0))</f>
        <v>556</v>
      </c>
      <c r="K179" s="48">
        <f>IF(FIRE0902_working!K179="..","..",ROUND(FIRE0902_working!K179,0))</f>
        <v>681</v>
      </c>
      <c r="L179" s="48">
        <f>IF(FIRE0902_working!L179="..","..",ROUND(FIRE0902_working!L179,0))</f>
        <v>712</v>
      </c>
      <c r="M179" s="48">
        <f>IF(FIRE0902_working!M179="..","..",ROUND(FIRE0902_working!M179,0))</f>
        <v>744</v>
      </c>
      <c r="N179" s="48">
        <f>IF(FIRE0902_working!N179="..","..",ROUND(FIRE0902_working!N179,0))</f>
        <v>691</v>
      </c>
      <c r="O179" s="48">
        <f>IF(FIRE0902_working!O179="..","..",ROUND(FIRE0902_working!O179,0))</f>
        <v>814</v>
      </c>
      <c r="P179" s="48">
        <f>IF(FIRE0902_working!P179="..","..",ROUND(FIRE0902_working!P179,0))</f>
        <v>917</v>
      </c>
      <c r="Q179" s="48">
        <f>IF(FIRE0902_working!P179="..","..",ROUND(FIRE0902_working!Q179,0))</f>
        <v>968</v>
      </c>
      <c r="R179" s="74">
        <f>IF(FIRE0902_working!Q179="..","..",ROUND(FIRE0902_working!R179,0))</f>
        <v>1038</v>
      </c>
      <c r="S179" s="75">
        <f>IF(FIRE0902_working!S179="..","..",ROUND(FIRE0902_working!S179,0))</f>
        <v>968</v>
      </c>
      <c r="T179" s="74">
        <f>IF(FIRE0902_working!T179="..","..",ROUND(FIRE0902_working!T179,0))</f>
        <v>1038</v>
      </c>
      <c r="U179" s="47"/>
      <c r="V179" s="47"/>
      <c r="W179" s="47"/>
      <c r="X179" s="47"/>
      <c r="Y179" s="47"/>
      <c r="Z179" s="47"/>
      <c r="AA179" s="47"/>
      <c r="AB179" s="47"/>
      <c r="AC179" s="47"/>
      <c r="AD179" s="47"/>
      <c r="AE179" s="47"/>
      <c r="AF179" s="47"/>
      <c r="AG179" s="47"/>
      <c r="AH179" s="47"/>
    </row>
    <row r="180" spans="1:34" x14ac:dyDescent="0.2">
      <c r="A180" s="95" t="s">
        <v>155</v>
      </c>
      <c r="B180" s="61" t="s">
        <v>157</v>
      </c>
      <c r="C180" s="48">
        <f>IF(FIRE0902_working!C180="..","..",ROUND(FIRE0902_working!C180,0))</f>
        <v>1286</v>
      </c>
      <c r="D180" s="48">
        <f>IF(FIRE0902_working!D180="..","..",ROUND(FIRE0902_working!D180,0))</f>
        <v>1351</v>
      </c>
      <c r="E180" s="48">
        <f>IF(FIRE0902_working!E180="..","..",ROUND(FIRE0902_working!E180,0))</f>
        <v>1376</v>
      </c>
      <c r="F180" s="48">
        <f>IF(FIRE0902_working!F180="..","..",ROUND(FIRE0902_working!F180,0))</f>
        <v>1396</v>
      </c>
      <c r="G180" s="48">
        <f>IF(FIRE0902_working!G180="..","..",ROUND(FIRE0902_working!G180,0))</f>
        <v>1881</v>
      </c>
      <c r="H180" s="48">
        <f>IF(FIRE0902_working!H180="..","..",ROUND(FIRE0902_working!H180,0))</f>
        <v>1244</v>
      </c>
      <c r="I180" s="48">
        <f>IF(FIRE0902_working!I180="..","..",ROUND(FIRE0902_working!I180,0))</f>
        <v>1386</v>
      </c>
      <c r="J180" s="48">
        <f>IF(FIRE0902_working!J180="..","..",ROUND(FIRE0902_working!J180,0))</f>
        <v>1461</v>
      </c>
      <c r="K180" s="48">
        <f>IF(FIRE0902_working!K180="..","..",ROUND(FIRE0902_working!K180,0))</f>
        <v>1443</v>
      </c>
      <c r="L180" s="48">
        <f>IF(FIRE0902_working!L180="..","..",ROUND(FIRE0902_working!L180,0))</f>
        <v>1574</v>
      </c>
      <c r="M180" s="48">
        <f>IF(FIRE0902_working!M180="..","..",ROUND(FIRE0902_working!M180,0))</f>
        <v>1770</v>
      </c>
      <c r="N180" s="48">
        <f>IF(FIRE0902_working!N180="..","..",ROUND(FIRE0902_working!N180,0))</f>
        <v>1539</v>
      </c>
      <c r="O180" s="48">
        <f>IF(FIRE0902_working!O180="..","..",ROUND(FIRE0902_working!O180,0))</f>
        <v>2223</v>
      </c>
      <c r="P180" s="48">
        <f>IF(FIRE0902_working!P180="..","..",ROUND(FIRE0902_working!P180,0))</f>
        <v>2031</v>
      </c>
      <c r="Q180" s="48">
        <f>IF(FIRE0902_working!P180="..","..",ROUND(FIRE0902_working!Q180,0))</f>
        <v>2499</v>
      </c>
      <c r="R180" s="74">
        <f>IF(FIRE0902_working!Q180="..","..",ROUND(FIRE0902_working!R180,0))</f>
        <v>2503</v>
      </c>
      <c r="S180" s="75">
        <f>IF(FIRE0902_working!S180="..","..",ROUND(FIRE0902_working!S180,0))</f>
        <v>2499</v>
      </c>
      <c r="T180" s="74">
        <f>IF(FIRE0902_working!T180="..","..",ROUND(FIRE0902_working!T180,0))</f>
        <v>2503</v>
      </c>
      <c r="U180" s="79"/>
      <c r="V180" s="47"/>
      <c r="W180" s="47"/>
      <c r="X180" s="47"/>
      <c r="Y180" s="47"/>
      <c r="Z180" s="47"/>
      <c r="AA180" s="47"/>
      <c r="AB180" s="47"/>
      <c r="AC180" s="47"/>
      <c r="AD180" s="47"/>
      <c r="AE180" s="47"/>
      <c r="AF180" s="47"/>
      <c r="AG180" s="47"/>
      <c r="AH180" s="47"/>
    </row>
    <row r="181" spans="1:34" s="91" customFormat="1" ht="15.75" x14ac:dyDescent="0.25">
      <c r="A181" s="94" t="s">
        <v>158</v>
      </c>
      <c r="B181" s="59" t="s">
        <v>12</v>
      </c>
      <c r="C181" s="45">
        <f>IF(FIRE0902_working!C181="..","..",ROUND(FIRE0902_working!C181,0))</f>
        <v>697</v>
      </c>
      <c r="D181" s="45">
        <f>IF(FIRE0902_working!D181="..","..",ROUND(FIRE0902_working!D181,0))</f>
        <v>697</v>
      </c>
      <c r="E181" s="45">
        <f>IF(FIRE0902_working!E181="..","..",ROUND(FIRE0902_working!E181,0))</f>
        <v>686</v>
      </c>
      <c r="F181" s="45">
        <f>IF(FIRE0902_working!F181="..","..",ROUND(FIRE0902_working!F181,0))</f>
        <v>616</v>
      </c>
      <c r="G181" s="45">
        <f>IF(FIRE0902_working!G181="..","..",ROUND(FIRE0902_working!G181,0))</f>
        <v>621</v>
      </c>
      <c r="H181" s="45">
        <f>IF(FIRE0902_working!H181="..","..",ROUND(FIRE0902_working!H181,0))</f>
        <v>432</v>
      </c>
      <c r="I181" s="45">
        <f>IF(FIRE0902_working!I181="..","..",ROUND(FIRE0902_working!I181,0))</f>
        <v>361</v>
      </c>
      <c r="J181" s="45">
        <f>IF(FIRE0902_working!J181="..","..",ROUND(FIRE0902_working!J181,0))</f>
        <v>326</v>
      </c>
      <c r="K181" s="45">
        <f>IF(FIRE0902_working!K181="..","..",ROUND(FIRE0902_working!K181,0))</f>
        <v>349</v>
      </c>
      <c r="L181" s="45">
        <f>IF(FIRE0902_working!L181="..","..",ROUND(FIRE0902_working!L181,0))</f>
        <v>307</v>
      </c>
      <c r="M181" s="45">
        <f>IF(FIRE0902_working!M181="..","..",ROUND(FIRE0902_working!M181,0))</f>
        <v>350</v>
      </c>
      <c r="N181" s="45">
        <f>IF(FIRE0902_working!N181="..","..",ROUND(FIRE0902_working!N181,0))</f>
        <v>243</v>
      </c>
      <c r="O181" s="45">
        <f>IF(FIRE0902_working!O181="..","..",ROUND(FIRE0902_working!O181,0))</f>
        <v>301</v>
      </c>
      <c r="P181" s="45">
        <f>IF(FIRE0902_working!P181="..","..",ROUND(FIRE0902_working!P181,0))</f>
        <v>348</v>
      </c>
      <c r="Q181" s="45">
        <f>IF(FIRE0902_working!P181="..","..",ROUND(FIRE0902_working!Q181,0))</f>
        <v>332</v>
      </c>
      <c r="R181" s="72">
        <f>IF(FIRE0902_working!Q181="..","..",ROUND(FIRE0902_working!R181,0))</f>
        <v>360</v>
      </c>
      <c r="S181" s="73">
        <f>IF(FIRE0902_working!S181="..","..",ROUND(FIRE0902_working!S181,0))</f>
        <v>332</v>
      </c>
      <c r="T181" s="72">
        <f>IF(FIRE0902_working!T181="..","..",ROUND(FIRE0902_working!T181,0))</f>
        <v>360</v>
      </c>
      <c r="U181" s="47"/>
      <c r="V181" s="47"/>
      <c r="W181" s="47"/>
      <c r="X181" s="47"/>
      <c r="Y181" s="47"/>
      <c r="Z181" s="47"/>
      <c r="AA181" s="47"/>
      <c r="AB181" s="47"/>
      <c r="AC181" s="47"/>
      <c r="AD181" s="47"/>
      <c r="AE181" s="47"/>
      <c r="AF181" s="47"/>
      <c r="AG181" s="47"/>
      <c r="AH181" s="47">
        <v>0</v>
      </c>
    </row>
    <row r="182" spans="1:34" x14ac:dyDescent="0.2">
      <c r="A182" s="95" t="s">
        <v>158</v>
      </c>
      <c r="B182" s="61" t="s">
        <v>159</v>
      </c>
      <c r="C182" s="48">
        <f>IF(FIRE0902_working!C182="..","..",ROUND(FIRE0902_working!C182,0))</f>
        <v>16</v>
      </c>
      <c r="D182" s="48">
        <f>IF(FIRE0902_working!D182="..","..",ROUND(FIRE0902_working!D182,0))</f>
        <v>8</v>
      </c>
      <c r="E182" s="48">
        <f>IF(FIRE0902_working!E182="..","..",ROUND(FIRE0902_working!E182,0))</f>
        <v>8</v>
      </c>
      <c r="F182" s="48">
        <f>IF(FIRE0902_working!F182="..","..",ROUND(FIRE0902_working!F182,0))</f>
        <v>9</v>
      </c>
      <c r="G182" s="48">
        <f>IF(FIRE0902_working!G182="..","..",ROUND(FIRE0902_working!G182,0))</f>
        <v>9</v>
      </c>
      <c r="H182" s="48">
        <f>IF(FIRE0902_working!H182="..","..",ROUND(FIRE0902_working!H182,0))</f>
        <v>9</v>
      </c>
      <c r="I182" s="48">
        <f>IF(FIRE0902_working!I182="..","..",ROUND(FIRE0902_working!I182,0))</f>
        <v>5</v>
      </c>
      <c r="J182" s="48">
        <f>IF(FIRE0902_working!J182="..","..",ROUND(FIRE0902_working!J182,0))</f>
        <v>4</v>
      </c>
      <c r="K182" s="48">
        <f>IF(FIRE0902_working!K182="..","..",ROUND(FIRE0902_working!K182,0))</f>
        <v>10</v>
      </c>
      <c r="L182" s="48">
        <f>IF(FIRE0902_working!L182="..","..",ROUND(FIRE0902_working!L182,0))</f>
        <v>11</v>
      </c>
      <c r="M182" s="48">
        <f>IF(FIRE0902_working!M182="..","..",ROUND(FIRE0902_working!M182,0))</f>
        <v>10</v>
      </c>
      <c r="N182" s="48">
        <f>IF(FIRE0902_working!N182="..","..",ROUND(FIRE0902_working!N182,0))</f>
        <v>2</v>
      </c>
      <c r="O182" s="48">
        <f>IF(FIRE0902_working!O182="..","..",ROUND(FIRE0902_working!O182,0))</f>
        <v>7</v>
      </c>
      <c r="P182" s="48">
        <f>IF(FIRE0902_working!P182="..","..",ROUND(FIRE0902_working!P182,0))</f>
        <v>11</v>
      </c>
      <c r="Q182" s="48">
        <f>IF(FIRE0902_working!P182="..","..",ROUND(FIRE0902_working!Q182,0))</f>
        <v>7</v>
      </c>
      <c r="R182" s="74">
        <f>IF(FIRE0902_working!Q182="..","..",ROUND(FIRE0902_working!R182,0))</f>
        <v>3</v>
      </c>
      <c r="S182" s="75">
        <f>IF(FIRE0902_working!S182="..","..",ROUND(FIRE0902_working!S182,0))</f>
        <v>7</v>
      </c>
      <c r="T182" s="74">
        <f>IF(FIRE0902_working!T182="..","..",ROUND(FIRE0902_working!T182,0))</f>
        <v>3</v>
      </c>
      <c r="U182" s="47"/>
      <c r="V182" s="47"/>
      <c r="W182" s="47"/>
      <c r="X182" s="47"/>
      <c r="Y182" s="47"/>
      <c r="Z182" s="47"/>
      <c r="AA182" s="47"/>
      <c r="AB182" s="47"/>
      <c r="AC182" s="47"/>
      <c r="AD182" s="47"/>
      <c r="AE182" s="47"/>
      <c r="AF182" s="47"/>
      <c r="AG182" s="47"/>
      <c r="AH182" s="47"/>
    </row>
    <row r="183" spans="1:34" x14ac:dyDescent="0.2">
      <c r="A183" s="95" t="s">
        <v>158</v>
      </c>
      <c r="B183" s="61" t="s">
        <v>160</v>
      </c>
      <c r="C183" s="48">
        <f>IF(FIRE0902_working!C183="..","..",ROUND(FIRE0902_working!C183,0))</f>
        <v>298</v>
      </c>
      <c r="D183" s="48">
        <f>IF(FIRE0902_working!D183="..","..",ROUND(FIRE0902_working!D183,0))</f>
        <v>310</v>
      </c>
      <c r="E183" s="48">
        <f>IF(FIRE0902_working!E183="..","..",ROUND(FIRE0902_working!E183,0))</f>
        <v>310</v>
      </c>
      <c r="F183" s="48">
        <f>IF(FIRE0902_working!F183="..","..",ROUND(FIRE0902_working!F183,0))</f>
        <v>283</v>
      </c>
      <c r="G183" s="48">
        <f>IF(FIRE0902_working!G183="..","..",ROUND(FIRE0902_working!G183,0))</f>
        <v>218</v>
      </c>
      <c r="H183" s="48">
        <f>IF(FIRE0902_working!H183="..","..",ROUND(FIRE0902_working!H183,0))</f>
        <v>129</v>
      </c>
      <c r="I183" s="48">
        <f>IF(FIRE0902_working!I183="..","..",ROUND(FIRE0902_working!I183,0))</f>
        <v>111</v>
      </c>
      <c r="J183" s="48">
        <f>IF(FIRE0902_working!J183="..","..",ROUND(FIRE0902_working!J183,0))</f>
        <v>124</v>
      </c>
      <c r="K183" s="48">
        <f>IF(FIRE0902_working!K183="..","..",ROUND(FIRE0902_working!K183,0))</f>
        <v>117</v>
      </c>
      <c r="L183" s="48">
        <f>IF(FIRE0902_working!L183="..","..",ROUND(FIRE0902_working!L183,0))</f>
        <v>87</v>
      </c>
      <c r="M183" s="48">
        <f>IF(FIRE0902_working!M183="..","..",ROUND(FIRE0902_working!M183,0))</f>
        <v>114</v>
      </c>
      <c r="N183" s="48">
        <f>IF(FIRE0902_working!N183="..","..",ROUND(FIRE0902_working!N183,0))</f>
        <v>39</v>
      </c>
      <c r="O183" s="48">
        <f>IF(FIRE0902_working!O183="..","..",ROUND(FIRE0902_working!O183,0))</f>
        <v>62</v>
      </c>
      <c r="P183" s="48">
        <f>IF(FIRE0902_working!P183="..","..",ROUND(FIRE0902_working!P183,0))</f>
        <v>118</v>
      </c>
      <c r="Q183" s="48">
        <f>IF(FIRE0902_working!P183="..","..",ROUND(FIRE0902_working!Q183,0))</f>
        <v>121</v>
      </c>
      <c r="R183" s="74">
        <f>IF(FIRE0902_working!Q183="..","..",ROUND(FIRE0902_working!R183,0))</f>
        <v>146</v>
      </c>
      <c r="S183" s="75">
        <f>IF(FIRE0902_working!S183="..","..",ROUND(FIRE0902_working!S183,0))</f>
        <v>121</v>
      </c>
      <c r="T183" s="74">
        <f>IF(FIRE0902_working!T183="..","..",ROUND(FIRE0902_working!T183,0))</f>
        <v>146</v>
      </c>
      <c r="U183" s="47"/>
      <c r="V183" s="47"/>
      <c r="W183" s="47"/>
      <c r="X183" s="47"/>
      <c r="Y183" s="47"/>
      <c r="Z183" s="47"/>
      <c r="AA183" s="47"/>
      <c r="AB183" s="47"/>
      <c r="AC183" s="47"/>
      <c r="AD183" s="47"/>
      <c r="AE183" s="47"/>
      <c r="AF183" s="47"/>
      <c r="AG183" s="47"/>
      <c r="AH183" s="47"/>
    </row>
    <row r="184" spans="1:34" x14ac:dyDescent="0.2">
      <c r="A184" s="95" t="s">
        <v>158</v>
      </c>
      <c r="B184" s="61" t="s">
        <v>161</v>
      </c>
      <c r="C184" s="48">
        <f>IF(FIRE0902_working!C184="..","..",ROUND(FIRE0902_working!C184,0))</f>
        <v>383</v>
      </c>
      <c r="D184" s="48">
        <f>IF(FIRE0902_working!D184="..","..",ROUND(FIRE0902_working!D184,0))</f>
        <v>379</v>
      </c>
      <c r="E184" s="48">
        <f>IF(FIRE0902_working!E184="..","..",ROUND(FIRE0902_working!E184,0))</f>
        <v>368</v>
      </c>
      <c r="F184" s="48">
        <f>IF(FIRE0902_working!F184="..","..",ROUND(FIRE0902_working!F184,0))</f>
        <v>324</v>
      </c>
      <c r="G184" s="48">
        <f>IF(FIRE0902_working!G184="..","..",ROUND(FIRE0902_working!G184,0))</f>
        <v>394</v>
      </c>
      <c r="H184" s="48">
        <f>IF(FIRE0902_working!H184="..","..",ROUND(FIRE0902_working!H184,0))</f>
        <v>294</v>
      </c>
      <c r="I184" s="48">
        <f>IF(FIRE0902_working!I184="..","..",ROUND(FIRE0902_working!I184,0))</f>
        <v>245</v>
      </c>
      <c r="J184" s="48">
        <f>IF(FIRE0902_working!J184="..","..",ROUND(FIRE0902_working!J184,0))</f>
        <v>198</v>
      </c>
      <c r="K184" s="48">
        <f>IF(FIRE0902_working!K184="..","..",ROUND(FIRE0902_working!K184,0))</f>
        <v>222</v>
      </c>
      <c r="L184" s="48">
        <f>IF(FIRE0902_working!L184="..","..",ROUND(FIRE0902_working!L184,0))</f>
        <v>209</v>
      </c>
      <c r="M184" s="48">
        <f>IF(FIRE0902_working!M184="..","..",ROUND(FIRE0902_working!M184,0))</f>
        <v>226</v>
      </c>
      <c r="N184" s="48">
        <f>IF(FIRE0902_working!N184="..","..",ROUND(FIRE0902_working!N184,0))</f>
        <v>202</v>
      </c>
      <c r="O184" s="48">
        <f>IF(FIRE0902_working!O184="..","..",ROUND(FIRE0902_working!O184,0))</f>
        <v>232</v>
      </c>
      <c r="P184" s="48">
        <f>IF(FIRE0902_working!P184="..","..",ROUND(FIRE0902_working!P184,0))</f>
        <v>219</v>
      </c>
      <c r="Q184" s="48">
        <f>IF(FIRE0902_working!P184="..","..",ROUND(FIRE0902_working!Q184,0))</f>
        <v>204</v>
      </c>
      <c r="R184" s="74">
        <f>IF(FIRE0902_working!Q184="..","..",ROUND(FIRE0902_working!R184,0))</f>
        <v>211</v>
      </c>
      <c r="S184" s="75">
        <f>IF(FIRE0902_working!S184="..","..",ROUND(FIRE0902_working!S184,0))</f>
        <v>204</v>
      </c>
      <c r="T184" s="74">
        <f>IF(FIRE0902_working!T184="..","..",ROUND(FIRE0902_working!T184,0))</f>
        <v>211</v>
      </c>
      <c r="U184" s="47"/>
      <c r="V184" s="47"/>
      <c r="W184" s="47"/>
      <c r="X184" s="47"/>
      <c r="Y184" s="47"/>
      <c r="Z184" s="47"/>
      <c r="AA184" s="47"/>
      <c r="AB184" s="47"/>
      <c r="AC184" s="47"/>
      <c r="AD184" s="47"/>
      <c r="AE184" s="47"/>
      <c r="AF184" s="47"/>
      <c r="AG184" s="47"/>
      <c r="AH184" s="47"/>
    </row>
    <row r="185" spans="1:34" s="91" customFormat="1" ht="15.75" x14ac:dyDescent="0.25">
      <c r="A185" s="94" t="s">
        <v>162</v>
      </c>
      <c r="B185" s="59" t="s">
        <v>163</v>
      </c>
      <c r="C185" s="45">
        <f>IF(FIRE0902_working!C185="..","..",ROUND(FIRE0902_working!C185,0))</f>
        <v>7736</v>
      </c>
      <c r="D185" s="45">
        <f>IF(FIRE0902_working!D185="..","..",ROUND(FIRE0902_working!D185,0))</f>
        <v>7810</v>
      </c>
      <c r="E185" s="45">
        <f>IF(FIRE0902_working!E185="..","..",ROUND(FIRE0902_working!E185,0))</f>
        <v>7117</v>
      </c>
      <c r="F185" s="45">
        <f>IF(FIRE0902_working!F185="..","..",ROUND(FIRE0902_working!F185,0))</f>
        <v>6118</v>
      </c>
      <c r="G185" s="45">
        <f>IF(FIRE0902_working!G185="..","..",ROUND(FIRE0902_working!G185,0))</f>
        <v>5963</v>
      </c>
      <c r="H185" s="45">
        <f>IF(FIRE0902_working!H185="..","..",ROUND(FIRE0902_working!H185,0))</f>
        <v>5403</v>
      </c>
      <c r="I185" s="45">
        <f>IF(FIRE0902_working!I185="..","..",ROUND(FIRE0902_working!I185,0))</f>
        <v>6341</v>
      </c>
      <c r="J185" s="45">
        <f>IF(FIRE0902_working!J185="..","..",ROUND(FIRE0902_working!J185,0))</f>
        <v>7577</v>
      </c>
      <c r="K185" s="45">
        <f>IF(FIRE0902_working!K185="..","..",ROUND(FIRE0902_working!K185,0))</f>
        <v>8284</v>
      </c>
      <c r="L185" s="45">
        <f>IF(FIRE0902_working!L185="..","..",ROUND(FIRE0902_working!L185,0))</f>
        <v>8158</v>
      </c>
      <c r="M185" s="45">
        <f>IF(FIRE0902_working!M185="..","..",ROUND(FIRE0902_working!M185,0))</f>
        <v>9177</v>
      </c>
      <c r="N185" s="45">
        <f>IF(FIRE0902_working!N185="..","..",ROUND(FIRE0902_working!N185,0))</f>
        <v>9059</v>
      </c>
      <c r="O185" s="45">
        <f>IF(FIRE0902_working!O185="..","..",ROUND(FIRE0902_working!O185,0))</f>
        <v>12739</v>
      </c>
      <c r="P185" s="45">
        <f>IF(FIRE0902_working!P185="..","..",ROUND(FIRE0902_working!P185,0))</f>
        <v>12833</v>
      </c>
      <c r="Q185" s="45">
        <f>IF(FIRE0902_working!P185="..","..",ROUND(FIRE0902_working!Q185,0))</f>
        <v>14310</v>
      </c>
      <c r="R185" s="72">
        <f>IF(FIRE0902_working!Q185="..","..",ROUND(FIRE0902_working!R185,0))</f>
        <v>15385</v>
      </c>
      <c r="S185" s="73">
        <f>IF(FIRE0902_working!S185="..","..",ROUND(FIRE0902_working!S185,0))</f>
        <v>14310</v>
      </c>
      <c r="T185" s="72">
        <f>IF(FIRE0902_working!T185="..","..",ROUND(FIRE0902_working!T185,0))</f>
        <v>15385</v>
      </c>
      <c r="U185" s="47"/>
      <c r="V185" s="47"/>
      <c r="W185" s="47"/>
      <c r="X185" s="47"/>
      <c r="Y185" s="47"/>
      <c r="Z185" s="47"/>
      <c r="AA185" s="47"/>
      <c r="AB185" s="47"/>
      <c r="AC185" s="47"/>
      <c r="AD185" s="47"/>
      <c r="AE185" s="47"/>
      <c r="AF185" s="47"/>
      <c r="AG185" s="47"/>
      <c r="AH185" s="47">
        <v>0</v>
      </c>
    </row>
    <row r="186" spans="1:34" s="91" customFormat="1" ht="15.75" x14ac:dyDescent="0.25">
      <c r="A186" s="94" t="s">
        <v>164</v>
      </c>
      <c r="B186" s="59" t="s">
        <v>163</v>
      </c>
      <c r="C186" s="45">
        <f>IF(FIRE0902_working!C186="..","..",ROUND(FIRE0902_working!C186,0))</f>
        <v>710</v>
      </c>
      <c r="D186" s="45">
        <f>IF(FIRE0902_working!D186="..","..",ROUND(FIRE0902_working!D186,0))</f>
        <v>704</v>
      </c>
      <c r="E186" s="45">
        <f>IF(FIRE0902_working!E186="..","..",ROUND(FIRE0902_working!E186,0))</f>
        <v>531</v>
      </c>
      <c r="F186" s="45">
        <f>IF(FIRE0902_working!F186="..","..",ROUND(FIRE0902_working!F186,0))</f>
        <v>225</v>
      </c>
      <c r="G186" s="45">
        <f>IF(FIRE0902_working!G186="..","..",ROUND(FIRE0902_working!G186,0))</f>
        <v>169</v>
      </c>
      <c r="H186" s="45">
        <f>IF(FIRE0902_working!H186="..","..",ROUND(FIRE0902_working!H186,0))</f>
        <v>161</v>
      </c>
      <c r="I186" s="45">
        <f>IF(FIRE0902_working!I186="..","..",ROUND(FIRE0902_working!I186,0))</f>
        <v>191</v>
      </c>
      <c r="J186" s="45">
        <f>IF(FIRE0902_working!J186="..","..",ROUND(FIRE0902_working!J186,0))</f>
        <v>179</v>
      </c>
      <c r="K186" s="45">
        <f>IF(FIRE0902_working!K186="..","..",ROUND(FIRE0902_working!K186,0))</f>
        <v>187</v>
      </c>
      <c r="L186" s="45">
        <f>IF(FIRE0902_working!L186="..","..",ROUND(FIRE0902_working!L186,0))</f>
        <v>213</v>
      </c>
      <c r="M186" s="45">
        <f>IF(FIRE0902_working!M186="..","..",ROUND(FIRE0902_working!M186,0))</f>
        <v>229</v>
      </c>
      <c r="N186" s="45">
        <f>IF(FIRE0902_working!N186="..","..",ROUND(FIRE0902_working!N186,0))</f>
        <v>189</v>
      </c>
      <c r="O186" s="45">
        <f>IF(FIRE0902_working!O186="..","..",ROUND(FIRE0902_working!O186,0))</f>
        <v>235</v>
      </c>
      <c r="P186" s="45">
        <f>IF(FIRE0902_working!P186="..","..",ROUND(FIRE0902_working!P186,0))</f>
        <v>280</v>
      </c>
      <c r="Q186" s="45">
        <f>IF(FIRE0902_working!P186="..","..",ROUND(FIRE0902_working!Q186,0))</f>
        <v>326</v>
      </c>
      <c r="R186" s="72">
        <f>IF(FIRE0902_working!Q186="..","..",ROUND(FIRE0902_working!R186,0))</f>
        <v>312</v>
      </c>
      <c r="S186" s="73">
        <f>IF(FIRE0902_working!S186="..","..",ROUND(FIRE0902_working!S186,0))</f>
        <v>326</v>
      </c>
      <c r="T186" s="72">
        <f>IF(FIRE0902_working!T186="..","..",ROUND(FIRE0902_working!T186,0))</f>
        <v>312</v>
      </c>
      <c r="U186" s="47"/>
      <c r="V186" s="47"/>
      <c r="W186" s="47"/>
      <c r="X186" s="47"/>
      <c r="Y186" s="47"/>
      <c r="Z186" s="47"/>
      <c r="AA186" s="47"/>
      <c r="AB186" s="47"/>
      <c r="AC186" s="47"/>
      <c r="AD186" s="47"/>
      <c r="AE186" s="47"/>
      <c r="AF186" s="47"/>
      <c r="AG186" s="47"/>
      <c r="AH186" s="47">
        <v>0</v>
      </c>
    </row>
    <row r="187" spans="1:34" s="91" customFormat="1" ht="15.75" x14ac:dyDescent="0.25">
      <c r="A187" s="94" t="s">
        <v>165</v>
      </c>
      <c r="B187" s="59" t="s">
        <v>12</v>
      </c>
      <c r="C187" s="45">
        <f>IF(FIRE0902_working!C187="..","..",ROUND(FIRE0902_working!C187,0))</f>
        <v>12498</v>
      </c>
      <c r="D187" s="45">
        <f>IF(FIRE0902_working!D187="..","..",ROUND(FIRE0902_working!D187,0))</f>
        <v>11397</v>
      </c>
      <c r="E187" s="45">
        <f>IF(FIRE0902_working!E187="..","..",ROUND(FIRE0902_working!E187,0))</f>
        <v>9416</v>
      </c>
      <c r="F187" s="45">
        <f>IF(FIRE0902_working!F187="..","..",ROUND(FIRE0902_working!F187,0))</f>
        <v>6115</v>
      </c>
      <c r="G187" s="45">
        <f>IF(FIRE0902_working!G187="..","..",ROUND(FIRE0902_working!G187,0))</f>
        <v>5484</v>
      </c>
      <c r="H187" s="45">
        <f>IF(FIRE0902_working!H187="..","..",ROUND(FIRE0902_working!H187,0))</f>
        <v>5085</v>
      </c>
      <c r="I187" s="45">
        <f>IF(FIRE0902_working!I187="..","..",ROUND(FIRE0902_working!I187,0))</f>
        <v>5897</v>
      </c>
      <c r="J187" s="45">
        <f>IF(FIRE0902_working!J187="..","..",ROUND(FIRE0902_working!J187,0))</f>
        <v>5870</v>
      </c>
      <c r="K187" s="45">
        <f>IF(FIRE0902_working!K187="..","..",ROUND(FIRE0902_working!K187,0))</f>
        <v>6586</v>
      </c>
      <c r="L187" s="45">
        <f>IF(FIRE0902_working!L187="..","..",ROUND(FIRE0902_working!L187,0))</f>
        <v>7059</v>
      </c>
      <c r="M187" s="45">
        <f>IF(FIRE0902_working!M187="..","..",ROUND(FIRE0902_working!M187,0))</f>
        <v>7238</v>
      </c>
      <c r="N187" s="45">
        <f>IF(FIRE0902_working!N187="..","..",ROUND(FIRE0902_working!N187,0))</f>
        <v>6488</v>
      </c>
      <c r="O187" s="45">
        <f>IF(FIRE0902_working!O187="..","..",ROUND(FIRE0902_working!O187,0))</f>
        <v>7885</v>
      </c>
      <c r="P187" s="45">
        <f>IF(FIRE0902_working!P187="..","..",ROUND(FIRE0902_working!P187,0))</f>
        <v>8826</v>
      </c>
      <c r="Q187" s="45">
        <f>IF(FIRE0902_working!P187="..","..",ROUND(FIRE0902_working!Q187,0))</f>
        <v>9478</v>
      </c>
      <c r="R187" s="72">
        <f>IF(FIRE0902_working!Q187="..","..",ROUND(FIRE0902_working!R187,0))</f>
        <v>9679</v>
      </c>
      <c r="S187" s="73">
        <f>IF(FIRE0902_working!S187="..","..",ROUND(FIRE0902_working!S187,0))</f>
        <v>9478</v>
      </c>
      <c r="T187" s="72">
        <f>IF(FIRE0902_working!T187="..","..",ROUND(FIRE0902_working!T187,0))</f>
        <v>9679</v>
      </c>
      <c r="U187" s="47"/>
      <c r="V187" s="47"/>
      <c r="W187" s="47"/>
      <c r="X187" s="47"/>
      <c r="Y187" s="47"/>
      <c r="Z187" s="47"/>
      <c r="AA187" s="47"/>
      <c r="AB187" s="47"/>
      <c r="AC187" s="47"/>
      <c r="AD187" s="47"/>
      <c r="AE187" s="47"/>
      <c r="AF187" s="47"/>
      <c r="AG187" s="47"/>
      <c r="AH187" s="47">
        <v>0</v>
      </c>
    </row>
    <row r="188" spans="1:34" x14ac:dyDescent="0.2">
      <c r="A188" s="95" t="s">
        <v>165</v>
      </c>
      <c r="B188" s="61" t="s">
        <v>166</v>
      </c>
      <c r="C188" s="48" t="str">
        <f>IF(FIRE0902_working!C188="..","..",ROUND(FIRE0902_working!C188,0))</f>
        <v>..</v>
      </c>
      <c r="D188" s="48">
        <f>IF(FIRE0902_working!D188="..","..",ROUND(FIRE0902_working!D188,0))</f>
        <v>0</v>
      </c>
      <c r="E188" s="48">
        <f>IF(FIRE0902_working!E188="..","..",ROUND(FIRE0902_working!E188,0))</f>
        <v>5</v>
      </c>
      <c r="F188" s="48">
        <f>IF(FIRE0902_working!F188="..","..",ROUND(FIRE0902_working!F188,0))</f>
        <v>924</v>
      </c>
      <c r="G188" s="48">
        <f>IF(FIRE0902_working!G188="..","..",ROUND(FIRE0902_working!G188,0))</f>
        <v>1070</v>
      </c>
      <c r="H188" s="48">
        <f>IF(FIRE0902_working!H188="..","..",ROUND(FIRE0902_working!H188,0))</f>
        <v>1080</v>
      </c>
      <c r="I188" s="48">
        <f>IF(FIRE0902_working!I188="..","..",ROUND(FIRE0902_working!I188,0))</f>
        <v>1227</v>
      </c>
      <c r="J188" s="48">
        <f>IF(FIRE0902_working!J188="..","..",ROUND(FIRE0902_working!J188,0))</f>
        <v>1299</v>
      </c>
      <c r="K188" s="48">
        <f>IF(FIRE0902_working!K188="..","..",ROUND(FIRE0902_working!K188,0))</f>
        <v>1363</v>
      </c>
      <c r="L188" s="48">
        <f>IF(FIRE0902_working!L188="..","..",ROUND(FIRE0902_working!L188,0))</f>
        <v>1406</v>
      </c>
      <c r="M188" s="48">
        <f>IF(FIRE0902_working!M188="..","..",ROUND(FIRE0902_working!M188,0))</f>
        <v>1573</v>
      </c>
      <c r="N188" s="48">
        <f>IF(FIRE0902_working!N188="..","..",ROUND(FIRE0902_working!N188,0))</f>
        <v>1388</v>
      </c>
      <c r="O188" s="48">
        <f>IF(FIRE0902_working!O188="..","..",ROUND(FIRE0902_working!O188,0))</f>
        <v>1702</v>
      </c>
      <c r="P188" s="48">
        <f>IF(FIRE0902_working!P188="..","..",ROUND(FIRE0902_working!P188,0))</f>
        <v>1956</v>
      </c>
      <c r="Q188" s="48">
        <f>IF(FIRE0902_working!P188="..","..",ROUND(FIRE0902_working!Q188,0))</f>
        <v>1868</v>
      </c>
      <c r="R188" s="74">
        <f>IF(FIRE0902_working!Q188="..","..",ROUND(FIRE0902_working!R188,0))</f>
        <v>2032</v>
      </c>
      <c r="S188" s="75">
        <f>IF(FIRE0902_working!S188="..","..",ROUND(FIRE0902_working!S188,0))</f>
        <v>1868</v>
      </c>
      <c r="T188" s="74">
        <f>IF(FIRE0902_working!T188="..","..",ROUND(FIRE0902_working!T188,0))</f>
        <v>2032</v>
      </c>
      <c r="U188" s="47"/>
      <c r="V188" s="47"/>
      <c r="W188" s="47"/>
      <c r="X188" s="47"/>
      <c r="Y188" s="47"/>
      <c r="Z188" s="47"/>
      <c r="AA188" s="47"/>
      <c r="AB188" s="47"/>
      <c r="AC188" s="47"/>
      <c r="AD188" s="47"/>
      <c r="AE188" s="47"/>
      <c r="AF188" s="47"/>
      <c r="AG188" s="47"/>
      <c r="AH188" s="47"/>
    </row>
    <row r="189" spans="1:34" ht="15.75" thickBot="1" x14ac:dyDescent="0.25">
      <c r="A189" s="96" t="s">
        <v>165</v>
      </c>
      <c r="B189" s="97" t="s">
        <v>163</v>
      </c>
      <c r="C189" s="76">
        <f>IF(FIRE0902_working!C189="..","..",ROUND(FIRE0902_working!C189,0))</f>
        <v>12498</v>
      </c>
      <c r="D189" s="76">
        <f>IF(FIRE0902_working!D189="..","..",ROUND(FIRE0902_working!D189,0))</f>
        <v>11397</v>
      </c>
      <c r="E189" s="76">
        <f>IF(FIRE0902_working!E189="..","..",ROUND(FIRE0902_working!E189,0))</f>
        <v>9411</v>
      </c>
      <c r="F189" s="76">
        <f>IF(FIRE0902_working!F189="..","..",ROUND(FIRE0902_working!F189,0))</f>
        <v>5191</v>
      </c>
      <c r="G189" s="76">
        <f>IF(FIRE0902_working!G189="..","..",ROUND(FIRE0902_working!G189,0))</f>
        <v>4414</v>
      </c>
      <c r="H189" s="76">
        <f>IF(FIRE0902_working!H189="..","..",ROUND(FIRE0902_working!H189,0))</f>
        <v>4005</v>
      </c>
      <c r="I189" s="76">
        <f>IF(FIRE0902_working!I189="..","..",ROUND(FIRE0902_working!I189,0))</f>
        <v>4670</v>
      </c>
      <c r="J189" s="76">
        <f>IF(FIRE0902_working!J189="..","..",ROUND(FIRE0902_working!J189,0))</f>
        <v>4571</v>
      </c>
      <c r="K189" s="76">
        <f>IF(FIRE0902_working!K189="..","..",ROUND(FIRE0902_working!K189,0))</f>
        <v>5223</v>
      </c>
      <c r="L189" s="76">
        <f>IF(FIRE0902_working!L189="..","..",ROUND(FIRE0902_working!L189,0))</f>
        <v>5653</v>
      </c>
      <c r="M189" s="76">
        <f>IF(FIRE0902_working!M189="..","..",ROUND(FIRE0902_working!M189,0))</f>
        <v>5665</v>
      </c>
      <c r="N189" s="76">
        <f>IF(FIRE0902_working!N189="..","..",ROUND(FIRE0902_working!N189,0))</f>
        <v>5100</v>
      </c>
      <c r="O189" s="76">
        <f>IF(FIRE0902_working!O189="..","..",ROUND(FIRE0902_working!O189,0))</f>
        <v>6183</v>
      </c>
      <c r="P189" s="76">
        <f>IF(FIRE0902_working!P189="..","..",ROUND(FIRE0902_working!P189,0))</f>
        <v>6870</v>
      </c>
      <c r="Q189" s="76">
        <f>IF(FIRE0902_working!P189="..","..",ROUND(FIRE0902_working!Q189,0))</f>
        <v>7610</v>
      </c>
      <c r="R189" s="77">
        <f>IF(FIRE0902_working!Q189="..","..",ROUND(FIRE0902_working!R189,0))</f>
        <v>7647</v>
      </c>
      <c r="S189" s="78">
        <f>IF(FIRE0902_working!S189="..","..",ROUND(FIRE0902_working!S189,0))</f>
        <v>7610</v>
      </c>
      <c r="T189" s="77">
        <f>IF(FIRE0902_working!T189="..","..",ROUND(FIRE0902_working!T189,0))</f>
        <v>7647</v>
      </c>
      <c r="U189" s="47"/>
      <c r="V189" s="47"/>
      <c r="W189" s="47"/>
      <c r="X189" s="47"/>
      <c r="Y189" s="47"/>
      <c r="Z189" s="47"/>
      <c r="AA189" s="47"/>
      <c r="AB189" s="47"/>
      <c r="AC189" s="47"/>
      <c r="AD189" s="47"/>
      <c r="AE189" s="47"/>
      <c r="AF189" s="47"/>
      <c r="AG189" s="47"/>
      <c r="AH189" s="47"/>
    </row>
    <row r="190" spans="1:34" ht="24" customHeight="1" x14ac:dyDescent="0.25">
      <c r="A190" s="68" t="s">
        <v>181</v>
      </c>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row>
    <row r="191" spans="1:34" ht="12.75" customHeight="1" x14ac:dyDescent="0.2">
      <c r="A191" s="80" t="s">
        <v>177</v>
      </c>
      <c r="B191" s="80"/>
      <c r="C191" s="80"/>
      <c r="D191" s="80"/>
      <c r="E191" s="80"/>
      <c r="F191" s="80"/>
      <c r="G191" s="80"/>
      <c r="H191" s="80"/>
      <c r="I191" s="80"/>
      <c r="J191" s="80"/>
      <c r="K191" s="80"/>
      <c r="L191" s="80"/>
      <c r="M191" s="80"/>
      <c r="N191" s="80"/>
      <c r="O191" s="80"/>
      <c r="P191" s="80"/>
      <c r="Q191" s="80"/>
      <c r="R191" s="80"/>
      <c r="S191" s="80"/>
      <c r="T191" s="80"/>
      <c r="U191" s="47"/>
      <c r="V191" s="47"/>
      <c r="W191" s="47"/>
      <c r="X191" s="47"/>
      <c r="Y191" s="47"/>
      <c r="Z191" s="47"/>
      <c r="AA191" s="47"/>
      <c r="AB191" s="47"/>
      <c r="AC191" s="47"/>
      <c r="AD191" s="47"/>
      <c r="AE191" s="47"/>
      <c r="AF191" s="47"/>
      <c r="AG191" s="47"/>
      <c r="AH191" s="47"/>
    </row>
    <row r="192" spans="1:34" ht="26.25" customHeight="1" x14ac:dyDescent="0.25">
      <c r="A192" s="68" t="s">
        <v>183</v>
      </c>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row>
    <row r="193" spans="1:34" ht="12.75" customHeight="1" x14ac:dyDescent="0.2">
      <c r="A193" s="80" t="s">
        <v>185</v>
      </c>
      <c r="B193" s="80"/>
      <c r="C193" s="80"/>
      <c r="D193" s="80"/>
      <c r="E193" s="80"/>
      <c r="F193" s="80"/>
      <c r="G193" s="80"/>
      <c r="H193" s="80"/>
      <c r="I193" s="80"/>
      <c r="J193" s="80"/>
      <c r="K193" s="80"/>
      <c r="L193" s="80"/>
      <c r="M193" s="80"/>
      <c r="N193" s="80"/>
      <c r="O193" s="80"/>
      <c r="P193" s="80"/>
      <c r="Q193" s="80"/>
      <c r="R193" s="80"/>
      <c r="S193" s="80"/>
      <c r="T193" s="80"/>
      <c r="U193" s="47"/>
      <c r="V193" s="64"/>
      <c r="W193" s="64"/>
      <c r="X193" s="64"/>
      <c r="Y193" s="64"/>
      <c r="Z193" s="64"/>
      <c r="AA193" s="64"/>
      <c r="AB193" s="80"/>
      <c r="AC193" s="47"/>
      <c r="AD193" s="47"/>
      <c r="AE193" s="47"/>
      <c r="AF193" s="47"/>
      <c r="AG193" s="47"/>
      <c r="AH193" s="47"/>
    </row>
    <row r="194" spans="1:34" x14ac:dyDescent="0.2">
      <c r="A194" s="98" t="s">
        <v>209</v>
      </c>
      <c r="B194" s="98"/>
      <c r="C194" s="98"/>
      <c r="D194" s="98"/>
      <c r="E194" s="98"/>
      <c r="F194" s="98"/>
      <c r="G194" s="98"/>
      <c r="H194" s="98"/>
      <c r="I194" s="98"/>
      <c r="J194" s="98"/>
      <c r="K194" s="98"/>
      <c r="L194" s="98"/>
      <c r="M194" s="98"/>
      <c r="N194" s="98"/>
      <c r="O194" s="98"/>
      <c r="P194" s="98"/>
      <c r="Q194" s="98"/>
      <c r="R194" s="98"/>
      <c r="S194" s="98"/>
      <c r="T194" s="98"/>
      <c r="U194" s="47"/>
      <c r="V194" s="47"/>
      <c r="W194" s="99"/>
      <c r="X194" s="99"/>
      <c r="Y194" s="99"/>
      <c r="Z194" s="99"/>
      <c r="AA194" s="99"/>
      <c r="AB194" s="47"/>
      <c r="AC194" s="47"/>
      <c r="AD194" s="47"/>
      <c r="AE194" s="47"/>
      <c r="AF194" s="47"/>
      <c r="AG194" s="47"/>
      <c r="AH194" s="47"/>
    </row>
    <row r="195" spans="1:34" ht="12.75" customHeight="1" x14ac:dyDescent="0.2">
      <c r="A195" s="98" t="s">
        <v>210</v>
      </c>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row>
    <row r="196" spans="1:34" ht="26.25" customHeight="1" x14ac:dyDescent="0.25">
      <c r="A196" s="68" t="s">
        <v>184</v>
      </c>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row>
    <row r="197" spans="1:34" x14ac:dyDescent="0.2">
      <c r="A197" s="80" t="s">
        <v>211</v>
      </c>
      <c r="B197" s="80"/>
      <c r="C197" s="80"/>
      <c r="D197" s="80"/>
      <c r="E197" s="80"/>
      <c r="F197" s="80"/>
      <c r="G197" s="80"/>
      <c r="H197" s="80"/>
      <c r="I197" s="80"/>
      <c r="J197" s="80"/>
      <c r="K197" s="80"/>
      <c r="L197" s="80"/>
      <c r="M197" s="80"/>
      <c r="N197" s="80"/>
      <c r="O197" s="80"/>
      <c r="P197" s="80"/>
      <c r="Q197" s="80"/>
      <c r="R197" s="80"/>
      <c r="S197" s="80"/>
      <c r="T197" s="80"/>
      <c r="U197" s="64"/>
      <c r="V197" s="64"/>
      <c r="W197" s="64"/>
      <c r="X197" s="64"/>
      <c r="Y197" s="64"/>
      <c r="Z197" s="64"/>
      <c r="AA197" s="64"/>
      <c r="AB197" s="80"/>
      <c r="AC197" s="47"/>
      <c r="AD197" s="47"/>
      <c r="AE197" s="47"/>
      <c r="AF197" s="47"/>
      <c r="AG197" s="47"/>
      <c r="AH197" s="47"/>
    </row>
    <row r="198" spans="1:34" x14ac:dyDescent="0.2">
      <c r="A198" s="80" t="str">
        <f>_xlfn.CONCAT("This was not completed in time for publication on ",config!B3," but will be included in the quarterly release once available.")</f>
        <v>This was not completed in time for publication on 1 May 2025 but will be included in the quarterly release once available.</v>
      </c>
      <c r="B198" s="47"/>
      <c r="C198" s="47"/>
      <c r="D198" s="47"/>
      <c r="E198" s="47"/>
      <c r="F198" s="47"/>
      <c r="G198" s="47"/>
      <c r="H198" s="47"/>
      <c r="I198" s="100"/>
      <c r="J198" s="100"/>
      <c r="K198" s="100"/>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row>
    <row r="199" spans="1:34" ht="24.75" customHeight="1" x14ac:dyDescent="0.25">
      <c r="A199" s="68" t="s">
        <v>178</v>
      </c>
      <c r="B199" s="47"/>
      <c r="C199" s="47"/>
      <c r="D199" s="47"/>
      <c r="E199" s="47"/>
      <c r="F199" s="47"/>
      <c r="G199" s="47"/>
      <c r="H199" s="47"/>
      <c r="I199" s="100"/>
      <c r="J199" s="100"/>
      <c r="K199" s="100"/>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row>
    <row r="200" spans="1:34" x14ac:dyDescent="0.2">
      <c r="A200" s="98" t="s">
        <v>212</v>
      </c>
      <c r="B200" s="98"/>
      <c r="C200" s="98"/>
      <c r="D200" s="98"/>
      <c r="E200" s="98"/>
      <c r="F200" s="98"/>
      <c r="G200" s="98"/>
      <c r="H200" s="98"/>
      <c r="I200" s="98"/>
      <c r="J200" s="98"/>
      <c r="K200" s="98"/>
      <c r="L200" s="98"/>
      <c r="M200" s="98"/>
      <c r="N200" s="98"/>
      <c r="O200" s="98"/>
      <c r="P200" s="98"/>
      <c r="Q200" s="98"/>
      <c r="R200" s="98"/>
      <c r="S200" s="98"/>
      <c r="T200" s="47"/>
      <c r="U200" s="47"/>
      <c r="V200" s="47"/>
      <c r="W200" s="99"/>
      <c r="X200" s="99"/>
      <c r="Y200" s="99"/>
      <c r="Z200" s="99"/>
      <c r="AA200" s="99"/>
      <c r="AB200" s="47"/>
      <c r="AC200" s="47"/>
      <c r="AD200" s="47"/>
      <c r="AE200" s="47"/>
      <c r="AF200" s="47"/>
      <c r="AG200" s="47"/>
      <c r="AH200" s="47"/>
    </row>
    <row r="201" spans="1:34" x14ac:dyDescent="0.2">
      <c r="A201" s="98" t="s">
        <v>213</v>
      </c>
      <c r="B201" s="47"/>
      <c r="C201" s="47"/>
      <c r="D201" s="47"/>
      <c r="E201" s="47"/>
      <c r="F201" s="47"/>
      <c r="G201" s="47"/>
      <c r="H201" s="47"/>
      <c r="I201" s="100"/>
      <c r="J201" s="100"/>
      <c r="K201" s="100"/>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row>
    <row r="202" spans="1:34" x14ac:dyDescent="0.2">
      <c r="A202" s="98" t="s">
        <v>215</v>
      </c>
      <c r="B202" s="47"/>
      <c r="C202" s="47"/>
      <c r="D202" s="47"/>
      <c r="E202" s="47"/>
      <c r="F202" s="47"/>
      <c r="G202" s="47"/>
      <c r="H202" s="47"/>
      <c r="I202" s="100"/>
      <c r="J202" s="100"/>
      <c r="K202" s="100"/>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row>
    <row r="203" spans="1:34" ht="26.25" customHeight="1" x14ac:dyDescent="0.2">
      <c r="A203" s="47" t="str">
        <f>_xlfn.CONCAT("The data in this table are consistent with records that reached the IRS by ",config!B3,".")</f>
        <v>The data in this table are consistent with records that reached the IRS by 1 May 2025.</v>
      </c>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row>
    <row r="204" spans="1:34" ht="30" customHeight="1" x14ac:dyDescent="0.2">
      <c r="A204" s="47" t="s">
        <v>179</v>
      </c>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row>
    <row r="205" spans="1:34" ht="28.5" customHeight="1" x14ac:dyDescent="0.2">
      <c r="A205" s="101" t="s">
        <v>180</v>
      </c>
      <c r="B205" s="102"/>
      <c r="C205" s="101"/>
      <c r="D205" s="101"/>
      <c r="E205" s="101"/>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row>
    <row r="206" spans="1:34" ht="29.25" customHeight="1" x14ac:dyDescent="0.2">
      <c r="A206" s="101" t="s">
        <v>227</v>
      </c>
      <c r="B206" s="101"/>
      <c r="C206" s="101"/>
      <c r="D206" s="101"/>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row>
    <row r="207" spans="1:34" ht="27" customHeight="1" x14ac:dyDescent="0.2">
      <c r="A207" s="47" t="s">
        <v>247</v>
      </c>
      <c r="B207" s="47"/>
      <c r="C207" s="47"/>
      <c r="D207" s="47"/>
      <c r="E207" s="47"/>
      <c r="F207" s="47"/>
      <c r="G207" s="102"/>
      <c r="H207" s="102"/>
      <c r="I207" s="47"/>
      <c r="J207" s="102"/>
      <c r="K207" s="102"/>
      <c r="L207" s="102"/>
      <c r="M207" s="103"/>
      <c r="N207" s="103"/>
      <c r="O207" s="103"/>
      <c r="P207" s="103"/>
      <c r="Q207" s="103"/>
      <c r="R207" s="103"/>
      <c r="S207" s="47"/>
      <c r="T207" s="104"/>
      <c r="U207" s="47"/>
      <c r="V207" s="47"/>
      <c r="W207" s="47"/>
      <c r="X207" s="65"/>
      <c r="Y207" s="47"/>
      <c r="Z207" s="47"/>
      <c r="AA207" s="47"/>
      <c r="AB207" s="47"/>
      <c r="AC207" s="47"/>
      <c r="AD207" s="47"/>
      <c r="AE207" s="47"/>
      <c r="AF207" s="47"/>
      <c r="AG207" s="47"/>
      <c r="AH207" s="47"/>
    </row>
    <row r="208" spans="1:34" x14ac:dyDescent="0.2">
      <c r="A208" s="101" t="s">
        <v>182</v>
      </c>
      <c r="B208" s="101"/>
      <c r="C208" s="101"/>
      <c r="D208" s="101"/>
      <c r="E208" s="101"/>
      <c r="F208" s="47"/>
      <c r="G208" s="47"/>
      <c r="H208" s="47"/>
      <c r="I208" s="80"/>
      <c r="J208" s="80"/>
      <c r="K208" s="80"/>
      <c r="L208" s="80"/>
      <c r="M208" s="103"/>
      <c r="N208" s="103"/>
      <c r="O208" s="103"/>
      <c r="P208" s="103"/>
      <c r="Q208" s="103"/>
      <c r="R208" s="103"/>
      <c r="S208" s="47"/>
      <c r="T208" s="104"/>
      <c r="U208" s="47"/>
      <c r="V208" s="47"/>
      <c r="W208" s="47"/>
      <c r="X208" s="65"/>
      <c r="Y208" s="47"/>
      <c r="Z208" s="47"/>
      <c r="AA208" s="47"/>
      <c r="AB208" s="47"/>
      <c r="AC208" s="47"/>
      <c r="AD208" s="47"/>
      <c r="AE208" s="47"/>
      <c r="AF208" s="47"/>
      <c r="AG208" s="47"/>
      <c r="AH208" s="47"/>
    </row>
    <row r="209" spans="1:34" x14ac:dyDescent="0.2">
      <c r="A209" s="116" t="s">
        <v>214</v>
      </c>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row>
  </sheetData>
  <phoneticPr fontId="20" type="noConversion"/>
  <hyperlinks>
    <hyperlink ref="A205:B205" r:id="rId1" display="https://www.gov.uk/government/collections/fire-statistics" xr:uid="{1A70F3CB-9195-46F6-8F9C-5AE31B8A1AEB}"/>
    <hyperlink ref="A208" r:id="rId2" xr:uid="{7E205020-C387-4750-A28A-83B432BB1749}"/>
    <hyperlink ref="A205" r:id="rId3" xr:uid="{E6CE2B8F-6468-4530-859E-F9629795DA02}"/>
    <hyperlink ref="A206" r:id="rId4" display="The statistics in this table are National Statistics." xr:uid="{2E91A178-796E-42A9-A761-8B7A85621ACA}"/>
  </hyperlinks>
  <pageMargins left="0.70866141732283472" right="0.70866141732283472" top="0.74803149606299213" bottom="0.74803149606299213" header="0.31496062992125984" footer="0.31496062992125984"/>
  <pageSetup paperSize="9" orientation="landscape"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410D5-0034-4FC9-AA14-FCD1010E5343}">
  <sheetPr codeName="Sheet9">
    <tabColor rgb="FFFFC000"/>
  </sheetPr>
  <dimension ref="A1:AU660"/>
  <sheetViews>
    <sheetView topLeftCell="A422" zoomScaleNormal="100" workbookViewId="0">
      <selection activeCell="D456" sqref="D456"/>
    </sheetView>
  </sheetViews>
  <sheetFormatPr defaultRowHeight="15" x14ac:dyDescent="0.2"/>
  <cols>
    <col min="1" max="1" width="139.28515625" style="18" bestFit="1" customWidth="1"/>
    <col min="2" max="2" width="24.28515625" style="18" bestFit="1" customWidth="1"/>
    <col min="3" max="6" width="12.7109375" style="18" bestFit="1" customWidth="1"/>
    <col min="7" max="7" width="12.28515625" style="18" bestFit="1" customWidth="1"/>
    <col min="8" max="13" width="12.7109375" style="18" bestFit="1" customWidth="1"/>
    <col min="14" max="14" width="12.28515625" style="18" bestFit="1" customWidth="1"/>
    <col min="15" max="15" width="13.28515625" style="18" bestFit="1" customWidth="1"/>
    <col min="16" max="16" width="12.28515625" style="18" bestFit="1" customWidth="1"/>
    <col min="17" max="18" width="16.85546875" style="18" bestFit="1" customWidth="1"/>
    <col min="19" max="19" width="15.42578125" style="18" bestFit="1" customWidth="1"/>
    <col min="20" max="23" width="9.42578125" style="18" bestFit="1" customWidth="1"/>
    <col min="24" max="24" width="34" style="18" bestFit="1" customWidth="1"/>
    <col min="25" max="25" width="24.28515625" style="18" bestFit="1" customWidth="1"/>
    <col min="26" max="27" width="16.5703125" style="18" bestFit="1" customWidth="1"/>
    <col min="28" max="39" width="26.42578125" style="18" bestFit="1" customWidth="1"/>
    <col min="40" max="40" width="11.5703125" style="18" bestFit="1" customWidth="1"/>
    <col min="41" max="42" width="10.140625" style="18" bestFit="1" customWidth="1"/>
    <col min="43" max="43" width="9.42578125" style="18" bestFit="1" customWidth="1"/>
    <col min="44" max="47" width="10.140625" style="18" bestFit="1" customWidth="1"/>
    <col min="48" max="16384" width="9.140625" style="18"/>
  </cols>
  <sheetData>
    <row r="1" spans="1:39" ht="50.1" customHeight="1" x14ac:dyDescent="0.2">
      <c r="A1" s="105" t="s">
        <v>248</v>
      </c>
      <c r="B1" s="106">
        <f>IF(SUM(B4,Y4)=0,"PASS",SUM(B4,Y4))</f>
        <v>386</v>
      </c>
    </row>
    <row r="3" spans="1:39" s="117" customFormat="1" ht="24" customHeight="1" x14ac:dyDescent="0.2"/>
    <row r="4" spans="1:39" ht="45" customHeight="1" x14ac:dyDescent="0.2">
      <c r="A4" s="107" t="s">
        <v>249</v>
      </c>
      <c r="B4" s="18">
        <f>COUNTIFS($AA$395:$AU$580,"Error")</f>
        <v>386</v>
      </c>
      <c r="X4" s="107" t="s">
        <v>250</v>
      </c>
      <c r="Y4" s="18">
        <f>COUNTIF($AL$8:$AM$200,"Error")</f>
        <v>0</v>
      </c>
    </row>
    <row r="6" spans="1:39" x14ac:dyDescent="0.2">
      <c r="A6" s="108" t="s">
        <v>355</v>
      </c>
      <c r="B6" s="108" t="s">
        <v>251</v>
      </c>
      <c r="X6" s="108" t="s">
        <v>355</v>
      </c>
      <c r="Y6" s="108" t="s">
        <v>251</v>
      </c>
      <c r="AH6" s="18">
        <v>2</v>
      </c>
      <c r="AI6" s="18">
        <v>3</v>
      </c>
    </row>
    <row r="7" spans="1:39" x14ac:dyDescent="0.2">
      <c r="A7" s="108" t="s">
        <v>252</v>
      </c>
      <c r="B7" s="18" t="s">
        <v>4</v>
      </c>
      <c r="C7" s="18" t="s">
        <v>5</v>
      </c>
      <c r="D7" s="18" t="s">
        <v>6</v>
      </c>
      <c r="E7" s="18" t="s">
        <v>7</v>
      </c>
      <c r="F7" s="18" t="s">
        <v>8</v>
      </c>
      <c r="G7" s="18" t="s">
        <v>9</v>
      </c>
      <c r="H7" s="18" t="s">
        <v>10</v>
      </c>
      <c r="I7" s="18" t="s">
        <v>11</v>
      </c>
      <c r="J7" s="18" t="s">
        <v>175</v>
      </c>
      <c r="K7" s="18" t="s">
        <v>188</v>
      </c>
      <c r="L7" s="18" t="s">
        <v>218</v>
      </c>
      <c r="M7" s="18" t="s">
        <v>221</v>
      </c>
      <c r="N7" s="18" t="s">
        <v>222</v>
      </c>
      <c r="O7" s="18" t="s">
        <v>231</v>
      </c>
      <c r="P7" s="18" t="s">
        <v>245</v>
      </c>
      <c r="Q7" s="18" t="s">
        <v>253</v>
      </c>
      <c r="X7" s="108" t="s">
        <v>252</v>
      </c>
      <c r="Y7" s="18" t="s">
        <v>356</v>
      </c>
      <c r="Z7" s="18" t="s">
        <v>253</v>
      </c>
      <c r="AC7" s="18" t="str" cm="1">
        <f t="array" ref="AC7:AE196">X7:Z196</f>
        <v>Row Labels</v>
      </c>
      <c r="AD7" s="18" t="str">
        <v>(blank)</v>
      </c>
      <c r="AE7" s="18" t="str">
        <v>Grand Total</v>
      </c>
      <c r="AH7" s="18" t="str">
        <f>CONCATENATE("Year ending ",config!$B$5," ",config!$B$6-1)</f>
        <v>Year ending March 2024</v>
      </c>
      <c r="AI7" s="18" t="str">
        <f>CONCATENATE("Year ending ",config!$B$5," ",config!$B$6)</f>
        <v>Year ending March 2025</v>
      </c>
      <c r="AL7" s="18" t="str">
        <f>AH7</f>
        <v>Year ending March 2024</v>
      </c>
      <c r="AM7" s="18" t="str">
        <f>AI7</f>
        <v>Year ending March 2025</v>
      </c>
    </row>
    <row r="8" spans="1:39" ht="15.75" x14ac:dyDescent="0.25">
      <c r="A8" s="109" t="s">
        <v>21</v>
      </c>
      <c r="B8" s="18">
        <v>1864</v>
      </c>
      <c r="C8" s="18">
        <v>1993</v>
      </c>
      <c r="D8" s="18">
        <v>1886</v>
      </c>
      <c r="E8" s="18">
        <v>2425</v>
      </c>
      <c r="F8" s="18">
        <v>1703</v>
      </c>
      <c r="G8" s="18">
        <v>1943</v>
      </c>
      <c r="H8" s="18">
        <v>2017</v>
      </c>
      <c r="I8" s="18">
        <v>2124</v>
      </c>
      <c r="J8" s="18">
        <v>2286</v>
      </c>
      <c r="K8" s="18">
        <v>2514</v>
      </c>
      <c r="L8" s="18">
        <v>2230</v>
      </c>
      <c r="M8" s="18">
        <v>3037</v>
      </c>
      <c r="N8" s="18">
        <v>2948</v>
      </c>
      <c r="O8" s="18">
        <v>3467</v>
      </c>
      <c r="P8" s="18">
        <v>3541</v>
      </c>
      <c r="Q8" s="18">
        <v>35978</v>
      </c>
      <c r="X8" s="109" t="s">
        <v>356</v>
      </c>
      <c r="AC8" s="18" t="str">
        <v>(blank)</v>
      </c>
      <c r="AD8" s="18">
        <v>0</v>
      </c>
      <c r="AE8" s="18">
        <v>0</v>
      </c>
      <c r="AG8" s="91" t="s">
        <v>12</v>
      </c>
      <c r="AH8" s="18">
        <f>VLOOKUP("Grand Total",$X$8:$AA$31,AH$6,FALSE)</f>
        <v>0</v>
      </c>
      <c r="AI8" s="18">
        <f>VLOOKUP("Grand Total",$X$8:$AA$31,AI$6,FALSE)</f>
        <v>0</v>
      </c>
      <c r="AK8" s="91" t="s">
        <v>12</v>
      </c>
      <c r="AL8" s="18" t="e">
        <v>#N/A</v>
      </c>
      <c r="AM8" s="18" t="e">
        <v>#N/A</v>
      </c>
    </row>
    <row r="9" spans="1:39" ht="15.75" x14ac:dyDescent="0.2">
      <c r="A9" s="110" t="s">
        <v>156</v>
      </c>
      <c r="B9" s="18">
        <v>513</v>
      </c>
      <c r="C9" s="18">
        <v>617</v>
      </c>
      <c r="D9" s="18">
        <v>490</v>
      </c>
      <c r="E9" s="18">
        <v>544</v>
      </c>
      <c r="F9" s="18">
        <v>459</v>
      </c>
      <c r="G9" s="18">
        <v>557</v>
      </c>
      <c r="H9" s="18">
        <v>556</v>
      </c>
      <c r="I9" s="18">
        <v>681</v>
      </c>
      <c r="J9" s="18">
        <v>712</v>
      </c>
      <c r="K9" s="18">
        <v>744</v>
      </c>
      <c r="L9" s="18">
        <v>691</v>
      </c>
      <c r="M9" s="18">
        <v>814</v>
      </c>
      <c r="N9" s="18">
        <v>917</v>
      </c>
      <c r="O9" s="18">
        <v>968</v>
      </c>
      <c r="P9" s="18">
        <v>1038</v>
      </c>
      <c r="Q9" s="18">
        <v>10301</v>
      </c>
      <c r="X9" s="109" t="s">
        <v>253</v>
      </c>
      <c r="AC9" s="18" t="str">
        <v>Grand Total</v>
      </c>
      <c r="AD9" s="18">
        <v>0</v>
      </c>
      <c r="AE9" s="18">
        <v>0</v>
      </c>
      <c r="AG9" s="111" t="s">
        <v>254</v>
      </c>
      <c r="AH9" s="18" t="e">
        <f>SUM(AH10:AH12)</f>
        <v>#N/A</v>
      </c>
      <c r="AI9" s="18" t="e">
        <f>SUM(AI10:AI12)</f>
        <v>#N/A</v>
      </c>
      <c r="AK9" s="111" t="s">
        <v>254</v>
      </c>
      <c r="AL9" s="18" t="e">
        <v>#N/A</v>
      </c>
      <c r="AM9" s="18" t="e">
        <v>#N/A</v>
      </c>
    </row>
    <row r="10" spans="1:39" x14ac:dyDescent="0.2">
      <c r="A10" s="110" t="s">
        <v>157</v>
      </c>
      <c r="B10" s="18">
        <v>1351</v>
      </c>
      <c r="C10" s="18">
        <v>1376</v>
      </c>
      <c r="D10" s="18">
        <v>1396</v>
      </c>
      <c r="E10" s="18">
        <v>1881</v>
      </c>
      <c r="F10" s="18">
        <v>1244</v>
      </c>
      <c r="G10" s="18">
        <v>1386</v>
      </c>
      <c r="H10" s="18">
        <v>1461</v>
      </c>
      <c r="I10" s="18">
        <v>1443</v>
      </c>
      <c r="J10" s="18">
        <v>1574</v>
      </c>
      <c r="K10" s="18">
        <v>1770</v>
      </c>
      <c r="L10" s="18">
        <v>1539</v>
      </c>
      <c r="M10" s="18">
        <v>2223</v>
      </c>
      <c r="N10" s="18">
        <v>2031</v>
      </c>
      <c r="O10" s="18">
        <v>2499</v>
      </c>
      <c r="P10" s="18">
        <v>2503</v>
      </c>
      <c r="Q10" s="18">
        <v>25677</v>
      </c>
      <c r="AC10" s="18">
        <v>0</v>
      </c>
      <c r="AD10" s="18">
        <v>0</v>
      </c>
      <c r="AE10" s="18">
        <v>0</v>
      </c>
      <c r="AG10" s="112" t="s">
        <v>150</v>
      </c>
      <c r="AH10" s="18" t="e">
        <f t="shared" ref="AH10:AI200" si="0">VLOOKUP($AG10,$X$8:$AA$31,AH$6,FALSE)</f>
        <v>#N/A</v>
      </c>
      <c r="AI10" s="18" t="e">
        <f t="shared" si="0"/>
        <v>#N/A</v>
      </c>
      <c r="AK10" s="112" t="s">
        <v>150</v>
      </c>
      <c r="AL10" s="18" t="e">
        <v>#N/A</v>
      </c>
      <c r="AM10" s="18" t="e">
        <v>#N/A</v>
      </c>
    </row>
    <row r="11" spans="1:39" x14ac:dyDescent="0.2">
      <c r="A11" s="109" t="s">
        <v>73</v>
      </c>
      <c r="B11" s="18">
        <v>5419</v>
      </c>
      <c r="C11" s="18">
        <v>5353</v>
      </c>
      <c r="D11" s="18">
        <v>4887</v>
      </c>
      <c r="E11" s="18">
        <v>4891</v>
      </c>
      <c r="F11" s="18">
        <v>4398</v>
      </c>
      <c r="G11" s="18">
        <v>4416</v>
      </c>
      <c r="H11" s="18">
        <v>4723</v>
      </c>
      <c r="I11" s="18">
        <v>4634</v>
      </c>
      <c r="J11" s="18">
        <v>4954</v>
      </c>
      <c r="K11" s="18">
        <v>4724</v>
      </c>
      <c r="L11" s="18">
        <v>5160</v>
      </c>
      <c r="M11" s="18">
        <v>5866</v>
      </c>
      <c r="N11" s="18">
        <v>5992</v>
      </c>
      <c r="O11" s="18">
        <v>5858</v>
      </c>
      <c r="P11" s="18">
        <v>5873</v>
      </c>
      <c r="Q11" s="18">
        <v>77148</v>
      </c>
      <c r="AC11" s="18">
        <v>0</v>
      </c>
      <c r="AD11" s="18">
        <v>0</v>
      </c>
      <c r="AE11" s="18">
        <v>0</v>
      </c>
      <c r="AG11" s="112" t="s">
        <v>57</v>
      </c>
      <c r="AH11" s="18" t="e">
        <f t="shared" si="0"/>
        <v>#N/A</v>
      </c>
      <c r="AI11" s="18" t="e">
        <f t="shared" si="0"/>
        <v>#N/A</v>
      </c>
      <c r="AK11" s="112" t="s">
        <v>57</v>
      </c>
      <c r="AL11" s="18" t="e">
        <v>#N/A</v>
      </c>
      <c r="AM11" s="18" t="e">
        <v>#N/A</v>
      </c>
    </row>
    <row r="12" spans="1:39" x14ac:dyDescent="0.2">
      <c r="A12" s="110" t="s">
        <v>93</v>
      </c>
      <c r="D12" s="18">
        <v>142</v>
      </c>
      <c r="E12" s="18">
        <v>127</v>
      </c>
      <c r="F12" s="18">
        <v>102</v>
      </c>
      <c r="G12" s="18">
        <v>112</v>
      </c>
      <c r="H12" s="18">
        <v>102</v>
      </c>
      <c r="I12" s="18">
        <v>139</v>
      </c>
      <c r="J12" s="18">
        <v>138</v>
      </c>
      <c r="K12" s="18">
        <v>122</v>
      </c>
      <c r="L12" s="18">
        <v>88</v>
      </c>
      <c r="M12" s="18">
        <v>112</v>
      </c>
      <c r="N12" s="18">
        <v>141</v>
      </c>
      <c r="O12" s="18">
        <v>112</v>
      </c>
      <c r="P12" s="18">
        <v>134</v>
      </c>
      <c r="Q12" s="18">
        <v>1571</v>
      </c>
      <c r="AC12" s="18">
        <v>0</v>
      </c>
      <c r="AD12" s="18">
        <v>0</v>
      </c>
      <c r="AE12" s="18">
        <v>0</v>
      </c>
      <c r="AG12" s="112" t="s">
        <v>138</v>
      </c>
      <c r="AH12" s="18" t="e">
        <f t="shared" si="0"/>
        <v>#N/A</v>
      </c>
      <c r="AI12" s="18" t="e">
        <f t="shared" si="0"/>
        <v>#N/A</v>
      </c>
      <c r="AK12" s="112" t="s">
        <v>138</v>
      </c>
      <c r="AL12" s="18" t="e">
        <v>#N/A</v>
      </c>
      <c r="AM12" s="18" t="e">
        <v>#N/A</v>
      </c>
    </row>
    <row r="13" spans="1:39" ht="15.75" x14ac:dyDescent="0.2">
      <c r="A13" s="110" t="s">
        <v>92</v>
      </c>
      <c r="D13" s="18">
        <v>52</v>
      </c>
      <c r="E13" s="18">
        <v>71</v>
      </c>
      <c r="F13" s="18">
        <v>44</v>
      </c>
      <c r="G13" s="18">
        <v>51</v>
      </c>
      <c r="H13" s="18">
        <v>62</v>
      </c>
      <c r="I13" s="18">
        <v>67</v>
      </c>
      <c r="J13" s="18">
        <v>59</v>
      </c>
      <c r="K13" s="18">
        <v>46</v>
      </c>
      <c r="L13" s="18">
        <v>43</v>
      </c>
      <c r="M13" s="18">
        <v>48</v>
      </c>
      <c r="N13" s="18">
        <v>54</v>
      </c>
      <c r="O13" s="18">
        <v>31</v>
      </c>
      <c r="P13" s="18">
        <v>54</v>
      </c>
      <c r="Q13" s="18">
        <v>682</v>
      </c>
      <c r="AC13" s="18">
        <v>0</v>
      </c>
      <c r="AD13" s="18">
        <v>0</v>
      </c>
      <c r="AE13" s="18">
        <v>0</v>
      </c>
      <c r="AG13" s="111" t="s">
        <v>255</v>
      </c>
      <c r="AH13" s="18" t="e">
        <f>SUM(AH14:AH15)</f>
        <v>#N/A</v>
      </c>
      <c r="AI13" s="18" t="e">
        <f>SUM(AI14:AI15)</f>
        <v>#N/A</v>
      </c>
      <c r="AK13" s="111" t="s">
        <v>255</v>
      </c>
      <c r="AL13" s="18" t="e">
        <v>#N/A</v>
      </c>
      <c r="AM13" s="18" t="e">
        <v>#N/A</v>
      </c>
    </row>
    <row r="14" spans="1:39" x14ac:dyDescent="0.2">
      <c r="A14" s="110" t="s">
        <v>94</v>
      </c>
      <c r="D14" s="18">
        <v>53</v>
      </c>
      <c r="E14" s="18">
        <v>44</v>
      </c>
      <c r="F14" s="18">
        <v>38</v>
      </c>
      <c r="G14" s="18">
        <v>54</v>
      </c>
      <c r="H14" s="18">
        <v>54</v>
      </c>
      <c r="I14" s="18">
        <v>67</v>
      </c>
      <c r="J14" s="18">
        <v>48</v>
      </c>
      <c r="K14" s="18">
        <v>58</v>
      </c>
      <c r="L14" s="18">
        <v>89</v>
      </c>
      <c r="M14" s="18">
        <v>45</v>
      </c>
      <c r="N14" s="18">
        <v>76</v>
      </c>
      <c r="O14" s="18">
        <v>72</v>
      </c>
      <c r="P14" s="18">
        <v>59</v>
      </c>
      <c r="Q14" s="18">
        <v>757</v>
      </c>
      <c r="AC14" s="18">
        <v>0</v>
      </c>
      <c r="AD14" s="18">
        <v>0</v>
      </c>
      <c r="AE14" s="18">
        <v>0</v>
      </c>
      <c r="AG14" s="112" t="s">
        <v>25</v>
      </c>
      <c r="AH14" s="18" t="e">
        <f t="shared" si="0"/>
        <v>#N/A</v>
      </c>
      <c r="AI14" s="18" t="e">
        <f t="shared" si="0"/>
        <v>#N/A</v>
      </c>
      <c r="AK14" s="112" t="s">
        <v>25</v>
      </c>
      <c r="AL14" s="18" t="e">
        <v>#N/A</v>
      </c>
      <c r="AM14" s="18" t="e">
        <v>#N/A</v>
      </c>
    </row>
    <row r="15" spans="1:39" x14ac:dyDescent="0.2">
      <c r="A15" s="110" t="s">
        <v>87</v>
      </c>
      <c r="B15" s="18">
        <v>1</v>
      </c>
      <c r="D15" s="18">
        <v>38</v>
      </c>
      <c r="E15" s="18">
        <v>39</v>
      </c>
      <c r="F15" s="18">
        <v>36</v>
      </c>
      <c r="G15" s="18">
        <v>38</v>
      </c>
      <c r="H15" s="18">
        <v>43</v>
      </c>
      <c r="I15" s="18">
        <v>25</v>
      </c>
      <c r="J15" s="18">
        <v>31</v>
      </c>
      <c r="K15" s="18">
        <v>35</v>
      </c>
      <c r="L15" s="18">
        <v>33</v>
      </c>
      <c r="M15" s="18">
        <v>32</v>
      </c>
      <c r="N15" s="18">
        <v>39</v>
      </c>
      <c r="O15" s="18">
        <v>30</v>
      </c>
      <c r="P15" s="18">
        <v>31</v>
      </c>
      <c r="Q15" s="18">
        <v>451</v>
      </c>
      <c r="AC15" s="18">
        <v>0</v>
      </c>
      <c r="AD15" s="18">
        <v>0</v>
      </c>
      <c r="AE15" s="18">
        <v>0</v>
      </c>
      <c r="AG15" s="112" t="s">
        <v>34</v>
      </c>
      <c r="AH15" s="18" t="e">
        <f t="shared" si="0"/>
        <v>#N/A</v>
      </c>
      <c r="AI15" s="18" t="e">
        <f t="shared" si="0"/>
        <v>#N/A</v>
      </c>
      <c r="AK15" s="112" t="s">
        <v>34</v>
      </c>
      <c r="AL15" s="18" t="e">
        <v>#N/A</v>
      </c>
      <c r="AM15" s="18" t="e">
        <v>#N/A</v>
      </c>
    </row>
    <row r="16" spans="1:39" ht="15.75" x14ac:dyDescent="0.2">
      <c r="A16" s="110" t="s">
        <v>86</v>
      </c>
      <c r="B16" s="18">
        <v>486</v>
      </c>
      <c r="C16" s="18">
        <v>542</v>
      </c>
      <c r="D16" s="18">
        <v>222</v>
      </c>
      <c r="E16" s="18">
        <v>193</v>
      </c>
      <c r="F16" s="18">
        <v>137</v>
      </c>
      <c r="G16" s="18">
        <v>145</v>
      </c>
      <c r="H16" s="18">
        <v>152</v>
      </c>
      <c r="I16" s="18">
        <v>143</v>
      </c>
      <c r="J16" s="18">
        <v>135</v>
      </c>
      <c r="K16" s="18">
        <v>139</v>
      </c>
      <c r="L16" s="18">
        <v>139</v>
      </c>
      <c r="M16" s="18">
        <v>140</v>
      </c>
      <c r="N16" s="18">
        <v>149</v>
      </c>
      <c r="O16" s="18">
        <v>155</v>
      </c>
      <c r="P16" s="18">
        <v>150</v>
      </c>
      <c r="Q16" s="18">
        <v>3027</v>
      </c>
      <c r="AC16" s="18">
        <v>0</v>
      </c>
      <c r="AD16" s="18">
        <v>0</v>
      </c>
      <c r="AE16" s="18">
        <v>0</v>
      </c>
      <c r="AG16" s="111" t="s">
        <v>256</v>
      </c>
      <c r="AH16" s="18" t="e">
        <f>AH17</f>
        <v>#N/A</v>
      </c>
      <c r="AI16" s="18" t="e">
        <f>AI17</f>
        <v>#N/A</v>
      </c>
      <c r="AK16" s="111" t="s">
        <v>256</v>
      </c>
      <c r="AL16" s="18" t="e">
        <v>#N/A</v>
      </c>
      <c r="AM16" s="18" t="e">
        <v>#N/A</v>
      </c>
    </row>
    <row r="17" spans="1:39" x14ac:dyDescent="0.2">
      <c r="A17" s="110" t="s">
        <v>88</v>
      </c>
      <c r="D17" s="18">
        <v>14</v>
      </c>
      <c r="E17" s="18">
        <v>8</v>
      </c>
      <c r="F17" s="18">
        <v>9</v>
      </c>
      <c r="G17" s="18">
        <v>13</v>
      </c>
      <c r="H17" s="18">
        <v>8</v>
      </c>
      <c r="I17" s="18">
        <v>6</v>
      </c>
      <c r="J17" s="18">
        <v>7</v>
      </c>
      <c r="K17" s="18">
        <v>13</v>
      </c>
      <c r="L17" s="18">
        <v>11</v>
      </c>
      <c r="M17" s="18">
        <v>11</v>
      </c>
      <c r="N17" s="18">
        <v>9</v>
      </c>
      <c r="O17" s="18">
        <v>12</v>
      </c>
      <c r="P17" s="18">
        <v>8</v>
      </c>
      <c r="Q17" s="18">
        <v>129</v>
      </c>
      <c r="AC17" s="18">
        <v>0</v>
      </c>
      <c r="AD17" s="18">
        <v>0</v>
      </c>
      <c r="AE17" s="18">
        <v>0</v>
      </c>
      <c r="AG17" s="112" t="s">
        <v>13</v>
      </c>
      <c r="AH17" s="18" t="e">
        <f t="shared" si="0"/>
        <v>#N/A</v>
      </c>
      <c r="AI17" s="18" t="e">
        <f t="shared" si="0"/>
        <v>#N/A</v>
      </c>
      <c r="AK17" s="112" t="s">
        <v>13</v>
      </c>
      <c r="AL17" s="18" t="e">
        <v>#N/A</v>
      </c>
      <c r="AM17" s="18" t="e">
        <v>#N/A</v>
      </c>
    </row>
    <row r="18" spans="1:39" ht="63" x14ac:dyDescent="0.2">
      <c r="A18" s="110" t="s">
        <v>96</v>
      </c>
      <c r="B18" s="18">
        <v>5</v>
      </c>
      <c r="C18" s="18">
        <v>6</v>
      </c>
      <c r="D18" s="18">
        <v>103</v>
      </c>
      <c r="E18" s="18">
        <v>142</v>
      </c>
      <c r="F18" s="18">
        <v>94</v>
      </c>
      <c r="G18" s="18">
        <v>114</v>
      </c>
      <c r="H18" s="18">
        <v>135</v>
      </c>
      <c r="I18" s="18">
        <v>97</v>
      </c>
      <c r="J18" s="18">
        <v>124</v>
      </c>
      <c r="K18" s="18">
        <v>112</v>
      </c>
      <c r="L18" s="18">
        <v>121</v>
      </c>
      <c r="M18" s="18">
        <v>159</v>
      </c>
      <c r="N18" s="18">
        <v>200</v>
      </c>
      <c r="O18" s="18">
        <v>205</v>
      </c>
      <c r="P18" s="18">
        <v>196</v>
      </c>
      <c r="Q18" s="18">
        <v>1813</v>
      </c>
      <c r="AC18" s="18">
        <v>0</v>
      </c>
      <c r="AD18" s="18">
        <v>0</v>
      </c>
      <c r="AE18" s="18">
        <v>0</v>
      </c>
      <c r="AG18" s="113" t="s">
        <v>257</v>
      </c>
      <c r="AH18" s="18" t="e">
        <f>SUM(AH19:AH20)</f>
        <v>#N/A</v>
      </c>
      <c r="AI18" s="18" t="e">
        <f>SUM(AI19:AI20)</f>
        <v>#N/A</v>
      </c>
      <c r="AK18" s="113" t="s">
        <v>257</v>
      </c>
      <c r="AL18" s="18" t="e">
        <v>#N/A</v>
      </c>
      <c r="AM18" s="18" t="e">
        <v>#N/A</v>
      </c>
    </row>
    <row r="19" spans="1:39" x14ac:dyDescent="0.2">
      <c r="A19" s="110" t="s">
        <v>95</v>
      </c>
      <c r="B19" s="18">
        <v>1636</v>
      </c>
      <c r="C19" s="18">
        <v>1719</v>
      </c>
      <c r="D19" s="18">
        <v>247</v>
      </c>
      <c r="E19" s="18">
        <v>169</v>
      </c>
      <c r="F19" s="18">
        <v>105</v>
      </c>
      <c r="G19" s="18">
        <v>138</v>
      </c>
      <c r="H19" s="18">
        <v>151</v>
      </c>
      <c r="I19" s="18">
        <v>150</v>
      </c>
      <c r="J19" s="18">
        <v>160</v>
      </c>
      <c r="K19" s="18">
        <v>170</v>
      </c>
      <c r="L19" s="18">
        <v>158</v>
      </c>
      <c r="M19" s="18">
        <v>184</v>
      </c>
      <c r="N19" s="18">
        <v>180</v>
      </c>
      <c r="O19" s="18">
        <v>179</v>
      </c>
      <c r="P19" s="18">
        <v>197</v>
      </c>
      <c r="Q19" s="18">
        <v>5543</v>
      </c>
      <c r="AC19" s="18">
        <v>0</v>
      </c>
      <c r="AD19" s="18">
        <v>0</v>
      </c>
      <c r="AE19" s="18">
        <v>0</v>
      </c>
      <c r="AG19" s="112" t="s">
        <v>35</v>
      </c>
      <c r="AH19" s="18" t="e">
        <f t="shared" si="0"/>
        <v>#N/A</v>
      </c>
      <c r="AI19" s="18" t="e">
        <f t="shared" si="0"/>
        <v>#N/A</v>
      </c>
      <c r="AK19" s="112" t="s">
        <v>35</v>
      </c>
      <c r="AL19" s="18" t="e">
        <v>#N/A</v>
      </c>
      <c r="AM19" s="18" t="e">
        <v>#N/A</v>
      </c>
    </row>
    <row r="20" spans="1:39" x14ac:dyDescent="0.2">
      <c r="A20" s="110" t="s">
        <v>97</v>
      </c>
      <c r="D20" s="18">
        <v>36</v>
      </c>
      <c r="E20" s="18">
        <v>43</v>
      </c>
      <c r="F20" s="18">
        <v>22</v>
      </c>
      <c r="G20" s="18">
        <v>29</v>
      </c>
      <c r="H20" s="18">
        <v>35</v>
      </c>
      <c r="I20" s="18">
        <v>39</v>
      </c>
      <c r="J20" s="18">
        <v>30</v>
      </c>
      <c r="K20" s="18">
        <v>31</v>
      </c>
      <c r="L20" s="18">
        <v>46</v>
      </c>
      <c r="M20" s="18">
        <v>52</v>
      </c>
      <c r="N20" s="18">
        <v>51</v>
      </c>
      <c r="O20" s="18">
        <v>50</v>
      </c>
      <c r="P20" s="18">
        <v>55</v>
      </c>
      <c r="Q20" s="18">
        <v>519</v>
      </c>
      <c r="AC20" s="18">
        <v>0</v>
      </c>
      <c r="AD20" s="18">
        <v>0</v>
      </c>
      <c r="AE20" s="18">
        <v>0</v>
      </c>
      <c r="AG20" s="112" t="s">
        <v>39</v>
      </c>
      <c r="AH20" s="18" t="e">
        <f t="shared" si="0"/>
        <v>#N/A</v>
      </c>
      <c r="AI20" s="18" t="e">
        <f t="shared" si="0"/>
        <v>#N/A</v>
      </c>
      <c r="AK20" s="112" t="s">
        <v>39</v>
      </c>
      <c r="AL20" s="18" t="e">
        <v>#N/A</v>
      </c>
      <c r="AM20" s="18" t="e">
        <v>#N/A</v>
      </c>
    </row>
    <row r="21" spans="1:39" ht="15.75" x14ac:dyDescent="0.2">
      <c r="A21" s="110" t="s">
        <v>80</v>
      </c>
      <c r="B21" s="18">
        <v>38</v>
      </c>
      <c r="C21" s="18">
        <v>47</v>
      </c>
      <c r="D21" s="18">
        <v>16</v>
      </c>
      <c r="E21" s="18">
        <v>5</v>
      </c>
      <c r="F21" s="18">
        <v>7</v>
      </c>
      <c r="G21" s="18">
        <v>4</v>
      </c>
      <c r="H21" s="18">
        <v>8</v>
      </c>
      <c r="I21" s="18">
        <v>10</v>
      </c>
      <c r="J21" s="18">
        <v>4</v>
      </c>
      <c r="K21" s="18">
        <v>18</v>
      </c>
      <c r="L21" s="18">
        <v>18</v>
      </c>
      <c r="M21" s="18">
        <v>16</v>
      </c>
      <c r="N21" s="18">
        <v>13</v>
      </c>
      <c r="O21" s="18">
        <v>8</v>
      </c>
      <c r="P21" s="18">
        <v>22</v>
      </c>
      <c r="Q21" s="18">
        <v>234</v>
      </c>
      <c r="AC21" s="18">
        <v>0</v>
      </c>
      <c r="AD21" s="18">
        <v>0</v>
      </c>
      <c r="AE21" s="18">
        <v>0</v>
      </c>
      <c r="AG21" s="111" t="s">
        <v>258</v>
      </c>
      <c r="AH21" s="18" t="e">
        <f>SUM(AH22:AH23)</f>
        <v>#N/A</v>
      </c>
      <c r="AI21" s="18" t="e">
        <f>SUM(AI22:AI23)</f>
        <v>#N/A</v>
      </c>
      <c r="AK21" s="111" t="s">
        <v>258</v>
      </c>
      <c r="AL21" s="18" t="e">
        <v>#N/A</v>
      </c>
      <c r="AM21" s="18" t="e">
        <v>#N/A</v>
      </c>
    </row>
    <row r="22" spans="1:39" ht="30" x14ac:dyDescent="0.2">
      <c r="A22" s="110" t="s">
        <v>79</v>
      </c>
      <c r="B22" s="18">
        <v>409</v>
      </c>
      <c r="C22" s="18">
        <v>372</v>
      </c>
      <c r="D22" s="18">
        <v>202</v>
      </c>
      <c r="E22" s="18">
        <v>194</v>
      </c>
      <c r="F22" s="18">
        <v>190</v>
      </c>
      <c r="G22" s="18">
        <v>156</v>
      </c>
      <c r="H22" s="18">
        <v>154</v>
      </c>
      <c r="I22" s="18">
        <v>161</v>
      </c>
      <c r="J22" s="18">
        <v>159</v>
      </c>
      <c r="K22" s="18">
        <v>176</v>
      </c>
      <c r="L22" s="18">
        <v>183</v>
      </c>
      <c r="M22" s="18">
        <v>194</v>
      </c>
      <c r="N22" s="18">
        <v>213</v>
      </c>
      <c r="O22" s="18">
        <v>193</v>
      </c>
      <c r="P22" s="18">
        <v>191</v>
      </c>
      <c r="Q22" s="18">
        <v>3147</v>
      </c>
      <c r="AC22" s="18">
        <v>0</v>
      </c>
      <c r="AD22" s="18">
        <v>0</v>
      </c>
      <c r="AE22" s="18">
        <v>0</v>
      </c>
      <c r="AG22" s="114" t="s">
        <v>259</v>
      </c>
      <c r="AH22" s="18" t="e">
        <f t="shared" si="0"/>
        <v>#N/A</v>
      </c>
      <c r="AI22" s="18" t="e">
        <f t="shared" si="0"/>
        <v>#N/A</v>
      </c>
      <c r="AK22" s="114" t="s">
        <v>259</v>
      </c>
      <c r="AL22" s="18" t="e">
        <v>#N/A</v>
      </c>
      <c r="AM22" s="18" t="e">
        <v>#N/A</v>
      </c>
    </row>
    <row r="23" spans="1:39" ht="30" x14ac:dyDescent="0.2">
      <c r="A23" s="110" t="s">
        <v>78</v>
      </c>
      <c r="B23" s="18">
        <v>75</v>
      </c>
      <c r="C23" s="18">
        <v>60</v>
      </c>
      <c r="D23" s="18">
        <v>36</v>
      </c>
      <c r="E23" s="18">
        <v>26</v>
      </c>
      <c r="F23" s="18">
        <v>33</v>
      </c>
      <c r="G23" s="18">
        <v>27</v>
      </c>
      <c r="H23" s="18">
        <v>22</v>
      </c>
      <c r="I23" s="18">
        <v>33</v>
      </c>
      <c r="J23" s="18">
        <v>26</v>
      </c>
      <c r="K23" s="18">
        <v>28</v>
      </c>
      <c r="L23" s="18">
        <v>31</v>
      </c>
      <c r="M23" s="18">
        <v>20</v>
      </c>
      <c r="N23" s="18">
        <v>17</v>
      </c>
      <c r="O23" s="18">
        <v>17</v>
      </c>
      <c r="P23" s="18">
        <v>35</v>
      </c>
      <c r="Q23" s="18">
        <v>486</v>
      </c>
      <c r="AC23" s="18">
        <v>0</v>
      </c>
      <c r="AD23" s="18">
        <v>0</v>
      </c>
      <c r="AE23" s="18">
        <v>0</v>
      </c>
      <c r="AG23" s="114" t="s">
        <v>260</v>
      </c>
      <c r="AH23" s="18" t="e">
        <f t="shared" si="0"/>
        <v>#N/A</v>
      </c>
      <c r="AI23" s="18" t="e">
        <f t="shared" si="0"/>
        <v>#N/A</v>
      </c>
      <c r="AK23" s="114" t="s">
        <v>260</v>
      </c>
      <c r="AL23" s="18" t="e">
        <v>#N/A</v>
      </c>
      <c r="AM23" s="18" t="e">
        <v>#N/A</v>
      </c>
    </row>
    <row r="24" spans="1:39" ht="15.75" x14ac:dyDescent="0.25">
      <c r="A24" s="110" t="s">
        <v>81</v>
      </c>
      <c r="B24" s="18">
        <v>38</v>
      </c>
      <c r="C24" s="18">
        <v>49</v>
      </c>
      <c r="D24" s="18">
        <v>33</v>
      </c>
      <c r="E24" s="18">
        <v>34</v>
      </c>
      <c r="F24" s="18">
        <v>24</v>
      </c>
      <c r="G24" s="18">
        <v>26</v>
      </c>
      <c r="H24" s="18">
        <v>21</v>
      </c>
      <c r="I24" s="18">
        <v>42</v>
      </c>
      <c r="J24" s="18">
        <v>29</v>
      </c>
      <c r="K24" s="18">
        <v>29</v>
      </c>
      <c r="L24" s="18">
        <v>59</v>
      </c>
      <c r="M24" s="18">
        <v>50</v>
      </c>
      <c r="N24" s="18">
        <v>47</v>
      </c>
      <c r="O24" s="18">
        <v>57</v>
      </c>
      <c r="P24" s="18">
        <v>48</v>
      </c>
      <c r="Q24" s="18">
        <v>586</v>
      </c>
      <c r="AC24" s="18">
        <v>0</v>
      </c>
      <c r="AD24" s="18">
        <v>0</v>
      </c>
      <c r="AE24" s="18">
        <v>0</v>
      </c>
      <c r="AG24" s="91" t="s">
        <v>261</v>
      </c>
      <c r="AH24" s="18" t="e">
        <f>SUM(AH25:AH27)</f>
        <v>#N/A</v>
      </c>
      <c r="AI24" s="18" t="e">
        <f>SUM(AI25:AI27)</f>
        <v>#N/A</v>
      </c>
      <c r="AK24" s="91" t="s">
        <v>261</v>
      </c>
      <c r="AL24" s="18" t="e">
        <v>#N/A</v>
      </c>
      <c r="AM24" s="18" t="e">
        <v>#N/A</v>
      </c>
    </row>
    <row r="25" spans="1:39" x14ac:dyDescent="0.2">
      <c r="A25" s="110" t="s">
        <v>76</v>
      </c>
      <c r="B25" s="18">
        <v>727</v>
      </c>
      <c r="C25" s="18">
        <v>693</v>
      </c>
      <c r="D25" s="18">
        <v>141</v>
      </c>
      <c r="E25" s="18">
        <v>109</v>
      </c>
      <c r="F25" s="18">
        <v>97</v>
      </c>
      <c r="G25" s="18">
        <v>104</v>
      </c>
      <c r="H25" s="18">
        <v>132</v>
      </c>
      <c r="I25" s="18">
        <v>137</v>
      </c>
      <c r="J25" s="18">
        <v>183</v>
      </c>
      <c r="K25" s="18">
        <v>160</v>
      </c>
      <c r="L25" s="18">
        <v>210</v>
      </c>
      <c r="M25" s="18">
        <v>257</v>
      </c>
      <c r="N25" s="18">
        <v>221</v>
      </c>
      <c r="O25" s="18">
        <v>238</v>
      </c>
      <c r="P25" s="18">
        <v>231</v>
      </c>
      <c r="Q25" s="18">
        <v>3640</v>
      </c>
      <c r="AC25" s="18">
        <v>0</v>
      </c>
      <c r="AD25" s="18">
        <v>0</v>
      </c>
      <c r="AE25" s="18">
        <v>0</v>
      </c>
      <c r="AG25" s="70" t="s">
        <v>21</v>
      </c>
      <c r="AH25" s="18" t="e">
        <f t="shared" si="0"/>
        <v>#N/A</v>
      </c>
      <c r="AI25" s="18" t="e">
        <f t="shared" si="0"/>
        <v>#N/A</v>
      </c>
      <c r="AK25" s="70" t="s">
        <v>21</v>
      </c>
      <c r="AL25" s="18" t="e">
        <v>#N/A</v>
      </c>
      <c r="AM25" s="18" t="e">
        <v>#N/A</v>
      </c>
    </row>
    <row r="26" spans="1:39" x14ac:dyDescent="0.2">
      <c r="A26" s="110" t="s">
        <v>75</v>
      </c>
      <c r="B26" s="18">
        <v>1061</v>
      </c>
      <c r="C26" s="18">
        <v>1013</v>
      </c>
      <c r="D26" s="18">
        <v>870</v>
      </c>
      <c r="E26" s="18">
        <v>862</v>
      </c>
      <c r="F26" s="18">
        <v>814</v>
      </c>
      <c r="G26" s="18">
        <v>783</v>
      </c>
      <c r="H26" s="18">
        <v>876</v>
      </c>
      <c r="I26" s="18">
        <v>880</v>
      </c>
      <c r="J26" s="18">
        <v>974</v>
      </c>
      <c r="K26" s="18">
        <v>796</v>
      </c>
      <c r="L26" s="18">
        <v>943</v>
      </c>
      <c r="M26" s="18">
        <v>1178</v>
      </c>
      <c r="N26" s="18">
        <v>1181</v>
      </c>
      <c r="O26" s="18">
        <v>1229</v>
      </c>
      <c r="P26" s="18">
        <v>1100</v>
      </c>
      <c r="Q26" s="18">
        <v>14560</v>
      </c>
      <c r="AC26" s="18">
        <v>0</v>
      </c>
      <c r="AD26" s="18">
        <v>0</v>
      </c>
      <c r="AE26" s="18">
        <v>0</v>
      </c>
      <c r="AG26" s="70" t="s">
        <v>244</v>
      </c>
      <c r="AH26" s="18" t="e">
        <f t="shared" si="0"/>
        <v>#N/A</v>
      </c>
      <c r="AI26" s="18" t="e">
        <f t="shared" si="0"/>
        <v>#N/A</v>
      </c>
      <c r="AK26" s="70" t="s">
        <v>244</v>
      </c>
      <c r="AL26" s="18" t="e">
        <v>#N/A</v>
      </c>
      <c r="AM26" s="18" t="e">
        <v>#N/A</v>
      </c>
    </row>
    <row r="27" spans="1:39" x14ac:dyDescent="0.2">
      <c r="A27" s="110" t="s">
        <v>74</v>
      </c>
      <c r="B27" s="18">
        <v>14</v>
      </c>
      <c r="C27" s="18">
        <v>19</v>
      </c>
      <c r="D27" s="18">
        <v>36</v>
      </c>
      <c r="E27" s="18">
        <v>42</v>
      </c>
      <c r="F27" s="18">
        <v>68</v>
      </c>
      <c r="G27" s="18">
        <v>39</v>
      </c>
      <c r="H27" s="18">
        <v>31</v>
      </c>
      <c r="I27" s="18">
        <v>25</v>
      </c>
      <c r="J27" s="18">
        <v>26</v>
      </c>
      <c r="K27" s="18">
        <v>12</v>
      </c>
      <c r="L27" s="18">
        <v>10</v>
      </c>
      <c r="M27" s="18">
        <v>14</v>
      </c>
      <c r="N27" s="18">
        <v>15</v>
      </c>
      <c r="O27" s="18">
        <v>10</v>
      </c>
      <c r="P27" s="18">
        <v>11</v>
      </c>
      <c r="Q27" s="18">
        <v>372</v>
      </c>
      <c r="AC27" s="18">
        <v>0</v>
      </c>
      <c r="AD27" s="18">
        <v>0</v>
      </c>
      <c r="AE27" s="18">
        <v>0</v>
      </c>
      <c r="AG27" s="18" t="s">
        <v>162</v>
      </c>
      <c r="AH27" s="18" t="e">
        <f t="shared" si="0"/>
        <v>#N/A</v>
      </c>
      <c r="AI27" s="18" t="e">
        <f t="shared" si="0"/>
        <v>#N/A</v>
      </c>
      <c r="AK27" s="18" t="s">
        <v>162</v>
      </c>
      <c r="AL27" s="18" t="e">
        <v>#N/A</v>
      </c>
      <c r="AM27" s="18" t="e">
        <v>#N/A</v>
      </c>
    </row>
    <row r="28" spans="1:39" ht="15.75" x14ac:dyDescent="0.2">
      <c r="A28" s="110" t="s">
        <v>77</v>
      </c>
      <c r="B28" s="18">
        <v>38</v>
      </c>
      <c r="C28" s="18">
        <v>31</v>
      </c>
      <c r="D28" s="18">
        <v>159</v>
      </c>
      <c r="E28" s="18">
        <v>220</v>
      </c>
      <c r="F28" s="18">
        <v>220</v>
      </c>
      <c r="G28" s="18">
        <v>225</v>
      </c>
      <c r="H28" s="18">
        <v>234</v>
      </c>
      <c r="I28" s="18">
        <v>226</v>
      </c>
      <c r="J28" s="18">
        <v>237</v>
      </c>
      <c r="K28" s="18">
        <v>227</v>
      </c>
      <c r="L28" s="18">
        <v>265</v>
      </c>
      <c r="M28" s="18">
        <v>290</v>
      </c>
      <c r="N28" s="18">
        <v>258</v>
      </c>
      <c r="O28" s="18">
        <v>223</v>
      </c>
      <c r="P28" s="18">
        <v>211</v>
      </c>
      <c r="Q28" s="18">
        <v>3064</v>
      </c>
      <c r="AC28" s="18">
        <v>0</v>
      </c>
      <c r="AD28" s="18">
        <v>0</v>
      </c>
      <c r="AE28" s="18">
        <v>0</v>
      </c>
      <c r="AG28" s="111" t="s">
        <v>262</v>
      </c>
      <c r="AH28" s="18" t="e">
        <f>SUM(AH29:AH200)</f>
        <v>#N/A</v>
      </c>
      <c r="AI28" s="18" t="e">
        <f>SUM(AI29:AI200)</f>
        <v>#N/A</v>
      </c>
      <c r="AK28" s="111" t="s">
        <v>262</v>
      </c>
      <c r="AL28" s="18" t="e">
        <v>#N/A</v>
      </c>
      <c r="AM28" s="18" t="e">
        <v>#N/A</v>
      </c>
    </row>
    <row r="29" spans="1:39" x14ac:dyDescent="0.2">
      <c r="A29" s="110" t="s">
        <v>84</v>
      </c>
      <c r="B29" s="18">
        <v>84</v>
      </c>
      <c r="C29" s="18">
        <v>85</v>
      </c>
      <c r="D29" s="18">
        <v>19</v>
      </c>
      <c r="E29" s="18">
        <v>11</v>
      </c>
      <c r="F29" s="18">
        <v>12</v>
      </c>
      <c r="G29" s="18">
        <v>12</v>
      </c>
      <c r="H29" s="18">
        <v>16</v>
      </c>
      <c r="I29" s="18">
        <v>8</v>
      </c>
      <c r="J29" s="18">
        <v>13</v>
      </c>
      <c r="K29" s="18">
        <v>12</v>
      </c>
      <c r="L29" s="18">
        <v>17</v>
      </c>
      <c r="M29" s="18">
        <v>13</v>
      </c>
      <c r="N29" s="18">
        <v>19</v>
      </c>
      <c r="O29" s="18">
        <v>12</v>
      </c>
      <c r="P29" s="18">
        <v>9</v>
      </c>
      <c r="Q29" s="18">
        <v>342</v>
      </c>
      <c r="AC29" s="18">
        <v>0</v>
      </c>
      <c r="AD29" s="18">
        <v>0</v>
      </c>
      <c r="AE29" s="18">
        <v>0</v>
      </c>
      <c r="AG29" s="112" t="s">
        <v>242</v>
      </c>
      <c r="AH29" s="18" t="e">
        <f t="shared" si="0"/>
        <v>#N/A</v>
      </c>
      <c r="AI29" s="18" t="e">
        <f t="shared" si="0"/>
        <v>#N/A</v>
      </c>
      <c r="AK29" s="112" t="s">
        <v>242</v>
      </c>
      <c r="AL29" s="18" t="e">
        <v>#N/A</v>
      </c>
      <c r="AM29" s="18" t="e">
        <v>#N/A</v>
      </c>
    </row>
    <row r="30" spans="1:39" x14ac:dyDescent="0.2">
      <c r="A30" s="110" t="s">
        <v>83</v>
      </c>
      <c r="B30" s="18">
        <v>285</v>
      </c>
      <c r="C30" s="18">
        <v>231</v>
      </c>
      <c r="D30" s="18">
        <v>266</v>
      </c>
      <c r="E30" s="18">
        <v>218</v>
      </c>
      <c r="F30" s="18">
        <v>170</v>
      </c>
      <c r="G30" s="18">
        <v>169</v>
      </c>
      <c r="H30" s="18">
        <v>200</v>
      </c>
      <c r="I30" s="18">
        <v>203</v>
      </c>
      <c r="J30" s="18">
        <v>191</v>
      </c>
      <c r="K30" s="18">
        <v>181</v>
      </c>
      <c r="L30" s="18">
        <v>200</v>
      </c>
      <c r="M30" s="18">
        <v>176</v>
      </c>
      <c r="N30" s="18">
        <v>220</v>
      </c>
      <c r="O30" s="18">
        <v>188</v>
      </c>
      <c r="P30" s="18">
        <v>204</v>
      </c>
      <c r="Q30" s="18">
        <v>3102</v>
      </c>
      <c r="AC30" s="18">
        <v>0</v>
      </c>
      <c r="AD30" s="18">
        <v>0</v>
      </c>
      <c r="AE30" s="18">
        <v>0</v>
      </c>
      <c r="AG30" s="112" t="s">
        <v>98</v>
      </c>
      <c r="AH30" s="18" t="e">
        <f t="shared" si="0"/>
        <v>#N/A</v>
      </c>
      <c r="AI30" s="18" t="e">
        <f t="shared" si="0"/>
        <v>#N/A</v>
      </c>
      <c r="AK30" s="112" t="s">
        <v>98</v>
      </c>
      <c r="AL30" s="18" t="e">
        <v>#N/A</v>
      </c>
      <c r="AM30" s="18" t="e">
        <v>#N/A</v>
      </c>
    </row>
    <row r="31" spans="1:39" x14ac:dyDescent="0.2">
      <c r="A31" s="110" t="s">
        <v>82</v>
      </c>
      <c r="B31" s="18">
        <v>454</v>
      </c>
      <c r="C31" s="18">
        <v>430</v>
      </c>
      <c r="D31" s="18">
        <v>493</v>
      </c>
      <c r="E31" s="18">
        <v>521</v>
      </c>
      <c r="F31" s="18">
        <v>422</v>
      </c>
      <c r="G31" s="18">
        <v>425</v>
      </c>
      <c r="H31" s="18">
        <v>445</v>
      </c>
      <c r="I31" s="18">
        <v>394</v>
      </c>
      <c r="J31" s="18">
        <v>439</v>
      </c>
      <c r="K31" s="18">
        <v>379</v>
      </c>
      <c r="L31" s="18">
        <v>400</v>
      </c>
      <c r="M31" s="18">
        <v>337</v>
      </c>
      <c r="N31" s="18">
        <v>392</v>
      </c>
      <c r="O31" s="18">
        <v>320</v>
      </c>
      <c r="P31" s="18">
        <v>290</v>
      </c>
      <c r="Q31" s="18">
        <v>6141</v>
      </c>
      <c r="AC31" s="18">
        <v>0</v>
      </c>
      <c r="AD31" s="18">
        <v>0</v>
      </c>
      <c r="AE31" s="18">
        <v>0</v>
      </c>
      <c r="AG31" s="112" t="s">
        <v>73</v>
      </c>
      <c r="AH31" s="18" t="e">
        <f t="shared" si="0"/>
        <v>#N/A</v>
      </c>
      <c r="AI31" s="18" t="e">
        <f t="shared" si="0"/>
        <v>#N/A</v>
      </c>
      <c r="AK31" s="112" t="s">
        <v>73</v>
      </c>
      <c r="AL31" s="18" t="e">
        <v>#N/A</v>
      </c>
      <c r="AM31" s="18" t="e">
        <v>#N/A</v>
      </c>
    </row>
    <row r="32" spans="1:39" x14ac:dyDescent="0.2">
      <c r="A32" s="110" t="s">
        <v>85</v>
      </c>
      <c r="B32" s="18">
        <v>54</v>
      </c>
      <c r="C32" s="18">
        <v>39</v>
      </c>
      <c r="D32" s="18">
        <v>72</v>
      </c>
      <c r="E32" s="18">
        <v>65</v>
      </c>
      <c r="F32" s="18">
        <v>78</v>
      </c>
      <c r="G32" s="18">
        <v>80</v>
      </c>
      <c r="H32" s="18">
        <v>70</v>
      </c>
      <c r="I32" s="18">
        <v>99</v>
      </c>
      <c r="J32" s="18">
        <v>91</v>
      </c>
      <c r="K32" s="18">
        <v>80</v>
      </c>
      <c r="L32" s="18">
        <v>129</v>
      </c>
      <c r="M32" s="18">
        <v>135</v>
      </c>
      <c r="N32" s="18">
        <v>133</v>
      </c>
      <c r="O32" s="18">
        <v>106</v>
      </c>
      <c r="P32" s="18">
        <v>110</v>
      </c>
      <c r="Q32" s="18">
        <v>1341</v>
      </c>
      <c r="X32" s="109"/>
      <c r="AC32" s="18">
        <v>0</v>
      </c>
      <c r="AD32" s="18">
        <v>0</v>
      </c>
      <c r="AE32" s="18">
        <v>0</v>
      </c>
      <c r="AG32" s="112"/>
      <c r="AK32" s="112"/>
    </row>
    <row r="33" spans="1:37" x14ac:dyDescent="0.2">
      <c r="A33" s="110" t="s">
        <v>90</v>
      </c>
      <c r="B33" s="18">
        <v>7</v>
      </c>
      <c r="C33" s="18">
        <v>13</v>
      </c>
      <c r="D33" s="18">
        <v>1065</v>
      </c>
      <c r="E33" s="18">
        <v>1071</v>
      </c>
      <c r="F33" s="18">
        <v>1028</v>
      </c>
      <c r="G33" s="18">
        <v>984</v>
      </c>
      <c r="H33" s="18">
        <v>1067</v>
      </c>
      <c r="I33" s="18">
        <v>982</v>
      </c>
      <c r="J33" s="18">
        <v>1081</v>
      </c>
      <c r="K33" s="18">
        <v>1123</v>
      </c>
      <c r="L33" s="18">
        <v>1095</v>
      </c>
      <c r="M33" s="18">
        <v>1378</v>
      </c>
      <c r="N33" s="18">
        <v>1311</v>
      </c>
      <c r="O33" s="18">
        <v>1423</v>
      </c>
      <c r="P33" s="18">
        <v>1508</v>
      </c>
      <c r="Q33" s="18">
        <v>15136</v>
      </c>
      <c r="X33" s="109"/>
      <c r="AC33" s="18">
        <v>0</v>
      </c>
      <c r="AD33" s="18">
        <v>0</v>
      </c>
      <c r="AE33" s="18">
        <v>0</v>
      </c>
      <c r="AG33" s="112"/>
      <c r="AK33" s="112"/>
    </row>
    <row r="34" spans="1:37" x14ac:dyDescent="0.2">
      <c r="A34" s="110" t="s">
        <v>89</v>
      </c>
      <c r="B34" s="18">
        <v>6</v>
      </c>
      <c r="C34" s="18">
        <v>4</v>
      </c>
      <c r="D34" s="18">
        <v>300</v>
      </c>
      <c r="E34" s="18">
        <v>332</v>
      </c>
      <c r="F34" s="18">
        <v>310</v>
      </c>
      <c r="G34" s="18">
        <v>336</v>
      </c>
      <c r="H34" s="18">
        <v>295</v>
      </c>
      <c r="I34" s="18">
        <v>263</v>
      </c>
      <c r="J34" s="18">
        <v>271</v>
      </c>
      <c r="K34" s="18">
        <v>233</v>
      </c>
      <c r="L34" s="18">
        <v>228</v>
      </c>
      <c r="M34" s="18">
        <v>223</v>
      </c>
      <c r="N34" s="18">
        <v>255</v>
      </c>
      <c r="O34" s="18">
        <v>204</v>
      </c>
      <c r="P34" s="18">
        <v>231</v>
      </c>
      <c r="Q34" s="18">
        <v>3491</v>
      </c>
      <c r="X34" s="109"/>
      <c r="AC34" s="18">
        <v>0</v>
      </c>
      <c r="AD34" s="18">
        <v>0</v>
      </c>
      <c r="AE34" s="18">
        <v>0</v>
      </c>
      <c r="AG34" s="112"/>
      <c r="AK34" s="112"/>
    </row>
    <row r="35" spans="1:37" x14ac:dyDescent="0.2">
      <c r="A35" s="110" t="s">
        <v>91</v>
      </c>
      <c r="B35" s="18">
        <v>1</v>
      </c>
      <c r="D35" s="18">
        <v>272</v>
      </c>
      <c r="E35" s="18">
        <v>345</v>
      </c>
      <c r="F35" s="18">
        <v>338</v>
      </c>
      <c r="G35" s="18">
        <v>352</v>
      </c>
      <c r="H35" s="18">
        <v>410</v>
      </c>
      <c r="I35" s="18">
        <v>438</v>
      </c>
      <c r="J35" s="18">
        <v>498</v>
      </c>
      <c r="K35" s="18">
        <v>544</v>
      </c>
      <c r="L35" s="18">
        <v>644</v>
      </c>
      <c r="M35" s="18">
        <v>802</v>
      </c>
      <c r="N35" s="18">
        <v>798</v>
      </c>
      <c r="O35" s="18">
        <v>784</v>
      </c>
      <c r="P35" s="18">
        <v>788</v>
      </c>
      <c r="Q35" s="18">
        <v>7014</v>
      </c>
      <c r="X35" s="109"/>
      <c r="AC35" s="18">
        <v>0</v>
      </c>
      <c r="AD35" s="18">
        <v>0</v>
      </c>
      <c r="AE35" s="18">
        <v>0</v>
      </c>
      <c r="AG35" s="112"/>
      <c r="AK35" s="112"/>
    </row>
    <row r="36" spans="1:37" x14ac:dyDescent="0.2">
      <c r="A36" s="109" t="s">
        <v>150</v>
      </c>
      <c r="B36" s="18">
        <v>4653</v>
      </c>
      <c r="C36" s="18">
        <v>4108</v>
      </c>
      <c r="D36" s="18">
        <v>4060</v>
      </c>
      <c r="E36" s="18">
        <v>4217</v>
      </c>
      <c r="F36" s="18">
        <v>4520</v>
      </c>
      <c r="G36" s="18">
        <v>7123</v>
      </c>
      <c r="H36" s="18">
        <v>10223</v>
      </c>
      <c r="I36" s="18">
        <v>13516</v>
      </c>
      <c r="J36" s="18">
        <v>14816</v>
      </c>
      <c r="K36" s="18">
        <v>18275</v>
      </c>
      <c r="L36" s="18">
        <v>20013</v>
      </c>
      <c r="M36" s="18">
        <v>25529</v>
      </c>
      <c r="N36" s="18">
        <v>27466</v>
      </c>
      <c r="O36" s="18">
        <v>28186</v>
      </c>
      <c r="P36" s="18">
        <v>30380</v>
      </c>
      <c r="Q36" s="18">
        <v>217085</v>
      </c>
      <c r="X36" s="109"/>
      <c r="AC36" s="18">
        <v>0</v>
      </c>
      <c r="AD36" s="18">
        <v>0</v>
      </c>
      <c r="AE36" s="18">
        <v>0</v>
      </c>
      <c r="AG36" s="112"/>
      <c r="AK36" s="112"/>
    </row>
    <row r="37" spans="1:37" x14ac:dyDescent="0.2">
      <c r="A37" s="110" t="s">
        <v>154</v>
      </c>
      <c r="B37" s="18">
        <v>1137</v>
      </c>
      <c r="C37" s="18">
        <v>1016</v>
      </c>
      <c r="D37" s="18">
        <v>1931</v>
      </c>
      <c r="E37" s="18">
        <v>2187</v>
      </c>
      <c r="F37" s="18">
        <v>2470</v>
      </c>
      <c r="G37" s="18">
        <v>4216</v>
      </c>
      <c r="H37" s="18">
        <v>4758</v>
      </c>
      <c r="I37" s="18">
        <v>6269</v>
      </c>
      <c r="J37" s="18">
        <v>6912</v>
      </c>
      <c r="K37" s="18">
        <v>9030</v>
      </c>
      <c r="L37" s="18">
        <v>10493</v>
      </c>
      <c r="M37" s="18">
        <v>13521</v>
      </c>
      <c r="N37" s="18">
        <v>14231</v>
      </c>
      <c r="O37" s="18">
        <v>14403</v>
      </c>
      <c r="P37" s="18">
        <v>16405</v>
      </c>
      <c r="Q37" s="18">
        <v>108979</v>
      </c>
      <c r="X37" s="109"/>
      <c r="AC37" s="18">
        <v>0</v>
      </c>
      <c r="AD37" s="18">
        <v>0</v>
      </c>
      <c r="AE37" s="18">
        <v>0</v>
      </c>
      <c r="AG37" s="112"/>
      <c r="AK37" s="112"/>
    </row>
    <row r="38" spans="1:37" x14ac:dyDescent="0.2">
      <c r="A38" s="110" t="s">
        <v>151</v>
      </c>
      <c r="B38" s="18">
        <v>17</v>
      </c>
      <c r="C38" s="18">
        <v>14</v>
      </c>
      <c r="D38" s="18">
        <v>14</v>
      </c>
      <c r="E38" s="18">
        <v>21</v>
      </c>
      <c r="F38" s="18">
        <v>17</v>
      </c>
      <c r="G38" s="18">
        <v>26</v>
      </c>
      <c r="H38" s="18">
        <v>30</v>
      </c>
      <c r="I38" s="18">
        <v>46</v>
      </c>
      <c r="J38" s="18">
        <v>34</v>
      </c>
      <c r="K38" s="18">
        <v>53</v>
      </c>
      <c r="L38" s="18">
        <v>51</v>
      </c>
      <c r="M38" s="18">
        <v>43</v>
      </c>
      <c r="N38" s="18">
        <v>68</v>
      </c>
      <c r="O38" s="18">
        <v>52</v>
      </c>
      <c r="P38" s="18">
        <v>61</v>
      </c>
      <c r="Q38" s="18">
        <v>547</v>
      </c>
      <c r="X38" s="109"/>
      <c r="AC38" s="18">
        <v>0</v>
      </c>
      <c r="AD38" s="18">
        <v>0</v>
      </c>
      <c r="AE38" s="18">
        <v>0</v>
      </c>
      <c r="AG38" s="112"/>
      <c r="AK38" s="112"/>
    </row>
    <row r="39" spans="1:37" x14ac:dyDescent="0.2">
      <c r="A39" s="110" t="s">
        <v>152</v>
      </c>
      <c r="B39" s="18">
        <v>18</v>
      </c>
      <c r="C39" s="18">
        <v>26</v>
      </c>
      <c r="D39" s="18">
        <v>429</v>
      </c>
      <c r="E39" s="18">
        <v>442</v>
      </c>
      <c r="F39" s="18">
        <v>525</v>
      </c>
      <c r="G39" s="18">
        <v>587</v>
      </c>
      <c r="H39" s="18">
        <v>855</v>
      </c>
      <c r="I39" s="18">
        <v>1040</v>
      </c>
      <c r="J39" s="18">
        <v>1224</v>
      </c>
      <c r="K39" s="18">
        <v>1326</v>
      </c>
      <c r="L39" s="18">
        <v>1650</v>
      </c>
      <c r="M39" s="18">
        <v>2193</v>
      </c>
      <c r="N39" s="18">
        <v>2342</v>
      </c>
      <c r="O39" s="18">
        <v>2194</v>
      </c>
      <c r="P39" s="18">
        <v>2274</v>
      </c>
      <c r="Q39" s="18">
        <v>17125</v>
      </c>
      <c r="X39" s="109"/>
      <c r="AC39" s="18">
        <v>0</v>
      </c>
      <c r="AD39" s="18">
        <v>0</v>
      </c>
      <c r="AE39" s="18">
        <v>0</v>
      </c>
      <c r="AG39" s="112"/>
      <c r="AK39" s="112"/>
    </row>
    <row r="40" spans="1:37" x14ac:dyDescent="0.2">
      <c r="A40" s="110" t="s">
        <v>153</v>
      </c>
      <c r="B40" s="18">
        <v>3481</v>
      </c>
      <c r="C40" s="18">
        <v>3052</v>
      </c>
      <c r="D40" s="18">
        <v>1686</v>
      </c>
      <c r="E40" s="18">
        <v>1567</v>
      </c>
      <c r="F40" s="18">
        <v>1508</v>
      </c>
      <c r="G40" s="18">
        <v>2294</v>
      </c>
      <c r="H40" s="18">
        <v>4580</v>
      </c>
      <c r="I40" s="18">
        <v>6161</v>
      </c>
      <c r="J40" s="18">
        <v>6646</v>
      </c>
      <c r="K40" s="18">
        <v>7866</v>
      </c>
      <c r="L40" s="18">
        <v>7819</v>
      </c>
      <c r="M40" s="18">
        <v>9772</v>
      </c>
      <c r="N40" s="18">
        <v>10825</v>
      </c>
      <c r="O40" s="18">
        <v>11537</v>
      </c>
      <c r="P40" s="18">
        <v>11640</v>
      </c>
      <c r="Q40" s="18">
        <v>90434</v>
      </c>
      <c r="X40" s="109"/>
      <c r="AC40" s="18">
        <v>0</v>
      </c>
      <c r="AD40" s="18">
        <v>0</v>
      </c>
      <c r="AE40" s="18">
        <v>0</v>
      </c>
      <c r="AG40" s="112"/>
      <c r="AK40" s="112"/>
    </row>
    <row r="41" spans="1:37" x14ac:dyDescent="0.2">
      <c r="A41" s="109" t="s">
        <v>57</v>
      </c>
      <c r="B41" s="18">
        <v>15724</v>
      </c>
      <c r="C41" s="18">
        <v>15311</v>
      </c>
      <c r="D41" s="18">
        <v>15277</v>
      </c>
      <c r="E41" s="18">
        <v>15130</v>
      </c>
      <c r="F41" s="18">
        <v>15526</v>
      </c>
      <c r="G41" s="18">
        <v>17572</v>
      </c>
      <c r="H41" s="18">
        <v>20652</v>
      </c>
      <c r="I41" s="18">
        <v>24110</v>
      </c>
      <c r="J41" s="18">
        <v>24905</v>
      </c>
      <c r="K41" s="18">
        <v>26360</v>
      </c>
      <c r="L41" s="18">
        <v>24238</v>
      </c>
      <c r="M41" s="18">
        <v>31524</v>
      </c>
      <c r="N41" s="18">
        <v>33388</v>
      </c>
      <c r="O41" s="18">
        <v>36594</v>
      </c>
      <c r="P41" s="18">
        <v>39773</v>
      </c>
      <c r="Q41" s="18">
        <v>356084</v>
      </c>
      <c r="X41" s="109"/>
      <c r="AC41" s="18">
        <v>0</v>
      </c>
      <c r="AD41" s="18">
        <v>0</v>
      </c>
      <c r="AE41" s="18">
        <v>0</v>
      </c>
      <c r="AG41" s="112"/>
      <c r="AK41" s="112"/>
    </row>
    <row r="42" spans="1:37" x14ac:dyDescent="0.2">
      <c r="A42" s="110" t="s">
        <v>62</v>
      </c>
      <c r="B42" s="18">
        <v>6001</v>
      </c>
      <c r="C42" s="18">
        <v>5794</v>
      </c>
      <c r="D42" s="18">
        <v>5706</v>
      </c>
      <c r="E42" s="18">
        <v>5865</v>
      </c>
      <c r="F42" s="18">
        <v>5733</v>
      </c>
      <c r="G42" s="18">
        <v>5992</v>
      </c>
      <c r="H42" s="18">
        <v>6497</v>
      </c>
      <c r="I42" s="18">
        <v>7120</v>
      </c>
      <c r="J42" s="18">
        <v>7457</v>
      </c>
      <c r="K42" s="18">
        <v>7977</v>
      </c>
      <c r="L42" s="18">
        <v>7285</v>
      </c>
      <c r="M42" s="18">
        <v>9955</v>
      </c>
      <c r="N42" s="18">
        <v>11136</v>
      </c>
      <c r="O42" s="18">
        <v>12311</v>
      </c>
      <c r="P42" s="18">
        <v>13259</v>
      </c>
      <c r="Q42" s="18">
        <v>118088</v>
      </c>
      <c r="X42" s="109"/>
      <c r="AC42" s="18">
        <v>0</v>
      </c>
      <c r="AD42" s="18">
        <v>0</v>
      </c>
      <c r="AE42" s="18">
        <v>0</v>
      </c>
      <c r="AG42" s="112"/>
      <c r="AK42" s="112"/>
    </row>
    <row r="43" spans="1:37" x14ac:dyDescent="0.2">
      <c r="A43" s="110" t="s">
        <v>59</v>
      </c>
      <c r="B43" s="18">
        <v>4139</v>
      </c>
      <c r="C43" s="18">
        <v>4072</v>
      </c>
      <c r="D43" s="18">
        <v>4022</v>
      </c>
      <c r="E43" s="18">
        <v>4172</v>
      </c>
      <c r="F43" s="18">
        <v>4190</v>
      </c>
      <c r="G43" s="18">
        <v>4242</v>
      </c>
      <c r="H43" s="18">
        <v>4562</v>
      </c>
      <c r="I43" s="18">
        <v>4703</v>
      </c>
      <c r="J43" s="18">
        <v>4546</v>
      </c>
      <c r="K43" s="18">
        <v>4634</v>
      </c>
      <c r="L43" s="18">
        <v>2973</v>
      </c>
      <c r="M43" s="18">
        <v>4148</v>
      </c>
      <c r="N43" s="18">
        <v>4029</v>
      </c>
      <c r="O43" s="18">
        <v>4297</v>
      </c>
      <c r="P43" s="18">
        <v>4186</v>
      </c>
      <c r="Q43" s="18">
        <v>62915</v>
      </c>
      <c r="X43" s="109"/>
      <c r="AC43" s="18">
        <v>0</v>
      </c>
      <c r="AD43" s="18">
        <v>0</v>
      </c>
      <c r="AE43" s="18">
        <v>0</v>
      </c>
      <c r="AG43" s="112"/>
      <c r="AK43" s="112"/>
    </row>
    <row r="44" spans="1:37" x14ac:dyDescent="0.2">
      <c r="A44" s="110" t="s">
        <v>60</v>
      </c>
      <c r="B44" s="18">
        <v>1073</v>
      </c>
      <c r="C44" s="18">
        <v>1192</v>
      </c>
      <c r="D44" s="18">
        <v>1218</v>
      </c>
      <c r="E44" s="18">
        <v>1387</v>
      </c>
      <c r="F44" s="18">
        <v>1753</v>
      </c>
      <c r="G44" s="18">
        <v>2971</v>
      </c>
      <c r="H44" s="18">
        <v>4590</v>
      </c>
      <c r="I44" s="18">
        <v>6733</v>
      </c>
      <c r="J44" s="18">
        <v>6972</v>
      </c>
      <c r="K44" s="18">
        <v>7637</v>
      </c>
      <c r="L44" s="18">
        <v>8134</v>
      </c>
      <c r="M44" s="18">
        <v>9399</v>
      </c>
      <c r="N44" s="18">
        <v>9592</v>
      </c>
      <c r="O44" s="18">
        <v>10328</v>
      </c>
      <c r="P44" s="18">
        <v>11231</v>
      </c>
      <c r="Q44" s="18">
        <v>84210</v>
      </c>
      <c r="X44" s="109"/>
      <c r="AC44" s="18">
        <v>0</v>
      </c>
      <c r="AD44" s="18">
        <v>0</v>
      </c>
      <c r="AE44" s="18">
        <v>0</v>
      </c>
      <c r="AG44" s="112"/>
      <c r="AK44" s="112"/>
    </row>
    <row r="45" spans="1:37" x14ac:dyDescent="0.2">
      <c r="A45" s="110" t="s">
        <v>61</v>
      </c>
      <c r="B45" s="18">
        <v>3024</v>
      </c>
      <c r="C45" s="18">
        <v>2895</v>
      </c>
      <c r="D45" s="18">
        <v>2775</v>
      </c>
      <c r="E45" s="18">
        <v>1921</v>
      </c>
      <c r="F45" s="18">
        <v>2103</v>
      </c>
      <c r="G45" s="18">
        <v>2378</v>
      </c>
      <c r="H45" s="18">
        <v>2686</v>
      </c>
      <c r="I45" s="18">
        <v>3026</v>
      </c>
      <c r="J45" s="18">
        <v>3063</v>
      </c>
      <c r="K45" s="18">
        <v>3187</v>
      </c>
      <c r="L45" s="18">
        <v>2800</v>
      </c>
      <c r="M45" s="18">
        <v>3567</v>
      </c>
      <c r="N45" s="18">
        <v>3778</v>
      </c>
      <c r="O45" s="18">
        <v>3858</v>
      </c>
      <c r="P45" s="18">
        <v>4013</v>
      </c>
      <c r="Q45" s="18">
        <v>45074</v>
      </c>
      <c r="X45" s="109"/>
      <c r="AC45" s="18">
        <v>0</v>
      </c>
      <c r="AD45" s="18">
        <v>0</v>
      </c>
      <c r="AE45" s="18">
        <v>0</v>
      </c>
      <c r="AG45" s="112"/>
      <c r="AK45" s="112"/>
    </row>
    <row r="46" spans="1:37" x14ac:dyDescent="0.2">
      <c r="A46" s="110" t="s">
        <v>63</v>
      </c>
      <c r="B46" s="18">
        <v>1487</v>
      </c>
      <c r="C46" s="18">
        <v>1357</v>
      </c>
      <c r="D46" s="18">
        <v>742</v>
      </c>
      <c r="E46" s="18">
        <v>753</v>
      </c>
      <c r="F46" s="18">
        <v>792</v>
      </c>
      <c r="G46" s="18">
        <v>919</v>
      </c>
      <c r="H46" s="18">
        <v>1120</v>
      </c>
      <c r="I46" s="18">
        <v>1295</v>
      </c>
      <c r="J46" s="18">
        <v>1533</v>
      </c>
      <c r="K46" s="18">
        <v>1604</v>
      </c>
      <c r="L46" s="18">
        <v>1645</v>
      </c>
      <c r="M46" s="18">
        <v>2557</v>
      </c>
      <c r="N46" s="18">
        <v>2838</v>
      </c>
      <c r="O46" s="18">
        <v>3326</v>
      </c>
      <c r="P46" s="18">
        <v>4099</v>
      </c>
      <c r="Q46" s="18">
        <v>26067</v>
      </c>
      <c r="X46" s="109"/>
      <c r="AC46" s="18">
        <v>0</v>
      </c>
      <c r="AD46" s="18">
        <v>0</v>
      </c>
      <c r="AE46" s="18">
        <v>0</v>
      </c>
      <c r="AG46" s="112"/>
      <c r="AK46" s="112"/>
    </row>
    <row r="47" spans="1:37" x14ac:dyDescent="0.2">
      <c r="A47" s="110" t="s">
        <v>23</v>
      </c>
      <c r="C47" s="18">
        <v>1</v>
      </c>
      <c r="D47" s="18">
        <v>814</v>
      </c>
      <c r="E47" s="18">
        <v>1032</v>
      </c>
      <c r="F47" s="18">
        <v>955</v>
      </c>
      <c r="G47" s="18">
        <v>1070</v>
      </c>
      <c r="H47" s="18">
        <v>1197</v>
      </c>
      <c r="I47" s="18">
        <v>1233</v>
      </c>
      <c r="J47" s="18">
        <v>1334</v>
      </c>
      <c r="K47" s="18">
        <v>1321</v>
      </c>
      <c r="L47" s="18">
        <v>1401</v>
      </c>
      <c r="M47" s="18">
        <v>1898</v>
      </c>
      <c r="N47" s="18">
        <v>2015</v>
      </c>
      <c r="O47" s="18">
        <v>2474</v>
      </c>
      <c r="P47" s="18">
        <v>2985</v>
      </c>
      <c r="Q47" s="18">
        <v>19730</v>
      </c>
      <c r="X47" s="109"/>
      <c r="AC47" s="18">
        <v>0</v>
      </c>
      <c r="AD47" s="18">
        <v>0</v>
      </c>
      <c r="AE47" s="18">
        <v>0</v>
      </c>
      <c r="AG47" s="112"/>
      <c r="AK47" s="112"/>
    </row>
    <row r="48" spans="1:37" x14ac:dyDescent="0.2">
      <c r="A48" s="109" t="s">
        <v>141</v>
      </c>
      <c r="B48" s="18">
        <v>773</v>
      </c>
      <c r="C48" s="18">
        <v>748</v>
      </c>
      <c r="D48" s="18">
        <v>635</v>
      </c>
      <c r="E48" s="18">
        <v>561</v>
      </c>
      <c r="F48" s="18">
        <v>481</v>
      </c>
      <c r="G48" s="18">
        <v>460</v>
      </c>
      <c r="H48" s="18">
        <v>543</v>
      </c>
      <c r="I48" s="18">
        <v>501</v>
      </c>
      <c r="J48" s="18">
        <v>551</v>
      </c>
      <c r="K48" s="18">
        <v>599</v>
      </c>
      <c r="L48" s="18">
        <v>670</v>
      </c>
      <c r="M48" s="18">
        <v>752</v>
      </c>
      <c r="N48" s="18">
        <v>922</v>
      </c>
      <c r="O48" s="18">
        <v>933</v>
      </c>
      <c r="P48" s="18">
        <v>949</v>
      </c>
      <c r="Q48" s="18">
        <v>10078</v>
      </c>
      <c r="X48" s="109"/>
      <c r="AC48" s="18">
        <v>0</v>
      </c>
      <c r="AD48" s="18">
        <v>0</v>
      </c>
      <c r="AE48" s="18">
        <v>0</v>
      </c>
      <c r="AG48" s="112"/>
      <c r="AK48" s="112"/>
    </row>
    <row r="49" spans="1:37" x14ac:dyDescent="0.2">
      <c r="A49" s="110" t="s">
        <v>146</v>
      </c>
      <c r="B49" s="18">
        <v>1</v>
      </c>
      <c r="D49" s="18">
        <v>2</v>
      </c>
      <c r="E49" s="18">
        <v>4</v>
      </c>
      <c r="F49" s="18">
        <v>1</v>
      </c>
      <c r="H49" s="18">
        <v>2</v>
      </c>
      <c r="J49" s="18">
        <v>2</v>
      </c>
      <c r="M49" s="18">
        <v>2</v>
      </c>
      <c r="N49" s="18">
        <v>1</v>
      </c>
      <c r="Q49" s="18">
        <v>15</v>
      </c>
      <c r="X49" s="109"/>
      <c r="AC49" s="18">
        <v>0</v>
      </c>
      <c r="AD49" s="18">
        <v>0</v>
      </c>
      <c r="AE49" s="18">
        <v>0</v>
      </c>
      <c r="AG49" s="112"/>
      <c r="AK49" s="112"/>
    </row>
    <row r="50" spans="1:37" x14ac:dyDescent="0.2">
      <c r="A50" s="110" t="s">
        <v>145</v>
      </c>
      <c r="B50" s="18">
        <v>32</v>
      </c>
      <c r="C50" s="18">
        <v>16</v>
      </c>
      <c r="D50" s="18">
        <v>15</v>
      </c>
      <c r="E50" s="18">
        <v>10</v>
      </c>
      <c r="F50" s="18">
        <v>10</v>
      </c>
      <c r="G50" s="18">
        <v>9</v>
      </c>
      <c r="H50" s="18">
        <v>14</v>
      </c>
      <c r="I50" s="18">
        <v>9</v>
      </c>
      <c r="J50" s="18">
        <v>19</v>
      </c>
      <c r="K50" s="18">
        <v>16</v>
      </c>
      <c r="L50" s="18">
        <v>17</v>
      </c>
      <c r="M50" s="18">
        <v>13</v>
      </c>
      <c r="N50" s="18">
        <v>6</v>
      </c>
      <c r="O50" s="18">
        <v>11</v>
      </c>
      <c r="P50" s="18">
        <v>12</v>
      </c>
      <c r="Q50" s="18">
        <v>209</v>
      </c>
      <c r="X50" s="109"/>
      <c r="AC50" s="18">
        <v>0</v>
      </c>
      <c r="AD50" s="18">
        <v>0</v>
      </c>
      <c r="AE50" s="18">
        <v>0</v>
      </c>
      <c r="AG50" s="112"/>
      <c r="AK50" s="112"/>
    </row>
    <row r="51" spans="1:37" x14ac:dyDescent="0.2">
      <c r="A51" s="110" t="s">
        <v>142</v>
      </c>
      <c r="B51" s="18">
        <v>625</v>
      </c>
      <c r="C51" s="18">
        <v>616</v>
      </c>
      <c r="D51" s="18">
        <v>528</v>
      </c>
      <c r="E51" s="18">
        <v>432</v>
      </c>
      <c r="F51" s="18">
        <v>391</v>
      </c>
      <c r="G51" s="18">
        <v>365</v>
      </c>
      <c r="H51" s="18">
        <v>414</v>
      </c>
      <c r="I51" s="18">
        <v>405</v>
      </c>
      <c r="J51" s="18">
        <v>421</v>
      </c>
      <c r="K51" s="18">
        <v>484</v>
      </c>
      <c r="L51" s="18">
        <v>519</v>
      </c>
      <c r="M51" s="18">
        <v>612</v>
      </c>
      <c r="N51" s="18">
        <v>764</v>
      </c>
      <c r="O51" s="18">
        <v>775</v>
      </c>
      <c r="P51" s="18">
        <v>789</v>
      </c>
      <c r="Q51" s="18">
        <v>8140</v>
      </c>
      <c r="X51" s="109"/>
      <c r="AC51" s="18">
        <v>0</v>
      </c>
      <c r="AD51" s="18">
        <v>0</v>
      </c>
      <c r="AE51" s="18">
        <v>0</v>
      </c>
      <c r="AG51" s="112"/>
      <c r="AK51" s="112"/>
    </row>
    <row r="52" spans="1:37" x14ac:dyDescent="0.2">
      <c r="A52" s="110" t="s">
        <v>147</v>
      </c>
      <c r="B52" s="18">
        <v>84</v>
      </c>
      <c r="C52" s="18">
        <v>94</v>
      </c>
      <c r="D52" s="18">
        <v>79</v>
      </c>
      <c r="E52" s="18">
        <v>88</v>
      </c>
      <c r="F52" s="18">
        <v>64</v>
      </c>
      <c r="G52" s="18">
        <v>69</v>
      </c>
      <c r="H52" s="18">
        <v>95</v>
      </c>
      <c r="I52" s="18">
        <v>67</v>
      </c>
      <c r="J52" s="18">
        <v>88</v>
      </c>
      <c r="K52" s="18">
        <v>84</v>
      </c>
      <c r="L52" s="18">
        <v>116</v>
      </c>
      <c r="M52" s="18">
        <v>90</v>
      </c>
      <c r="N52" s="18">
        <v>110</v>
      </c>
      <c r="O52" s="18">
        <v>126</v>
      </c>
      <c r="P52" s="18">
        <v>107</v>
      </c>
      <c r="Q52" s="18">
        <v>1361</v>
      </c>
      <c r="X52" s="109"/>
      <c r="AC52" s="18">
        <v>0</v>
      </c>
      <c r="AD52" s="18">
        <v>0</v>
      </c>
      <c r="AE52" s="18">
        <v>0</v>
      </c>
      <c r="AG52" s="112"/>
      <c r="AK52" s="112"/>
    </row>
    <row r="53" spans="1:37" x14ac:dyDescent="0.2">
      <c r="A53" s="110" t="s">
        <v>144</v>
      </c>
      <c r="B53" s="18">
        <v>17</v>
      </c>
      <c r="C53" s="18">
        <v>7</v>
      </c>
      <c r="D53" s="18">
        <v>4</v>
      </c>
      <c r="E53" s="18">
        <v>11</v>
      </c>
      <c r="F53" s="18">
        <v>8</v>
      </c>
      <c r="G53" s="18">
        <v>10</v>
      </c>
      <c r="H53" s="18">
        <v>8</v>
      </c>
      <c r="I53" s="18">
        <v>9</v>
      </c>
      <c r="J53" s="18">
        <v>11</v>
      </c>
      <c r="K53" s="18">
        <v>3</v>
      </c>
      <c r="L53" s="18">
        <v>3</v>
      </c>
      <c r="M53" s="18">
        <v>7</v>
      </c>
      <c r="N53" s="18">
        <v>8</v>
      </c>
      <c r="O53" s="18">
        <v>5</v>
      </c>
      <c r="P53" s="18">
        <v>10</v>
      </c>
      <c r="Q53" s="18">
        <v>121</v>
      </c>
      <c r="X53" s="109"/>
      <c r="AC53" s="18">
        <v>0</v>
      </c>
      <c r="AD53" s="18">
        <v>0</v>
      </c>
      <c r="AE53" s="18">
        <v>0</v>
      </c>
      <c r="AG53" s="112"/>
      <c r="AK53" s="112"/>
    </row>
    <row r="54" spans="1:37" x14ac:dyDescent="0.2">
      <c r="A54" s="110" t="s">
        <v>143</v>
      </c>
      <c r="B54" s="18">
        <v>14</v>
      </c>
      <c r="C54" s="18">
        <v>15</v>
      </c>
      <c r="D54" s="18">
        <v>7</v>
      </c>
      <c r="E54" s="18">
        <v>16</v>
      </c>
      <c r="F54" s="18">
        <v>7</v>
      </c>
      <c r="G54" s="18">
        <v>7</v>
      </c>
      <c r="H54" s="18">
        <v>10</v>
      </c>
      <c r="I54" s="18">
        <v>11</v>
      </c>
      <c r="J54" s="18">
        <v>10</v>
      </c>
      <c r="K54" s="18">
        <v>12</v>
      </c>
      <c r="L54" s="18">
        <v>15</v>
      </c>
      <c r="M54" s="18">
        <v>28</v>
      </c>
      <c r="N54" s="18">
        <v>33</v>
      </c>
      <c r="O54" s="18">
        <v>16</v>
      </c>
      <c r="P54" s="18">
        <v>31</v>
      </c>
      <c r="Q54" s="18">
        <v>232</v>
      </c>
      <c r="X54" s="109"/>
      <c r="AC54" s="18">
        <v>0</v>
      </c>
      <c r="AD54" s="18">
        <v>0</v>
      </c>
      <c r="AE54" s="18">
        <v>0</v>
      </c>
      <c r="AG54" s="112"/>
      <c r="AK54" s="112"/>
    </row>
    <row r="55" spans="1:37" x14ac:dyDescent="0.2">
      <c r="A55" s="109" t="s">
        <v>35</v>
      </c>
      <c r="B55" s="18">
        <v>16784</v>
      </c>
      <c r="C55" s="18">
        <v>11886</v>
      </c>
      <c r="D55" s="18">
        <v>17908</v>
      </c>
      <c r="E55" s="18">
        <v>14485</v>
      </c>
      <c r="F55" s="18">
        <v>12391</v>
      </c>
      <c r="G55" s="18">
        <v>13714</v>
      </c>
      <c r="H55" s="18">
        <v>14120</v>
      </c>
      <c r="I55" s="18">
        <v>15674</v>
      </c>
      <c r="J55" s="18">
        <v>13370</v>
      </c>
      <c r="K55" s="18">
        <v>15543</v>
      </c>
      <c r="L55" s="18">
        <v>14922</v>
      </c>
      <c r="M55" s="18">
        <v>15959</v>
      </c>
      <c r="N55" s="18">
        <v>17837</v>
      </c>
      <c r="O55" s="18">
        <v>17798</v>
      </c>
      <c r="P55" s="18">
        <v>16594</v>
      </c>
      <c r="Q55" s="18">
        <v>228985</v>
      </c>
      <c r="X55" s="109"/>
      <c r="AC55" s="18">
        <v>0</v>
      </c>
      <c r="AD55" s="18">
        <v>0</v>
      </c>
      <c r="AE55" s="18">
        <v>0</v>
      </c>
      <c r="AG55" s="112"/>
      <c r="AK55" s="112"/>
    </row>
    <row r="56" spans="1:37" x14ac:dyDescent="0.2">
      <c r="A56" s="110" t="s">
        <v>21</v>
      </c>
      <c r="B56" s="18">
        <v>6692</v>
      </c>
      <c r="C56" s="18">
        <v>5393</v>
      </c>
      <c r="D56" s="18">
        <v>5589</v>
      </c>
      <c r="E56" s="18">
        <v>4046</v>
      </c>
      <c r="F56" s="18">
        <v>3201</v>
      </c>
      <c r="G56" s="18">
        <v>3371</v>
      </c>
      <c r="H56" s="18">
        <v>3711</v>
      </c>
      <c r="I56" s="18">
        <v>3507</v>
      </c>
      <c r="J56" s="18">
        <v>3079</v>
      </c>
      <c r="K56" s="18">
        <v>3788</v>
      </c>
      <c r="L56" s="18">
        <v>3907</v>
      </c>
      <c r="M56" s="18">
        <v>4123</v>
      </c>
      <c r="N56" s="18">
        <v>3721</v>
      </c>
      <c r="O56" s="18">
        <v>4219</v>
      </c>
      <c r="P56" s="18">
        <v>4068</v>
      </c>
      <c r="Q56" s="18">
        <v>62415</v>
      </c>
      <c r="X56" s="109"/>
      <c r="AC56" s="18">
        <v>0</v>
      </c>
      <c r="AD56" s="18">
        <v>0</v>
      </c>
      <c r="AE56" s="18">
        <v>0</v>
      </c>
      <c r="AG56" s="112"/>
      <c r="AK56" s="112"/>
    </row>
    <row r="57" spans="1:37" x14ac:dyDescent="0.2">
      <c r="A57" s="110" t="s">
        <v>36</v>
      </c>
      <c r="B57" s="18">
        <v>214</v>
      </c>
      <c r="C57" s="18">
        <v>134</v>
      </c>
      <c r="D57" s="18">
        <v>302</v>
      </c>
      <c r="E57" s="18">
        <v>313</v>
      </c>
      <c r="F57" s="18">
        <v>86</v>
      </c>
      <c r="G57" s="18">
        <v>249</v>
      </c>
      <c r="H57" s="18">
        <v>131</v>
      </c>
      <c r="I57" s="18">
        <v>121</v>
      </c>
      <c r="J57" s="18">
        <v>103</v>
      </c>
      <c r="K57" s="18">
        <v>305</v>
      </c>
      <c r="L57" s="18">
        <v>179</v>
      </c>
      <c r="M57" s="18">
        <v>144</v>
      </c>
      <c r="N57" s="18">
        <v>121</v>
      </c>
      <c r="O57" s="18">
        <v>287</v>
      </c>
      <c r="P57" s="18">
        <v>245</v>
      </c>
      <c r="Q57" s="18">
        <v>2934</v>
      </c>
      <c r="X57" s="109"/>
      <c r="AC57" s="18">
        <v>0</v>
      </c>
      <c r="AD57" s="18">
        <v>0</v>
      </c>
      <c r="AE57" s="18">
        <v>0</v>
      </c>
      <c r="AG57" s="112"/>
      <c r="AK57" s="112"/>
    </row>
    <row r="58" spans="1:37" x14ac:dyDescent="0.2">
      <c r="A58" s="110" t="s">
        <v>38</v>
      </c>
      <c r="B58" s="18">
        <v>18</v>
      </c>
      <c r="C58" s="18">
        <v>19</v>
      </c>
      <c r="D58" s="18">
        <v>6030</v>
      </c>
      <c r="E58" s="18">
        <v>6748</v>
      </c>
      <c r="F58" s="18">
        <v>6990</v>
      </c>
      <c r="G58" s="18">
        <v>7540</v>
      </c>
      <c r="H58" s="18">
        <v>7977</v>
      </c>
      <c r="I58" s="18">
        <v>10011</v>
      </c>
      <c r="J58" s="18">
        <v>8505</v>
      </c>
      <c r="K58" s="18">
        <v>8619</v>
      </c>
      <c r="L58" s="18">
        <v>8141</v>
      </c>
      <c r="M58" s="18">
        <v>9269</v>
      </c>
      <c r="N58" s="18">
        <v>11923</v>
      </c>
      <c r="O58" s="18">
        <v>10630</v>
      </c>
      <c r="P58" s="18">
        <v>10224</v>
      </c>
      <c r="Q58" s="18">
        <v>112644</v>
      </c>
      <c r="X58" s="109"/>
      <c r="AC58" s="18">
        <v>0</v>
      </c>
      <c r="AD58" s="18">
        <v>0</v>
      </c>
      <c r="AE58" s="18">
        <v>0</v>
      </c>
      <c r="AG58" s="112"/>
      <c r="AK58" s="112"/>
    </row>
    <row r="59" spans="1:37" x14ac:dyDescent="0.2">
      <c r="A59" s="110" t="s">
        <v>23</v>
      </c>
      <c r="B59" s="18">
        <v>7395</v>
      </c>
      <c r="C59" s="18">
        <v>4656</v>
      </c>
      <c r="D59" s="18">
        <v>1653</v>
      </c>
      <c r="E59" s="18">
        <v>918</v>
      </c>
      <c r="F59" s="18">
        <v>528</v>
      </c>
      <c r="G59" s="18">
        <v>595</v>
      </c>
      <c r="H59" s="18">
        <v>575</v>
      </c>
      <c r="I59" s="18">
        <v>762</v>
      </c>
      <c r="J59" s="18">
        <v>531</v>
      </c>
      <c r="K59" s="18">
        <v>624</v>
      </c>
      <c r="L59" s="18">
        <v>629</v>
      </c>
      <c r="M59" s="18">
        <v>589</v>
      </c>
      <c r="N59" s="18">
        <v>766</v>
      </c>
      <c r="O59" s="18">
        <v>744</v>
      </c>
      <c r="P59" s="18">
        <v>670</v>
      </c>
      <c r="Q59" s="18">
        <v>21635</v>
      </c>
      <c r="X59" s="109"/>
      <c r="AC59" s="18">
        <v>0</v>
      </c>
      <c r="AD59" s="18">
        <v>0</v>
      </c>
      <c r="AE59" s="18">
        <v>0</v>
      </c>
      <c r="AG59" s="112"/>
      <c r="AK59" s="112"/>
    </row>
    <row r="60" spans="1:37" x14ac:dyDescent="0.2">
      <c r="A60" s="110" t="s">
        <v>37</v>
      </c>
      <c r="B60" s="18">
        <v>1582</v>
      </c>
      <c r="C60" s="18">
        <v>973</v>
      </c>
      <c r="D60" s="18">
        <v>3275</v>
      </c>
      <c r="E60" s="18">
        <v>1797</v>
      </c>
      <c r="F60" s="18">
        <v>914</v>
      </c>
      <c r="G60" s="18">
        <v>1366</v>
      </c>
      <c r="H60" s="18">
        <v>1112</v>
      </c>
      <c r="I60" s="18">
        <v>742</v>
      </c>
      <c r="J60" s="18">
        <v>682</v>
      </c>
      <c r="K60" s="18">
        <v>1630</v>
      </c>
      <c r="L60" s="18">
        <v>1504</v>
      </c>
      <c r="M60" s="18">
        <v>1026</v>
      </c>
      <c r="N60" s="18">
        <v>792</v>
      </c>
      <c r="O60" s="18">
        <v>1250</v>
      </c>
      <c r="P60" s="18">
        <v>861</v>
      </c>
      <c r="Q60" s="18">
        <v>19506</v>
      </c>
      <c r="X60" s="109"/>
      <c r="AC60" s="18">
        <v>0</v>
      </c>
      <c r="AD60" s="18">
        <v>0</v>
      </c>
      <c r="AE60" s="18">
        <v>0</v>
      </c>
      <c r="AG60" s="112"/>
      <c r="AK60" s="112"/>
    </row>
    <row r="61" spans="1:37" x14ac:dyDescent="0.2">
      <c r="A61" s="110" t="s">
        <v>22</v>
      </c>
      <c r="B61" s="18">
        <v>883</v>
      </c>
      <c r="C61" s="18">
        <v>711</v>
      </c>
      <c r="D61" s="18">
        <v>1059</v>
      </c>
      <c r="E61" s="18">
        <v>663</v>
      </c>
      <c r="F61" s="18">
        <v>672</v>
      </c>
      <c r="G61" s="18">
        <v>593</v>
      </c>
      <c r="H61" s="18">
        <v>614</v>
      </c>
      <c r="I61" s="18">
        <v>531</v>
      </c>
      <c r="J61" s="18">
        <v>470</v>
      </c>
      <c r="K61" s="18">
        <v>577</v>
      </c>
      <c r="L61" s="18">
        <v>562</v>
      </c>
      <c r="M61" s="18">
        <v>808</v>
      </c>
      <c r="N61" s="18">
        <v>514</v>
      </c>
      <c r="O61" s="18">
        <v>668</v>
      </c>
      <c r="P61" s="18">
        <v>526</v>
      </c>
      <c r="Q61" s="18">
        <v>9851</v>
      </c>
      <c r="X61" s="109"/>
      <c r="AC61" s="18">
        <v>0</v>
      </c>
      <c r="AD61" s="18">
        <v>0</v>
      </c>
      <c r="AE61" s="18">
        <v>0</v>
      </c>
      <c r="AG61" s="112"/>
      <c r="AK61" s="112"/>
    </row>
    <row r="62" spans="1:37" x14ac:dyDescent="0.2">
      <c r="A62" s="109" t="s">
        <v>272</v>
      </c>
      <c r="B62" s="18">
        <v>11397</v>
      </c>
      <c r="C62" s="18">
        <v>9416</v>
      </c>
      <c r="D62" s="18">
        <v>6115</v>
      </c>
      <c r="E62" s="18">
        <v>5484</v>
      </c>
      <c r="F62" s="18">
        <v>5085</v>
      </c>
      <c r="G62" s="18">
        <v>5897</v>
      </c>
      <c r="H62" s="18">
        <v>5870</v>
      </c>
      <c r="I62" s="18">
        <v>6586</v>
      </c>
      <c r="J62" s="18">
        <v>7059</v>
      </c>
      <c r="K62" s="18">
        <v>7238</v>
      </c>
      <c r="L62" s="18">
        <v>6488</v>
      </c>
      <c r="M62" s="18">
        <v>7885</v>
      </c>
      <c r="N62" s="18">
        <v>8826</v>
      </c>
      <c r="O62" s="18">
        <v>9478</v>
      </c>
      <c r="P62" s="18">
        <v>9679</v>
      </c>
      <c r="Q62" s="18">
        <v>112503</v>
      </c>
      <c r="X62" s="109"/>
      <c r="AC62" s="18">
        <v>0</v>
      </c>
      <c r="AD62" s="18">
        <v>0</v>
      </c>
      <c r="AE62" s="18">
        <v>0</v>
      </c>
      <c r="AG62" s="112"/>
      <c r="AK62" s="112"/>
    </row>
    <row r="63" spans="1:37" x14ac:dyDescent="0.2">
      <c r="A63" s="110" t="s">
        <v>166</v>
      </c>
      <c r="C63" s="18">
        <v>5</v>
      </c>
      <c r="D63" s="18">
        <v>924</v>
      </c>
      <c r="E63" s="18">
        <v>1070</v>
      </c>
      <c r="F63" s="18">
        <v>1080</v>
      </c>
      <c r="G63" s="18">
        <v>1227</v>
      </c>
      <c r="H63" s="18">
        <v>1299</v>
      </c>
      <c r="I63" s="18">
        <v>1363</v>
      </c>
      <c r="J63" s="18">
        <v>1406</v>
      </c>
      <c r="K63" s="18">
        <v>1573</v>
      </c>
      <c r="L63" s="18">
        <v>1388</v>
      </c>
      <c r="M63" s="18">
        <v>1702</v>
      </c>
      <c r="N63" s="18">
        <v>1956</v>
      </c>
      <c r="O63" s="18">
        <v>1868</v>
      </c>
      <c r="P63" s="18">
        <v>2032</v>
      </c>
      <c r="Q63" s="18">
        <v>18893</v>
      </c>
      <c r="X63" s="109"/>
      <c r="AC63" s="18">
        <v>0</v>
      </c>
      <c r="AD63" s="18">
        <v>0</v>
      </c>
      <c r="AE63" s="18">
        <v>0</v>
      </c>
      <c r="AG63" s="112"/>
      <c r="AK63" s="112"/>
    </row>
    <row r="64" spans="1:37" x14ac:dyDescent="0.2">
      <c r="A64" s="110" t="s">
        <v>163</v>
      </c>
      <c r="B64" s="18">
        <v>11397</v>
      </c>
      <c r="C64" s="18">
        <v>9411</v>
      </c>
      <c r="D64" s="18">
        <v>5191</v>
      </c>
      <c r="E64" s="18">
        <v>4414</v>
      </c>
      <c r="F64" s="18">
        <v>4005</v>
      </c>
      <c r="G64" s="18">
        <v>4670</v>
      </c>
      <c r="H64" s="18">
        <v>4571</v>
      </c>
      <c r="I64" s="18">
        <v>5223</v>
      </c>
      <c r="J64" s="18">
        <v>5653</v>
      </c>
      <c r="K64" s="18">
        <v>5665</v>
      </c>
      <c r="L64" s="18">
        <v>5100</v>
      </c>
      <c r="M64" s="18">
        <v>6183</v>
      </c>
      <c r="N64" s="18">
        <v>6870</v>
      </c>
      <c r="O64" s="18">
        <v>7610</v>
      </c>
      <c r="P64" s="18">
        <v>7647</v>
      </c>
      <c r="Q64" s="18">
        <v>93610</v>
      </c>
      <c r="X64" s="109"/>
      <c r="AC64" s="18">
        <v>0</v>
      </c>
      <c r="AD64" s="18">
        <v>0</v>
      </c>
      <c r="AE64" s="18">
        <v>0</v>
      </c>
      <c r="AG64" s="112"/>
      <c r="AK64" s="112"/>
    </row>
    <row r="65" spans="1:37" x14ac:dyDescent="0.2">
      <c r="A65" s="109" t="s">
        <v>105</v>
      </c>
      <c r="B65" s="18">
        <v>1755</v>
      </c>
      <c r="C65" s="18">
        <v>1604</v>
      </c>
      <c r="D65" s="18">
        <v>2000</v>
      </c>
      <c r="E65" s="18">
        <v>1857</v>
      </c>
      <c r="F65" s="18">
        <v>1844</v>
      </c>
      <c r="G65" s="18">
        <v>2072</v>
      </c>
      <c r="H65" s="18">
        <v>2291</v>
      </c>
      <c r="I65" s="18">
        <v>2744</v>
      </c>
      <c r="J65" s="18">
        <v>2868</v>
      </c>
      <c r="K65" s="18">
        <v>2961</v>
      </c>
      <c r="L65" s="18">
        <v>3011</v>
      </c>
      <c r="M65" s="18">
        <v>3329</v>
      </c>
      <c r="N65" s="18">
        <v>3907</v>
      </c>
      <c r="O65" s="18">
        <v>4150</v>
      </c>
      <c r="P65" s="18">
        <v>4310</v>
      </c>
      <c r="Q65" s="18">
        <v>40703</v>
      </c>
      <c r="X65" s="109"/>
      <c r="AC65" s="18">
        <v>0</v>
      </c>
      <c r="AD65" s="18">
        <v>0</v>
      </c>
      <c r="AE65" s="18">
        <v>0</v>
      </c>
      <c r="AG65" s="112"/>
      <c r="AK65" s="112"/>
    </row>
    <row r="66" spans="1:37" x14ac:dyDescent="0.2">
      <c r="A66" s="110" t="s">
        <v>106</v>
      </c>
      <c r="B66" s="18">
        <v>8</v>
      </c>
      <c r="D66" s="18">
        <v>5</v>
      </c>
      <c r="E66" s="18">
        <v>3</v>
      </c>
      <c r="F66" s="18">
        <v>6</v>
      </c>
      <c r="G66" s="18">
        <v>4</v>
      </c>
      <c r="H66" s="18">
        <v>13</v>
      </c>
      <c r="I66" s="18">
        <v>10</v>
      </c>
      <c r="J66" s="18">
        <v>2</v>
      </c>
      <c r="K66" s="18">
        <v>6</v>
      </c>
      <c r="L66" s="18">
        <v>5</v>
      </c>
      <c r="M66" s="18">
        <v>5</v>
      </c>
      <c r="N66" s="18">
        <v>3</v>
      </c>
      <c r="O66" s="18">
        <v>2</v>
      </c>
      <c r="P66" s="18">
        <v>3</v>
      </c>
      <c r="Q66" s="18">
        <v>75</v>
      </c>
      <c r="X66" s="109"/>
      <c r="AC66" s="18">
        <v>0</v>
      </c>
      <c r="AD66" s="18">
        <v>0</v>
      </c>
      <c r="AE66" s="18">
        <v>0</v>
      </c>
      <c r="AG66" s="112"/>
      <c r="AK66" s="112"/>
    </row>
    <row r="67" spans="1:37" x14ac:dyDescent="0.2">
      <c r="A67" s="110" t="s">
        <v>107</v>
      </c>
      <c r="B67" s="18">
        <v>26</v>
      </c>
      <c r="C67" s="18">
        <v>46</v>
      </c>
      <c r="D67" s="18">
        <v>18</v>
      </c>
      <c r="E67" s="18">
        <v>19</v>
      </c>
      <c r="F67" s="18">
        <v>16</v>
      </c>
      <c r="G67" s="18">
        <v>19</v>
      </c>
      <c r="H67" s="18">
        <v>28</v>
      </c>
      <c r="I67" s="18">
        <v>14</v>
      </c>
      <c r="J67" s="18">
        <v>21</v>
      </c>
      <c r="K67" s="18">
        <v>19</v>
      </c>
      <c r="L67" s="18">
        <v>24</v>
      </c>
      <c r="M67" s="18">
        <v>28</v>
      </c>
      <c r="N67" s="18">
        <v>31</v>
      </c>
      <c r="O67" s="18">
        <v>26</v>
      </c>
      <c r="P67" s="18">
        <v>21</v>
      </c>
      <c r="Q67" s="18">
        <v>356</v>
      </c>
      <c r="X67" s="109"/>
      <c r="AC67" s="18">
        <v>0</v>
      </c>
      <c r="AD67" s="18">
        <v>0</v>
      </c>
      <c r="AE67" s="18">
        <v>0</v>
      </c>
      <c r="AG67" s="112"/>
      <c r="AK67" s="112"/>
    </row>
    <row r="68" spans="1:37" x14ac:dyDescent="0.2">
      <c r="A68" s="110" t="s">
        <v>108</v>
      </c>
      <c r="B68" s="18">
        <v>48</v>
      </c>
      <c r="C68" s="18">
        <v>45</v>
      </c>
      <c r="D68" s="18">
        <v>76</v>
      </c>
      <c r="E68" s="18">
        <v>102</v>
      </c>
      <c r="F68" s="18">
        <v>86</v>
      </c>
      <c r="G68" s="18">
        <v>105</v>
      </c>
      <c r="H68" s="18">
        <v>102</v>
      </c>
      <c r="I68" s="18">
        <v>139</v>
      </c>
      <c r="J68" s="18">
        <v>101</v>
      </c>
      <c r="K68" s="18">
        <v>106</v>
      </c>
      <c r="L68" s="18">
        <v>71</v>
      </c>
      <c r="M68" s="18">
        <v>81</v>
      </c>
      <c r="N68" s="18">
        <v>148</v>
      </c>
      <c r="O68" s="18">
        <v>124</v>
      </c>
      <c r="P68" s="18">
        <v>135</v>
      </c>
      <c r="Q68" s="18">
        <v>1469</v>
      </c>
      <c r="X68" s="109"/>
      <c r="AC68" s="18">
        <v>0</v>
      </c>
      <c r="AD68" s="18">
        <v>0</v>
      </c>
      <c r="AE68" s="18">
        <v>0</v>
      </c>
      <c r="AG68" s="112"/>
      <c r="AK68" s="112"/>
    </row>
    <row r="69" spans="1:37" x14ac:dyDescent="0.2">
      <c r="A69" s="110" t="s">
        <v>109</v>
      </c>
      <c r="B69" s="18">
        <v>512</v>
      </c>
      <c r="C69" s="18">
        <v>446</v>
      </c>
      <c r="D69" s="18">
        <v>926</v>
      </c>
      <c r="E69" s="18">
        <v>818</v>
      </c>
      <c r="F69" s="18">
        <v>869</v>
      </c>
      <c r="G69" s="18">
        <v>905</v>
      </c>
      <c r="H69" s="18">
        <v>1174</v>
      </c>
      <c r="I69" s="18">
        <v>1322</v>
      </c>
      <c r="J69" s="18">
        <v>1418</v>
      </c>
      <c r="K69" s="18">
        <v>1459</v>
      </c>
      <c r="L69" s="18">
        <v>1639</v>
      </c>
      <c r="M69" s="18">
        <v>1939</v>
      </c>
      <c r="N69" s="18">
        <v>2400</v>
      </c>
      <c r="O69" s="18">
        <v>2603</v>
      </c>
      <c r="P69" s="18">
        <v>2720</v>
      </c>
      <c r="Q69" s="18">
        <v>21150</v>
      </c>
      <c r="X69" s="109"/>
      <c r="AC69" s="18">
        <v>0</v>
      </c>
      <c r="AD69" s="18">
        <v>0</v>
      </c>
      <c r="AE69" s="18">
        <v>0</v>
      </c>
      <c r="AG69" s="112"/>
      <c r="AK69" s="112"/>
    </row>
    <row r="70" spans="1:37" x14ac:dyDescent="0.2">
      <c r="A70" s="110" t="s">
        <v>110</v>
      </c>
      <c r="B70" s="18">
        <v>109</v>
      </c>
      <c r="C70" s="18">
        <v>122</v>
      </c>
      <c r="D70" s="18">
        <v>105</v>
      </c>
      <c r="E70" s="18">
        <v>98</v>
      </c>
      <c r="F70" s="18">
        <v>112</v>
      </c>
      <c r="G70" s="18">
        <v>113</v>
      </c>
      <c r="H70" s="18">
        <v>98</v>
      </c>
      <c r="I70" s="18">
        <v>101</v>
      </c>
      <c r="J70" s="18">
        <v>110</v>
      </c>
      <c r="K70" s="18">
        <v>95</v>
      </c>
      <c r="L70" s="18">
        <v>115</v>
      </c>
      <c r="M70" s="18">
        <v>101</v>
      </c>
      <c r="N70" s="18">
        <v>101</v>
      </c>
      <c r="O70" s="18">
        <v>102</v>
      </c>
      <c r="P70" s="18">
        <v>109</v>
      </c>
      <c r="Q70" s="18">
        <v>1591</v>
      </c>
      <c r="X70" s="109"/>
      <c r="AC70" s="18">
        <v>0</v>
      </c>
      <c r="AD70" s="18">
        <v>0</v>
      </c>
      <c r="AE70" s="18">
        <v>0</v>
      </c>
      <c r="AG70" s="112"/>
      <c r="AK70" s="112"/>
    </row>
    <row r="71" spans="1:37" x14ac:dyDescent="0.2">
      <c r="A71" s="110" t="s">
        <v>111</v>
      </c>
      <c r="B71" s="18">
        <v>198</v>
      </c>
      <c r="C71" s="18">
        <v>139</v>
      </c>
      <c r="D71" s="18">
        <v>165</v>
      </c>
      <c r="E71" s="18">
        <v>144</v>
      </c>
      <c r="F71" s="18">
        <v>111</v>
      </c>
      <c r="G71" s="18">
        <v>168</v>
      </c>
      <c r="H71" s="18">
        <v>161</v>
      </c>
      <c r="I71" s="18">
        <v>185</v>
      </c>
      <c r="J71" s="18">
        <v>188</v>
      </c>
      <c r="K71" s="18">
        <v>165</v>
      </c>
      <c r="L71" s="18">
        <v>218</v>
      </c>
      <c r="M71" s="18">
        <v>198</v>
      </c>
      <c r="N71" s="18">
        <v>191</v>
      </c>
      <c r="O71" s="18">
        <v>209</v>
      </c>
      <c r="P71" s="18">
        <v>213</v>
      </c>
      <c r="Q71" s="18">
        <v>2653</v>
      </c>
      <c r="X71" s="109"/>
      <c r="AC71" s="18">
        <v>0</v>
      </c>
      <c r="AD71" s="18">
        <v>0</v>
      </c>
      <c r="AE71" s="18">
        <v>0</v>
      </c>
      <c r="AG71" s="112"/>
      <c r="AK71" s="112"/>
    </row>
    <row r="72" spans="1:37" x14ac:dyDescent="0.2">
      <c r="A72" s="110" t="s">
        <v>112</v>
      </c>
      <c r="B72" s="18">
        <v>14</v>
      </c>
      <c r="C72" s="18">
        <v>14</v>
      </c>
      <c r="D72" s="18">
        <v>2</v>
      </c>
      <c r="E72" s="18">
        <v>5</v>
      </c>
      <c r="F72" s="18">
        <v>7</v>
      </c>
      <c r="G72" s="18">
        <v>7</v>
      </c>
      <c r="H72" s="18">
        <v>8</v>
      </c>
      <c r="I72" s="18">
        <v>11</v>
      </c>
      <c r="J72" s="18">
        <v>7</v>
      </c>
      <c r="K72" s="18">
        <v>4</v>
      </c>
      <c r="L72" s="18">
        <v>7</v>
      </c>
      <c r="M72" s="18">
        <v>6</v>
      </c>
      <c r="N72" s="18">
        <v>5</v>
      </c>
      <c r="O72" s="18">
        <v>4</v>
      </c>
      <c r="P72" s="18">
        <v>3</v>
      </c>
      <c r="Q72" s="18">
        <v>104</v>
      </c>
      <c r="X72" s="109"/>
      <c r="AC72" s="18">
        <v>0</v>
      </c>
      <c r="AD72" s="18">
        <v>0</v>
      </c>
      <c r="AE72" s="18">
        <v>0</v>
      </c>
      <c r="AG72" s="112"/>
      <c r="AK72" s="112"/>
    </row>
    <row r="73" spans="1:37" x14ac:dyDescent="0.2">
      <c r="A73" s="110" t="s">
        <v>113</v>
      </c>
      <c r="B73" s="18">
        <v>94</v>
      </c>
      <c r="C73" s="18">
        <v>89</v>
      </c>
      <c r="D73" s="18">
        <v>38</v>
      </c>
      <c r="E73" s="18">
        <v>20</v>
      </c>
      <c r="F73" s="18">
        <v>23</v>
      </c>
      <c r="G73" s="18">
        <v>41</v>
      </c>
      <c r="H73" s="18">
        <v>33</v>
      </c>
      <c r="I73" s="18">
        <v>24</v>
      </c>
      <c r="J73" s="18">
        <v>19</v>
      </c>
      <c r="K73" s="18">
        <v>18</v>
      </c>
      <c r="L73" s="18">
        <v>18</v>
      </c>
      <c r="M73" s="18">
        <v>24</v>
      </c>
      <c r="N73" s="18">
        <v>40</v>
      </c>
      <c r="O73" s="18">
        <v>22</v>
      </c>
      <c r="P73" s="18">
        <v>23</v>
      </c>
      <c r="Q73" s="18">
        <v>526</v>
      </c>
      <c r="X73" s="109"/>
      <c r="AC73" s="18">
        <v>0</v>
      </c>
      <c r="AD73" s="18">
        <v>0</v>
      </c>
      <c r="AE73" s="18">
        <v>0</v>
      </c>
      <c r="AG73" s="112"/>
      <c r="AK73" s="112"/>
    </row>
    <row r="74" spans="1:37" x14ac:dyDescent="0.2">
      <c r="A74" s="110" t="s">
        <v>114</v>
      </c>
      <c r="B74" s="18">
        <v>7</v>
      </c>
      <c r="C74" s="18">
        <v>8</v>
      </c>
      <c r="D74" s="18">
        <v>7</v>
      </c>
      <c r="E74" s="18">
        <v>10</v>
      </c>
      <c r="F74" s="18">
        <v>6</v>
      </c>
      <c r="G74" s="18">
        <v>10</v>
      </c>
      <c r="H74" s="18">
        <v>8</v>
      </c>
      <c r="I74" s="18">
        <v>14</v>
      </c>
      <c r="J74" s="18">
        <v>6</v>
      </c>
      <c r="K74" s="18">
        <v>9</v>
      </c>
      <c r="L74" s="18">
        <v>7</v>
      </c>
      <c r="M74" s="18">
        <v>9</v>
      </c>
      <c r="N74" s="18">
        <v>10</v>
      </c>
      <c r="O74" s="18">
        <v>10</v>
      </c>
      <c r="P74" s="18">
        <v>5</v>
      </c>
      <c r="Q74" s="18">
        <v>126</v>
      </c>
      <c r="X74" s="109"/>
      <c r="AC74" s="18">
        <v>0</v>
      </c>
      <c r="AD74" s="18">
        <v>0</v>
      </c>
      <c r="AE74" s="18">
        <v>0</v>
      </c>
      <c r="AG74" s="112"/>
      <c r="AK74" s="112"/>
    </row>
    <row r="75" spans="1:37" x14ac:dyDescent="0.2">
      <c r="A75" s="110" t="s">
        <v>115</v>
      </c>
      <c r="B75" s="18">
        <v>16</v>
      </c>
      <c r="C75" s="18">
        <v>12</v>
      </c>
      <c r="D75" s="18">
        <v>22</v>
      </c>
      <c r="E75" s="18">
        <v>14</v>
      </c>
      <c r="F75" s="18">
        <v>8</v>
      </c>
      <c r="G75" s="18">
        <v>10</v>
      </c>
      <c r="H75" s="18">
        <v>13</v>
      </c>
      <c r="I75" s="18">
        <v>14</v>
      </c>
      <c r="J75" s="18">
        <v>13</v>
      </c>
      <c r="K75" s="18">
        <v>20</v>
      </c>
      <c r="L75" s="18">
        <v>17</v>
      </c>
      <c r="M75" s="18">
        <v>15</v>
      </c>
      <c r="N75" s="18">
        <v>20</v>
      </c>
      <c r="O75" s="18">
        <v>20</v>
      </c>
      <c r="P75" s="18">
        <v>18</v>
      </c>
      <c r="Q75" s="18">
        <v>232</v>
      </c>
      <c r="X75" s="109"/>
      <c r="AC75" s="18">
        <v>0</v>
      </c>
      <c r="AD75" s="18">
        <v>0</v>
      </c>
      <c r="AE75" s="18">
        <v>0</v>
      </c>
      <c r="AG75" s="112"/>
      <c r="AK75" s="112"/>
    </row>
    <row r="76" spans="1:37" x14ac:dyDescent="0.2">
      <c r="A76" s="110" t="s">
        <v>116</v>
      </c>
      <c r="B76" s="18">
        <v>72</v>
      </c>
      <c r="C76" s="18">
        <v>65</v>
      </c>
      <c r="D76" s="18">
        <v>59</v>
      </c>
      <c r="E76" s="18">
        <v>45</v>
      </c>
      <c r="F76" s="18">
        <v>28</v>
      </c>
      <c r="G76" s="18">
        <v>38</v>
      </c>
      <c r="H76" s="18">
        <v>38</v>
      </c>
      <c r="I76" s="18">
        <v>51</v>
      </c>
      <c r="J76" s="18">
        <v>34</v>
      </c>
      <c r="K76" s="18">
        <v>40</v>
      </c>
      <c r="L76" s="18">
        <v>40</v>
      </c>
      <c r="M76" s="18">
        <v>34</v>
      </c>
      <c r="N76" s="18">
        <v>30</v>
      </c>
      <c r="O76" s="18">
        <v>33</v>
      </c>
      <c r="P76" s="18">
        <v>31</v>
      </c>
      <c r="Q76" s="18">
        <v>638</v>
      </c>
      <c r="X76" s="109"/>
      <c r="AC76" s="18">
        <v>0</v>
      </c>
      <c r="AD76" s="18">
        <v>0</v>
      </c>
      <c r="AE76" s="18">
        <v>0</v>
      </c>
      <c r="AG76" s="112"/>
      <c r="AK76" s="112"/>
    </row>
    <row r="77" spans="1:37" x14ac:dyDescent="0.2">
      <c r="A77" s="110" t="s">
        <v>117</v>
      </c>
      <c r="B77" s="18">
        <v>132</v>
      </c>
      <c r="C77" s="18">
        <v>151</v>
      </c>
      <c r="D77" s="18">
        <v>128</v>
      </c>
      <c r="E77" s="18">
        <v>131</v>
      </c>
      <c r="F77" s="18">
        <v>114</v>
      </c>
      <c r="G77" s="18">
        <v>133</v>
      </c>
      <c r="H77" s="18">
        <v>91</v>
      </c>
      <c r="I77" s="18">
        <v>124</v>
      </c>
      <c r="J77" s="18">
        <v>104</v>
      </c>
      <c r="K77" s="18">
        <v>121</v>
      </c>
      <c r="L77" s="18">
        <v>123</v>
      </c>
      <c r="M77" s="18">
        <v>102</v>
      </c>
      <c r="N77" s="18">
        <v>153</v>
      </c>
      <c r="O77" s="18">
        <v>149</v>
      </c>
      <c r="P77" s="18">
        <v>109</v>
      </c>
      <c r="Q77" s="18">
        <v>1865</v>
      </c>
      <c r="X77" s="109"/>
      <c r="AC77" s="18">
        <v>0</v>
      </c>
      <c r="AD77" s="18">
        <v>0</v>
      </c>
      <c r="AE77" s="18">
        <v>0</v>
      </c>
      <c r="AG77" s="112"/>
      <c r="AK77" s="112"/>
    </row>
    <row r="78" spans="1:37" x14ac:dyDescent="0.2">
      <c r="A78" s="110" t="s">
        <v>118</v>
      </c>
      <c r="D78" s="18">
        <v>1</v>
      </c>
      <c r="E78" s="18">
        <v>3</v>
      </c>
      <c r="G78" s="18">
        <v>1</v>
      </c>
      <c r="H78" s="18">
        <v>1</v>
      </c>
      <c r="I78" s="18">
        <v>2</v>
      </c>
      <c r="J78" s="18">
        <v>1</v>
      </c>
      <c r="M78" s="18">
        <v>2</v>
      </c>
      <c r="O78" s="18">
        <v>1</v>
      </c>
      <c r="P78" s="18">
        <v>2</v>
      </c>
      <c r="Q78" s="18">
        <v>14</v>
      </c>
      <c r="X78" s="109"/>
      <c r="AC78" s="18">
        <v>0</v>
      </c>
      <c r="AD78" s="18">
        <v>0</v>
      </c>
      <c r="AE78" s="18">
        <v>0</v>
      </c>
      <c r="AG78" s="112"/>
      <c r="AK78" s="112"/>
    </row>
    <row r="79" spans="1:37" x14ac:dyDescent="0.2">
      <c r="A79" s="110" t="s">
        <v>119</v>
      </c>
      <c r="B79" s="18">
        <v>3</v>
      </c>
      <c r="C79" s="18">
        <v>1</v>
      </c>
      <c r="D79" s="18">
        <v>3</v>
      </c>
      <c r="E79" s="18">
        <v>5</v>
      </c>
      <c r="F79" s="18">
        <v>6</v>
      </c>
      <c r="G79" s="18">
        <v>2</v>
      </c>
      <c r="H79" s="18">
        <v>9</v>
      </c>
      <c r="I79" s="18">
        <v>7</v>
      </c>
      <c r="J79" s="18">
        <v>8</v>
      </c>
      <c r="K79" s="18">
        <v>3</v>
      </c>
      <c r="L79" s="18">
        <v>4</v>
      </c>
      <c r="M79" s="18">
        <v>3</v>
      </c>
      <c r="N79" s="18">
        <v>5</v>
      </c>
      <c r="O79" s="18">
        <v>7</v>
      </c>
      <c r="P79" s="18">
        <v>6</v>
      </c>
      <c r="Q79" s="18">
        <v>72</v>
      </c>
      <c r="X79" s="109"/>
      <c r="AC79" s="18">
        <v>0</v>
      </c>
      <c r="AD79" s="18">
        <v>0</v>
      </c>
      <c r="AE79" s="18">
        <v>0</v>
      </c>
      <c r="AG79" s="112"/>
      <c r="AK79" s="112"/>
    </row>
    <row r="80" spans="1:37" x14ac:dyDescent="0.2">
      <c r="A80" s="110" t="s">
        <v>120</v>
      </c>
      <c r="B80" s="18">
        <v>55</v>
      </c>
      <c r="C80" s="18">
        <v>36</v>
      </c>
      <c r="D80" s="18">
        <v>42</v>
      </c>
      <c r="E80" s="18">
        <v>36</v>
      </c>
      <c r="F80" s="18">
        <v>35</v>
      </c>
      <c r="G80" s="18">
        <v>43</v>
      </c>
      <c r="H80" s="18">
        <v>46</v>
      </c>
      <c r="I80" s="18">
        <v>43</v>
      </c>
      <c r="J80" s="18">
        <v>56</v>
      </c>
      <c r="K80" s="18">
        <v>47</v>
      </c>
      <c r="L80" s="18">
        <v>39</v>
      </c>
      <c r="M80" s="18">
        <v>34</v>
      </c>
      <c r="N80" s="18">
        <v>34</v>
      </c>
      <c r="O80" s="18">
        <v>40</v>
      </c>
      <c r="P80" s="18">
        <v>35</v>
      </c>
      <c r="Q80" s="18">
        <v>621</v>
      </c>
      <c r="X80" s="109"/>
      <c r="AC80" s="18">
        <v>0</v>
      </c>
      <c r="AD80" s="18">
        <v>0</v>
      </c>
      <c r="AE80" s="18">
        <v>0</v>
      </c>
      <c r="AG80" s="112"/>
      <c r="AK80" s="112"/>
    </row>
    <row r="81" spans="1:37" x14ac:dyDescent="0.2">
      <c r="A81" s="110" t="s">
        <v>121</v>
      </c>
      <c r="B81" s="18">
        <v>75</v>
      </c>
      <c r="C81" s="18">
        <v>75</v>
      </c>
      <c r="D81" s="18">
        <v>78</v>
      </c>
      <c r="E81" s="18">
        <v>47</v>
      </c>
      <c r="F81" s="18">
        <v>60</v>
      </c>
      <c r="G81" s="18">
        <v>74</v>
      </c>
      <c r="H81" s="18">
        <v>60</v>
      </c>
      <c r="I81" s="18">
        <v>132</v>
      </c>
      <c r="J81" s="18">
        <v>143</v>
      </c>
      <c r="K81" s="18">
        <v>165</v>
      </c>
      <c r="L81" s="18">
        <v>123</v>
      </c>
      <c r="M81" s="18">
        <v>102</v>
      </c>
      <c r="N81" s="18">
        <v>116</v>
      </c>
      <c r="O81" s="18">
        <v>109</v>
      </c>
      <c r="P81" s="18">
        <v>110</v>
      </c>
      <c r="Q81" s="18">
        <v>1469</v>
      </c>
      <c r="X81" s="109"/>
      <c r="AC81" s="18">
        <v>0</v>
      </c>
      <c r="AD81" s="18">
        <v>0</v>
      </c>
      <c r="AE81" s="18">
        <v>0</v>
      </c>
      <c r="AG81" s="112"/>
      <c r="AK81" s="112"/>
    </row>
    <row r="82" spans="1:37" x14ac:dyDescent="0.2">
      <c r="A82" s="110" t="s">
        <v>122</v>
      </c>
      <c r="B82" s="18">
        <v>18</v>
      </c>
      <c r="C82" s="18">
        <v>16</v>
      </c>
      <c r="D82" s="18">
        <v>9</v>
      </c>
      <c r="E82" s="18">
        <v>11</v>
      </c>
      <c r="F82" s="18">
        <v>10</v>
      </c>
      <c r="G82" s="18">
        <v>11</v>
      </c>
      <c r="H82" s="18">
        <v>9</v>
      </c>
      <c r="I82" s="18">
        <v>6</v>
      </c>
      <c r="J82" s="18">
        <v>13</v>
      </c>
      <c r="K82" s="18">
        <v>19</v>
      </c>
      <c r="L82" s="18">
        <v>9</v>
      </c>
      <c r="M82" s="18">
        <v>10</v>
      </c>
      <c r="N82" s="18">
        <v>3</v>
      </c>
      <c r="O82" s="18">
        <v>6</v>
      </c>
      <c r="P82" s="18">
        <v>8</v>
      </c>
      <c r="Q82" s="18">
        <v>158</v>
      </c>
      <c r="X82" s="109"/>
      <c r="AC82" s="18">
        <v>0</v>
      </c>
      <c r="AD82" s="18">
        <v>0</v>
      </c>
      <c r="AE82" s="18">
        <v>0</v>
      </c>
      <c r="AG82" s="112"/>
      <c r="AK82" s="112"/>
    </row>
    <row r="83" spans="1:37" x14ac:dyDescent="0.2">
      <c r="A83" s="110" t="s">
        <v>123</v>
      </c>
      <c r="B83" s="18">
        <v>23</v>
      </c>
      <c r="C83" s="18">
        <v>30</v>
      </c>
      <c r="D83" s="18">
        <v>14</v>
      </c>
      <c r="E83" s="18">
        <v>17</v>
      </c>
      <c r="F83" s="18">
        <v>18</v>
      </c>
      <c r="G83" s="18">
        <v>23</v>
      </c>
      <c r="H83" s="18">
        <v>29</v>
      </c>
      <c r="I83" s="18">
        <v>14</v>
      </c>
      <c r="J83" s="18">
        <v>8</v>
      </c>
      <c r="K83" s="18">
        <v>31</v>
      </c>
      <c r="L83" s="18">
        <v>19</v>
      </c>
      <c r="M83" s="18">
        <v>27</v>
      </c>
      <c r="N83" s="18">
        <v>18</v>
      </c>
      <c r="O83" s="18">
        <v>21</v>
      </c>
      <c r="P83" s="18">
        <v>25</v>
      </c>
      <c r="Q83" s="18">
        <v>317</v>
      </c>
      <c r="X83" s="109"/>
      <c r="AC83" s="18">
        <v>0</v>
      </c>
      <c r="AD83" s="18">
        <v>0</v>
      </c>
      <c r="AE83" s="18">
        <v>0</v>
      </c>
      <c r="AG83" s="112"/>
      <c r="AK83" s="112"/>
    </row>
    <row r="84" spans="1:37" x14ac:dyDescent="0.2">
      <c r="A84" s="110" t="s">
        <v>124</v>
      </c>
      <c r="B84" s="18">
        <v>34</v>
      </c>
      <c r="C84" s="18">
        <v>25</v>
      </c>
      <c r="D84" s="18">
        <v>24</v>
      </c>
      <c r="E84" s="18">
        <v>32</v>
      </c>
      <c r="F84" s="18">
        <v>28</v>
      </c>
      <c r="G84" s="18">
        <v>18</v>
      </c>
      <c r="H84" s="18">
        <v>36</v>
      </c>
      <c r="I84" s="18">
        <v>29</v>
      </c>
      <c r="J84" s="18">
        <v>27</v>
      </c>
      <c r="K84" s="18">
        <v>33</v>
      </c>
      <c r="L84" s="18">
        <v>24</v>
      </c>
      <c r="M84" s="18">
        <v>23</v>
      </c>
      <c r="N84" s="18">
        <v>25</v>
      </c>
      <c r="O84" s="18">
        <v>19</v>
      </c>
      <c r="P84" s="18">
        <v>24</v>
      </c>
      <c r="Q84" s="18">
        <v>401</v>
      </c>
      <c r="X84" s="109"/>
      <c r="AC84" s="18">
        <v>0</v>
      </c>
      <c r="AD84" s="18">
        <v>0</v>
      </c>
      <c r="AE84" s="18">
        <v>0</v>
      </c>
      <c r="AG84" s="112"/>
      <c r="AK84" s="112"/>
    </row>
    <row r="85" spans="1:37" x14ac:dyDescent="0.2">
      <c r="A85" s="110" t="s">
        <v>125</v>
      </c>
      <c r="B85" s="18">
        <v>77</v>
      </c>
      <c r="C85" s="18">
        <v>67</v>
      </c>
      <c r="D85" s="18">
        <v>83</v>
      </c>
      <c r="E85" s="18">
        <v>78</v>
      </c>
      <c r="F85" s="18">
        <v>74</v>
      </c>
      <c r="G85" s="18">
        <v>75</v>
      </c>
      <c r="H85" s="18">
        <v>80</v>
      </c>
      <c r="I85" s="18">
        <v>114</v>
      </c>
      <c r="J85" s="18">
        <v>117</v>
      </c>
      <c r="K85" s="18">
        <v>125</v>
      </c>
      <c r="L85" s="18">
        <v>115</v>
      </c>
      <c r="M85" s="18">
        <v>131</v>
      </c>
      <c r="N85" s="18">
        <v>136</v>
      </c>
      <c r="O85" s="18">
        <v>147</v>
      </c>
      <c r="P85" s="18">
        <v>146</v>
      </c>
      <c r="Q85" s="18">
        <v>1565</v>
      </c>
      <c r="X85" s="109"/>
      <c r="AC85" s="18">
        <v>0</v>
      </c>
      <c r="AD85" s="18">
        <v>0</v>
      </c>
      <c r="AE85" s="18">
        <v>0</v>
      </c>
      <c r="AG85" s="112"/>
      <c r="AK85" s="112"/>
    </row>
    <row r="86" spans="1:37" x14ac:dyDescent="0.2">
      <c r="A86" s="110" t="s">
        <v>126</v>
      </c>
      <c r="B86" s="18">
        <v>48</v>
      </c>
      <c r="C86" s="18">
        <v>31</v>
      </c>
      <c r="D86" s="18">
        <v>26</v>
      </c>
      <c r="E86" s="18">
        <v>35</v>
      </c>
      <c r="F86" s="18">
        <v>33</v>
      </c>
      <c r="G86" s="18">
        <v>45</v>
      </c>
      <c r="H86" s="18">
        <v>38</v>
      </c>
      <c r="I86" s="18">
        <v>50</v>
      </c>
      <c r="J86" s="18">
        <v>68</v>
      </c>
      <c r="K86" s="18">
        <v>55</v>
      </c>
      <c r="L86" s="18">
        <v>35</v>
      </c>
      <c r="M86" s="18">
        <v>46</v>
      </c>
      <c r="N86" s="18">
        <v>30</v>
      </c>
      <c r="O86" s="18">
        <v>49</v>
      </c>
      <c r="P86" s="18">
        <v>44</v>
      </c>
      <c r="Q86" s="18">
        <v>633</v>
      </c>
      <c r="X86" s="109"/>
      <c r="AC86" s="18">
        <v>0</v>
      </c>
      <c r="AD86" s="18">
        <v>0</v>
      </c>
      <c r="AE86" s="18">
        <v>0</v>
      </c>
      <c r="AG86" s="112"/>
      <c r="AK86" s="112"/>
    </row>
    <row r="87" spans="1:37" x14ac:dyDescent="0.2">
      <c r="A87" s="110" t="s">
        <v>127</v>
      </c>
      <c r="B87" s="18">
        <v>186</v>
      </c>
      <c r="C87" s="18">
        <v>186</v>
      </c>
      <c r="D87" s="18">
        <v>169</v>
      </c>
      <c r="E87" s="18">
        <v>184</v>
      </c>
      <c r="F87" s="18">
        <v>194</v>
      </c>
      <c r="G87" s="18">
        <v>227</v>
      </c>
      <c r="H87" s="18">
        <v>216</v>
      </c>
      <c r="I87" s="18">
        <v>338</v>
      </c>
      <c r="J87" s="18">
        <v>404</v>
      </c>
      <c r="K87" s="18">
        <v>421</v>
      </c>
      <c r="L87" s="18">
        <v>359</v>
      </c>
      <c r="M87" s="18">
        <v>409</v>
      </c>
      <c r="N87" s="18">
        <v>408</v>
      </c>
      <c r="O87" s="18">
        <v>447</v>
      </c>
      <c r="P87" s="18">
        <v>520</v>
      </c>
      <c r="Q87" s="18">
        <v>4668</v>
      </c>
      <c r="X87" s="109"/>
      <c r="AC87" s="18">
        <v>0</v>
      </c>
      <c r="AD87" s="18">
        <v>0</v>
      </c>
      <c r="AE87" s="18">
        <v>0</v>
      </c>
      <c r="AG87" s="112"/>
      <c r="AK87" s="112"/>
    </row>
    <row r="88" spans="1:37" x14ac:dyDescent="0.2">
      <c r="A88" s="109" t="s">
        <v>242</v>
      </c>
      <c r="B88" s="18">
        <v>16592</v>
      </c>
      <c r="C88" s="18">
        <v>14176</v>
      </c>
      <c r="D88" s="18">
        <v>12648</v>
      </c>
      <c r="E88" s="18">
        <v>11194</v>
      </c>
      <c r="F88" s="18">
        <v>10231</v>
      </c>
      <c r="G88" s="18">
        <v>10416</v>
      </c>
      <c r="H88" s="18">
        <v>10980</v>
      </c>
      <c r="I88" s="18">
        <v>11259</v>
      </c>
      <c r="J88" s="18">
        <v>11514</v>
      </c>
      <c r="K88" s="18">
        <v>11710</v>
      </c>
      <c r="L88" s="18">
        <v>7931</v>
      </c>
      <c r="M88" s="18">
        <v>11087</v>
      </c>
      <c r="N88" s="18">
        <v>12560</v>
      </c>
      <c r="O88" s="18">
        <v>12546</v>
      </c>
      <c r="P88" s="18">
        <v>12595</v>
      </c>
      <c r="Q88" s="18">
        <v>177439</v>
      </c>
      <c r="X88" s="109"/>
      <c r="AC88" s="18">
        <v>0</v>
      </c>
      <c r="AD88" s="18">
        <v>0</v>
      </c>
      <c r="AE88" s="18">
        <v>0</v>
      </c>
      <c r="AG88" s="112"/>
      <c r="AK88" s="112"/>
    </row>
    <row r="89" spans="1:37" x14ac:dyDescent="0.2">
      <c r="A89" s="110" t="s">
        <v>62</v>
      </c>
      <c r="B89" s="18">
        <v>12007</v>
      </c>
      <c r="C89" s="18">
        <v>10035</v>
      </c>
      <c r="D89" s="18">
        <v>8761</v>
      </c>
      <c r="E89" s="18">
        <v>7466</v>
      </c>
      <c r="F89" s="18">
        <v>6535</v>
      </c>
      <c r="G89" s="18">
        <v>6818</v>
      </c>
      <c r="H89" s="18">
        <v>7147</v>
      </c>
      <c r="I89" s="18">
        <v>7476</v>
      </c>
      <c r="J89" s="18">
        <v>7929</v>
      </c>
      <c r="K89" s="18">
        <v>8063</v>
      </c>
      <c r="L89" s="18">
        <v>5738</v>
      </c>
      <c r="M89" s="18">
        <v>7898</v>
      </c>
      <c r="N89" s="18">
        <v>9053</v>
      </c>
      <c r="O89" s="18">
        <v>8959</v>
      </c>
      <c r="P89" s="18">
        <v>9266</v>
      </c>
      <c r="Q89" s="18">
        <v>123151</v>
      </c>
      <c r="X89" s="109"/>
      <c r="AC89" s="18">
        <v>0</v>
      </c>
      <c r="AD89" s="18">
        <v>0</v>
      </c>
      <c r="AE89" s="18">
        <v>0</v>
      </c>
      <c r="AG89" s="112"/>
      <c r="AK89" s="112"/>
    </row>
    <row r="90" spans="1:37" x14ac:dyDescent="0.2">
      <c r="A90" s="110" t="s">
        <v>59</v>
      </c>
      <c r="B90" s="18">
        <v>445</v>
      </c>
      <c r="C90" s="18">
        <v>448</v>
      </c>
      <c r="D90" s="18">
        <v>418</v>
      </c>
      <c r="E90" s="18">
        <v>410</v>
      </c>
      <c r="F90" s="18">
        <v>420</v>
      </c>
      <c r="G90" s="18">
        <v>420</v>
      </c>
      <c r="H90" s="18">
        <v>449</v>
      </c>
      <c r="I90" s="18">
        <v>464</v>
      </c>
      <c r="J90" s="18">
        <v>429</v>
      </c>
      <c r="K90" s="18">
        <v>439</v>
      </c>
      <c r="L90" s="18">
        <v>206</v>
      </c>
      <c r="M90" s="18">
        <v>321</v>
      </c>
      <c r="N90" s="18">
        <v>448</v>
      </c>
      <c r="O90" s="18">
        <v>453</v>
      </c>
      <c r="P90" s="18">
        <v>423</v>
      </c>
      <c r="Q90" s="18">
        <v>6193</v>
      </c>
      <c r="X90" s="109"/>
      <c r="AC90" s="18">
        <v>0</v>
      </c>
      <c r="AD90" s="18">
        <v>0</v>
      </c>
      <c r="AE90" s="18">
        <v>0</v>
      </c>
      <c r="AG90" s="112"/>
      <c r="AK90" s="112"/>
    </row>
    <row r="91" spans="1:37" x14ac:dyDescent="0.2">
      <c r="A91" s="110" t="s">
        <v>60</v>
      </c>
      <c r="B91" s="18">
        <v>211</v>
      </c>
      <c r="C91" s="18">
        <v>213</v>
      </c>
      <c r="D91" s="18">
        <v>201</v>
      </c>
      <c r="E91" s="18">
        <v>222</v>
      </c>
      <c r="F91" s="18">
        <v>214</v>
      </c>
      <c r="G91" s="18">
        <v>219</v>
      </c>
      <c r="H91" s="18">
        <v>229</v>
      </c>
      <c r="I91" s="18">
        <v>218</v>
      </c>
      <c r="J91" s="18">
        <v>219</v>
      </c>
      <c r="K91" s="18">
        <v>201</v>
      </c>
      <c r="L91" s="18">
        <v>116</v>
      </c>
      <c r="M91" s="18">
        <v>164</v>
      </c>
      <c r="N91" s="18">
        <v>161</v>
      </c>
      <c r="O91" s="18">
        <v>177</v>
      </c>
      <c r="P91" s="18">
        <v>149</v>
      </c>
      <c r="Q91" s="18">
        <v>2914</v>
      </c>
      <c r="X91" s="109"/>
      <c r="AC91" s="18">
        <v>0</v>
      </c>
      <c r="AD91" s="18">
        <v>0</v>
      </c>
      <c r="AE91" s="18">
        <v>0</v>
      </c>
      <c r="AG91" s="112"/>
      <c r="AK91" s="112"/>
    </row>
    <row r="92" spans="1:37" x14ac:dyDescent="0.2">
      <c r="A92" s="110" t="s">
        <v>61</v>
      </c>
      <c r="B92" s="18">
        <v>2256</v>
      </c>
      <c r="C92" s="18">
        <v>2214</v>
      </c>
      <c r="D92" s="18">
        <v>1940</v>
      </c>
      <c r="E92" s="18">
        <v>2037</v>
      </c>
      <c r="F92" s="18">
        <v>1983</v>
      </c>
      <c r="G92" s="18">
        <v>2001</v>
      </c>
      <c r="H92" s="18">
        <v>2118</v>
      </c>
      <c r="I92" s="18">
        <v>2151</v>
      </c>
      <c r="J92" s="18">
        <v>2021</v>
      </c>
      <c r="K92" s="18">
        <v>2054</v>
      </c>
      <c r="L92" s="18">
        <v>1256</v>
      </c>
      <c r="M92" s="18">
        <v>1855</v>
      </c>
      <c r="N92" s="18">
        <v>1976</v>
      </c>
      <c r="O92" s="18">
        <v>1995</v>
      </c>
      <c r="P92" s="18">
        <v>1875</v>
      </c>
      <c r="Q92" s="18">
        <v>29732</v>
      </c>
      <c r="X92" s="109"/>
      <c r="AC92" s="18">
        <v>0</v>
      </c>
      <c r="AD92" s="18">
        <v>0</v>
      </c>
      <c r="AE92" s="18">
        <v>0</v>
      </c>
      <c r="AG92" s="112"/>
      <c r="AK92" s="112"/>
    </row>
    <row r="93" spans="1:37" x14ac:dyDescent="0.2">
      <c r="A93" s="110" t="s">
        <v>63</v>
      </c>
      <c r="B93" s="18">
        <v>1673</v>
      </c>
      <c r="C93" s="18">
        <v>1266</v>
      </c>
      <c r="D93" s="18">
        <v>968</v>
      </c>
      <c r="E93" s="18">
        <v>757</v>
      </c>
      <c r="F93" s="18">
        <v>794</v>
      </c>
      <c r="G93" s="18">
        <v>698</v>
      </c>
      <c r="H93" s="18">
        <v>772</v>
      </c>
      <c r="I93" s="18">
        <v>703</v>
      </c>
      <c r="J93" s="18">
        <v>679</v>
      </c>
      <c r="K93" s="18">
        <v>685</v>
      </c>
      <c r="L93" s="18">
        <v>467</v>
      </c>
      <c r="M93" s="18">
        <v>635</v>
      </c>
      <c r="N93" s="18">
        <v>707</v>
      </c>
      <c r="O93" s="18">
        <v>677</v>
      </c>
      <c r="P93" s="18">
        <v>621</v>
      </c>
      <c r="Q93" s="18">
        <v>12102</v>
      </c>
      <c r="X93" s="109"/>
      <c r="AC93" s="18">
        <v>0</v>
      </c>
      <c r="AD93" s="18">
        <v>0</v>
      </c>
      <c r="AE93" s="18">
        <v>0</v>
      </c>
      <c r="AG93" s="112"/>
      <c r="AK93" s="112"/>
    </row>
    <row r="94" spans="1:37" x14ac:dyDescent="0.2">
      <c r="A94" s="110" t="s">
        <v>23</v>
      </c>
      <c r="D94" s="18">
        <v>360</v>
      </c>
      <c r="E94" s="18">
        <v>302</v>
      </c>
      <c r="F94" s="18">
        <v>285</v>
      </c>
      <c r="G94" s="18">
        <v>260</v>
      </c>
      <c r="H94" s="18">
        <v>265</v>
      </c>
      <c r="I94" s="18">
        <v>247</v>
      </c>
      <c r="J94" s="18">
        <v>237</v>
      </c>
      <c r="K94" s="18">
        <v>268</v>
      </c>
      <c r="L94" s="18">
        <v>148</v>
      </c>
      <c r="M94" s="18">
        <v>214</v>
      </c>
      <c r="N94" s="18">
        <v>215</v>
      </c>
      <c r="O94" s="18">
        <v>285</v>
      </c>
      <c r="P94" s="18">
        <v>261</v>
      </c>
      <c r="Q94" s="18">
        <v>3347</v>
      </c>
      <c r="X94" s="109"/>
      <c r="AC94" s="18">
        <v>0</v>
      </c>
      <c r="AD94" s="18">
        <v>0</v>
      </c>
      <c r="AE94" s="18">
        <v>0</v>
      </c>
      <c r="AG94" s="112"/>
      <c r="AK94" s="112"/>
    </row>
    <row r="95" spans="1:37" x14ac:dyDescent="0.2">
      <c r="A95" s="109" t="s">
        <v>273</v>
      </c>
      <c r="B95" s="18">
        <v>3317</v>
      </c>
      <c r="C95" s="18">
        <v>3252</v>
      </c>
      <c r="D95" s="18">
        <v>3285</v>
      </c>
      <c r="E95" s="18">
        <v>6447</v>
      </c>
      <c r="F95" s="18">
        <v>2929</v>
      </c>
      <c r="G95" s="18">
        <v>4219</v>
      </c>
      <c r="H95" s="18">
        <v>3531</v>
      </c>
      <c r="I95" s="18">
        <v>3565</v>
      </c>
      <c r="J95" s="18">
        <v>3674</v>
      </c>
      <c r="K95" s="18">
        <v>4766</v>
      </c>
      <c r="L95" s="18">
        <v>3739</v>
      </c>
      <c r="M95" s="18">
        <v>7064</v>
      </c>
      <c r="N95" s="18">
        <v>3423</v>
      </c>
      <c r="O95" s="18">
        <v>4657</v>
      </c>
      <c r="P95" s="18">
        <v>4833</v>
      </c>
      <c r="Q95" s="18">
        <v>62701</v>
      </c>
      <c r="X95" s="109"/>
      <c r="AC95" s="18">
        <v>0</v>
      </c>
      <c r="AD95" s="18">
        <v>0</v>
      </c>
      <c r="AE95" s="18">
        <v>0</v>
      </c>
      <c r="AG95" s="112"/>
      <c r="AK95" s="112"/>
    </row>
    <row r="96" spans="1:37" x14ac:dyDescent="0.2">
      <c r="A96" s="110" t="s">
        <v>133</v>
      </c>
      <c r="B96" s="18">
        <v>107</v>
      </c>
      <c r="C96" s="18">
        <v>118</v>
      </c>
      <c r="D96" s="18">
        <v>173</v>
      </c>
      <c r="E96" s="18">
        <v>305</v>
      </c>
      <c r="F96" s="18">
        <v>130</v>
      </c>
      <c r="G96" s="18">
        <v>201</v>
      </c>
      <c r="H96" s="18">
        <v>194</v>
      </c>
      <c r="I96" s="18">
        <v>206</v>
      </c>
      <c r="J96" s="18">
        <v>187</v>
      </c>
      <c r="K96" s="18">
        <v>239</v>
      </c>
      <c r="L96" s="18">
        <v>242</v>
      </c>
      <c r="M96" s="18">
        <v>435</v>
      </c>
      <c r="N96" s="18">
        <v>221</v>
      </c>
      <c r="O96" s="18">
        <v>299</v>
      </c>
      <c r="P96" s="18">
        <v>309</v>
      </c>
      <c r="Q96" s="18">
        <v>3366</v>
      </c>
      <c r="X96" s="109"/>
      <c r="AC96" s="18">
        <v>0</v>
      </c>
      <c r="AD96" s="18">
        <v>0</v>
      </c>
      <c r="AE96" s="18">
        <v>0</v>
      </c>
      <c r="AG96" s="112"/>
      <c r="AK96" s="112"/>
    </row>
    <row r="97" spans="1:37" x14ac:dyDescent="0.2">
      <c r="A97" s="110" t="s">
        <v>23</v>
      </c>
      <c r="B97" s="18">
        <v>1225</v>
      </c>
      <c r="C97" s="18">
        <v>1043</v>
      </c>
      <c r="D97" s="18">
        <v>1160</v>
      </c>
      <c r="E97" s="18">
        <v>1414</v>
      </c>
      <c r="F97" s="18">
        <v>955</v>
      </c>
      <c r="G97" s="18">
        <v>1050</v>
      </c>
      <c r="H97" s="18">
        <v>1061</v>
      </c>
      <c r="I97" s="18">
        <v>1131</v>
      </c>
      <c r="J97" s="18">
        <v>1058</v>
      </c>
      <c r="K97" s="18">
        <v>1277</v>
      </c>
      <c r="L97" s="18">
        <v>1118</v>
      </c>
      <c r="M97" s="18">
        <v>1446</v>
      </c>
      <c r="N97" s="18">
        <v>1181</v>
      </c>
      <c r="O97" s="18">
        <v>1363</v>
      </c>
      <c r="P97" s="18">
        <v>1485</v>
      </c>
      <c r="Q97" s="18">
        <v>17967</v>
      </c>
      <c r="X97" s="109"/>
      <c r="AC97" s="18">
        <v>0</v>
      </c>
      <c r="AD97" s="18">
        <v>0</v>
      </c>
      <c r="AE97" s="18">
        <v>0</v>
      </c>
      <c r="AG97" s="112"/>
      <c r="AK97" s="112"/>
    </row>
    <row r="98" spans="1:37" x14ac:dyDescent="0.2">
      <c r="A98" s="110" t="s">
        <v>136</v>
      </c>
      <c r="B98" s="18">
        <v>42</v>
      </c>
      <c r="C98" s="18">
        <v>50</v>
      </c>
      <c r="D98" s="18">
        <v>53</v>
      </c>
      <c r="E98" s="18">
        <v>47</v>
      </c>
      <c r="F98" s="18">
        <v>40</v>
      </c>
      <c r="G98" s="18">
        <v>33</v>
      </c>
      <c r="H98" s="18">
        <v>43</v>
      </c>
      <c r="I98" s="18">
        <v>53</v>
      </c>
      <c r="J98" s="18">
        <v>69</v>
      </c>
      <c r="K98" s="18">
        <v>72</v>
      </c>
      <c r="L98" s="18">
        <v>82</v>
      </c>
      <c r="M98" s="18">
        <v>92</v>
      </c>
      <c r="N98" s="18">
        <v>86</v>
      </c>
      <c r="O98" s="18">
        <v>91</v>
      </c>
      <c r="P98" s="18">
        <v>83</v>
      </c>
      <c r="Q98" s="18">
        <v>936</v>
      </c>
      <c r="X98" s="109"/>
      <c r="AC98" s="18">
        <v>0</v>
      </c>
      <c r="AD98" s="18">
        <v>0</v>
      </c>
      <c r="AE98" s="18">
        <v>0</v>
      </c>
      <c r="AG98" s="112"/>
      <c r="AK98" s="112"/>
    </row>
    <row r="99" spans="1:37" x14ac:dyDescent="0.2">
      <c r="A99" s="110" t="s">
        <v>137</v>
      </c>
      <c r="B99" s="18">
        <v>196</v>
      </c>
      <c r="C99" s="18">
        <v>204</v>
      </c>
      <c r="D99" s="18">
        <v>201</v>
      </c>
      <c r="E99" s="18">
        <v>404</v>
      </c>
      <c r="F99" s="18">
        <v>174</v>
      </c>
      <c r="G99" s="18">
        <v>233</v>
      </c>
      <c r="H99" s="18">
        <v>162</v>
      </c>
      <c r="I99" s="18">
        <v>192</v>
      </c>
      <c r="J99" s="18">
        <v>198</v>
      </c>
      <c r="K99" s="18">
        <v>273</v>
      </c>
      <c r="L99" s="18">
        <v>215</v>
      </c>
      <c r="M99" s="18">
        <v>395</v>
      </c>
      <c r="N99" s="18">
        <v>128</v>
      </c>
      <c r="O99" s="18">
        <v>251</v>
      </c>
      <c r="P99" s="18">
        <v>223</v>
      </c>
      <c r="Q99" s="18">
        <v>3449</v>
      </c>
      <c r="X99" s="109"/>
      <c r="AC99" s="18">
        <v>0</v>
      </c>
      <c r="AD99" s="18">
        <v>0</v>
      </c>
      <c r="AE99" s="18">
        <v>0</v>
      </c>
      <c r="AG99" s="112"/>
      <c r="AK99" s="112"/>
    </row>
    <row r="100" spans="1:37" x14ac:dyDescent="0.2">
      <c r="A100" s="110" t="s">
        <v>135</v>
      </c>
      <c r="B100" s="18">
        <v>220</v>
      </c>
      <c r="C100" s="18">
        <v>219</v>
      </c>
      <c r="D100" s="18">
        <v>184</v>
      </c>
      <c r="E100" s="18">
        <v>371</v>
      </c>
      <c r="F100" s="18">
        <v>142</v>
      </c>
      <c r="G100" s="18">
        <v>252</v>
      </c>
      <c r="H100" s="18">
        <v>233</v>
      </c>
      <c r="I100" s="18">
        <v>262</v>
      </c>
      <c r="J100" s="18">
        <v>254</v>
      </c>
      <c r="K100" s="18">
        <v>357</v>
      </c>
      <c r="L100" s="18">
        <v>256</v>
      </c>
      <c r="M100" s="18">
        <v>457</v>
      </c>
      <c r="N100" s="18">
        <v>237</v>
      </c>
      <c r="O100" s="18">
        <v>318</v>
      </c>
      <c r="P100" s="18">
        <v>321</v>
      </c>
      <c r="Q100" s="18">
        <v>4083</v>
      </c>
      <c r="X100" s="109"/>
      <c r="AC100" s="18">
        <v>0</v>
      </c>
      <c r="AD100" s="18">
        <v>0</v>
      </c>
      <c r="AE100" s="18">
        <v>0</v>
      </c>
      <c r="AG100" s="112"/>
      <c r="AK100" s="112"/>
    </row>
    <row r="101" spans="1:37" x14ac:dyDescent="0.2">
      <c r="A101" s="110" t="s">
        <v>134</v>
      </c>
      <c r="B101" s="18">
        <v>205</v>
      </c>
      <c r="C101" s="18">
        <v>162</v>
      </c>
      <c r="D101" s="18">
        <v>143</v>
      </c>
      <c r="E101" s="18">
        <v>285</v>
      </c>
      <c r="F101" s="18">
        <v>122</v>
      </c>
      <c r="G101" s="18">
        <v>181</v>
      </c>
      <c r="H101" s="18">
        <v>145</v>
      </c>
      <c r="I101" s="18">
        <v>147</v>
      </c>
      <c r="J101" s="18">
        <v>173</v>
      </c>
      <c r="K101" s="18">
        <v>200</v>
      </c>
      <c r="L101" s="18">
        <v>174</v>
      </c>
      <c r="M101" s="18">
        <v>321</v>
      </c>
      <c r="N101" s="18">
        <v>140</v>
      </c>
      <c r="O101" s="18">
        <v>238</v>
      </c>
      <c r="P101" s="18">
        <v>222</v>
      </c>
      <c r="Q101" s="18">
        <v>2858</v>
      </c>
      <c r="X101" s="109"/>
      <c r="AC101" s="18">
        <v>0</v>
      </c>
      <c r="AD101" s="18">
        <v>0</v>
      </c>
      <c r="AE101" s="18">
        <v>0</v>
      </c>
      <c r="AG101" s="112"/>
      <c r="AK101" s="112"/>
    </row>
    <row r="102" spans="1:37" x14ac:dyDescent="0.2">
      <c r="A102" s="110" t="s">
        <v>132</v>
      </c>
      <c r="B102" s="18">
        <v>1322</v>
      </c>
      <c r="C102" s="18">
        <v>1456</v>
      </c>
      <c r="D102" s="18">
        <v>1371</v>
      </c>
      <c r="E102" s="18">
        <v>3621</v>
      </c>
      <c r="F102" s="18">
        <v>1366</v>
      </c>
      <c r="G102" s="18">
        <v>2269</v>
      </c>
      <c r="H102" s="18">
        <v>1693</v>
      </c>
      <c r="I102" s="18">
        <v>1574</v>
      </c>
      <c r="J102" s="18">
        <v>1735</v>
      </c>
      <c r="K102" s="18">
        <v>2348</v>
      </c>
      <c r="L102" s="18">
        <v>1652</v>
      </c>
      <c r="M102" s="18">
        <v>3918</v>
      </c>
      <c r="N102" s="18">
        <v>1430</v>
      </c>
      <c r="O102" s="18">
        <v>2097</v>
      </c>
      <c r="P102" s="18">
        <v>2190</v>
      </c>
      <c r="Q102" s="18">
        <v>30042</v>
      </c>
      <c r="X102" s="109"/>
      <c r="AC102" s="18">
        <v>0</v>
      </c>
      <c r="AD102" s="18">
        <v>0</v>
      </c>
      <c r="AE102" s="18">
        <v>0</v>
      </c>
      <c r="AG102" s="112"/>
      <c r="AK102" s="112"/>
    </row>
    <row r="103" spans="1:37" x14ac:dyDescent="0.2">
      <c r="A103" s="109" t="s">
        <v>274</v>
      </c>
      <c r="B103" s="18">
        <v>704</v>
      </c>
      <c r="C103" s="18">
        <v>531</v>
      </c>
      <c r="D103" s="18">
        <v>225</v>
      </c>
      <c r="E103" s="18">
        <v>169</v>
      </c>
      <c r="F103" s="18">
        <v>161</v>
      </c>
      <c r="G103" s="18">
        <v>191</v>
      </c>
      <c r="H103" s="18">
        <v>179</v>
      </c>
      <c r="I103" s="18">
        <v>187</v>
      </c>
      <c r="J103" s="18">
        <v>213</v>
      </c>
      <c r="K103" s="18">
        <v>229</v>
      </c>
      <c r="L103" s="18">
        <v>189</v>
      </c>
      <c r="M103" s="18">
        <v>235</v>
      </c>
      <c r="N103" s="18">
        <v>280</v>
      </c>
      <c r="O103" s="18">
        <v>326</v>
      </c>
      <c r="P103" s="18">
        <v>312</v>
      </c>
      <c r="Q103" s="18">
        <v>4131</v>
      </c>
      <c r="X103" s="109"/>
      <c r="AC103" s="18">
        <v>0</v>
      </c>
      <c r="AD103" s="18">
        <v>0</v>
      </c>
      <c r="AE103" s="18">
        <v>0</v>
      </c>
      <c r="AG103" s="112"/>
      <c r="AK103" s="112"/>
    </row>
    <row r="104" spans="1:37" x14ac:dyDescent="0.2">
      <c r="A104" s="110" t="s">
        <v>163</v>
      </c>
      <c r="B104" s="18">
        <v>704</v>
      </c>
      <c r="C104" s="18">
        <v>531</v>
      </c>
      <c r="D104" s="18">
        <v>225</v>
      </c>
      <c r="E104" s="18">
        <v>169</v>
      </c>
      <c r="F104" s="18">
        <v>161</v>
      </c>
      <c r="G104" s="18">
        <v>191</v>
      </c>
      <c r="H104" s="18">
        <v>179</v>
      </c>
      <c r="I104" s="18">
        <v>187</v>
      </c>
      <c r="J104" s="18">
        <v>213</v>
      </c>
      <c r="K104" s="18">
        <v>229</v>
      </c>
      <c r="L104" s="18">
        <v>189</v>
      </c>
      <c r="M104" s="18">
        <v>235</v>
      </c>
      <c r="N104" s="18">
        <v>280</v>
      </c>
      <c r="O104" s="18">
        <v>326</v>
      </c>
      <c r="P104" s="18">
        <v>312</v>
      </c>
      <c r="Q104" s="18">
        <v>4131</v>
      </c>
      <c r="X104" s="109"/>
      <c r="AC104" s="18">
        <v>0</v>
      </c>
      <c r="AD104" s="18">
        <v>0</v>
      </c>
      <c r="AE104" s="18">
        <v>0</v>
      </c>
      <c r="AG104" s="112"/>
      <c r="AK104" s="112"/>
    </row>
    <row r="105" spans="1:37" x14ac:dyDescent="0.2">
      <c r="A105" s="109" t="s">
        <v>34</v>
      </c>
      <c r="C105" s="18">
        <v>576</v>
      </c>
      <c r="D105" s="18">
        <v>11589</v>
      </c>
      <c r="E105" s="18">
        <v>11915</v>
      </c>
      <c r="F105" s="18">
        <v>14168</v>
      </c>
      <c r="G105" s="18">
        <v>25841</v>
      </c>
      <c r="H105" s="18">
        <v>37918</v>
      </c>
      <c r="I105" s="18">
        <v>26176</v>
      </c>
      <c r="J105" s="18">
        <v>15009</v>
      </c>
      <c r="K105" s="18">
        <v>13855</v>
      </c>
      <c r="L105" s="18">
        <v>9812</v>
      </c>
      <c r="M105" s="18">
        <v>12577</v>
      </c>
      <c r="N105" s="18">
        <v>10107</v>
      </c>
      <c r="O105" s="18">
        <v>8704</v>
      </c>
      <c r="P105" s="18">
        <v>7231</v>
      </c>
      <c r="Q105" s="18">
        <v>205478</v>
      </c>
      <c r="X105" s="109"/>
      <c r="AC105" s="18">
        <v>0</v>
      </c>
      <c r="AD105" s="18">
        <v>0</v>
      </c>
      <c r="AE105" s="18">
        <v>0</v>
      </c>
      <c r="AG105" s="112"/>
      <c r="AK105" s="112"/>
    </row>
    <row r="106" spans="1:37" x14ac:dyDescent="0.2">
      <c r="A106" s="110" t="s">
        <v>276</v>
      </c>
      <c r="C106" s="18">
        <v>129</v>
      </c>
      <c r="D106" s="18">
        <v>2920</v>
      </c>
      <c r="E106" s="18">
        <v>2874</v>
      </c>
      <c r="F106" s="18">
        <v>3468</v>
      </c>
      <c r="G106" s="18">
        <v>5656</v>
      </c>
      <c r="H106" s="18">
        <v>7878</v>
      </c>
      <c r="I106" s="18">
        <v>6098</v>
      </c>
      <c r="J106" s="18">
        <v>3578</v>
      </c>
      <c r="K106" s="18">
        <v>3422</v>
      </c>
      <c r="L106" s="18">
        <v>2155</v>
      </c>
      <c r="M106" s="18">
        <v>3390</v>
      </c>
      <c r="N106" s="18">
        <v>3194</v>
      </c>
      <c r="O106" s="18">
        <v>2581</v>
      </c>
      <c r="P106" s="18">
        <v>1780</v>
      </c>
      <c r="Q106" s="18">
        <v>49123</v>
      </c>
      <c r="X106" s="109"/>
      <c r="AC106" s="18">
        <v>0</v>
      </c>
      <c r="AD106" s="18">
        <v>0</v>
      </c>
      <c r="AE106" s="18">
        <v>0</v>
      </c>
      <c r="AG106" s="112"/>
      <c r="AK106" s="112"/>
    </row>
    <row r="107" spans="1:37" x14ac:dyDescent="0.2">
      <c r="A107" s="110" t="s">
        <v>28</v>
      </c>
      <c r="C107" s="18">
        <v>173</v>
      </c>
      <c r="D107" s="18">
        <v>3780</v>
      </c>
      <c r="E107" s="18">
        <v>3834</v>
      </c>
      <c r="F107" s="18">
        <v>4357</v>
      </c>
      <c r="G107" s="18">
        <v>7577</v>
      </c>
      <c r="H107" s="18">
        <v>11516</v>
      </c>
      <c r="I107" s="18">
        <v>7819</v>
      </c>
      <c r="J107" s="18">
        <v>4209</v>
      </c>
      <c r="K107" s="18">
        <v>3895</v>
      </c>
      <c r="L107" s="18">
        <v>2782</v>
      </c>
      <c r="M107" s="18">
        <v>3206</v>
      </c>
      <c r="N107" s="18">
        <v>2080</v>
      </c>
      <c r="O107" s="18">
        <v>1687</v>
      </c>
      <c r="P107" s="18">
        <v>1333</v>
      </c>
      <c r="Q107" s="18">
        <v>58248</v>
      </c>
      <c r="X107" s="109"/>
      <c r="AC107" s="18">
        <v>0</v>
      </c>
      <c r="AD107" s="18">
        <v>0</v>
      </c>
      <c r="AE107" s="18">
        <v>0</v>
      </c>
      <c r="AG107" s="112"/>
      <c r="AK107" s="112"/>
    </row>
    <row r="108" spans="1:37" x14ac:dyDescent="0.2">
      <c r="A108" s="110" t="s">
        <v>30</v>
      </c>
      <c r="C108" s="18">
        <v>3</v>
      </c>
      <c r="D108" s="18">
        <v>38</v>
      </c>
      <c r="E108" s="18">
        <v>25</v>
      </c>
      <c r="F108" s="18">
        <v>38</v>
      </c>
      <c r="G108" s="18">
        <v>81</v>
      </c>
      <c r="H108" s="18">
        <v>121</v>
      </c>
      <c r="I108" s="18">
        <v>87</v>
      </c>
      <c r="J108" s="18">
        <v>32</v>
      </c>
      <c r="K108" s="18">
        <v>45</v>
      </c>
      <c r="L108" s="18">
        <v>42</v>
      </c>
      <c r="M108" s="18">
        <v>59</v>
      </c>
      <c r="N108" s="18">
        <v>65</v>
      </c>
      <c r="O108" s="18">
        <v>61</v>
      </c>
      <c r="P108" s="18">
        <v>60</v>
      </c>
      <c r="Q108" s="18">
        <v>757</v>
      </c>
      <c r="X108" s="109"/>
      <c r="AC108" s="18">
        <v>0</v>
      </c>
      <c r="AD108" s="18">
        <v>0</v>
      </c>
      <c r="AE108" s="18">
        <v>0</v>
      </c>
      <c r="AG108" s="112"/>
      <c r="AK108" s="112"/>
    </row>
    <row r="109" spans="1:37" x14ac:dyDescent="0.2">
      <c r="A109" s="110" t="s">
        <v>31</v>
      </c>
      <c r="C109" s="18">
        <v>36</v>
      </c>
      <c r="D109" s="18">
        <v>574</v>
      </c>
      <c r="E109" s="18">
        <v>514</v>
      </c>
      <c r="F109" s="18">
        <v>591</v>
      </c>
      <c r="G109" s="18">
        <v>975</v>
      </c>
      <c r="H109" s="18">
        <v>1166</v>
      </c>
      <c r="I109" s="18">
        <v>1005</v>
      </c>
      <c r="J109" s="18">
        <v>394</v>
      </c>
      <c r="K109" s="18">
        <v>288</v>
      </c>
      <c r="L109" s="18">
        <v>275</v>
      </c>
      <c r="M109" s="18">
        <v>397</v>
      </c>
      <c r="N109" s="18">
        <v>369</v>
      </c>
      <c r="O109" s="18">
        <v>393</v>
      </c>
      <c r="P109" s="18">
        <v>294</v>
      </c>
      <c r="Q109" s="18">
        <v>7271</v>
      </c>
      <c r="X109" s="109"/>
      <c r="AC109" s="18">
        <v>0</v>
      </c>
      <c r="AD109" s="18">
        <v>0</v>
      </c>
      <c r="AE109" s="18">
        <v>0</v>
      </c>
      <c r="AG109" s="112"/>
      <c r="AK109" s="112"/>
    </row>
    <row r="110" spans="1:37" x14ac:dyDescent="0.2">
      <c r="A110" s="110" t="s">
        <v>26</v>
      </c>
      <c r="C110" s="18">
        <v>11</v>
      </c>
      <c r="D110" s="18">
        <v>120</v>
      </c>
      <c r="E110" s="18">
        <v>63</v>
      </c>
      <c r="F110" s="18">
        <v>75</v>
      </c>
      <c r="G110" s="18">
        <v>135</v>
      </c>
      <c r="H110" s="18">
        <v>230</v>
      </c>
      <c r="I110" s="18">
        <v>229</v>
      </c>
      <c r="J110" s="18">
        <v>202</v>
      </c>
      <c r="K110" s="18">
        <v>229</v>
      </c>
      <c r="L110" s="18">
        <v>195</v>
      </c>
      <c r="M110" s="18">
        <v>303</v>
      </c>
      <c r="N110" s="18">
        <v>270</v>
      </c>
      <c r="O110" s="18">
        <v>502</v>
      </c>
      <c r="P110" s="18">
        <v>806</v>
      </c>
      <c r="Q110" s="18">
        <v>3370</v>
      </c>
      <c r="X110" s="109"/>
      <c r="AC110" s="18">
        <v>0</v>
      </c>
      <c r="AD110" s="18">
        <v>0</v>
      </c>
      <c r="AE110" s="18">
        <v>0</v>
      </c>
      <c r="AG110" s="112"/>
      <c r="AK110" s="112"/>
    </row>
    <row r="111" spans="1:37" x14ac:dyDescent="0.2">
      <c r="A111" s="110" t="s">
        <v>33</v>
      </c>
      <c r="C111" s="18">
        <v>3</v>
      </c>
      <c r="D111" s="18">
        <v>1044</v>
      </c>
      <c r="E111" s="18">
        <v>1391</v>
      </c>
      <c r="F111" s="18">
        <v>1706</v>
      </c>
      <c r="G111" s="18">
        <v>4761</v>
      </c>
      <c r="H111" s="18">
        <v>7489</v>
      </c>
      <c r="I111" s="18">
        <v>3609</v>
      </c>
      <c r="J111" s="18">
        <v>1875</v>
      </c>
      <c r="K111" s="18">
        <v>1804</v>
      </c>
      <c r="L111" s="18">
        <v>1371</v>
      </c>
      <c r="M111" s="18">
        <v>1661</v>
      </c>
      <c r="N111" s="18">
        <v>1318</v>
      </c>
      <c r="O111" s="18">
        <v>1016</v>
      </c>
      <c r="P111" s="18">
        <v>733</v>
      </c>
      <c r="Q111" s="18">
        <v>29781</v>
      </c>
      <c r="X111" s="109"/>
      <c r="AC111" s="18">
        <v>0</v>
      </c>
      <c r="AD111" s="18">
        <v>0</v>
      </c>
      <c r="AE111" s="18">
        <v>0</v>
      </c>
      <c r="AG111" s="112"/>
      <c r="AK111" s="112"/>
    </row>
    <row r="112" spans="1:37" x14ac:dyDescent="0.2">
      <c r="A112" s="110" t="s">
        <v>23</v>
      </c>
      <c r="C112" s="18">
        <v>85</v>
      </c>
      <c r="D112" s="18">
        <v>1195</v>
      </c>
      <c r="E112" s="18">
        <v>1242</v>
      </c>
      <c r="F112" s="18">
        <v>1640</v>
      </c>
      <c r="G112" s="18">
        <v>2950</v>
      </c>
      <c r="H112" s="18">
        <v>4041</v>
      </c>
      <c r="I112" s="18">
        <v>3223</v>
      </c>
      <c r="J112" s="18">
        <v>1963</v>
      </c>
      <c r="K112" s="18">
        <v>1952</v>
      </c>
      <c r="L112" s="18">
        <v>1441</v>
      </c>
      <c r="M112" s="18">
        <v>1380</v>
      </c>
      <c r="N112" s="18">
        <v>1023</v>
      </c>
      <c r="O112" s="18">
        <v>989</v>
      </c>
      <c r="P112" s="18">
        <v>931</v>
      </c>
      <c r="Q112" s="18">
        <v>24055</v>
      </c>
      <c r="X112" s="109"/>
      <c r="AC112" s="18">
        <v>0</v>
      </c>
      <c r="AD112" s="18">
        <v>0</v>
      </c>
      <c r="AE112" s="18">
        <v>0</v>
      </c>
      <c r="AG112" s="112"/>
      <c r="AK112" s="112"/>
    </row>
    <row r="113" spans="1:37" x14ac:dyDescent="0.2">
      <c r="A113" s="110" t="s">
        <v>32</v>
      </c>
      <c r="C113" s="18">
        <v>8</v>
      </c>
      <c r="D113" s="18">
        <v>70</v>
      </c>
      <c r="E113" s="18">
        <v>82</v>
      </c>
      <c r="F113" s="18">
        <v>94</v>
      </c>
      <c r="G113" s="18">
        <v>193</v>
      </c>
      <c r="H113" s="18">
        <v>259</v>
      </c>
      <c r="I113" s="18">
        <v>227</v>
      </c>
      <c r="J113" s="18">
        <v>151</v>
      </c>
      <c r="K113" s="18">
        <v>166</v>
      </c>
      <c r="L113" s="18">
        <v>147</v>
      </c>
      <c r="M113" s="18">
        <v>244</v>
      </c>
      <c r="N113" s="18">
        <v>191</v>
      </c>
      <c r="O113" s="18">
        <v>152</v>
      </c>
      <c r="P113" s="18">
        <v>140</v>
      </c>
      <c r="Q113" s="18">
        <v>2124</v>
      </c>
      <c r="X113" s="109"/>
      <c r="AC113" s="18">
        <v>0</v>
      </c>
      <c r="AD113" s="18">
        <v>0</v>
      </c>
      <c r="AE113" s="18">
        <v>0</v>
      </c>
      <c r="AG113" s="112"/>
      <c r="AK113" s="112"/>
    </row>
    <row r="114" spans="1:37" x14ac:dyDescent="0.2">
      <c r="A114" s="110" t="s">
        <v>29</v>
      </c>
      <c r="C114" s="18">
        <v>128</v>
      </c>
      <c r="D114" s="18">
        <v>1848</v>
      </c>
      <c r="E114" s="18">
        <v>1890</v>
      </c>
      <c r="F114" s="18">
        <v>2199</v>
      </c>
      <c r="G114" s="18">
        <v>3513</v>
      </c>
      <c r="H114" s="18">
        <v>5218</v>
      </c>
      <c r="I114" s="18">
        <v>3879</v>
      </c>
      <c r="J114" s="18">
        <v>2605</v>
      </c>
      <c r="K114" s="18">
        <v>2054</v>
      </c>
      <c r="L114" s="18">
        <v>1404</v>
      </c>
      <c r="M114" s="18">
        <v>1937</v>
      </c>
      <c r="N114" s="18">
        <v>1597</v>
      </c>
      <c r="O114" s="18">
        <v>1323</v>
      </c>
      <c r="P114" s="18">
        <v>1154</v>
      </c>
      <c r="Q114" s="18">
        <v>30749</v>
      </c>
      <c r="X114" s="109"/>
      <c r="AC114" s="18">
        <v>0</v>
      </c>
      <c r="AD114" s="18">
        <v>0</v>
      </c>
      <c r="AE114" s="18">
        <v>0</v>
      </c>
      <c r="AG114" s="112"/>
      <c r="AK114" s="112"/>
    </row>
    <row r="115" spans="1:37" x14ac:dyDescent="0.2">
      <c r="A115" s="109" t="s">
        <v>275</v>
      </c>
      <c r="B115" s="18">
        <v>11276</v>
      </c>
      <c r="C115" s="18">
        <v>11504</v>
      </c>
      <c r="D115" s="18">
        <v>3100</v>
      </c>
      <c r="E115" s="18">
        <v>1740</v>
      </c>
      <c r="F115" s="18">
        <v>1645</v>
      </c>
      <c r="G115" s="18">
        <v>5506</v>
      </c>
      <c r="H115" s="18">
        <v>7839</v>
      </c>
      <c r="I115" s="18">
        <v>6676</v>
      </c>
      <c r="J115" s="18">
        <v>4904</v>
      </c>
      <c r="K115" s="18">
        <v>4494</v>
      </c>
      <c r="L115" s="18">
        <v>3995</v>
      </c>
      <c r="M115" s="18">
        <v>5671</v>
      </c>
      <c r="N115" s="18">
        <v>6798</v>
      </c>
      <c r="O115" s="18">
        <v>6503</v>
      </c>
      <c r="P115" s="18">
        <v>6375</v>
      </c>
      <c r="Q115" s="18">
        <v>88026</v>
      </c>
      <c r="X115" s="109"/>
      <c r="AC115" s="18">
        <v>0</v>
      </c>
      <c r="AD115" s="18">
        <v>0</v>
      </c>
      <c r="AE115" s="18">
        <v>0</v>
      </c>
      <c r="AG115" s="112"/>
      <c r="AK115" s="112"/>
    </row>
    <row r="116" spans="1:37" x14ac:dyDescent="0.2">
      <c r="A116" s="110" t="s">
        <v>276</v>
      </c>
      <c r="B116" s="18">
        <v>3037</v>
      </c>
      <c r="C116" s="18">
        <v>2782</v>
      </c>
      <c r="D116" s="18">
        <v>480</v>
      </c>
      <c r="E116" s="18">
        <v>142</v>
      </c>
      <c r="F116" s="18">
        <v>106</v>
      </c>
      <c r="G116" s="18">
        <v>942</v>
      </c>
      <c r="H116" s="18">
        <v>1183</v>
      </c>
      <c r="I116" s="18">
        <v>725</v>
      </c>
      <c r="J116" s="18">
        <v>173</v>
      </c>
      <c r="K116" s="18">
        <v>159</v>
      </c>
      <c r="L116" s="18">
        <v>109</v>
      </c>
      <c r="M116" s="18">
        <v>219</v>
      </c>
      <c r="N116" s="18">
        <v>236</v>
      </c>
      <c r="O116" s="18">
        <v>213</v>
      </c>
      <c r="P116" s="18">
        <v>235</v>
      </c>
      <c r="Q116" s="18">
        <v>10741</v>
      </c>
      <c r="X116" s="109"/>
      <c r="AC116" s="18">
        <v>0</v>
      </c>
      <c r="AD116" s="18">
        <v>0</v>
      </c>
      <c r="AE116" s="18">
        <v>0</v>
      </c>
      <c r="AG116" s="112"/>
      <c r="AK116" s="112"/>
    </row>
    <row r="117" spans="1:37" x14ac:dyDescent="0.2">
      <c r="A117" s="110" t="s">
        <v>28</v>
      </c>
      <c r="B117" s="18">
        <v>3265</v>
      </c>
      <c r="C117" s="18">
        <v>3699</v>
      </c>
      <c r="D117" s="18">
        <v>635</v>
      </c>
      <c r="E117" s="18">
        <v>106</v>
      </c>
      <c r="F117" s="18">
        <v>100</v>
      </c>
      <c r="G117" s="18">
        <v>1126</v>
      </c>
      <c r="H117" s="18">
        <v>2025</v>
      </c>
      <c r="I117" s="18">
        <v>1241</v>
      </c>
      <c r="J117" s="18">
        <v>402</v>
      </c>
      <c r="K117" s="18">
        <v>375</v>
      </c>
      <c r="L117" s="18">
        <v>301</v>
      </c>
      <c r="M117" s="18">
        <v>400</v>
      </c>
      <c r="N117" s="18">
        <v>456</v>
      </c>
      <c r="O117" s="18">
        <v>358</v>
      </c>
      <c r="P117" s="18">
        <v>519</v>
      </c>
      <c r="Q117" s="18">
        <v>15008</v>
      </c>
      <c r="X117" s="109"/>
      <c r="AC117" s="18">
        <v>0</v>
      </c>
      <c r="AD117" s="18">
        <v>0</v>
      </c>
      <c r="AE117" s="18">
        <v>0</v>
      </c>
      <c r="AG117" s="112"/>
      <c r="AK117" s="112"/>
    </row>
    <row r="118" spans="1:37" x14ac:dyDescent="0.2">
      <c r="A118" s="110" t="s">
        <v>30</v>
      </c>
      <c r="B118" s="18">
        <v>38</v>
      </c>
      <c r="C118" s="18">
        <v>29</v>
      </c>
      <c r="D118" s="18">
        <v>12</v>
      </c>
      <c r="E118" s="18">
        <v>2</v>
      </c>
      <c r="F118" s="18">
        <v>3</v>
      </c>
      <c r="G118" s="18">
        <v>9</v>
      </c>
      <c r="H118" s="18">
        <v>12</v>
      </c>
      <c r="I118" s="18">
        <v>5</v>
      </c>
      <c r="J118" s="18">
        <v>4</v>
      </c>
      <c r="L118" s="18">
        <v>2</v>
      </c>
      <c r="M118" s="18">
        <v>3</v>
      </c>
      <c r="N118" s="18">
        <v>2</v>
      </c>
      <c r="O118" s="18">
        <v>3</v>
      </c>
      <c r="P118" s="18">
        <v>11</v>
      </c>
      <c r="Q118" s="18">
        <v>135</v>
      </c>
      <c r="X118" s="109"/>
      <c r="AC118" s="18">
        <v>0</v>
      </c>
      <c r="AD118" s="18">
        <v>0</v>
      </c>
      <c r="AE118" s="18">
        <v>0</v>
      </c>
      <c r="AG118" s="112"/>
      <c r="AK118" s="112"/>
    </row>
    <row r="119" spans="1:37" x14ac:dyDescent="0.2">
      <c r="A119" s="110" t="s">
        <v>31</v>
      </c>
      <c r="B119" s="18">
        <v>1000</v>
      </c>
      <c r="C119" s="18">
        <v>892</v>
      </c>
      <c r="D119" s="18">
        <v>494</v>
      </c>
      <c r="E119" s="18">
        <v>487</v>
      </c>
      <c r="F119" s="18">
        <v>497</v>
      </c>
      <c r="G119" s="18">
        <v>695</v>
      </c>
      <c r="H119" s="18">
        <v>830</v>
      </c>
      <c r="I119" s="18">
        <v>958</v>
      </c>
      <c r="J119" s="18">
        <v>982</v>
      </c>
      <c r="K119" s="18">
        <v>953</v>
      </c>
      <c r="L119" s="18">
        <v>670</v>
      </c>
      <c r="M119" s="18">
        <v>1092</v>
      </c>
      <c r="N119" s="18">
        <v>1096</v>
      </c>
      <c r="O119" s="18">
        <v>1034</v>
      </c>
      <c r="P119" s="18">
        <v>903</v>
      </c>
      <c r="Q119" s="18">
        <v>12583</v>
      </c>
      <c r="X119" s="109"/>
      <c r="AC119" s="18">
        <v>0</v>
      </c>
      <c r="AD119" s="18">
        <v>0</v>
      </c>
      <c r="AE119" s="18">
        <v>0</v>
      </c>
      <c r="AG119" s="112"/>
      <c r="AK119" s="112"/>
    </row>
    <row r="120" spans="1:37" x14ac:dyDescent="0.2">
      <c r="A120" s="110" t="s">
        <v>26</v>
      </c>
      <c r="B120" s="18">
        <v>420</v>
      </c>
      <c r="C120" s="18">
        <v>432</v>
      </c>
      <c r="D120" s="18">
        <v>248</v>
      </c>
      <c r="E120" s="18">
        <v>211</v>
      </c>
      <c r="F120" s="18">
        <v>243</v>
      </c>
      <c r="G120" s="18">
        <v>394</v>
      </c>
      <c r="H120" s="18">
        <v>1005</v>
      </c>
      <c r="I120" s="18">
        <v>1683</v>
      </c>
      <c r="J120" s="18">
        <v>1894</v>
      </c>
      <c r="K120" s="18">
        <v>1623</v>
      </c>
      <c r="L120" s="18">
        <v>1824</v>
      </c>
      <c r="M120" s="18">
        <v>2259</v>
      </c>
      <c r="N120" s="18">
        <v>2982</v>
      </c>
      <c r="O120" s="18">
        <v>2849</v>
      </c>
      <c r="P120" s="18">
        <v>2542</v>
      </c>
      <c r="Q120" s="18">
        <v>20609</v>
      </c>
      <c r="X120" s="109"/>
      <c r="AC120" s="18">
        <v>0</v>
      </c>
      <c r="AD120" s="18">
        <v>0</v>
      </c>
      <c r="AE120" s="18">
        <v>0</v>
      </c>
      <c r="AG120" s="112"/>
      <c r="AK120" s="112"/>
    </row>
    <row r="121" spans="1:37" x14ac:dyDescent="0.2">
      <c r="A121" s="110" t="s">
        <v>33</v>
      </c>
      <c r="D121" s="18">
        <v>308</v>
      </c>
      <c r="E121" s="18">
        <v>202</v>
      </c>
      <c r="F121" s="18">
        <v>144</v>
      </c>
      <c r="G121" s="18">
        <v>629</v>
      </c>
      <c r="H121" s="18">
        <v>1063</v>
      </c>
      <c r="I121" s="18">
        <v>617</v>
      </c>
      <c r="J121" s="18">
        <v>329</v>
      </c>
      <c r="K121" s="18">
        <v>304</v>
      </c>
      <c r="L121" s="18">
        <v>339</v>
      </c>
      <c r="M121" s="18">
        <v>545</v>
      </c>
      <c r="N121" s="18">
        <v>640</v>
      </c>
      <c r="O121" s="18">
        <v>721</v>
      </c>
      <c r="P121" s="18">
        <v>757</v>
      </c>
      <c r="Q121" s="18">
        <v>6598</v>
      </c>
      <c r="X121" s="109"/>
      <c r="AC121" s="18">
        <v>0</v>
      </c>
      <c r="AD121" s="18">
        <v>0</v>
      </c>
      <c r="AE121" s="18">
        <v>0</v>
      </c>
      <c r="AG121" s="112"/>
      <c r="AK121" s="112"/>
    </row>
    <row r="122" spans="1:37" x14ac:dyDescent="0.2">
      <c r="A122" s="110" t="s">
        <v>23</v>
      </c>
      <c r="B122" s="18">
        <v>1774</v>
      </c>
      <c r="C122" s="18">
        <v>1696</v>
      </c>
      <c r="D122" s="18">
        <v>586</v>
      </c>
      <c r="E122" s="18">
        <v>466</v>
      </c>
      <c r="F122" s="18">
        <v>401</v>
      </c>
      <c r="G122" s="18">
        <v>1175</v>
      </c>
      <c r="H122" s="18">
        <v>983</v>
      </c>
      <c r="I122" s="18">
        <v>926</v>
      </c>
      <c r="J122" s="18">
        <v>733</v>
      </c>
      <c r="K122" s="18">
        <v>731</v>
      </c>
      <c r="L122" s="18">
        <v>510</v>
      </c>
      <c r="M122" s="18">
        <v>809</v>
      </c>
      <c r="N122" s="18">
        <v>942</v>
      </c>
      <c r="O122" s="18">
        <v>949</v>
      </c>
      <c r="P122" s="18">
        <v>939</v>
      </c>
      <c r="Q122" s="18">
        <v>13620</v>
      </c>
      <c r="X122" s="109"/>
      <c r="AC122" s="18">
        <v>0</v>
      </c>
      <c r="AD122" s="18">
        <v>0</v>
      </c>
      <c r="AE122" s="18">
        <v>0</v>
      </c>
      <c r="AG122" s="112"/>
      <c r="AK122" s="112"/>
    </row>
    <row r="123" spans="1:37" x14ac:dyDescent="0.2">
      <c r="A123" s="110" t="s">
        <v>32</v>
      </c>
      <c r="B123" s="18">
        <v>80</v>
      </c>
      <c r="C123" s="18">
        <v>80</v>
      </c>
      <c r="D123" s="18">
        <v>24</v>
      </c>
      <c r="E123" s="18">
        <v>16</v>
      </c>
      <c r="F123" s="18">
        <v>13</v>
      </c>
      <c r="G123" s="18">
        <v>43</v>
      </c>
      <c r="H123" s="18">
        <v>52</v>
      </c>
      <c r="I123" s="18">
        <v>30</v>
      </c>
      <c r="J123" s="18">
        <v>20</v>
      </c>
      <c r="K123" s="18">
        <v>18</v>
      </c>
      <c r="L123" s="18">
        <v>5</v>
      </c>
      <c r="M123" s="18">
        <v>10</v>
      </c>
      <c r="N123" s="18">
        <v>15</v>
      </c>
      <c r="O123" s="18">
        <v>13</v>
      </c>
      <c r="P123" s="18">
        <v>20</v>
      </c>
      <c r="Q123" s="18">
        <v>439</v>
      </c>
      <c r="X123" s="109"/>
      <c r="AC123" s="18">
        <v>0</v>
      </c>
      <c r="AD123" s="18">
        <v>0</v>
      </c>
      <c r="AE123" s="18">
        <v>0</v>
      </c>
      <c r="AG123" s="112"/>
      <c r="AK123" s="112"/>
    </row>
    <row r="124" spans="1:37" x14ac:dyDescent="0.2">
      <c r="A124" s="110" t="s">
        <v>29</v>
      </c>
      <c r="B124" s="18">
        <v>1662</v>
      </c>
      <c r="C124" s="18">
        <v>1894</v>
      </c>
      <c r="D124" s="18">
        <v>313</v>
      </c>
      <c r="E124" s="18">
        <v>108</v>
      </c>
      <c r="F124" s="18">
        <v>138</v>
      </c>
      <c r="G124" s="18">
        <v>493</v>
      </c>
      <c r="H124" s="18">
        <v>686</v>
      </c>
      <c r="I124" s="18">
        <v>491</v>
      </c>
      <c r="J124" s="18">
        <v>367</v>
      </c>
      <c r="K124" s="18">
        <v>331</v>
      </c>
      <c r="L124" s="18">
        <v>235</v>
      </c>
      <c r="M124" s="18">
        <v>334</v>
      </c>
      <c r="N124" s="18">
        <v>429</v>
      </c>
      <c r="O124" s="18">
        <v>363</v>
      </c>
      <c r="P124" s="18">
        <v>449</v>
      </c>
      <c r="Q124" s="18">
        <v>8293</v>
      </c>
      <c r="X124" s="109"/>
      <c r="AC124" s="18">
        <v>0</v>
      </c>
      <c r="AD124" s="18">
        <v>0</v>
      </c>
      <c r="AE124" s="18">
        <v>0</v>
      </c>
      <c r="AG124" s="112"/>
      <c r="AK124" s="112"/>
    </row>
    <row r="125" spans="1:37" x14ac:dyDescent="0.2">
      <c r="A125" s="109" t="s">
        <v>162</v>
      </c>
      <c r="B125" s="18">
        <v>7810</v>
      </c>
      <c r="C125" s="18">
        <v>7117</v>
      </c>
      <c r="D125" s="18">
        <v>6118</v>
      </c>
      <c r="E125" s="18">
        <v>5963</v>
      </c>
      <c r="F125" s="18">
        <v>5403</v>
      </c>
      <c r="G125" s="18">
        <v>6341</v>
      </c>
      <c r="H125" s="18">
        <v>7577</v>
      </c>
      <c r="I125" s="18">
        <v>8284</v>
      </c>
      <c r="J125" s="18">
        <v>8158</v>
      </c>
      <c r="K125" s="18">
        <v>9177</v>
      </c>
      <c r="L125" s="18">
        <v>9059</v>
      </c>
      <c r="M125" s="18">
        <v>12739</v>
      </c>
      <c r="N125" s="18">
        <v>12833</v>
      </c>
      <c r="O125" s="18">
        <v>14310</v>
      </c>
      <c r="P125" s="18">
        <v>15385</v>
      </c>
      <c r="Q125" s="18">
        <v>136274</v>
      </c>
      <c r="X125" s="109"/>
      <c r="AC125" s="18">
        <v>0</v>
      </c>
      <c r="AD125" s="18">
        <v>0</v>
      </c>
      <c r="AE125" s="18">
        <v>0</v>
      </c>
      <c r="AG125" s="112"/>
      <c r="AK125" s="112"/>
    </row>
    <row r="126" spans="1:37" x14ac:dyDescent="0.2">
      <c r="A126" s="110" t="s">
        <v>163</v>
      </c>
      <c r="B126" s="18">
        <v>7810</v>
      </c>
      <c r="C126" s="18">
        <v>7117</v>
      </c>
      <c r="D126" s="18">
        <v>6118</v>
      </c>
      <c r="E126" s="18">
        <v>5963</v>
      </c>
      <c r="F126" s="18">
        <v>5403</v>
      </c>
      <c r="G126" s="18">
        <v>6341</v>
      </c>
      <c r="H126" s="18">
        <v>7577</v>
      </c>
      <c r="I126" s="18">
        <v>8284</v>
      </c>
      <c r="J126" s="18">
        <v>8158</v>
      </c>
      <c r="K126" s="18">
        <v>9177</v>
      </c>
      <c r="L126" s="18">
        <v>9059</v>
      </c>
      <c r="M126" s="18">
        <v>12739</v>
      </c>
      <c r="N126" s="18">
        <v>12833</v>
      </c>
      <c r="O126" s="18">
        <v>14310</v>
      </c>
      <c r="P126" s="18">
        <v>15385</v>
      </c>
      <c r="Q126" s="18">
        <v>136274</v>
      </c>
      <c r="X126" s="109"/>
      <c r="AC126" s="18">
        <v>0</v>
      </c>
      <c r="AD126" s="18">
        <v>0</v>
      </c>
      <c r="AE126" s="18">
        <v>0</v>
      </c>
      <c r="AG126" s="112"/>
      <c r="AK126" s="112"/>
    </row>
    <row r="127" spans="1:37" x14ac:dyDescent="0.2">
      <c r="A127" s="109" t="s">
        <v>65</v>
      </c>
      <c r="B127" s="18">
        <v>5109</v>
      </c>
      <c r="C127" s="18">
        <v>5034</v>
      </c>
      <c r="D127" s="18">
        <v>3844</v>
      </c>
      <c r="E127" s="18">
        <v>3719</v>
      </c>
      <c r="F127" s="18">
        <v>3973</v>
      </c>
      <c r="G127" s="18">
        <v>3998</v>
      </c>
      <c r="H127" s="18">
        <v>4057</v>
      </c>
      <c r="I127" s="18">
        <v>4151</v>
      </c>
      <c r="J127" s="18">
        <v>4187</v>
      </c>
      <c r="K127" s="18">
        <v>4432</v>
      </c>
      <c r="L127" s="18">
        <v>4004</v>
      </c>
      <c r="M127" s="18">
        <v>5220</v>
      </c>
      <c r="N127" s="18">
        <v>5135</v>
      </c>
      <c r="O127" s="18">
        <v>5001</v>
      </c>
      <c r="P127" s="18">
        <v>4868</v>
      </c>
      <c r="Q127" s="18">
        <v>66732</v>
      </c>
      <c r="X127" s="109"/>
      <c r="AC127" s="18">
        <v>0</v>
      </c>
      <c r="AD127" s="18">
        <v>0</v>
      </c>
      <c r="AE127" s="18">
        <v>0</v>
      </c>
      <c r="AG127" s="112"/>
      <c r="AK127" s="112"/>
    </row>
    <row r="128" spans="1:37" x14ac:dyDescent="0.2">
      <c r="A128" s="110" t="s">
        <v>70</v>
      </c>
      <c r="B128" s="18">
        <v>274</v>
      </c>
      <c r="C128" s="18">
        <v>270</v>
      </c>
      <c r="D128" s="18">
        <v>118</v>
      </c>
      <c r="E128" s="18">
        <v>116</v>
      </c>
      <c r="F128" s="18">
        <v>113</v>
      </c>
      <c r="G128" s="18">
        <v>109</v>
      </c>
      <c r="H128" s="18">
        <v>91</v>
      </c>
      <c r="I128" s="18">
        <v>73</v>
      </c>
      <c r="J128" s="18">
        <v>76</v>
      </c>
      <c r="K128" s="18">
        <v>89</v>
      </c>
      <c r="L128" s="18">
        <v>67</v>
      </c>
      <c r="M128" s="18">
        <v>87</v>
      </c>
      <c r="N128" s="18">
        <v>100</v>
      </c>
      <c r="O128" s="18">
        <v>77</v>
      </c>
      <c r="P128" s="18">
        <v>78</v>
      </c>
      <c r="Q128" s="18">
        <v>1738</v>
      </c>
      <c r="X128" s="109"/>
      <c r="AC128" s="18">
        <v>0</v>
      </c>
      <c r="AD128" s="18">
        <v>0</v>
      </c>
      <c r="AE128" s="18">
        <v>0</v>
      </c>
      <c r="AG128" s="112"/>
      <c r="AK128" s="112"/>
    </row>
    <row r="129" spans="1:37" x14ac:dyDescent="0.2">
      <c r="A129" s="110" t="s">
        <v>69</v>
      </c>
      <c r="B129" s="18">
        <v>34</v>
      </c>
      <c r="C129" s="18">
        <v>29</v>
      </c>
      <c r="D129" s="18">
        <v>47</v>
      </c>
      <c r="E129" s="18">
        <v>29</v>
      </c>
      <c r="F129" s="18">
        <v>25</v>
      </c>
      <c r="G129" s="18">
        <v>25</v>
      </c>
      <c r="H129" s="18">
        <v>30</v>
      </c>
      <c r="I129" s="18">
        <v>11</v>
      </c>
      <c r="J129" s="18">
        <v>11</v>
      </c>
      <c r="K129" s="18">
        <v>12</v>
      </c>
      <c r="L129" s="18">
        <v>5</v>
      </c>
      <c r="M129" s="18">
        <v>4</v>
      </c>
      <c r="N129" s="18">
        <v>8</v>
      </c>
      <c r="O129" s="18">
        <v>3</v>
      </c>
      <c r="P129" s="18">
        <v>5</v>
      </c>
      <c r="Q129" s="18">
        <v>278</v>
      </c>
      <c r="X129" s="109"/>
      <c r="AC129" s="18">
        <v>0</v>
      </c>
      <c r="AD129" s="18">
        <v>0</v>
      </c>
      <c r="AE129" s="18">
        <v>0</v>
      </c>
      <c r="AG129" s="112"/>
      <c r="AK129" s="112"/>
    </row>
    <row r="130" spans="1:37" x14ac:dyDescent="0.2">
      <c r="A130" s="110" t="s">
        <v>277</v>
      </c>
      <c r="B130" s="18">
        <v>90</v>
      </c>
      <c r="C130" s="18">
        <v>93</v>
      </c>
      <c r="D130" s="18">
        <v>79</v>
      </c>
      <c r="E130" s="18">
        <v>62</v>
      </c>
      <c r="F130" s="18">
        <v>76</v>
      </c>
      <c r="G130" s="18">
        <v>76</v>
      </c>
      <c r="H130" s="18">
        <v>73</v>
      </c>
      <c r="I130" s="18">
        <v>71</v>
      </c>
      <c r="J130" s="18">
        <v>79</v>
      </c>
      <c r="K130" s="18">
        <v>78</v>
      </c>
      <c r="L130" s="18">
        <v>64</v>
      </c>
      <c r="M130" s="18">
        <v>70</v>
      </c>
      <c r="N130" s="18">
        <v>90</v>
      </c>
      <c r="O130" s="18">
        <v>90</v>
      </c>
      <c r="P130" s="18">
        <v>93</v>
      </c>
      <c r="Q130" s="18">
        <v>1184</v>
      </c>
      <c r="X130" s="109"/>
      <c r="AC130" s="18">
        <v>0</v>
      </c>
      <c r="AD130" s="18">
        <v>0</v>
      </c>
      <c r="AE130" s="18">
        <v>0</v>
      </c>
      <c r="AG130" s="112"/>
      <c r="AK130" s="112"/>
    </row>
    <row r="131" spans="1:37" x14ac:dyDescent="0.2">
      <c r="A131" s="110" t="s">
        <v>278</v>
      </c>
      <c r="B131" s="18">
        <v>1365</v>
      </c>
      <c r="C131" s="18">
        <v>1381</v>
      </c>
      <c r="D131" s="18">
        <v>1072</v>
      </c>
      <c r="E131" s="18">
        <v>1020</v>
      </c>
      <c r="F131" s="18">
        <v>1074</v>
      </c>
      <c r="G131" s="18">
        <v>1139</v>
      </c>
      <c r="H131" s="18">
        <v>1238</v>
      </c>
      <c r="I131" s="18">
        <v>1254</v>
      </c>
      <c r="J131" s="18">
        <v>1310</v>
      </c>
      <c r="K131" s="18">
        <v>1233</v>
      </c>
      <c r="L131" s="18">
        <v>1148</v>
      </c>
      <c r="M131" s="18">
        <v>1521</v>
      </c>
      <c r="N131" s="18">
        <v>1632</v>
      </c>
      <c r="O131" s="18">
        <v>1747</v>
      </c>
      <c r="P131" s="18">
        <v>1770</v>
      </c>
      <c r="Q131" s="18">
        <v>19904</v>
      </c>
      <c r="X131" s="109"/>
      <c r="AC131" s="18">
        <v>0</v>
      </c>
      <c r="AD131" s="18">
        <v>0</v>
      </c>
      <c r="AE131" s="18">
        <v>0</v>
      </c>
      <c r="AG131" s="112"/>
      <c r="AK131" s="112"/>
    </row>
    <row r="132" spans="1:37" x14ac:dyDescent="0.2">
      <c r="A132" s="110" t="s">
        <v>279</v>
      </c>
      <c r="B132" s="18">
        <v>91</v>
      </c>
      <c r="C132" s="18">
        <v>122</v>
      </c>
      <c r="D132" s="18">
        <v>141</v>
      </c>
      <c r="E132" s="18">
        <v>148</v>
      </c>
      <c r="F132" s="18">
        <v>148</v>
      </c>
      <c r="G132" s="18">
        <v>139</v>
      </c>
      <c r="H132" s="18">
        <v>149</v>
      </c>
      <c r="I132" s="18">
        <v>139</v>
      </c>
      <c r="J132" s="18">
        <v>166</v>
      </c>
      <c r="K132" s="18">
        <v>211</v>
      </c>
      <c r="L132" s="18">
        <v>219</v>
      </c>
      <c r="M132" s="18">
        <v>219</v>
      </c>
      <c r="N132" s="18">
        <v>218</v>
      </c>
      <c r="O132" s="18">
        <v>260</v>
      </c>
      <c r="P132" s="18">
        <v>227</v>
      </c>
      <c r="Q132" s="18">
        <v>2597</v>
      </c>
      <c r="X132" s="109"/>
      <c r="AC132" s="18">
        <v>0</v>
      </c>
      <c r="AD132" s="18">
        <v>0</v>
      </c>
      <c r="AE132" s="18">
        <v>0</v>
      </c>
      <c r="AG132" s="112"/>
      <c r="AK132" s="112"/>
    </row>
    <row r="133" spans="1:37" x14ac:dyDescent="0.2">
      <c r="A133" s="110" t="s">
        <v>23</v>
      </c>
      <c r="B133" s="18">
        <v>1850</v>
      </c>
      <c r="C133" s="18">
        <v>1664</v>
      </c>
      <c r="D133" s="18">
        <v>1697</v>
      </c>
      <c r="E133" s="18">
        <v>1654</v>
      </c>
      <c r="F133" s="18">
        <v>1867</v>
      </c>
      <c r="G133" s="18">
        <v>1859</v>
      </c>
      <c r="H133" s="18">
        <v>1870</v>
      </c>
      <c r="I133" s="18">
        <v>1983</v>
      </c>
      <c r="J133" s="18">
        <v>1921</v>
      </c>
      <c r="K133" s="18">
        <v>2199</v>
      </c>
      <c r="L133" s="18">
        <v>1820</v>
      </c>
      <c r="M133" s="18">
        <v>2554</v>
      </c>
      <c r="N133" s="18">
        <v>2397</v>
      </c>
      <c r="O133" s="18">
        <v>2158</v>
      </c>
      <c r="P133" s="18">
        <v>2078</v>
      </c>
      <c r="Q133" s="18">
        <v>29571</v>
      </c>
      <c r="X133" s="109"/>
      <c r="AC133" s="18">
        <v>0</v>
      </c>
      <c r="AD133" s="18">
        <v>0</v>
      </c>
      <c r="AE133" s="18">
        <v>0</v>
      </c>
      <c r="AG133" s="112"/>
      <c r="AK133" s="112"/>
    </row>
    <row r="134" spans="1:37" x14ac:dyDescent="0.2">
      <c r="A134" s="110" t="s">
        <v>280</v>
      </c>
      <c r="B134" s="18">
        <v>46</v>
      </c>
      <c r="C134" s="18">
        <v>50</v>
      </c>
      <c r="D134" s="18">
        <v>40</v>
      </c>
      <c r="E134" s="18">
        <v>58</v>
      </c>
      <c r="F134" s="18">
        <v>46</v>
      </c>
      <c r="G134" s="18">
        <v>45</v>
      </c>
      <c r="H134" s="18">
        <v>40</v>
      </c>
      <c r="I134" s="18">
        <v>49</v>
      </c>
      <c r="J134" s="18">
        <v>49</v>
      </c>
      <c r="K134" s="18">
        <v>55</v>
      </c>
      <c r="L134" s="18">
        <v>36</v>
      </c>
      <c r="M134" s="18">
        <v>71</v>
      </c>
      <c r="N134" s="18">
        <v>40</v>
      </c>
      <c r="O134" s="18">
        <v>37</v>
      </c>
      <c r="P134" s="18">
        <v>35</v>
      </c>
      <c r="Q134" s="18">
        <v>697</v>
      </c>
      <c r="X134" s="109"/>
      <c r="AC134" s="18">
        <v>0</v>
      </c>
      <c r="AD134" s="18">
        <v>0</v>
      </c>
      <c r="AE134" s="18">
        <v>0</v>
      </c>
      <c r="AG134" s="112"/>
      <c r="AK134" s="112"/>
    </row>
    <row r="135" spans="1:37" x14ac:dyDescent="0.2">
      <c r="A135" s="110" t="s">
        <v>66</v>
      </c>
      <c r="B135" s="18">
        <v>1359</v>
      </c>
      <c r="C135" s="18">
        <v>1425</v>
      </c>
      <c r="D135" s="18">
        <v>650</v>
      </c>
      <c r="E135" s="18">
        <v>632</v>
      </c>
      <c r="F135" s="18">
        <v>624</v>
      </c>
      <c r="G135" s="18">
        <v>606</v>
      </c>
      <c r="H135" s="18">
        <v>566</v>
      </c>
      <c r="I135" s="18">
        <v>571</v>
      </c>
      <c r="J135" s="18">
        <v>575</v>
      </c>
      <c r="K135" s="18">
        <v>555</v>
      </c>
      <c r="L135" s="18">
        <v>645</v>
      </c>
      <c r="M135" s="18">
        <v>694</v>
      </c>
      <c r="N135" s="18">
        <v>650</v>
      </c>
      <c r="O135" s="18">
        <v>629</v>
      </c>
      <c r="P135" s="18">
        <v>582</v>
      </c>
      <c r="Q135" s="18">
        <v>10763</v>
      </c>
      <c r="X135" s="109"/>
      <c r="AC135" s="18">
        <v>0</v>
      </c>
      <c r="AD135" s="18">
        <v>0</v>
      </c>
      <c r="AE135" s="18">
        <v>0</v>
      </c>
      <c r="AG135" s="112"/>
      <c r="AK135" s="112"/>
    </row>
    <row r="136" spans="1:37" x14ac:dyDescent="0.2">
      <c r="A136" s="109" t="s">
        <v>243</v>
      </c>
      <c r="B136" s="18">
        <v>1253</v>
      </c>
      <c r="C136" s="18">
        <v>1181</v>
      </c>
      <c r="D136" s="18">
        <v>1310</v>
      </c>
      <c r="E136" s="18">
        <v>1225</v>
      </c>
      <c r="F136" s="18">
        <v>1157</v>
      </c>
      <c r="G136" s="18">
        <v>1239</v>
      </c>
      <c r="H136" s="18">
        <v>1295</v>
      </c>
      <c r="I136" s="18">
        <v>1207</v>
      </c>
      <c r="J136" s="18">
        <v>1173</v>
      </c>
      <c r="K136" s="18">
        <v>1267</v>
      </c>
      <c r="L136" s="18">
        <v>879</v>
      </c>
      <c r="M136" s="18">
        <v>1165</v>
      </c>
      <c r="N136" s="18">
        <v>1135</v>
      </c>
      <c r="O136" s="18">
        <v>1268</v>
      </c>
      <c r="P136" s="18">
        <v>1233</v>
      </c>
      <c r="Q136" s="18">
        <v>17987</v>
      </c>
      <c r="X136" s="109"/>
      <c r="AC136" s="18">
        <v>0</v>
      </c>
      <c r="AD136" s="18">
        <v>0</v>
      </c>
      <c r="AE136" s="18">
        <v>0</v>
      </c>
      <c r="AG136" s="112"/>
      <c r="AK136" s="112"/>
    </row>
    <row r="137" spans="1:37" x14ac:dyDescent="0.2">
      <c r="A137" s="110" t="s">
        <v>21</v>
      </c>
      <c r="B137" s="18">
        <v>80</v>
      </c>
      <c r="C137" s="18">
        <v>75</v>
      </c>
      <c r="D137" s="18">
        <v>60</v>
      </c>
      <c r="E137" s="18">
        <v>47</v>
      </c>
      <c r="F137" s="18">
        <v>28</v>
      </c>
      <c r="G137" s="18">
        <v>52</v>
      </c>
      <c r="H137" s="18">
        <v>63</v>
      </c>
      <c r="I137" s="18">
        <v>67</v>
      </c>
      <c r="J137" s="18">
        <v>50</v>
      </c>
      <c r="K137" s="18">
        <v>71</v>
      </c>
      <c r="L137" s="18">
        <v>43</v>
      </c>
      <c r="M137" s="18">
        <v>45</v>
      </c>
      <c r="N137" s="18">
        <v>51</v>
      </c>
      <c r="O137" s="18">
        <v>63</v>
      </c>
      <c r="P137" s="18">
        <v>72</v>
      </c>
      <c r="Q137" s="18">
        <v>867</v>
      </c>
      <c r="X137" s="109"/>
      <c r="AC137" s="18">
        <v>0</v>
      </c>
      <c r="AD137" s="18">
        <v>0</v>
      </c>
      <c r="AE137" s="18">
        <v>0</v>
      </c>
      <c r="AG137" s="112"/>
      <c r="AK137" s="112"/>
    </row>
    <row r="138" spans="1:37" x14ac:dyDescent="0.2">
      <c r="A138" s="110" t="s">
        <v>14</v>
      </c>
      <c r="B138" s="18">
        <v>63</v>
      </c>
      <c r="C138" s="18">
        <v>79</v>
      </c>
      <c r="D138" s="18">
        <v>66</v>
      </c>
      <c r="E138" s="18">
        <v>61</v>
      </c>
      <c r="F138" s="18">
        <v>53</v>
      </c>
      <c r="G138" s="18">
        <v>65</v>
      </c>
      <c r="H138" s="18">
        <v>79</v>
      </c>
      <c r="I138" s="18">
        <v>68</v>
      </c>
      <c r="J138" s="18">
        <v>64</v>
      </c>
      <c r="K138" s="18">
        <v>73</v>
      </c>
      <c r="L138" s="18">
        <v>54</v>
      </c>
      <c r="M138" s="18">
        <v>79</v>
      </c>
      <c r="N138" s="18">
        <v>65</v>
      </c>
      <c r="O138" s="18">
        <v>83</v>
      </c>
      <c r="P138" s="18">
        <v>71</v>
      </c>
      <c r="Q138" s="18">
        <v>1023</v>
      </c>
      <c r="X138" s="109"/>
      <c r="AC138" s="18">
        <v>0</v>
      </c>
      <c r="AD138" s="18">
        <v>0</v>
      </c>
      <c r="AE138" s="18">
        <v>0</v>
      </c>
      <c r="AG138" s="112"/>
      <c r="AK138" s="112"/>
    </row>
    <row r="139" spans="1:37" x14ac:dyDescent="0.2">
      <c r="A139" s="110" t="s">
        <v>18</v>
      </c>
      <c r="C139" s="18">
        <v>1</v>
      </c>
      <c r="D139" s="18">
        <v>274</v>
      </c>
      <c r="E139" s="18">
        <v>329</v>
      </c>
      <c r="F139" s="18">
        <v>286</v>
      </c>
      <c r="G139" s="18">
        <v>303</v>
      </c>
      <c r="H139" s="18">
        <v>327</v>
      </c>
      <c r="I139" s="18">
        <v>313</v>
      </c>
      <c r="J139" s="18">
        <v>282</v>
      </c>
      <c r="K139" s="18">
        <v>330</v>
      </c>
      <c r="L139" s="18">
        <v>270</v>
      </c>
      <c r="M139" s="18">
        <v>309</v>
      </c>
      <c r="N139" s="18">
        <v>276</v>
      </c>
      <c r="O139" s="18">
        <v>339</v>
      </c>
      <c r="P139" s="18">
        <v>322</v>
      </c>
      <c r="Q139" s="18">
        <v>3961</v>
      </c>
      <c r="X139" s="109"/>
      <c r="AC139" s="18">
        <v>0</v>
      </c>
      <c r="AD139" s="18">
        <v>0</v>
      </c>
      <c r="AE139" s="18">
        <v>0</v>
      </c>
      <c r="AG139" s="112"/>
      <c r="AK139" s="112"/>
    </row>
    <row r="140" spans="1:37" x14ac:dyDescent="0.2">
      <c r="A140" s="110" t="s">
        <v>17</v>
      </c>
      <c r="B140" s="18">
        <v>351</v>
      </c>
      <c r="C140" s="18">
        <v>324</v>
      </c>
      <c r="D140" s="18">
        <v>188</v>
      </c>
      <c r="E140" s="18">
        <v>179</v>
      </c>
      <c r="F140" s="18">
        <v>155</v>
      </c>
      <c r="G140" s="18">
        <v>194</v>
      </c>
      <c r="H140" s="18">
        <v>175</v>
      </c>
      <c r="I140" s="18">
        <v>167</v>
      </c>
      <c r="J140" s="18">
        <v>185</v>
      </c>
      <c r="K140" s="18">
        <v>205</v>
      </c>
      <c r="L140" s="18">
        <v>134</v>
      </c>
      <c r="M140" s="18">
        <v>201</v>
      </c>
      <c r="N140" s="18">
        <v>206</v>
      </c>
      <c r="O140" s="18">
        <v>210</v>
      </c>
      <c r="P140" s="18">
        <v>221</v>
      </c>
      <c r="Q140" s="18">
        <v>3095</v>
      </c>
      <c r="X140" s="109"/>
      <c r="AC140" s="18">
        <v>0</v>
      </c>
      <c r="AD140" s="18">
        <v>0</v>
      </c>
      <c r="AE140" s="18">
        <v>0</v>
      </c>
      <c r="AG140" s="112"/>
      <c r="AK140" s="112"/>
    </row>
    <row r="141" spans="1:37" x14ac:dyDescent="0.2">
      <c r="A141" s="110" t="s">
        <v>20</v>
      </c>
      <c r="C141" s="18">
        <v>1</v>
      </c>
      <c r="D141" s="18">
        <v>45</v>
      </c>
      <c r="E141" s="18">
        <v>51</v>
      </c>
      <c r="F141" s="18">
        <v>40</v>
      </c>
      <c r="G141" s="18">
        <v>61</v>
      </c>
      <c r="H141" s="18">
        <v>63</v>
      </c>
      <c r="I141" s="18">
        <v>44</v>
      </c>
      <c r="J141" s="18">
        <v>62</v>
      </c>
      <c r="K141" s="18">
        <v>45</v>
      </c>
      <c r="L141" s="18">
        <v>40</v>
      </c>
      <c r="M141" s="18">
        <v>64</v>
      </c>
      <c r="N141" s="18">
        <v>64</v>
      </c>
      <c r="O141" s="18">
        <v>51</v>
      </c>
      <c r="P141" s="18">
        <v>53</v>
      </c>
      <c r="Q141" s="18">
        <v>684</v>
      </c>
      <c r="X141" s="109"/>
      <c r="AC141" s="18">
        <v>0</v>
      </c>
      <c r="AD141" s="18">
        <v>0</v>
      </c>
      <c r="AE141" s="18">
        <v>0</v>
      </c>
      <c r="AG141" s="112"/>
      <c r="AK141" s="112"/>
    </row>
    <row r="142" spans="1:37" x14ac:dyDescent="0.2">
      <c r="A142" s="110" t="s">
        <v>23</v>
      </c>
      <c r="B142" s="18">
        <v>175</v>
      </c>
      <c r="C142" s="18">
        <v>175</v>
      </c>
      <c r="D142" s="18">
        <v>109</v>
      </c>
      <c r="E142" s="18">
        <v>75</v>
      </c>
      <c r="F142" s="18">
        <v>94</v>
      </c>
      <c r="G142" s="18">
        <v>79</v>
      </c>
      <c r="H142" s="18">
        <v>59</v>
      </c>
      <c r="I142" s="18">
        <v>92</v>
      </c>
      <c r="J142" s="18">
        <v>82</v>
      </c>
      <c r="K142" s="18">
        <v>89</v>
      </c>
      <c r="L142" s="18">
        <v>60</v>
      </c>
      <c r="M142" s="18">
        <v>70</v>
      </c>
      <c r="N142" s="18">
        <v>92</v>
      </c>
      <c r="O142" s="18">
        <v>102</v>
      </c>
      <c r="P142" s="18">
        <v>85</v>
      </c>
      <c r="Q142" s="18">
        <v>1438</v>
      </c>
      <c r="X142" s="109"/>
      <c r="AC142" s="18">
        <v>0</v>
      </c>
      <c r="AD142" s="18">
        <v>0</v>
      </c>
      <c r="AE142" s="18">
        <v>0</v>
      </c>
      <c r="AG142" s="112"/>
      <c r="AK142" s="112"/>
    </row>
    <row r="143" spans="1:37" x14ac:dyDescent="0.2">
      <c r="A143" s="110" t="s">
        <v>15</v>
      </c>
      <c r="B143" s="18">
        <v>377</v>
      </c>
      <c r="C143" s="18">
        <v>353</v>
      </c>
      <c r="D143" s="18">
        <v>402</v>
      </c>
      <c r="E143" s="18">
        <v>337</v>
      </c>
      <c r="F143" s="18">
        <v>361</v>
      </c>
      <c r="G143" s="18">
        <v>349</v>
      </c>
      <c r="H143" s="18">
        <v>373</v>
      </c>
      <c r="I143" s="18">
        <v>333</v>
      </c>
      <c r="J143" s="18">
        <v>342</v>
      </c>
      <c r="K143" s="18">
        <v>331</v>
      </c>
      <c r="L143" s="18">
        <v>198</v>
      </c>
      <c r="M143" s="18">
        <v>282</v>
      </c>
      <c r="N143" s="18">
        <v>275</v>
      </c>
      <c r="O143" s="18">
        <v>307</v>
      </c>
      <c r="P143" s="18">
        <v>271</v>
      </c>
      <c r="Q143" s="18">
        <v>4891</v>
      </c>
      <c r="X143" s="109"/>
      <c r="AC143" s="18">
        <v>0</v>
      </c>
      <c r="AD143" s="18">
        <v>0</v>
      </c>
      <c r="AE143" s="18">
        <v>0</v>
      </c>
      <c r="AG143" s="112"/>
      <c r="AK143" s="112"/>
    </row>
    <row r="144" spans="1:37" x14ac:dyDescent="0.2">
      <c r="A144" s="110" t="s">
        <v>22</v>
      </c>
      <c r="B144" s="18">
        <v>207</v>
      </c>
      <c r="C144" s="18">
        <v>173</v>
      </c>
      <c r="D144" s="18">
        <v>166</v>
      </c>
      <c r="E144" s="18">
        <v>146</v>
      </c>
      <c r="F144" s="18">
        <v>140</v>
      </c>
      <c r="G144" s="18">
        <v>136</v>
      </c>
      <c r="H144" s="18">
        <v>156</v>
      </c>
      <c r="I144" s="18">
        <v>123</v>
      </c>
      <c r="J144" s="18">
        <v>106</v>
      </c>
      <c r="K144" s="18">
        <v>123</v>
      </c>
      <c r="L144" s="18">
        <v>80</v>
      </c>
      <c r="M144" s="18">
        <v>115</v>
      </c>
      <c r="N144" s="18">
        <v>106</v>
      </c>
      <c r="O144" s="18">
        <v>113</v>
      </c>
      <c r="P144" s="18">
        <v>138</v>
      </c>
      <c r="Q144" s="18">
        <v>2028</v>
      </c>
      <c r="X144" s="109"/>
      <c r="AC144" s="18">
        <v>0</v>
      </c>
      <c r="AD144" s="18">
        <v>0</v>
      </c>
      <c r="AE144" s="18">
        <v>0</v>
      </c>
      <c r="AG144" s="112"/>
      <c r="AK144" s="112"/>
    </row>
    <row r="145" spans="1:37" x14ac:dyDescent="0.2">
      <c r="A145" s="109" t="s">
        <v>98</v>
      </c>
      <c r="B145" s="18">
        <v>3868</v>
      </c>
      <c r="C145" s="18">
        <v>3815</v>
      </c>
      <c r="D145" s="18">
        <v>4271</v>
      </c>
      <c r="E145" s="18">
        <v>4539</v>
      </c>
      <c r="F145" s="18">
        <v>4294</v>
      </c>
      <c r="G145" s="18">
        <v>4455</v>
      </c>
      <c r="H145" s="18">
        <v>4523</v>
      </c>
      <c r="I145" s="18">
        <v>4866</v>
      </c>
      <c r="J145" s="18">
        <v>4900</v>
      </c>
      <c r="K145" s="18">
        <v>5313</v>
      </c>
      <c r="L145" s="18">
        <v>5626</v>
      </c>
      <c r="M145" s="18">
        <v>6904</v>
      </c>
      <c r="N145" s="18">
        <v>6683</v>
      </c>
      <c r="O145" s="18">
        <v>6666</v>
      </c>
      <c r="P145" s="18">
        <v>6578</v>
      </c>
      <c r="Q145" s="18">
        <v>77301</v>
      </c>
      <c r="X145" s="109"/>
      <c r="AC145" s="18">
        <v>0</v>
      </c>
      <c r="AD145" s="18">
        <v>0</v>
      </c>
      <c r="AE145" s="18">
        <v>0</v>
      </c>
      <c r="AG145" s="112"/>
      <c r="AK145" s="112"/>
    </row>
    <row r="146" spans="1:37" x14ac:dyDescent="0.2">
      <c r="A146" s="110" t="s">
        <v>100</v>
      </c>
      <c r="B146" s="18">
        <v>258</v>
      </c>
      <c r="C146" s="18">
        <v>221</v>
      </c>
      <c r="D146" s="18">
        <v>176</v>
      </c>
      <c r="E146" s="18">
        <v>189</v>
      </c>
      <c r="F146" s="18">
        <v>172</v>
      </c>
      <c r="G146" s="18">
        <v>177</v>
      </c>
      <c r="H146" s="18">
        <v>166</v>
      </c>
      <c r="I146" s="18">
        <v>191</v>
      </c>
      <c r="J146" s="18">
        <v>180</v>
      </c>
      <c r="K146" s="18">
        <v>219</v>
      </c>
      <c r="L146" s="18">
        <v>183</v>
      </c>
      <c r="M146" s="18">
        <v>201</v>
      </c>
      <c r="N146" s="18">
        <v>200</v>
      </c>
      <c r="O146" s="18">
        <v>189</v>
      </c>
      <c r="P146" s="18">
        <v>165</v>
      </c>
      <c r="Q146" s="18">
        <v>2887</v>
      </c>
      <c r="X146" s="109"/>
      <c r="AC146" s="18">
        <v>0</v>
      </c>
      <c r="AD146" s="18">
        <v>0</v>
      </c>
      <c r="AE146" s="18">
        <v>0</v>
      </c>
      <c r="AG146" s="112"/>
      <c r="AK146" s="112"/>
    </row>
    <row r="147" spans="1:37" x14ac:dyDescent="0.2">
      <c r="A147" s="110" t="s">
        <v>102</v>
      </c>
      <c r="B147" s="18">
        <v>81</v>
      </c>
      <c r="C147" s="18">
        <v>92</v>
      </c>
      <c r="D147" s="18">
        <v>74</v>
      </c>
      <c r="E147" s="18">
        <v>87</v>
      </c>
      <c r="F147" s="18">
        <v>77</v>
      </c>
      <c r="G147" s="18">
        <v>67</v>
      </c>
      <c r="H147" s="18">
        <v>78</v>
      </c>
      <c r="I147" s="18">
        <v>72</v>
      </c>
      <c r="J147" s="18">
        <v>71</v>
      </c>
      <c r="K147" s="18">
        <v>66</v>
      </c>
      <c r="L147" s="18">
        <v>80</v>
      </c>
      <c r="M147" s="18">
        <v>78</v>
      </c>
      <c r="N147" s="18">
        <v>53</v>
      </c>
      <c r="O147" s="18">
        <v>65</v>
      </c>
      <c r="P147" s="18">
        <v>64</v>
      </c>
      <c r="Q147" s="18">
        <v>1105</v>
      </c>
      <c r="X147" s="109"/>
      <c r="AC147" s="18">
        <v>0</v>
      </c>
      <c r="AD147" s="18">
        <v>0</v>
      </c>
      <c r="AE147" s="18">
        <v>0</v>
      </c>
      <c r="AG147" s="112"/>
      <c r="AK147" s="112"/>
    </row>
    <row r="148" spans="1:37" x14ac:dyDescent="0.2">
      <c r="A148" s="110" t="s">
        <v>23</v>
      </c>
      <c r="B148" s="18">
        <v>8</v>
      </c>
      <c r="C148" s="18">
        <v>7</v>
      </c>
      <c r="D148" s="18">
        <v>211</v>
      </c>
      <c r="E148" s="18">
        <v>265</v>
      </c>
      <c r="F148" s="18">
        <v>278</v>
      </c>
      <c r="G148" s="18">
        <v>307</v>
      </c>
      <c r="H148" s="18">
        <v>366</v>
      </c>
      <c r="I148" s="18">
        <v>354</v>
      </c>
      <c r="J148" s="18">
        <v>404</v>
      </c>
      <c r="K148" s="18">
        <v>438</v>
      </c>
      <c r="L148" s="18">
        <v>457</v>
      </c>
      <c r="M148" s="18">
        <v>622</v>
      </c>
      <c r="N148" s="18">
        <v>597</v>
      </c>
      <c r="O148" s="18">
        <v>561</v>
      </c>
      <c r="P148" s="18">
        <v>551</v>
      </c>
      <c r="Q148" s="18">
        <v>5426</v>
      </c>
      <c r="X148" s="109"/>
      <c r="AC148" s="18">
        <v>0</v>
      </c>
      <c r="AD148" s="18">
        <v>0</v>
      </c>
      <c r="AE148" s="18">
        <v>0</v>
      </c>
      <c r="AG148" s="112"/>
      <c r="AK148" s="112"/>
    </row>
    <row r="149" spans="1:37" x14ac:dyDescent="0.2">
      <c r="A149" s="110" t="s">
        <v>101</v>
      </c>
      <c r="B149" s="18">
        <v>471</v>
      </c>
      <c r="C149" s="18">
        <v>541</v>
      </c>
      <c r="D149" s="18">
        <v>352</v>
      </c>
      <c r="E149" s="18">
        <v>320</v>
      </c>
      <c r="F149" s="18">
        <v>324</v>
      </c>
      <c r="G149" s="18">
        <v>345</v>
      </c>
      <c r="H149" s="18">
        <v>323</v>
      </c>
      <c r="I149" s="18">
        <v>367</v>
      </c>
      <c r="J149" s="18">
        <v>330</v>
      </c>
      <c r="K149" s="18">
        <v>423</v>
      </c>
      <c r="L149" s="18">
        <v>423</v>
      </c>
      <c r="M149" s="18">
        <v>526</v>
      </c>
      <c r="N149" s="18">
        <v>432</v>
      </c>
      <c r="O149" s="18">
        <v>440</v>
      </c>
      <c r="P149" s="18">
        <v>434</v>
      </c>
      <c r="Q149" s="18">
        <v>6051</v>
      </c>
      <c r="X149" s="109"/>
      <c r="AC149" s="18">
        <v>0</v>
      </c>
      <c r="AD149" s="18">
        <v>0</v>
      </c>
      <c r="AE149" s="18">
        <v>0</v>
      </c>
      <c r="AG149" s="112"/>
      <c r="AK149" s="112"/>
    </row>
    <row r="150" spans="1:37" x14ac:dyDescent="0.2">
      <c r="A150" s="110" t="s">
        <v>104</v>
      </c>
      <c r="B150" s="18">
        <v>88</v>
      </c>
      <c r="C150" s="18">
        <v>113</v>
      </c>
      <c r="D150" s="18">
        <v>58</v>
      </c>
      <c r="E150" s="18">
        <v>56</v>
      </c>
      <c r="F150" s="18">
        <v>61</v>
      </c>
      <c r="G150" s="18">
        <v>44</v>
      </c>
      <c r="H150" s="18">
        <v>51</v>
      </c>
      <c r="I150" s="18">
        <v>46</v>
      </c>
      <c r="J150" s="18">
        <v>56</v>
      </c>
      <c r="K150" s="18">
        <v>64</v>
      </c>
      <c r="L150" s="18">
        <v>46</v>
      </c>
      <c r="M150" s="18">
        <v>62</v>
      </c>
      <c r="N150" s="18">
        <v>50</v>
      </c>
      <c r="O150" s="18">
        <v>65</v>
      </c>
      <c r="P150" s="18">
        <v>63</v>
      </c>
      <c r="Q150" s="18">
        <v>923</v>
      </c>
      <c r="X150" s="109"/>
      <c r="AC150" s="18">
        <v>0</v>
      </c>
      <c r="AD150" s="18">
        <v>0</v>
      </c>
      <c r="AE150" s="18">
        <v>0</v>
      </c>
      <c r="AG150" s="112"/>
      <c r="AK150" s="112"/>
    </row>
    <row r="151" spans="1:37" x14ac:dyDescent="0.2">
      <c r="A151" s="110" t="s">
        <v>99</v>
      </c>
      <c r="B151" s="18">
        <v>2951</v>
      </c>
      <c r="C151" s="18">
        <v>2830</v>
      </c>
      <c r="D151" s="18">
        <v>2746</v>
      </c>
      <c r="E151" s="18">
        <v>2813</v>
      </c>
      <c r="F151" s="18">
        <v>2627</v>
      </c>
      <c r="G151" s="18">
        <v>2713</v>
      </c>
      <c r="H151" s="18">
        <v>2694</v>
      </c>
      <c r="I151" s="18">
        <v>3000</v>
      </c>
      <c r="J151" s="18">
        <v>2960</v>
      </c>
      <c r="K151" s="18">
        <v>3174</v>
      </c>
      <c r="L151" s="18">
        <v>3547</v>
      </c>
      <c r="M151" s="18">
        <v>4313</v>
      </c>
      <c r="N151" s="18">
        <v>4317</v>
      </c>
      <c r="O151" s="18">
        <v>4355</v>
      </c>
      <c r="P151" s="18">
        <v>4352</v>
      </c>
      <c r="Q151" s="18">
        <v>49392</v>
      </c>
      <c r="X151" s="109"/>
      <c r="AC151" s="18">
        <v>0</v>
      </c>
      <c r="AD151" s="18">
        <v>0</v>
      </c>
      <c r="AE151" s="18">
        <v>0</v>
      </c>
      <c r="AG151" s="112"/>
      <c r="AK151" s="112"/>
    </row>
    <row r="152" spans="1:37" x14ac:dyDescent="0.2">
      <c r="A152" s="110" t="s">
        <v>103</v>
      </c>
      <c r="B152" s="18">
        <v>11</v>
      </c>
      <c r="C152" s="18">
        <v>11</v>
      </c>
      <c r="D152" s="18">
        <v>654</v>
      </c>
      <c r="E152" s="18">
        <v>809</v>
      </c>
      <c r="F152" s="18">
        <v>755</v>
      </c>
      <c r="G152" s="18">
        <v>802</v>
      </c>
      <c r="H152" s="18">
        <v>845</v>
      </c>
      <c r="I152" s="18">
        <v>836</v>
      </c>
      <c r="J152" s="18">
        <v>899</v>
      </c>
      <c r="K152" s="18">
        <v>929</v>
      </c>
      <c r="L152" s="18">
        <v>890</v>
      </c>
      <c r="M152" s="18">
        <v>1102</v>
      </c>
      <c r="N152" s="18">
        <v>1034</v>
      </c>
      <c r="O152" s="18">
        <v>991</v>
      </c>
      <c r="P152" s="18">
        <v>949</v>
      </c>
      <c r="Q152" s="18">
        <v>11517</v>
      </c>
      <c r="X152" s="109"/>
      <c r="AC152" s="18">
        <v>0</v>
      </c>
      <c r="AD152" s="18">
        <v>0</v>
      </c>
      <c r="AE152" s="18">
        <v>0</v>
      </c>
      <c r="AG152" s="112"/>
      <c r="AK152" s="112"/>
    </row>
    <row r="153" spans="1:37" x14ac:dyDescent="0.2">
      <c r="A153" s="109" t="s">
        <v>39</v>
      </c>
      <c r="B153" s="18">
        <v>690</v>
      </c>
      <c r="C153" s="18">
        <v>674</v>
      </c>
      <c r="D153" s="18">
        <v>1698</v>
      </c>
      <c r="E153" s="18">
        <v>1396</v>
      </c>
      <c r="F153" s="18">
        <v>825</v>
      </c>
      <c r="G153" s="18">
        <v>1293</v>
      </c>
      <c r="H153" s="18">
        <v>981</v>
      </c>
      <c r="I153" s="18">
        <v>1022</v>
      </c>
      <c r="J153" s="18">
        <v>1021</v>
      </c>
      <c r="K153" s="18">
        <v>2000</v>
      </c>
      <c r="L153" s="18">
        <v>1471</v>
      </c>
      <c r="M153" s="18">
        <v>1428</v>
      </c>
      <c r="N153" s="18">
        <v>1394</v>
      </c>
      <c r="O153" s="18">
        <v>2412</v>
      </c>
      <c r="P153" s="18">
        <v>1946</v>
      </c>
      <c r="Q153" s="18">
        <v>20251</v>
      </c>
      <c r="X153" s="109"/>
      <c r="AC153" s="18">
        <v>0</v>
      </c>
      <c r="AD153" s="18">
        <v>0</v>
      </c>
      <c r="AE153" s="18">
        <v>0</v>
      </c>
      <c r="AG153" s="112"/>
      <c r="AK153" s="112"/>
    </row>
    <row r="154" spans="1:37" x14ac:dyDescent="0.2">
      <c r="A154" s="110" t="s">
        <v>281</v>
      </c>
      <c r="B154" s="18">
        <v>2</v>
      </c>
      <c r="C154" s="18">
        <v>9</v>
      </c>
      <c r="D154" s="18">
        <v>2</v>
      </c>
      <c r="E154" s="18">
        <v>5</v>
      </c>
      <c r="F154" s="18">
        <v>1</v>
      </c>
      <c r="H154" s="18">
        <v>2</v>
      </c>
      <c r="I154" s="18">
        <v>1</v>
      </c>
      <c r="J154" s="18">
        <v>4</v>
      </c>
      <c r="K154" s="18">
        <v>1</v>
      </c>
      <c r="L154" s="18">
        <v>6</v>
      </c>
      <c r="M154" s="18">
        <v>3</v>
      </c>
      <c r="N154" s="18">
        <v>3</v>
      </c>
      <c r="O154" s="18">
        <v>2</v>
      </c>
      <c r="P154" s="18">
        <v>2</v>
      </c>
      <c r="Q154" s="18">
        <v>43</v>
      </c>
      <c r="X154" s="109"/>
      <c r="AC154" s="18">
        <v>0</v>
      </c>
      <c r="AD154" s="18">
        <v>0</v>
      </c>
      <c r="AE154" s="18">
        <v>0</v>
      </c>
      <c r="AG154" s="112"/>
      <c r="AK154" s="112"/>
    </row>
    <row r="155" spans="1:37" x14ac:dyDescent="0.2">
      <c r="A155" s="110" t="s">
        <v>172</v>
      </c>
      <c r="C155" s="18">
        <v>1</v>
      </c>
      <c r="D155" s="18">
        <v>102</v>
      </c>
      <c r="E155" s="18">
        <v>103</v>
      </c>
      <c r="F155" s="18">
        <v>96</v>
      </c>
      <c r="G155" s="18">
        <v>128</v>
      </c>
      <c r="H155" s="18">
        <v>138</v>
      </c>
      <c r="I155" s="18">
        <v>120</v>
      </c>
      <c r="J155" s="18">
        <v>130</v>
      </c>
      <c r="K155" s="18">
        <v>126</v>
      </c>
      <c r="L155" s="18">
        <v>138</v>
      </c>
      <c r="M155" s="18">
        <v>168</v>
      </c>
      <c r="N155" s="18">
        <v>135</v>
      </c>
      <c r="O155" s="18">
        <v>200</v>
      </c>
      <c r="P155" s="18">
        <v>221</v>
      </c>
      <c r="Q155" s="18">
        <v>1806</v>
      </c>
      <c r="X155" s="109"/>
      <c r="AC155" s="18">
        <v>0</v>
      </c>
      <c r="AD155" s="18">
        <v>0</v>
      </c>
      <c r="AE155" s="18">
        <v>0</v>
      </c>
      <c r="AG155" s="112"/>
      <c r="AK155" s="112"/>
    </row>
    <row r="156" spans="1:37" x14ac:dyDescent="0.2">
      <c r="A156" s="110" t="s">
        <v>174</v>
      </c>
      <c r="D156" s="18">
        <v>164</v>
      </c>
      <c r="E156" s="18">
        <v>152</v>
      </c>
      <c r="F156" s="18">
        <v>25</v>
      </c>
      <c r="G156" s="18">
        <v>87</v>
      </c>
      <c r="H156" s="18">
        <v>28</v>
      </c>
      <c r="I156" s="18">
        <v>27</v>
      </c>
      <c r="J156" s="18">
        <v>21</v>
      </c>
      <c r="K156" s="18">
        <v>220</v>
      </c>
      <c r="L156" s="18">
        <v>75</v>
      </c>
      <c r="M156" s="18">
        <v>47</v>
      </c>
      <c r="N156" s="18">
        <v>48</v>
      </c>
      <c r="O156" s="18">
        <v>218</v>
      </c>
      <c r="P156" s="18">
        <v>144</v>
      </c>
      <c r="Q156" s="18">
        <v>1256</v>
      </c>
      <c r="X156" s="109"/>
      <c r="AC156" s="18">
        <v>0</v>
      </c>
      <c r="AD156" s="18">
        <v>0</v>
      </c>
      <c r="AE156" s="18">
        <v>0</v>
      </c>
      <c r="AG156" s="112"/>
      <c r="AK156" s="112"/>
    </row>
    <row r="157" spans="1:37" x14ac:dyDescent="0.2">
      <c r="A157" s="110" t="s">
        <v>23</v>
      </c>
      <c r="B157" s="18">
        <v>43</v>
      </c>
      <c r="C157" s="18">
        <v>58</v>
      </c>
      <c r="D157" s="18">
        <v>73</v>
      </c>
      <c r="E157" s="18">
        <v>60</v>
      </c>
      <c r="F157" s="18">
        <v>58</v>
      </c>
      <c r="G157" s="18">
        <v>54</v>
      </c>
      <c r="H157" s="18">
        <v>44</v>
      </c>
      <c r="I157" s="18">
        <v>49</v>
      </c>
      <c r="J157" s="18">
        <v>53</v>
      </c>
      <c r="K157" s="18">
        <v>71</v>
      </c>
      <c r="L157" s="18">
        <v>68</v>
      </c>
      <c r="M157" s="18">
        <v>63</v>
      </c>
      <c r="N157" s="18">
        <v>56</v>
      </c>
      <c r="O157" s="18">
        <v>97</v>
      </c>
      <c r="P157" s="18">
        <v>74</v>
      </c>
      <c r="Q157" s="18">
        <v>921</v>
      </c>
      <c r="X157" s="109"/>
      <c r="AC157" s="18">
        <v>0</v>
      </c>
      <c r="AD157" s="18">
        <v>0</v>
      </c>
      <c r="AE157" s="18">
        <v>0</v>
      </c>
      <c r="AG157" s="112"/>
      <c r="AK157" s="112"/>
    </row>
    <row r="158" spans="1:37" x14ac:dyDescent="0.2">
      <c r="A158" s="110" t="s">
        <v>54</v>
      </c>
      <c r="B158" s="18">
        <v>5</v>
      </c>
      <c r="C158" s="18">
        <v>4</v>
      </c>
      <c r="D158" s="18">
        <v>89</v>
      </c>
      <c r="E158" s="18">
        <v>146</v>
      </c>
      <c r="F158" s="18">
        <v>9</v>
      </c>
      <c r="G158" s="18">
        <v>72</v>
      </c>
      <c r="H158" s="18">
        <v>18</v>
      </c>
      <c r="I158" s="18">
        <v>10</v>
      </c>
      <c r="J158" s="18">
        <v>8</v>
      </c>
      <c r="K158" s="18">
        <v>80</v>
      </c>
      <c r="L158" s="18">
        <v>20</v>
      </c>
      <c r="M158" s="18">
        <v>15</v>
      </c>
      <c r="N158" s="18">
        <v>12</v>
      </c>
      <c r="O158" s="18">
        <v>54</v>
      </c>
      <c r="P158" s="18">
        <v>27</v>
      </c>
      <c r="Q158" s="18">
        <v>569</v>
      </c>
      <c r="X158" s="109"/>
      <c r="AC158" s="18">
        <v>0</v>
      </c>
      <c r="AD158" s="18">
        <v>0</v>
      </c>
      <c r="AE158" s="18">
        <v>0</v>
      </c>
      <c r="AG158" s="112"/>
      <c r="AK158" s="112"/>
    </row>
    <row r="159" spans="1:37" x14ac:dyDescent="0.2">
      <c r="A159" s="110" t="s">
        <v>171</v>
      </c>
      <c r="D159" s="18">
        <v>3</v>
      </c>
      <c r="E159" s="18">
        <v>4</v>
      </c>
      <c r="G159" s="18">
        <v>4</v>
      </c>
      <c r="H159" s="18">
        <v>1</v>
      </c>
      <c r="I159" s="18">
        <v>1</v>
      </c>
      <c r="J159" s="18">
        <v>2</v>
      </c>
      <c r="K159" s="18">
        <v>8</v>
      </c>
      <c r="L159" s="18">
        <v>4</v>
      </c>
      <c r="M159" s="18">
        <v>2</v>
      </c>
      <c r="O159" s="18">
        <v>3</v>
      </c>
      <c r="P159" s="18">
        <v>4</v>
      </c>
      <c r="Q159" s="18">
        <v>36</v>
      </c>
      <c r="X159" s="109"/>
      <c r="AC159" s="18">
        <v>0</v>
      </c>
      <c r="AD159" s="18">
        <v>0</v>
      </c>
      <c r="AE159" s="18">
        <v>0</v>
      </c>
      <c r="AG159" s="112"/>
      <c r="AK159" s="112"/>
    </row>
    <row r="160" spans="1:37" x14ac:dyDescent="0.2">
      <c r="A160" s="110" t="s">
        <v>55</v>
      </c>
      <c r="B160" s="18">
        <v>20</v>
      </c>
      <c r="C160" s="18">
        <v>18</v>
      </c>
      <c r="D160" s="18">
        <v>186</v>
      </c>
      <c r="E160" s="18">
        <v>89</v>
      </c>
      <c r="F160" s="18">
        <v>28</v>
      </c>
      <c r="G160" s="18">
        <v>100</v>
      </c>
      <c r="H160" s="18">
        <v>40</v>
      </c>
      <c r="I160" s="18">
        <v>39</v>
      </c>
      <c r="J160" s="18">
        <v>29</v>
      </c>
      <c r="K160" s="18">
        <v>162</v>
      </c>
      <c r="L160" s="18">
        <v>100</v>
      </c>
      <c r="M160" s="18">
        <v>34</v>
      </c>
      <c r="N160" s="18">
        <v>53</v>
      </c>
      <c r="O160" s="18">
        <v>198</v>
      </c>
      <c r="P160" s="18">
        <v>134</v>
      </c>
      <c r="Q160" s="18">
        <v>1230</v>
      </c>
      <c r="X160" s="109"/>
      <c r="AC160" s="18">
        <v>0</v>
      </c>
      <c r="AD160" s="18">
        <v>0</v>
      </c>
      <c r="AE160" s="18">
        <v>0</v>
      </c>
      <c r="AG160" s="112"/>
      <c r="AK160" s="112"/>
    </row>
    <row r="161" spans="1:37" x14ac:dyDescent="0.2">
      <c r="A161" s="110" t="s">
        <v>42</v>
      </c>
      <c r="B161" s="18">
        <v>28</v>
      </c>
      <c r="C161" s="18">
        <v>15</v>
      </c>
      <c r="D161" s="18">
        <v>2</v>
      </c>
      <c r="G161" s="18">
        <v>1</v>
      </c>
      <c r="H161" s="18">
        <v>2</v>
      </c>
      <c r="I161" s="18">
        <v>6</v>
      </c>
      <c r="J161" s="18">
        <v>2</v>
      </c>
      <c r="K161" s="18">
        <v>1</v>
      </c>
      <c r="L161" s="18">
        <v>4</v>
      </c>
      <c r="M161" s="18">
        <v>1</v>
      </c>
      <c r="N161" s="18">
        <v>17</v>
      </c>
      <c r="O161" s="18">
        <v>4</v>
      </c>
      <c r="P161" s="18">
        <v>10</v>
      </c>
      <c r="Q161" s="18">
        <v>93</v>
      </c>
      <c r="X161" s="109"/>
      <c r="AC161" s="18">
        <v>0</v>
      </c>
      <c r="AD161" s="18">
        <v>0</v>
      </c>
      <c r="AE161" s="18">
        <v>0</v>
      </c>
      <c r="AG161" s="112"/>
      <c r="AK161" s="112"/>
    </row>
    <row r="162" spans="1:37" x14ac:dyDescent="0.2">
      <c r="A162" s="110" t="s">
        <v>43</v>
      </c>
      <c r="B162" s="18">
        <v>4</v>
      </c>
      <c r="C162" s="18">
        <v>3</v>
      </c>
      <c r="D162" s="18">
        <v>3</v>
      </c>
      <c r="E162" s="18">
        <v>3</v>
      </c>
      <c r="F162" s="18">
        <v>2</v>
      </c>
      <c r="G162" s="18">
        <v>3</v>
      </c>
      <c r="H162" s="18">
        <v>2</v>
      </c>
      <c r="I162" s="18">
        <v>2</v>
      </c>
      <c r="J162" s="18">
        <v>1</v>
      </c>
      <c r="K162" s="18">
        <v>3</v>
      </c>
      <c r="L162" s="18">
        <v>3</v>
      </c>
      <c r="M162" s="18">
        <v>5</v>
      </c>
      <c r="N162" s="18">
        <v>4</v>
      </c>
      <c r="O162" s="18">
        <v>6</v>
      </c>
      <c r="P162" s="18">
        <v>7</v>
      </c>
      <c r="Q162" s="18">
        <v>51</v>
      </c>
      <c r="X162" s="109"/>
      <c r="AC162" s="18">
        <v>0</v>
      </c>
      <c r="AD162" s="18">
        <v>0</v>
      </c>
      <c r="AE162" s="18">
        <v>0</v>
      </c>
      <c r="AG162" s="112"/>
      <c r="AK162" s="112"/>
    </row>
    <row r="163" spans="1:37" x14ac:dyDescent="0.2">
      <c r="A163" s="110" t="s">
        <v>170</v>
      </c>
      <c r="B163" s="18">
        <v>44</v>
      </c>
      <c r="C163" s="18">
        <v>62</v>
      </c>
      <c r="D163" s="18">
        <v>56</v>
      </c>
      <c r="E163" s="18">
        <v>55</v>
      </c>
      <c r="F163" s="18">
        <v>59</v>
      </c>
      <c r="G163" s="18">
        <v>63</v>
      </c>
      <c r="H163" s="18">
        <v>70</v>
      </c>
      <c r="I163" s="18">
        <v>88</v>
      </c>
      <c r="J163" s="18">
        <v>101</v>
      </c>
      <c r="K163" s="18">
        <v>81</v>
      </c>
      <c r="L163" s="18">
        <v>99</v>
      </c>
      <c r="M163" s="18">
        <v>140</v>
      </c>
      <c r="N163" s="18">
        <v>143</v>
      </c>
      <c r="O163" s="18">
        <v>135</v>
      </c>
      <c r="P163" s="18">
        <v>143</v>
      </c>
      <c r="Q163" s="18">
        <v>1339</v>
      </c>
      <c r="X163" s="109"/>
      <c r="AC163" s="18">
        <v>0</v>
      </c>
      <c r="AD163" s="18">
        <v>0</v>
      </c>
      <c r="AE163" s="18">
        <v>0</v>
      </c>
      <c r="AG163" s="112"/>
      <c r="AK163" s="112"/>
    </row>
    <row r="164" spans="1:37" x14ac:dyDescent="0.2">
      <c r="A164" s="110" t="s">
        <v>48</v>
      </c>
      <c r="D164" s="18">
        <v>8</v>
      </c>
      <c r="E164" s="18">
        <v>9</v>
      </c>
      <c r="F164" s="18">
        <v>1</v>
      </c>
      <c r="G164" s="18">
        <v>7</v>
      </c>
      <c r="H164" s="18">
        <v>8</v>
      </c>
      <c r="I164" s="18">
        <v>1</v>
      </c>
      <c r="K164" s="18">
        <v>14</v>
      </c>
      <c r="L164" s="18">
        <v>9</v>
      </c>
      <c r="M164" s="18">
        <v>5</v>
      </c>
      <c r="N164" s="18">
        <v>2</v>
      </c>
      <c r="O164" s="18">
        <v>16</v>
      </c>
      <c r="P164" s="18">
        <v>4</v>
      </c>
      <c r="Q164" s="18">
        <v>84</v>
      </c>
      <c r="X164" s="109"/>
      <c r="AC164" s="18">
        <v>0</v>
      </c>
      <c r="AD164" s="18">
        <v>0</v>
      </c>
      <c r="AE164" s="18">
        <v>0</v>
      </c>
      <c r="AG164" s="112"/>
      <c r="AK164" s="112"/>
    </row>
    <row r="165" spans="1:37" x14ac:dyDescent="0.2">
      <c r="A165" s="110" t="s">
        <v>47</v>
      </c>
      <c r="B165" s="18">
        <v>70</v>
      </c>
      <c r="C165" s="18">
        <v>38</v>
      </c>
      <c r="D165" s="18">
        <v>460</v>
      </c>
      <c r="E165" s="18">
        <v>288</v>
      </c>
      <c r="F165" s="18">
        <v>86</v>
      </c>
      <c r="G165" s="18">
        <v>216</v>
      </c>
      <c r="H165" s="18">
        <v>122</v>
      </c>
      <c r="I165" s="18">
        <v>121</v>
      </c>
      <c r="J165" s="18">
        <v>82</v>
      </c>
      <c r="K165" s="18">
        <v>492</v>
      </c>
      <c r="L165" s="18">
        <v>270</v>
      </c>
      <c r="M165" s="18">
        <v>148</v>
      </c>
      <c r="N165" s="18">
        <v>135</v>
      </c>
      <c r="O165" s="18">
        <v>521</v>
      </c>
      <c r="P165" s="18">
        <v>312</v>
      </c>
      <c r="Q165" s="18">
        <v>3361</v>
      </c>
      <c r="X165" s="109"/>
      <c r="AC165" s="18">
        <v>0</v>
      </c>
      <c r="AD165" s="18">
        <v>0</v>
      </c>
      <c r="AE165" s="18">
        <v>0</v>
      </c>
      <c r="AG165" s="112"/>
      <c r="AK165" s="112"/>
    </row>
    <row r="166" spans="1:37" x14ac:dyDescent="0.2">
      <c r="A166" s="110" t="s">
        <v>169</v>
      </c>
      <c r="B166" s="18">
        <v>374</v>
      </c>
      <c r="C166" s="18">
        <v>360</v>
      </c>
      <c r="D166" s="18">
        <v>366</v>
      </c>
      <c r="E166" s="18">
        <v>340</v>
      </c>
      <c r="F166" s="18">
        <v>346</v>
      </c>
      <c r="G166" s="18">
        <v>397</v>
      </c>
      <c r="H166" s="18">
        <v>373</v>
      </c>
      <c r="I166" s="18">
        <v>420</v>
      </c>
      <c r="J166" s="18">
        <v>466</v>
      </c>
      <c r="K166" s="18">
        <v>538</v>
      </c>
      <c r="L166" s="18">
        <v>519</v>
      </c>
      <c r="M166" s="18">
        <v>630</v>
      </c>
      <c r="N166" s="18">
        <v>606</v>
      </c>
      <c r="O166" s="18">
        <v>702</v>
      </c>
      <c r="P166" s="18">
        <v>640</v>
      </c>
      <c r="Q166" s="18">
        <v>7077</v>
      </c>
      <c r="X166" s="109"/>
      <c r="AC166" s="18">
        <v>0</v>
      </c>
      <c r="AD166" s="18">
        <v>0</v>
      </c>
      <c r="AE166" s="18">
        <v>0</v>
      </c>
      <c r="AG166" s="112"/>
      <c r="AK166" s="112"/>
    </row>
    <row r="167" spans="1:37" x14ac:dyDescent="0.2">
      <c r="A167" s="110" t="s">
        <v>189</v>
      </c>
      <c r="B167" s="18">
        <v>14</v>
      </c>
      <c r="C167" s="18">
        <v>15</v>
      </c>
      <c r="D167" s="18">
        <v>28</v>
      </c>
      <c r="E167" s="18">
        <v>26</v>
      </c>
      <c r="F167" s="18">
        <v>29</v>
      </c>
      <c r="G167" s="18">
        <v>36</v>
      </c>
      <c r="H167" s="18">
        <v>22</v>
      </c>
      <c r="I167" s="18">
        <v>21</v>
      </c>
      <c r="J167" s="18">
        <v>18</v>
      </c>
      <c r="K167" s="18">
        <v>19</v>
      </c>
      <c r="L167" s="18">
        <v>17</v>
      </c>
      <c r="M167" s="18">
        <v>21</v>
      </c>
      <c r="N167" s="18">
        <v>16</v>
      </c>
      <c r="O167" s="18">
        <v>14</v>
      </c>
      <c r="P167" s="18">
        <v>23</v>
      </c>
      <c r="Q167" s="18">
        <v>319</v>
      </c>
      <c r="X167" s="109"/>
      <c r="AC167" s="18">
        <v>0</v>
      </c>
      <c r="AD167" s="18">
        <v>0</v>
      </c>
      <c r="AE167" s="18">
        <v>0</v>
      </c>
      <c r="AG167" s="112"/>
      <c r="AK167" s="112"/>
    </row>
    <row r="168" spans="1:37" x14ac:dyDescent="0.2">
      <c r="A168" s="110" t="s">
        <v>56</v>
      </c>
      <c r="B168" s="18">
        <v>58</v>
      </c>
      <c r="C168" s="18">
        <v>55</v>
      </c>
      <c r="D168" s="18">
        <v>116</v>
      </c>
      <c r="E168" s="18">
        <v>82</v>
      </c>
      <c r="F168" s="18">
        <v>59</v>
      </c>
      <c r="G168" s="18">
        <v>84</v>
      </c>
      <c r="H168" s="18">
        <v>74</v>
      </c>
      <c r="I168" s="18">
        <v>63</v>
      </c>
      <c r="J168" s="18">
        <v>64</v>
      </c>
      <c r="K168" s="18">
        <v>131</v>
      </c>
      <c r="L168" s="18">
        <v>97</v>
      </c>
      <c r="M168" s="18">
        <v>99</v>
      </c>
      <c r="N168" s="18">
        <v>107</v>
      </c>
      <c r="O168" s="18">
        <v>176</v>
      </c>
      <c r="P168" s="18">
        <v>129</v>
      </c>
      <c r="Q168" s="18">
        <v>1394</v>
      </c>
      <c r="X168" s="109"/>
      <c r="AC168" s="18">
        <v>0</v>
      </c>
      <c r="AD168" s="18">
        <v>0</v>
      </c>
      <c r="AE168" s="18">
        <v>0</v>
      </c>
      <c r="AG168" s="112"/>
      <c r="AK168" s="112"/>
    </row>
    <row r="169" spans="1:37" x14ac:dyDescent="0.2">
      <c r="A169" s="110" t="s">
        <v>44</v>
      </c>
      <c r="B169" s="18">
        <v>28</v>
      </c>
      <c r="C169" s="18">
        <v>35</v>
      </c>
      <c r="D169" s="18">
        <v>21</v>
      </c>
      <c r="E169" s="18">
        <v>13</v>
      </c>
      <c r="F169" s="18">
        <v>11</v>
      </c>
      <c r="G169" s="18">
        <v>14</v>
      </c>
      <c r="H169" s="18">
        <v>14</v>
      </c>
      <c r="I169" s="18">
        <v>15</v>
      </c>
      <c r="J169" s="18">
        <v>20</v>
      </c>
      <c r="K169" s="18">
        <v>25</v>
      </c>
      <c r="L169" s="18">
        <v>13</v>
      </c>
      <c r="M169" s="18">
        <v>14</v>
      </c>
      <c r="N169" s="18">
        <v>15</v>
      </c>
      <c r="O169" s="18">
        <v>24</v>
      </c>
      <c r="P169" s="18">
        <v>20</v>
      </c>
      <c r="Q169" s="18">
        <v>282</v>
      </c>
      <c r="X169" s="109"/>
      <c r="AC169" s="18">
        <v>0</v>
      </c>
      <c r="AD169" s="18">
        <v>0</v>
      </c>
      <c r="AE169" s="18">
        <v>0</v>
      </c>
      <c r="AG169" s="112"/>
      <c r="AK169" s="112"/>
    </row>
    <row r="170" spans="1:37" x14ac:dyDescent="0.2">
      <c r="A170" s="110" t="s">
        <v>173</v>
      </c>
      <c r="C170" s="18">
        <v>1</v>
      </c>
      <c r="D170" s="18">
        <v>19</v>
      </c>
      <c r="E170" s="18">
        <v>21</v>
      </c>
      <c r="F170" s="18">
        <v>15</v>
      </c>
      <c r="G170" s="18">
        <v>27</v>
      </c>
      <c r="H170" s="18">
        <v>23</v>
      </c>
      <c r="I170" s="18">
        <v>38</v>
      </c>
      <c r="J170" s="18">
        <v>20</v>
      </c>
      <c r="K170" s="18">
        <v>28</v>
      </c>
      <c r="L170" s="18">
        <v>29</v>
      </c>
      <c r="M170" s="18">
        <v>33</v>
      </c>
      <c r="N170" s="18">
        <v>42</v>
      </c>
      <c r="O170" s="18">
        <v>42</v>
      </c>
      <c r="P170" s="18">
        <v>52</v>
      </c>
      <c r="Q170" s="18">
        <v>390</v>
      </c>
      <c r="X170" s="109"/>
      <c r="AC170" s="18">
        <v>0</v>
      </c>
      <c r="AD170" s="18">
        <v>0</v>
      </c>
      <c r="AE170" s="18">
        <v>0</v>
      </c>
      <c r="AG170" s="112"/>
      <c r="AK170" s="112"/>
    </row>
    <row r="171" spans="1:37" x14ac:dyDescent="0.2">
      <c r="A171" s="109" t="s">
        <v>13</v>
      </c>
      <c r="B171" s="18">
        <v>30103</v>
      </c>
      <c r="C171" s="18">
        <v>28343</v>
      </c>
      <c r="D171" s="18">
        <v>27928</v>
      </c>
      <c r="E171" s="18">
        <v>28120</v>
      </c>
      <c r="F171" s="18">
        <v>29090</v>
      </c>
      <c r="G171" s="18">
        <v>30897</v>
      </c>
      <c r="H171" s="18">
        <v>29925</v>
      </c>
      <c r="I171" s="18">
        <v>30062</v>
      </c>
      <c r="J171" s="18">
        <v>31118</v>
      </c>
      <c r="K171" s="18">
        <v>31108</v>
      </c>
      <c r="L171" s="18">
        <v>22544</v>
      </c>
      <c r="M171" s="18">
        <v>30647</v>
      </c>
      <c r="N171" s="18">
        <v>31194</v>
      </c>
      <c r="O171" s="18">
        <v>31867</v>
      </c>
      <c r="P171" s="18">
        <v>32078</v>
      </c>
      <c r="Q171" s="18">
        <v>445024</v>
      </c>
      <c r="X171" s="109"/>
      <c r="AC171" s="18">
        <v>0</v>
      </c>
      <c r="AD171" s="18">
        <v>0</v>
      </c>
      <c r="AE171" s="18">
        <v>0</v>
      </c>
      <c r="AG171" s="112"/>
      <c r="AK171" s="112"/>
    </row>
    <row r="172" spans="1:37" x14ac:dyDescent="0.2">
      <c r="A172" s="110" t="s">
        <v>21</v>
      </c>
      <c r="B172" s="18">
        <v>796</v>
      </c>
      <c r="C172" s="18">
        <v>680</v>
      </c>
      <c r="D172" s="18">
        <v>545</v>
      </c>
      <c r="E172" s="18">
        <v>534</v>
      </c>
      <c r="F172" s="18">
        <v>605</v>
      </c>
      <c r="G172" s="18">
        <v>617</v>
      </c>
      <c r="H172" s="18">
        <v>662</v>
      </c>
      <c r="I172" s="18">
        <v>660</v>
      </c>
      <c r="J172" s="18">
        <v>709</v>
      </c>
      <c r="K172" s="18">
        <v>722</v>
      </c>
      <c r="L172" s="18">
        <v>528</v>
      </c>
      <c r="M172" s="18">
        <v>600</v>
      </c>
      <c r="N172" s="18">
        <v>637</v>
      </c>
      <c r="O172" s="18">
        <v>759</v>
      </c>
      <c r="P172" s="18">
        <v>734</v>
      </c>
      <c r="Q172" s="18">
        <v>9788</v>
      </c>
      <c r="X172" s="109"/>
      <c r="AC172" s="18">
        <v>0</v>
      </c>
      <c r="AD172" s="18">
        <v>0</v>
      </c>
      <c r="AE172" s="18">
        <v>0</v>
      </c>
      <c r="AG172" s="112"/>
      <c r="AK172" s="112"/>
    </row>
    <row r="173" spans="1:37" x14ac:dyDescent="0.2">
      <c r="A173" s="110" t="s">
        <v>14</v>
      </c>
      <c r="B173" s="18">
        <v>8039</v>
      </c>
      <c r="C173" s="18">
        <v>7991</v>
      </c>
      <c r="D173" s="18">
        <v>6944</v>
      </c>
      <c r="E173" s="18">
        <v>6895</v>
      </c>
      <c r="F173" s="18">
        <v>6407</v>
      </c>
      <c r="G173" s="18">
        <v>5883</v>
      </c>
      <c r="H173" s="18">
        <v>5412</v>
      </c>
      <c r="I173" s="18">
        <v>5042</v>
      </c>
      <c r="J173" s="18">
        <v>4646</v>
      </c>
      <c r="K173" s="18">
        <v>4554</v>
      </c>
      <c r="L173" s="18">
        <v>3032</v>
      </c>
      <c r="M173" s="18">
        <v>3971</v>
      </c>
      <c r="N173" s="18">
        <v>3786</v>
      </c>
      <c r="O173" s="18">
        <v>3696</v>
      </c>
      <c r="P173" s="18">
        <v>3400</v>
      </c>
      <c r="Q173" s="18">
        <v>79698</v>
      </c>
      <c r="X173" s="109"/>
      <c r="AC173" s="18">
        <v>0</v>
      </c>
      <c r="AD173" s="18">
        <v>0</v>
      </c>
      <c r="AE173" s="18">
        <v>0</v>
      </c>
      <c r="AG173" s="112"/>
      <c r="AK173" s="112"/>
    </row>
    <row r="174" spans="1:37" x14ac:dyDescent="0.2">
      <c r="A174" s="110" t="s">
        <v>18</v>
      </c>
      <c r="B174" s="18">
        <v>10</v>
      </c>
      <c r="C174" s="18">
        <v>12</v>
      </c>
      <c r="D174" s="18">
        <v>4855</v>
      </c>
      <c r="E174" s="18">
        <v>5936</v>
      </c>
      <c r="F174" s="18">
        <v>6672</v>
      </c>
      <c r="G174" s="18">
        <v>7938</v>
      </c>
      <c r="H174" s="18">
        <v>8229</v>
      </c>
      <c r="I174" s="18">
        <v>8737</v>
      </c>
      <c r="J174" s="18">
        <v>9568</v>
      </c>
      <c r="K174" s="18">
        <v>9585</v>
      </c>
      <c r="L174" s="18">
        <v>6924</v>
      </c>
      <c r="M174" s="18">
        <v>10122</v>
      </c>
      <c r="N174" s="18">
        <v>10488</v>
      </c>
      <c r="O174" s="18">
        <v>10994</v>
      </c>
      <c r="P174" s="18">
        <v>11431</v>
      </c>
      <c r="Q174" s="18">
        <v>111501</v>
      </c>
      <c r="X174" s="109"/>
      <c r="AC174" s="18">
        <v>0</v>
      </c>
      <c r="AD174" s="18">
        <v>0</v>
      </c>
      <c r="AE174" s="18">
        <v>0</v>
      </c>
      <c r="AG174" s="112"/>
      <c r="AK174" s="112"/>
    </row>
    <row r="175" spans="1:37" x14ac:dyDescent="0.2">
      <c r="A175" s="110" t="s">
        <v>17</v>
      </c>
      <c r="B175" s="18">
        <v>14585</v>
      </c>
      <c r="C175" s="18">
        <v>13396</v>
      </c>
      <c r="D175" s="18">
        <v>8587</v>
      </c>
      <c r="E175" s="18">
        <v>7842</v>
      </c>
      <c r="F175" s="18">
        <v>8153</v>
      </c>
      <c r="G175" s="18">
        <v>8846</v>
      </c>
      <c r="H175" s="18">
        <v>8451</v>
      </c>
      <c r="I175" s="18">
        <v>8207</v>
      </c>
      <c r="J175" s="18">
        <v>8999</v>
      </c>
      <c r="K175" s="18">
        <v>9262</v>
      </c>
      <c r="L175" s="18">
        <v>7367</v>
      </c>
      <c r="M175" s="18">
        <v>9473</v>
      </c>
      <c r="N175" s="18">
        <v>9440</v>
      </c>
      <c r="O175" s="18">
        <v>9791</v>
      </c>
      <c r="P175" s="18">
        <v>10268</v>
      </c>
      <c r="Q175" s="18">
        <v>142667</v>
      </c>
      <c r="X175" s="109"/>
      <c r="AC175" s="18">
        <v>0</v>
      </c>
      <c r="AD175" s="18">
        <v>0</v>
      </c>
      <c r="AE175" s="18">
        <v>0</v>
      </c>
      <c r="AG175" s="112"/>
      <c r="AK175" s="112"/>
    </row>
    <row r="176" spans="1:37" x14ac:dyDescent="0.2">
      <c r="A176" s="110" t="s">
        <v>20</v>
      </c>
      <c r="B176" s="18">
        <v>3</v>
      </c>
      <c r="C176" s="18">
        <v>4</v>
      </c>
      <c r="D176" s="18">
        <v>1101</v>
      </c>
      <c r="E176" s="18">
        <v>1344</v>
      </c>
      <c r="F176" s="18">
        <v>1475</v>
      </c>
      <c r="G176" s="18">
        <v>1594</v>
      </c>
      <c r="H176" s="18">
        <v>1589</v>
      </c>
      <c r="I176" s="18">
        <v>1552</v>
      </c>
      <c r="J176" s="18">
        <v>1532</v>
      </c>
      <c r="K176" s="18">
        <v>1424</v>
      </c>
      <c r="L176" s="18">
        <v>881</v>
      </c>
      <c r="M176" s="18">
        <v>1402</v>
      </c>
      <c r="N176" s="18">
        <v>1553</v>
      </c>
      <c r="O176" s="18">
        <v>1321</v>
      </c>
      <c r="P176" s="18">
        <v>1229</v>
      </c>
      <c r="Q176" s="18">
        <v>18004</v>
      </c>
      <c r="X176" s="109"/>
      <c r="AC176" s="18">
        <v>0</v>
      </c>
      <c r="AD176" s="18">
        <v>0</v>
      </c>
      <c r="AE176" s="18">
        <v>0</v>
      </c>
      <c r="AG176" s="112"/>
      <c r="AK176" s="112"/>
    </row>
    <row r="177" spans="1:37" x14ac:dyDescent="0.2">
      <c r="A177" s="110" t="s">
        <v>23</v>
      </c>
      <c r="B177" s="18">
        <v>1765</v>
      </c>
      <c r="C177" s="18">
        <v>1735</v>
      </c>
      <c r="D177" s="18">
        <v>708</v>
      </c>
      <c r="E177" s="18">
        <v>607</v>
      </c>
      <c r="F177" s="18">
        <v>717</v>
      </c>
      <c r="G177" s="18">
        <v>756</v>
      </c>
      <c r="H177" s="18">
        <v>722</v>
      </c>
      <c r="I177" s="18">
        <v>780</v>
      </c>
      <c r="J177" s="18">
        <v>700</v>
      </c>
      <c r="K177" s="18">
        <v>659</v>
      </c>
      <c r="L177" s="18">
        <v>443</v>
      </c>
      <c r="M177" s="18">
        <v>730</v>
      </c>
      <c r="N177" s="18">
        <v>729</v>
      </c>
      <c r="O177" s="18">
        <v>715</v>
      </c>
      <c r="P177" s="18">
        <v>729</v>
      </c>
      <c r="Q177" s="18">
        <v>12495</v>
      </c>
      <c r="X177" s="109"/>
      <c r="AC177" s="18">
        <v>0</v>
      </c>
      <c r="AD177" s="18">
        <v>0</v>
      </c>
      <c r="AE177" s="18">
        <v>0</v>
      </c>
      <c r="AG177" s="112"/>
      <c r="AK177" s="112"/>
    </row>
    <row r="178" spans="1:37" x14ac:dyDescent="0.2">
      <c r="A178" s="110" t="s">
        <v>15</v>
      </c>
      <c r="B178" s="18">
        <v>7</v>
      </c>
      <c r="C178" s="18">
        <v>13</v>
      </c>
      <c r="D178" s="18">
        <v>1817</v>
      </c>
      <c r="E178" s="18">
        <v>1993</v>
      </c>
      <c r="F178" s="18">
        <v>2052</v>
      </c>
      <c r="G178" s="18">
        <v>2154</v>
      </c>
      <c r="H178" s="18">
        <v>1938</v>
      </c>
      <c r="I178" s="18">
        <v>2178</v>
      </c>
      <c r="J178" s="18">
        <v>2118</v>
      </c>
      <c r="K178" s="18">
        <v>2233</v>
      </c>
      <c r="L178" s="18">
        <v>1487</v>
      </c>
      <c r="M178" s="18">
        <v>1942</v>
      </c>
      <c r="N178" s="18">
        <v>2087</v>
      </c>
      <c r="O178" s="18">
        <v>2135</v>
      </c>
      <c r="P178" s="18">
        <v>2057</v>
      </c>
      <c r="Q178" s="18">
        <v>26211</v>
      </c>
      <c r="X178" s="109"/>
      <c r="AC178" s="18">
        <v>0</v>
      </c>
      <c r="AD178" s="18">
        <v>0</v>
      </c>
      <c r="AE178" s="18">
        <v>0</v>
      </c>
      <c r="AG178" s="112"/>
      <c r="AK178" s="112"/>
    </row>
    <row r="179" spans="1:37" x14ac:dyDescent="0.2">
      <c r="A179" s="110" t="s">
        <v>22</v>
      </c>
      <c r="B179" s="18">
        <v>3056</v>
      </c>
      <c r="C179" s="18">
        <v>2772</v>
      </c>
      <c r="D179" s="18">
        <v>2341</v>
      </c>
      <c r="E179" s="18">
        <v>2112</v>
      </c>
      <c r="F179" s="18">
        <v>2153</v>
      </c>
      <c r="G179" s="18">
        <v>2261</v>
      </c>
      <c r="H179" s="18">
        <v>1951</v>
      </c>
      <c r="I179" s="18">
        <v>2087</v>
      </c>
      <c r="J179" s="18">
        <v>2002</v>
      </c>
      <c r="K179" s="18">
        <v>1930</v>
      </c>
      <c r="L179" s="18">
        <v>1353</v>
      </c>
      <c r="M179" s="18">
        <v>1770</v>
      </c>
      <c r="N179" s="18">
        <v>1883</v>
      </c>
      <c r="O179" s="18">
        <v>1884</v>
      </c>
      <c r="P179" s="18">
        <v>1733</v>
      </c>
      <c r="Q179" s="18">
        <v>31288</v>
      </c>
      <c r="X179" s="109"/>
      <c r="AC179" s="18">
        <v>0</v>
      </c>
      <c r="AD179" s="18">
        <v>0</v>
      </c>
      <c r="AE179" s="18">
        <v>0</v>
      </c>
      <c r="AG179" s="112"/>
      <c r="AK179" s="112"/>
    </row>
    <row r="180" spans="1:37" x14ac:dyDescent="0.2">
      <c r="A180" s="110" t="s">
        <v>19</v>
      </c>
      <c r="B180" s="18">
        <v>1842</v>
      </c>
      <c r="C180" s="18">
        <v>1740</v>
      </c>
      <c r="D180" s="18">
        <v>1030</v>
      </c>
      <c r="E180" s="18">
        <v>857</v>
      </c>
      <c r="F180" s="18">
        <v>856</v>
      </c>
      <c r="G180" s="18">
        <v>848</v>
      </c>
      <c r="H180" s="18">
        <v>971</v>
      </c>
      <c r="I180" s="18">
        <v>819</v>
      </c>
      <c r="J180" s="18">
        <v>844</v>
      </c>
      <c r="K180" s="18">
        <v>739</v>
      </c>
      <c r="L180" s="18">
        <v>529</v>
      </c>
      <c r="M180" s="18">
        <v>637</v>
      </c>
      <c r="N180" s="18">
        <v>591</v>
      </c>
      <c r="O180" s="18">
        <v>572</v>
      </c>
      <c r="P180" s="18">
        <v>497</v>
      </c>
      <c r="Q180" s="18">
        <v>13372</v>
      </c>
      <c r="X180" s="109"/>
      <c r="AC180" s="18">
        <v>0</v>
      </c>
      <c r="AD180" s="18">
        <v>0</v>
      </c>
      <c r="AE180" s="18">
        <v>0</v>
      </c>
      <c r="AG180" s="112"/>
      <c r="AK180" s="112"/>
    </row>
    <row r="181" spans="1:37" x14ac:dyDescent="0.2">
      <c r="A181" s="109" t="s">
        <v>128</v>
      </c>
      <c r="B181" s="18">
        <v>5690</v>
      </c>
      <c r="C181" s="18">
        <v>4968</v>
      </c>
      <c r="D181" s="18">
        <v>4545</v>
      </c>
      <c r="E181" s="18">
        <v>4171</v>
      </c>
      <c r="F181" s="18">
        <v>3944</v>
      </c>
      <c r="G181" s="18">
        <v>3719</v>
      </c>
      <c r="H181" s="18">
        <v>3595</v>
      </c>
      <c r="I181" s="18">
        <v>3374</v>
      </c>
      <c r="J181" s="18">
        <v>3447</v>
      </c>
      <c r="K181" s="18">
        <v>3223</v>
      </c>
      <c r="L181" s="18">
        <v>2682</v>
      </c>
      <c r="M181" s="18">
        <v>3110</v>
      </c>
      <c r="N181" s="18">
        <v>3234</v>
      </c>
      <c r="O181" s="18">
        <v>3274</v>
      </c>
      <c r="P181" s="18">
        <v>3137</v>
      </c>
      <c r="Q181" s="18">
        <v>56113</v>
      </c>
      <c r="X181" s="109"/>
      <c r="AC181" s="18">
        <v>0</v>
      </c>
      <c r="AD181" s="18">
        <v>0</v>
      </c>
      <c r="AE181" s="18">
        <v>0</v>
      </c>
      <c r="AG181" s="112"/>
      <c r="AK181" s="112"/>
    </row>
    <row r="182" spans="1:37" x14ac:dyDescent="0.2">
      <c r="A182" s="110" t="s">
        <v>23</v>
      </c>
      <c r="B182" s="18">
        <v>1865</v>
      </c>
      <c r="C182" s="18">
        <v>1682</v>
      </c>
      <c r="D182" s="18">
        <v>1518</v>
      </c>
      <c r="E182" s="18">
        <v>1281</v>
      </c>
      <c r="F182" s="18">
        <v>1229</v>
      </c>
      <c r="G182" s="18">
        <v>1193</v>
      </c>
      <c r="H182" s="18">
        <v>1161</v>
      </c>
      <c r="I182" s="18">
        <v>1141</v>
      </c>
      <c r="J182" s="18">
        <v>1225</v>
      </c>
      <c r="K182" s="18">
        <v>1142</v>
      </c>
      <c r="L182" s="18">
        <v>1137</v>
      </c>
      <c r="M182" s="18">
        <v>1227</v>
      </c>
      <c r="N182" s="18">
        <v>1506</v>
      </c>
      <c r="O182" s="18">
        <v>1543</v>
      </c>
      <c r="P182" s="18">
        <v>1503</v>
      </c>
      <c r="Q182" s="18">
        <v>20353</v>
      </c>
      <c r="X182" s="109"/>
      <c r="AC182" s="18">
        <v>0</v>
      </c>
      <c r="AD182" s="18">
        <v>0</v>
      </c>
      <c r="AE182" s="18">
        <v>0</v>
      </c>
      <c r="AG182" s="112"/>
      <c r="AK182" s="112"/>
    </row>
    <row r="183" spans="1:37" x14ac:dyDescent="0.2">
      <c r="A183" s="110" t="s">
        <v>129</v>
      </c>
      <c r="B183" s="18">
        <v>526</v>
      </c>
      <c r="C183" s="18">
        <v>448</v>
      </c>
      <c r="D183" s="18">
        <v>431</v>
      </c>
      <c r="E183" s="18">
        <v>374</v>
      </c>
      <c r="F183" s="18">
        <v>353</v>
      </c>
      <c r="G183" s="18">
        <v>290</v>
      </c>
      <c r="H183" s="18">
        <v>329</v>
      </c>
      <c r="I183" s="18">
        <v>324</v>
      </c>
      <c r="J183" s="18">
        <v>314</v>
      </c>
      <c r="K183" s="18">
        <v>316</v>
      </c>
      <c r="L183" s="18">
        <v>255</v>
      </c>
      <c r="M183" s="18">
        <v>270</v>
      </c>
      <c r="N183" s="18">
        <v>250</v>
      </c>
      <c r="O183" s="18">
        <v>289</v>
      </c>
      <c r="P183" s="18">
        <v>219</v>
      </c>
      <c r="Q183" s="18">
        <v>4988</v>
      </c>
      <c r="X183" s="109"/>
      <c r="AC183" s="18">
        <v>0</v>
      </c>
      <c r="AD183" s="18">
        <v>0</v>
      </c>
      <c r="AE183" s="18">
        <v>0</v>
      </c>
      <c r="AG183" s="112"/>
      <c r="AK183" s="112"/>
    </row>
    <row r="184" spans="1:37" x14ac:dyDescent="0.2">
      <c r="A184" s="110" t="s">
        <v>130</v>
      </c>
      <c r="B184" s="18">
        <v>3299</v>
      </c>
      <c r="C184" s="18">
        <v>2838</v>
      </c>
      <c r="D184" s="18">
        <v>2596</v>
      </c>
      <c r="E184" s="18">
        <v>2516</v>
      </c>
      <c r="F184" s="18">
        <v>2362</v>
      </c>
      <c r="G184" s="18">
        <v>2236</v>
      </c>
      <c r="H184" s="18">
        <v>2105</v>
      </c>
      <c r="I184" s="18">
        <v>1909</v>
      </c>
      <c r="J184" s="18">
        <v>1908</v>
      </c>
      <c r="K184" s="18">
        <v>1765</v>
      </c>
      <c r="L184" s="18">
        <v>1290</v>
      </c>
      <c r="M184" s="18">
        <v>1613</v>
      </c>
      <c r="N184" s="18">
        <v>1478</v>
      </c>
      <c r="O184" s="18">
        <v>1442</v>
      </c>
      <c r="P184" s="18">
        <v>1415</v>
      </c>
      <c r="Q184" s="18">
        <v>30772</v>
      </c>
      <c r="X184" s="109"/>
      <c r="AC184" s="18">
        <v>0</v>
      </c>
      <c r="AD184" s="18">
        <v>0</v>
      </c>
      <c r="AE184" s="18">
        <v>0</v>
      </c>
      <c r="AG184" s="112"/>
      <c r="AK184" s="112"/>
    </row>
    <row r="185" spans="1:37" x14ac:dyDescent="0.2">
      <c r="A185" s="109" t="s">
        <v>244</v>
      </c>
      <c r="B185" s="18">
        <v>697</v>
      </c>
      <c r="C185" s="18">
        <v>686</v>
      </c>
      <c r="D185" s="18">
        <v>616</v>
      </c>
      <c r="E185" s="18">
        <v>621</v>
      </c>
      <c r="F185" s="18">
        <v>432</v>
      </c>
      <c r="G185" s="18">
        <v>361</v>
      </c>
      <c r="H185" s="18">
        <v>326</v>
      </c>
      <c r="I185" s="18">
        <v>349</v>
      </c>
      <c r="J185" s="18">
        <v>307</v>
      </c>
      <c r="K185" s="18">
        <v>350</v>
      </c>
      <c r="L185" s="18">
        <v>243</v>
      </c>
      <c r="M185" s="18">
        <v>301</v>
      </c>
      <c r="N185" s="18">
        <v>348</v>
      </c>
      <c r="O185" s="18">
        <v>332</v>
      </c>
      <c r="P185" s="18">
        <v>360</v>
      </c>
      <c r="Q185" s="18">
        <v>6329</v>
      </c>
      <c r="X185" s="109"/>
      <c r="AC185" s="18">
        <v>0</v>
      </c>
      <c r="AD185" s="18">
        <v>0</v>
      </c>
      <c r="AE185" s="18">
        <v>0</v>
      </c>
      <c r="AG185" s="112"/>
      <c r="AK185" s="112"/>
    </row>
    <row r="186" spans="1:37" x14ac:dyDescent="0.2">
      <c r="A186" s="110" t="s">
        <v>160</v>
      </c>
      <c r="B186" s="18">
        <v>310</v>
      </c>
      <c r="C186" s="18">
        <v>310</v>
      </c>
      <c r="D186" s="18">
        <v>283</v>
      </c>
      <c r="E186" s="18">
        <v>218</v>
      </c>
      <c r="F186" s="18">
        <v>129</v>
      </c>
      <c r="G186" s="18">
        <v>111</v>
      </c>
      <c r="H186" s="18">
        <v>124</v>
      </c>
      <c r="I186" s="18">
        <v>117</v>
      </c>
      <c r="J186" s="18">
        <v>87</v>
      </c>
      <c r="K186" s="18">
        <v>114</v>
      </c>
      <c r="L186" s="18">
        <v>39</v>
      </c>
      <c r="M186" s="18">
        <v>62</v>
      </c>
      <c r="N186" s="18">
        <v>118</v>
      </c>
      <c r="O186" s="18">
        <v>121</v>
      </c>
      <c r="P186" s="18">
        <v>146</v>
      </c>
      <c r="Q186" s="18">
        <v>2289</v>
      </c>
      <c r="X186" s="109"/>
      <c r="AC186" s="18">
        <v>0</v>
      </c>
      <c r="AD186" s="18">
        <v>0</v>
      </c>
      <c r="AE186" s="18">
        <v>0</v>
      </c>
      <c r="AG186" s="112"/>
      <c r="AK186" s="112"/>
    </row>
    <row r="187" spans="1:37" x14ac:dyDescent="0.2">
      <c r="A187" s="110" t="s">
        <v>159</v>
      </c>
      <c r="B187" s="18">
        <v>8</v>
      </c>
      <c r="C187" s="18">
        <v>8</v>
      </c>
      <c r="D187" s="18">
        <v>9</v>
      </c>
      <c r="E187" s="18">
        <v>9</v>
      </c>
      <c r="F187" s="18">
        <v>9</v>
      </c>
      <c r="G187" s="18">
        <v>5</v>
      </c>
      <c r="H187" s="18">
        <v>4</v>
      </c>
      <c r="I187" s="18">
        <v>10</v>
      </c>
      <c r="J187" s="18">
        <v>11</v>
      </c>
      <c r="K187" s="18">
        <v>10</v>
      </c>
      <c r="L187" s="18">
        <v>2</v>
      </c>
      <c r="M187" s="18">
        <v>7</v>
      </c>
      <c r="N187" s="18">
        <v>11</v>
      </c>
      <c r="O187" s="18">
        <v>7</v>
      </c>
      <c r="P187" s="18">
        <v>3</v>
      </c>
      <c r="Q187" s="18">
        <v>113</v>
      </c>
      <c r="X187" s="109"/>
      <c r="AC187" s="18">
        <v>0</v>
      </c>
      <c r="AD187" s="18">
        <v>0</v>
      </c>
      <c r="AE187" s="18">
        <v>0</v>
      </c>
      <c r="AG187" s="112"/>
      <c r="AK187" s="112"/>
    </row>
    <row r="188" spans="1:37" x14ac:dyDescent="0.2">
      <c r="A188" s="110" t="s">
        <v>161</v>
      </c>
      <c r="B188" s="18">
        <v>379</v>
      </c>
      <c r="C188" s="18">
        <v>368</v>
      </c>
      <c r="D188" s="18">
        <v>324</v>
      </c>
      <c r="E188" s="18">
        <v>394</v>
      </c>
      <c r="F188" s="18">
        <v>294</v>
      </c>
      <c r="G188" s="18">
        <v>245</v>
      </c>
      <c r="H188" s="18">
        <v>198</v>
      </c>
      <c r="I188" s="18">
        <v>222</v>
      </c>
      <c r="J188" s="18">
        <v>209</v>
      </c>
      <c r="K188" s="18">
        <v>226</v>
      </c>
      <c r="L188" s="18">
        <v>202</v>
      </c>
      <c r="M188" s="18">
        <v>232</v>
      </c>
      <c r="N188" s="18">
        <v>219</v>
      </c>
      <c r="O188" s="18">
        <v>204</v>
      </c>
      <c r="P188" s="18">
        <v>211</v>
      </c>
      <c r="Q188" s="18">
        <v>3927</v>
      </c>
      <c r="X188" s="109"/>
      <c r="AC188" s="18">
        <v>0</v>
      </c>
      <c r="AD188" s="18">
        <v>0</v>
      </c>
      <c r="AE188" s="18">
        <v>0</v>
      </c>
      <c r="AG188" s="112"/>
      <c r="AK188" s="112"/>
    </row>
    <row r="189" spans="1:37" x14ac:dyDescent="0.2">
      <c r="A189" s="109" t="s">
        <v>138</v>
      </c>
      <c r="B189" s="18">
        <v>1172</v>
      </c>
      <c r="C189" s="18">
        <v>1169</v>
      </c>
      <c r="D189" s="18">
        <v>1071</v>
      </c>
      <c r="E189" s="18">
        <v>1112</v>
      </c>
      <c r="F189" s="18">
        <v>1101</v>
      </c>
      <c r="G189" s="18">
        <v>1301</v>
      </c>
      <c r="H189" s="18">
        <v>1493</v>
      </c>
      <c r="I189" s="18">
        <v>1625</v>
      </c>
      <c r="J189" s="18">
        <v>1915</v>
      </c>
      <c r="K189" s="18">
        <v>2041</v>
      </c>
      <c r="L189" s="18">
        <v>2095</v>
      </c>
      <c r="M189" s="18">
        <v>2582</v>
      </c>
      <c r="N189" s="18">
        <v>2830</v>
      </c>
      <c r="O189" s="18">
        <v>3114</v>
      </c>
      <c r="P189" s="18">
        <v>3179</v>
      </c>
      <c r="Q189" s="18">
        <v>27800</v>
      </c>
      <c r="X189" s="109"/>
      <c r="AC189" s="18">
        <v>0</v>
      </c>
      <c r="AD189" s="18">
        <v>0</v>
      </c>
      <c r="AE189" s="18">
        <v>0</v>
      </c>
      <c r="AG189" s="112"/>
      <c r="AK189" s="112"/>
    </row>
    <row r="190" spans="1:37" x14ac:dyDescent="0.2">
      <c r="A190" s="110" t="s">
        <v>140</v>
      </c>
      <c r="B190" s="18">
        <v>181</v>
      </c>
      <c r="C190" s="18">
        <v>200</v>
      </c>
      <c r="D190" s="18">
        <v>227</v>
      </c>
      <c r="E190" s="18">
        <v>235</v>
      </c>
      <c r="F190" s="18">
        <v>233</v>
      </c>
      <c r="G190" s="18">
        <v>288</v>
      </c>
      <c r="H190" s="18">
        <v>332</v>
      </c>
      <c r="I190" s="18">
        <v>325</v>
      </c>
      <c r="J190" s="18">
        <v>309</v>
      </c>
      <c r="K190" s="18">
        <v>319</v>
      </c>
      <c r="L190" s="18">
        <v>320</v>
      </c>
      <c r="M190" s="18">
        <v>396</v>
      </c>
      <c r="N190" s="18">
        <v>430</v>
      </c>
      <c r="O190" s="18">
        <v>476</v>
      </c>
      <c r="P190" s="18">
        <v>484</v>
      </c>
      <c r="Q190" s="18">
        <v>4755</v>
      </c>
      <c r="X190" s="109"/>
      <c r="AC190" s="18">
        <v>0</v>
      </c>
      <c r="AD190" s="18">
        <v>0</v>
      </c>
      <c r="AE190" s="18">
        <v>0</v>
      </c>
      <c r="AG190" s="112"/>
      <c r="AK190" s="112"/>
    </row>
    <row r="191" spans="1:37" x14ac:dyDescent="0.2">
      <c r="A191" s="110" t="s">
        <v>139</v>
      </c>
      <c r="B191" s="18">
        <v>991</v>
      </c>
      <c r="C191" s="18">
        <v>969</v>
      </c>
      <c r="D191" s="18">
        <v>844</v>
      </c>
      <c r="E191" s="18">
        <v>877</v>
      </c>
      <c r="F191" s="18">
        <v>868</v>
      </c>
      <c r="G191" s="18">
        <v>1013</v>
      </c>
      <c r="H191" s="18">
        <v>1161</v>
      </c>
      <c r="I191" s="18">
        <v>1300</v>
      </c>
      <c r="J191" s="18">
        <v>1606</v>
      </c>
      <c r="K191" s="18">
        <v>1722</v>
      </c>
      <c r="L191" s="18">
        <v>1775</v>
      </c>
      <c r="M191" s="18">
        <v>2186</v>
      </c>
      <c r="N191" s="18">
        <v>2400</v>
      </c>
      <c r="O191" s="18">
        <v>2638</v>
      </c>
      <c r="P191" s="18">
        <v>2695</v>
      </c>
      <c r="Q191" s="18">
        <v>23045</v>
      </c>
      <c r="X191" s="109"/>
      <c r="AC191" s="18">
        <v>0</v>
      </c>
      <c r="AD191" s="18">
        <v>0</v>
      </c>
      <c r="AE191" s="18">
        <v>0</v>
      </c>
      <c r="AG191" s="112"/>
      <c r="AK191" s="112"/>
    </row>
    <row r="192" spans="1:37" x14ac:dyDescent="0.2">
      <c r="A192" s="109" t="s">
        <v>148</v>
      </c>
      <c r="B192" s="18">
        <v>120</v>
      </c>
      <c r="C192" s="18">
        <v>75</v>
      </c>
      <c r="D192" s="18">
        <v>65</v>
      </c>
      <c r="E192" s="18">
        <v>34</v>
      </c>
      <c r="F192" s="18">
        <v>39</v>
      </c>
      <c r="G192" s="18">
        <v>27</v>
      </c>
      <c r="H192" s="18">
        <v>40</v>
      </c>
      <c r="I192" s="18">
        <v>42</v>
      </c>
      <c r="J192" s="18">
        <v>40</v>
      </c>
      <c r="K192" s="18">
        <v>30</v>
      </c>
      <c r="L192" s="18">
        <v>28</v>
      </c>
      <c r="M192" s="18">
        <v>43</v>
      </c>
      <c r="N192" s="18">
        <v>51</v>
      </c>
      <c r="O192" s="18">
        <v>26</v>
      </c>
      <c r="P192" s="18">
        <v>13</v>
      </c>
      <c r="Q192" s="18">
        <v>673</v>
      </c>
      <c r="X192" s="109"/>
      <c r="AC192" s="18">
        <v>0</v>
      </c>
      <c r="AD192" s="18">
        <v>0</v>
      </c>
      <c r="AE192" s="18">
        <v>0</v>
      </c>
      <c r="AG192" s="112"/>
      <c r="AK192" s="112"/>
    </row>
    <row r="193" spans="1:39" x14ac:dyDescent="0.2">
      <c r="A193" s="110" t="s">
        <v>149</v>
      </c>
      <c r="B193" s="18">
        <v>10</v>
      </c>
      <c r="C193" s="18">
        <v>14</v>
      </c>
      <c r="D193" s="18">
        <v>4</v>
      </c>
      <c r="E193" s="18">
        <v>4</v>
      </c>
      <c r="F193" s="18">
        <v>6</v>
      </c>
      <c r="G193" s="18">
        <v>2</v>
      </c>
      <c r="H193" s="18">
        <v>7</v>
      </c>
      <c r="I193" s="18">
        <v>4</v>
      </c>
      <c r="J193" s="18">
        <v>6</v>
      </c>
      <c r="K193" s="18">
        <v>3</v>
      </c>
      <c r="L193" s="18">
        <v>1</v>
      </c>
      <c r="M193" s="18">
        <v>6</v>
      </c>
      <c r="N193" s="18">
        <v>6</v>
      </c>
      <c r="P193" s="18">
        <v>1</v>
      </c>
      <c r="Q193" s="18">
        <v>74</v>
      </c>
      <c r="X193" s="109"/>
      <c r="AC193" s="18">
        <v>0</v>
      </c>
      <c r="AD193" s="18">
        <v>0</v>
      </c>
      <c r="AE193" s="18">
        <v>0</v>
      </c>
      <c r="AG193" s="112"/>
      <c r="AK193" s="112"/>
    </row>
    <row r="194" spans="1:39" x14ac:dyDescent="0.2">
      <c r="A194" s="110" t="s">
        <v>23</v>
      </c>
      <c r="B194" s="18">
        <v>110</v>
      </c>
      <c r="C194" s="18">
        <v>61</v>
      </c>
      <c r="D194" s="18">
        <v>61</v>
      </c>
      <c r="E194" s="18">
        <v>30</v>
      </c>
      <c r="F194" s="18">
        <v>33</v>
      </c>
      <c r="G194" s="18">
        <v>25</v>
      </c>
      <c r="H194" s="18">
        <v>33</v>
      </c>
      <c r="I194" s="18">
        <v>38</v>
      </c>
      <c r="J194" s="18">
        <v>34</v>
      </c>
      <c r="K194" s="18">
        <v>27</v>
      </c>
      <c r="L194" s="18">
        <v>27</v>
      </c>
      <c r="M194" s="18">
        <v>37</v>
      </c>
      <c r="N194" s="18">
        <v>45</v>
      </c>
      <c r="O194" s="18">
        <v>26</v>
      </c>
      <c r="P194" s="18">
        <v>12</v>
      </c>
      <c r="Q194" s="18">
        <v>599</v>
      </c>
      <c r="X194" s="109"/>
      <c r="AC194" s="18">
        <v>0</v>
      </c>
      <c r="AD194" s="18">
        <v>0</v>
      </c>
      <c r="AE194" s="18">
        <v>0</v>
      </c>
      <c r="AG194" s="112"/>
      <c r="AK194" s="112"/>
    </row>
    <row r="195" spans="1:39" x14ac:dyDescent="0.2">
      <c r="A195" s="109" t="s">
        <v>253</v>
      </c>
      <c r="B195" s="18">
        <v>146770</v>
      </c>
      <c r="C195" s="18">
        <v>133520</v>
      </c>
      <c r="D195" s="18">
        <v>135081</v>
      </c>
      <c r="E195" s="18">
        <v>131415</v>
      </c>
      <c r="F195" s="18">
        <v>125340</v>
      </c>
      <c r="G195" s="18">
        <v>153001</v>
      </c>
      <c r="H195" s="18">
        <v>174698</v>
      </c>
      <c r="I195" s="18">
        <v>172734</v>
      </c>
      <c r="J195" s="18">
        <v>162389</v>
      </c>
      <c r="K195" s="18">
        <v>172209</v>
      </c>
      <c r="L195" s="18">
        <v>151029</v>
      </c>
      <c r="M195" s="18">
        <v>194654</v>
      </c>
      <c r="N195" s="18">
        <v>199291</v>
      </c>
      <c r="O195" s="18">
        <v>207470</v>
      </c>
      <c r="P195" s="18">
        <v>211222</v>
      </c>
      <c r="Q195" s="18">
        <v>2470823</v>
      </c>
      <c r="X195" s="109"/>
      <c r="AC195" s="18">
        <v>0</v>
      </c>
      <c r="AD195" s="18">
        <v>0</v>
      </c>
      <c r="AE195" s="18">
        <v>0</v>
      </c>
      <c r="AG195" s="112"/>
      <c r="AK195" s="112"/>
    </row>
    <row r="196" spans="1:39" x14ac:dyDescent="0.2">
      <c r="A196" s="109"/>
      <c r="X196" s="109"/>
      <c r="AC196" s="18">
        <v>0</v>
      </c>
      <c r="AD196" s="18">
        <v>0</v>
      </c>
      <c r="AE196" s="18">
        <v>0</v>
      </c>
      <c r="AG196" s="112"/>
      <c r="AK196" s="112"/>
    </row>
    <row r="197" spans="1:39" x14ac:dyDescent="0.2">
      <c r="A197" s="109" t="str">
        <f>A7</f>
        <v>Row Labels</v>
      </c>
      <c r="B197" s="109" t="str">
        <f t="shared" ref="B197:U197" si="1">B7</f>
        <v>2010/11</v>
      </c>
      <c r="C197" s="109" t="str">
        <f t="shared" si="1"/>
        <v>2011/12</v>
      </c>
      <c r="D197" s="109" t="str">
        <f t="shared" si="1"/>
        <v>2012/13</v>
      </c>
      <c r="E197" s="109" t="str">
        <f t="shared" si="1"/>
        <v>2013/14</v>
      </c>
      <c r="F197" s="109" t="str">
        <f t="shared" si="1"/>
        <v>2014/15</v>
      </c>
      <c r="G197" s="109" t="str">
        <f t="shared" si="1"/>
        <v>2015/16</v>
      </c>
      <c r="H197" s="109" t="str">
        <f t="shared" si="1"/>
        <v>2016/17</v>
      </c>
      <c r="I197" s="109" t="str">
        <f t="shared" si="1"/>
        <v>2017/18</v>
      </c>
      <c r="J197" s="109" t="str">
        <f t="shared" si="1"/>
        <v>2018/19</v>
      </c>
      <c r="K197" s="109" t="str">
        <f t="shared" si="1"/>
        <v>2019/20</v>
      </c>
      <c r="L197" s="109" t="str">
        <f t="shared" si="1"/>
        <v>2020/21</v>
      </c>
      <c r="M197" s="109" t="str">
        <f t="shared" si="1"/>
        <v>2021/22</v>
      </c>
      <c r="N197" s="109" t="str">
        <f t="shared" si="1"/>
        <v>2022/23</v>
      </c>
      <c r="O197" s="109" t="str">
        <f t="shared" si="1"/>
        <v>2023/24</v>
      </c>
      <c r="P197" s="109" t="str">
        <f t="shared" si="1"/>
        <v>2024/25</v>
      </c>
      <c r="Q197" s="109" t="str">
        <f t="shared" si="1"/>
        <v>Grand Total</v>
      </c>
      <c r="R197" s="109">
        <f t="shared" si="1"/>
        <v>0</v>
      </c>
      <c r="S197" s="109">
        <f t="shared" si="1"/>
        <v>0</v>
      </c>
      <c r="T197" s="109">
        <f t="shared" si="1"/>
        <v>0</v>
      </c>
      <c r="U197" s="109">
        <f t="shared" si="1"/>
        <v>0</v>
      </c>
      <c r="AG197" s="112" t="s">
        <v>263</v>
      </c>
      <c r="AH197" s="18" t="e">
        <f t="shared" si="0"/>
        <v>#N/A</v>
      </c>
      <c r="AI197" s="18" t="e">
        <f t="shared" si="0"/>
        <v>#N/A</v>
      </c>
      <c r="AK197" s="112" t="s">
        <v>263</v>
      </c>
      <c r="AL197" s="18" t="e">
        <v>#N/A</v>
      </c>
      <c r="AM197" s="18" t="e">
        <v>#N/A</v>
      </c>
    </row>
    <row r="198" spans="1:39" x14ac:dyDescent="0.2">
      <c r="A198" s="109" t="str">
        <f t="shared" ref="A198:U198" si="2">A8</f>
        <v>Advice only</v>
      </c>
      <c r="B198" s="109">
        <f t="shared" si="2"/>
        <v>1864</v>
      </c>
      <c r="C198" s="109">
        <f t="shared" si="2"/>
        <v>1993</v>
      </c>
      <c r="D198" s="109">
        <f t="shared" si="2"/>
        <v>1886</v>
      </c>
      <c r="E198" s="109">
        <f t="shared" si="2"/>
        <v>2425</v>
      </c>
      <c r="F198" s="109">
        <f t="shared" si="2"/>
        <v>1703</v>
      </c>
      <c r="G198" s="109">
        <f t="shared" si="2"/>
        <v>1943</v>
      </c>
      <c r="H198" s="109">
        <f t="shared" si="2"/>
        <v>2017</v>
      </c>
      <c r="I198" s="109">
        <f t="shared" si="2"/>
        <v>2124</v>
      </c>
      <c r="J198" s="109">
        <f t="shared" si="2"/>
        <v>2286</v>
      </c>
      <c r="K198" s="109">
        <f t="shared" si="2"/>
        <v>2514</v>
      </c>
      <c r="L198" s="109">
        <f t="shared" si="2"/>
        <v>2230</v>
      </c>
      <c r="M198" s="109">
        <f t="shared" si="2"/>
        <v>3037</v>
      </c>
      <c r="N198" s="109">
        <f t="shared" si="2"/>
        <v>2948</v>
      </c>
      <c r="O198" s="109">
        <f t="shared" si="2"/>
        <v>3467</v>
      </c>
      <c r="P198" s="109">
        <f t="shared" si="2"/>
        <v>3541</v>
      </c>
      <c r="Q198" s="109">
        <f t="shared" si="2"/>
        <v>35978</v>
      </c>
      <c r="R198" s="109">
        <f t="shared" si="2"/>
        <v>0</v>
      </c>
      <c r="S198" s="109">
        <f t="shared" si="2"/>
        <v>0</v>
      </c>
      <c r="T198" s="109">
        <f t="shared" si="2"/>
        <v>0</v>
      </c>
      <c r="U198" s="109">
        <f t="shared" si="2"/>
        <v>0</v>
      </c>
      <c r="AG198" s="112" t="s">
        <v>243</v>
      </c>
      <c r="AH198" s="18" t="e">
        <f t="shared" si="0"/>
        <v>#N/A</v>
      </c>
      <c r="AI198" s="18" t="e">
        <f t="shared" si="0"/>
        <v>#N/A</v>
      </c>
      <c r="AK198" s="112" t="s">
        <v>264</v>
      </c>
      <c r="AL198" s="18" t="e">
        <v>#N/A</v>
      </c>
      <c r="AM198" s="18" t="e">
        <v>#N/A</v>
      </c>
    </row>
    <row r="199" spans="1:39" x14ac:dyDescent="0.2">
      <c r="A199" s="109" t="str">
        <f t="shared" ref="A199:U199" si="3">A9</f>
        <v>Fire safety advice</v>
      </c>
      <c r="B199" s="109">
        <f t="shared" si="3"/>
        <v>513</v>
      </c>
      <c r="C199" s="109">
        <f t="shared" si="3"/>
        <v>617</v>
      </c>
      <c r="D199" s="109">
        <f t="shared" si="3"/>
        <v>490</v>
      </c>
      <c r="E199" s="109">
        <f t="shared" si="3"/>
        <v>544</v>
      </c>
      <c r="F199" s="109">
        <f t="shared" si="3"/>
        <v>459</v>
      </c>
      <c r="G199" s="109">
        <f t="shared" si="3"/>
        <v>557</v>
      </c>
      <c r="H199" s="109">
        <f t="shared" si="3"/>
        <v>556</v>
      </c>
      <c r="I199" s="109">
        <f t="shared" si="3"/>
        <v>681</v>
      </c>
      <c r="J199" s="109">
        <f t="shared" si="3"/>
        <v>712</v>
      </c>
      <c r="K199" s="109">
        <f t="shared" si="3"/>
        <v>744</v>
      </c>
      <c r="L199" s="109">
        <f t="shared" si="3"/>
        <v>691</v>
      </c>
      <c r="M199" s="109">
        <f t="shared" si="3"/>
        <v>814</v>
      </c>
      <c r="N199" s="109">
        <f t="shared" si="3"/>
        <v>917</v>
      </c>
      <c r="O199" s="109">
        <f t="shared" si="3"/>
        <v>968</v>
      </c>
      <c r="P199" s="109">
        <f t="shared" si="3"/>
        <v>1038</v>
      </c>
      <c r="Q199" s="109">
        <f t="shared" si="3"/>
        <v>10301</v>
      </c>
      <c r="R199" s="109">
        <f t="shared" si="3"/>
        <v>0</v>
      </c>
      <c r="S199" s="109">
        <f t="shared" si="3"/>
        <v>0</v>
      </c>
      <c r="T199" s="109">
        <f t="shared" si="3"/>
        <v>0</v>
      </c>
      <c r="U199" s="109">
        <f t="shared" si="3"/>
        <v>0</v>
      </c>
      <c r="AG199" s="112" t="s">
        <v>141</v>
      </c>
      <c r="AH199" s="18" t="e">
        <f t="shared" si="0"/>
        <v>#N/A</v>
      </c>
      <c r="AI199" s="18" t="e">
        <f t="shared" si="0"/>
        <v>#N/A</v>
      </c>
      <c r="AK199" s="112" t="s">
        <v>141</v>
      </c>
      <c r="AL199" s="18" t="e">
        <v>#N/A</v>
      </c>
      <c r="AM199" s="18" t="e">
        <v>#N/A</v>
      </c>
    </row>
    <row r="200" spans="1:39" ht="15.75" thickBot="1" x14ac:dyDescent="0.25">
      <c r="A200" s="109" t="str">
        <f t="shared" ref="A200:U200" si="4">A10</f>
        <v>Other advice</v>
      </c>
      <c r="B200" s="109">
        <f t="shared" si="4"/>
        <v>1351</v>
      </c>
      <c r="C200" s="109">
        <f t="shared" si="4"/>
        <v>1376</v>
      </c>
      <c r="D200" s="109">
        <f t="shared" si="4"/>
        <v>1396</v>
      </c>
      <c r="E200" s="109">
        <f t="shared" si="4"/>
        <v>1881</v>
      </c>
      <c r="F200" s="109">
        <f t="shared" si="4"/>
        <v>1244</v>
      </c>
      <c r="G200" s="109">
        <f t="shared" si="4"/>
        <v>1386</v>
      </c>
      <c r="H200" s="109">
        <f t="shared" si="4"/>
        <v>1461</v>
      </c>
      <c r="I200" s="109">
        <f t="shared" si="4"/>
        <v>1443</v>
      </c>
      <c r="J200" s="109">
        <f t="shared" si="4"/>
        <v>1574</v>
      </c>
      <c r="K200" s="109">
        <f t="shared" si="4"/>
        <v>1770</v>
      </c>
      <c r="L200" s="109">
        <f t="shared" si="4"/>
        <v>1539</v>
      </c>
      <c r="M200" s="109">
        <f t="shared" si="4"/>
        <v>2223</v>
      </c>
      <c r="N200" s="109">
        <f t="shared" si="4"/>
        <v>2031</v>
      </c>
      <c r="O200" s="109">
        <f t="shared" si="4"/>
        <v>2499</v>
      </c>
      <c r="P200" s="109">
        <f t="shared" si="4"/>
        <v>2503</v>
      </c>
      <c r="Q200" s="109">
        <f t="shared" si="4"/>
        <v>25677</v>
      </c>
      <c r="R200" s="109">
        <f t="shared" si="4"/>
        <v>0</v>
      </c>
      <c r="S200" s="109">
        <f t="shared" si="4"/>
        <v>0</v>
      </c>
      <c r="T200" s="109">
        <f t="shared" si="4"/>
        <v>0</v>
      </c>
      <c r="U200" s="109">
        <f t="shared" si="4"/>
        <v>0</v>
      </c>
      <c r="AG200" s="115" t="s">
        <v>148</v>
      </c>
      <c r="AH200" s="18" t="e">
        <f t="shared" si="0"/>
        <v>#N/A</v>
      </c>
      <c r="AI200" s="18" t="e">
        <f t="shared" si="0"/>
        <v>#N/A</v>
      </c>
      <c r="AK200" s="115" t="s">
        <v>148</v>
      </c>
      <c r="AL200" s="18" t="e">
        <v>#N/A</v>
      </c>
      <c r="AM200" s="18" t="e">
        <v>#N/A</v>
      </c>
    </row>
    <row r="201" spans="1:39" x14ac:dyDescent="0.2">
      <c r="A201" s="109" t="str">
        <f t="shared" ref="A201:U201" si="5">A11</f>
        <v>Animal assistance incidents</v>
      </c>
      <c r="B201" s="109">
        <f t="shared" si="5"/>
        <v>5419</v>
      </c>
      <c r="C201" s="109">
        <f t="shared" si="5"/>
        <v>5353</v>
      </c>
      <c r="D201" s="109">
        <f t="shared" si="5"/>
        <v>4887</v>
      </c>
      <c r="E201" s="109">
        <f t="shared" si="5"/>
        <v>4891</v>
      </c>
      <c r="F201" s="109">
        <f t="shared" si="5"/>
        <v>4398</v>
      </c>
      <c r="G201" s="109">
        <f t="shared" si="5"/>
        <v>4416</v>
      </c>
      <c r="H201" s="109">
        <f t="shared" si="5"/>
        <v>4723</v>
      </c>
      <c r="I201" s="109">
        <f t="shared" si="5"/>
        <v>4634</v>
      </c>
      <c r="J201" s="109">
        <f t="shared" si="5"/>
        <v>4954</v>
      </c>
      <c r="K201" s="109">
        <f t="shared" si="5"/>
        <v>4724</v>
      </c>
      <c r="L201" s="109">
        <f t="shared" si="5"/>
        <v>5160</v>
      </c>
      <c r="M201" s="109">
        <f t="shared" si="5"/>
        <v>5866</v>
      </c>
      <c r="N201" s="109">
        <f t="shared" si="5"/>
        <v>5992</v>
      </c>
      <c r="O201" s="109">
        <f t="shared" si="5"/>
        <v>5858</v>
      </c>
      <c r="P201" s="109">
        <f t="shared" si="5"/>
        <v>5873</v>
      </c>
      <c r="Q201" s="109">
        <f t="shared" si="5"/>
        <v>77148</v>
      </c>
      <c r="R201" s="109">
        <f t="shared" si="5"/>
        <v>0</v>
      </c>
      <c r="S201" s="109">
        <f t="shared" si="5"/>
        <v>0</v>
      </c>
      <c r="T201" s="109">
        <f t="shared" si="5"/>
        <v>0</v>
      </c>
      <c r="U201" s="109">
        <f t="shared" si="5"/>
        <v>0</v>
      </c>
    </row>
    <row r="202" spans="1:39" x14ac:dyDescent="0.2">
      <c r="A202" s="109" t="str">
        <f t="shared" ref="A202:U202" si="6">A12</f>
        <v>Animal harm - Domestic</v>
      </c>
      <c r="B202" s="109">
        <f t="shared" si="6"/>
        <v>0</v>
      </c>
      <c r="C202" s="109">
        <f t="shared" si="6"/>
        <v>0</v>
      </c>
      <c r="D202" s="109">
        <f t="shared" si="6"/>
        <v>142</v>
      </c>
      <c r="E202" s="109">
        <f t="shared" si="6"/>
        <v>127</v>
      </c>
      <c r="F202" s="109">
        <f t="shared" si="6"/>
        <v>102</v>
      </c>
      <c r="G202" s="109">
        <f t="shared" si="6"/>
        <v>112</v>
      </c>
      <c r="H202" s="109">
        <f t="shared" si="6"/>
        <v>102</v>
      </c>
      <c r="I202" s="109">
        <f t="shared" si="6"/>
        <v>139</v>
      </c>
      <c r="J202" s="109">
        <f t="shared" si="6"/>
        <v>138</v>
      </c>
      <c r="K202" s="109">
        <f t="shared" si="6"/>
        <v>122</v>
      </c>
      <c r="L202" s="109">
        <f t="shared" si="6"/>
        <v>88</v>
      </c>
      <c r="M202" s="109">
        <f t="shared" si="6"/>
        <v>112</v>
      </c>
      <c r="N202" s="109">
        <f t="shared" si="6"/>
        <v>141</v>
      </c>
      <c r="O202" s="109">
        <f t="shared" si="6"/>
        <v>112</v>
      </c>
      <c r="P202" s="109">
        <f t="shared" si="6"/>
        <v>134</v>
      </c>
      <c r="Q202" s="109">
        <f t="shared" si="6"/>
        <v>1571</v>
      </c>
      <c r="R202" s="109">
        <f t="shared" si="6"/>
        <v>0</v>
      </c>
      <c r="S202" s="109">
        <f t="shared" si="6"/>
        <v>0</v>
      </c>
      <c r="T202" s="109">
        <f t="shared" si="6"/>
        <v>0</v>
      </c>
      <c r="U202" s="109">
        <f t="shared" si="6"/>
        <v>0</v>
      </c>
    </row>
    <row r="203" spans="1:39" x14ac:dyDescent="0.2">
      <c r="A203" s="109" t="str">
        <f t="shared" ref="A203:U203" si="7">A13</f>
        <v>Animal harm - Livestock</v>
      </c>
      <c r="B203" s="109">
        <f t="shared" si="7"/>
        <v>0</v>
      </c>
      <c r="C203" s="109">
        <f t="shared" si="7"/>
        <v>0</v>
      </c>
      <c r="D203" s="109">
        <f t="shared" si="7"/>
        <v>52</v>
      </c>
      <c r="E203" s="109">
        <f t="shared" si="7"/>
        <v>71</v>
      </c>
      <c r="F203" s="109">
        <f t="shared" si="7"/>
        <v>44</v>
      </c>
      <c r="G203" s="109">
        <f t="shared" si="7"/>
        <v>51</v>
      </c>
      <c r="H203" s="109">
        <f t="shared" si="7"/>
        <v>62</v>
      </c>
      <c r="I203" s="109">
        <f t="shared" si="7"/>
        <v>67</v>
      </c>
      <c r="J203" s="109">
        <f t="shared" si="7"/>
        <v>59</v>
      </c>
      <c r="K203" s="109">
        <f t="shared" si="7"/>
        <v>46</v>
      </c>
      <c r="L203" s="109">
        <f t="shared" si="7"/>
        <v>43</v>
      </c>
      <c r="M203" s="109">
        <f t="shared" si="7"/>
        <v>48</v>
      </c>
      <c r="N203" s="109">
        <f t="shared" si="7"/>
        <v>54</v>
      </c>
      <c r="O203" s="109">
        <f t="shared" si="7"/>
        <v>31</v>
      </c>
      <c r="P203" s="109">
        <f t="shared" si="7"/>
        <v>54</v>
      </c>
      <c r="Q203" s="109">
        <f t="shared" si="7"/>
        <v>682</v>
      </c>
      <c r="R203" s="109">
        <f t="shared" si="7"/>
        <v>0</v>
      </c>
      <c r="S203" s="109">
        <f t="shared" si="7"/>
        <v>0</v>
      </c>
      <c r="T203" s="109">
        <f t="shared" si="7"/>
        <v>0</v>
      </c>
      <c r="U203" s="109">
        <f t="shared" si="7"/>
        <v>0</v>
      </c>
    </row>
    <row r="204" spans="1:39" x14ac:dyDescent="0.2">
      <c r="A204" s="109" t="str">
        <f t="shared" ref="A204:U204" si="8">A14</f>
        <v>Animal harm - Wild</v>
      </c>
      <c r="B204" s="109">
        <f t="shared" si="8"/>
        <v>0</v>
      </c>
      <c r="C204" s="109">
        <f t="shared" si="8"/>
        <v>0</v>
      </c>
      <c r="D204" s="109">
        <f t="shared" si="8"/>
        <v>53</v>
      </c>
      <c r="E204" s="109">
        <f t="shared" si="8"/>
        <v>44</v>
      </c>
      <c r="F204" s="109">
        <f t="shared" si="8"/>
        <v>38</v>
      </c>
      <c r="G204" s="109">
        <f t="shared" si="8"/>
        <v>54</v>
      </c>
      <c r="H204" s="109">
        <f t="shared" si="8"/>
        <v>54</v>
      </c>
      <c r="I204" s="109">
        <f t="shared" si="8"/>
        <v>67</v>
      </c>
      <c r="J204" s="109">
        <f t="shared" si="8"/>
        <v>48</v>
      </c>
      <c r="K204" s="109">
        <f t="shared" si="8"/>
        <v>58</v>
      </c>
      <c r="L204" s="109">
        <f t="shared" si="8"/>
        <v>89</v>
      </c>
      <c r="M204" s="109">
        <f t="shared" si="8"/>
        <v>45</v>
      </c>
      <c r="N204" s="109">
        <f t="shared" si="8"/>
        <v>76</v>
      </c>
      <c r="O204" s="109">
        <f t="shared" si="8"/>
        <v>72</v>
      </c>
      <c r="P204" s="109">
        <f t="shared" si="8"/>
        <v>59</v>
      </c>
      <c r="Q204" s="109">
        <f t="shared" si="8"/>
        <v>757</v>
      </c>
      <c r="R204" s="109">
        <f t="shared" si="8"/>
        <v>0</v>
      </c>
      <c r="S204" s="109">
        <f t="shared" si="8"/>
        <v>0</v>
      </c>
      <c r="T204" s="109">
        <f t="shared" si="8"/>
        <v>0</v>
      </c>
      <c r="U204" s="109">
        <f t="shared" si="8"/>
        <v>0</v>
      </c>
    </row>
    <row r="205" spans="1:39" x14ac:dyDescent="0.2">
      <c r="A205" s="109" t="str">
        <f t="shared" ref="A205:U205" si="9">A15</f>
        <v>Lift heavy animal - Domestic</v>
      </c>
      <c r="B205" s="109">
        <f t="shared" si="9"/>
        <v>1</v>
      </c>
      <c r="C205" s="109">
        <f t="shared" si="9"/>
        <v>0</v>
      </c>
      <c r="D205" s="109">
        <f t="shared" si="9"/>
        <v>38</v>
      </c>
      <c r="E205" s="109">
        <f t="shared" si="9"/>
        <v>39</v>
      </c>
      <c r="F205" s="109">
        <f t="shared" si="9"/>
        <v>36</v>
      </c>
      <c r="G205" s="109">
        <f t="shared" si="9"/>
        <v>38</v>
      </c>
      <c r="H205" s="109">
        <f t="shared" si="9"/>
        <v>43</v>
      </c>
      <c r="I205" s="109">
        <f t="shared" si="9"/>
        <v>25</v>
      </c>
      <c r="J205" s="109">
        <f t="shared" si="9"/>
        <v>31</v>
      </c>
      <c r="K205" s="109">
        <f t="shared" si="9"/>
        <v>35</v>
      </c>
      <c r="L205" s="109">
        <f t="shared" si="9"/>
        <v>33</v>
      </c>
      <c r="M205" s="109">
        <f t="shared" si="9"/>
        <v>32</v>
      </c>
      <c r="N205" s="109">
        <f t="shared" si="9"/>
        <v>39</v>
      </c>
      <c r="O205" s="109">
        <f t="shared" si="9"/>
        <v>30</v>
      </c>
      <c r="P205" s="109">
        <f t="shared" si="9"/>
        <v>31</v>
      </c>
      <c r="Q205" s="109">
        <f t="shared" si="9"/>
        <v>451</v>
      </c>
      <c r="R205" s="109">
        <f t="shared" si="9"/>
        <v>0</v>
      </c>
      <c r="S205" s="109">
        <f t="shared" si="9"/>
        <v>0</v>
      </c>
      <c r="T205" s="109">
        <f t="shared" si="9"/>
        <v>0</v>
      </c>
      <c r="U205" s="109">
        <f t="shared" si="9"/>
        <v>0</v>
      </c>
    </row>
    <row r="206" spans="1:39" x14ac:dyDescent="0.2">
      <c r="A206" s="109" t="str">
        <f t="shared" ref="A206:U206" si="10">A16</f>
        <v>Lift heavy animal - Livestock</v>
      </c>
      <c r="B206" s="109">
        <f t="shared" si="10"/>
        <v>486</v>
      </c>
      <c r="C206" s="109">
        <f t="shared" si="10"/>
        <v>542</v>
      </c>
      <c r="D206" s="109">
        <f t="shared" si="10"/>
        <v>222</v>
      </c>
      <c r="E206" s="109">
        <f t="shared" si="10"/>
        <v>193</v>
      </c>
      <c r="F206" s="109">
        <f t="shared" si="10"/>
        <v>137</v>
      </c>
      <c r="G206" s="109">
        <f t="shared" si="10"/>
        <v>145</v>
      </c>
      <c r="H206" s="109">
        <f t="shared" si="10"/>
        <v>152</v>
      </c>
      <c r="I206" s="109">
        <f t="shared" si="10"/>
        <v>143</v>
      </c>
      <c r="J206" s="109">
        <f t="shared" si="10"/>
        <v>135</v>
      </c>
      <c r="K206" s="109">
        <f t="shared" si="10"/>
        <v>139</v>
      </c>
      <c r="L206" s="109">
        <f t="shared" si="10"/>
        <v>139</v>
      </c>
      <c r="M206" s="109">
        <f t="shared" si="10"/>
        <v>140</v>
      </c>
      <c r="N206" s="109">
        <f t="shared" si="10"/>
        <v>149</v>
      </c>
      <c r="O206" s="109">
        <f t="shared" si="10"/>
        <v>155</v>
      </c>
      <c r="P206" s="109">
        <f t="shared" si="10"/>
        <v>150</v>
      </c>
      <c r="Q206" s="109">
        <f t="shared" si="10"/>
        <v>3027</v>
      </c>
      <c r="R206" s="109">
        <f t="shared" si="10"/>
        <v>0</v>
      </c>
      <c r="S206" s="109">
        <f t="shared" si="10"/>
        <v>0</v>
      </c>
      <c r="T206" s="109">
        <f t="shared" si="10"/>
        <v>0</v>
      </c>
      <c r="U206" s="109">
        <f t="shared" si="10"/>
        <v>0</v>
      </c>
    </row>
    <row r="207" spans="1:39" x14ac:dyDescent="0.2">
      <c r="A207" s="109" t="str">
        <f t="shared" ref="A207:U207" si="11">A17</f>
        <v>Lift heavy animal - Wild</v>
      </c>
      <c r="B207" s="109">
        <f t="shared" si="11"/>
        <v>0</v>
      </c>
      <c r="C207" s="109">
        <f t="shared" si="11"/>
        <v>0</v>
      </c>
      <c r="D207" s="109">
        <f t="shared" si="11"/>
        <v>14</v>
      </c>
      <c r="E207" s="109">
        <f t="shared" si="11"/>
        <v>8</v>
      </c>
      <c r="F207" s="109">
        <f t="shared" si="11"/>
        <v>9</v>
      </c>
      <c r="G207" s="109">
        <f t="shared" si="11"/>
        <v>13</v>
      </c>
      <c r="H207" s="109">
        <f t="shared" si="11"/>
        <v>8</v>
      </c>
      <c r="I207" s="109">
        <f t="shared" si="11"/>
        <v>6</v>
      </c>
      <c r="J207" s="109">
        <f t="shared" si="11"/>
        <v>7</v>
      </c>
      <c r="K207" s="109">
        <f t="shared" si="11"/>
        <v>13</v>
      </c>
      <c r="L207" s="109">
        <f t="shared" si="11"/>
        <v>11</v>
      </c>
      <c r="M207" s="109">
        <f t="shared" si="11"/>
        <v>11</v>
      </c>
      <c r="N207" s="109">
        <f t="shared" si="11"/>
        <v>9</v>
      </c>
      <c r="O207" s="109">
        <f t="shared" si="11"/>
        <v>12</v>
      </c>
      <c r="P207" s="109">
        <f t="shared" si="11"/>
        <v>8</v>
      </c>
      <c r="Q207" s="109">
        <f t="shared" si="11"/>
        <v>129</v>
      </c>
      <c r="R207" s="109">
        <f t="shared" si="11"/>
        <v>0</v>
      </c>
      <c r="S207" s="109">
        <f t="shared" si="11"/>
        <v>0</v>
      </c>
      <c r="T207" s="109">
        <f t="shared" si="11"/>
        <v>0</v>
      </c>
      <c r="U207" s="109">
        <f t="shared" si="11"/>
        <v>0</v>
      </c>
    </row>
    <row r="208" spans="1:39" x14ac:dyDescent="0.2">
      <c r="A208" s="109" t="str">
        <f t="shared" ref="A208:U208" si="12">A18</f>
        <v>Other - Domestic</v>
      </c>
      <c r="B208" s="109">
        <f t="shared" si="12"/>
        <v>5</v>
      </c>
      <c r="C208" s="109">
        <f t="shared" si="12"/>
        <v>6</v>
      </c>
      <c r="D208" s="109">
        <f t="shared" si="12"/>
        <v>103</v>
      </c>
      <c r="E208" s="109">
        <f t="shared" si="12"/>
        <v>142</v>
      </c>
      <c r="F208" s="109">
        <f t="shared" si="12"/>
        <v>94</v>
      </c>
      <c r="G208" s="109">
        <f t="shared" si="12"/>
        <v>114</v>
      </c>
      <c r="H208" s="109">
        <f t="shared" si="12"/>
        <v>135</v>
      </c>
      <c r="I208" s="109">
        <f t="shared" si="12"/>
        <v>97</v>
      </c>
      <c r="J208" s="109">
        <f t="shared" si="12"/>
        <v>124</v>
      </c>
      <c r="K208" s="109">
        <f t="shared" si="12"/>
        <v>112</v>
      </c>
      <c r="L208" s="109">
        <f t="shared" si="12"/>
        <v>121</v>
      </c>
      <c r="M208" s="109">
        <f t="shared" si="12"/>
        <v>159</v>
      </c>
      <c r="N208" s="109">
        <f t="shared" si="12"/>
        <v>200</v>
      </c>
      <c r="O208" s="109">
        <f t="shared" si="12"/>
        <v>205</v>
      </c>
      <c r="P208" s="109">
        <f t="shared" si="12"/>
        <v>196</v>
      </c>
      <c r="Q208" s="109">
        <f t="shared" si="12"/>
        <v>1813</v>
      </c>
      <c r="R208" s="109">
        <f t="shared" si="12"/>
        <v>0</v>
      </c>
      <c r="S208" s="109">
        <f t="shared" si="12"/>
        <v>0</v>
      </c>
      <c r="T208" s="109">
        <f t="shared" si="12"/>
        <v>0</v>
      </c>
      <c r="U208" s="109">
        <f t="shared" si="12"/>
        <v>0</v>
      </c>
    </row>
    <row r="209" spans="1:21" x14ac:dyDescent="0.2">
      <c r="A209" s="109" t="str">
        <f t="shared" ref="A209:U209" si="13">A19</f>
        <v>Other - Livestock</v>
      </c>
      <c r="B209" s="109">
        <f t="shared" si="13"/>
        <v>1636</v>
      </c>
      <c r="C209" s="109">
        <f t="shared" si="13"/>
        <v>1719</v>
      </c>
      <c r="D209" s="109">
        <f t="shared" si="13"/>
        <v>247</v>
      </c>
      <c r="E209" s="109">
        <f t="shared" si="13"/>
        <v>169</v>
      </c>
      <c r="F209" s="109">
        <f t="shared" si="13"/>
        <v>105</v>
      </c>
      <c r="G209" s="109">
        <f t="shared" si="13"/>
        <v>138</v>
      </c>
      <c r="H209" s="109">
        <f t="shared" si="13"/>
        <v>151</v>
      </c>
      <c r="I209" s="109">
        <f t="shared" si="13"/>
        <v>150</v>
      </c>
      <c r="J209" s="109">
        <f t="shared" si="13"/>
        <v>160</v>
      </c>
      <c r="K209" s="109">
        <f t="shared" si="13"/>
        <v>170</v>
      </c>
      <c r="L209" s="109">
        <f t="shared" si="13"/>
        <v>158</v>
      </c>
      <c r="M209" s="109">
        <f t="shared" si="13"/>
        <v>184</v>
      </c>
      <c r="N209" s="109">
        <f t="shared" si="13"/>
        <v>180</v>
      </c>
      <c r="O209" s="109">
        <f t="shared" si="13"/>
        <v>179</v>
      </c>
      <c r="P209" s="109">
        <f t="shared" si="13"/>
        <v>197</v>
      </c>
      <c r="Q209" s="109">
        <f t="shared" si="13"/>
        <v>5543</v>
      </c>
      <c r="R209" s="109">
        <f t="shared" si="13"/>
        <v>0</v>
      </c>
      <c r="S209" s="109">
        <f t="shared" si="13"/>
        <v>0</v>
      </c>
      <c r="T209" s="109">
        <f t="shared" si="13"/>
        <v>0</v>
      </c>
      <c r="U209" s="109">
        <f t="shared" si="13"/>
        <v>0</v>
      </c>
    </row>
    <row r="210" spans="1:21" x14ac:dyDescent="0.2">
      <c r="A210" s="109" t="str">
        <f t="shared" ref="A210:U210" si="14">A20</f>
        <v>Other - Wild</v>
      </c>
      <c r="B210" s="109">
        <f t="shared" si="14"/>
        <v>0</v>
      </c>
      <c r="C210" s="109">
        <f t="shared" si="14"/>
        <v>0</v>
      </c>
      <c r="D210" s="109">
        <f t="shared" si="14"/>
        <v>36</v>
      </c>
      <c r="E210" s="109">
        <f t="shared" si="14"/>
        <v>43</v>
      </c>
      <c r="F210" s="109">
        <f t="shared" si="14"/>
        <v>22</v>
      </c>
      <c r="G210" s="109">
        <f t="shared" si="14"/>
        <v>29</v>
      </c>
      <c r="H210" s="109">
        <f t="shared" si="14"/>
        <v>35</v>
      </c>
      <c r="I210" s="109">
        <f t="shared" si="14"/>
        <v>39</v>
      </c>
      <c r="J210" s="109">
        <f t="shared" si="14"/>
        <v>30</v>
      </c>
      <c r="K210" s="109">
        <f t="shared" si="14"/>
        <v>31</v>
      </c>
      <c r="L210" s="109">
        <f t="shared" si="14"/>
        <v>46</v>
      </c>
      <c r="M210" s="109">
        <f t="shared" si="14"/>
        <v>52</v>
      </c>
      <c r="N210" s="109">
        <f t="shared" si="14"/>
        <v>51</v>
      </c>
      <c r="O210" s="109">
        <f t="shared" si="14"/>
        <v>50</v>
      </c>
      <c r="P210" s="109">
        <f t="shared" si="14"/>
        <v>55</v>
      </c>
      <c r="Q210" s="109">
        <f t="shared" si="14"/>
        <v>519</v>
      </c>
      <c r="R210" s="109">
        <f t="shared" si="14"/>
        <v>0</v>
      </c>
      <c r="S210" s="109">
        <f t="shared" si="14"/>
        <v>0</v>
      </c>
      <c r="T210" s="109">
        <f t="shared" si="14"/>
        <v>0</v>
      </c>
      <c r="U210" s="109">
        <f t="shared" si="14"/>
        <v>0</v>
      </c>
    </row>
    <row r="211" spans="1:21" x14ac:dyDescent="0.2">
      <c r="A211" s="109" t="str">
        <f t="shared" ref="A211:U211" si="15">A21</f>
        <v>Rescue from below ground - Bird</v>
      </c>
      <c r="B211" s="109">
        <f t="shared" si="15"/>
        <v>38</v>
      </c>
      <c r="C211" s="109">
        <f t="shared" si="15"/>
        <v>47</v>
      </c>
      <c r="D211" s="109">
        <f t="shared" si="15"/>
        <v>16</v>
      </c>
      <c r="E211" s="109">
        <f t="shared" si="15"/>
        <v>5</v>
      </c>
      <c r="F211" s="109">
        <f t="shared" si="15"/>
        <v>7</v>
      </c>
      <c r="G211" s="109">
        <f t="shared" si="15"/>
        <v>4</v>
      </c>
      <c r="H211" s="109">
        <f t="shared" si="15"/>
        <v>8</v>
      </c>
      <c r="I211" s="109">
        <f t="shared" si="15"/>
        <v>10</v>
      </c>
      <c r="J211" s="109">
        <f t="shared" si="15"/>
        <v>4</v>
      </c>
      <c r="K211" s="109">
        <f t="shared" si="15"/>
        <v>18</v>
      </c>
      <c r="L211" s="109">
        <f t="shared" si="15"/>
        <v>18</v>
      </c>
      <c r="M211" s="109">
        <f t="shared" si="15"/>
        <v>16</v>
      </c>
      <c r="N211" s="109">
        <f t="shared" si="15"/>
        <v>13</v>
      </c>
      <c r="O211" s="109">
        <f t="shared" si="15"/>
        <v>8</v>
      </c>
      <c r="P211" s="109">
        <f t="shared" si="15"/>
        <v>22</v>
      </c>
      <c r="Q211" s="109">
        <f t="shared" si="15"/>
        <v>234</v>
      </c>
      <c r="R211" s="109">
        <f t="shared" si="15"/>
        <v>0</v>
      </c>
      <c r="S211" s="109">
        <f t="shared" si="15"/>
        <v>0</v>
      </c>
      <c r="T211" s="109">
        <f t="shared" si="15"/>
        <v>0</v>
      </c>
      <c r="U211" s="109">
        <f t="shared" si="15"/>
        <v>0</v>
      </c>
    </row>
    <row r="212" spans="1:21" x14ac:dyDescent="0.2">
      <c r="A212" s="109" t="str">
        <f t="shared" ref="A212:U212" si="16">A22</f>
        <v>Rescue from below ground - Domestic</v>
      </c>
      <c r="B212" s="109">
        <f t="shared" si="16"/>
        <v>409</v>
      </c>
      <c r="C212" s="109">
        <f t="shared" si="16"/>
        <v>372</v>
      </c>
      <c r="D212" s="109">
        <f t="shared" si="16"/>
        <v>202</v>
      </c>
      <c r="E212" s="109">
        <f t="shared" si="16"/>
        <v>194</v>
      </c>
      <c r="F212" s="109">
        <f t="shared" si="16"/>
        <v>190</v>
      </c>
      <c r="G212" s="109">
        <f t="shared" si="16"/>
        <v>156</v>
      </c>
      <c r="H212" s="109">
        <f t="shared" si="16"/>
        <v>154</v>
      </c>
      <c r="I212" s="109">
        <f t="shared" si="16"/>
        <v>161</v>
      </c>
      <c r="J212" s="109">
        <f t="shared" si="16"/>
        <v>159</v>
      </c>
      <c r="K212" s="109">
        <f t="shared" si="16"/>
        <v>176</v>
      </c>
      <c r="L212" s="109">
        <f t="shared" si="16"/>
        <v>183</v>
      </c>
      <c r="M212" s="109">
        <f t="shared" si="16"/>
        <v>194</v>
      </c>
      <c r="N212" s="109">
        <f t="shared" si="16"/>
        <v>213</v>
      </c>
      <c r="O212" s="109">
        <f t="shared" si="16"/>
        <v>193</v>
      </c>
      <c r="P212" s="109">
        <f t="shared" si="16"/>
        <v>191</v>
      </c>
      <c r="Q212" s="109">
        <f t="shared" si="16"/>
        <v>3147</v>
      </c>
      <c r="R212" s="109">
        <f t="shared" si="16"/>
        <v>0</v>
      </c>
      <c r="S212" s="109">
        <f t="shared" si="16"/>
        <v>0</v>
      </c>
      <c r="T212" s="109">
        <f t="shared" si="16"/>
        <v>0</v>
      </c>
      <c r="U212" s="109">
        <f t="shared" si="16"/>
        <v>0</v>
      </c>
    </row>
    <row r="213" spans="1:21" x14ac:dyDescent="0.2">
      <c r="A213" s="109" t="str">
        <f t="shared" ref="A213:U213" si="17">A23</f>
        <v>Rescue from below ground - Livestock</v>
      </c>
      <c r="B213" s="109">
        <f t="shared" si="17"/>
        <v>75</v>
      </c>
      <c r="C213" s="109">
        <f t="shared" si="17"/>
        <v>60</v>
      </c>
      <c r="D213" s="109">
        <f t="shared" si="17"/>
        <v>36</v>
      </c>
      <c r="E213" s="109">
        <f t="shared" si="17"/>
        <v>26</v>
      </c>
      <c r="F213" s="109">
        <f t="shared" si="17"/>
        <v>33</v>
      </c>
      <c r="G213" s="109">
        <f t="shared" si="17"/>
        <v>27</v>
      </c>
      <c r="H213" s="109">
        <f t="shared" si="17"/>
        <v>22</v>
      </c>
      <c r="I213" s="109">
        <f t="shared" si="17"/>
        <v>33</v>
      </c>
      <c r="J213" s="109">
        <f t="shared" si="17"/>
        <v>26</v>
      </c>
      <c r="K213" s="109">
        <f t="shared" si="17"/>
        <v>28</v>
      </c>
      <c r="L213" s="109">
        <f t="shared" si="17"/>
        <v>31</v>
      </c>
      <c r="M213" s="109">
        <f t="shared" si="17"/>
        <v>20</v>
      </c>
      <c r="N213" s="109">
        <f t="shared" si="17"/>
        <v>17</v>
      </c>
      <c r="O213" s="109">
        <f t="shared" si="17"/>
        <v>17</v>
      </c>
      <c r="P213" s="109">
        <f t="shared" si="17"/>
        <v>35</v>
      </c>
      <c r="Q213" s="109">
        <f t="shared" si="17"/>
        <v>486</v>
      </c>
      <c r="R213" s="109">
        <f t="shared" si="17"/>
        <v>0</v>
      </c>
      <c r="S213" s="109">
        <f t="shared" si="17"/>
        <v>0</v>
      </c>
      <c r="T213" s="109">
        <f t="shared" si="17"/>
        <v>0</v>
      </c>
      <c r="U213" s="109">
        <f t="shared" si="17"/>
        <v>0</v>
      </c>
    </row>
    <row r="214" spans="1:21" x14ac:dyDescent="0.2">
      <c r="A214" s="109" t="str">
        <f t="shared" ref="A214:U214" si="18">A24</f>
        <v>Rescue from below ground - Wild</v>
      </c>
      <c r="B214" s="109">
        <f t="shared" si="18"/>
        <v>38</v>
      </c>
      <c r="C214" s="109">
        <f t="shared" si="18"/>
        <v>49</v>
      </c>
      <c r="D214" s="109">
        <f t="shared" si="18"/>
        <v>33</v>
      </c>
      <c r="E214" s="109">
        <f t="shared" si="18"/>
        <v>34</v>
      </c>
      <c r="F214" s="109">
        <f t="shared" si="18"/>
        <v>24</v>
      </c>
      <c r="G214" s="109">
        <f t="shared" si="18"/>
        <v>26</v>
      </c>
      <c r="H214" s="109">
        <f t="shared" si="18"/>
        <v>21</v>
      </c>
      <c r="I214" s="109">
        <f t="shared" si="18"/>
        <v>42</v>
      </c>
      <c r="J214" s="109">
        <f t="shared" si="18"/>
        <v>29</v>
      </c>
      <c r="K214" s="109">
        <f t="shared" si="18"/>
        <v>29</v>
      </c>
      <c r="L214" s="109">
        <f t="shared" si="18"/>
        <v>59</v>
      </c>
      <c r="M214" s="109">
        <f t="shared" si="18"/>
        <v>50</v>
      </c>
      <c r="N214" s="109">
        <f t="shared" si="18"/>
        <v>47</v>
      </c>
      <c r="O214" s="109">
        <f t="shared" si="18"/>
        <v>57</v>
      </c>
      <c r="P214" s="109">
        <f t="shared" si="18"/>
        <v>48</v>
      </c>
      <c r="Q214" s="109">
        <f t="shared" si="18"/>
        <v>586</v>
      </c>
      <c r="R214" s="109">
        <f t="shared" si="18"/>
        <v>0</v>
      </c>
      <c r="S214" s="109">
        <f t="shared" si="18"/>
        <v>0</v>
      </c>
      <c r="T214" s="109">
        <f t="shared" si="18"/>
        <v>0</v>
      </c>
      <c r="U214" s="109">
        <f t="shared" si="18"/>
        <v>0</v>
      </c>
    </row>
    <row r="215" spans="1:21" x14ac:dyDescent="0.2">
      <c r="A215" s="109" t="str">
        <f t="shared" ref="A215:U215" si="19">A25</f>
        <v>Rescue from height - Bird</v>
      </c>
      <c r="B215" s="109">
        <f t="shared" si="19"/>
        <v>727</v>
      </c>
      <c r="C215" s="109">
        <f t="shared" si="19"/>
        <v>693</v>
      </c>
      <c r="D215" s="109">
        <f t="shared" si="19"/>
        <v>141</v>
      </c>
      <c r="E215" s="109">
        <f t="shared" si="19"/>
        <v>109</v>
      </c>
      <c r="F215" s="109">
        <f t="shared" si="19"/>
        <v>97</v>
      </c>
      <c r="G215" s="109">
        <f t="shared" si="19"/>
        <v>104</v>
      </c>
      <c r="H215" s="109">
        <f t="shared" si="19"/>
        <v>132</v>
      </c>
      <c r="I215" s="109">
        <f t="shared" si="19"/>
        <v>137</v>
      </c>
      <c r="J215" s="109">
        <f t="shared" si="19"/>
        <v>183</v>
      </c>
      <c r="K215" s="109">
        <f t="shared" si="19"/>
        <v>160</v>
      </c>
      <c r="L215" s="109">
        <f t="shared" si="19"/>
        <v>210</v>
      </c>
      <c r="M215" s="109">
        <f t="shared" si="19"/>
        <v>257</v>
      </c>
      <c r="N215" s="109">
        <f t="shared" si="19"/>
        <v>221</v>
      </c>
      <c r="O215" s="109">
        <f t="shared" si="19"/>
        <v>238</v>
      </c>
      <c r="P215" s="109">
        <f t="shared" si="19"/>
        <v>231</v>
      </c>
      <c r="Q215" s="109">
        <f t="shared" si="19"/>
        <v>3640</v>
      </c>
      <c r="R215" s="109">
        <f t="shared" si="19"/>
        <v>0</v>
      </c>
      <c r="S215" s="109">
        <f t="shared" si="19"/>
        <v>0</v>
      </c>
      <c r="T215" s="109">
        <f t="shared" si="19"/>
        <v>0</v>
      </c>
      <c r="U215" s="109">
        <f t="shared" si="19"/>
        <v>0</v>
      </c>
    </row>
    <row r="216" spans="1:21" x14ac:dyDescent="0.2">
      <c r="A216" s="109" t="str">
        <f t="shared" ref="A216:U216" si="20">A26</f>
        <v>Rescue from height - Domestic</v>
      </c>
      <c r="B216" s="109">
        <f t="shared" si="20"/>
        <v>1061</v>
      </c>
      <c r="C216" s="109">
        <f t="shared" si="20"/>
        <v>1013</v>
      </c>
      <c r="D216" s="109">
        <f t="shared" si="20"/>
        <v>870</v>
      </c>
      <c r="E216" s="109">
        <f t="shared" si="20"/>
        <v>862</v>
      </c>
      <c r="F216" s="109">
        <f t="shared" si="20"/>
        <v>814</v>
      </c>
      <c r="G216" s="109">
        <f t="shared" si="20"/>
        <v>783</v>
      </c>
      <c r="H216" s="109">
        <f t="shared" si="20"/>
        <v>876</v>
      </c>
      <c r="I216" s="109">
        <f t="shared" si="20"/>
        <v>880</v>
      </c>
      <c r="J216" s="109">
        <f t="shared" si="20"/>
        <v>974</v>
      </c>
      <c r="K216" s="109">
        <f t="shared" si="20"/>
        <v>796</v>
      </c>
      <c r="L216" s="109">
        <f t="shared" si="20"/>
        <v>943</v>
      </c>
      <c r="M216" s="109">
        <f t="shared" si="20"/>
        <v>1178</v>
      </c>
      <c r="N216" s="109">
        <f t="shared" si="20"/>
        <v>1181</v>
      </c>
      <c r="O216" s="109">
        <f t="shared" si="20"/>
        <v>1229</v>
      </c>
      <c r="P216" s="109">
        <f t="shared" si="20"/>
        <v>1100</v>
      </c>
      <c r="Q216" s="109">
        <f t="shared" si="20"/>
        <v>14560</v>
      </c>
      <c r="R216" s="109">
        <f t="shared" si="20"/>
        <v>0</v>
      </c>
      <c r="S216" s="109">
        <f t="shared" si="20"/>
        <v>0</v>
      </c>
      <c r="T216" s="109">
        <f t="shared" si="20"/>
        <v>0</v>
      </c>
      <c r="U216" s="109">
        <f t="shared" si="20"/>
        <v>0</v>
      </c>
    </row>
    <row r="217" spans="1:21" x14ac:dyDescent="0.2">
      <c r="A217" s="109" t="str">
        <f t="shared" ref="A217:U217" si="21">A27</f>
        <v>Rescue from height - Livestock</v>
      </c>
      <c r="B217" s="109">
        <f t="shared" si="21"/>
        <v>14</v>
      </c>
      <c r="C217" s="109">
        <f t="shared" si="21"/>
        <v>19</v>
      </c>
      <c r="D217" s="109">
        <f t="shared" si="21"/>
        <v>36</v>
      </c>
      <c r="E217" s="109">
        <f t="shared" si="21"/>
        <v>42</v>
      </c>
      <c r="F217" s="109">
        <f t="shared" si="21"/>
        <v>68</v>
      </c>
      <c r="G217" s="109">
        <f t="shared" si="21"/>
        <v>39</v>
      </c>
      <c r="H217" s="109">
        <f t="shared" si="21"/>
        <v>31</v>
      </c>
      <c r="I217" s="109">
        <f t="shared" si="21"/>
        <v>25</v>
      </c>
      <c r="J217" s="109">
        <f t="shared" si="21"/>
        <v>26</v>
      </c>
      <c r="K217" s="109">
        <f t="shared" si="21"/>
        <v>12</v>
      </c>
      <c r="L217" s="109">
        <f t="shared" si="21"/>
        <v>10</v>
      </c>
      <c r="M217" s="109">
        <f t="shared" si="21"/>
        <v>14</v>
      </c>
      <c r="N217" s="109">
        <f t="shared" si="21"/>
        <v>15</v>
      </c>
      <c r="O217" s="109">
        <f t="shared" si="21"/>
        <v>10</v>
      </c>
      <c r="P217" s="109">
        <f t="shared" si="21"/>
        <v>11</v>
      </c>
      <c r="Q217" s="109">
        <f t="shared" si="21"/>
        <v>372</v>
      </c>
      <c r="R217" s="109">
        <f t="shared" si="21"/>
        <v>0</v>
      </c>
      <c r="S217" s="109">
        <f t="shared" si="21"/>
        <v>0</v>
      </c>
      <c r="T217" s="109">
        <f t="shared" si="21"/>
        <v>0</v>
      </c>
      <c r="U217" s="109">
        <f t="shared" si="21"/>
        <v>0</v>
      </c>
    </row>
    <row r="218" spans="1:21" x14ac:dyDescent="0.2">
      <c r="A218" s="109" t="str">
        <f t="shared" ref="A218:U218" si="22">A28</f>
        <v>Rescue from height - Wild</v>
      </c>
      <c r="B218" s="109">
        <f t="shared" si="22"/>
        <v>38</v>
      </c>
      <c r="C218" s="109">
        <f t="shared" si="22"/>
        <v>31</v>
      </c>
      <c r="D218" s="109">
        <f t="shared" si="22"/>
        <v>159</v>
      </c>
      <c r="E218" s="109">
        <f t="shared" si="22"/>
        <v>220</v>
      </c>
      <c r="F218" s="109">
        <f t="shared" si="22"/>
        <v>220</v>
      </c>
      <c r="G218" s="109">
        <f t="shared" si="22"/>
        <v>225</v>
      </c>
      <c r="H218" s="109">
        <f t="shared" si="22"/>
        <v>234</v>
      </c>
      <c r="I218" s="109">
        <f t="shared" si="22"/>
        <v>226</v>
      </c>
      <c r="J218" s="109">
        <f t="shared" si="22"/>
        <v>237</v>
      </c>
      <c r="K218" s="109">
        <f t="shared" si="22"/>
        <v>227</v>
      </c>
      <c r="L218" s="109">
        <f t="shared" si="22"/>
        <v>265</v>
      </c>
      <c r="M218" s="109">
        <f t="shared" si="22"/>
        <v>290</v>
      </c>
      <c r="N218" s="109">
        <f t="shared" si="22"/>
        <v>258</v>
      </c>
      <c r="O218" s="109">
        <f t="shared" si="22"/>
        <v>223</v>
      </c>
      <c r="P218" s="109">
        <f t="shared" si="22"/>
        <v>211</v>
      </c>
      <c r="Q218" s="109">
        <f t="shared" si="22"/>
        <v>3064</v>
      </c>
      <c r="R218" s="109">
        <f t="shared" si="22"/>
        <v>0</v>
      </c>
      <c r="S218" s="109">
        <f t="shared" si="22"/>
        <v>0</v>
      </c>
      <c r="T218" s="109">
        <f t="shared" si="22"/>
        <v>0</v>
      </c>
      <c r="U218" s="109">
        <f t="shared" si="22"/>
        <v>0</v>
      </c>
    </row>
    <row r="219" spans="1:21" x14ac:dyDescent="0.2">
      <c r="A219" s="109" t="str">
        <f t="shared" ref="A219:U219" si="23">A29</f>
        <v>Rescue from water/mud etc - Bird</v>
      </c>
      <c r="B219" s="109">
        <f t="shared" si="23"/>
        <v>84</v>
      </c>
      <c r="C219" s="109">
        <f t="shared" si="23"/>
        <v>85</v>
      </c>
      <c r="D219" s="109">
        <f t="shared" si="23"/>
        <v>19</v>
      </c>
      <c r="E219" s="109">
        <f t="shared" si="23"/>
        <v>11</v>
      </c>
      <c r="F219" s="109">
        <f t="shared" si="23"/>
        <v>12</v>
      </c>
      <c r="G219" s="109">
        <f t="shared" si="23"/>
        <v>12</v>
      </c>
      <c r="H219" s="109">
        <f t="shared" si="23"/>
        <v>16</v>
      </c>
      <c r="I219" s="109">
        <f t="shared" si="23"/>
        <v>8</v>
      </c>
      <c r="J219" s="109">
        <f t="shared" si="23"/>
        <v>13</v>
      </c>
      <c r="K219" s="109">
        <f t="shared" si="23"/>
        <v>12</v>
      </c>
      <c r="L219" s="109">
        <f t="shared" si="23"/>
        <v>17</v>
      </c>
      <c r="M219" s="109">
        <f t="shared" si="23"/>
        <v>13</v>
      </c>
      <c r="N219" s="109">
        <f t="shared" si="23"/>
        <v>19</v>
      </c>
      <c r="O219" s="109">
        <f t="shared" si="23"/>
        <v>12</v>
      </c>
      <c r="P219" s="109">
        <f t="shared" si="23"/>
        <v>9</v>
      </c>
      <c r="Q219" s="109">
        <f t="shared" si="23"/>
        <v>342</v>
      </c>
      <c r="R219" s="109">
        <f t="shared" si="23"/>
        <v>0</v>
      </c>
      <c r="S219" s="109">
        <f t="shared" si="23"/>
        <v>0</v>
      </c>
      <c r="T219" s="109">
        <f t="shared" si="23"/>
        <v>0</v>
      </c>
      <c r="U219" s="109">
        <f t="shared" si="23"/>
        <v>0</v>
      </c>
    </row>
    <row r="220" spans="1:21" x14ac:dyDescent="0.2">
      <c r="A220" s="109" t="str">
        <f t="shared" ref="A220:U220" si="24">A30</f>
        <v>Rescue from water/mud etc - Domestic</v>
      </c>
      <c r="B220" s="109">
        <f t="shared" si="24"/>
        <v>285</v>
      </c>
      <c r="C220" s="109">
        <f t="shared" si="24"/>
        <v>231</v>
      </c>
      <c r="D220" s="109">
        <f t="shared" si="24"/>
        <v>266</v>
      </c>
      <c r="E220" s="109">
        <f t="shared" si="24"/>
        <v>218</v>
      </c>
      <c r="F220" s="109">
        <f t="shared" si="24"/>
        <v>170</v>
      </c>
      <c r="G220" s="109">
        <f t="shared" si="24"/>
        <v>169</v>
      </c>
      <c r="H220" s="109">
        <f t="shared" si="24"/>
        <v>200</v>
      </c>
      <c r="I220" s="109">
        <f t="shared" si="24"/>
        <v>203</v>
      </c>
      <c r="J220" s="109">
        <f t="shared" si="24"/>
        <v>191</v>
      </c>
      <c r="K220" s="109">
        <f t="shared" si="24"/>
        <v>181</v>
      </c>
      <c r="L220" s="109">
        <f t="shared" si="24"/>
        <v>200</v>
      </c>
      <c r="M220" s="109">
        <f t="shared" si="24"/>
        <v>176</v>
      </c>
      <c r="N220" s="109">
        <f t="shared" si="24"/>
        <v>220</v>
      </c>
      <c r="O220" s="109">
        <f t="shared" si="24"/>
        <v>188</v>
      </c>
      <c r="P220" s="109">
        <f t="shared" si="24"/>
        <v>204</v>
      </c>
      <c r="Q220" s="109">
        <f t="shared" si="24"/>
        <v>3102</v>
      </c>
      <c r="R220" s="109">
        <f t="shared" si="24"/>
        <v>0</v>
      </c>
      <c r="S220" s="109">
        <f t="shared" si="24"/>
        <v>0</v>
      </c>
      <c r="T220" s="109">
        <f t="shared" si="24"/>
        <v>0</v>
      </c>
      <c r="U220" s="109">
        <f t="shared" si="24"/>
        <v>0</v>
      </c>
    </row>
    <row r="221" spans="1:21" x14ac:dyDescent="0.2">
      <c r="A221" s="109" t="str">
        <f t="shared" ref="A221:U221" si="25">A31</f>
        <v>Rescue from water/mud etc - Livestock</v>
      </c>
      <c r="B221" s="109">
        <f t="shared" si="25"/>
        <v>454</v>
      </c>
      <c r="C221" s="109">
        <f t="shared" si="25"/>
        <v>430</v>
      </c>
      <c r="D221" s="109">
        <f t="shared" si="25"/>
        <v>493</v>
      </c>
      <c r="E221" s="109">
        <f t="shared" si="25"/>
        <v>521</v>
      </c>
      <c r="F221" s="109">
        <f t="shared" si="25"/>
        <v>422</v>
      </c>
      <c r="G221" s="109">
        <f t="shared" si="25"/>
        <v>425</v>
      </c>
      <c r="H221" s="109">
        <f t="shared" si="25"/>
        <v>445</v>
      </c>
      <c r="I221" s="109">
        <f t="shared" si="25"/>
        <v>394</v>
      </c>
      <c r="J221" s="109">
        <f t="shared" si="25"/>
        <v>439</v>
      </c>
      <c r="K221" s="109">
        <f t="shared" si="25"/>
        <v>379</v>
      </c>
      <c r="L221" s="109">
        <f t="shared" si="25"/>
        <v>400</v>
      </c>
      <c r="M221" s="109">
        <f t="shared" si="25"/>
        <v>337</v>
      </c>
      <c r="N221" s="109">
        <f t="shared" si="25"/>
        <v>392</v>
      </c>
      <c r="O221" s="109">
        <f t="shared" si="25"/>
        <v>320</v>
      </c>
      <c r="P221" s="109">
        <f t="shared" si="25"/>
        <v>290</v>
      </c>
      <c r="Q221" s="109">
        <f t="shared" si="25"/>
        <v>6141</v>
      </c>
      <c r="R221" s="109">
        <f t="shared" si="25"/>
        <v>0</v>
      </c>
      <c r="S221" s="109">
        <f t="shared" si="25"/>
        <v>0</v>
      </c>
      <c r="T221" s="109">
        <f t="shared" si="25"/>
        <v>0</v>
      </c>
      <c r="U221" s="109">
        <f t="shared" si="25"/>
        <v>0</v>
      </c>
    </row>
    <row r="222" spans="1:21" x14ac:dyDescent="0.2">
      <c r="A222" s="109" t="str">
        <f t="shared" ref="A222:U222" si="26">A32</f>
        <v>Rescue from water/mud etc - Wild</v>
      </c>
      <c r="B222" s="109">
        <f t="shared" si="26"/>
        <v>54</v>
      </c>
      <c r="C222" s="109">
        <f t="shared" si="26"/>
        <v>39</v>
      </c>
      <c r="D222" s="109">
        <f t="shared" si="26"/>
        <v>72</v>
      </c>
      <c r="E222" s="109">
        <f t="shared" si="26"/>
        <v>65</v>
      </c>
      <c r="F222" s="109">
        <f t="shared" si="26"/>
        <v>78</v>
      </c>
      <c r="G222" s="109">
        <f t="shared" si="26"/>
        <v>80</v>
      </c>
      <c r="H222" s="109">
        <f t="shared" si="26"/>
        <v>70</v>
      </c>
      <c r="I222" s="109">
        <f t="shared" si="26"/>
        <v>99</v>
      </c>
      <c r="J222" s="109">
        <f t="shared" si="26"/>
        <v>91</v>
      </c>
      <c r="K222" s="109">
        <f t="shared" si="26"/>
        <v>80</v>
      </c>
      <c r="L222" s="109">
        <f t="shared" si="26"/>
        <v>129</v>
      </c>
      <c r="M222" s="109">
        <f t="shared" si="26"/>
        <v>135</v>
      </c>
      <c r="N222" s="109">
        <f t="shared" si="26"/>
        <v>133</v>
      </c>
      <c r="O222" s="109">
        <f t="shared" si="26"/>
        <v>106</v>
      </c>
      <c r="P222" s="109">
        <f t="shared" si="26"/>
        <v>110</v>
      </c>
      <c r="Q222" s="109">
        <f t="shared" si="26"/>
        <v>1341</v>
      </c>
      <c r="R222" s="109">
        <f t="shared" si="26"/>
        <v>0</v>
      </c>
      <c r="S222" s="109">
        <f t="shared" si="26"/>
        <v>0</v>
      </c>
      <c r="T222" s="109">
        <f t="shared" si="26"/>
        <v>0</v>
      </c>
      <c r="U222" s="109">
        <f t="shared" si="26"/>
        <v>0</v>
      </c>
    </row>
    <row r="223" spans="1:21" x14ac:dyDescent="0.2">
      <c r="A223" s="109" t="str">
        <f t="shared" ref="A223:U223" si="27">A33</f>
        <v>Trapped Animal - Domestic</v>
      </c>
      <c r="B223" s="109">
        <f t="shared" si="27"/>
        <v>7</v>
      </c>
      <c r="C223" s="109">
        <f t="shared" si="27"/>
        <v>13</v>
      </c>
      <c r="D223" s="109">
        <f t="shared" si="27"/>
        <v>1065</v>
      </c>
      <c r="E223" s="109">
        <f t="shared" si="27"/>
        <v>1071</v>
      </c>
      <c r="F223" s="109">
        <f t="shared" si="27"/>
        <v>1028</v>
      </c>
      <c r="G223" s="109">
        <f t="shared" si="27"/>
        <v>984</v>
      </c>
      <c r="H223" s="109">
        <f t="shared" si="27"/>
        <v>1067</v>
      </c>
      <c r="I223" s="109">
        <f t="shared" si="27"/>
        <v>982</v>
      </c>
      <c r="J223" s="109">
        <f t="shared" si="27"/>
        <v>1081</v>
      </c>
      <c r="K223" s="109">
        <f t="shared" si="27"/>
        <v>1123</v>
      </c>
      <c r="L223" s="109">
        <f t="shared" si="27"/>
        <v>1095</v>
      </c>
      <c r="M223" s="109">
        <f t="shared" si="27"/>
        <v>1378</v>
      </c>
      <c r="N223" s="109">
        <f t="shared" si="27"/>
        <v>1311</v>
      </c>
      <c r="O223" s="109">
        <f t="shared" si="27"/>
        <v>1423</v>
      </c>
      <c r="P223" s="109">
        <f t="shared" si="27"/>
        <v>1508</v>
      </c>
      <c r="Q223" s="109">
        <f t="shared" si="27"/>
        <v>15136</v>
      </c>
      <c r="R223" s="109">
        <f t="shared" si="27"/>
        <v>0</v>
      </c>
      <c r="S223" s="109">
        <f t="shared" si="27"/>
        <v>0</v>
      </c>
      <c r="T223" s="109">
        <f t="shared" si="27"/>
        <v>0</v>
      </c>
      <c r="U223" s="109">
        <f t="shared" si="27"/>
        <v>0</v>
      </c>
    </row>
    <row r="224" spans="1:21" x14ac:dyDescent="0.2">
      <c r="A224" s="109" t="str">
        <f t="shared" ref="A224:U224" si="28">A34</f>
        <v>Trapped Animal - Livestock</v>
      </c>
      <c r="B224" s="109">
        <f t="shared" si="28"/>
        <v>6</v>
      </c>
      <c r="C224" s="109">
        <f t="shared" si="28"/>
        <v>4</v>
      </c>
      <c r="D224" s="109">
        <f t="shared" si="28"/>
        <v>300</v>
      </c>
      <c r="E224" s="109">
        <f t="shared" si="28"/>
        <v>332</v>
      </c>
      <c r="F224" s="109">
        <f t="shared" si="28"/>
        <v>310</v>
      </c>
      <c r="G224" s="109">
        <f t="shared" si="28"/>
        <v>336</v>
      </c>
      <c r="H224" s="109">
        <f t="shared" si="28"/>
        <v>295</v>
      </c>
      <c r="I224" s="109">
        <f t="shared" si="28"/>
        <v>263</v>
      </c>
      <c r="J224" s="109">
        <f t="shared" si="28"/>
        <v>271</v>
      </c>
      <c r="K224" s="109">
        <f t="shared" si="28"/>
        <v>233</v>
      </c>
      <c r="L224" s="109">
        <f t="shared" si="28"/>
        <v>228</v>
      </c>
      <c r="M224" s="109">
        <f t="shared" si="28"/>
        <v>223</v>
      </c>
      <c r="N224" s="109">
        <f t="shared" si="28"/>
        <v>255</v>
      </c>
      <c r="O224" s="109">
        <f t="shared" si="28"/>
        <v>204</v>
      </c>
      <c r="P224" s="109">
        <f t="shared" si="28"/>
        <v>231</v>
      </c>
      <c r="Q224" s="109">
        <f t="shared" si="28"/>
        <v>3491</v>
      </c>
      <c r="R224" s="109">
        <f t="shared" si="28"/>
        <v>0</v>
      </c>
      <c r="S224" s="109">
        <f t="shared" si="28"/>
        <v>0</v>
      </c>
      <c r="T224" s="109">
        <f t="shared" si="28"/>
        <v>0</v>
      </c>
      <c r="U224" s="109">
        <f t="shared" si="28"/>
        <v>0</v>
      </c>
    </row>
    <row r="225" spans="1:21" x14ac:dyDescent="0.2">
      <c r="A225" s="109" t="str">
        <f t="shared" ref="A225:U225" si="29">A35</f>
        <v>Trapped Animal - Wild</v>
      </c>
      <c r="B225" s="109">
        <f t="shared" si="29"/>
        <v>1</v>
      </c>
      <c r="C225" s="109">
        <f t="shared" si="29"/>
        <v>0</v>
      </c>
      <c r="D225" s="109">
        <f t="shared" si="29"/>
        <v>272</v>
      </c>
      <c r="E225" s="109">
        <f t="shared" si="29"/>
        <v>345</v>
      </c>
      <c r="F225" s="109">
        <f t="shared" si="29"/>
        <v>338</v>
      </c>
      <c r="G225" s="109">
        <f t="shared" si="29"/>
        <v>352</v>
      </c>
      <c r="H225" s="109">
        <f t="shared" si="29"/>
        <v>410</v>
      </c>
      <c r="I225" s="109">
        <f t="shared" si="29"/>
        <v>438</v>
      </c>
      <c r="J225" s="109">
        <f t="shared" si="29"/>
        <v>498</v>
      </c>
      <c r="K225" s="109">
        <f t="shared" si="29"/>
        <v>544</v>
      </c>
      <c r="L225" s="109">
        <f t="shared" si="29"/>
        <v>644</v>
      </c>
      <c r="M225" s="109">
        <f t="shared" si="29"/>
        <v>802</v>
      </c>
      <c r="N225" s="109">
        <f t="shared" si="29"/>
        <v>798</v>
      </c>
      <c r="O225" s="109">
        <f t="shared" si="29"/>
        <v>784</v>
      </c>
      <c r="P225" s="109">
        <f t="shared" si="29"/>
        <v>788</v>
      </c>
      <c r="Q225" s="109">
        <f t="shared" si="29"/>
        <v>7014</v>
      </c>
      <c r="R225" s="109">
        <f t="shared" si="29"/>
        <v>0</v>
      </c>
      <c r="S225" s="109">
        <f t="shared" si="29"/>
        <v>0</v>
      </c>
      <c r="T225" s="109">
        <f t="shared" si="29"/>
        <v>0</v>
      </c>
      <c r="U225" s="109">
        <f t="shared" si="29"/>
        <v>0</v>
      </c>
    </row>
    <row r="226" spans="1:21" x14ac:dyDescent="0.2">
      <c r="A226" s="109" t="str">
        <f t="shared" ref="A226:U226" si="30">A36</f>
        <v>Assist other agencies</v>
      </c>
      <c r="B226" s="109">
        <f t="shared" si="30"/>
        <v>4653</v>
      </c>
      <c r="C226" s="109">
        <f t="shared" si="30"/>
        <v>4108</v>
      </c>
      <c r="D226" s="109">
        <f t="shared" si="30"/>
        <v>4060</v>
      </c>
      <c r="E226" s="109">
        <f t="shared" si="30"/>
        <v>4217</v>
      </c>
      <c r="F226" s="109">
        <f t="shared" si="30"/>
        <v>4520</v>
      </c>
      <c r="G226" s="109">
        <f t="shared" si="30"/>
        <v>7123</v>
      </c>
      <c r="H226" s="109">
        <f t="shared" si="30"/>
        <v>10223</v>
      </c>
      <c r="I226" s="109">
        <f t="shared" si="30"/>
        <v>13516</v>
      </c>
      <c r="J226" s="109">
        <f t="shared" si="30"/>
        <v>14816</v>
      </c>
      <c r="K226" s="109">
        <f t="shared" si="30"/>
        <v>18275</v>
      </c>
      <c r="L226" s="109">
        <f t="shared" si="30"/>
        <v>20013</v>
      </c>
      <c r="M226" s="109">
        <f t="shared" si="30"/>
        <v>25529</v>
      </c>
      <c r="N226" s="109">
        <f t="shared" si="30"/>
        <v>27466</v>
      </c>
      <c r="O226" s="109">
        <f t="shared" si="30"/>
        <v>28186</v>
      </c>
      <c r="P226" s="109">
        <f t="shared" si="30"/>
        <v>30380</v>
      </c>
      <c r="Q226" s="109">
        <f t="shared" si="30"/>
        <v>217085</v>
      </c>
      <c r="R226" s="109">
        <f t="shared" si="30"/>
        <v>0</v>
      </c>
      <c r="S226" s="109">
        <f t="shared" si="30"/>
        <v>0</v>
      </c>
      <c r="T226" s="109">
        <f t="shared" si="30"/>
        <v>0</v>
      </c>
      <c r="U226" s="109">
        <f t="shared" si="30"/>
        <v>0</v>
      </c>
    </row>
    <row r="227" spans="1:21" x14ac:dyDescent="0.2">
      <c r="A227" s="109" t="str">
        <f t="shared" ref="A227:U227" si="31">A37</f>
        <v>Assistance to other agencies</v>
      </c>
      <c r="B227" s="109">
        <f t="shared" si="31"/>
        <v>1137</v>
      </c>
      <c r="C227" s="109">
        <f t="shared" si="31"/>
        <v>1016</v>
      </c>
      <c r="D227" s="109">
        <f t="shared" si="31"/>
        <v>1931</v>
      </c>
      <c r="E227" s="109">
        <f t="shared" si="31"/>
        <v>2187</v>
      </c>
      <c r="F227" s="109">
        <f t="shared" si="31"/>
        <v>2470</v>
      </c>
      <c r="G227" s="109">
        <f t="shared" si="31"/>
        <v>4216</v>
      </c>
      <c r="H227" s="109">
        <f t="shared" si="31"/>
        <v>4758</v>
      </c>
      <c r="I227" s="109">
        <f t="shared" si="31"/>
        <v>6269</v>
      </c>
      <c r="J227" s="109">
        <f t="shared" si="31"/>
        <v>6912</v>
      </c>
      <c r="K227" s="109">
        <f t="shared" si="31"/>
        <v>9030</v>
      </c>
      <c r="L227" s="109">
        <f t="shared" si="31"/>
        <v>10493</v>
      </c>
      <c r="M227" s="109">
        <f t="shared" si="31"/>
        <v>13521</v>
      </c>
      <c r="N227" s="109">
        <f t="shared" si="31"/>
        <v>14231</v>
      </c>
      <c r="O227" s="109">
        <f t="shared" si="31"/>
        <v>14403</v>
      </c>
      <c r="P227" s="109">
        <f t="shared" si="31"/>
        <v>16405</v>
      </c>
      <c r="Q227" s="109">
        <f t="shared" si="31"/>
        <v>108979</v>
      </c>
      <c r="R227" s="109">
        <f t="shared" si="31"/>
        <v>0</v>
      </c>
      <c r="S227" s="109">
        <f t="shared" si="31"/>
        <v>0</v>
      </c>
      <c r="T227" s="109">
        <f t="shared" si="31"/>
        <v>0</v>
      </c>
      <c r="U227" s="109">
        <f t="shared" si="31"/>
        <v>0</v>
      </c>
    </row>
    <row r="228" spans="1:21" x14ac:dyDescent="0.2">
      <c r="A228" s="109" t="str">
        <f t="shared" ref="A228:U228" si="32">A38</f>
        <v>Civil Disturbance</v>
      </c>
      <c r="B228" s="109">
        <f t="shared" si="32"/>
        <v>17</v>
      </c>
      <c r="C228" s="109">
        <f t="shared" si="32"/>
        <v>14</v>
      </c>
      <c r="D228" s="109">
        <f t="shared" si="32"/>
        <v>14</v>
      </c>
      <c r="E228" s="109">
        <f t="shared" si="32"/>
        <v>21</v>
      </c>
      <c r="F228" s="109">
        <f t="shared" si="32"/>
        <v>17</v>
      </c>
      <c r="G228" s="109">
        <f t="shared" si="32"/>
        <v>26</v>
      </c>
      <c r="H228" s="109">
        <f t="shared" si="32"/>
        <v>30</v>
      </c>
      <c r="I228" s="109">
        <f t="shared" si="32"/>
        <v>46</v>
      </c>
      <c r="J228" s="109">
        <f t="shared" si="32"/>
        <v>34</v>
      </c>
      <c r="K228" s="109">
        <f t="shared" si="32"/>
        <v>53</v>
      </c>
      <c r="L228" s="109">
        <f t="shared" si="32"/>
        <v>51</v>
      </c>
      <c r="M228" s="109">
        <f t="shared" si="32"/>
        <v>43</v>
      </c>
      <c r="N228" s="109">
        <f t="shared" si="32"/>
        <v>68</v>
      </c>
      <c r="O228" s="109">
        <f t="shared" si="32"/>
        <v>52</v>
      </c>
      <c r="P228" s="109">
        <f t="shared" si="32"/>
        <v>61</v>
      </c>
      <c r="Q228" s="109">
        <f t="shared" si="32"/>
        <v>547</v>
      </c>
      <c r="R228" s="109">
        <f t="shared" si="32"/>
        <v>0</v>
      </c>
      <c r="S228" s="109">
        <f t="shared" si="32"/>
        <v>0</v>
      </c>
      <c r="T228" s="109">
        <f t="shared" si="32"/>
        <v>0</v>
      </c>
      <c r="U228" s="109">
        <f t="shared" si="32"/>
        <v>0</v>
      </c>
    </row>
    <row r="229" spans="1:21" x14ac:dyDescent="0.2">
      <c r="A229" s="109" t="str">
        <f t="shared" ref="A229:U229" si="33">A39</f>
        <v>Other assistance to police/ambulance - Bariatric person</v>
      </c>
      <c r="B229" s="109">
        <f t="shared" si="33"/>
        <v>18</v>
      </c>
      <c r="C229" s="109">
        <f t="shared" si="33"/>
        <v>26</v>
      </c>
      <c r="D229" s="109">
        <f t="shared" si="33"/>
        <v>429</v>
      </c>
      <c r="E229" s="109">
        <f t="shared" si="33"/>
        <v>442</v>
      </c>
      <c r="F229" s="109">
        <f t="shared" si="33"/>
        <v>525</v>
      </c>
      <c r="G229" s="109">
        <f t="shared" si="33"/>
        <v>587</v>
      </c>
      <c r="H229" s="109">
        <f t="shared" si="33"/>
        <v>855</v>
      </c>
      <c r="I229" s="109">
        <f t="shared" si="33"/>
        <v>1040</v>
      </c>
      <c r="J229" s="109">
        <f t="shared" si="33"/>
        <v>1224</v>
      </c>
      <c r="K229" s="109">
        <f t="shared" si="33"/>
        <v>1326</v>
      </c>
      <c r="L229" s="109">
        <f t="shared" si="33"/>
        <v>1650</v>
      </c>
      <c r="M229" s="109">
        <f t="shared" si="33"/>
        <v>2193</v>
      </c>
      <c r="N229" s="109">
        <f t="shared" si="33"/>
        <v>2342</v>
      </c>
      <c r="O229" s="109">
        <f t="shared" si="33"/>
        <v>2194</v>
      </c>
      <c r="P229" s="109">
        <f t="shared" si="33"/>
        <v>2274</v>
      </c>
      <c r="Q229" s="109">
        <f t="shared" si="33"/>
        <v>17125</v>
      </c>
      <c r="R229" s="109">
        <f t="shared" si="33"/>
        <v>0</v>
      </c>
      <c r="S229" s="109">
        <f t="shared" si="33"/>
        <v>0</v>
      </c>
      <c r="T229" s="109">
        <f t="shared" si="33"/>
        <v>0</v>
      </c>
      <c r="U229" s="109">
        <f t="shared" si="33"/>
        <v>0</v>
      </c>
    </row>
    <row r="230" spans="1:21" x14ac:dyDescent="0.2">
      <c r="A230" s="109" t="str">
        <f t="shared" ref="A230:U230" si="34">A40</f>
        <v>Other assistance to police/ambulance - Other</v>
      </c>
      <c r="B230" s="109">
        <f t="shared" si="34"/>
        <v>3481</v>
      </c>
      <c r="C230" s="109">
        <f t="shared" si="34"/>
        <v>3052</v>
      </c>
      <c r="D230" s="109">
        <f t="shared" si="34"/>
        <v>1686</v>
      </c>
      <c r="E230" s="109">
        <f t="shared" si="34"/>
        <v>1567</v>
      </c>
      <c r="F230" s="109">
        <f t="shared" si="34"/>
        <v>1508</v>
      </c>
      <c r="G230" s="109">
        <f t="shared" si="34"/>
        <v>2294</v>
      </c>
      <c r="H230" s="109">
        <f t="shared" si="34"/>
        <v>4580</v>
      </c>
      <c r="I230" s="109">
        <f t="shared" si="34"/>
        <v>6161</v>
      </c>
      <c r="J230" s="109">
        <f t="shared" si="34"/>
        <v>6646</v>
      </c>
      <c r="K230" s="109">
        <f t="shared" si="34"/>
        <v>7866</v>
      </c>
      <c r="L230" s="109">
        <f t="shared" si="34"/>
        <v>7819</v>
      </c>
      <c r="M230" s="109">
        <f t="shared" si="34"/>
        <v>9772</v>
      </c>
      <c r="N230" s="109">
        <f t="shared" si="34"/>
        <v>10825</v>
      </c>
      <c r="O230" s="109">
        <f t="shared" si="34"/>
        <v>11537</v>
      </c>
      <c r="P230" s="109">
        <f t="shared" si="34"/>
        <v>11640</v>
      </c>
      <c r="Q230" s="109">
        <f t="shared" si="34"/>
        <v>90434</v>
      </c>
      <c r="R230" s="109">
        <f t="shared" si="34"/>
        <v>0</v>
      </c>
      <c r="S230" s="109">
        <f t="shared" si="34"/>
        <v>0</v>
      </c>
      <c r="T230" s="109">
        <f t="shared" si="34"/>
        <v>0</v>
      </c>
      <c r="U230" s="109">
        <f t="shared" si="34"/>
        <v>0</v>
      </c>
    </row>
    <row r="231" spans="1:21" x14ac:dyDescent="0.2">
      <c r="A231" s="109" t="str">
        <f>A41</f>
        <v>Effecting entry / exit</v>
      </c>
      <c r="B231" s="109">
        <f t="shared" ref="B231:U231" si="35">B41</f>
        <v>15724</v>
      </c>
      <c r="C231" s="109">
        <f t="shared" si="35"/>
        <v>15311</v>
      </c>
      <c r="D231" s="109">
        <f t="shared" si="35"/>
        <v>15277</v>
      </c>
      <c r="E231" s="109">
        <f t="shared" si="35"/>
        <v>15130</v>
      </c>
      <c r="F231" s="109">
        <f t="shared" si="35"/>
        <v>15526</v>
      </c>
      <c r="G231" s="109">
        <f t="shared" si="35"/>
        <v>17572</v>
      </c>
      <c r="H231" s="109">
        <f t="shared" si="35"/>
        <v>20652</v>
      </c>
      <c r="I231" s="109">
        <f t="shared" si="35"/>
        <v>24110</v>
      </c>
      <c r="J231" s="109">
        <f t="shared" si="35"/>
        <v>24905</v>
      </c>
      <c r="K231" s="109">
        <f t="shared" si="35"/>
        <v>26360</v>
      </c>
      <c r="L231" s="109">
        <f t="shared" si="35"/>
        <v>24238</v>
      </c>
      <c r="M231" s="109">
        <f t="shared" si="35"/>
        <v>31524</v>
      </c>
      <c r="N231" s="109">
        <f t="shared" si="35"/>
        <v>33388</v>
      </c>
      <c r="O231" s="109">
        <f t="shared" si="35"/>
        <v>36594</v>
      </c>
      <c r="P231" s="109">
        <f t="shared" si="35"/>
        <v>39773</v>
      </c>
      <c r="Q231" s="109">
        <f t="shared" si="35"/>
        <v>356084</v>
      </c>
      <c r="R231" s="109">
        <f t="shared" si="35"/>
        <v>0</v>
      </c>
      <c r="S231" s="109">
        <f t="shared" si="35"/>
        <v>0</v>
      </c>
      <c r="T231" s="109">
        <f t="shared" si="35"/>
        <v>0</v>
      </c>
      <c r="U231" s="109">
        <f t="shared" si="35"/>
        <v>0</v>
      </c>
    </row>
    <row r="232" spans="1:21" x14ac:dyDescent="0.2">
      <c r="A232" s="109" t="str">
        <f t="shared" ref="A232:U232" si="36">A42</f>
        <v>For able bodied person not in distress</v>
      </c>
      <c r="B232" s="109">
        <f t="shared" si="36"/>
        <v>6001</v>
      </c>
      <c r="C232" s="109">
        <f t="shared" si="36"/>
        <v>5794</v>
      </c>
      <c r="D232" s="109">
        <f t="shared" si="36"/>
        <v>5706</v>
      </c>
      <c r="E232" s="109">
        <f t="shared" si="36"/>
        <v>5865</v>
      </c>
      <c r="F232" s="109">
        <f t="shared" si="36"/>
        <v>5733</v>
      </c>
      <c r="G232" s="109">
        <f t="shared" si="36"/>
        <v>5992</v>
      </c>
      <c r="H232" s="109">
        <f t="shared" si="36"/>
        <v>6497</v>
      </c>
      <c r="I232" s="109">
        <f t="shared" si="36"/>
        <v>7120</v>
      </c>
      <c r="J232" s="109">
        <f t="shared" si="36"/>
        <v>7457</v>
      </c>
      <c r="K232" s="109">
        <f t="shared" si="36"/>
        <v>7977</v>
      </c>
      <c r="L232" s="109">
        <f t="shared" si="36"/>
        <v>7285</v>
      </c>
      <c r="M232" s="109">
        <f t="shared" si="36"/>
        <v>9955</v>
      </c>
      <c r="N232" s="109">
        <f t="shared" si="36"/>
        <v>11136</v>
      </c>
      <c r="O232" s="109">
        <f t="shared" si="36"/>
        <v>12311</v>
      </c>
      <c r="P232" s="109">
        <f t="shared" si="36"/>
        <v>13259</v>
      </c>
      <c r="Q232" s="109">
        <f t="shared" si="36"/>
        <v>118088</v>
      </c>
      <c r="R232" s="109">
        <f t="shared" si="36"/>
        <v>0</v>
      </c>
      <c r="S232" s="109">
        <f t="shared" si="36"/>
        <v>0</v>
      </c>
      <c r="T232" s="109">
        <f t="shared" si="36"/>
        <v>0</v>
      </c>
      <c r="U232" s="109">
        <f t="shared" si="36"/>
        <v>0</v>
      </c>
    </row>
    <row r="233" spans="1:21" x14ac:dyDescent="0.2">
      <c r="A233" s="109" t="str">
        <f t="shared" ref="A233:U233" si="37">A43</f>
        <v>For child</v>
      </c>
      <c r="B233" s="109">
        <f t="shared" si="37"/>
        <v>4139</v>
      </c>
      <c r="C233" s="109">
        <f t="shared" si="37"/>
        <v>4072</v>
      </c>
      <c r="D233" s="109">
        <f t="shared" si="37"/>
        <v>4022</v>
      </c>
      <c r="E233" s="109">
        <f t="shared" si="37"/>
        <v>4172</v>
      </c>
      <c r="F233" s="109">
        <f t="shared" si="37"/>
        <v>4190</v>
      </c>
      <c r="G233" s="109">
        <f t="shared" si="37"/>
        <v>4242</v>
      </c>
      <c r="H233" s="109">
        <f t="shared" si="37"/>
        <v>4562</v>
      </c>
      <c r="I233" s="109">
        <f t="shared" si="37"/>
        <v>4703</v>
      </c>
      <c r="J233" s="109">
        <f t="shared" si="37"/>
        <v>4546</v>
      </c>
      <c r="K233" s="109">
        <f t="shared" si="37"/>
        <v>4634</v>
      </c>
      <c r="L233" s="109">
        <f t="shared" si="37"/>
        <v>2973</v>
      </c>
      <c r="M233" s="109">
        <f t="shared" si="37"/>
        <v>4148</v>
      </c>
      <c r="N233" s="109">
        <f t="shared" si="37"/>
        <v>4029</v>
      </c>
      <c r="O233" s="109">
        <f t="shared" si="37"/>
        <v>4297</v>
      </c>
      <c r="P233" s="109">
        <f t="shared" si="37"/>
        <v>4186</v>
      </c>
      <c r="Q233" s="109">
        <f t="shared" si="37"/>
        <v>62915</v>
      </c>
      <c r="R233" s="109">
        <f t="shared" si="37"/>
        <v>0</v>
      </c>
      <c r="S233" s="109">
        <f t="shared" si="37"/>
        <v>0</v>
      </c>
      <c r="T233" s="109">
        <f t="shared" si="37"/>
        <v>0</v>
      </c>
      <c r="U233" s="109">
        <f t="shared" si="37"/>
        <v>0</v>
      </c>
    </row>
    <row r="234" spans="1:21" x14ac:dyDescent="0.2">
      <c r="A234" s="109" t="str">
        <f t="shared" ref="A234:U234" si="38">A44</f>
        <v>For medical case</v>
      </c>
      <c r="B234" s="109">
        <f t="shared" si="38"/>
        <v>1073</v>
      </c>
      <c r="C234" s="109">
        <f t="shared" si="38"/>
        <v>1192</v>
      </c>
      <c r="D234" s="109">
        <f t="shared" si="38"/>
        <v>1218</v>
      </c>
      <c r="E234" s="109">
        <f t="shared" si="38"/>
        <v>1387</v>
      </c>
      <c r="F234" s="109">
        <f t="shared" si="38"/>
        <v>1753</v>
      </c>
      <c r="G234" s="109">
        <f t="shared" si="38"/>
        <v>2971</v>
      </c>
      <c r="H234" s="109">
        <f t="shared" si="38"/>
        <v>4590</v>
      </c>
      <c r="I234" s="109">
        <f t="shared" si="38"/>
        <v>6733</v>
      </c>
      <c r="J234" s="109">
        <f t="shared" si="38"/>
        <v>6972</v>
      </c>
      <c r="K234" s="109">
        <f t="shared" si="38"/>
        <v>7637</v>
      </c>
      <c r="L234" s="109">
        <f t="shared" si="38"/>
        <v>8134</v>
      </c>
      <c r="M234" s="109">
        <f t="shared" si="38"/>
        <v>9399</v>
      </c>
      <c r="N234" s="109">
        <f t="shared" si="38"/>
        <v>9592</v>
      </c>
      <c r="O234" s="109">
        <f t="shared" si="38"/>
        <v>10328</v>
      </c>
      <c r="P234" s="109">
        <f t="shared" si="38"/>
        <v>11231</v>
      </c>
      <c r="Q234" s="109">
        <f t="shared" si="38"/>
        <v>84210</v>
      </c>
      <c r="R234" s="109">
        <f t="shared" si="38"/>
        <v>0</v>
      </c>
      <c r="S234" s="109">
        <f t="shared" si="38"/>
        <v>0</v>
      </c>
      <c r="T234" s="109">
        <f t="shared" si="38"/>
        <v>0</v>
      </c>
      <c r="U234" s="109">
        <f t="shared" si="38"/>
        <v>0</v>
      </c>
    </row>
    <row r="235" spans="1:21" x14ac:dyDescent="0.2">
      <c r="A235" s="109" t="str">
        <f t="shared" ref="A235:U235" si="39">A45</f>
        <v>For person in distress</v>
      </c>
      <c r="B235" s="109">
        <f t="shared" si="39"/>
        <v>3024</v>
      </c>
      <c r="C235" s="109">
        <f t="shared" si="39"/>
        <v>2895</v>
      </c>
      <c r="D235" s="109">
        <f t="shared" si="39"/>
        <v>2775</v>
      </c>
      <c r="E235" s="109">
        <f t="shared" si="39"/>
        <v>1921</v>
      </c>
      <c r="F235" s="109">
        <f t="shared" si="39"/>
        <v>2103</v>
      </c>
      <c r="G235" s="109">
        <f t="shared" si="39"/>
        <v>2378</v>
      </c>
      <c r="H235" s="109">
        <f t="shared" si="39"/>
        <v>2686</v>
      </c>
      <c r="I235" s="109">
        <f t="shared" si="39"/>
        <v>3026</v>
      </c>
      <c r="J235" s="109">
        <f t="shared" si="39"/>
        <v>3063</v>
      </c>
      <c r="K235" s="109">
        <f t="shared" si="39"/>
        <v>3187</v>
      </c>
      <c r="L235" s="109">
        <f t="shared" si="39"/>
        <v>2800</v>
      </c>
      <c r="M235" s="109">
        <f t="shared" si="39"/>
        <v>3567</v>
      </c>
      <c r="N235" s="109">
        <f t="shared" si="39"/>
        <v>3778</v>
      </c>
      <c r="O235" s="109">
        <f t="shared" si="39"/>
        <v>3858</v>
      </c>
      <c r="P235" s="109">
        <f t="shared" si="39"/>
        <v>4013</v>
      </c>
      <c r="Q235" s="109">
        <f t="shared" si="39"/>
        <v>45074</v>
      </c>
      <c r="R235" s="109">
        <f t="shared" si="39"/>
        <v>0</v>
      </c>
      <c r="S235" s="109">
        <f t="shared" si="39"/>
        <v>0</v>
      </c>
      <c r="T235" s="109">
        <f t="shared" si="39"/>
        <v>0</v>
      </c>
      <c r="U235" s="109">
        <f t="shared" si="39"/>
        <v>0</v>
      </c>
    </row>
    <row r="236" spans="1:21" x14ac:dyDescent="0.2">
      <c r="A236" s="109" t="str">
        <f t="shared" ref="A236:U236" si="40">A46</f>
        <v>No persons involved</v>
      </c>
      <c r="B236" s="109">
        <f t="shared" si="40"/>
        <v>1487</v>
      </c>
      <c r="C236" s="109">
        <f t="shared" si="40"/>
        <v>1357</v>
      </c>
      <c r="D236" s="109">
        <f t="shared" si="40"/>
        <v>742</v>
      </c>
      <c r="E236" s="109">
        <f t="shared" si="40"/>
        <v>753</v>
      </c>
      <c r="F236" s="109">
        <f t="shared" si="40"/>
        <v>792</v>
      </c>
      <c r="G236" s="109">
        <f t="shared" si="40"/>
        <v>919</v>
      </c>
      <c r="H236" s="109">
        <f t="shared" si="40"/>
        <v>1120</v>
      </c>
      <c r="I236" s="109">
        <f t="shared" si="40"/>
        <v>1295</v>
      </c>
      <c r="J236" s="109">
        <f t="shared" si="40"/>
        <v>1533</v>
      </c>
      <c r="K236" s="109">
        <f t="shared" si="40"/>
        <v>1604</v>
      </c>
      <c r="L236" s="109">
        <f t="shared" si="40"/>
        <v>1645</v>
      </c>
      <c r="M236" s="109">
        <f t="shared" si="40"/>
        <v>2557</v>
      </c>
      <c r="N236" s="109">
        <f t="shared" si="40"/>
        <v>2838</v>
      </c>
      <c r="O236" s="109">
        <f t="shared" si="40"/>
        <v>3326</v>
      </c>
      <c r="P236" s="109">
        <f t="shared" si="40"/>
        <v>4099</v>
      </c>
      <c r="Q236" s="109">
        <f t="shared" si="40"/>
        <v>26067</v>
      </c>
      <c r="R236" s="109">
        <f t="shared" si="40"/>
        <v>0</v>
      </c>
      <c r="S236" s="109">
        <f t="shared" si="40"/>
        <v>0</v>
      </c>
      <c r="T236" s="109">
        <f t="shared" si="40"/>
        <v>0</v>
      </c>
      <c r="U236" s="109">
        <f t="shared" si="40"/>
        <v>0</v>
      </c>
    </row>
    <row r="237" spans="1:21" x14ac:dyDescent="0.2">
      <c r="A237" s="109" t="str">
        <f t="shared" ref="A237:U237" si="41">A47</f>
        <v>Other</v>
      </c>
      <c r="B237" s="109">
        <f t="shared" si="41"/>
        <v>0</v>
      </c>
      <c r="C237" s="109">
        <f t="shared" si="41"/>
        <v>1</v>
      </c>
      <c r="D237" s="109">
        <f t="shared" si="41"/>
        <v>814</v>
      </c>
      <c r="E237" s="109">
        <f t="shared" si="41"/>
        <v>1032</v>
      </c>
      <c r="F237" s="109">
        <f t="shared" si="41"/>
        <v>955</v>
      </c>
      <c r="G237" s="109">
        <f t="shared" si="41"/>
        <v>1070</v>
      </c>
      <c r="H237" s="109">
        <f t="shared" si="41"/>
        <v>1197</v>
      </c>
      <c r="I237" s="109">
        <f t="shared" si="41"/>
        <v>1233</v>
      </c>
      <c r="J237" s="109">
        <f t="shared" si="41"/>
        <v>1334</v>
      </c>
      <c r="K237" s="109">
        <f t="shared" si="41"/>
        <v>1321</v>
      </c>
      <c r="L237" s="109">
        <f t="shared" si="41"/>
        <v>1401</v>
      </c>
      <c r="M237" s="109">
        <f t="shared" si="41"/>
        <v>1898</v>
      </c>
      <c r="N237" s="109">
        <f t="shared" si="41"/>
        <v>2015</v>
      </c>
      <c r="O237" s="109">
        <f t="shared" si="41"/>
        <v>2474</v>
      </c>
      <c r="P237" s="109">
        <f t="shared" si="41"/>
        <v>2985</v>
      </c>
      <c r="Q237" s="109">
        <f t="shared" si="41"/>
        <v>19730</v>
      </c>
      <c r="R237" s="109">
        <f t="shared" si="41"/>
        <v>0</v>
      </c>
      <c r="S237" s="109">
        <f t="shared" si="41"/>
        <v>0</v>
      </c>
      <c r="T237" s="109">
        <f t="shared" si="41"/>
        <v>0</v>
      </c>
      <c r="U237" s="109">
        <f t="shared" si="41"/>
        <v>0</v>
      </c>
    </row>
    <row r="238" spans="1:21" x14ac:dyDescent="0.2">
      <c r="A238" s="109" t="str">
        <f t="shared" ref="A238:U238" si="42">A48</f>
        <v>Evacuation (no fire)</v>
      </c>
      <c r="B238" s="109">
        <f t="shared" si="42"/>
        <v>773</v>
      </c>
      <c r="C238" s="109">
        <f t="shared" si="42"/>
        <v>748</v>
      </c>
      <c r="D238" s="109">
        <f t="shared" si="42"/>
        <v>635</v>
      </c>
      <c r="E238" s="109">
        <f t="shared" si="42"/>
        <v>561</v>
      </c>
      <c r="F238" s="109">
        <f t="shared" si="42"/>
        <v>481</v>
      </c>
      <c r="G238" s="109">
        <f t="shared" si="42"/>
        <v>460</v>
      </c>
      <c r="H238" s="109">
        <f t="shared" si="42"/>
        <v>543</v>
      </c>
      <c r="I238" s="109">
        <f t="shared" si="42"/>
        <v>501</v>
      </c>
      <c r="J238" s="109">
        <f t="shared" si="42"/>
        <v>551</v>
      </c>
      <c r="K238" s="109">
        <f t="shared" si="42"/>
        <v>599</v>
      </c>
      <c r="L238" s="109">
        <f t="shared" si="42"/>
        <v>670</v>
      </c>
      <c r="M238" s="109">
        <f t="shared" si="42"/>
        <v>752</v>
      </c>
      <c r="N238" s="109">
        <f t="shared" si="42"/>
        <v>922</v>
      </c>
      <c r="O238" s="109">
        <f t="shared" si="42"/>
        <v>933</v>
      </c>
      <c r="P238" s="109">
        <f t="shared" si="42"/>
        <v>949</v>
      </c>
      <c r="Q238" s="109">
        <f t="shared" si="42"/>
        <v>10078</v>
      </c>
      <c r="R238" s="109">
        <f t="shared" si="42"/>
        <v>0</v>
      </c>
      <c r="S238" s="109">
        <f t="shared" si="42"/>
        <v>0</v>
      </c>
      <c r="T238" s="109">
        <f t="shared" si="42"/>
        <v>0</v>
      </c>
      <c r="U238" s="109">
        <f t="shared" si="42"/>
        <v>0</v>
      </c>
    </row>
    <row r="239" spans="1:21" x14ac:dyDescent="0.2">
      <c r="A239" s="109" t="str">
        <f t="shared" ref="A239:U239" si="43">A49</f>
        <v>Acetylene cylinders</v>
      </c>
      <c r="B239" s="109">
        <f t="shared" si="43"/>
        <v>1</v>
      </c>
      <c r="C239" s="109">
        <f t="shared" si="43"/>
        <v>0</v>
      </c>
      <c r="D239" s="109">
        <f t="shared" si="43"/>
        <v>2</v>
      </c>
      <c r="E239" s="109">
        <f t="shared" si="43"/>
        <v>4</v>
      </c>
      <c r="F239" s="109">
        <f t="shared" si="43"/>
        <v>1</v>
      </c>
      <c r="G239" s="109">
        <f t="shared" si="43"/>
        <v>0</v>
      </c>
      <c r="H239" s="109">
        <f t="shared" si="43"/>
        <v>2</v>
      </c>
      <c r="I239" s="109">
        <f t="shared" si="43"/>
        <v>0</v>
      </c>
      <c r="J239" s="109">
        <f t="shared" si="43"/>
        <v>2</v>
      </c>
      <c r="K239" s="109">
        <f t="shared" si="43"/>
        <v>0</v>
      </c>
      <c r="L239" s="109">
        <f t="shared" si="43"/>
        <v>0</v>
      </c>
      <c r="M239" s="109">
        <f t="shared" si="43"/>
        <v>2</v>
      </c>
      <c r="N239" s="109">
        <f t="shared" si="43"/>
        <v>1</v>
      </c>
      <c r="O239" s="109">
        <f t="shared" si="43"/>
        <v>0</v>
      </c>
      <c r="P239" s="109">
        <f t="shared" si="43"/>
        <v>0</v>
      </c>
      <c r="Q239" s="109">
        <f t="shared" si="43"/>
        <v>15</v>
      </c>
      <c r="R239" s="109">
        <f t="shared" si="43"/>
        <v>0</v>
      </c>
      <c r="S239" s="109">
        <f t="shared" si="43"/>
        <v>0</v>
      </c>
      <c r="T239" s="109">
        <f t="shared" si="43"/>
        <v>0</v>
      </c>
      <c r="U239" s="109">
        <f t="shared" si="43"/>
        <v>0</v>
      </c>
    </row>
    <row r="240" spans="1:21" x14ac:dyDescent="0.2">
      <c r="A240" s="109" t="str">
        <f t="shared" ref="A240:U240" si="44">A50</f>
        <v>Explosion (no fire)</v>
      </c>
      <c r="B240" s="109">
        <f t="shared" si="44"/>
        <v>32</v>
      </c>
      <c r="C240" s="109">
        <f t="shared" si="44"/>
        <v>16</v>
      </c>
      <c r="D240" s="109">
        <f t="shared" si="44"/>
        <v>15</v>
      </c>
      <c r="E240" s="109">
        <f t="shared" si="44"/>
        <v>10</v>
      </c>
      <c r="F240" s="109">
        <f t="shared" si="44"/>
        <v>10</v>
      </c>
      <c r="G240" s="109">
        <f t="shared" si="44"/>
        <v>9</v>
      </c>
      <c r="H240" s="109">
        <f t="shared" si="44"/>
        <v>14</v>
      </c>
      <c r="I240" s="109">
        <f t="shared" si="44"/>
        <v>9</v>
      </c>
      <c r="J240" s="109">
        <f t="shared" si="44"/>
        <v>19</v>
      </c>
      <c r="K240" s="109">
        <f t="shared" si="44"/>
        <v>16</v>
      </c>
      <c r="L240" s="109">
        <f t="shared" si="44"/>
        <v>17</v>
      </c>
      <c r="M240" s="109">
        <f t="shared" si="44"/>
        <v>13</v>
      </c>
      <c r="N240" s="109">
        <f t="shared" si="44"/>
        <v>6</v>
      </c>
      <c r="O240" s="109">
        <f t="shared" si="44"/>
        <v>11</v>
      </c>
      <c r="P240" s="109">
        <f t="shared" si="44"/>
        <v>12</v>
      </c>
      <c r="Q240" s="109">
        <f t="shared" si="44"/>
        <v>209</v>
      </c>
      <c r="R240" s="109">
        <f t="shared" si="44"/>
        <v>0</v>
      </c>
      <c r="S240" s="109">
        <f t="shared" si="44"/>
        <v>0</v>
      </c>
      <c r="T240" s="109">
        <f t="shared" si="44"/>
        <v>0</v>
      </c>
      <c r="U240" s="109">
        <f t="shared" si="44"/>
        <v>0</v>
      </c>
    </row>
    <row r="241" spans="1:21" x14ac:dyDescent="0.2">
      <c r="A241" s="109" t="str">
        <f t="shared" ref="A241:U241" si="45">A51</f>
        <v>Gas Leak</v>
      </c>
      <c r="B241" s="109">
        <f t="shared" si="45"/>
        <v>625</v>
      </c>
      <c r="C241" s="109">
        <f t="shared" si="45"/>
        <v>616</v>
      </c>
      <c r="D241" s="109">
        <f t="shared" si="45"/>
        <v>528</v>
      </c>
      <c r="E241" s="109">
        <f t="shared" si="45"/>
        <v>432</v>
      </c>
      <c r="F241" s="109">
        <f t="shared" si="45"/>
        <v>391</v>
      </c>
      <c r="G241" s="109">
        <f t="shared" si="45"/>
        <v>365</v>
      </c>
      <c r="H241" s="109">
        <f t="shared" si="45"/>
        <v>414</v>
      </c>
      <c r="I241" s="109">
        <f t="shared" si="45"/>
        <v>405</v>
      </c>
      <c r="J241" s="109">
        <f t="shared" si="45"/>
        <v>421</v>
      </c>
      <c r="K241" s="109">
        <f t="shared" si="45"/>
        <v>484</v>
      </c>
      <c r="L241" s="109">
        <f t="shared" si="45"/>
        <v>519</v>
      </c>
      <c r="M241" s="109">
        <f t="shared" si="45"/>
        <v>612</v>
      </c>
      <c r="N241" s="109">
        <f t="shared" si="45"/>
        <v>764</v>
      </c>
      <c r="O241" s="109">
        <f t="shared" si="45"/>
        <v>775</v>
      </c>
      <c r="P241" s="109">
        <f t="shared" si="45"/>
        <v>789</v>
      </c>
      <c r="Q241" s="109">
        <f t="shared" si="45"/>
        <v>8140</v>
      </c>
      <c r="R241" s="109">
        <f t="shared" si="45"/>
        <v>0</v>
      </c>
      <c r="S241" s="109">
        <f t="shared" si="45"/>
        <v>0</v>
      </c>
      <c r="T241" s="109">
        <f t="shared" si="45"/>
        <v>0</v>
      </c>
      <c r="U241" s="109">
        <f t="shared" si="45"/>
        <v>0</v>
      </c>
    </row>
    <row r="242" spans="1:21" x14ac:dyDescent="0.2">
      <c r="A242" s="109" t="str">
        <f t="shared" ref="A242:U242" si="46">A52</f>
        <v>Other reasons</v>
      </c>
      <c r="B242" s="109">
        <f t="shared" si="46"/>
        <v>84</v>
      </c>
      <c r="C242" s="109">
        <f t="shared" si="46"/>
        <v>94</v>
      </c>
      <c r="D242" s="109">
        <f t="shared" si="46"/>
        <v>79</v>
      </c>
      <c r="E242" s="109">
        <f t="shared" si="46"/>
        <v>88</v>
      </c>
      <c r="F242" s="109">
        <f t="shared" si="46"/>
        <v>64</v>
      </c>
      <c r="G242" s="109">
        <f t="shared" si="46"/>
        <v>69</v>
      </c>
      <c r="H242" s="109">
        <f t="shared" si="46"/>
        <v>95</v>
      </c>
      <c r="I242" s="109">
        <f t="shared" si="46"/>
        <v>67</v>
      </c>
      <c r="J242" s="109">
        <f t="shared" si="46"/>
        <v>88</v>
      </c>
      <c r="K242" s="109">
        <f t="shared" si="46"/>
        <v>84</v>
      </c>
      <c r="L242" s="109">
        <f t="shared" si="46"/>
        <v>116</v>
      </c>
      <c r="M242" s="109">
        <f t="shared" si="46"/>
        <v>90</v>
      </c>
      <c r="N242" s="109">
        <f t="shared" si="46"/>
        <v>110</v>
      </c>
      <c r="O242" s="109">
        <f t="shared" si="46"/>
        <v>126</v>
      </c>
      <c r="P242" s="109">
        <f t="shared" si="46"/>
        <v>107</v>
      </c>
      <c r="Q242" s="109">
        <f t="shared" si="46"/>
        <v>1361</v>
      </c>
      <c r="R242" s="109">
        <f t="shared" si="46"/>
        <v>0</v>
      </c>
      <c r="S242" s="109">
        <f t="shared" si="46"/>
        <v>0</v>
      </c>
      <c r="T242" s="109">
        <f t="shared" si="46"/>
        <v>0</v>
      </c>
      <c r="U242" s="109">
        <f t="shared" si="46"/>
        <v>0</v>
      </c>
    </row>
    <row r="243" spans="1:21" x14ac:dyDescent="0.2">
      <c r="A243" s="109" t="str">
        <f t="shared" ref="A243:U243" si="47">A53</f>
        <v>Terrorist threat</v>
      </c>
      <c r="B243" s="109">
        <f t="shared" si="47"/>
        <v>17</v>
      </c>
      <c r="C243" s="109">
        <f t="shared" si="47"/>
        <v>7</v>
      </c>
      <c r="D243" s="109">
        <f t="shared" si="47"/>
        <v>4</v>
      </c>
      <c r="E243" s="109">
        <f t="shared" si="47"/>
        <v>11</v>
      </c>
      <c r="F243" s="109">
        <f t="shared" si="47"/>
        <v>8</v>
      </c>
      <c r="G243" s="109">
        <f t="shared" si="47"/>
        <v>10</v>
      </c>
      <c r="H243" s="109">
        <f t="shared" si="47"/>
        <v>8</v>
      </c>
      <c r="I243" s="109">
        <f t="shared" si="47"/>
        <v>9</v>
      </c>
      <c r="J243" s="109">
        <f t="shared" si="47"/>
        <v>11</v>
      </c>
      <c r="K243" s="109">
        <f t="shared" si="47"/>
        <v>3</v>
      </c>
      <c r="L243" s="109">
        <f t="shared" si="47"/>
        <v>3</v>
      </c>
      <c r="M243" s="109">
        <f t="shared" si="47"/>
        <v>7</v>
      </c>
      <c r="N243" s="109">
        <f t="shared" si="47"/>
        <v>8</v>
      </c>
      <c r="O243" s="109">
        <f t="shared" si="47"/>
        <v>5</v>
      </c>
      <c r="P243" s="109">
        <f t="shared" si="47"/>
        <v>10</v>
      </c>
      <c r="Q243" s="109">
        <f t="shared" si="47"/>
        <v>121</v>
      </c>
      <c r="R243" s="109">
        <f t="shared" si="47"/>
        <v>0</v>
      </c>
      <c r="S243" s="109">
        <f t="shared" si="47"/>
        <v>0</v>
      </c>
      <c r="T243" s="109">
        <f t="shared" si="47"/>
        <v>0</v>
      </c>
      <c r="U243" s="109">
        <f t="shared" si="47"/>
        <v>0</v>
      </c>
    </row>
    <row r="244" spans="1:21" x14ac:dyDescent="0.2">
      <c r="A244" s="109" t="str">
        <f t="shared" ref="A244:U244" si="48">A54</f>
        <v>Unexploded bomb (not terrorist)</v>
      </c>
      <c r="B244" s="109">
        <f t="shared" si="48"/>
        <v>14</v>
      </c>
      <c r="C244" s="109">
        <f t="shared" si="48"/>
        <v>15</v>
      </c>
      <c r="D244" s="109">
        <f t="shared" si="48"/>
        <v>7</v>
      </c>
      <c r="E244" s="109">
        <f t="shared" si="48"/>
        <v>16</v>
      </c>
      <c r="F244" s="109">
        <f t="shared" si="48"/>
        <v>7</v>
      </c>
      <c r="G244" s="109">
        <f t="shared" si="48"/>
        <v>7</v>
      </c>
      <c r="H244" s="109">
        <f t="shared" si="48"/>
        <v>10</v>
      </c>
      <c r="I244" s="109">
        <f t="shared" si="48"/>
        <v>11</v>
      </c>
      <c r="J244" s="109">
        <f t="shared" si="48"/>
        <v>10</v>
      </c>
      <c r="K244" s="109">
        <f t="shared" si="48"/>
        <v>12</v>
      </c>
      <c r="L244" s="109">
        <f t="shared" si="48"/>
        <v>15</v>
      </c>
      <c r="M244" s="109">
        <f t="shared" si="48"/>
        <v>28</v>
      </c>
      <c r="N244" s="109">
        <f t="shared" si="48"/>
        <v>33</v>
      </c>
      <c r="O244" s="109">
        <f t="shared" si="48"/>
        <v>16</v>
      </c>
      <c r="P244" s="109">
        <f t="shared" si="48"/>
        <v>31</v>
      </c>
      <c r="Q244" s="109">
        <f t="shared" si="48"/>
        <v>232</v>
      </c>
      <c r="R244" s="109">
        <f t="shared" si="48"/>
        <v>0</v>
      </c>
      <c r="S244" s="109">
        <f t="shared" si="48"/>
        <v>0</v>
      </c>
      <c r="T244" s="109">
        <f t="shared" si="48"/>
        <v>0</v>
      </c>
      <c r="U244" s="109">
        <f t="shared" si="48"/>
        <v>0</v>
      </c>
    </row>
    <row r="245" spans="1:21" x14ac:dyDescent="0.2">
      <c r="A245" s="109" t="str">
        <f t="shared" ref="A245:U245" si="49">A55</f>
        <v>Flooding</v>
      </c>
      <c r="B245" s="109">
        <f t="shared" si="49"/>
        <v>16784</v>
      </c>
      <c r="C245" s="109">
        <f t="shared" si="49"/>
        <v>11886</v>
      </c>
      <c r="D245" s="109">
        <f t="shared" si="49"/>
        <v>17908</v>
      </c>
      <c r="E245" s="109">
        <f t="shared" si="49"/>
        <v>14485</v>
      </c>
      <c r="F245" s="109">
        <f t="shared" si="49"/>
        <v>12391</v>
      </c>
      <c r="G245" s="109">
        <f t="shared" si="49"/>
        <v>13714</v>
      </c>
      <c r="H245" s="109">
        <f t="shared" si="49"/>
        <v>14120</v>
      </c>
      <c r="I245" s="109">
        <f t="shared" si="49"/>
        <v>15674</v>
      </c>
      <c r="J245" s="109">
        <f t="shared" si="49"/>
        <v>13370</v>
      </c>
      <c r="K245" s="109">
        <f t="shared" si="49"/>
        <v>15543</v>
      </c>
      <c r="L245" s="109">
        <f t="shared" si="49"/>
        <v>14922</v>
      </c>
      <c r="M245" s="109">
        <f t="shared" si="49"/>
        <v>15959</v>
      </c>
      <c r="N245" s="109">
        <f t="shared" si="49"/>
        <v>17837</v>
      </c>
      <c r="O245" s="109">
        <f t="shared" si="49"/>
        <v>17798</v>
      </c>
      <c r="P245" s="109">
        <f t="shared" si="49"/>
        <v>16594</v>
      </c>
      <c r="Q245" s="109">
        <f t="shared" si="49"/>
        <v>228985</v>
      </c>
      <c r="R245" s="109">
        <f t="shared" si="49"/>
        <v>0</v>
      </c>
      <c r="S245" s="109">
        <f t="shared" si="49"/>
        <v>0</v>
      </c>
      <c r="T245" s="109">
        <f t="shared" si="49"/>
        <v>0</v>
      </c>
      <c r="U245" s="109">
        <f t="shared" si="49"/>
        <v>0</v>
      </c>
    </row>
    <row r="246" spans="1:21" x14ac:dyDescent="0.2">
      <c r="A246" s="109" t="str">
        <f t="shared" ref="A246:U246" si="50">A56</f>
        <v>Advice only</v>
      </c>
      <c r="B246" s="109">
        <f t="shared" si="50"/>
        <v>6692</v>
      </c>
      <c r="C246" s="109">
        <f t="shared" si="50"/>
        <v>5393</v>
      </c>
      <c r="D246" s="109">
        <f t="shared" si="50"/>
        <v>5589</v>
      </c>
      <c r="E246" s="109">
        <f t="shared" si="50"/>
        <v>4046</v>
      </c>
      <c r="F246" s="109">
        <f t="shared" si="50"/>
        <v>3201</v>
      </c>
      <c r="G246" s="109">
        <f t="shared" si="50"/>
        <v>3371</v>
      </c>
      <c r="H246" s="109">
        <f t="shared" si="50"/>
        <v>3711</v>
      </c>
      <c r="I246" s="109">
        <f t="shared" si="50"/>
        <v>3507</v>
      </c>
      <c r="J246" s="109">
        <f t="shared" si="50"/>
        <v>3079</v>
      </c>
      <c r="K246" s="109">
        <f t="shared" si="50"/>
        <v>3788</v>
      </c>
      <c r="L246" s="109">
        <f t="shared" si="50"/>
        <v>3907</v>
      </c>
      <c r="M246" s="109">
        <f t="shared" si="50"/>
        <v>4123</v>
      </c>
      <c r="N246" s="109">
        <f t="shared" si="50"/>
        <v>3721</v>
      </c>
      <c r="O246" s="109">
        <f t="shared" si="50"/>
        <v>4219</v>
      </c>
      <c r="P246" s="109">
        <f t="shared" si="50"/>
        <v>4068</v>
      </c>
      <c r="Q246" s="109">
        <f t="shared" si="50"/>
        <v>62415</v>
      </c>
      <c r="R246" s="109">
        <f t="shared" si="50"/>
        <v>0</v>
      </c>
      <c r="S246" s="109">
        <f t="shared" si="50"/>
        <v>0</v>
      </c>
      <c r="T246" s="109">
        <f t="shared" si="50"/>
        <v>0</v>
      </c>
      <c r="U246" s="109">
        <f t="shared" si="50"/>
        <v>0</v>
      </c>
    </row>
    <row r="247" spans="1:21" x14ac:dyDescent="0.2">
      <c r="A247" s="109" t="str">
        <f t="shared" ref="A247:U247" si="51">A57</f>
        <v>Evacuation</v>
      </c>
      <c r="B247" s="109">
        <f t="shared" si="51"/>
        <v>214</v>
      </c>
      <c r="C247" s="109">
        <f t="shared" si="51"/>
        <v>134</v>
      </c>
      <c r="D247" s="109">
        <f t="shared" si="51"/>
        <v>302</v>
      </c>
      <c r="E247" s="109">
        <f t="shared" si="51"/>
        <v>313</v>
      </c>
      <c r="F247" s="109">
        <f t="shared" si="51"/>
        <v>86</v>
      </c>
      <c r="G247" s="109">
        <f t="shared" si="51"/>
        <v>249</v>
      </c>
      <c r="H247" s="109">
        <f t="shared" si="51"/>
        <v>131</v>
      </c>
      <c r="I247" s="109">
        <f t="shared" si="51"/>
        <v>121</v>
      </c>
      <c r="J247" s="109">
        <f t="shared" si="51"/>
        <v>103</v>
      </c>
      <c r="K247" s="109">
        <f t="shared" si="51"/>
        <v>305</v>
      </c>
      <c r="L247" s="109">
        <f t="shared" si="51"/>
        <v>179</v>
      </c>
      <c r="M247" s="109">
        <f t="shared" si="51"/>
        <v>144</v>
      </c>
      <c r="N247" s="109">
        <f t="shared" si="51"/>
        <v>121</v>
      </c>
      <c r="O247" s="109">
        <f t="shared" si="51"/>
        <v>287</v>
      </c>
      <c r="P247" s="109">
        <f t="shared" si="51"/>
        <v>245</v>
      </c>
      <c r="Q247" s="109">
        <f t="shared" si="51"/>
        <v>2934</v>
      </c>
      <c r="R247" s="109">
        <f t="shared" si="51"/>
        <v>0</v>
      </c>
      <c r="S247" s="109">
        <f t="shared" si="51"/>
        <v>0</v>
      </c>
      <c r="T247" s="109">
        <f t="shared" si="51"/>
        <v>0</v>
      </c>
      <c r="U247" s="109">
        <f t="shared" si="51"/>
        <v>0</v>
      </c>
    </row>
    <row r="248" spans="1:21" x14ac:dyDescent="0.2">
      <c r="A248" s="109" t="str">
        <f t="shared" ref="A248:U248" si="52">A58</f>
        <v>Make safe</v>
      </c>
      <c r="B248" s="109">
        <f t="shared" si="52"/>
        <v>18</v>
      </c>
      <c r="C248" s="109">
        <f t="shared" si="52"/>
        <v>19</v>
      </c>
      <c r="D248" s="109">
        <f t="shared" si="52"/>
        <v>6030</v>
      </c>
      <c r="E248" s="109">
        <f t="shared" si="52"/>
        <v>6748</v>
      </c>
      <c r="F248" s="109">
        <f t="shared" si="52"/>
        <v>6990</v>
      </c>
      <c r="G248" s="109">
        <f t="shared" si="52"/>
        <v>7540</v>
      </c>
      <c r="H248" s="109">
        <f t="shared" si="52"/>
        <v>7977</v>
      </c>
      <c r="I248" s="109">
        <f t="shared" si="52"/>
        <v>10011</v>
      </c>
      <c r="J248" s="109">
        <f t="shared" si="52"/>
        <v>8505</v>
      </c>
      <c r="K248" s="109">
        <f t="shared" si="52"/>
        <v>8619</v>
      </c>
      <c r="L248" s="109">
        <f t="shared" si="52"/>
        <v>8141</v>
      </c>
      <c r="M248" s="109">
        <f t="shared" si="52"/>
        <v>9269</v>
      </c>
      <c r="N248" s="109">
        <f t="shared" si="52"/>
        <v>11923</v>
      </c>
      <c r="O248" s="109">
        <f t="shared" si="52"/>
        <v>10630</v>
      </c>
      <c r="P248" s="109">
        <f t="shared" si="52"/>
        <v>10224</v>
      </c>
      <c r="Q248" s="109">
        <f t="shared" si="52"/>
        <v>112644</v>
      </c>
      <c r="R248" s="109">
        <f t="shared" si="52"/>
        <v>0</v>
      </c>
      <c r="S248" s="109">
        <f t="shared" si="52"/>
        <v>0</v>
      </c>
      <c r="T248" s="109">
        <f t="shared" si="52"/>
        <v>0</v>
      </c>
      <c r="U248" s="109">
        <f t="shared" si="52"/>
        <v>0</v>
      </c>
    </row>
    <row r="249" spans="1:21" x14ac:dyDescent="0.2">
      <c r="A249" s="109" t="str">
        <f t="shared" ref="A249:U249" si="53">A59</f>
        <v>Other</v>
      </c>
      <c r="B249" s="109">
        <f t="shared" si="53"/>
        <v>7395</v>
      </c>
      <c r="C249" s="109">
        <f t="shared" si="53"/>
        <v>4656</v>
      </c>
      <c r="D249" s="109">
        <f t="shared" si="53"/>
        <v>1653</v>
      </c>
      <c r="E249" s="109">
        <f t="shared" si="53"/>
        <v>918</v>
      </c>
      <c r="F249" s="109">
        <f t="shared" si="53"/>
        <v>528</v>
      </c>
      <c r="G249" s="109">
        <f t="shared" si="53"/>
        <v>595</v>
      </c>
      <c r="H249" s="109">
        <f t="shared" si="53"/>
        <v>575</v>
      </c>
      <c r="I249" s="109">
        <f t="shared" si="53"/>
        <v>762</v>
      </c>
      <c r="J249" s="109">
        <f t="shared" si="53"/>
        <v>531</v>
      </c>
      <c r="K249" s="109">
        <f t="shared" si="53"/>
        <v>624</v>
      </c>
      <c r="L249" s="109">
        <f t="shared" si="53"/>
        <v>629</v>
      </c>
      <c r="M249" s="109">
        <f t="shared" si="53"/>
        <v>589</v>
      </c>
      <c r="N249" s="109">
        <f t="shared" si="53"/>
        <v>766</v>
      </c>
      <c r="O249" s="109">
        <f t="shared" si="53"/>
        <v>744</v>
      </c>
      <c r="P249" s="109">
        <f t="shared" si="53"/>
        <v>670</v>
      </c>
      <c r="Q249" s="109">
        <f t="shared" si="53"/>
        <v>21635</v>
      </c>
      <c r="R249" s="109">
        <f t="shared" si="53"/>
        <v>0</v>
      </c>
      <c r="S249" s="109">
        <f t="shared" si="53"/>
        <v>0</v>
      </c>
      <c r="T249" s="109">
        <f t="shared" si="53"/>
        <v>0</v>
      </c>
      <c r="U249" s="109">
        <f t="shared" si="53"/>
        <v>0</v>
      </c>
    </row>
    <row r="250" spans="1:21" x14ac:dyDescent="0.2">
      <c r="A250" s="109" t="str">
        <f t="shared" ref="A250:U250" si="54">A60</f>
        <v>Pumping out</v>
      </c>
      <c r="B250" s="109">
        <f t="shared" si="54"/>
        <v>1582</v>
      </c>
      <c r="C250" s="109">
        <f t="shared" si="54"/>
        <v>973</v>
      </c>
      <c r="D250" s="109">
        <f t="shared" si="54"/>
        <v>3275</v>
      </c>
      <c r="E250" s="109">
        <f t="shared" si="54"/>
        <v>1797</v>
      </c>
      <c r="F250" s="109">
        <f t="shared" si="54"/>
        <v>914</v>
      </c>
      <c r="G250" s="109">
        <f t="shared" si="54"/>
        <v>1366</v>
      </c>
      <c r="H250" s="109">
        <f t="shared" si="54"/>
        <v>1112</v>
      </c>
      <c r="I250" s="109">
        <f t="shared" si="54"/>
        <v>742</v>
      </c>
      <c r="J250" s="109">
        <f t="shared" si="54"/>
        <v>682</v>
      </c>
      <c r="K250" s="109">
        <f t="shared" si="54"/>
        <v>1630</v>
      </c>
      <c r="L250" s="109">
        <f t="shared" si="54"/>
        <v>1504</v>
      </c>
      <c r="M250" s="109">
        <f t="shared" si="54"/>
        <v>1026</v>
      </c>
      <c r="N250" s="109">
        <f t="shared" si="54"/>
        <v>792</v>
      </c>
      <c r="O250" s="109">
        <f t="shared" si="54"/>
        <v>1250</v>
      </c>
      <c r="P250" s="109">
        <f t="shared" si="54"/>
        <v>861</v>
      </c>
      <c r="Q250" s="109">
        <f t="shared" si="54"/>
        <v>19506</v>
      </c>
      <c r="R250" s="109">
        <f t="shared" si="54"/>
        <v>0</v>
      </c>
      <c r="S250" s="109">
        <f t="shared" si="54"/>
        <v>0</v>
      </c>
      <c r="T250" s="109">
        <f t="shared" si="54"/>
        <v>0</v>
      </c>
      <c r="U250" s="109">
        <f t="shared" si="54"/>
        <v>0</v>
      </c>
    </row>
    <row r="251" spans="1:21" x14ac:dyDescent="0.2">
      <c r="A251" s="109" t="str">
        <f t="shared" ref="A251:U251" si="55">A61</f>
        <v>Stand by - no action</v>
      </c>
      <c r="B251" s="109">
        <f t="shared" si="55"/>
        <v>883</v>
      </c>
      <c r="C251" s="109">
        <f t="shared" si="55"/>
        <v>711</v>
      </c>
      <c r="D251" s="109">
        <f t="shared" si="55"/>
        <v>1059</v>
      </c>
      <c r="E251" s="109">
        <f t="shared" si="55"/>
        <v>663</v>
      </c>
      <c r="F251" s="109">
        <f t="shared" si="55"/>
        <v>672</v>
      </c>
      <c r="G251" s="109">
        <f t="shared" si="55"/>
        <v>593</v>
      </c>
      <c r="H251" s="109">
        <f t="shared" si="55"/>
        <v>614</v>
      </c>
      <c r="I251" s="109">
        <f t="shared" si="55"/>
        <v>531</v>
      </c>
      <c r="J251" s="109">
        <f t="shared" si="55"/>
        <v>470</v>
      </c>
      <c r="K251" s="109">
        <f t="shared" si="55"/>
        <v>577</v>
      </c>
      <c r="L251" s="109">
        <f t="shared" si="55"/>
        <v>562</v>
      </c>
      <c r="M251" s="109">
        <f t="shared" si="55"/>
        <v>808</v>
      </c>
      <c r="N251" s="109">
        <f t="shared" si="55"/>
        <v>514</v>
      </c>
      <c r="O251" s="109">
        <f t="shared" si="55"/>
        <v>668</v>
      </c>
      <c r="P251" s="109">
        <f t="shared" si="55"/>
        <v>526</v>
      </c>
      <c r="Q251" s="109">
        <f t="shared" si="55"/>
        <v>9851</v>
      </c>
      <c r="R251" s="109">
        <f t="shared" si="55"/>
        <v>0</v>
      </c>
      <c r="S251" s="109">
        <f t="shared" si="55"/>
        <v>0</v>
      </c>
      <c r="T251" s="109">
        <f t="shared" si="55"/>
        <v>0</v>
      </c>
      <c r="U251" s="109">
        <f t="shared" si="55"/>
        <v>0</v>
      </c>
    </row>
    <row r="252" spans="1:21" x14ac:dyDescent="0.2">
      <c r="A252" s="109" t="str">
        <f t="shared" ref="A252:U252" si="56">A62</f>
        <v>Good intent non-fire false alarm</v>
      </c>
      <c r="B252" s="109">
        <f t="shared" si="56"/>
        <v>11397</v>
      </c>
      <c r="C252" s="109">
        <f t="shared" si="56"/>
        <v>9416</v>
      </c>
      <c r="D252" s="109">
        <f t="shared" si="56"/>
        <v>6115</v>
      </c>
      <c r="E252" s="109">
        <f t="shared" si="56"/>
        <v>5484</v>
      </c>
      <c r="F252" s="109">
        <f t="shared" si="56"/>
        <v>5085</v>
      </c>
      <c r="G252" s="109">
        <f t="shared" si="56"/>
        <v>5897</v>
      </c>
      <c r="H252" s="109">
        <f t="shared" si="56"/>
        <v>5870</v>
      </c>
      <c r="I252" s="109">
        <f t="shared" si="56"/>
        <v>6586</v>
      </c>
      <c r="J252" s="109">
        <f t="shared" si="56"/>
        <v>7059</v>
      </c>
      <c r="K252" s="109">
        <f t="shared" si="56"/>
        <v>7238</v>
      </c>
      <c r="L252" s="109">
        <f t="shared" si="56"/>
        <v>6488</v>
      </c>
      <c r="M252" s="109">
        <f t="shared" si="56"/>
        <v>7885</v>
      </c>
      <c r="N252" s="109">
        <f t="shared" si="56"/>
        <v>8826</v>
      </c>
      <c r="O252" s="109">
        <f t="shared" si="56"/>
        <v>9478</v>
      </c>
      <c r="P252" s="109">
        <f t="shared" si="56"/>
        <v>9679</v>
      </c>
      <c r="Q252" s="109">
        <f t="shared" si="56"/>
        <v>112503</v>
      </c>
      <c r="R252" s="109">
        <f t="shared" si="56"/>
        <v>0</v>
      </c>
      <c r="S252" s="109">
        <f t="shared" si="56"/>
        <v>0</v>
      </c>
      <c r="T252" s="109">
        <f t="shared" si="56"/>
        <v>0</v>
      </c>
      <c r="U252" s="109">
        <f t="shared" si="56"/>
        <v>0</v>
      </c>
    </row>
    <row r="253" spans="1:21" x14ac:dyDescent="0.2">
      <c r="A253" s="109" t="str">
        <f t="shared" ref="A253:U253" si="57">A63</f>
        <v>Reported incident/location not found</v>
      </c>
      <c r="B253" s="109">
        <f t="shared" si="57"/>
        <v>0</v>
      </c>
      <c r="C253" s="109">
        <f t="shared" si="57"/>
        <v>5</v>
      </c>
      <c r="D253" s="109">
        <f t="shared" si="57"/>
        <v>924</v>
      </c>
      <c r="E253" s="109">
        <f t="shared" si="57"/>
        <v>1070</v>
      </c>
      <c r="F253" s="109">
        <f t="shared" si="57"/>
        <v>1080</v>
      </c>
      <c r="G253" s="109">
        <f t="shared" si="57"/>
        <v>1227</v>
      </c>
      <c r="H253" s="109">
        <f t="shared" si="57"/>
        <v>1299</v>
      </c>
      <c r="I253" s="109">
        <f t="shared" si="57"/>
        <v>1363</v>
      </c>
      <c r="J253" s="109">
        <f t="shared" si="57"/>
        <v>1406</v>
      </c>
      <c r="K253" s="109">
        <f t="shared" si="57"/>
        <v>1573</v>
      </c>
      <c r="L253" s="109">
        <f t="shared" si="57"/>
        <v>1388</v>
      </c>
      <c r="M253" s="109">
        <f t="shared" si="57"/>
        <v>1702</v>
      </c>
      <c r="N253" s="109">
        <f t="shared" si="57"/>
        <v>1956</v>
      </c>
      <c r="O253" s="109">
        <f t="shared" si="57"/>
        <v>1868</v>
      </c>
      <c r="P253" s="109">
        <f t="shared" si="57"/>
        <v>2032</v>
      </c>
      <c r="Q253" s="109">
        <f t="shared" si="57"/>
        <v>18893</v>
      </c>
      <c r="R253" s="109">
        <f t="shared" si="57"/>
        <v>0</v>
      </c>
      <c r="S253" s="109">
        <f t="shared" si="57"/>
        <v>0</v>
      </c>
      <c r="T253" s="109">
        <f t="shared" si="57"/>
        <v>0</v>
      </c>
      <c r="U253" s="109">
        <f t="shared" si="57"/>
        <v>0</v>
      </c>
    </row>
    <row r="254" spans="1:21" x14ac:dyDescent="0.2">
      <c r="A254" s="109" t="str">
        <f t="shared" ref="A254:U254" si="58">A64</f>
        <v>Service not required</v>
      </c>
      <c r="B254" s="109">
        <f t="shared" si="58"/>
        <v>11397</v>
      </c>
      <c r="C254" s="109">
        <f t="shared" si="58"/>
        <v>9411</v>
      </c>
      <c r="D254" s="109">
        <f t="shared" si="58"/>
        <v>5191</v>
      </c>
      <c r="E254" s="109">
        <f t="shared" si="58"/>
        <v>4414</v>
      </c>
      <c r="F254" s="109">
        <f t="shared" si="58"/>
        <v>4005</v>
      </c>
      <c r="G254" s="109">
        <f t="shared" si="58"/>
        <v>4670</v>
      </c>
      <c r="H254" s="109">
        <f t="shared" si="58"/>
        <v>4571</v>
      </c>
      <c r="I254" s="109">
        <f t="shared" si="58"/>
        <v>5223</v>
      </c>
      <c r="J254" s="109">
        <f t="shared" si="58"/>
        <v>5653</v>
      </c>
      <c r="K254" s="109">
        <f t="shared" si="58"/>
        <v>5665</v>
      </c>
      <c r="L254" s="109">
        <f t="shared" si="58"/>
        <v>5100</v>
      </c>
      <c r="M254" s="109">
        <f t="shared" si="58"/>
        <v>6183</v>
      </c>
      <c r="N254" s="109">
        <f t="shared" si="58"/>
        <v>6870</v>
      </c>
      <c r="O254" s="109">
        <f t="shared" si="58"/>
        <v>7610</v>
      </c>
      <c r="P254" s="109">
        <f t="shared" si="58"/>
        <v>7647</v>
      </c>
      <c r="Q254" s="109">
        <f t="shared" si="58"/>
        <v>93610</v>
      </c>
      <c r="R254" s="109">
        <f t="shared" si="58"/>
        <v>0</v>
      </c>
      <c r="S254" s="109">
        <f t="shared" si="58"/>
        <v>0</v>
      </c>
      <c r="T254" s="109">
        <f t="shared" si="58"/>
        <v>0</v>
      </c>
      <c r="U254" s="109">
        <f t="shared" si="58"/>
        <v>0</v>
      </c>
    </row>
    <row r="255" spans="1:21" x14ac:dyDescent="0.2">
      <c r="A255" s="109" t="str">
        <f t="shared" ref="A255:U255" si="59">A65</f>
        <v>Hazardous Materials incident</v>
      </c>
      <c r="B255" s="109">
        <f t="shared" si="59"/>
        <v>1755</v>
      </c>
      <c r="C255" s="109">
        <f t="shared" si="59"/>
        <v>1604</v>
      </c>
      <c r="D255" s="109">
        <f t="shared" si="59"/>
        <v>2000</v>
      </c>
      <c r="E255" s="109">
        <f t="shared" si="59"/>
        <v>1857</v>
      </c>
      <c r="F255" s="109">
        <f t="shared" si="59"/>
        <v>1844</v>
      </c>
      <c r="G255" s="109">
        <f t="shared" si="59"/>
        <v>2072</v>
      </c>
      <c r="H255" s="109">
        <f t="shared" si="59"/>
        <v>2291</v>
      </c>
      <c r="I255" s="109">
        <f t="shared" si="59"/>
        <v>2744</v>
      </c>
      <c r="J255" s="109">
        <f t="shared" si="59"/>
        <v>2868</v>
      </c>
      <c r="K255" s="109">
        <f t="shared" si="59"/>
        <v>2961</v>
      </c>
      <c r="L255" s="109">
        <f t="shared" si="59"/>
        <v>3011</v>
      </c>
      <c r="M255" s="109">
        <f t="shared" si="59"/>
        <v>3329</v>
      </c>
      <c r="N255" s="109">
        <f t="shared" si="59"/>
        <v>3907</v>
      </c>
      <c r="O255" s="109">
        <f t="shared" si="59"/>
        <v>4150</v>
      </c>
      <c r="P255" s="109">
        <f t="shared" si="59"/>
        <v>4310</v>
      </c>
      <c r="Q255" s="109">
        <f t="shared" si="59"/>
        <v>40703</v>
      </c>
      <c r="R255" s="109">
        <f t="shared" si="59"/>
        <v>0</v>
      </c>
      <c r="S255" s="109">
        <f t="shared" si="59"/>
        <v>0</v>
      </c>
      <c r="T255" s="109">
        <f t="shared" si="59"/>
        <v>0</v>
      </c>
      <c r="U255" s="109">
        <f t="shared" si="59"/>
        <v>0</v>
      </c>
    </row>
    <row r="256" spans="1:21" x14ac:dyDescent="0.2">
      <c r="A256" s="109" t="str">
        <f t="shared" ref="A256:U256" si="60">A66</f>
        <v>Class 1: Explosives - Environmental containment</v>
      </c>
      <c r="B256" s="109">
        <f t="shared" si="60"/>
        <v>8</v>
      </c>
      <c r="C256" s="109">
        <f t="shared" si="60"/>
        <v>0</v>
      </c>
      <c r="D256" s="109">
        <f t="shared" si="60"/>
        <v>5</v>
      </c>
      <c r="E256" s="109">
        <f t="shared" si="60"/>
        <v>3</v>
      </c>
      <c r="F256" s="109">
        <f t="shared" si="60"/>
        <v>6</v>
      </c>
      <c r="G256" s="109">
        <f t="shared" si="60"/>
        <v>4</v>
      </c>
      <c r="H256" s="109">
        <f t="shared" si="60"/>
        <v>13</v>
      </c>
      <c r="I256" s="109">
        <f t="shared" si="60"/>
        <v>10</v>
      </c>
      <c r="J256" s="109">
        <f t="shared" si="60"/>
        <v>2</v>
      </c>
      <c r="K256" s="109">
        <f t="shared" si="60"/>
        <v>6</v>
      </c>
      <c r="L256" s="109">
        <f t="shared" si="60"/>
        <v>5</v>
      </c>
      <c r="M256" s="109">
        <f t="shared" si="60"/>
        <v>5</v>
      </c>
      <c r="N256" s="109">
        <f t="shared" si="60"/>
        <v>3</v>
      </c>
      <c r="O256" s="109">
        <f t="shared" si="60"/>
        <v>2</v>
      </c>
      <c r="P256" s="109">
        <f t="shared" si="60"/>
        <v>3</v>
      </c>
      <c r="Q256" s="109">
        <f t="shared" si="60"/>
        <v>75</v>
      </c>
      <c r="R256" s="109">
        <f t="shared" si="60"/>
        <v>0</v>
      </c>
      <c r="S256" s="109">
        <f t="shared" si="60"/>
        <v>0</v>
      </c>
      <c r="T256" s="109">
        <f t="shared" si="60"/>
        <v>0</v>
      </c>
      <c r="U256" s="109">
        <f t="shared" si="60"/>
        <v>0</v>
      </c>
    </row>
    <row r="257" spans="1:21" x14ac:dyDescent="0.2">
      <c r="A257" s="109" t="str">
        <f t="shared" ref="A257:U257" si="61">A67</f>
        <v>Class 1: Explosives - No containment required</v>
      </c>
      <c r="B257" s="109">
        <f t="shared" si="61"/>
        <v>26</v>
      </c>
      <c r="C257" s="109">
        <f t="shared" si="61"/>
        <v>46</v>
      </c>
      <c r="D257" s="109">
        <f t="shared" si="61"/>
        <v>18</v>
      </c>
      <c r="E257" s="109">
        <f t="shared" si="61"/>
        <v>19</v>
      </c>
      <c r="F257" s="109">
        <f t="shared" si="61"/>
        <v>16</v>
      </c>
      <c r="G257" s="109">
        <f t="shared" si="61"/>
        <v>19</v>
      </c>
      <c r="H257" s="109">
        <f t="shared" si="61"/>
        <v>28</v>
      </c>
      <c r="I257" s="109">
        <f t="shared" si="61"/>
        <v>14</v>
      </c>
      <c r="J257" s="109">
        <f t="shared" si="61"/>
        <v>21</v>
      </c>
      <c r="K257" s="109">
        <f t="shared" si="61"/>
        <v>19</v>
      </c>
      <c r="L257" s="109">
        <f t="shared" si="61"/>
        <v>24</v>
      </c>
      <c r="M257" s="109">
        <f t="shared" si="61"/>
        <v>28</v>
      </c>
      <c r="N257" s="109">
        <f t="shared" si="61"/>
        <v>31</v>
      </c>
      <c r="O257" s="109">
        <f t="shared" si="61"/>
        <v>26</v>
      </c>
      <c r="P257" s="109">
        <f t="shared" si="61"/>
        <v>21</v>
      </c>
      <c r="Q257" s="109">
        <f t="shared" si="61"/>
        <v>356</v>
      </c>
      <c r="R257" s="109">
        <f t="shared" si="61"/>
        <v>0</v>
      </c>
      <c r="S257" s="109">
        <f t="shared" si="61"/>
        <v>0</v>
      </c>
      <c r="T257" s="109">
        <f t="shared" si="61"/>
        <v>0</v>
      </c>
      <c r="U257" s="109">
        <f t="shared" si="61"/>
        <v>0</v>
      </c>
    </row>
    <row r="258" spans="1:21" x14ac:dyDescent="0.2">
      <c r="A258" s="109" t="str">
        <f t="shared" ref="A258:U258" si="62">A68</f>
        <v>Class 2: Gases - Environmental containment</v>
      </c>
      <c r="B258" s="109">
        <f t="shared" si="62"/>
        <v>48</v>
      </c>
      <c r="C258" s="109">
        <f t="shared" si="62"/>
        <v>45</v>
      </c>
      <c r="D258" s="109">
        <f t="shared" si="62"/>
        <v>76</v>
      </c>
      <c r="E258" s="109">
        <f t="shared" si="62"/>
        <v>102</v>
      </c>
      <c r="F258" s="109">
        <f t="shared" si="62"/>
        <v>86</v>
      </c>
      <c r="G258" s="109">
        <f t="shared" si="62"/>
        <v>105</v>
      </c>
      <c r="H258" s="109">
        <f t="shared" si="62"/>
        <v>102</v>
      </c>
      <c r="I258" s="109">
        <f t="shared" si="62"/>
        <v>139</v>
      </c>
      <c r="J258" s="109">
        <f t="shared" si="62"/>
        <v>101</v>
      </c>
      <c r="K258" s="109">
        <f t="shared" si="62"/>
        <v>106</v>
      </c>
      <c r="L258" s="109">
        <f t="shared" si="62"/>
        <v>71</v>
      </c>
      <c r="M258" s="109">
        <f t="shared" si="62"/>
        <v>81</v>
      </c>
      <c r="N258" s="109">
        <f t="shared" si="62"/>
        <v>148</v>
      </c>
      <c r="O258" s="109">
        <f t="shared" si="62"/>
        <v>124</v>
      </c>
      <c r="P258" s="109">
        <f t="shared" si="62"/>
        <v>135</v>
      </c>
      <c r="Q258" s="109">
        <f t="shared" si="62"/>
        <v>1469</v>
      </c>
      <c r="R258" s="109">
        <f t="shared" si="62"/>
        <v>0</v>
      </c>
      <c r="S258" s="109">
        <f t="shared" si="62"/>
        <v>0</v>
      </c>
      <c r="T258" s="109">
        <f t="shared" si="62"/>
        <v>0</v>
      </c>
      <c r="U258" s="109">
        <f t="shared" si="62"/>
        <v>0</v>
      </c>
    </row>
    <row r="259" spans="1:21" x14ac:dyDescent="0.2">
      <c r="A259" s="109" t="str">
        <f t="shared" ref="A259:U259" si="63">A69</f>
        <v>Class 2: Gases - No containment required</v>
      </c>
      <c r="B259" s="109">
        <f t="shared" si="63"/>
        <v>512</v>
      </c>
      <c r="C259" s="109">
        <f t="shared" si="63"/>
        <v>446</v>
      </c>
      <c r="D259" s="109">
        <f t="shared" si="63"/>
        <v>926</v>
      </c>
      <c r="E259" s="109">
        <f t="shared" si="63"/>
        <v>818</v>
      </c>
      <c r="F259" s="109">
        <f t="shared" si="63"/>
        <v>869</v>
      </c>
      <c r="G259" s="109">
        <f t="shared" si="63"/>
        <v>905</v>
      </c>
      <c r="H259" s="109">
        <f t="shared" si="63"/>
        <v>1174</v>
      </c>
      <c r="I259" s="109">
        <f t="shared" si="63"/>
        <v>1322</v>
      </c>
      <c r="J259" s="109">
        <f t="shared" si="63"/>
        <v>1418</v>
      </c>
      <c r="K259" s="109">
        <f t="shared" si="63"/>
        <v>1459</v>
      </c>
      <c r="L259" s="109">
        <f t="shared" si="63"/>
        <v>1639</v>
      </c>
      <c r="M259" s="109">
        <f t="shared" si="63"/>
        <v>1939</v>
      </c>
      <c r="N259" s="109">
        <f t="shared" si="63"/>
        <v>2400</v>
      </c>
      <c r="O259" s="109">
        <f t="shared" si="63"/>
        <v>2603</v>
      </c>
      <c r="P259" s="109">
        <f t="shared" si="63"/>
        <v>2720</v>
      </c>
      <c r="Q259" s="109">
        <f t="shared" si="63"/>
        <v>21150</v>
      </c>
      <c r="R259" s="109">
        <f t="shared" si="63"/>
        <v>0</v>
      </c>
      <c r="S259" s="109">
        <f t="shared" si="63"/>
        <v>0</v>
      </c>
      <c r="T259" s="109">
        <f t="shared" si="63"/>
        <v>0</v>
      </c>
      <c r="U259" s="109">
        <f t="shared" si="63"/>
        <v>0</v>
      </c>
    </row>
    <row r="260" spans="1:21" x14ac:dyDescent="0.2">
      <c r="A260" s="109" t="str">
        <f t="shared" ref="A260:U260" si="64">A70</f>
        <v>Class 3: Flammable Liquids - Environmental containment</v>
      </c>
      <c r="B260" s="109">
        <f t="shared" si="64"/>
        <v>109</v>
      </c>
      <c r="C260" s="109">
        <f t="shared" si="64"/>
        <v>122</v>
      </c>
      <c r="D260" s="109">
        <f t="shared" si="64"/>
        <v>105</v>
      </c>
      <c r="E260" s="109">
        <f t="shared" si="64"/>
        <v>98</v>
      </c>
      <c r="F260" s="109">
        <f t="shared" si="64"/>
        <v>112</v>
      </c>
      <c r="G260" s="109">
        <f t="shared" si="64"/>
        <v>113</v>
      </c>
      <c r="H260" s="109">
        <f t="shared" si="64"/>
        <v>98</v>
      </c>
      <c r="I260" s="109">
        <f t="shared" si="64"/>
        <v>101</v>
      </c>
      <c r="J260" s="109">
        <f t="shared" si="64"/>
        <v>110</v>
      </c>
      <c r="K260" s="109">
        <f t="shared" si="64"/>
        <v>95</v>
      </c>
      <c r="L260" s="109">
        <f t="shared" si="64"/>
        <v>115</v>
      </c>
      <c r="M260" s="109">
        <f t="shared" si="64"/>
        <v>101</v>
      </c>
      <c r="N260" s="109">
        <f t="shared" si="64"/>
        <v>101</v>
      </c>
      <c r="O260" s="109">
        <f t="shared" si="64"/>
        <v>102</v>
      </c>
      <c r="P260" s="109">
        <f t="shared" si="64"/>
        <v>109</v>
      </c>
      <c r="Q260" s="109">
        <f t="shared" si="64"/>
        <v>1591</v>
      </c>
      <c r="R260" s="109">
        <f t="shared" si="64"/>
        <v>0</v>
      </c>
      <c r="S260" s="109">
        <f t="shared" si="64"/>
        <v>0</v>
      </c>
      <c r="T260" s="109">
        <f t="shared" si="64"/>
        <v>0</v>
      </c>
      <c r="U260" s="109">
        <f t="shared" si="64"/>
        <v>0</v>
      </c>
    </row>
    <row r="261" spans="1:21" x14ac:dyDescent="0.2">
      <c r="A261" s="109" t="str">
        <f t="shared" ref="A261:U261" si="65">A71</f>
        <v>Class 3: Flammable Liquids - No containment required</v>
      </c>
      <c r="B261" s="109">
        <f t="shared" si="65"/>
        <v>198</v>
      </c>
      <c r="C261" s="109">
        <f t="shared" si="65"/>
        <v>139</v>
      </c>
      <c r="D261" s="109">
        <f t="shared" si="65"/>
        <v>165</v>
      </c>
      <c r="E261" s="109">
        <f t="shared" si="65"/>
        <v>144</v>
      </c>
      <c r="F261" s="109">
        <f t="shared" si="65"/>
        <v>111</v>
      </c>
      <c r="G261" s="109">
        <f t="shared" si="65"/>
        <v>168</v>
      </c>
      <c r="H261" s="109">
        <f t="shared" si="65"/>
        <v>161</v>
      </c>
      <c r="I261" s="109">
        <f t="shared" si="65"/>
        <v>185</v>
      </c>
      <c r="J261" s="109">
        <f t="shared" si="65"/>
        <v>188</v>
      </c>
      <c r="K261" s="109">
        <f t="shared" si="65"/>
        <v>165</v>
      </c>
      <c r="L261" s="109">
        <f t="shared" si="65"/>
        <v>218</v>
      </c>
      <c r="M261" s="109">
        <f t="shared" si="65"/>
        <v>198</v>
      </c>
      <c r="N261" s="109">
        <f t="shared" si="65"/>
        <v>191</v>
      </c>
      <c r="O261" s="109">
        <f t="shared" si="65"/>
        <v>209</v>
      </c>
      <c r="P261" s="109">
        <f t="shared" si="65"/>
        <v>213</v>
      </c>
      <c r="Q261" s="109">
        <f t="shared" si="65"/>
        <v>2653</v>
      </c>
      <c r="R261" s="109">
        <f t="shared" si="65"/>
        <v>0</v>
      </c>
      <c r="S261" s="109">
        <f t="shared" si="65"/>
        <v>0</v>
      </c>
      <c r="T261" s="109">
        <f t="shared" si="65"/>
        <v>0</v>
      </c>
      <c r="U261" s="109">
        <f t="shared" si="65"/>
        <v>0</v>
      </c>
    </row>
    <row r="262" spans="1:21" x14ac:dyDescent="0.2">
      <c r="A262" s="109" t="str">
        <f t="shared" ref="A262:U262" si="66">A72</f>
        <v>Class 4: Flammable Materials - Environmental containment</v>
      </c>
      <c r="B262" s="109">
        <f t="shared" si="66"/>
        <v>14</v>
      </c>
      <c r="C262" s="109">
        <f t="shared" si="66"/>
        <v>14</v>
      </c>
      <c r="D262" s="109">
        <f t="shared" si="66"/>
        <v>2</v>
      </c>
      <c r="E262" s="109">
        <f t="shared" si="66"/>
        <v>5</v>
      </c>
      <c r="F262" s="109">
        <f t="shared" si="66"/>
        <v>7</v>
      </c>
      <c r="G262" s="109">
        <f t="shared" si="66"/>
        <v>7</v>
      </c>
      <c r="H262" s="109">
        <f t="shared" si="66"/>
        <v>8</v>
      </c>
      <c r="I262" s="109">
        <f t="shared" si="66"/>
        <v>11</v>
      </c>
      <c r="J262" s="109">
        <f t="shared" si="66"/>
        <v>7</v>
      </c>
      <c r="K262" s="109">
        <f t="shared" si="66"/>
        <v>4</v>
      </c>
      <c r="L262" s="109">
        <f t="shared" si="66"/>
        <v>7</v>
      </c>
      <c r="M262" s="109">
        <f t="shared" si="66"/>
        <v>6</v>
      </c>
      <c r="N262" s="109">
        <f t="shared" si="66"/>
        <v>5</v>
      </c>
      <c r="O262" s="109">
        <f t="shared" si="66"/>
        <v>4</v>
      </c>
      <c r="P262" s="109">
        <f t="shared" si="66"/>
        <v>3</v>
      </c>
      <c r="Q262" s="109">
        <f t="shared" si="66"/>
        <v>104</v>
      </c>
      <c r="R262" s="109">
        <f t="shared" si="66"/>
        <v>0</v>
      </c>
      <c r="S262" s="109">
        <f t="shared" si="66"/>
        <v>0</v>
      </c>
      <c r="T262" s="109">
        <f t="shared" si="66"/>
        <v>0</v>
      </c>
      <c r="U262" s="109">
        <f t="shared" si="66"/>
        <v>0</v>
      </c>
    </row>
    <row r="263" spans="1:21" x14ac:dyDescent="0.2">
      <c r="A263" s="109" t="str">
        <f t="shared" ref="A263:U263" si="67">A73</f>
        <v>Class 4: Flammable Materials - No containment required</v>
      </c>
      <c r="B263" s="109">
        <f t="shared" si="67"/>
        <v>94</v>
      </c>
      <c r="C263" s="109">
        <f t="shared" si="67"/>
        <v>89</v>
      </c>
      <c r="D263" s="109">
        <f t="shared" si="67"/>
        <v>38</v>
      </c>
      <c r="E263" s="109">
        <f t="shared" si="67"/>
        <v>20</v>
      </c>
      <c r="F263" s="109">
        <f t="shared" si="67"/>
        <v>23</v>
      </c>
      <c r="G263" s="109">
        <f t="shared" si="67"/>
        <v>41</v>
      </c>
      <c r="H263" s="109">
        <f t="shared" si="67"/>
        <v>33</v>
      </c>
      <c r="I263" s="109">
        <f t="shared" si="67"/>
        <v>24</v>
      </c>
      <c r="J263" s="109">
        <f t="shared" si="67"/>
        <v>19</v>
      </c>
      <c r="K263" s="109">
        <f t="shared" si="67"/>
        <v>18</v>
      </c>
      <c r="L263" s="109">
        <f t="shared" si="67"/>
        <v>18</v>
      </c>
      <c r="M263" s="109">
        <f t="shared" si="67"/>
        <v>24</v>
      </c>
      <c r="N263" s="109">
        <f t="shared" si="67"/>
        <v>40</v>
      </c>
      <c r="O263" s="109">
        <f t="shared" si="67"/>
        <v>22</v>
      </c>
      <c r="P263" s="109">
        <f t="shared" si="67"/>
        <v>23</v>
      </c>
      <c r="Q263" s="109">
        <f t="shared" si="67"/>
        <v>526</v>
      </c>
      <c r="R263" s="109">
        <f t="shared" si="67"/>
        <v>0</v>
      </c>
      <c r="S263" s="109">
        <f t="shared" si="67"/>
        <v>0</v>
      </c>
      <c r="T263" s="109">
        <f t="shared" si="67"/>
        <v>0</v>
      </c>
      <c r="U263" s="109">
        <f t="shared" si="67"/>
        <v>0</v>
      </c>
    </row>
    <row r="264" spans="1:21" x14ac:dyDescent="0.2">
      <c r="A264" s="109" t="str">
        <f t="shared" ref="A264:U264" si="68">A74</f>
        <v>Class 5: Oxidizing Materials - Environmental containment</v>
      </c>
      <c r="B264" s="109">
        <f t="shared" si="68"/>
        <v>7</v>
      </c>
      <c r="C264" s="109">
        <f t="shared" si="68"/>
        <v>8</v>
      </c>
      <c r="D264" s="109">
        <f t="shared" si="68"/>
        <v>7</v>
      </c>
      <c r="E264" s="109">
        <f t="shared" si="68"/>
        <v>10</v>
      </c>
      <c r="F264" s="109">
        <f t="shared" si="68"/>
        <v>6</v>
      </c>
      <c r="G264" s="109">
        <f t="shared" si="68"/>
        <v>10</v>
      </c>
      <c r="H264" s="109">
        <f t="shared" si="68"/>
        <v>8</v>
      </c>
      <c r="I264" s="109">
        <f t="shared" si="68"/>
        <v>14</v>
      </c>
      <c r="J264" s="109">
        <f t="shared" si="68"/>
        <v>6</v>
      </c>
      <c r="K264" s="109">
        <f t="shared" si="68"/>
        <v>9</v>
      </c>
      <c r="L264" s="109">
        <f t="shared" si="68"/>
        <v>7</v>
      </c>
      <c r="M264" s="109">
        <f t="shared" si="68"/>
        <v>9</v>
      </c>
      <c r="N264" s="109">
        <f t="shared" si="68"/>
        <v>10</v>
      </c>
      <c r="O264" s="109">
        <f t="shared" si="68"/>
        <v>10</v>
      </c>
      <c r="P264" s="109">
        <f t="shared" si="68"/>
        <v>5</v>
      </c>
      <c r="Q264" s="109">
        <f t="shared" si="68"/>
        <v>126</v>
      </c>
      <c r="R264" s="109">
        <f t="shared" si="68"/>
        <v>0</v>
      </c>
      <c r="S264" s="109">
        <f t="shared" si="68"/>
        <v>0</v>
      </c>
      <c r="T264" s="109">
        <f t="shared" si="68"/>
        <v>0</v>
      </c>
      <c r="U264" s="109">
        <f t="shared" si="68"/>
        <v>0</v>
      </c>
    </row>
    <row r="265" spans="1:21" x14ac:dyDescent="0.2">
      <c r="A265" s="109" t="str">
        <f t="shared" ref="A265:U265" si="69">A75</f>
        <v>Class 5: Oxidizing Materials - No containment required</v>
      </c>
      <c r="B265" s="109">
        <f t="shared" si="69"/>
        <v>16</v>
      </c>
      <c r="C265" s="109">
        <f t="shared" si="69"/>
        <v>12</v>
      </c>
      <c r="D265" s="109">
        <f t="shared" si="69"/>
        <v>22</v>
      </c>
      <c r="E265" s="109">
        <f t="shared" si="69"/>
        <v>14</v>
      </c>
      <c r="F265" s="109">
        <f t="shared" si="69"/>
        <v>8</v>
      </c>
      <c r="G265" s="109">
        <f t="shared" si="69"/>
        <v>10</v>
      </c>
      <c r="H265" s="109">
        <f t="shared" si="69"/>
        <v>13</v>
      </c>
      <c r="I265" s="109">
        <f t="shared" si="69"/>
        <v>14</v>
      </c>
      <c r="J265" s="109">
        <f t="shared" si="69"/>
        <v>13</v>
      </c>
      <c r="K265" s="109">
        <f t="shared" si="69"/>
        <v>20</v>
      </c>
      <c r="L265" s="109">
        <f t="shared" si="69"/>
        <v>17</v>
      </c>
      <c r="M265" s="109">
        <f t="shared" si="69"/>
        <v>15</v>
      </c>
      <c r="N265" s="109">
        <f t="shared" si="69"/>
        <v>20</v>
      </c>
      <c r="O265" s="109">
        <f t="shared" si="69"/>
        <v>20</v>
      </c>
      <c r="P265" s="109">
        <f t="shared" si="69"/>
        <v>18</v>
      </c>
      <c r="Q265" s="109">
        <f t="shared" si="69"/>
        <v>232</v>
      </c>
      <c r="R265" s="109">
        <f t="shared" si="69"/>
        <v>0</v>
      </c>
      <c r="S265" s="109">
        <f t="shared" si="69"/>
        <v>0</v>
      </c>
      <c r="T265" s="109">
        <f t="shared" si="69"/>
        <v>0</v>
      </c>
      <c r="U265" s="109">
        <f t="shared" si="69"/>
        <v>0</v>
      </c>
    </row>
    <row r="266" spans="1:21" x14ac:dyDescent="0.2">
      <c r="A266" s="109" t="str">
        <f t="shared" ref="A266:U266" si="70">A76</f>
        <v>Class 6: Toxic Materials - Environmental containment</v>
      </c>
      <c r="B266" s="109">
        <f t="shared" si="70"/>
        <v>72</v>
      </c>
      <c r="C266" s="109">
        <f t="shared" si="70"/>
        <v>65</v>
      </c>
      <c r="D266" s="109">
        <f t="shared" si="70"/>
        <v>59</v>
      </c>
      <c r="E266" s="109">
        <f t="shared" si="70"/>
        <v>45</v>
      </c>
      <c r="F266" s="109">
        <f t="shared" si="70"/>
        <v>28</v>
      </c>
      <c r="G266" s="109">
        <f t="shared" si="70"/>
        <v>38</v>
      </c>
      <c r="H266" s="109">
        <f t="shared" si="70"/>
        <v>38</v>
      </c>
      <c r="I266" s="109">
        <f t="shared" si="70"/>
        <v>51</v>
      </c>
      <c r="J266" s="109">
        <f t="shared" si="70"/>
        <v>34</v>
      </c>
      <c r="K266" s="109">
        <f t="shared" si="70"/>
        <v>40</v>
      </c>
      <c r="L266" s="109">
        <f t="shared" si="70"/>
        <v>40</v>
      </c>
      <c r="M266" s="109">
        <f t="shared" si="70"/>
        <v>34</v>
      </c>
      <c r="N266" s="109">
        <f t="shared" si="70"/>
        <v>30</v>
      </c>
      <c r="O266" s="109">
        <f t="shared" si="70"/>
        <v>33</v>
      </c>
      <c r="P266" s="109">
        <f t="shared" si="70"/>
        <v>31</v>
      </c>
      <c r="Q266" s="109">
        <f t="shared" si="70"/>
        <v>638</v>
      </c>
      <c r="R266" s="109">
        <f t="shared" si="70"/>
        <v>0</v>
      </c>
      <c r="S266" s="109">
        <f t="shared" si="70"/>
        <v>0</v>
      </c>
      <c r="T266" s="109">
        <f t="shared" si="70"/>
        <v>0</v>
      </c>
      <c r="U266" s="109">
        <f t="shared" si="70"/>
        <v>0</v>
      </c>
    </row>
    <row r="267" spans="1:21" x14ac:dyDescent="0.2">
      <c r="A267" s="109" t="str">
        <f t="shared" ref="A267:U267" si="71">A77</f>
        <v>Class 6: Toxic Materials - No containment required</v>
      </c>
      <c r="B267" s="109">
        <f t="shared" si="71"/>
        <v>132</v>
      </c>
      <c r="C267" s="109">
        <f t="shared" si="71"/>
        <v>151</v>
      </c>
      <c r="D267" s="109">
        <f t="shared" si="71"/>
        <v>128</v>
      </c>
      <c r="E267" s="109">
        <f t="shared" si="71"/>
        <v>131</v>
      </c>
      <c r="F267" s="109">
        <f t="shared" si="71"/>
        <v>114</v>
      </c>
      <c r="G267" s="109">
        <f t="shared" si="71"/>
        <v>133</v>
      </c>
      <c r="H267" s="109">
        <f t="shared" si="71"/>
        <v>91</v>
      </c>
      <c r="I267" s="109">
        <f t="shared" si="71"/>
        <v>124</v>
      </c>
      <c r="J267" s="109">
        <f t="shared" si="71"/>
        <v>104</v>
      </c>
      <c r="K267" s="109">
        <f t="shared" si="71"/>
        <v>121</v>
      </c>
      <c r="L267" s="109">
        <f t="shared" si="71"/>
        <v>123</v>
      </c>
      <c r="M267" s="109">
        <f t="shared" si="71"/>
        <v>102</v>
      </c>
      <c r="N267" s="109">
        <f t="shared" si="71"/>
        <v>153</v>
      </c>
      <c r="O267" s="109">
        <f t="shared" si="71"/>
        <v>149</v>
      </c>
      <c r="P267" s="109">
        <f t="shared" si="71"/>
        <v>109</v>
      </c>
      <c r="Q267" s="109">
        <f t="shared" si="71"/>
        <v>1865</v>
      </c>
      <c r="R267" s="109">
        <f t="shared" si="71"/>
        <v>0</v>
      </c>
      <c r="S267" s="109">
        <f t="shared" si="71"/>
        <v>0</v>
      </c>
      <c r="T267" s="109">
        <f t="shared" si="71"/>
        <v>0</v>
      </c>
      <c r="U267" s="109">
        <f t="shared" si="71"/>
        <v>0</v>
      </c>
    </row>
    <row r="268" spans="1:21" x14ac:dyDescent="0.2">
      <c r="A268" s="109" t="str">
        <f t="shared" ref="A268:U268" si="72">A78</f>
        <v>Class 7: Radioactive Materials  - Environmental containment</v>
      </c>
      <c r="B268" s="109">
        <f t="shared" si="72"/>
        <v>0</v>
      </c>
      <c r="C268" s="109">
        <f t="shared" si="72"/>
        <v>0</v>
      </c>
      <c r="D268" s="109">
        <f t="shared" si="72"/>
        <v>1</v>
      </c>
      <c r="E268" s="109">
        <f t="shared" si="72"/>
        <v>3</v>
      </c>
      <c r="F268" s="109">
        <f t="shared" si="72"/>
        <v>0</v>
      </c>
      <c r="G268" s="109">
        <f t="shared" si="72"/>
        <v>1</v>
      </c>
      <c r="H268" s="109">
        <f t="shared" si="72"/>
        <v>1</v>
      </c>
      <c r="I268" s="109">
        <f t="shared" si="72"/>
        <v>2</v>
      </c>
      <c r="J268" s="109">
        <f t="shared" si="72"/>
        <v>1</v>
      </c>
      <c r="K268" s="109">
        <f t="shared" si="72"/>
        <v>0</v>
      </c>
      <c r="L268" s="109">
        <f t="shared" si="72"/>
        <v>0</v>
      </c>
      <c r="M268" s="109">
        <f t="shared" si="72"/>
        <v>2</v>
      </c>
      <c r="N268" s="109">
        <f t="shared" si="72"/>
        <v>0</v>
      </c>
      <c r="O268" s="109">
        <f t="shared" si="72"/>
        <v>1</v>
      </c>
      <c r="P268" s="109">
        <f t="shared" si="72"/>
        <v>2</v>
      </c>
      <c r="Q268" s="109">
        <f t="shared" si="72"/>
        <v>14</v>
      </c>
      <c r="R268" s="109">
        <f t="shared" si="72"/>
        <v>0</v>
      </c>
      <c r="S268" s="109">
        <f t="shared" si="72"/>
        <v>0</v>
      </c>
      <c r="T268" s="109">
        <f t="shared" si="72"/>
        <v>0</v>
      </c>
      <c r="U268" s="109">
        <f t="shared" si="72"/>
        <v>0</v>
      </c>
    </row>
    <row r="269" spans="1:21" x14ac:dyDescent="0.2">
      <c r="A269" s="109" t="str">
        <f t="shared" ref="A269:U269" si="73">A79</f>
        <v>Class 7: Radioactive Materials  - No containment required</v>
      </c>
      <c r="B269" s="109">
        <f t="shared" si="73"/>
        <v>3</v>
      </c>
      <c r="C269" s="109">
        <f t="shared" si="73"/>
        <v>1</v>
      </c>
      <c r="D269" s="109">
        <f t="shared" si="73"/>
        <v>3</v>
      </c>
      <c r="E269" s="109">
        <f t="shared" si="73"/>
        <v>5</v>
      </c>
      <c r="F269" s="109">
        <f t="shared" si="73"/>
        <v>6</v>
      </c>
      <c r="G269" s="109">
        <f t="shared" si="73"/>
        <v>2</v>
      </c>
      <c r="H269" s="109">
        <f t="shared" si="73"/>
        <v>9</v>
      </c>
      <c r="I269" s="109">
        <f t="shared" si="73"/>
        <v>7</v>
      </c>
      <c r="J269" s="109">
        <f t="shared" si="73"/>
        <v>8</v>
      </c>
      <c r="K269" s="109">
        <f t="shared" si="73"/>
        <v>3</v>
      </c>
      <c r="L269" s="109">
        <f t="shared" si="73"/>
        <v>4</v>
      </c>
      <c r="M269" s="109">
        <f t="shared" si="73"/>
        <v>3</v>
      </c>
      <c r="N269" s="109">
        <f t="shared" si="73"/>
        <v>5</v>
      </c>
      <c r="O269" s="109">
        <f t="shared" si="73"/>
        <v>7</v>
      </c>
      <c r="P269" s="109">
        <f t="shared" si="73"/>
        <v>6</v>
      </c>
      <c r="Q269" s="109">
        <f t="shared" si="73"/>
        <v>72</v>
      </c>
      <c r="R269" s="109">
        <f t="shared" si="73"/>
        <v>0</v>
      </c>
      <c r="S269" s="109">
        <f t="shared" si="73"/>
        <v>0</v>
      </c>
      <c r="T269" s="109">
        <f t="shared" si="73"/>
        <v>0</v>
      </c>
      <c r="U269" s="109">
        <f t="shared" si="73"/>
        <v>0</v>
      </c>
    </row>
    <row r="270" spans="1:21" x14ac:dyDescent="0.2">
      <c r="A270" s="109" t="str">
        <f t="shared" ref="A270:U270" si="74">A80</f>
        <v>Class 8: Corrosive Materials - Environmental containment</v>
      </c>
      <c r="B270" s="109">
        <f t="shared" si="74"/>
        <v>55</v>
      </c>
      <c r="C270" s="109">
        <f t="shared" si="74"/>
        <v>36</v>
      </c>
      <c r="D270" s="109">
        <f t="shared" si="74"/>
        <v>42</v>
      </c>
      <c r="E270" s="109">
        <f t="shared" si="74"/>
        <v>36</v>
      </c>
      <c r="F270" s="109">
        <f t="shared" si="74"/>
        <v>35</v>
      </c>
      <c r="G270" s="109">
        <f t="shared" si="74"/>
        <v>43</v>
      </c>
      <c r="H270" s="109">
        <f t="shared" si="74"/>
        <v>46</v>
      </c>
      <c r="I270" s="109">
        <f t="shared" si="74"/>
        <v>43</v>
      </c>
      <c r="J270" s="109">
        <f t="shared" si="74"/>
        <v>56</v>
      </c>
      <c r="K270" s="109">
        <f t="shared" si="74"/>
        <v>47</v>
      </c>
      <c r="L270" s="109">
        <f t="shared" si="74"/>
        <v>39</v>
      </c>
      <c r="M270" s="109">
        <f t="shared" si="74"/>
        <v>34</v>
      </c>
      <c r="N270" s="109">
        <f t="shared" si="74"/>
        <v>34</v>
      </c>
      <c r="O270" s="109">
        <f t="shared" si="74"/>
        <v>40</v>
      </c>
      <c r="P270" s="109">
        <f t="shared" si="74"/>
        <v>35</v>
      </c>
      <c r="Q270" s="109">
        <f t="shared" si="74"/>
        <v>621</v>
      </c>
      <c r="R270" s="109">
        <f t="shared" si="74"/>
        <v>0</v>
      </c>
      <c r="S270" s="109">
        <f t="shared" si="74"/>
        <v>0</v>
      </c>
      <c r="T270" s="109">
        <f t="shared" si="74"/>
        <v>0</v>
      </c>
      <c r="U270" s="109">
        <f t="shared" si="74"/>
        <v>0</v>
      </c>
    </row>
    <row r="271" spans="1:21" x14ac:dyDescent="0.2">
      <c r="A271" s="109" t="str">
        <f t="shared" ref="A271:U271" si="75">A81</f>
        <v>Class 8: Corrosive Materials - No containment required</v>
      </c>
      <c r="B271" s="109">
        <f t="shared" si="75"/>
        <v>75</v>
      </c>
      <c r="C271" s="109">
        <f t="shared" si="75"/>
        <v>75</v>
      </c>
      <c r="D271" s="109">
        <f t="shared" si="75"/>
        <v>78</v>
      </c>
      <c r="E271" s="109">
        <f t="shared" si="75"/>
        <v>47</v>
      </c>
      <c r="F271" s="109">
        <f t="shared" si="75"/>
        <v>60</v>
      </c>
      <c r="G271" s="109">
        <f t="shared" si="75"/>
        <v>74</v>
      </c>
      <c r="H271" s="109">
        <f t="shared" si="75"/>
        <v>60</v>
      </c>
      <c r="I271" s="109">
        <f t="shared" si="75"/>
        <v>132</v>
      </c>
      <c r="J271" s="109">
        <f t="shared" si="75"/>
        <v>143</v>
      </c>
      <c r="K271" s="109">
        <f t="shared" si="75"/>
        <v>165</v>
      </c>
      <c r="L271" s="109">
        <f t="shared" si="75"/>
        <v>123</v>
      </c>
      <c r="M271" s="109">
        <f t="shared" si="75"/>
        <v>102</v>
      </c>
      <c r="N271" s="109">
        <f t="shared" si="75"/>
        <v>116</v>
      </c>
      <c r="O271" s="109">
        <f t="shared" si="75"/>
        <v>109</v>
      </c>
      <c r="P271" s="109">
        <f t="shared" si="75"/>
        <v>110</v>
      </c>
      <c r="Q271" s="109">
        <f t="shared" si="75"/>
        <v>1469</v>
      </c>
      <c r="R271" s="109">
        <f t="shared" si="75"/>
        <v>0</v>
      </c>
      <c r="S271" s="109">
        <f t="shared" si="75"/>
        <v>0</v>
      </c>
      <c r="T271" s="109">
        <f t="shared" si="75"/>
        <v>0</v>
      </c>
      <c r="U271" s="109">
        <f t="shared" si="75"/>
        <v>0</v>
      </c>
    </row>
    <row r="272" spans="1:21" x14ac:dyDescent="0.2">
      <c r="A272" s="109" t="str">
        <f t="shared" ref="A272:U272" si="76">A82</f>
        <v>Class 9: Miscellaneous Dangerous Goods - Environmental containment</v>
      </c>
      <c r="B272" s="109">
        <f t="shared" si="76"/>
        <v>18</v>
      </c>
      <c r="C272" s="109">
        <f t="shared" si="76"/>
        <v>16</v>
      </c>
      <c r="D272" s="109">
        <f t="shared" si="76"/>
        <v>9</v>
      </c>
      <c r="E272" s="109">
        <f t="shared" si="76"/>
        <v>11</v>
      </c>
      <c r="F272" s="109">
        <f t="shared" si="76"/>
        <v>10</v>
      </c>
      <c r="G272" s="109">
        <f t="shared" si="76"/>
        <v>11</v>
      </c>
      <c r="H272" s="109">
        <f t="shared" si="76"/>
        <v>9</v>
      </c>
      <c r="I272" s="109">
        <f t="shared" si="76"/>
        <v>6</v>
      </c>
      <c r="J272" s="109">
        <f t="shared" si="76"/>
        <v>13</v>
      </c>
      <c r="K272" s="109">
        <f t="shared" si="76"/>
        <v>19</v>
      </c>
      <c r="L272" s="109">
        <f t="shared" si="76"/>
        <v>9</v>
      </c>
      <c r="M272" s="109">
        <f t="shared" si="76"/>
        <v>10</v>
      </c>
      <c r="N272" s="109">
        <f t="shared" si="76"/>
        <v>3</v>
      </c>
      <c r="O272" s="109">
        <f t="shared" si="76"/>
        <v>6</v>
      </c>
      <c r="P272" s="109">
        <f t="shared" si="76"/>
        <v>8</v>
      </c>
      <c r="Q272" s="109">
        <f t="shared" si="76"/>
        <v>158</v>
      </c>
      <c r="R272" s="109">
        <f t="shared" si="76"/>
        <v>0</v>
      </c>
      <c r="S272" s="109">
        <f t="shared" si="76"/>
        <v>0</v>
      </c>
      <c r="T272" s="109">
        <f t="shared" si="76"/>
        <v>0</v>
      </c>
      <c r="U272" s="109">
        <f t="shared" si="76"/>
        <v>0</v>
      </c>
    </row>
    <row r="273" spans="1:21" x14ac:dyDescent="0.2">
      <c r="A273" s="109" t="str">
        <f t="shared" ref="A273:U273" si="77">A83</f>
        <v>Class 9: Miscellaneous Dangerous Goods - No containment required</v>
      </c>
      <c r="B273" s="109">
        <f t="shared" si="77"/>
        <v>23</v>
      </c>
      <c r="C273" s="109">
        <f t="shared" si="77"/>
        <v>30</v>
      </c>
      <c r="D273" s="109">
        <f t="shared" si="77"/>
        <v>14</v>
      </c>
      <c r="E273" s="109">
        <f t="shared" si="77"/>
        <v>17</v>
      </c>
      <c r="F273" s="109">
        <f t="shared" si="77"/>
        <v>18</v>
      </c>
      <c r="G273" s="109">
        <f t="shared" si="77"/>
        <v>23</v>
      </c>
      <c r="H273" s="109">
        <f t="shared" si="77"/>
        <v>29</v>
      </c>
      <c r="I273" s="109">
        <f t="shared" si="77"/>
        <v>14</v>
      </c>
      <c r="J273" s="109">
        <f t="shared" si="77"/>
        <v>8</v>
      </c>
      <c r="K273" s="109">
        <f t="shared" si="77"/>
        <v>31</v>
      </c>
      <c r="L273" s="109">
        <f t="shared" si="77"/>
        <v>19</v>
      </c>
      <c r="M273" s="109">
        <f t="shared" si="77"/>
        <v>27</v>
      </c>
      <c r="N273" s="109">
        <f t="shared" si="77"/>
        <v>18</v>
      </c>
      <c r="O273" s="109">
        <f t="shared" si="77"/>
        <v>21</v>
      </c>
      <c r="P273" s="109">
        <f t="shared" si="77"/>
        <v>25</v>
      </c>
      <c r="Q273" s="109">
        <f t="shared" si="77"/>
        <v>317</v>
      </c>
      <c r="R273" s="109">
        <f t="shared" si="77"/>
        <v>0</v>
      </c>
      <c r="S273" s="109">
        <f t="shared" si="77"/>
        <v>0</v>
      </c>
      <c r="T273" s="109">
        <f t="shared" si="77"/>
        <v>0</v>
      </c>
      <c r="U273" s="109">
        <f t="shared" si="77"/>
        <v>0</v>
      </c>
    </row>
    <row r="274" spans="1:21" x14ac:dyDescent="0.2">
      <c r="A274" s="109" t="str">
        <f t="shared" ref="A274:U274" si="78">A84</f>
        <v>Combination of substances - Environmental containment</v>
      </c>
      <c r="B274" s="109">
        <f t="shared" si="78"/>
        <v>34</v>
      </c>
      <c r="C274" s="109">
        <f t="shared" si="78"/>
        <v>25</v>
      </c>
      <c r="D274" s="109">
        <f t="shared" si="78"/>
        <v>24</v>
      </c>
      <c r="E274" s="109">
        <f t="shared" si="78"/>
        <v>32</v>
      </c>
      <c r="F274" s="109">
        <f t="shared" si="78"/>
        <v>28</v>
      </c>
      <c r="G274" s="109">
        <f t="shared" si="78"/>
        <v>18</v>
      </c>
      <c r="H274" s="109">
        <f t="shared" si="78"/>
        <v>36</v>
      </c>
      <c r="I274" s="109">
        <f t="shared" si="78"/>
        <v>29</v>
      </c>
      <c r="J274" s="109">
        <f t="shared" si="78"/>
        <v>27</v>
      </c>
      <c r="K274" s="109">
        <f t="shared" si="78"/>
        <v>33</v>
      </c>
      <c r="L274" s="109">
        <f t="shared" si="78"/>
        <v>24</v>
      </c>
      <c r="M274" s="109">
        <f t="shared" si="78"/>
        <v>23</v>
      </c>
      <c r="N274" s="109">
        <f t="shared" si="78"/>
        <v>25</v>
      </c>
      <c r="O274" s="109">
        <f t="shared" si="78"/>
        <v>19</v>
      </c>
      <c r="P274" s="109">
        <f t="shared" si="78"/>
        <v>24</v>
      </c>
      <c r="Q274" s="109">
        <f t="shared" si="78"/>
        <v>401</v>
      </c>
      <c r="R274" s="109">
        <f t="shared" si="78"/>
        <v>0</v>
      </c>
      <c r="S274" s="109">
        <f t="shared" si="78"/>
        <v>0</v>
      </c>
      <c r="T274" s="109">
        <f t="shared" si="78"/>
        <v>0</v>
      </c>
      <c r="U274" s="109">
        <f t="shared" si="78"/>
        <v>0</v>
      </c>
    </row>
    <row r="275" spans="1:21" x14ac:dyDescent="0.2">
      <c r="A275" s="109" t="str">
        <f t="shared" ref="A275:U275" si="79">A85</f>
        <v>Combination of substances - No containment required</v>
      </c>
      <c r="B275" s="109">
        <f t="shared" si="79"/>
        <v>77</v>
      </c>
      <c r="C275" s="109">
        <f t="shared" si="79"/>
        <v>67</v>
      </c>
      <c r="D275" s="109">
        <f t="shared" si="79"/>
        <v>83</v>
      </c>
      <c r="E275" s="109">
        <f t="shared" si="79"/>
        <v>78</v>
      </c>
      <c r="F275" s="109">
        <f t="shared" si="79"/>
        <v>74</v>
      </c>
      <c r="G275" s="109">
        <f t="shared" si="79"/>
        <v>75</v>
      </c>
      <c r="H275" s="109">
        <f t="shared" si="79"/>
        <v>80</v>
      </c>
      <c r="I275" s="109">
        <f t="shared" si="79"/>
        <v>114</v>
      </c>
      <c r="J275" s="109">
        <f t="shared" si="79"/>
        <v>117</v>
      </c>
      <c r="K275" s="109">
        <f t="shared" si="79"/>
        <v>125</v>
      </c>
      <c r="L275" s="109">
        <f t="shared" si="79"/>
        <v>115</v>
      </c>
      <c r="M275" s="109">
        <f t="shared" si="79"/>
        <v>131</v>
      </c>
      <c r="N275" s="109">
        <f t="shared" si="79"/>
        <v>136</v>
      </c>
      <c r="O275" s="109">
        <f t="shared" si="79"/>
        <v>147</v>
      </c>
      <c r="P275" s="109">
        <f t="shared" si="79"/>
        <v>146</v>
      </c>
      <c r="Q275" s="109">
        <f t="shared" si="79"/>
        <v>1565</v>
      </c>
      <c r="R275" s="109">
        <f t="shared" si="79"/>
        <v>0</v>
      </c>
      <c r="S275" s="109">
        <f t="shared" si="79"/>
        <v>0</v>
      </c>
      <c r="T275" s="109">
        <f t="shared" si="79"/>
        <v>0</v>
      </c>
      <c r="U275" s="109">
        <f t="shared" si="79"/>
        <v>0</v>
      </c>
    </row>
    <row r="276" spans="1:21" x14ac:dyDescent="0.2">
      <c r="A276" s="109" t="str">
        <f t="shared" ref="A276:U276" si="80">A86</f>
        <v>Unknown - Environmental containment</v>
      </c>
      <c r="B276" s="109">
        <f t="shared" si="80"/>
        <v>48</v>
      </c>
      <c r="C276" s="109">
        <f t="shared" si="80"/>
        <v>31</v>
      </c>
      <c r="D276" s="109">
        <f t="shared" si="80"/>
        <v>26</v>
      </c>
      <c r="E276" s="109">
        <f t="shared" si="80"/>
        <v>35</v>
      </c>
      <c r="F276" s="109">
        <f t="shared" si="80"/>
        <v>33</v>
      </c>
      <c r="G276" s="109">
        <f t="shared" si="80"/>
        <v>45</v>
      </c>
      <c r="H276" s="109">
        <f t="shared" si="80"/>
        <v>38</v>
      </c>
      <c r="I276" s="109">
        <f t="shared" si="80"/>
        <v>50</v>
      </c>
      <c r="J276" s="109">
        <f t="shared" si="80"/>
        <v>68</v>
      </c>
      <c r="K276" s="109">
        <f t="shared" si="80"/>
        <v>55</v>
      </c>
      <c r="L276" s="109">
        <f t="shared" si="80"/>
        <v>35</v>
      </c>
      <c r="M276" s="109">
        <f t="shared" si="80"/>
        <v>46</v>
      </c>
      <c r="N276" s="109">
        <f t="shared" si="80"/>
        <v>30</v>
      </c>
      <c r="O276" s="109">
        <f t="shared" si="80"/>
        <v>49</v>
      </c>
      <c r="P276" s="109">
        <f t="shared" si="80"/>
        <v>44</v>
      </c>
      <c r="Q276" s="109">
        <f t="shared" si="80"/>
        <v>633</v>
      </c>
      <c r="R276" s="109">
        <f t="shared" si="80"/>
        <v>0</v>
      </c>
      <c r="S276" s="109">
        <f t="shared" si="80"/>
        <v>0</v>
      </c>
      <c r="T276" s="109">
        <f t="shared" si="80"/>
        <v>0</v>
      </c>
      <c r="U276" s="109">
        <f t="shared" si="80"/>
        <v>0</v>
      </c>
    </row>
    <row r="277" spans="1:21" x14ac:dyDescent="0.2">
      <c r="A277" s="109" t="str">
        <f t="shared" ref="A277:U277" si="81">A87</f>
        <v>Unknown - No containment required</v>
      </c>
      <c r="B277" s="109">
        <f t="shared" si="81"/>
        <v>186</v>
      </c>
      <c r="C277" s="109">
        <f t="shared" si="81"/>
        <v>186</v>
      </c>
      <c r="D277" s="109">
        <f t="shared" si="81"/>
        <v>169</v>
      </c>
      <c r="E277" s="109">
        <f t="shared" si="81"/>
        <v>184</v>
      </c>
      <c r="F277" s="109">
        <f t="shared" si="81"/>
        <v>194</v>
      </c>
      <c r="G277" s="109">
        <f t="shared" si="81"/>
        <v>227</v>
      </c>
      <c r="H277" s="109">
        <f t="shared" si="81"/>
        <v>216</v>
      </c>
      <c r="I277" s="109">
        <f t="shared" si="81"/>
        <v>338</v>
      </c>
      <c r="J277" s="109">
        <f t="shared" si="81"/>
        <v>404</v>
      </c>
      <c r="K277" s="109">
        <f t="shared" si="81"/>
        <v>421</v>
      </c>
      <c r="L277" s="109">
        <f t="shared" si="81"/>
        <v>359</v>
      </c>
      <c r="M277" s="109">
        <f t="shared" si="81"/>
        <v>409</v>
      </c>
      <c r="N277" s="109">
        <f t="shared" si="81"/>
        <v>408</v>
      </c>
      <c r="O277" s="109">
        <f t="shared" si="81"/>
        <v>447</v>
      </c>
      <c r="P277" s="109">
        <f t="shared" si="81"/>
        <v>520</v>
      </c>
      <c r="Q277" s="109">
        <f t="shared" si="81"/>
        <v>4668</v>
      </c>
      <c r="R277" s="109">
        <f t="shared" si="81"/>
        <v>0</v>
      </c>
      <c r="S277" s="109">
        <f t="shared" si="81"/>
        <v>0</v>
      </c>
      <c r="T277" s="109">
        <f t="shared" si="81"/>
        <v>0</v>
      </c>
      <c r="U277" s="109">
        <f t="shared" si="81"/>
        <v>0</v>
      </c>
    </row>
    <row r="278" spans="1:21" x14ac:dyDescent="0.2">
      <c r="A278" s="109" t="str">
        <f t="shared" ref="A278:U278" si="82">A88</f>
        <v>Lift release</v>
      </c>
      <c r="B278" s="109">
        <f t="shared" si="82"/>
        <v>16592</v>
      </c>
      <c r="C278" s="109">
        <f t="shared" si="82"/>
        <v>14176</v>
      </c>
      <c r="D278" s="109">
        <f t="shared" si="82"/>
        <v>12648</v>
      </c>
      <c r="E278" s="109">
        <f t="shared" si="82"/>
        <v>11194</v>
      </c>
      <c r="F278" s="109">
        <f t="shared" si="82"/>
        <v>10231</v>
      </c>
      <c r="G278" s="109">
        <f t="shared" si="82"/>
        <v>10416</v>
      </c>
      <c r="H278" s="109">
        <f t="shared" si="82"/>
        <v>10980</v>
      </c>
      <c r="I278" s="109">
        <f t="shared" si="82"/>
        <v>11259</v>
      </c>
      <c r="J278" s="109">
        <f t="shared" si="82"/>
        <v>11514</v>
      </c>
      <c r="K278" s="109">
        <f t="shared" si="82"/>
        <v>11710</v>
      </c>
      <c r="L278" s="109">
        <f t="shared" si="82"/>
        <v>7931</v>
      </c>
      <c r="M278" s="109">
        <f t="shared" si="82"/>
        <v>11087</v>
      </c>
      <c r="N278" s="109">
        <f t="shared" si="82"/>
        <v>12560</v>
      </c>
      <c r="O278" s="109">
        <f t="shared" si="82"/>
        <v>12546</v>
      </c>
      <c r="P278" s="109">
        <f t="shared" si="82"/>
        <v>12595</v>
      </c>
      <c r="Q278" s="109">
        <f t="shared" si="82"/>
        <v>177439</v>
      </c>
      <c r="R278" s="109">
        <f t="shared" si="82"/>
        <v>0</v>
      </c>
      <c r="S278" s="109">
        <f t="shared" si="82"/>
        <v>0</v>
      </c>
      <c r="T278" s="109">
        <f t="shared" si="82"/>
        <v>0</v>
      </c>
      <c r="U278" s="109">
        <f t="shared" si="82"/>
        <v>0</v>
      </c>
    </row>
    <row r="279" spans="1:21" x14ac:dyDescent="0.2">
      <c r="A279" s="109" t="str">
        <f t="shared" ref="A279:U279" si="83">A89</f>
        <v>For able bodied person not in distress</v>
      </c>
      <c r="B279" s="109">
        <f t="shared" si="83"/>
        <v>12007</v>
      </c>
      <c r="C279" s="109">
        <f t="shared" si="83"/>
        <v>10035</v>
      </c>
      <c r="D279" s="109">
        <f t="shared" si="83"/>
        <v>8761</v>
      </c>
      <c r="E279" s="109">
        <f t="shared" si="83"/>
        <v>7466</v>
      </c>
      <c r="F279" s="109">
        <f t="shared" si="83"/>
        <v>6535</v>
      </c>
      <c r="G279" s="109">
        <f t="shared" si="83"/>
        <v>6818</v>
      </c>
      <c r="H279" s="109">
        <f t="shared" si="83"/>
        <v>7147</v>
      </c>
      <c r="I279" s="109">
        <f t="shared" si="83"/>
        <v>7476</v>
      </c>
      <c r="J279" s="109">
        <f t="shared" si="83"/>
        <v>7929</v>
      </c>
      <c r="K279" s="109">
        <f t="shared" si="83"/>
        <v>8063</v>
      </c>
      <c r="L279" s="109">
        <f t="shared" si="83"/>
        <v>5738</v>
      </c>
      <c r="M279" s="109">
        <f t="shared" si="83"/>
        <v>7898</v>
      </c>
      <c r="N279" s="109">
        <f t="shared" si="83"/>
        <v>9053</v>
      </c>
      <c r="O279" s="109">
        <f t="shared" si="83"/>
        <v>8959</v>
      </c>
      <c r="P279" s="109">
        <f t="shared" si="83"/>
        <v>9266</v>
      </c>
      <c r="Q279" s="109">
        <f t="shared" si="83"/>
        <v>123151</v>
      </c>
      <c r="R279" s="109">
        <f t="shared" si="83"/>
        <v>0</v>
      </c>
      <c r="S279" s="109">
        <f t="shared" si="83"/>
        <v>0</v>
      </c>
      <c r="T279" s="109">
        <f t="shared" si="83"/>
        <v>0</v>
      </c>
      <c r="U279" s="109">
        <f t="shared" si="83"/>
        <v>0</v>
      </c>
    </row>
    <row r="280" spans="1:21" x14ac:dyDescent="0.2">
      <c r="A280" s="109" t="str">
        <f t="shared" ref="A280:U280" si="84">A90</f>
        <v>For child</v>
      </c>
      <c r="B280" s="109">
        <f t="shared" si="84"/>
        <v>445</v>
      </c>
      <c r="C280" s="109">
        <f t="shared" si="84"/>
        <v>448</v>
      </c>
      <c r="D280" s="109">
        <f t="shared" si="84"/>
        <v>418</v>
      </c>
      <c r="E280" s="109">
        <f t="shared" si="84"/>
        <v>410</v>
      </c>
      <c r="F280" s="109">
        <f t="shared" si="84"/>
        <v>420</v>
      </c>
      <c r="G280" s="109">
        <f t="shared" si="84"/>
        <v>420</v>
      </c>
      <c r="H280" s="109">
        <f t="shared" si="84"/>
        <v>449</v>
      </c>
      <c r="I280" s="109">
        <f t="shared" si="84"/>
        <v>464</v>
      </c>
      <c r="J280" s="109">
        <f t="shared" si="84"/>
        <v>429</v>
      </c>
      <c r="K280" s="109">
        <f t="shared" si="84"/>
        <v>439</v>
      </c>
      <c r="L280" s="109">
        <f t="shared" si="84"/>
        <v>206</v>
      </c>
      <c r="M280" s="109">
        <f t="shared" si="84"/>
        <v>321</v>
      </c>
      <c r="N280" s="109">
        <f t="shared" si="84"/>
        <v>448</v>
      </c>
      <c r="O280" s="109">
        <f t="shared" si="84"/>
        <v>453</v>
      </c>
      <c r="P280" s="109">
        <f t="shared" si="84"/>
        <v>423</v>
      </c>
      <c r="Q280" s="109">
        <f t="shared" si="84"/>
        <v>6193</v>
      </c>
      <c r="R280" s="109">
        <f t="shared" si="84"/>
        <v>0</v>
      </c>
      <c r="S280" s="109">
        <f t="shared" si="84"/>
        <v>0</v>
      </c>
      <c r="T280" s="109">
        <f t="shared" si="84"/>
        <v>0</v>
      </c>
      <c r="U280" s="109">
        <f t="shared" si="84"/>
        <v>0</v>
      </c>
    </row>
    <row r="281" spans="1:21" x14ac:dyDescent="0.2">
      <c r="A281" s="109" t="str">
        <f t="shared" ref="A281:U281" si="85">A91</f>
        <v>For medical case</v>
      </c>
      <c r="B281" s="109">
        <f t="shared" si="85"/>
        <v>211</v>
      </c>
      <c r="C281" s="109">
        <f t="shared" si="85"/>
        <v>213</v>
      </c>
      <c r="D281" s="109">
        <f t="shared" si="85"/>
        <v>201</v>
      </c>
      <c r="E281" s="109">
        <f t="shared" si="85"/>
        <v>222</v>
      </c>
      <c r="F281" s="109">
        <f t="shared" si="85"/>
        <v>214</v>
      </c>
      <c r="G281" s="109">
        <f t="shared" si="85"/>
        <v>219</v>
      </c>
      <c r="H281" s="109">
        <f t="shared" si="85"/>
        <v>229</v>
      </c>
      <c r="I281" s="109">
        <f t="shared" si="85"/>
        <v>218</v>
      </c>
      <c r="J281" s="109">
        <f t="shared" si="85"/>
        <v>219</v>
      </c>
      <c r="K281" s="109">
        <f t="shared" si="85"/>
        <v>201</v>
      </c>
      <c r="L281" s="109">
        <f t="shared" si="85"/>
        <v>116</v>
      </c>
      <c r="M281" s="109">
        <f t="shared" si="85"/>
        <v>164</v>
      </c>
      <c r="N281" s="109">
        <f t="shared" si="85"/>
        <v>161</v>
      </c>
      <c r="O281" s="109">
        <f t="shared" si="85"/>
        <v>177</v>
      </c>
      <c r="P281" s="109">
        <f t="shared" si="85"/>
        <v>149</v>
      </c>
      <c r="Q281" s="109">
        <f t="shared" si="85"/>
        <v>2914</v>
      </c>
      <c r="R281" s="109">
        <f t="shared" si="85"/>
        <v>0</v>
      </c>
      <c r="S281" s="109">
        <f t="shared" si="85"/>
        <v>0</v>
      </c>
      <c r="T281" s="109">
        <f t="shared" si="85"/>
        <v>0</v>
      </c>
      <c r="U281" s="109">
        <f t="shared" si="85"/>
        <v>0</v>
      </c>
    </row>
    <row r="282" spans="1:21" x14ac:dyDescent="0.2">
      <c r="A282" s="109" t="str">
        <f t="shared" ref="A282:U282" si="86">A92</f>
        <v>For person in distress</v>
      </c>
      <c r="B282" s="109">
        <f t="shared" si="86"/>
        <v>2256</v>
      </c>
      <c r="C282" s="109">
        <f t="shared" si="86"/>
        <v>2214</v>
      </c>
      <c r="D282" s="109">
        <f t="shared" si="86"/>
        <v>1940</v>
      </c>
      <c r="E282" s="109">
        <f t="shared" si="86"/>
        <v>2037</v>
      </c>
      <c r="F282" s="109">
        <f t="shared" si="86"/>
        <v>1983</v>
      </c>
      <c r="G282" s="109">
        <f t="shared" si="86"/>
        <v>2001</v>
      </c>
      <c r="H282" s="109">
        <f t="shared" si="86"/>
        <v>2118</v>
      </c>
      <c r="I282" s="109">
        <f t="shared" si="86"/>
        <v>2151</v>
      </c>
      <c r="J282" s="109">
        <f t="shared" si="86"/>
        <v>2021</v>
      </c>
      <c r="K282" s="109">
        <f t="shared" si="86"/>
        <v>2054</v>
      </c>
      <c r="L282" s="109">
        <f t="shared" si="86"/>
        <v>1256</v>
      </c>
      <c r="M282" s="109">
        <f t="shared" si="86"/>
        <v>1855</v>
      </c>
      <c r="N282" s="109">
        <f t="shared" si="86"/>
        <v>1976</v>
      </c>
      <c r="O282" s="109">
        <f t="shared" si="86"/>
        <v>1995</v>
      </c>
      <c r="P282" s="109">
        <f t="shared" si="86"/>
        <v>1875</v>
      </c>
      <c r="Q282" s="109">
        <f t="shared" si="86"/>
        <v>29732</v>
      </c>
      <c r="R282" s="109">
        <f t="shared" si="86"/>
        <v>0</v>
      </c>
      <c r="S282" s="109">
        <f t="shared" si="86"/>
        <v>0</v>
      </c>
      <c r="T282" s="109">
        <f t="shared" si="86"/>
        <v>0</v>
      </c>
      <c r="U282" s="109">
        <f t="shared" si="86"/>
        <v>0</v>
      </c>
    </row>
    <row r="283" spans="1:21" x14ac:dyDescent="0.2">
      <c r="A283" s="109" t="str">
        <f t="shared" ref="A283:U283" si="87">A93</f>
        <v>No persons involved</v>
      </c>
      <c r="B283" s="109">
        <f t="shared" si="87"/>
        <v>1673</v>
      </c>
      <c r="C283" s="109">
        <f t="shared" si="87"/>
        <v>1266</v>
      </c>
      <c r="D283" s="109">
        <f t="shared" si="87"/>
        <v>968</v>
      </c>
      <c r="E283" s="109">
        <f t="shared" si="87"/>
        <v>757</v>
      </c>
      <c r="F283" s="109">
        <f t="shared" si="87"/>
        <v>794</v>
      </c>
      <c r="G283" s="109">
        <f t="shared" si="87"/>
        <v>698</v>
      </c>
      <c r="H283" s="109">
        <f t="shared" si="87"/>
        <v>772</v>
      </c>
      <c r="I283" s="109">
        <f t="shared" si="87"/>
        <v>703</v>
      </c>
      <c r="J283" s="109">
        <f t="shared" si="87"/>
        <v>679</v>
      </c>
      <c r="K283" s="109">
        <f t="shared" si="87"/>
        <v>685</v>
      </c>
      <c r="L283" s="109">
        <f t="shared" si="87"/>
        <v>467</v>
      </c>
      <c r="M283" s="109">
        <f t="shared" si="87"/>
        <v>635</v>
      </c>
      <c r="N283" s="109">
        <f t="shared" si="87"/>
        <v>707</v>
      </c>
      <c r="O283" s="109">
        <f t="shared" si="87"/>
        <v>677</v>
      </c>
      <c r="P283" s="109">
        <f t="shared" si="87"/>
        <v>621</v>
      </c>
      <c r="Q283" s="109">
        <f t="shared" si="87"/>
        <v>12102</v>
      </c>
      <c r="R283" s="109">
        <f t="shared" si="87"/>
        <v>0</v>
      </c>
      <c r="S283" s="109">
        <f t="shared" si="87"/>
        <v>0</v>
      </c>
      <c r="T283" s="109">
        <f t="shared" si="87"/>
        <v>0</v>
      </c>
      <c r="U283" s="109">
        <f t="shared" si="87"/>
        <v>0</v>
      </c>
    </row>
    <row r="284" spans="1:21" x14ac:dyDescent="0.2">
      <c r="A284" s="109" t="str">
        <f t="shared" ref="A284:U284" si="88">A94</f>
        <v>Other</v>
      </c>
      <c r="B284" s="109">
        <f t="shared" si="88"/>
        <v>0</v>
      </c>
      <c r="C284" s="109">
        <f t="shared" si="88"/>
        <v>0</v>
      </c>
      <c r="D284" s="109">
        <f t="shared" si="88"/>
        <v>360</v>
      </c>
      <c r="E284" s="109">
        <f t="shared" si="88"/>
        <v>302</v>
      </c>
      <c r="F284" s="109">
        <f t="shared" si="88"/>
        <v>285</v>
      </c>
      <c r="G284" s="109">
        <f t="shared" si="88"/>
        <v>260</v>
      </c>
      <c r="H284" s="109">
        <f t="shared" si="88"/>
        <v>265</v>
      </c>
      <c r="I284" s="109">
        <f t="shared" si="88"/>
        <v>247</v>
      </c>
      <c r="J284" s="109">
        <f t="shared" si="88"/>
        <v>237</v>
      </c>
      <c r="K284" s="109">
        <f t="shared" si="88"/>
        <v>268</v>
      </c>
      <c r="L284" s="109">
        <f t="shared" si="88"/>
        <v>148</v>
      </c>
      <c r="M284" s="109">
        <f t="shared" si="88"/>
        <v>214</v>
      </c>
      <c r="N284" s="109">
        <f t="shared" si="88"/>
        <v>215</v>
      </c>
      <c r="O284" s="109">
        <f t="shared" si="88"/>
        <v>285</v>
      </c>
      <c r="P284" s="109">
        <f t="shared" si="88"/>
        <v>261</v>
      </c>
      <c r="Q284" s="109">
        <f t="shared" si="88"/>
        <v>3347</v>
      </c>
      <c r="R284" s="109">
        <f t="shared" si="88"/>
        <v>0</v>
      </c>
      <c r="S284" s="109">
        <f t="shared" si="88"/>
        <v>0</v>
      </c>
      <c r="T284" s="109">
        <f t="shared" si="88"/>
        <v>0</v>
      </c>
      <c r="U284" s="109">
        <f t="shared" si="88"/>
        <v>0</v>
      </c>
    </row>
    <row r="285" spans="1:21" x14ac:dyDescent="0.2">
      <c r="A285" s="109" t="str">
        <f t="shared" ref="A285:U285" si="89">A95</f>
        <v>Making safe (not RTC)</v>
      </c>
      <c r="B285" s="109">
        <f t="shared" si="89"/>
        <v>3317</v>
      </c>
      <c r="C285" s="109">
        <f t="shared" si="89"/>
        <v>3252</v>
      </c>
      <c r="D285" s="109">
        <f t="shared" si="89"/>
        <v>3285</v>
      </c>
      <c r="E285" s="109">
        <f t="shared" si="89"/>
        <v>6447</v>
      </c>
      <c r="F285" s="109">
        <f t="shared" si="89"/>
        <v>2929</v>
      </c>
      <c r="G285" s="109">
        <f t="shared" si="89"/>
        <v>4219</v>
      </c>
      <c r="H285" s="109">
        <f t="shared" si="89"/>
        <v>3531</v>
      </c>
      <c r="I285" s="109">
        <f t="shared" si="89"/>
        <v>3565</v>
      </c>
      <c r="J285" s="109">
        <f t="shared" si="89"/>
        <v>3674</v>
      </c>
      <c r="K285" s="109">
        <f t="shared" si="89"/>
        <v>4766</v>
      </c>
      <c r="L285" s="109">
        <f t="shared" si="89"/>
        <v>3739</v>
      </c>
      <c r="M285" s="109">
        <f t="shared" si="89"/>
        <v>7064</v>
      </c>
      <c r="N285" s="109">
        <f t="shared" si="89"/>
        <v>3423</v>
      </c>
      <c r="O285" s="109">
        <f t="shared" si="89"/>
        <v>4657</v>
      </c>
      <c r="P285" s="109">
        <f t="shared" si="89"/>
        <v>4833</v>
      </c>
      <c r="Q285" s="109">
        <f t="shared" si="89"/>
        <v>62701</v>
      </c>
      <c r="R285" s="109">
        <f t="shared" si="89"/>
        <v>0</v>
      </c>
      <c r="S285" s="109">
        <f t="shared" si="89"/>
        <v>0</v>
      </c>
      <c r="T285" s="109">
        <f t="shared" si="89"/>
        <v>0</v>
      </c>
      <c r="U285" s="109">
        <f t="shared" si="89"/>
        <v>0</v>
      </c>
    </row>
    <row r="286" spans="1:21" x14ac:dyDescent="0.2">
      <c r="A286" s="109" t="str">
        <f t="shared" ref="A286:U286" si="90">A96</f>
        <v>Cordon off hole</v>
      </c>
      <c r="B286" s="109">
        <f t="shared" si="90"/>
        <v>107</v>
      </c>
      <c r="C286" s="109">
        <f t="shared" si="90"/>
        <v>118</v>
      </c>
      <c r="D286" s="109">
        <f t="shared" si="90"/>
        <v>173</v>
      </c>
      <c r="E286" s="109">
        <f t="shared" si="90"/>
        <v>305</v>
      </c>
      <c r="F286" s="109">
        <f t="shared" si="90"/>
        <v>130</v>
      </c>
      <c r="G286" s="109">
        <f t="shared" si="90"/>
        <v>201</v>
      </c>
      <c r="H286" s="109">
        <f t="shared" si="90"/>
        <v>194</v>
      </c>
      <c r="I286" s="109">
        <f t="shared" si="90"/>
        <v>206</v>
      </c>
      <c r="J286" s="109">
        <f t="shared" si="90"/>
        <v>187</v>
      </c>
      <c r="K286" s="109">
        <f t="shared" si="90"/>
        <v>239</v>
      </c>
      <c r="L286" s="109">
        <f t="shared" si="90"/>
        <v>242</v>
      </c>
      <c r="M286" s="109">
        <f t="shared" si="90"/>
        <v>435</v>
      </c>
      <c r="N286" s="109">
        <f t="shared" si="90"/>
        <v>221</v>
      </c>
      <c r="O286" s="109">
        <f t="shared" si="90"/>
        <v>299</v>
      </c>
      <c r="P286" s="109">
        <f t="shared" si="90"/>
        <v>309</v>
      </c>
      <c r="Q286" s="109">
        <f t="shared" si="90"/>
        <v>3366</v>
      </c>
      <c r="R286" s="109">
        <f t="shared" si="90"/>
        <v>0</v>
      </c>
      <c r="S286" s="109">
        <f t="shared" si="90"/>
        <v>0</v>
      </c>
      <c r="T286" s="109">
        <f t="shared" si="90"/>
        <v>0</v>
      </c>
      <c r="U286" s="109">
        <f t="shared" si="90"/>
        <v>0</v>
      </c>
    </row>
    <row r="287" spans="1:21" x14ac:dyDescent="0.2">
      <c r="A287" s="109" t="str">
        <f t="shared" ref="A287:U287" si="91">A97</f>
        <v>Other</v>
      </c>
      <c r="B287" s="109">
        <f t="shared" si="91"/>
        <v>1225</v>
      </c>
      <c r="C287" s="109">
        <f t="shared" si="91"/>
        <v>1043</v>
      </c>
      <c r="D287" s="109">
        <f t="shared" si="91"/>
        <v>1160</v>
      </c>
      <c r="E287" s="109">
        <f t="shared" si="91"/>
        <v>1414</v>
      </c>
      <c r="F287" s="109">
        <f t="shared" si="91"/>
        <v>955</v>
      </c>
      <c r="G287" s="109">
        <f t="shared" si="91"/>
        <v>1050</v>
      </c>
      <c r="H287" s="109">
        <f t="shared" si="91"/>
        <v>1061</v>
      </c>
      <c r="I287" s="109">
        <f t="shared" si="91"/>
        <v>1131</v>
      </c>
      <c r="J287" s="109">
        <f t="shared" si="91"/>
        <v>1058</v>
      </c>
      <c r="K287" s="109">
        <f t="shared" si="91"/>
        <v>1277</v>
      </c>
      <c r="L287" s="109">
        <f t="shared" si="91"/>
        <v>1118</v>
      </c>
      <c r="M287" s="109">
        <f t="shared" si="91"/>
        <v>1446</v>
      </c>
      <c r="N287" s="109">
        <f t="shared" si="91"/>
        <v>1181</v>
      </c>
      <c r="O287" s="109">
        <f t="shared" si="91"/>
        <v>1363</v>
      </c>
      <c r="P287" s="109">
        <f t="shared" si="91"/>
        <v>1485</v>
      </c>
      <c r="Q287" s="109">
        <f t="shared" si="91"/>
        <v>17967</v>
      </c>
      <c r="R287" s="109">
        <f t="shared" si="91"/>
        <v>0</v>
      </c>
      <c r="S287" s="109">
        <f t="shared" si="91"/>
        <v>0</v>
      </c>
      <c r="T287" s="109">
        <f t="shared" si="91"/>
        <v>0</v>
      </c>
      <c r="U287" s="109">
        <f t="shared" si="91"/>
        <v>0</v>
      </c>
    </row>
    <row r="288" spans="1:21" x14ac:dyDescent="0.2">
      <c r="A288" s="109" t="str">
        <f t="shared" ref="A288:U288" si="92">A98</f>
        <v>Removal/retrieval of dead body</v>
      </c>
      <c r="B288" s="109">
        <f t="shared" si="92"/>
        <v>42</v>
      </c>
      <c r="C288" s="109">
        <f t="shared" si="92"/>
        <v>50</v>
      </c>
      <c r="D288" s="109">
        <f t="shared" si="92"/>
        <v>53</v>
      </c>
      <c r="E288" s="109">
        <f t="shared" si="92"/>
        <v>47</v>
      </c>
      <c r="F288" s="109">
        <f t="shared" si="92"/>
        <v>40</v>
      </c>
      <c r="G288" s="109">
        <f t="shared" si="92"/>
        <v>33</v>
      </c>
      <c r="H288" s="109">
        <f t="shared" si="92"/>
        <v>43</v>
      </c>
      <c r="I288" s="109">
        <f t="shared" si="92"/>
        <v>53</v>
      </c>
      <c r="J288" s="109">
        <f t="shared" si="92"/>
        <v>69</v>
      </c>
      <c r="K288" s="109">
        <f t="shared" si="92"/>
        <v>72</v>
      </c>
      <c r="L288" s="109">
        <f t="shared" si="92"/>
        <v>82</v>
      </c>
      <c r="M288" s="109">
        <f t="shared" si="92"/>
        <v>92</v>
      </c>
      <c r="N288" s="109">
        <f t="shared" si="92"/>
        <v>86</v>
      </c>
      <c r="O288" s="109">
        <f t="shared" si="92"/>
        <v>91</v>
      </c>
      <c r="P288" s="109">
        <f t="shared" si="92"/>
        <v>83</v>
      </c>
      <c r="Q288" s="109">
        <f t="shared" si="92"/>
        <v>936</v>
      </c>
      <c r="R288" s="109">
        <f t="shared" si="92"/>
        <v>0</v>
      </c>
      <c r="S288" s="109">
        <f t="shared" si="92"/>
        <v>0</v>
      </c>
      <c r="T288" s="109">
        <f t="shared" si="92"/>
        <v>0</v>
      </c>
      <c r="U288" s="109">
        <f t="shared" si="92"/>
        <v>0</v>
      </c>
    </row>
    <row r="289" spans="1:21" x14ac:dyDescent="0.2">
      <c r="A289" s="109" t="str">
        <f t="shared" ref="A289:U289" si="93">A99</f>
        <v>Removal/retrieval of other object</v>
      </c>
      <c r="B289" s="109">
        <f t="shared" si="93"/>
        <v>196</v>
      </c>
      <c r="C289" s="109">
        <f t="shared" si="93"/>
        <v>204</v>
      </c>
      <c r="D289" s="109">
        <f t="shared" si="93"/>
        <v>201</v>
      </c>
      <c r="E289" s="109">
        <f t="shared" si="93"/>
        <v>404</v>
      </c>
      <c r="F289" s="109">
        <f t="shared" si="93"/>
        <v>174</v>
      </c>
      <c r="G289" s="109">
        <f t="shared" si="93"/>
        <v>233</v>
      </c>
      <c r="H289" s="109">
        <f t="shared" si="93"/>
        <v>162</v>
      </c>
      <c r="I289" s="109">
        <f t="shared" si="93"/>
        <v>192</v>
      </c>
      <c r="J289" s="109">
        <f t="shared" si="93"/>
        <v>198</v>
      </c>
      <c r="K289" s="109">
        <f t="shared" si="93"/>
        <v>273</v>
      </c>
      <c r="L289" s="109">
        <f t="shared" si="93"/>
        <v>215</v>
      </c>
      <c r="M289" s="109">
        <f t="shared" si="93"/>
        <v>395</v>
      </c>
      <c r="N289" s="109">
        <f t="shared" si="93"/>
        <v>128</v>
      </c>
      <c r="O289" s="109">
        <f t="shared" si="93"/>
        <v>251</v>
      </c>
      <c r="P289" s="109">
        <f t="shared" si="93"/>
        <v>223</v>
      </c>
      <c r="Q289" s="109">
        <f t="shared" si="93"/>
        <v>3449</v>
      </c>
      <c r="R289" s="109">
        <f t="shared" si="93"/>
        <v>0</v>
      </c>
      <c r="S289" s="109">
        <f t="shared" si="93"/>
        <v>0</v>
      </c>
      <c r="T289" s="109">
        <f t="shared" si="93"/>
        <v>0</v>
      </c>
      <c r="U289" s="109">
        <f t="shared" si="93"/>
        <v>0</v>
      </c>
    </row>
    <row r="290" spans="1:21" x14ac:dyDescent="0.2">
      <c r="A290" s="109" t="str">
        <f t="shared" ref="A290:U290" si="94">A100</f>
        <v>Remove object / obstruction from highway</v>
      </c>
      <c r="B290" s="109">
        <f t="shared" si="94"/>
        <v>220</v>
      </c>
      <c r="C290" s="109">
        <f t="shared" si="94"/>
        <v>219</v>
      </c>
      <c r="D290" s="109">
        <f t="shared" si="94"/>
        <v>184</v>
      </c>
      <c r="E290" s="109">
        <f t="shared" si="94"/>
        <v>371</v>
      </c>
      <c r="F290" s="109">
        <f t="shared" si="94"/>
        <v>142</v>
      </c>
      <c r="G290" s="109">
        <f t="shared" si="94"/>
        <v>252</v>
      </c>
      <c r="H290" s="109">
        <f t="shared" si="94"/>
        <v>233</v>
      </c>
      <c r="I290" s="109">
        <f t="shared" si="94"/>
        <v>262</v>
      </c>
      <c r="J290" s="109">
        <f t="shared" si="94"/>
        <v>254</v>
      </c>
      <c r="K290" s="109">
        <f t="shared" si="94"/>
        <v>357</v>
      </c>
      <c r="L290" s="109">
        <f t="shared" si="94"/>
        <v>256</v>
      </c>
      <c r="M290" s="109">
        <f t="shared" si="94"/>
        <v>457</v>
      </c>
      <c r="N290" s="109">
        <f t="shared" si="94"/>
        <v>237</v>
      </c>
      <c r="O290" s="109">
        <f t="shared" si="94"/>
        <v>318</v>
      </c>
      <c r="P290" s="109">
        <f t="shared" si="94"/>
        <v>321</v>
      </c>
      <c r="Q290" s="109">
        <f t="shared" si="94"/>
        <v>4083</v>
      </c>
      <c r="R290" s="109">
        <f t="shared" si="94"/>
        <v>0</v>
      </c>
      <c r="S290" s="109">
        <f t="shared" si="94"/>
        <v>0</v>
      </c>
      <c r="T290" s="109">
        <f t="shared" si="94"/>
        <v>0</v>
      </c>
      <c r="U290" s="109">
        <f t="shared" si="94"/>
        <v>0</v>
      </c>
    </row>
    <row r="291" spans="1:21" x14ac:dyDescent="0.2">
      <c r="A291" s="109" t="str">
        <f t="shared" ref="A291:U291" si="95">A101</f>
        <v>Remove object / obstruction from pedestrian area</v>
      </c>
      <c r="B291" s="109">
        <f t="shared" si="95"/>
        <v>205</v>
      </c>
      <c r="C291" s="109">
        <f t="shared" si="95"/>
        <v>162</v>
      </c>
      <c r="D291" s="109">
        <f t="shared" si="95"/>
        <v>143</v>
      </c>
      <c r="E291" s="109">
        <f t="shared" si="95"/>
        <v>285</v>
      </c>
      <c r="F291" s="109">
        <f t="shared" si="95"/>
        <v>122</v>
      </c>
      <c r="G291" s="109">
        <f t="shared" si="95"/>
        <v>181</v>
      </c>
      <c r="H291" s="109">
        <f t="shared" si="95"/>
        <v>145</v>
      </c>
      <c r="I291" s="109">
        <f t="shared" si="95"/>
        <v>147</v>
      </c>
      <c r="J291" s="109">
        <f t="shared" si="95"/>
        <v>173</v>
      </c>
      <c r="K291" s="109">
        <f t="shared" si="95"/>
        <v>200</v>
      </c>
      <c r="L291" s="109">
        <f t="shared" si="95"/>
        <v>174</v>
      </c>
      <c r="M291" s="109">
        <f t="shared" si="95"/>
        <v>321</v>
      </c>
      <c r="N291" s="109">
        <f t="shared" si="95"/>
        <v>140</v>
      </c>
      <c r="O291" s="109">
        <f t="shared" si="95"/>
        <v>238</v>
      </c>
      <c r="P291" s="109">
        <f t="shared" si="95"/>
        <v>222</v>
      </c>
      <c r="Q291" s="109">
        <f t="shared" si="95"/>
        <v>2858</v>
      </c>
      <c r="R291" s="109">
        <f t="shared" si="95"/>
        <v>0</v>
      </c>
      <c r="S291" s="109">
        <f t="shared" si="95"/>
        <v>0</v>
      </c>
      <c r="T291" s="109">
        <f t="shared" si="95"/>
        <v>0</v>
      </c>
      <c r="U291" s="109">
        <f t="shared" si="95"/>
        <v>0</v>
      </c>
    </row>
    <row r="292" spans="1:21" x14ac:dyDescent="0.2">
      <c r="A292" s="109" t="str">
        <f t="shared" ref="A292:U292" si="96">A102</f>
        <v>Stabilise or otherwise make safe unsafe structure</v>
      </c>
      <c r="B292" s="109">
        <f t="shared" si="96"/>
        <v>1322</v>
      </c>
      <c r="C292" s="109">
        <f t="shared" si="96"/>
        <v>1456</v>
      </c>
      <c r="D292" s="109">
        <f t="shared" si="96"/>
        <v>1371</v>
      </c>
      <c r="E292" s="109">
        <f t="shared" si="96"/>
        <v>3621</v>
      </c>
      <c r="F292" s="109">
        <f t="shared" si="96"/>
        <v>1366</v>
      </c>
      <c r="G292" s="109">
        <f t="shared" si="96"/>
        <v>2269</v>
      </c>
      <c r="H292" s="109">
        <f t="shared" si="96"/>
        <v>1693</v>
      </c>
      <c r="I292" s="109">
        <f t="shared" si="96"/>
        <v>1574</v>
      </c>
      <c r="J292" s="109">
        <f t="shared" si="96"/>
        <v>1735</v>
      </c>
      <c r="K292" s="109">
        <f t="shared" si="96"/>
        <v>2348</v>
      </c>
      <c r="L292" s="109">
        <f t="shared" si="96"/>
        <v>1652</v>
      </c>
      <c r="M292" s="109">
        <f t="shared" si="96"/>
        <v>3918</v>
      </c>
      <c r="N292" s="109">
        <f t="shared" si="96"/>
        <v>1430</v>
      </c>
      <c r="O292" s="109">
        <f t="shared" si="96"/>
        <v>2097</v>
      </c>
      <c r="P292" s="109">
        <f t="shared" si="96"/>
        <v>2190</v>
      </c>
      <c r="Q292" s="109">
        <f t="shared" si="96"/>
        <v>30042</v>
      </c>
      <c r="R292" s="109">
        <f t="shared" si="96"/>
        <v>0</v>
      </c>
      <c r="S292" s="109">
        <f t="shared" si="96"/>
        <v>0</v>
      </c>
      <c r="T292" s="109">
        <f t="shared" si="96"/>
        <v>0</v>
      </c>
      <c r="U292" s="109">
        <f t="shared" si="96"/>
        <v>0</v>
      </c>
    </row>
    <row r="293" spans="1:21" x14ac:dyDescent="0.2">
      <c r="A293" s="109" t="str">
        <f t="shared" ref="A293:U293" si="97">A103</f>
        <v>Malicious non-fire false alarm</v>
      </c>
      <c r="B293" s="109">
        <f t="shared" si="97"/>
        <v>704</v>
      </c>
      <c r="C293" s="109">
        <f t="shared" si="97"/>
        <v>531</v>
      </c>
      <c r="D293" s="109">
        <f t="shared" si="97"/>
        <v>225</v>
      </c>
      <c r="E293" s="109">
        <f t="shared" si="97"/>
        <v>169</v>
      </c>
      <c r="F293" s="109">
        <f t="shared" si="97"/>
        <v>161</v>
      </c>
      <c r="G293" s="109">
        <f t="shared" si="97"/>
        <v>191</v>
      </c>
      <c r="H293" s="109">
        <f t="shared" si="97"/>
        <v>179</v>
      </c>
      <c r="I293" s="109">
        <f t="shared" si="97"/>
        <v>187</v>
      </c>
      <c r="J293" s="109">
        <f t="shared" si="97"/>
        <v>213</v>
      </c>
      <c r="K293" s="109">
        <f t="shared" si="97"/>
        <v>229</v>
      </c>
      <c r="L293" s="109">
        <f t="shared" si="97"/>
        <v>189</v>
      </c>
      <c r="M293" s="109">
        <f t="shared" si="97"/>
        <v>235</v>
      </c>
      <c r="N293" s="109">
        <f t="shared" si="97"/>
        <v>280</v>
      </c>
      <c r="O293" s="109">
        <f t="shared" si="97"/>
        <v>326</v>
      </c>
      <c r="P293" s="109">
        <f t="shared" si="97"/>
        <v>312</v>
      </c>
      <c r="Q293" s="109">
        <f t="shared" si="97"/>
        <v>4131</v>
      </c>
      <c r="R293" s="109">
        <f t="shared" si="97"/>
        <v>0</v>
      </c>
      <c r="S293" s="109">
        <f t="shared" si="97"/>
        <v>0</v>
      </c>
      <c r="T293" s="109">
        <f t="shared" si="97"/>
        <v>0</v>
      </c>
      <c r="U293" s="109">
        <f t="shared" si="97"/>
        <v>0</v>
      </c>
    </row>
    <row r="294" spans="1:21" x14ac:dyDescent="0.2">
      <c r="A294" s="109" t="str">
        <f t="shared" ref="A294:U294" si="98">A104</f>
        <v>Service not required</v>
      </c>
      <c r="B294" s="109">
        <f t="shared" si="98"/>
        <v>704</v>
      </c>
      <c r="C294" s="109">
        <f t="shared" si="98"/>
        <v>531</v>
      </c>
      <c r="D294" s="109">
        <f t="shared" si="98"/>
        <v>225</v>
      </c>
      <c r="E294" s="109">
        <f t="shared" si="98"/>
        <v>169</v>
      </c>
      <c r="F294" s="109">
        <f t="shared" si="98"/>
        <v>161</v>
      </c>
      <c r="G294" s="109">
        <f t="shared" si="98"/>
        <v>191</v>
      </c>
      <c r="H294" s="109">
        <f t="shared" si="98"/>
        <v>179</v>
      </c>
      <c r="I294" s="109">
        <f t="shared" si="98"/>
        <v>187</v>
      </c>
      <c r="J294" s="109">
        <f t="shared" si="98"/>
        <v>213</v>
      </c>
      <c r="K294" s="109">
        <f t="shared" si="98"/>
        <v>229</v>
      </c>
      <c r="L294" s="109">
        <f t="shared" si="98"/>
        <v>189</v>
      </c>
      <c r="M294" s="109">
        <f t="shared" si="98"/>
        <v>235</v>
      </c>
      <c r="N294" s="109">
        <f t="shared" si="98"/>
        <v>280</v>
      </c>
      <c r="O294" s="109">
        <f t="shared" si="98"/>
        <v>326</v>
      </c>
      <c r="P294" s="109">
        <f t="shared" si="98"/>
        <v>312</v>
      </c>
      <c r="Q294" s="109">
        <f t="shared" si="98"/>
        <v>4131</v>
      </c>
      <c r="R294" s="109">
        <f t="shared" si="98"/>
        <v>0</v>
      </c>
      <c r="S294" s="109">
        <f t="shared" si="98"/>
        <v>0</v>
      </c>
      <c r="T294" s="109">
        <f t="shared" si="98"/>
        <v>0</v>
      </c>
      <c r="U294" s="109">
        <f t="shared" si="98"/>
        <v>0</v>
      </c>
    </row>
    <row r="295" spans="1:21" x14ac:dyDescent="0.2">
      <c r="A295" s="109" t="str">
        <f t="shared" ref="A295:U295" si="99">A105</f>
        <v>Medical Incident - Co-responder</v>
      </c>
      <c r="B295" s="109">
        <f t="shared" si="99"/>
        <v>0</v>
      </c>
      <c r="C295" s="109">
        <f t="shared" si="99"/>
        <v>576</v>
      </c>
      <c r="D295" s="109">
        <f t="shared" si="99"/>
        <v>11589</v>
      </c>
      <c r="E295" s="109">
        <f t="shared" si="99"/>
        <v>11915</v>
      </c>
      <c r="F295" s="109">
        <f t="shared" si="99"/>
        <v>14168</v>
      </c>
      <c r="G295" s="109">
        <f t="shared" si="99"/>
        <v>25841</v>
      </c>
      <c r="H295" s="109">
        <f t="shared" si="99"/>
        <v>37918</v>
      </c>
      <c r="I295" s="109">
        <f t="shared" si="99"/>
        <v>26176</v>
      </c>
      <c r="J295" s="109">
        <f t="shared" si="99"/>
        <v>15009</v>
      </c>
      <c r="K295" s="109">
        <f t="shared" si="99"/>
        <v>13855</v>
      </c>
      <c r="L295" s="109">
        <f t="shared" si="99"/>
        <v>9812</v>
      </c>
      <c r="M295" s="109">
        <f t="shared" si="99"/>
        <v>12577</v>
      </c>
      <c r="N295" s="109">
        <f t="shared" si="99"/>
        <v>10107</v>
      </c>
      <c r="O295" s="109">
        <f t="shared" si="99"/>
        <v>8704</v>
      </c>
      <c r="P295" s="109">
        <f t="shared" si="99"/>
        <v>7231</v>
      </c>
      <c r="Q295" s="109">
        <f t="shared" si="99"/>
        <v>205478</v>
      </c>
      <c r="R295" s="109">
        <f t="shared" si="99"/>
        <v>0</v>
      </c>
      <c r="S295" s="109">
        <f t="shared" si="99"/>
        <v>0</v>
      </c>
      <c r="T295" s="109">
        <f t="shared" si="99"/>
        <v>0</v>
      </c>
      <c r="U295" s="109">
        <f t="shared" si="99"/>
        <v>0</v>
      </c>
    </row>
    <row r="296" spans="1:21" x14ac:dyDescent="0.2">
      <c r="A296" s="109" t="str">
        <f t="shared" ref="A296:U296" si="100">A106</f>
        <v>Breathing difficulties / impairment / Respiratory arrest</v>
      </c>
      <c r="B296" s="109">
        <f t="shared" si="100"/>
        <v>0</v>
      </c>
      <c r="C296" s="109">
        <f t="shared" si="100"/>
        <v>129</v>
      </c>
      <c r="D296" s="109">
        <f t="shared" si="100"/>
        <v>2920</v>
      </c>
      <c r="E296" s="109">
        <f t="shared" si="100"/>
        <v>2874</v>
      </c>
      <c r="F296" s="109">
        <f t="shared" si="100"/>
        <v>3468</v>
      </c>
      <c r="G296" s="109">
        <f t="shared" si="100"/>
        <v>5656</v>
      </c>
      <c r="H296" s="109">
        <f t="shared" si="100"/>
        <v>7878</v>
      </c>
      <c r="I296" s="109">
        <f t="shared" si="100"/>
        <v>6098</v>
      </c>
      <c r="J296" s="109">
        <f t="shared" si="100"/>
        <v>3578</v>
      </c>
      <c r="K296" s="109">
        <f t="shared" si="100"/>
        <v>3422</v>
      </c>
      <c r="L296" s="109">
        <f t="shared" si="100"/>
        <v>2155</v>
      </c>
      <c r="M296" s="109">
        <f t="shared" si="100"/>
        <v>3390</v>
      </c>
      <c r="N296" s="109">
        <f t="shared" si="100"/>
        <v>3194</v>
      </c>
      <c r="O296" s="109">
        <f t="shared" si="100"/>
        <v>2581</v>
      </c>
      <c r="P296" s="109">
        <f t="shared" si="100"/>
        <v>1780</v>
      </c>
      <c r="Q296" s="109">
        <f t="shared" si="100"/>
        <v>49123</v>
      </c>
      <c r="R296" s="109">
        <f t="shared" si="100"/>
        <v>0</v>
      </c>
      <c r="S296" s="109">
        <f t="shared" si="100"/>
        <v>0</v>
      </c>
      <c r="T296" s="109">
        <f t="shared" si="100"/>
        <v>0</v>
      </c>
      <c r="U296" s="109">
        <f t="shared" si="100"/>
        <v>0</v>
      </c>
    </row>
    <row r="297" spans="1:21" x14ac:dyDescent="0.2">
      <c r="A297" s="109" t="str">
        <f t="shared" ref="A297:U297" si="101">A107</f>
        <v>Chest Pain / Cardiac Arrest / Heart condition</v>
      </c>
      <c r="B297" s="109">
        <f t="shared" si="101"/>
        <v>0</v>
      </c>
      <c r="C297" s="109">
        <f t="shared" si="101"/>
        <v>173</v>
      </c>
      <c r="D297" s="109">
        <f t="shared" si="101"/>
        <v>3780</v>
      </c>
      <c r="E297" s="109">
        <f t="shared" si="101"/>
        <v>3834</v>
      </c>
      <c r="F297" s="109">
        <f t="shared" si="101"/>
        <v>4357</v>
      </c>
      <c r="G297" s="109">
        <f t="shared" si="101"/>
        <v>7577</v>
      </c>
      <c r="H297" s="109">
        <f t="shared" si="101"/>
        <v>11516</v>
      </c>
      <c r="I297" s="109">
        <f t="shared" si="101"/>
        <v>7819</v>
      </c>
      <c r="J297" s="109">
        <f t="shared" si="101"/>
        <v>4209</v>
      </c>
      <c r="K297" s="109">
        <f t="shared" si="101"/>
        <v>3895</v>
      </c>
      <c r="L297" s="109">
        <f t="shared" si="101"/>
        <v>2782</v>
      </c>
      <c r="M297" s="109">
        <f t="shared" si="101"/>
        <v>3206</v>
      </c>
      <c r="N297" s="109">
        <f t="shared" si="101"/>
        <v>2080</v>
      </c>
      <c r="O297" s="109">
        <f t="shared" si="101"/>
        <v>1687</v>
      </c>
      <c r="P297" s="109">
        <f t="shared" si="101"/>
        <v>1333</v>
      </c>
      <c r="Q297" s="109">
        <f t="shared" si="101"/>
        <v>58248</v>
      </c>
      <c r="R297" s="109">
        <f t="shared" si="101"/>
        <v>0</v>
      </c>
      <c r="S297" s="109">
        <f t="shared" si="101"/>
        <v>0</v>
      </c>
      <c r="T297" s="109">
        <f t="shared" si="101"/>
        <v>0</v>
      </c>
      <c r="U297" s="109">
        <f t="shared" si="101"/>
        <v>0</v>
      </c>
    </row>
    <row r="298" spans="1:21" x14ac:dyDescent="0.2">
      <c r="A298" s="109" t="str">
        <f t="shared" ref="A298:U298" si="102">A108</f>
        <v>Choking</v>
      </c>
      <c r="B298" s="109">
        <f t="shared" si="102"/>
        <v>0</v>
      </c>
      <c r="C298" s="109">
        <f t="shared" si="102"/>
        <v>3</v>
      </c>
      <c r="D298" s="109">
        <f t="shared" si="102"/>
        <v>38</v>
      </c>
      <c r="E298" s="109">
        <f t="shared" si="102"/>
        <v>25</v>
      </c>
      <c r="F298" s="109">
        <f t="shared" si="102"/>
        <v>38</v>
      </c>
      <c r="G298" s="109">
        <f t="shared" si="102"/>
        <v>81</v>
      </c>
      <c r="H298" s="109">
        <f t="shared" si="102"/>
        <v>121</v>
      </c>
      <c r="I298" s="109">
        <f t="shared" si="102"/>
        <v>87</v>
      </c>
      <c r="J298" s="109">
        <f t="shared" si="102"/>
        <v>32</v>
      </c>
      <c r="K298" s="109">
        <f t="shared" si="102"/>
        <v>45</v>
      </c>
      <c r="L298" s="109">
        <f t="shared" si="102"/>
        <v>42</v>
      </c>
      <c r="M298" s="109">
        <f t="shared" si="102"/>
        <v>59</v>
      </c>
      <c r="N298" s="109">
        <f t="shared" si="102"/>
        <v>65</v>
      </c>
      <c r="O298" s="109">
        <f t="shared" si="102"/>
        <v>61</v>
      </c>
      <c r="P298" s="109">
        <f t="shared" si="102"/>
        <v>60</v>
      </c>
      <c r="Q298" s="109">
        <f t="shared" si="102"/>
        <v>757</v>
      </c>
      <c r="R298" s="109">
        <f t="shared" si="102"/>
        <v>0</v>
      </c>
      <c r="S298" s="109">
        <f t="shared" si="102"/>
        <v>0</v>
      </c>
      <c r="T298" s="109">
        <f t="shared" si="102"/>
        <v>0</v>
      </c>
      <c r="U298" s="109">
        <f t="shared" si="102"/>
        <v>0</v>
      </c>
    </row>
    <row r="299" spans="1:21" x14ac:dyDescent="0.2">
      <c r="A299" s="109" t="str">
        <f t="shared" ref="A299:U299" si="103">A109</f>
        <v>Collapse</v>
      </c>
      <c r="B299" s="109">
        <f t="shared" si="103"/>
        <v>0</v>
      </c>
      <c r="C299" s="109">
        <f t="shared" si="103"/>
        <v>36</v>
      </c>
      <c r="D299" s="109">
        <f t="shared" si="103"/>
        <v>574</v>
      </c>
      <c r="E299" s="109">
        <f t="shared" si="103"/>
        <v>514</v>
      </c>
      <c r="F299" s="109">
        <f t="shared" si="103"/>
        <v>591</v>
      </c>
      <c r="G299" s="109">
        <f t="shared" si="103"/>
        <v>975</v>
      </c>
      <c r="H299" s="109">
        <f t="shared" si="103"/>
        <v>1166</v>
      </c>
      <c r="I299" s="109">
        <f t="shared" si="103"/>
        <v>1005</v>
      </c>
      <c r="J299" s="109">
        <f t="shared" si="103"/>
        <v>394</v>
      </c>
      <c r="K299" s="109">
        <f t="shared" si="103"/>
        <v>288</v>
      </c>
      <c r="L299" s="109">
        <f t="shared" si="103"/>
        <v>275</v>
      </c>
      <c r="M299" s="109">
        <f t="shared" si="103"/>
        <v>397</v>
      </c>
      <c r="N299" s="109">
        <f t="shared" si="103"/>
        <v>369</v>
      </c>
      <c r="O299" s="109">
        <f t="shared" si="103"/>
        <v>393</v>
      </c>
      <c r="P299" s="109">
        <f t="shared" si="103"/>
        <v>294</v>
      </c>
      <c r="Q299" s="109">
        <f t="shared" si="103"/>
        <v>7271</v>
      </c>
      <c r="R299" s="109">
        <f t="shared" si="103"/>
        <v>0</v>
      </c>
      <c r="S299" s="109">
        <f t="shared" si="103"/>
        <v>0</v>
      </c>
      <c r="T299" s="109">
        <f t="shared" si="103"/>
        <v>0</v>
      </c>
      <c r="U299" s="109">
        <f t="shared" si="103"/>
        <v>0</v>
      </c>
    </row>
    <row r="300" spans="1:21" x14ac:dyDescent="0.2">
      <c r="A300" s="109" t="str">
        <f t="shared" ref="A300:U300" si="104">A110</f>
        <v>Lift person</v>
      </c>
      <c r="B300" s="109">
        <f t="shared" si="104"/>
        <v>0</v>
      </c>
      <c r="C300" s="109">
        <f t="shared" si="104"/>
        <v>11</v>
      </c>
      <c r="D300" s="109">
        <f t="shared" si="104"/>
        <v>120</v>
      </c>
      <c r="E300" s="109">
        <f t="shared" si="104"/>
        <v>63</v>
      </c>
      <c r="F300" s="109">
        <f t="shared" si="104"/>
        <v>75</v>
      </c>
      <c r="G300" s="109">
        <f t="shared" si="104"/>
        <v>135</v>
      </c>
      <c r="H300" s="109">
        <f t="shared" si="104"/>
        <v>230</v>
      </c>
      <c r="I300" s="109">
        <f t="shared" si="104"/>
        <v>229</v>
      </c>
      <c r="J300" s="109">
        <f t="shared" si="104"/>
        <v>202</v>
      </c>
      <c r="K300" s="109">
        <f t="shared" si="104"/>
        <v>229</v>
      </c>
      <c r="L300" s="109">
        <f t="shared" si="104"/>
        <v>195</v>
      </c>
      <c r="M300" s="109">
        <f t="shared" si="104"/>
        <v>303</v>
      </c>
      <c r="N300" s="109">
        <f t="shared" si="104"/>
        <v>270</v>
      </c>
      <c r="O300" s="109">
        <f t="shared" si="104"/>
        <v>502</v>
      </c>
      <c r="P300" s="109">
        <f t="shared" si="104"/>
        <v>806</v>
      </c>
      <c r="Q300" s="109">
        <f t="shared" si="104"/>
        <v>3370</v>
      </c>
      <c r="R300" s="109">
        <f t="shared" si="104"/>
        <v>0</v>
      </c>
      <c r="S300" s="109">
        <f t="shared" si="104"/>
        <v>0</v>
      </c>
      <c r="T300" s="109">
        <f t="shared" si="104"/>
        <v>0</v>
      </c>
      <c r="U300" s="109">
        <f t="shared" si="104"/>
        <v>0</v>
      </c>
    </row>
    <row r="301" spans="1:21" x14ac:dyDescent="0.2">
      <c r="A301" s="109" t="str">
        <f t="shared" ref="A301:U301" si="105">A111</f>
        <v>No action required</v>
      </c>
      <c r="B301" s="109">
        <f t="shared" si="105"/>
        <v>0</v>
      </c>
      <c r="C301" s="109">
        <f t="shared" si="105"/>
        <v>3</v>
      </c>
      <c r="D301" s="109">
        <f t="shared" si="105"/>
        <v>1044</v>
      </c>
      <c r="E301" s="109">
        <f t="shared" si="105"/>
        <v>1391</v>
      </c>
      <c r="F301" s="109">
        <f t="shared" si="105"/>
        <v>1706</v>
      </c>
      <c r="G301" s="109">
        <f t="shared" si="105"/>
        <v>4761</v>
      </c>
      <c r="H301" s="109">
        <f t="shared" si="105"/>
        <v>7489</v>
      </c>
      <c r="I301" s="109">
        <f t="shared" si="105"/>
        <v>3609</v>
      </c>
      <c r="J301" s="109">
        <f t="shared" si="105"/>
        <v>1875</v>
      </c>
      <c r="K301" s="109">
        <f t="shared" si="105"/>
        <v>1804</v>
      </c>
      <c r="L301" s="109">
        <f t="shared" si="105"/>
        <v>1371</v>
      </c>
      <c r="M301" s="109">
        <f t="shared" si="105"/>
        <v>1661</v>
      </c>
      <c r="N301" s="109">
        <f t="shared" si="105"/>
        <v>1318</v>
      </c>
      <c r="O301" s="109">
        <f t="shared" si="105"/>
        <v>1016</v>
      </c>
      <c r="P301" s="109">
        <f t="shared" si="105"/>
        <v>733</v>
      </c>
      <c r="Q301" s="109">
        <f t="shared" si="105"/>
        <v>29781</v>
      </c>
      <c r="R301" s="109">
        <f t="shared" si="105"/>
        <v>0</v>
      </c>
      <c r="S301" s="109">
        <f t="shared" si="105"/>
        <v>0</v>
      </c>
      <c r="T301" s="109">
        <f t="shared" si="105"/>
        <v>0</v>
      </c>
      <c r="U301" s="109">
        <f t="shared" si="105"/>
        <v>0</v>
      </c>
    </row>
    <row r="302" spans="1:21" x14ac:dyDescent="0.2">
      <c r="A302" s="109" t="str">
        <f t="shared" ref="A302:U302" si="106">A112</f>
        <v>Other</v>
      </c>
      <c r="B302" s="109">
        <f t="shared" si="106"/>
        <v>0</v>
      </c>
      <c r="C302" s="109">
        <f t="shared" si="106"/>
        <v>85</v>
      </c>
      <c r="D302" s="109">
        <f t="shared" si="106"/>
        <v>1195</v>
      </c>
      <c r="E302" s="109">
        <f t="shared" si="106"/>
        <v>1242</v>
      </c>
      <c r="F302" s="109">
        <f t="shared" si="106"/>
        <v>1640</v>
      </c>
      <c r="G302" s="109">
        <f t="shared" si="106"/>
        <v>2950</v>
      </c>
      <c r="H302" s="109">
        <f t="shared" si="106"/>
        <v>4041</v>
      </c>
      <c r="I302" s="109">
        <f t="shared" si="106"/>
        <v>3223</v>
      </c>
      <c r="J302" s="109">
        <f t="shared" si="106"/>
        <v>1963</v>
      </c>
      <c r="K302" s="109">
        <f t="shared" si="106"/>
        <v>1952</v>
      </c>
      <c r="L302" s="109">
        <f t="shared" si="106"/>
        <v>1441</v>
      </c>
      <c r="M302" s="109">
        <f t="shared" si="106"/>
        <v>1380</v>
      </c>
      <c r="N302" s="109">
        <f t="shared" si="106"/>
        <v>1023</v>
      </c>
      <c r="O302" s="109">
        <f t="shared" si="106"/>
        <v>989</v>
      </c>
      <c r="P302" s="109">
        <f t="shared" si="106"/>
        <v>931</v>
      </c>
      <c r="Q302" s="109">
        <f t="shared" si="106"/>
        <v>24055</v>
      </c>
      <c r="R302" s="109">
        <f t="shared" si="106"/>
        <v>0</v>
      </c>
      <c r="S302" s="109">
        <f t="shared" si="106"/>
        <v>0</v>
      </c>
      <c r="T302" s="109">
        <f t="shared" si="106"/>
        <v>0</v>
      </c>
      <c r="U302" s="109">
        <f t="shared" si="106"/>
        <v>0</v>
      </c>
    </row>
    <row r="303" spans="1:21" x14ac:dyDescent="0.2">
      <c r="A303" s="109" t="str">
        <f t="shared" ref="A303:U303" si="107">A113</f>
        <v>Shock / Anaphylactic shock</v>
      </c>
      <c r="B303" s="109">
        <f t="shared" si="107"/>
        <v>0</v>
      </c>
      <c r="C303" s="109">
        <f t="shared" si="107"/>
        <v>8</v>
      </c>
      <c r="D303" s="109">
        <f t="shared" si="107"/>
        <v>70</v>
      </c>
      <c r="E303" s="109">
        <f t="shared" si="107"/>
        <v>82</v>
      </c>
      <c r="F303" s="109">
        <f t="shared" si="107"/>
        <v>94</v>
      </c>
      <c r="G303" s="109">
        <f t="shared" si="107"/>
        <v>193</v>
      </c>
      <c r="H303" s="109">
        <f t="shared" si="107"/>
        <v>259</v>
      </c>
      <c r="I303" s="109">
        <f t="shared" si="107"/>
        <v>227</v>
      </c>
      <c r="J303" s="109">
        <f t="shared" si="107"/>
        <v>151</v>
      </c>
      <c r="K303" s="109">
        <f t="shared" si="107"/>
        <v>166</v>
      </c>
      <c r="L303" s="109">
        <f t="shared" si="107"/>
        <v>147</v>
      </c>
      <c r="M303" s="109">
        <f t="shared" si="107"/>
        <v>244</v>
      </c>
      <c r="N303" s="109">
        <f t="shared" si="107"/>
        <v>191</v>
      </c>
      <c r="O303" s="109">
        <f t="shared" si="107"/>
        <v>152</v>
      </c>
      <c r="P303" s="109">
        <f t="shared" si="107"/>
        <v>140</v>
      </c>
      <c r="Q303" s="109">
        <f t="shared" si="107"/>
        <v>2124</v>
      </c>
      <c r="R303" s="109">
        <f t="shared" si="107"/>
        <v>0</v>
      </c>
      <c r="S303" s="109">
        <f t="shared" si="107"/>
        <v>0</v>
      </c>
      <c r="T303" s="109">
        <f t="shared" si="107"/>
        <v>0</v>
      </c>
      <c r="U303" s="109">
        <f t="shared" si="107"/>
        <v>0</v>
      </c>
    </row>
    <row r="304" spans="1:21" x14ac:dyDescent="0.2">
      <c r="A304" s="109" t="str">
        <f t="shared" ref="A304:U304" si="108">A114</f>
        <v>Unconscious, fitting or unresponsive</v>
      </c>
      <c r="B304" s="109">
        <f t="shared" si="108"/>
        <v>0</v>
      </c>
      <c r="C304" s="109">
        <f t="shared" si="108"/>
        <v>128</v>
      </c>
      <c r="D304" s="109">
        <f t="shared" si="108"/>
        <v>1848</v>
      </c>
      <c r="E304" s="109">
        <f t="shared" si="108"/>
        <v>1890</v>
      </c>
      <c r="F304" s="109">
        <f t="shared" si="108"/>
        <v>2199</v>
      </c>
      <c r="G304" s="109">
        <f t="shared" si="108"/>
        <v>3513</v>
      </c>
      <c r="H304" s="109">
        <f t="shared" si="108"/>
        <v>5218</v>
      </c>
      <c r="I304" s="109">
        <f t="shared" si="108"/>
        <v>3879</v>
      </c>
      <c r="J304" s="109">
        <f t="shared" si="108"/>
        <v>2605</v>
      </c>
      <c r="K304" s="109">
        <f t="shared" si="108"/>
        <v>2054</v>
      </c>
      <c r="L304" s="109">
        <f t="shared" si="108"/>
        <v>1404</v>
      </c>
      <c r="M304" s="109">
        <f t="shared" si="108"/>
        <v>1937</v>
      </c>
      <c r="N304" s="109">
        <f t="shared" si="108"/>
        <v>1597</v>
      </c>
      <c r="O304" s="109">
        <f t="shared" si="108"/>
        <v>1323</v>
      </c>
      <c r="P304" s="109">
        <f t="shared" si="108"/>
        <v>1154</v>
      </c>
      <c r="Q304" s="109">
        <f t="shared" si="108"/>
        <v>30749</v>
      </c>
      <c r="R304" s="109">
        <f t="shared" si="108"/>
        <v>0</v>
      </c>
      <c r="S304" s="109">
        <f t="shared" si="108"/>
        <v>0</v>
      </c>
      <c r="T304" s="109">
        <f t="shared" si="108"/>
        <v>0</v>
      </c>
      <c r="U304" s="109">
        <f t="shared" si="108"/>
        <v>0</v>
      </c>
    </row>
    <row r="305" spans="1:21" x14ac:dyDescent="0.2">
      <c r="A305" s="109" t="str">
        <f t="shared" ref="A305:U305" si="109">A115</f>
        <v>Medical incident - First responder</v>
      </c>
      <c r="B305" s="109">
        <f t="shared" si="109"/>
        <v>11276</v>
      </c>
      <c r="C305" s="109">
        <f t="shared" si="109"/>
        <v>11504</v>
      </c>
      <c r="D305" s="109">
        <f t="shared" si="109"/>
        <v>3100</v>
      </c>
      <c r="E305" s="109">
        <f t="shared" si="109"/>
        <v>1740</v>
      </c>
      <c r="F305" s="109">
        <f t="shared" si="109"/>
        <v>1645</v>
      </c>
      <c r="G305" s="109">
        <f t="shared" si="109"/>
        <v>5506</v>
      </c>
      <c r="H305" s="109">
        <f t="shared" si="109"/>
        <v>7839</v>
      </c>
      <c r="I305" s="109">
        <f t="shared" si="109"/>
        <v>6676</v>
      </c>
      <c r="J305" s="109">
        <f t="shared" si="109"/>
        <v>4904</v>
      </c>
      <c r="K305" s="109">
        <f t="shared" si="109"/>
        <v>4494</v>
      </c>
      <c r="L305" s="109">
        <f t="shared" si="109"/>
        <v>3995</v>
      </c>
      <c r="M305" s="109">
        <f t="shared" si="109"/>
        <v>5671</v>
      </c>
      <c r="N305" s="109">
        <f t="shared" si="109"/>
        <v>6798</v>
      </c>
      <c r="O305" s="109">
        <f t="shared" si="109"/>
        <v>6503</v>
      </c>
      <c r="P305" s="109">
        <f t="shared" si="109"/>
        <v>6375</v>
      </c>
      <c r="Q305" s="109">
        <f t="shared" si="109"/>
        <v>88026</v>
      </c>
      <c r="R305" s="109">
        <f t="shared" si="109"/>
        <v>0</v>
      </c>
      <c r="S305" s="109">
        <f t="shared" si="109"/>
        <v>0</v>
      </c>
      <c r="T305" s="109">
        <f t="shared" si="109"/>
        <v>0</v>
      </c>
      <c r="U305" s="109">
        <f t="shared" si="109"/>
        <v>0</v>
      </c>
    </row>
    <row r="306" spans="1:21" x14ac:dyDescent="0.2">
      <c r="A306" s="109" t="str">
        <f t="shared" ref="A306:U306" si="110">A116</f>
        <v>Breathing difficulties / impairment / Respiratory arrest</v>
      </c>
      <c r="B306" s="109">
        <f t="shared" si="110"/>
        <v>3037</v>
      </c>
      <c r="C306" s="109">
        <f t="shared" si="110"/>
        <v>2782</v>
      </c>
      <c r="D306" s="109">
        <f t="shared" si="110"/>
        <v>480</v>
      </c>
      <c r="E306" s="109">
        <f t="shared" si="110"/>
        <v>142</v>
      </c>
      <c r="F306" s="109">
        <f t="shared" si="110"/>
        <v>106</v>
      </c>
      <c r="G306" s="109">
        <f t="shared" si="110"/>
        <v>942</v>
      </c>
      <c r="H306" s="109">
        <f t="shared" si="110"/>
        <v>1183</v>
      </c>
      <c r="I306" s="109">
        <f t="shared" si="110"/>
        <v>725</v>
      </c>
      <c r="J306" s="109">
        <f t="shared" si="110"/>
        <v>173</v>
      </c>
      <c r="K306" s="109">
        <f t="shared" si="110"/>
        <v>159</v>
      </c>
      <c r="L306" s="109">
        <f t="shared" si="110"/>
        <v>109</v>
      </c>
      <c r="M306" s="109">
        <f t="shared" si="110"/>
        <v>219</v>
      </c>
      <c r="N306" s="109">
        <f t="shared" si="110"/>
        <v>236</v>
      </c>
      <c r="O306" s="109">
        <f t="shared" si="110"/>
        <v>213</v>
      </c>
      <c r="P306" s="109">
        <f t="shared" si="110"/>
        <v>235</v>
      </c>
      <c r="Q306" s="109">
        <f t="shared" si="110"/>
        <v>10741</v>
      </c>
      <c r="R306" s="109">
        <f t="shared" si="110"/>
        <v>0</v>
      </c>
      <c r="S306" s="109">
        <f t="shared" si="110"/>
        <v>0</v>
      </c>
      <c r="T306" s="109">
        <f t="shared" si="110"/>
        <v>0</v>
      </c>
      <c r="U306" s="109">
        <f t="shared" si="110"/>
        <v>0</v>
      </c>
    </row>
    <row r="307" spans="1:21" x14ac:dyDescent="0.2">
      <c r="A307" s="109" t="str">
        <f t="shared" ref="A307:U307" si="111">A117</f>
        <v>Chest Pain / Cardiac Arrest / Heart condition</v>
      </c>
      <c r="B307" s="109">
        <f t="shared" si="111"/>
        <v>3265</v>
      </c>
      <c r="C307" s="109">
        <f t="shared" si="111"/>
        <v>3699</v>
      </c>
      <c r="D307" s="109">
        <f t="shared" si="111"/>
        <v>635</v>
      </c>
      <c r="E307" s="109">
        <f t="shared" si="111"/>
        <v>106</v>
      </c>
      <c r="F307" s="109">
        <f t="shared" si="111"/>
        <v>100</v>
      </c>
      <c r="G307" s="109">
        <f t="shared" si="111"/>
        <v>1126</v>
      </c>
      <c r="H307" s="109">
        <f t="shared" si="111"/>
        <v>2025</v>
      </c>
      <c r="I307" s="109">
        <f t="shared" si="111"/>
        <v>1241</v>
      </c>
      <c r="J307" s="109">
        <f t="shared" si="111"/>
        <v>402</v>
      </c>
      <c r="K307" s="109">
        <f t="shared" si="111"/>
        <v>375</v>
      </c>
      <c r="L307" s="109">
        <f t="shared" si="111"/>
        <v>301</v>
      </c>
      <c r="M307" s="109">
        <f t="shared" si="111"/>
        <v>400</v>
      </c>
      <c r="N307" s="109">
        <f t="shared" si="111"/>
        <v>456</v>
      </c>
      <c r="O307" s="109">
        <f t="shared" si="111"/>
        <v>358</v>
      </c>
      <c r="P307" s="109">
        <f t="shared" si="111"/>
        <v>519</v>
      </c>
      <c r="Q307" s="109">
        <f t="shared" si="111"/>
        <v>15008</v>
      </c>
      <c r="R307" s="109">
        <f t="shared" si="111"/>
        <v>0</v>
      </c>
      <c r="S307" s="109">
        <f t="shared" si="111"/>
        <v>0</v>
      </c>
      <c r="T307" s="109">
        <f t="shared" si="111"/>
        <v>0</v>
      </c>
      <c r="U307" s="109">
        <f t="shared" si="111"/>
        <v>0</v>
      </c>
    </row>
    <row r="308" spans="1:21" x14ac:dyDescent="0.2">
      <c r="A308" s="109" t="str">
        <f t="shared" ref="A308:U308" si="112">A118</f>
        <v>Choking</v>
      </c>
      <c r="B308" s="109">
        <f t="shared" si="112"/>
        <v>38</v>
      </c>
      <c r="C308" s="109">
        <f t="shared" si="112"/>
        <v>29</v>
      </c>
      <c r="D308" s="109">
        <f t="shared" si="112"/>
        <v>12</v>
      </c>
      <c r="E308" s="109">
        <f t="shared" si="112"/>
        <v>2</v>
      </c>
      <c r="F308" s="109">
        <f t="shared" si="112"/>
        <v>3</v>
      </c>
      <c r="G308" s="109">
        <f t="shared" si="112"/>
        <v>9</v>
      </c>
      <c r="H308" s="109">
        <f t="shared" si="112"/>
        <v>12</v>
      </c>
      <c r="I308" s="109">
        <f t="shared" si="112"/>
        <v>5</v>
      </c>
      <c r="J308" s="109">
        <f t="shared" si="112"/>
        <v>4</v>
      </c>
      <c r="K308" s="109">
        <f t="shared" si="112"/>
        <v>0</v>
      </c>
      <c r="L308" s="109">
        <f t="shared" si="112"/>
        <v>2</v>
      </c>
      <c r="M308" s="109">
        <f t="shared" si="112"/>
        <v>3</v>
      </c>
      <c r="N308" s="109">
        <f t="shared" si="112"/>
        <v>2</v>
      </c>
      <c r="O308" s="109">
        <f t="shared" si="112"/>
        <v>3</v>
      </c>
      <c r="P308" s="109">
        <f t="shared" si="112"/>
        <v>11</v>
      </c>
      <c r="Q308" s="109">
        <f t="shared" si="112"/>
        <v>135</v>
      </c>
      <c r="R308" s="109">
        <f t="shared" si="112"/>
        <v>0</v>
      </c>
      <c r="S308" s="109">
        <f t="shared" si="112"/>
        <v>0</v>
      </c>
      <c r="T308" s="109">
        <f t="shared" si="112"/>
        <v>0</v>
      </c>
      <c r="U308" s="109">
        <f t="shared" si="112"/>
        <v>0</v>
      </c>
    </row>
    <row r="309" spans="1:21" x14ac:dyDescent="0.2">
      <c r="A309" s="109" t="str">
        <f t="shared" ref="A309:U309" si="113">A119</f>
        <v>Collapse</v>
      </c>
      <c r="B309" s="109">
        <f t="shared" si="113"/>
        <v>1000</v>
      </c>
      <c r="C309" s="109">
        <f t="shared" si="113"/>
        <v>892</v>
      </c>
      <c r="D309" s="109">
        <f t="shared" si="113"/>
        <v>494</v>
      </c>
      <c r="E309" s="109">
        <f t="shared" si="113"/>
        <v>487</v>
      </c>
      <c r="F309" s="109">
        <f t="shared" si="113"/>
        <v>497</v>
      </c>
      <c r="G309" s="109">
        <f t="shared" si="113"/>
        <v>695</v>
      </c>
      <c r="H309" s="109">
        <f t="shared" si="113"/>
        <v>830</v>
      </c>
      <c r="I309" s="109">
        <f t="shared" si="113"/>
        <v>958</v>
      </c>
      <c r="J309" s="109">
        <f t="shared" si="113"/>
        <v>982</v>
      </c>
      <c r="K309" s="109">
        <f t="shared" si="113"/>
        <v>953</v>
      </c>
      <c r="L309" s="109">
        <f t="shared" si="113"/>
        <v>670</v>
      </c>
      <c r="M309" s="109">
        <f t="shared" si="113"/>
        <v>1092</v>
      </c>
      <c r="N309" s="109">
        <f t="shared" si="113"/>
        <v>1096</v>
      </c>
      <c r="O309" s="109">
        <f t="shared" si="113"/>
        <v>1034</v>
      </c>
      <c r="P309" s="109">
        <f t="shared" si="113"/>
        <v>903</v>
      </c>
      <c r="Q309" s="109">
        <f t="shared" si="113"/>
        <v>12583</v>
      </c>
      <c r="R309" s="109">
        <f t="shared" si="113"/>
        <v>0</v>
      </c>
      <c r="S309" s="109">
        <f t="shared" si="113"/>
        <v>0</v>
      </c>
      <c r="T309" s="109">
        <f t="shared" si="113"/>
        <v>0</v>
      </c>
      <c r="U309" s="109">
        <f t="shared" si="113"/>
        <v>0</v>
      </c>
    </row>
    <row r="310" spans="1:21" x14ac:dyDescent="0.2">
      <c r="A310" s="109" t="str">
        <f t="shared" ref="A310:U310" si="114">A120</f>
        <v>Lift person</v>
      </c>
      <c r="B310" s="109">
        <f t="shared" si="114"/>
        <v>420</v>
      </c>
      <c r="C310" s="109">
        <f t="shared" si="114"/>
        <v>432</v>
      </c>
      <c r="D310" s="109">
        <f t="shared" si="114"/>
        <v>248</v>
      </c>
      <c r="E310" s="109">
        <f t="shared" si="114"/>
        <v>211</v>
      </c>
      <c r="F310" s="109">
        <f t="shared" si="114"/>
        <v>243</v>
      </c>
      <c r="G310" s="109">
        <f t="shared" si="114"/>
        <v>394</v>
      </c>
      <c r="H310" s="109">
        <f t="shared" si="114"/>
        <v>1005</v>
      </c>
      <c r="I310" s="109">
        <f t="shared" si="114"/>
        <v>1683</v>
      </c>
      <c r="J310" s="109">
        <f t="shared" si="114"/>
        <v>1894</v>
      </c>
      <c r="K310" s="109">
        <f t="shared" si="114"/>
        <v>1623</v>
      </c>
      <c r="L310" s="109">
        <f t="shared" si="114"/>
        <v>1824</v>
      </c>
      <c r="M310" s="109">
        <f t="shared" si="114"/>
        <v>2259</v>
      </c>
      <c r="N310" s="109">
        <f t="shared" si="114"/>
        <v>2982</v>
      </c>
      <c r="O310" s="109">
        <f t="shared" si="114"/>
        <v>2849</v>
      </c>
      <c r="P310" s="109">
        <f t="shared" si="114"/>
        <v>2542</v>
      </c>
      <c r="Q310" s="109">
        <f t="shared" si="114"/>
        <v>20609</v>
      </c>
      <c r="R310" s="109">
        <f t="shared" si="114"/>
        <v>0</v>
      </c>
      <c r="S310" s="109">
        <f t="shared" si="114"/>
        <v>0</v>
      </c>
      <c r="T310" s="109">
        <f t="shared" si="114"/>
        <v>0</v>
      </c>
      <c r="U310" s="109">
        <f t="shared" si="114"/>
        <v>0</v>
      </c>
    </row>
    <row r="311" spans="1:21" x14ac:dyDescent="0.2">
      <c r="A311" s="109" t="str">
        <f t="shared" ref="A311:U311" si="115">A121</f>
        <v>No action required</v>
      </c>
      <c r="B311" s="109">
        <f t="shared" si="115"/>
        <v>0</v>
      </c>
      <c r="C311" s="109">
        <f t="shared" si="115"/>
        <v>0</v>
      </c>
      <c r="D311" s="109">
        <f t="shared" si="115"/>
        <v>308</v>
      </c>
      <c r="E311" s="109">
        <f t="shared" si="115"/>
        <v>202</v>
      </c>
      <c r="F311" s="109">
        <f t="shared" si="115"/>
        <v>144</v>
      </c>
      <c r="G311" s="109">
        <f t="shared" si="115"/>
        <v>629</v>
      </c>
      <c r="H311" s="109">
        <f t="shared" si="115"/>
        <v>1063</v>
      </c>
      <c r="I311" s="109">
        <f t="shared" si="115"/>
        <v>617</v>
      </c>
      <c r="J311" s="109">
        <f t="shared" si="115"/>
        <v>329</v>
      </c>
      <c r="K311" s="109">
        <f t="shared" si="115"/>
        <v>304</v>
      </c>
      <c r="L311" s="109">
        <f t="shared" si="115"/>
        <v>339</v>
      </c>
      <c r="M311" s="109">
        <f t="shared" si="115"/>
        <v>545</v>
      </c>
      <c r="N311" s="109">
        <f t="shared" si="115"/>
        <v>640</v>
      </c>
      <c r="O311" s="109">
        <f t="shared" si="115"/>
        <v>721</v>
      </c>
      <c r="P311" s="109">
        <f t="shared" si="115"/>
        <v>757</v>
      </c>
      <c r="Q311" s="109">
        <f t="shared" si="115"/>
        <v>6598</v>
      </c>
      <c r="R311" s="109">
        <f t="shared" si="115"/>
        <v>0</v>
      </c>
      <c r="S311" s="109">
        <f t="shared" si="115"/>
        <v>0</v>
      </c>
      <c r="T311" s="109">
        <f t="shared" si="115"/>
        <v>0</v>
      </c>
      <c r="U311" s="109">
        <f t="shared" si="115"/>
        <v>0</v>
      </c>
    </row>
    <row r="312" spans="1:21" x14ac:dyDescent="0.2">
      <c r="A312" s="109" t="str">
        <f t="shared" ref="A312:U312" si="116">A122</f>
        <v>Other</v>
      </c>
      <c r="B312" s="109">
        <f t="shared" si="116"/>
        <v>1774</v>
      </c>
      <c r="C312" s="109">
        <f t="shared" si="116"/>
        <v>1696</v>
      </c>
      <c r="D312" s="109">
        <f t="shared" si="116"/>
        <v>586</v>
      </c>
      <c r="E312" s="109">
        <f t="shared" si="116"/>
        <v>466</v>
      </c>
      <c r="F312" s="109">
        <f t="shared" si="116"/>
        <v>401</v>
      </c>
      <c r="G312" s="109">
        <f t="shared" si="116"/>
        <v>1175</v>
      </c>
      <c r="H312" s="109">
        <f t="shared" si="116"/>
        <v>983</v>
      </c>
      <c r="I312" s="109">
        <f t="shared" si="116"/>
        <v>926</v>
      </c>
      <c r="J312" s="109">
        <f t="shared" si="116"/>
        <v>733</v>
      </c>
      <c r="K312" s="109">
        <f t="shared" si="116"/>
        <v>731</v>
      </c>
      <c r="L312" s="109">
        <f t="shared" si="116"/>
        <v>510</v>
      </c>
      <c r="M312" s="109">
        <f t="shared" si="116"/>
        <v>809</v>
      </c>
      <c r="N312" s="109">
        <f t="shared" si="116"/>
        <v>942</v>
      </c>
      <c r="O312" s="109">
        <f t="shared" si="116"/>
        <v>949</v>
      </c>
      <c r="P312" s="109">
        <f t="shared" si="116"/>
        <v>939</v>
      </c>
      <c r="Q312" s="109">
        <f t="shared" si="116"/>
        <v>13620</v>
      </c>
      <c r="R312" s="109">
        <f t="shared" si="116"/>
        <v>0</v>
      </c>
      <c r="S312" s="109">
        <f t="shared" si="116"/>
        <v>0</v>
      </c>
      <c r="T312" s="109">
        <f t="shared" si="116"/>
        <v>0</v>
      </c>
      <c r="U312" s="109">
        <f t="shared" si="116"/>
        <v>0</v>
      </c>
    </row>
    <row r="313" spans="1:21" x14ac:dyDescent="0.2">
      <c r="A313" s="109" t="str">
        <f t="shared" ref="A313:U313" si="117">A123</f>
        <v>Shock / Anaphylactic shock</v>
      </c>
      <c r="B313" s="109">
        <f t="shared" si="117"/>
        <v>80</v>
      </c>
      <c r="C313" s="109">
        <f t="shared" si="117"/>
        <v>80</v>
      </c>
      <c r="D313" s="109">
        <f t="shared" si="117"/>
        <v>24</v>
      </c>
      <c r="E313" s="109">
        <f t="shared" si="117"/>
        <v>16</v>
      </c>
      <c r="F313" s="109">
        <f t="shared" si="117"/>
        <v>13</v>
      </c>
      <c r="G313" s="109">
        <f t="shared" si="117"/>
        <v>43</v>
      </c>
      <c r="H313" s="109">
        <f t="shared" si="117"/>
        <v>52</v>
      </c>
      <c r="I313" s="109">
        <f t="shared" si="117"/>
        <v>30</v>
      </c>
      <c r="J313" s="109">
        <f t="shared" si="117"/>
        <v>20</v>
      </c>
      <c r="K313" s="109">
        <f t="shared" si="117"/>
        <v>18</v>
      </c>
      <c r="L313" s="109">
        <f t="shared" si="117"/>
        <v>5</v>
      </c>
      <c r="M313" s="109">
        <f t="shared" si="117"/>
        <v>10</v>
      </c>
      <c r="N313" s="109">
        <f t="shared" si="117"/>
        <v>15</v>
      </c>
      <c r="O313" s="109">
        <f t="shared" si="117"/>
        <v>13</v>
      </c>
      <c r="P313" s="109">
        <f t="shared" si="117"/>
        <v>20</v>
      </c>
      <c r="Q313" s="109">
        <f t="shared" si="117"/>
        <v>439</v>
      </c>
      <c r="R313" s="109">
        <f t="shared" si="117"/>
        <v>0</v>
      </c>
      <c r="S313" s="109">
        <f t="shared" si="117"/>
        <v>0</v>
      </c>
      <c r="T313" s="109">
        <f t="shared" si="117"/>
        <v>0</v>
      </c>
      <c r="U313" s="109">
        <f t="shared" si="117"/>
        <v>0</v>
      </c>
    </row>
    <row r="314" spans="1:21" x14ac:dyDescent="0.2">
      <c r="A314" s="109" t="str">
        <f t="shared" ref="A314:U314" si="118">A124</f>
        <v>Unconscious, fitting or unresponsive</v>
      </c>
      <c r="B314" s="109">
        <f t="shared" si="118"/>
        <v>1662</v>
      </c>
      <c r="C314" s="109">
        <f t="shared" si="118"/>
        <v>1894</v>
      </c>
      <c r="D314" s="109">
        <f t="shared" si="118"/>
        <v>313</v>
      </c>
      <c r="E314" s="109">
        <f t="shared" si="118"/>
        <v>108</v>
      </c>
      <c r="F314" s="109">
        <f t="shared" si="118"/>
        <v>138</v>
      </c>
      <c r="G314" s="109">
        <f t="shared" si="118"/>
        <v>493</v>
      </c>
      <c r="H314" s="109">
        <f t="shared" si="118"/>
        <v>686</v>
      </c>
      <c r="I314" s="109">
        <f t="shared" si="118"/>
        <v>491</v>
      </c>
      <c r="J314" s="109">
        <f t="shared" si="118"/>
        <v>367</v>
      </c>
      <c r="K314" s="109">
        <f t="shared" si="118"/>
        <v>331</v>
      </c>
      <c r="L314" s="109">
        <f t="shared" si="118"/>
        <v>235</v>
      </c>
      <c r="M314" s="109">
        <f t="shared" si="118"/>
        <v>334</v>
      </c>
      <c r="N314" s="109">
        <f t="shared" si="118"/>
        <v>429</v>
      </c>
      <c r="O314" s="109">
        <f t="shared" si="118"/>
        <v>363</v>
      </c>
      <c r="P314" s="109">
        <f t="shared" si="118"/>
        <v>449</v>
      </c>
      <c r="Q314" s="109">
        <f t="shared" si="118"/>
        <v>8293</v>
      </c>
      <c r="R314" s="109">
        <f t="shared" si="118"/>
        <v>0</v>
      </c>
      <c r="S314" s="109">
        <f t="shared" si="118"/>
        <v>0</v>
      </c>
      <c r="T314" s="109">
        <f t="shared" si="118"/>
        <v>0</v>
      </c>
      <c r="U314" s="109">
        <f t="shared" si="118"/>
        <v>0</v>
      </c>
    </row>
    <row r="315" spans="1:21" x14ac:dyDescent="0.2">
      <c r="A315" s="109" t="str">
        <f t="shared" ref="A315:U315" si="119">A125</f>
        <v>No action (not false alarm)</v>
      </c>
      <c r="B315" s="109">
        <f t="shared" si="119"/>
        <v>7810</v>
      </c>
      <c r="C315" s="109">
        <f t="shared" si="119"/>
        <v>7117</v>
      </c>
      <c r="D315" s="109">
        <f t="shared" si="119"/>
        <v>6118</v>
      </c>
      <c r="E315" s="109">
        <f t="shared" si="119"/>
        <v>5963</v>
      </c>
      <c r="F315" s="109">
        <f t="shared" si="119"/>
        <v>5403</v>
      </c>
      <c r="G315" s="109">
        <f t="shared" si="119"/>
        <v>6341</v>
      </c>
      <c r="H315" s="109">
        <f t="shared" si="119"/>
        <v>7577</v>
      </c>
      <c r="I315" s="109">
        <f t="shared" si="119"/>
        <v>8284</v>
      </c>
      <c r="J315" s="109">
        <f t="shared" si="119"/>
        <v>8158</v>
      </c>
      <c r="K315" s="109">
        <f t="shared" si="119"/>
        <v>9177</v>
      </c>
      <c r="L315" s="109">
        <f t="shared" si="119"/>
        <v>9059</v>
      </c>
      <c r="M315" s="109">
        <f t="shared" si="119"/>
        <v>12739</v>
      </c>
      <c r="N315" s="109">
        <f t="shared" si="119"/>
        <v>12833</v>
      </c>
      <c r="O315" s="109">
        <f t="shared" si="119"/>
        <v>14310</v>
      </c>
      <c r="P315" s="109">
        <f t="shared" si="119"/>
        <v>15385</v>
      </c>
      <c r="Q315" s="109">
        <f t="shared" si="119"/>
        <v>136274</v>
      </c>
      <c r="R315" s="109">
        <f t="shared" si="119"/>
        <v>0</v>
      </c>
      <c r="S315" s="109">
        <f t="shared" si="119"/>
        <v>0</v>
      </c>
      <c r="T315" s="109">
        <f t="shared" si="119"/>
        <v>0</v>
      </c>
      <c r="U315" s="109">
        <f t="shared" si="119"/>
        <v>0</v>
      </c>
    </row>
    <row r="316" spans="1:21" x14ac:dyDescent="0.2">
      <c r="A316" s="109" t="str">
        <f t="shared" ref="A316:U316" si="120">A126</f>
        <v>Service not required</v>
      </c>
      <c r="B316" s="109">
        <f t="shared" si="120"/>
        <v>7810</v>
      </c>
      <c r="C316" s="109">
        <f t="shared" si="120"/>
        <v>7117</v>
      </c>
      <c r="D316" s="109">
        <f t="shared" si="120"/>
        <v>6118</v>
      </c>
      <c r="E316" s="109">
        <f t="shared" si="120"/>
        <v>5963</v>
      </c>
      <c r="F316" s="109">
        <f t="shared" si="120"/>
        <v>5403</v>
      </c>
      <c r="G316" s="109">
        <f t="shared" si="120"/>
        <v>6341</v>
      </c>
      <c r="H316" s="109">
        <f t="shared" si="120"/>
        <v>7577</v>
      </c>
      <c r="I316" s="109">
        <f t="shared" si="120"/>
        <v>8284</v>
      </c>
      <c r="J316" s="109">
        <f t="shared" si="120"/>
        <v>8158</v>
      </c>
      <c r="K316" s="109">
        <f t="shared" si="120"/>
        <v>9177</v>
      </c>
      <c r="L316" s="109">
        <f t="shared" si="120"/>
        <v>9059</v>
      </c>
      <c r="M316" s="109">
        <f t="shared" si="120"/>
        <v>12739</v>
      </c>
      <c r="N316" s="109">
        <f t="shared" si="120"/>
        <v>12833</v>
      </c>
      <c r="O316" s="109">
        <f t="shared" si="120"/>
        <v>14310</v>
      </c>
      <c r="P316" s="109">
        <f t="shared" si="120"/>
        <v>15385</v>
      </c>
      <c r="Q316" s="109">
        <f t="shared" si="120"/>
        <v>136274</v>
      </c>
      <c r="R316" s="109">
        <f t="shared" si="120"/>
        <v>0</v>
      </c>
      <c r="S316" s="109">
        <f t="shared" si="120"/>
        <v>0</v>
      </c>
      <c r="T316" s="109">
        <f t="shared" si="120"/>
        <v>0</v>
      </c>
      <c r="U316" s="109">
        <f t="shared" si="120"/>
        <v>0</v>
      </c>
    </row>
    <row r="317" spans="1:21" x14ac:dyDescent="0.2">
      <c r="A317" s="109" t="str">
        <f t="shared" ref="A317:U317" si="121">A127</f>
        <v>Other rescue / release of persons</v>
      </c>
      <c r="B317" s="109">
        <f t="shared" si="121"/>
        <v>5109</v>
      </c>
      <c r="C317" s="109">
        <f t="shared" si="121"/>
        <v>5034</v>
      </c>
      <c r="D317" s="109">
        <f t="shared" si="121"/>
        <v>3844</v>
      </c>
      <c r="E317" s="109">
        <f t="shared" si="121"/>
        <v>3719</v>
      </c>
      <c r="F317" s="109">
        <f t="shared" si="121"/>
        <v>3973</v>
      </c>
      <c r="G317" s="109">
        <f t="shared" si="121"/>
        <v>3998</v>
      </c>
      <c r="H317" s="109">
        <f t="shared" si="121"/>
        <v>4057</v>
      </c>
      <c r="I317" s="109">
        <f t="shared" si="121"/>
        <v>4151</v>
      </c>
      <c r="J317" s="109">
        <f t="shared" si="121"/>
        <v>4187</v>
      </c>
      <c r="K317" s="109">
        <f t="shared" si="121"/>
        <v>4432</v>
      </c>
      <c r="L317" s="109">
        <f t="shared" si="121"/>
        <v>4004</v>
      </c>
      <c r="M317" s="109">
        <f t="shared" si="121"/>
        <v>5220</v>
      </c>
      <c r="N317" s="109">
        <f t="shared" si="121"/>
        <v>5135</v>
      </c>
      <c r="O317" s="109">
        <f t="shared" si="121"/>
        <v>5001</v>
      </c>
      <c r="P317" s="109">
        <f t="shared" si="121"/>
        <v>4868</v>
      </c>
      <c r="Q317" s="109">
        <f t="shared" si="121"/>
        <v>66732</v>
      </c>
      <c r="R317" s="109">
        <f t="shared" si="121"/>
        <v>0</v>
      </c>
      <c r="S317" s="109">
        <f t="shared" si="121"/>
        <v>0</v>
      </c>
      <c r="T317" s="109">
        <f t="shared" si="121"/>
        <v>0</v>
      </c>
      <c r="U317" s="109">
        <f t="shared" si="121"/>
        <v>0</v>
      </c>
    </row>
    <row r="318" spans="1:21" x14ac:dyDescent="0.2">
      <c r="A318" s="109" t="str">
        <f t="shared" ref="A318:U318" si="122">A128</f>
        <v>Confined space - atmosphere not noxious</v>
      </c>
      <c r="B318" s="109">
        <f t="shared" si="122"/>
        <v>274</v>
      </c>
      <c r="C318" s="109">
        <f t="shared" si="122"/>
        <v>270</v>
      </c>
      <c r="D318" s="109">
        <f t="shared" si="122"/>
        <v>118</v>
      </c>
      <c r="E318" s="109">
        <f t="shared" si="122"/>
        <v>116</v>
      </c>
      <c r="F318" s="109">
        <f t="shared" si="122"/>
        <v>113</v>
      </c>
      <c r="G318" s="109">
        <f t="shared" si="122"/>
        <v>109</v>
      </c>
      <c r="H318" s="109">
        <f t="shared" si="122"/>
        <v>91</v>
      </c>
      <c r="I318" s="109">
        <f t="shared" si="122"/>
        <v>73</v>
      </c>
      <c r="J318" s="109">
        <f t="shared" si="122"/>
        <v>76</v>
      </c>
      <c r="K318" s="109">
        <f t="shared" si="122"/>
        <v>89</v>
      </c>
      <c r="L318" s="109">
        <f t="shared" si="122"/>
        <v>67</v>
      </c>
      <c r="M318" s="109">
        <f t="shared" si="122"/>
        <v>87</v>
      </c>
      <c r="N318" s="109">
        <f t="shared" si="122"/>
        <v>100</v>
      </c>
      <c r="O318" s="109">
        <f t="shared" si="122"/>
        <v>77</v>
      </c>
      <c r="P318" s="109">
        <f t="shared" si="122"/>
        <v>78</v>
      </c>
      <c r="Q318" s="109">
        <f t="shared" si="122"/>
        <v>1738</v>
      </c>
      <c r="R318" s="109">
        <f t="shared" si="122"/>
        <v>0</v>
      </c>
      <c r="S318" s="109">
        <f t="shared" si="122"/>
        <v>0</v>
      </c>
      <c r="T318" s="109">
        <f t="shared" si="122"/>
        <v>0</v>
      </c>
      <c r="U318" s="109">
        <f t="shared" si="122"/>
        <v>0</v>
      </c>
    </row>
    <row r="319" spans="1:21" x14ac:dyDescent="0.2">
      <c r="A319" s="109" t="str">
        <f t="shared" ref="A319:U319" si="123">A129</f>
        <v>Confined space with a noxious, toxic or oxygen deficient atmosphere</v>
      </c>
      <c r="B319" s="109">
        <f t="shared" si="123"/>
        <v>34</v>
      </c>
      <c r="C319" s="109">
        <f t="shared" si="123"/>
        <v>29</v>
      </c>
      <c r="D319" s="109">
        <f t="shared" si="123"/>
        <v>47</v>
      </c>
      <c r="E319" s="109">
        <f t="shared" si="123"/>
        <v>29</v>
      </c>
      <c r="F319" s="109">
        <f t="shared" si="123"/>
        <v>25</v>
      </c>
      <c r="G319" s="109">
        <f t="shared" si="123"/>
        <v>25</v>
      </c>
      <c r="H319" s="109">
        <f t="shared" si="123"/>
        <v>30</v>
      </c>
      <c r="I319" s="109">
        <f t="shared" si="123"/>
        <v>11</v>
      </c>
      <c r="J319" s="109">
        <f t="shared" si="123"/>
        <v>11</v>
      </c>
      <c r="K319" s="109">
        <f t="shared" si="123"/>
        <v>12</v>
      </c>
      <c r="L319" s="109">
        <f t="shared" si="123"/>
        <v>5</v>
      </c>
      <c r="M319" s="109">
        <f t="shared" si="123"/>
        <v>4</v>
      </c>
      <c r="N319" s="109">
        <f t="shared" si="123"/>
        <v>8</v>
      </c>
      <c r="O319" s="109">
        <f t="shared" si="123"/>
        <v>3</v>
      </c>
      <c r="P319" s="109">
        <f t="shared" si="123"/>
        <v>5</v>
      </c>
      <c r="Q319" s="109">
        <f t="shared" si="123"/>
        <v>278</v>
      </c>
      <c r="R319" s="109">
        <f t="shared" si="123"/>
        <v>0</v>
      </c>
      <c r="S319" s="109">
        <f t="shared" si="123"/>
        <v>0</v>
      </c>
      <c r="T319" s="109">
        <f t="shared" si="123"/>
        <v>0</v>
      </c>
      <c r="U319" s="109">
        <f t="shared" si="123"/>
        <v>0</v>
      </c>
    </row>
    <row r="320" spans="1:21" x14ac:dyDescent="0.2">
      <c r="A320" s="109" t="str">
        <f t="shared" ref="A320:U320" si="124">A130</f>
        <v>from below ground</v>
      </c>
      <c r="B320" s="109">
        <f t="shared" si="124"/>
        <v>90</v>
      </c>
      <c r="C320" s="109">
        <f t="shared" si="124"/>
        <v>93</v>
      </c>
      <c r="D320" s="109">
        <f t="shared" si="124"/>
        <v>79</v>
      </c>
      <c r="E320" s="109">
        <f t="shared" si="124"/>
        <v>62</v>
      </c>
      <c r="F320" s="109">
        <f t="shared" si="124"/>
        <v>76</v>
      </c>
      <c r="G320" s="109">
        <f t="shared" si="124"/>
        <v>76</v>
      </c>
      <c r="H320" s="109">
        <f t="shared" si="124"/>
        <v>73</v>
      </c>
      <c r="I320" s="109">
        <f t="shared" si="124"/>
        <v>71</v>
      </c>
      <c r="J320" s="109">
        <f t="shared" si="124"/>
        <v>79</v>
      </c>
      <c r="K320" s="109">
        <f t="shared" si="124"/>
        <v>78</v>
      </c>
      <c r="L320" s="109">
        <f t="shared" si="124"/>
        <v>64</v>
      </c>
      <c r="M320" s="109">
        <f t="shared" si="124"/>
        <v>70</v>
      </c>
      <c r="N320" s="109">
        <f t="shared" si="124"/>
        <v>90</v>
      </c>
      <c r="O320" s="109">
        <f t="shared" si="124"/>
        <v>90</v>
      </c>
      <c r="P320" s="109">
        <f t="shared" si="124"/>
        <v>93</v>
      </c>
      <c r="Q320" s="109">
        <f t="shared" si="124"/>
        <v>1184</v>
      </c>
      <c r="R320" s="109">
        <f t="shared" si="124"/>
        <v>0</v>
      </c>
      <c r="S320" s="109">
        <f t="shared" si="124"/>
        <v>0</v>
      </c>
      <c r="T320" s="109">
        <f t="shared" si="124"/>
        <v>0</v>
      </c>
      <c r="U320" s="109">
        <f t="shared" si="124"/>
        <v>0</v>
      </c>
    </row>
    <row r="321" spans="1:21" x14ac:dyDescent="0.2">
      <c r="A321" s="109" t="str">
        <f t="shared" ref="A321:U321" si="125">A131</f>
        <v>from height</v>
      </c>
      <c r="B321" s="109">
        <f t="shared" si="125"/>
        <v>1365</v>
      </c>
      <c r="C321" s="109">
        <f t="shared" si="125"/>
        <v>1381</v>
      </c>
      <c r="D321" s="109">
        <f t="shared" si="125"/>
        <v>1072</v>
      </c>
      <c r="E321" s="109">
        <f t="shared" si="125"/>
        <v>1020</v>
      </c>
      <c r="F321" s="109">
        <f t="shared" si="125"/>
        <v>1074</v>
      </c>
      <c r="G321" s="109">
        <f t="shared" si="125"/>
        <v>1139</v>
      </c>
      <c r="H321" s="109">
        <f t="shared" si="125"/>
        <v>1238</v>
      </c>
      <c r="I321" s="109">
        <f t="shared" si="125"/>
        <v>1254</v>
      </c>
      <c r="J321" s="109">
        <f t="shared" si="125"/>
        <v>1310</v>
      </c>
      <c r="K321" s="109">
        <f t="shared" si="125"/>
        <v>1233</v>
      </c>
      <c r="L321" s="109">
        <f t="shared" si="125"/>
        <v>1148</v>
      </c>
      <c r="M321" s="109">
        <f t="shared" si="125"/>
        <v>1521</v>
      </c>
      <c r="N321" s="109">
        <f t="shared" si="125"/>
        <v>1632</v>
      </c>
      <c r="O321" s="109">
        <f t="shared" si="125"/>
        <v>1747</v>
      </c>
      <c r="P321" s="109">
        <f t="shared" si="125"/>
        <v>1770</v>
      </c>
      <c r="Q321" s="109">
        <f t="shared" si="125"/>
        <v>19904</v>
      </c>
      <c r="R321" s="109">
        <f t="shared" si="125"/>
        <v>0</v>
      </c>
      <c r="S321" s="109">
        <f t="shared" si="125"/>
        <v>0</v>
      </c>
      <c r="T321" s="109">
        <f t="shared" si="125"/>
        <v>0</v>
      </c>
      <c r="U321" s="109">
        <f t="shared" si="125"/>
        <v>0</v>
      </c>
    </row>
    <row r="322" spans="1:21" x14ac:dyDescent="0.2">
      <c r="A322" s="109" t="str">
        <f t="shared" ref="A322:U322" si="126">A132</f>
        <v>from mud</v>
      </c>
      <c r="B322" s="109">
        <f t="shared" si="126"/>
        <v>91</v>
      </c>
      <c r="C322" s="109">
        <f t="shared" si="126"/>
        <v>122</v>
      </c>
      <c r="D322" s="109">
        <f t="shared" si="126"/>
        <v>141</v>
      </c>
      <c r="E322" s="109">
        <f t="shared" si="126"/>
        <v>148</v>
      </c>
      <c r="F322" s="109">
        <f t="shared" si="126"/>
        <v>148</v>
      </c>
      <c r="G322" s="109">
        <f t="shared" si="126"/>
        <v>139</v>
      </c>
      <c r="H322" s="109">
        <f t="shared" si="126"/>
        <v>149</v>
      </c>
      <c r="I322" s="109">
        <f t="shared" si="126"/>
        <v>139</v>
      </c>
      <c r="J322" s="109">
        <f t="shared" si="126"/>
        <v>166</v>
      </c>
      <c r="K322" s="109">
        <f t="shared" si="126"/>
        <v>211</v>
      </c>
      <c r="L322" s="109">
        <f t="shared" si="126"/>
        <v>219</v>
      </c>
      <c r="M322" s="109">
        <f t="shared" si="126"/>
        <v>219</v>
      </c>
      <c r="N322" s="109">
        <f t="shared" si="126"/>
        <v>218</v>
      </c>
      <c r="O322" s="109">
        <f t="shared" si="126"/>
        <v>260</v>
      </c>
      <c r="P322" s="109">
        <f t="shared" si="126"/>
        <v>227</v>
      </c>
      <c r="Q322" s="109">
        <f t="shared" si="126"/>
        <v>2597</v>
      </c>
      <c r="R322" s="109">
        <f t="shared" si="126"/>
        <v>0</v>
      </c>
      <c r="S322" s="109">
        <f t="shared" si="126"/>
        <v>0</v>
      </c>
      <c r="T322" s="109">
        <f t="shared" si="126"/>
        <v>0</v>
      </c>
      <c r="U322" s="109">
        <f t="shared" si="126"/>
        <v>0</v>
      </c>
    </row>
    <row r="323" spans="1:21" x14ac:dyDescent="0.2">
      <c r="A323" s="109" t="str">
        <f t="shared" ref="A323:U323" si="127">A133</f>
        <v>Other</v>
      </c>
      <c r="B323" s="109">
        <f t="shared" si="127"/>
        <v>1850</v>
      </c>
      <c r="C323" s="109">
        <f t="shared" si="127"/>
        <v>1664</v>
      </c>
      <c r="D323" s="109">
        <f t="shared" si="127"/>
        <v>1697</v>
      </c>
      <c r="E323" s="109">
        <f t="shared" si="127"/>
        <v>1654</v>
      </c>
      <c r="F323" s="109">
        <f t="shared" si="127"/>
        <v>1867</v>
      </c>
      <c r="G323" s="109">
        <f t="shared" si="127"/>
        <v>1859</v>
      </c>
      <c r="H323" s="109">
        <f t="shared" si="127"/>
        <v>1870</v>
      </c>
      <c r="I323" s="109">
        <f t="shared" si="127"/>
        <v>1983</v>
      </c>
      <c r="J323" s="109">
        <f t="shared" si="127"/>
        <v>1921</v>
      </c>
      <c r="K323" s="109">
        <f t="shared" si="127"/>
        <v>2199</v>
      </c>
      <c r="L323" s="109">
        <f t="shared" si="127"/>
        <v>1820</v>
      </c>
      <c r="M323" s="109">
        <f t="shared" si="127"/>
        <v>2554</v>
      </c>
      <c r="N323" s="109">
        <f t="shared" si="127"/>
        <v>2397</v>
      </c>
      <c r="O323" s="109">
        <f t="shared" si="127"/>
        <v>2158</v>
      </c>
      <c r="P323" s="109">
        <f t="shared" si="127"/>
        <v>2078</v>
      </c>
      <c r="Q323" s="109">
        <f t="shared" si="127"/>
        <v>29571</v>
      </c>
      <c r="R323" s="109">
        <f t="shared" si="127"/>
        <v>0</v>
      </c>
      <c r="S323" s="109">
        <f t="shared" si="127"/>
        <v>0</v>
      </c>
      <c r="T323" s="109">
        <f t="shared" si="127"/>
        <v>0</v>
      </c>
      <c r="U323" s="109">
        <f t="shared" si="127"/>
        <v>0</v>
      </c>
    </row>
    <row r="324" spans="1:21" x14ac:dyDescent="0.2">
      <c r="A324" s="109" t="str">
        <f t="shared" ref="A324:U324" si="128">A134</f>
        <v>trapped in collapsed structure</v>
      </c>
      <c r="B324" s="109">
        <f t="shared" si="128"/>
        <v>46</v>
      </c>
      <c r="C324" s="109">
        <f t="shared" si="128"/>
        <v>50</v>
      </c>
      <c r="D324" s="109">
        <f t="shared" si="128"/>
        <v>40</v>
      </c>
      <c r="E324" s="109">
        <f t="shared" si="128"/>
        <v>58</v>
      </c>
      <c r="F324" s="109">
        <f t="shared" si="128"/>
        <v>46</v>
      </c>
      <c r="G324" s="109">
        <f t="shared" si="128"/>
        <v>45</v>
      </c>
      <c r="H324" s="109">
        <f t="shared" si="128"/>
        <v>40</v>
      </c>
      <c r="I324" s="109">
        <f t="shared" si="128"/>
        <v>49</v>
      </c>
      <c r="J324" s="109">
        <f t="shared" si="128"/>
        <v>49</v>
      </c>
      <c r="K324" s="109">
        <f t="shared" si="128"/>
        <v>55</v>
      </c>
      <c r="L324" s="109">
        <f t="shared" si="128"/>
        <v>36</v>
      </c>
      <c r="M324" s="109">
        <f t="shared" si="128"/>
        <v>71</v>
      </c>
      <c r="N324" s="109">
        <f t="shared" si="128"/>
        <v>40</v>
      </c>
      <c r="O324" s="109">
        <f t="shared" si="128"/>
        <v>37</v>
      </c>
      <c r="P324" s="109">
        <f t="shared" si="128"/>
        <v>35</v>
      </c>
      <c r="Q324" s="109">
        <f t="shared" si="128"/>
        <v>697</v>
      </c>
      <c r="R324" s="109">
        <f t="shared" si="128"/>
        <v>0</v>
      </c>
      <c r="S324" s="109">
        <f t="shared" si="128"/>
        <v>0</v>
      </c>
      <c r="T324" s="109">
        <f t="shared" si="128"/>
        <v>0</v>
      </c>
      <c r="U324" s="109">
        <f t="shared" si="128"/>
        <v>0</v>
      </c>
    </row>
    <row r="325" spans="1:21" x14ac:dyDescent="0.2">
      <c r="A325" s="109" t="str">
        <f t="shared" ref="A325:U325" si="129">A135</f>
        <v>Trapped in or under machinery or other object</v>
      </c>
      <c r="B325" s="109">
        <f t="shared" si="129"/>
        <v>1359</v>
      </c>
      <c r="C325" s="109">
        <f t="shared" si="129"/>
        <v>1425</v>
      </c>
      <c r="D325" s="109">
        <f t="shared" si="129"/>
        <v>650</v>
      </c>
      <c r="E325" s="109">
        <f t="shared" si="129"/>
        <v>632</v>
      </c>
      <c r="F325" s="109">
        <f t="shared" si="129"/>
        <v>624</v>
      </c>
      <c r="G325" s="109">
        <f t="shared" si="129"/>
        <v>606</v>
      </c>
      <c r="H325" s="109">
        <f t="shared" si="129"/>
        <v>566</v>
      </c>
      <c r="I325" s="109">
        <f t="shared" si="129"/>
        <v>571</v>
      </c>
      <c r="J325" s="109">
        <f t="shared" si="129"/>
        <v>575</v>
      </c>
      <c r="K325" s="109">
        <f t="shared" si="129"/>
        <v>555</v>
      </c>
      <c r="L325" s="109">
        <f t="shared" si="129"/>
        <v>645</v>
      </c>
      <c r="M325" s="109">
        <f t="shared" si="129"/>
        <v>694</v>
      </c>
      <c r="N325" s="109">
        <f t="shared" si="129"/>
        <v>650</v>
      </c>
      <c r="O325" s="109">
        <f t="shared" si="129"/>
        <v>629</v>
      </c>
      <c r="P325" s="109">
        <f t="shared" si="129"/>
        <v>582</v>
      </c>
      <c r="Q325" s="109">
        <f t="shared" si="129"/>
        <v>10763</v>
      </c>
      <c r="R325" s="109">
        <f t="shared" si="129"/>
        <v>0</v>
      </c>
      <c r="S325" s="109">
        <f t="shared" si="129"/>
        <v>0</v>
      </c>
      <c r="T325" s="109">
        <f t="shared" si="129"/>
        <v>0</v>
      </c>
      <c r="U325" s="109">
        <f t="shared" si="129"/>
        <v>0</v>
      </c>
    </row>
    <row r="326" spans="1:21" x14ac:dyDescent="0.2">
      <c r="A326" s="109" t="str">
        <f t="shared" ref="A326:U326" si="130">A136</f>
        <v>Other transport incident</v>
      </c>
      <c r="B326" s="109">
        <f t="shared" si="130"/>
        <v>1253</v>
      </c>
      <c r="C326" s="109">
        <f t="shared" si="130"/>
        <v>1181</v>
      </c>
      <c r="D326" s="109">
        <f t="shared" si="130"/>
        <v>1310</v>
      </c>
      <c r="E326" s="109">
        <f t="shared" si="130"/>
        <v>1225</v>
      </c>
      <c r="F326" s="109">
        <f t="shared" si="130"/>
        <v>1157</v>
      </c>
      <c r="G326" s="109">
        <f t="shared" si="130"/>
        <v>1239</v>
      </c>
      <c r="H326" s="109">
        <f t="shared" si="130"/>
        <v>1295</v>
      </c>
      <c r="I326" s="109">
        <f t="shared" si="130"/>
        <v>1207</v>
      </c>
      <c r="J326" s="109">
        <f t="shared" si="130"/>
        <v>1173</v>
      </c>
      <c r="K326" s="109">
        <f t="shared" si="130"/>
        <v>1267</v>
      </c>
      <c r="L326" s="109">
        <f t="shared" si="130"/>
        <v>879</v>
      </c>
      <c r="M326" s="109">
        <f t="shared" si="130"/>
        <v>1165</v>
      </c>
      <c r="N326" s="109">
        <f t="shared" si="130"/>
        <v>1135</v>
      </c>
      <c r="O326" s="109">
        <f t="shared" si="130"/>
        <v>1268</v>
      </c>
      <c r="P326" s="109">
        <f t="shared" si="130"/>
        <v>1233</v>
      </c>
      <c r="Q326" s="109">
        <f t="shared" si="130"/>
        <v>17987</v>
      </c>
      <c r="R326" s="109">
        <f t="shared" si="130"/>
        <v>0</v>
      </c>
      <c r="S326" s="109">
        <f t="shared" si="130"/>
        <v>0</v>
      </c>
      <c r="T326" s="109">
        <f t="shared" si="130"/>
        <v>0</v>
      </c>
      <c r="U326" s="109">
        <f t="shared" si="130"/>
        <v>0</v>
      </c>
    </row>
    <row r="327" spans="1:21" x14ac:dyDescent="0.2">
      <c r="A327" s="109" t="str">
        <f t="shared" ref="A327:U327" si="131">A137</f>
        <v>Advice only</v>
      </c>
      <c r="B327" s="109">
        <f t="shared" si="131"/>
        <v>80</v>
      </c>
      <c r="C327" s="109">
        <f t="shared" si="131"/>
        <v>75</v>
      </c>
      <c r="D327" s="109">
        <f t="shared" si="131"/>
        <v>60</v>
      </c>
      <c r="E327" s="109">
        <f t="shared" si="131"/>
        <v>47</v>
      </c>
      <c r="F327" s="109">
        <f t="shared" si="131"/>
        <v>28</v>
      </c>
      <c r="G327" s="109">
        <f t="shared" si="131"/>
        <v>52</v>
      </c>
      <c r="H327" s="109">
        <f t="shared" si="131"/>
        <v>63</v>
      </c>
      <c r="I327" s="109">
        <f t="shared" si="131"/>
        <v>67</v>
      </c>
      <c r="J327" s="109">
        <f t="shared" si="131"/>
        <v>50</v>
      </c>
      <c r="K327" s="109">
        <f t="shared" si="131"/>
        <v>71</v>
      </c>
      <c r="L327" s="109">
        <f t="shared" si="131"/>
        <v>43</v>
      </c>
      <c r="M327" s="109">
        <f t="shared" si="131"/>
        <v>45</v>
      </c>
      <c r="N327" s="109">
        <f t="shared" si="131"/>
        <v>51</v>
      </c>
      <c r="O327" s="109">
        <f t="shared" si="131"/>
        <v>63</v>
      </c>
      <c r="P327" s="109">
        <f t="shared" si="131"/>
        <v>72</v>
      </c>
      <c r="Q327" s="109">
        <f t="shared" si="131"/>
        <v>867</v>
      </c>
      <c r="R327" s="109">
        <f t="shared" si="131"/>
        <v>0</v>
      </c>
      <c r="S327" s="109">
        <f t="shared" si="131"/>
        <v>0</v>
      </c>
      <c r="T327" s="109">
        <f t="shared" si="131"/>
        <v>0</v>
      </c>
      <c r="U327" s="109">
        <f t="shared" si="131"/>
        <v>0</v>
      </c>
    </row>
    <row r="328" spans="1:21" x14ac:dyDescent="0.2">
      <c r="A328" s="109" t="str">
        <f t="shared" ref="A328:U328" si="132">A138</f>
        <v>Extrication of person(s)</v>
      </c>
      <c r="B328" s="109">
        <f t="shared" si="132"/>
        <v>63</v>
      </c>
      <c r="C328" s="109">
        <f t="shared" si="132"/>
        <v>79</v>
      </c>
      <c r="D328" s="109">
        <f t="shared" si="132"/>
        <v>66</v>
      </c>
      <c r="E328" s="109">
        <f t="shared" si="132"/>
        <v>61</v>
      </c>
      <c r="F328" s="109">
        <f t="shared" si="132"/>
        <v>53</v>
      </c>
      <c r="G328" s="109">
        <f t="shared" si="132"/>
        <v>65</v>
      </c>
      <c r="H328" s="109">
        <f t="shared" si="132"/>
        <v>79</v>
      </c>
      <c r="I328" s="109">
        <f t="shared" si="132"/>
        <v>68</v>
      </c>
      <c r="J328" s="109">
        <f t="shared" si="132"/>
        <v>64</v>
      </c>
      <c r="K328" s="109">
        <f t="shared" si="132"/>
        <v>73</v>
      </c>
      <c r="L328" s="109">
        <f t="shared" si="132"/>
        <v>54</v>
      </c>
      <c r="M328" s="109">
        <f t="shared" si="132"/>
        <v>79</v>
      </c>
      <c r="N328" s="109">
        <f t="shared" si="132"/>
        <v>65</v>
      </c>
      <c r="O328" s="109">
        <f t="shared" si="132"/>
        <v>83</v>
      </c>
      <c r="P328" s="109">
        <f t="shared" si="132"/>
        <v>71</v>
      </c>
      <c r="Q328" s="109">
        <f t="shared" si="132"/>
        <v>1023</v>
      </c>
      <c r="R328" s="109">
        <f t="shared" si="132"/>
        <v>0</v>
      </c>
      <c r="S328" s="109">
        <f t="shared" si="132"/>
        <v>0</v>
      </c>
      <c r="T328" s="109">
        <f t="shared" si="132"/>
        <v>0</v>
      </c>
      <c r="U328" s="109">
        <f t="shared" si="132"/>
        <v>0</v>
      </c>
    </row>
    <row r="329" spans="1:21" x14ac:dyDescent="0.2">
      <c r="A329" s="109" t="str">
        <f t="shared" ref="A329:U329" si="133">A139</f>
        <v>Make scene safe</v>
      </c>
      <c r="B329" s="109">
        <f t="shared" si="133"/>
        <v>0</v>
      </c>
      <c r="C329" s="109">
        <f t="shared" si="133"/>
        <v>1</v>
      </c>
      <c r="D329" s="109">
        <f t="shared" si="133"/>
        <v>274</v>
      </c>
      <c r="E329" s="109">
        <f t="shared" si="133"/>
        <v>329</v>
      </c>
      <c r="F329" s="109">
        <f t="shared" si="133"/>
        <v>286</v>
      </c>
      <c r="G329" s="109">
        <f t="shared" si="133"/>
        <v>303</v>
      </c>
      <c r="H329" s="109">
        <f t="shared" si="133"/>
        <v>327</v>
      </c>
      <c r="I329" s="109">
        <f t="shared" si="133"/>
        <v>313</v>
      </c>
      <c r="J329" s="109">
        <f t="shared" si="133"/>
        <v>282</v>
      </c>
      <c r="K329" s="109">
        <f t="shared" si="133"/>
        <v>330</v>
      </c>
      <c r="L329" s="109">
        <f t="shared" si="133"/>
        <v>270</v>
      </c>
      <c r="M329" s="109">
        <f t="shared" si="133"/>
        <v>309</v>
      </c>
      <c r="N329" s="109">
        <f t="shared" si="133"/>
        <v>276</v>
      </c>
      <c r="O329" s="109">
        <f t="shared" si="133"/>
        <v>339</v>
      </c>
      <c r="P329" s="109">
        <f t="shared" si="133"/>
        <v>322</v>
      </c>
      <c r="Q329" s="109">
        <f t="shared" si="133"/>
        <v>3961</v>
      </c>
      <c r="R329" s="109">
        <f t="shared" si="133"/>
        <v>0</v>
      </c>
      <c r="S329" s="109">
        <f t="shared" si="133"/>
        <v>0</v>
      </c>
      <c r="T329" s="109">
        <f t="shared" si="133"/>
        <v>0</v>
      </c>
      <c r="U329" s="109">
        <f t="shared" si="133"/>
        <v>0</v>
      </c>
    </row>
    <row r="330" spans="1:21" x14ac:dyDescent="0.2">
      <c r="A330" s="109" t="str">
        <f t="shared" ref="A330:U330" si="134">A140</f>
        <v>Make vehicle safe</v>
      </c>
      <c r="B330" s="109">
        <f t="shared" si="134"/>
        <v>351</v>
      </c>
      <c r="C330" s="109">
        <f t="shared" si="134"/>
        <v>324</v>
      </c>
      <c r="D330" s="109">
        <f t="shared" si="134"/>
        <v>188</v>
      </c>
      <c r="E330" s="109">
        <f t="shared" si="134"/>
        <v>179</v>
      </c>
      <c r="F330" s="109">
        <f t="shared" si="134"/>
        <v>155</v>
      </c>
      <c r="G330" s="109">
        <f t="shared" si="134"/>
        <v>194</v>
      </c>
      <c r="H330" s="109">
        <f t="shared" si="134"/>
        <v>175</v>
      </c>
      <c r="I330" s="109">
        <f t="shared" si="134"/>
        <v>167</v>
      </c>
      <c r="J330" s="109">
        <f t="shared" si="134"/>
        <v>185</v>
      </c>
      <c r="K330" s="109">
        <f t="shared" si="134"/>
        <v>205</v>
      </c>
      <c r="L330" s="109">
        <f t="shared" si="134"/>
        <v>134</v>
      </c>
      <c r="M330" s="109">
        <f t="shared" si="134"/>
        <v>201</v>
      </c>
      <c r="N330" s="109">
        <f t="shared" si="134"/>
        <v>206</v>
      </c>
      <c r="O330" s="109">
        <f t="shared" si="134"/>
        <v>210</v>
      </c>
      <c r="P330" s="109">
        <f t="shared" si="134"/>
        <v>221</v>
      </c>
      <c r="Q330" s="109">
        <f t="shared" si="134"/>
        <v>3095</v>
      </c>
      <c r="R330" s="109">
        <f t="shared" si="134"/>
        <v>0</v>
      </c>
      <c r="S330" s="109">
        <f t="shared" si="134"/>
        <v>0</v>
      </c>
      <c r="T330" s="109">
        <f t="shared" si="134"/>
        <v>0</v>
      </c>
      <c r="U330" s="109">
        <f t="shared" si="134"/>
        <v>0</v>
      </c>
    </row>
    <row r="331" spans="1:21" x14ac:dyDescent="0.2">
      <c r="A331" s="109" t="str">
        <f t="shared" ref="A331:U331" si="135">A141</f>
        <v>Medical assistance only</v>
      </c>
      <c r="B331" s="109">
        <f t="shared" si="135"/>
        <v>0</v>
      </c>
      <c r="C331" s="109">
        <f t="shared" si="135"/>
        <v>1</v>
      </c>
      <c r="D331" s="109">
        <f t="shared" si="135"/>
        <v>45</v>
      </c>
      <c r="E331" s="109">
        <f t="shared" si="135"/>
        <v>51</v>
      </c>
      <c r="F331" s="109">
        <f t="shared" si="135"/>
        <v>40</v>
      </c>
      <c r="G331" s="109">
        <f t="shared" si="135"/>
        <v>61</v>
      </c>
      <c r="H331" s="109">
        <f t="shared" si="135"/>
        <v>63</v>
      </c>
      <c r="I331" s="109">
        <f t="shared" si="135"/>
        <v>44</v>
      </c>
      <c r="J331" s="109">
        <f t="shared" si="135"/>
        <v>62</v>
      </c>
      <c r="K331" s="109">
        <f t="shared" si="135"/>
        <v>45</v>
      </c>
      <c r="L331" s="109">
        <f t="shared" si="135"/>
        <v>40</v>
      </c>
      <c r="M331" s="109">
        <f t="shared" si="135"/>
        <v>64</v>
      </c>
      <c r="N331" s="109">
        <f t="shared" si="135"/>
        <v>64</v>
      </c>
      <c r="O331" s="109">
        <f t="shared" si="135"/>
        <v>51</v>
      </c>
      <c r="P331" s="109">
        <f t="shared" si="135"/>
        <v>53</v>
      </c>
      <c r="Q331" s="109">
        <f t="shared" si="135"/>
        <v>684</v>
      </c>
      <c r="R331" s="109">
        <f t="shared" si="135"/>
        <v>0</v>
      </c>
      <c r="S331" s="109">
        <f t="shared" si="135"/>
        <v>0</v>
      </c>
      <c r="T331" s="109">
        <f t="shared" si="135"/>
        <v>0</v>
      </c>
      <c r="U331" s="109">
        <f t="shared" si="135"/>
        <v>0</v>
      </c>
    </row>
    <row r="332" spans="1:21" x14ac:dyDescent="0.2">
      <c r="A332" s="109" t="str">
        <f>A142</f>
        <v>Other</v>
      </c>
      <c r="B332" s="109">
        <f t="shared" ref="B332:U332" si="136">B142</f>
        <v>175</v>
      </c>
      <c r="C332" s="109">
        <f t="shared" si="136"/>
        <v>175</v>
      </c>
      <c r="D332" s="109">
        <f t="shared" si="136"/>
        <v>109</v>
      </c>
      <c r="E332" s="109">
        <f t="shared" si="136"/>
        <v>75</v>
      </c>
      <c r="F332" s="109">
        <f t="shared" si="136"/>
        <v>94</v>
      </c>
      <c r="G332" s="109">
        <f t="shared" si="136"/>
        <v>79</v>
      </c>
      <c r="H332" s="109">
        <f t="shared" si="136"/>
        <v>59</v>
      </c>
      <c r="I332" s="109">
        <f t="shared" si="136"/>
        <v>92</v>
      </c>
      <c r="J332" s="109">
        <f t="shared" si="136"/>
        <v>82</v>
      </c>
      <c r="K332" s="109">
        <f t="shared" si="136"/>
        <v>89</v>
      </c>
      <c r="L332" s="109">
        <f t="shared" si="136"/>
        <v>60</v>
      </c>
      <c r="M332" s="109">
        <f t="shared" si="136"/>
        <v>70</v>
      </c>
      <c r="N332" s="109">
        <f t="shared" si="136"/>
        <v>92</v>
      </c>
      <c r="O332" s="109">
        <f t="shared" si="136"/>
        <v>102</v>
      </c>
      <c r="P332" s="109">
        <f t="shared" si="136"/>
        <v>85</v>
      </c>
      <c r="Q332" s="109">
        <f t="shared" si="136"/>
        <v>1438</v>
      </c>
      <c r="R332" s="109">
        <f t="shared" si="136"/>
        <v>0</v>
      </c>
      <c r="S332" s="109">
        <f t="shared" si="136"/>
        <v>0</v>
      </c>
      <c r="T332" s="109">
        <f t="shared" si="136"/>
        <v>0</v>
      </c>
      <c r="U332" s="109">
        <f t="shared" si="136"/>
        <v>0</v>
      </c>
    </row>
    <row r="333" spans="1:21" x14ac:dyDescent="0.2">
      <c r="A333" s="109" t="str">
        <f t="shared" ref="A333:U333" si="137">A143</f>
        <v>Release of person(s)</v>
      </c>
      <c r="B333" s="109">
        <f t="shared" si="137"/>
        <v>377</v>
      </c>
      <c r="C333" s="109">
        <f t="shared" si="137"/>
        <v>353</v>
      </c>
      <c r="D333" s="109">
        <f t="shared" si="137"/>
        <v>402</v>
      </c>
      <c r="E333" s="109">
        <f t="shared" si="137"/>
        <v>337</v>
      </c>
      <c r="F333" s="109">
        <f t="shared" si="137"/>
        <v>361</v>
      </c>
      <c r="G333" s="109">
        <f t="shared" si="137"/>
        <v>349</v>
      </c>
      <c r="H333" s="109">
        <f t="shared" si="137"/>
        <v>373</v>
      </c>
      <c r="I333" s="109">
        <f t="shared" si="137"/>
        <v>333</v>
      </c>
      <c r="J333" s="109">
        <f t="shared" si="137"/>
        <v>342</v>
      </c>
      <c r="K333" s="109">
        <f t="shared" si="137"/>
        <v>331</v>
      </c>
      <c r="L333" s="109">
        <f t="shared" si="137"/>
        <v>198</v>
      </c>
      <c r="M333" s="109">
        <f t="shared" si="137"/>
        <v>282</v>
      </c>
      <c r="N333" s="109">
        <f t="shared" si="137"/>
        <v>275</v>
      </c>
      <c r="O333" s="109">
        <f t="shared" si="137"/>
        <v>307</v>
      </c>
      <c r="P333" s="109">
        <f t="shared" si="137"/>
        <v>271</v>
      </c>
      <c r="Q333" s="109">
        <f t="shared" si="137"/>
        <v>4891</v>
      </c>
      <c r="R333" s="109">
        <f t="shared" si="137"/>
        <v>0</v>
      </c>
      <c r="S333" s="109">
        <f t="shared" si="137"/>
        <v>0</v>
      </c>
      <c r="T333" s="109">
        <f t="shared" si="137"/>
        <v>0</v>
      </c>
      <c r="U333" s="109">
        <f t="shared" si="137"/>
        <v>0</v>
      </c>
    </row>
    <row r="334" spans="1:21" x14ac:dyDescent="0.2">
      <c r="A334" s="109" t="str">
        <f t="shared" ref="A334:U334" si="138">A144</f>
        <v>Stand by - no action</v>
      </c>
      <c r="B334" s="109">
        <f t="shared" si="138"/>
        <v>207</v>
      </c>
      <c r="C334" s="109">
        <f t="shared" si="138"/>
        <v>173</v>
      </c>
      <c r="D334" s="109">
        <f t="shared" si="138"/>
        <v>166</v>
      </c>
      <c r="E334" s="109">
        <f t="shared" si="138"/>
        <v>146</v>
      </c>
      <c r="F334" s="109">
        <f t="shared" si="138"/>
        <v>140</v>
      </c>
      <c r="G334" s="109">
        <f t="shared" si="138"/>
        <v>136</v>
      </c>
      <c r="H334" s="109">
        <f t="shared" si="138"/>
        <v>156</v>
      </c>
      <c r="I334" s="109">
        <f t="shared" si="138"/>
        <v>123</v>
      </c>
      <c r="J334" s="109">
        <f t="shared" si="138"/>
        <v>106</v>
      </c>
      <c r="K334" s="109">
        <f t="shared" si="138"/>
        <v>123</v>
      </c>
      <c r="L334" s="109">
        <f t="shared" si="138"/>
        <v>80</v>
      </c>
      <c r="M334" s="109">
        <f t="shared" si="138"/>
        <v>115</v>
      </c>
      <c r="N334" s="109">
        <f t="shared" si="138"/>
        <v>106</v>
      </c>
      <c r="O334" s="109">
        <f t="shared" si="138"/>
        <v>113</v>
      </c>
      <c r="P334" s="109">
        <f t="shared" si="138"/>
        <v>138</v>
      </c>
      <c r="Q334" s="109">
        <f t="shared" si="138"/>
        <v>2028</v>
      </c>
      <c r="R334" s="109">
        <f t="shared" si="138"/>
        <v>0</v>
      </c>
      <c r="S334" s="109">
        <f t="shared" si="138"/>
        <v>0</v>
      </c>
      <c r="T334" s="109">
        <f t="shared" si="138"/>
        <v>0</v>
      </c>
      <c r="U334" s="109">
        <f t="shared" si="138"/>
        <v>0</v>
      </c>
    </row>
    <row r="335" spans="1:21" x14ac:dyDescent="0.2">
      <c r="A335" s="109" t="str">
        <f t="shared" ref="A335:U335" si="139">A145</f>
        <v>Removal of objects from people</v>
      </c>
      <c r="B335" s="109">
        <f t="shared" si="139"/>
        <v>3868</v>
      </c>
      <c r="C335" s="109">
        <f t="shared" si="139"/>
        <v>3815</v>
      </c>
      <c r="D335" s="109">
        <f t="shared" si="139"/>
        <v>4271</v>
      </c>
      <c r="E335" s="109">
        <f t="shared" si="139"/>
        <v>4539</v>
      </c>
      <c r="F335" s="109">
        <f t="shared" si="139"/>
        <v>4294</v>
      </c>
      <c r="G335" s="109">
        <f t="shared" si="139"/>
        <v>4455</v>
      </c>
      <c r="H335" s="109">
        <f t="shared" si="139"/>
        <v>4523</v>
      </c>
      <c r="I335" s="109">
        <f t="shared" si="139"/>
        <v>4866</v>
      </c>
      <c r="J335" s="109">
        <f t="shared" si="139"/>
        <v>4900</v>
      </c>
      <c r="K335" s="109">
        <f t="shared" si="139"/>
        <v>5313</v>
      </c>
      <c r="L335" s="109">
        <f t="shared" si="139"/>
        <v>5626</v>
      </c>
      <c r="M335" s="109">
        <f t="shared" si="139"/>
        <v>6904</v>
      </c>
      <c r="N335" s="109">
        <f t="shared" si="139"/>
        <v>6683</v>
      </c>
      <c r="O335" s="109">
        <f t="shared" si="139"/>
        <v>6666</v>
      </c>
      <c r="P335" s="109">
        <f t="shared" si="139"/>
        <v>6578</v>
      </c>
      <c r="Q335" s="109">
        <f t="shared" si="139"/>
        <v>77301</v>
      </c>
      <c r="R335" s="109">
        <f t="shared" si="139"/>
        <v>0</v>
      </c>
      <c r="S335" s="109">
        <f t="shared" si="139"/>
        <v>0</v>
      </c>
      <c r="T335" s="109">
        <f t="shared" si="139"/>
        <v>0</v>
      </c>
      <c r="U335" s="109">
        <f t="shared" si="139"/>
        <v>0</v>
      </c>
    </row>
    <row r="336" spans="1:21" x14ac:dyDescent="0.2">
      <c r="A336" s="109" t="str">
        <f t="shared" ref="A336:U336" si="140">A146</f>
        <v>Handcuffs</v>
      </c>
      <c r="B336" s="109">
        <f t="shared" si="140"/>
        <v>258</v>
      </c>
      <c r="C336" s="109">
        <f t="shared" si="140"/>
        <v>221</v>
      </c>
      <c r="D336" s="109">
        <f t="shared" si="140"/>
        <v>176</v>
      </c>
      <c r="E336" s="109">
        <f t="shared" si="140"/>
        <v>189</v>
      </c>
      <c r="F336" s="109">
        <f t="shared" si="140"/>
        <v>172</v>
      </c>
      <c r="G336" s="109">
        <f t="shared" si="140"/>
        <v>177</v>
      </c>
      <c r="H336" s="109">
        <f t="shared" si="140"/>
        <v>166</v>
      </c>
      <c r="I336" s="109">
        <f t="shared" si="140"/>
        <v>191</v>
      </c>
      <c r="J336" s="109">
        <f t="shared" si="140"/>
        <v>180</v>
      </c>
      <c r="K336" s="109">
        <f t="shared" si="140"/>
        <v>219</v>
      </c>
      <c r="L336" s="109">
        <f t="shared" si="140"/>
        <v>183</v>
      </c>
      <c r="M336" s="109">
        <f t="shared" si="140"/>
        <v>201</v>
      </c>
      <c r="N336" s="109">
        <f t="shared" si="140"/>
        <v>200</v>
      </c>
      <c r="O336" s="109">
        <f t="shared" si="140"/>
        <v>189</v>
      </c>
      <c r="P336" s="109">
        <f t="shared" si="140"/>
        <v>165</v>
      </c>
      <c r="Q336" s="109">
        <f t="shared" si="140"/>
        <v>2887</v>
      </c>
      <c r="R336" s="109">
        <f t="shared" si="140"/>
        <v>0</v>
      </c>
      <c r="S336" s="109">
        <f t="shared" si="140"/>
        <v>0</v>
      </c>
      <c r="T336" s="109">
        <f t="shared" si="140"/>
        <v>0</v>
      </c>
      <c r="U336" s="109">
        <f t="shared" si="140"/>
        <v>0</v>
      </c>
    </row>
    <row r="337" spans="1:21" x14ac:dyDescent="0.2">
      <c r="A337" s="109" t="str">
        <f t="shared" ref="A337:U337" si="141">A147</f>
        <v>Impaled</v>
      </c>
      <c r="B337" s="109">
        <f t="shared" si="141"/>
        <v>81</v>
      </c>
      <c r="C337" s="109">
        <f t="shared" si="141"/>
        <v>92</v>
      </c>
      <c r="D337" s="109">
        <f t="shared" si="141"/>
        <v>74</v>
      </c>
      <c r="E337" s="109">
        <f t="shared" si="141"/>
        <v>87</v>
      </c>
      <c r="F337" s="109">
        <f t="shared" si="141"/>
        <v>77</v>
      </c>
      <c r="G337" s="109">
        <f t="shared" si="141"/>
        <v>67</v>
      </c>
      <c r="H337" s="109">
        <f t="shared" si="141"/>
        <v>78</v>
      </c>
      <c r="I337" s="109">
        <f t="shared" si="141"/>
        <v>72</v>
      </c>
      <c r="J337" s="109">
        <f t="shared" si="141"/>
        <v>71</v>
      </c>
      <c r="K337" s="109">
        <f t="shared" si="141"/>
        <v>66</v>
      </c>
      <c r="L337" s="109">
        <f t="shared" si="141"/>
        <v>80</v>
      </c>
      <c r="M337" s="109">
        <f t="shared" si="141"/>
        <v>78</v>
      </c>
      <c r="N337" s="109">
        <f t="shared" si="141"/>
        <v>53</v>
      </c>
      <c r="O337" s="109">
        <f t="shared" si="141"/>
        <v>65</v>
      </c>
      <c r="P337" s="109">
        <f t="shared" si="141"/>
        <v>64</v>
      </c>
      <c r="Q337" s="109">
        <f t="shared" si="141"/>
        <v>1105</v>
      </c>
      <c r="R337" s="109">
        <f t="shared" si="141"/>
        <v>0</v>
      </c>
      <c r="S337" s="109">
        <f t="shared" si="141"/>
        <v>0</v>
      </c>
      <c r="T337" s="109">
        <f t="shared" si="141"/>
        <v>0</v>
      </c>
      <c r="U337" s="109">
        <f t="shared" si="141"/>
        <v>0</v>
      </c>
    </row>
    <row r="338" spans="1:21" x14ac:dyDescent="0.2">
      <c r="A338" s="109" t="str">
        <f t="shared" ref="A338:U338" si="142">A148</f>
        <v>Other</v>
      </c>
      <c r="B338" s="109">
        <f t="shared" si="142"/>
        <v>8</v>
      </c>
      <c r="C338" s="109">
        <f t="shared" si="142"/>
        <v>7</v>
      </c>
      <c r="D338" s="109">
        <f t="shared" si="142"/>
        <v>211</v>
      </c>
      <c r="E338" s="109">
        <f t="shared" si="142"/>
        <v>265</v>
      </c>
      <c r="F338" s="109">
        <f t="shared" si="142"/>
        <v>278</v>
      </c>
      <c r="G338" s="109">
        <f t="shared" si="142"/>
        <v>307</v>
      </c>
      <c r="H338" s="109">
        <f t="shared" si="142"/>
        <v>366</v>
      </c>
      <c r="I338" s="109">
        <f t="shared" si="142"/>
        <v>354</v>
      </c>
      <c r="J338" s="109">
        <f t="shared" si="142"/>
        <v>404</v>
      </c>
      <c r="K338" s="109">
        <f t="shared" si="142"/>
        <v>438</v>
      </c>
      <c r="L338" s="109">
        <f t="shared" si="142"/>
        <v>457</v>
      </c>
      <c r="M338" s="109">
        <f t="shared" si="142"/>
        <v>622</v>
      </c>
      <c r="N338" s="109">
        <f t="shared" si="142"/>
        <v>597</v>
      </c>
      <c r="O338" s="109">
        <f t="shared" si="142"/>
        <v>561</v>
      </c>
      <c r="P338" s="109">
        <f t="shared" si="142"/>
        <v>551</v>
      </c>
      <c r="Q338" s="109">
        <f t="shared" si="142"/>
        <v>5426</v>
      </c>
      <c r="R338" s="109">
        <f t="shared" si="142"/>
        <v>0</v>
      </c>
      <c r="S338" s="109">
        <f t="shared" si="142"/>
        <v>0</v>
      </c>
      <c r="T338" s="109">
        <f t="shared" si="142"/>
        <v>0</v>
      </c>
      <c r="U338" s="109">
        <f t="shared" si="142"/>
        <v>0</v>
      </c>
    </row>
    <row r="339" spans="1:21" x14ac:dyDescent="0.2">
      <c r="A339" s="109" t="str">
        <f t="shared" ref="A339:U339" si="143">A149</f>
        <v>Other objects</v>
      </c>
      <c r="B339" s="109">
        <f t="shared" si="143"/>
        <v>471</v>
      </c>
      <c r="C339" s="109">
        <f t="shared" si="143"/>
        <v>541</v>
      </c>
      <c r="D339" s="109">
        <f t="shared" si="143"/>
        <v>352</v>
      </c>
      <c r="E339" s="109">
        <f t="shared" si="143"/>
        <v>320</v>
      </c>
      <c r="F339" s="109">
        <f t="shared" si="143"/>
        <v>324</v>
      </c>
      <c r="G339" s="109">
        <f t="shared" si="143"/>
        <v>345</v>
      </c>
      <c r="H339" s="109">
        <f t="shared" si="143"/>
        <v>323</v>
      </c>
      <c r="I339" s="109">
        <f t="shared" si="143"/>
        <v>367</v>
      </c>
      <c r="J339" s="109">
        <f t="shared" si="143"/>
        <v>330</v>
      </c>
      <c r="K339" s="109">
        <f t="shared" si="143"/>
        <v>423</v>
      </c>
      <c r="L339" s="109">
        <f t="shared" si="143"/>
        <v>423</v>
      </c>
      <c r="M339" s="109">
        <f t="shared" si="143"/>
        <v>526</v>
      </c>
      <c r="N339" s="109">
        <f t="shared" si="143"/>
        <v>432</v>
      </c>
      <c r="O339" s="109">
        <f t="shared" si="143"/>
        <v>440</v>
      </c>
      <c r="P339" s="109">
        <f t="shared" si="143"/>
        <v>434</v>
      </c>
      <c r="Q339" s="109">
        <f t="shared" si="143"/>
        <v>6051</v>
      </c>
      <c r="R339" s="109">
        <f t="shared" si="143"/>
        <v>0</v>
      </c>
      <c r="S339" s="109">
        <f t="shared" si="143"/>
        <v>0</v>
      </c>
      <c r="T339" s="109">
        <f t="shared" si="143"/>
        <v>0</v>
      </c>
      <c r="U339" s="109">
        <f t="shared" si="143"/>
        <v>0</v>
      </c>
    </row>
    <row r="340" spans="1:21" x14ac:dyDescent="0.2">
      <c r="A340" s="109" t="str">
        <f t="shared" ref="A340:U340" si="144">A150</f>
        <v>Other, involving injury</v>
      </c>
      <c r="B340" s="109">
        <f t="shared" si="144"/>
        <v>88</v>
      </c>
      <c r="C340" s="109">
        <f t="shared" si="144"/>
        <v>113</v>
      </c>
      <c r="D340" s="109">
        <f t="shared" si="144"/>
        <v>58</v>
      </c>
      <c r="E340" s="109">
        <f t="shared" si="144"/>
        <v>56</v>
      </c>
      <c r="F340" s="109">
        <f t="shared" si="144"/>
        <v>61</v>
      </c>
      <c r="G340" s="109">
        <f t="shared" si="144"/>
        <v>44</v>
      </c>
      <c r="H340" s="109">
        <f t="shared" si="144"/>
        <v>51</v>
      </c>
      <c r="I340" s="109">
        <f t="shared" si="144"/>
        <v>46</v>
      </c>
      <c r="J340" s="109">
        <f t="shared" si="144"/>
        <v>56</v>
      </c>
      <c r="K340" s="109">
        <f t="shared" si="144"/>
        <v>64</v>
      </c>
      <c r="L340" s="109">
        <f t="shared" si="144"/>
        <v>46</v>
      </c>
      <c r="M340" s="109">
        <f t="shared" si="144"/>
        <v>62</v>
      </c>
      <c r="N340" s="109">
        <f t="shared" si="144"/>
        <v>50</v>
      </c>
      <c r="O340" s="109">
        <f t="shared" si="144"/>
        <v>65</v>
      </c>
      <c r="P340" s="109">
        <f t="shared" si="144"/>
        <v>63</v>
      </c>
      <c r="Q340" s="109">
        <f t="shared" si="144"/>
        <v>923</v>
      </c>
      <c r="R340" s="109">
        <f t="shared" si="144"/>
        <v>0</v>
      </c>
      <c r="S340" s="109">
        <f t="shared" si="144"/>
        <v>0</v>
      </c>
      <c r="T340" s="109">
        <f t="shared" si="144"/>
        <v>0</v>
      </c>
      <c r="U340" s="109">
        <f t="shared" si="144"/>
        <v>0</v>
      </c>
    </row>
    <row r="341" spans="1:21" x14ac:dyDescent="0.2">
      <c r="A341" s="109" t="str">
        <f t="shared" ref="A341:U341" si="145">A151</f>
        <v>Ring removal</v>
      </c>
      <c r="B341" s="109">
        <f t="shared" si="145"/>
        <v>2951</v>
      </c>
      <c r="C341" s="109">
        <f t="shared" si="145"/>
        <v>2830</v>
      </c>
      <c r="D341" s="109">
        <f t="shared" si="145"/>
        <v>2746</v>
      </c>
      <c r="E341" s="109">
        <f t="shared" si="145"/>
        <v>2813</v>
      </c>
      <c r="F341" s="109">
        <f t="shared" si="145"/>
        <v>2627</v>
      </c>
      <c r="G341" s="109">
        <f t="shared" si="145"/>
        <v>2713</v>
      </c>
      <c r="H341" s="109">
        <f t="shared" si="145"/>
        <v>2694</v>
      </c>
      <c r="I341" s="109">
        <f t="shared" si="145"/>
        <v>3000</v>
      </c>
      <c r="J341" s="109">
        <f t="shared" si="145"/>
        <v>2960</v>
      </c>
      <c r="K341" s="109">
        <f t="shared" si="145"/>
        <v>3174</v>
      </c>
      <c r="L341" s="109">
        <f t="shared" si="145"/>
        <v>3547</v>
      </c>
      <c r="M341" s="109">
        <f t="shared" si="145"/>
        <v>4313</v>
      </c>
      <c r="N341" s="109">
        <f t="shared" si="145"/>
        <v>4317</v>
      </c>
      <c r="O341" s="109">
        <f t="shared" si="145"/>
        <v>4355</v>
      </c>
      <c r="P341" s="109">
        <f t="shared" si="145"/>
        <v>4352</v>
      </c>
      <c r="Q341" s="109">
        <f t="shared" si="145"/>
        <v>49392</v>
      </c>
      <c r="R341" s="109">
        <f t="shared" si="145"/>
        <v>0</v>
      </c>
      <c r="S341" s="109">
        <f t="shared" si="145"/>
        <v>0</v>
      </c>
      <c r="T341" s="109">
        <f t="shared" si="145"/>
        <v>0</v>
      </c>
      <c r="U341" s="109">
        <f t="shared" si="145"/>
        <v>0</v>
      </c>
    </row>
    <row r="342" spans="1:21" x14ac:dyDescent="0.2">
      <c r="A342" s="109" t="str">
        <f t="shared" ref="A342:U342" si="146">A152</f>
        <v>Trapped limb</v>
      </c>
      <c r="B342" s="109">
        <f t="shared" si="146"/>
        <v>11</v>
      </c>
      <c r="C342" s="109">
        <f t="shared" si="146"/>
        <v>11</v>
      </c>
      <c r="D342" s="109">
        <f t="shared" si="146"/>
        <v>654</v>
      </c>
      <c r="E342" s="109">
        <f t="shared" si="146"/>
        <v>809</v>
      </c>
      <c r="F342" s="109">
        <f t="shared" si="146"/>
        <v>755</v>
      </c>
      <c r="G342" s="109">
        <f t="shared" si="146"/>
        <v>802</v>
      </c>
      <c r="H342" s="109">
        <f t="shared" si="146"/>
        <v>845</v>
      </c>
      <c r="I342" s="109">
        <f t="shared" si="146"/>
        <v>836</v>
      </c>
      <c r="J342" s="109">
        <f t="shared" si="146"/>
        <v>899</v>
      </c>
      <c r="K342" s="109">
        <f t="shared" si="146"/>
        <v>929</v>
      </c>
      <c r="L342" s="109">
        <f t="shared" si="146"/>
        <v>890</v>
      </c>
      <c r="M342" s="109">
        <f t="shared" si="146"/>
        <v>1102</v>
      </c>
      <c r="N342" s="109">
        <f t="shared" si="146"/>
        <v>1034</v>
      </c>
      <c r="O342" s="109">
        <f t="shared" si="146"/>
        <v>991</v>
      </c>
      <c r="P342" s="109">
        <f t="shared" si="146"/>
        <v>949</v>
      </c>
      <c r="Q342" s="109">
        <f t="shared" si="146"/>
        <v>11517</v>
      </c>
      <c r="R342" s="109">
        <f t="shared" si="146"/>
        <v>0</v>
      </c>
      <c r="S342" s="109">
        <f t="shared" si="146"/>
        <v>0</v>
      </c>
      <c r="T342" s="109">
        <f t="shared" si="146"/>
        <v>0</v>
      </c>
      <c r="U342" s="109">
        <f t="shared" si="146"/>
        <v>0</v>
      </c>
    </row>
    <row r="343" spans="1:21" x14ac:dyDescent="0.2">
      <c r="A343" s="109" t="str">
        <f t="shared" ref="A343:U343" si="147">A153</f>
        <v>Rescue or evacuation from water</v>
      </c>
      <c r="B343" s="109">
        <f t="shared" si="147"/>
        <v>690</v>
      </c>
      <c r="C343" s="109">
        <f t="shared" si="147"/>
        <v>674</v>
      </c>
      <c r="D343" s="109">
        <f t="shared" si="147"/>
        <v>1698</v>
      </c>
      <c r="E343" s="109">
        <f t="shared" si="147"/>
        <v>1396</v>
      </c>
      <c r="F343" s="109">
        <f t="shared" si="147"/>
        <v>825</v>
      </c>
      <c r="G343" s="109">
        <f t="shared" si="147"/>
        <v>1293</v>
      </c>
      <c r="H343" s="109">
        <f t="shared" si="147"/>
        <v>981</v>
      </c>
      <c r="I343" s="109">
        <f t="shared" si="147"/>
        <v>1022</v>
      </c>
      <c r="J343" s="109">
        <f t="shared" si="147"/>
        <v>1021</v>
      </c>
      <c r="K343" s="109">
        <f t="shared" si="147"/>
        <v>2000</v>
      </c>
      <c r="L343" s="109">
        <f t="shared" si="147"/>
        <v>1471</v>
      </c>
      <c r="M343" s="109">
        <f t="shared" si="147"/>
        <v>1428</v>
      </c>
      <c r="N343" s="109">
        <f t="shared" si="147"/>
        <v>1394</v>
      </c>
      <c r="O343" s="109">
        <f t="shared" si="147"/>
        <v>2412</v>
      </c>
      <c r="P343" s="109">
        <f t="shared" si="147"/>
        <v>1946</v>
      </c>
      <c r="Q343" s="109">
        <f t="shared" si="147"/>
        <v>20251</v>
      </c>
      <c r="R343" s="109">
        <f t="shared" si="147"/>
        <v>0</v>
      </c>
      <c r="S343" s="109">
        <f t="shared" si="147"/>
        <v>0</v>
      </c>
      <c r="T343" s="109">
        <f t="shared" si="147"/>
        <v>0</v>
      </c>
      <c r="U343" s="109">
        <f t="shared" si="147"/>
        <v>0</v>
      </c>
    </row>
    <row r="344" spans="1:21" x14ac:dyDescent="0.2">
      <c r="A344" s="109" t="str">
        <f t="shared" ref="A344:U344" si="148">A154</f>
        <v xml:space="preserve"> Person in industrial or other manmade water feature, eg sewage plant, industrial effluent pool</v>
      </c>
      <c r="B344" s="109">
        <f t="shared" si="148"/>
        <v>2</v>
      </c>
      <c r="C344" s="109">
        <f t="shared" si="148"/>
        <v>9</v>
      </c>
      <c r="D344" s="109">
        <f t="shared" si="148"/>
        <v>2</v>
      </c>
      <c r="E344" s="109">
        <f t="shared" si="148"/>
        <v>5</v>
      </c>
      <c r="F344" s="109">
        <f t="shared" si="148"/>
        <v>1</v>
      </c>
      <c r="G344" s="109">
        <f t="shared" si="148"/>
        <v>0</v>
      </c>
      <c r="H344" s="109">
        <f t="shared" si="148"/>
        <v>2</v>
      </c>
      <c r="I344" s="109">
        <f t="shared" si="148"/>
        <v>1</v>
      </c>
      <c r="J344" s="109">
        <f t="shared" si="148"/>
        <v>4</v>
      </c>
      <c r="K344" s="109">
        <f t="shared" si="148"/>
        <v>1</v>
      </c>
      <c r="L344" s="109">
        <f t="shared" si="148"/>
        <v>6</v>
      </c>
      <c r="M344" s="109">
        <f t="shared" si="148"/>
        <v>3</v>
      </c>
      <c r="N344" s="109">
        <f t="shared" si="148"/>
        <v>3</v>
      </c>
      <c r="O344" s="109">
        <f t="shared" si="148"/>
        <v>2</v>
      </c>
      <c r="P344" s="109">
        <f t="shared" si="148"/>
        <v>2</v>
      </c>
      <c r="Q344" s="109">
        <f t="shared" si="148"/>
        <v>43</v>
      </c>
      <c r="R344" s="109">
        <f t="shared" si="148"/>
        <v>0</v>
      </c>
      <c r="S344" s="109">
        <f t="shared" si="148"/>
        <v>0</v>
      </c>
      <c r="T344" s="109">
        <f t="shared" si="148"/>
        <v>0</v>
      </c>
      <c r="U344" s="109">
        <f t="shared" si="148"/>
        <v>0</v>
      </c>
    </row>
    <row r="345" spans="1:21" x14ac:dyDescent="0.2">
      <c r="A345" s="109" t="str">
        <f t="shared" ref="A345:U345" si="149">A155</f>
        <v>Bankside, partly in or out of water.</v>
      </c>
      <c r="B345" s="109">
        <f t="shared" si="149"/>
        <v>0</v>
      </c>
      <c r="C345" s="109">
        <f t="shared" si="149"/>
        <v>1</v>
      </c>
      <c r="D345" s="109">
        <f t="shared" si="149"/>
        <v>102</v>
      </c>
      <c r="E345" s="109">
        <f t="shared" si="149"/>
        <v>103</v>
      </c>
      <c r="F345" s="109">
        <f t="shared" si="149"/>
        <v>96</v>
      </c>
      <c r="G345" s="109">
        <f t="shared" si="149"/>
        <v>128</v>
      </c>
      <c r="H345" s="109">
        <f t="shared" si="149"/>
        <v>138</v>
      </c>
      <c r="I345" s="109">
        <f t="shared" si="149"/>
        <v>120</v>
      </c>
      <c r="J345" s="109">
        <f t="shared" si="149"/>
        <v>130</v>
      </c>
      <c r="K345" s="109">
        <f t="shared" si="149"/>
        <v>126</v>
      </c>
      <c r="L345" s="109">
        <f t="shared" si="149"/>
        <v>138</v>
      </c>
      <c r="M345" s="109">
        <f t="shared" si="149"/>
        <v>168</v>
      </c>
      <c r="N345" s="109">
        <f t="shared" si="149"/>
        <v>135</v>
      </c>
      <c r="O345" s="109">
        <f t="shared" si="149"/>
        <v>200</v>
      </c>
      <c r="P345" s="109">
        <f t="shared" si="149"/>
        <v>221</v>
      </c>
      <c r="Q345" s="109">
        <f t="shared" si="149"/>
        <v>1806</v>
      </c>
      <c r="R345" s="109">
        <f t="shared" si="149"/>
        <v>0</v>
      </c>
      <c r="S345" s="109">
        <f t="shared" si="149"/>
        <v>0</v>
      </c>
      <c r="T345" s="109">
        <f t="shared" si="149"/>
        <v>0</v>
      </c>
      <c r="U345" s="109">
        <f t="shared" si="149"/>
        <v>0</v>
      </c>
    </row>
    <row r="346" spans="1:21" x14ac:dyDescent="0.2">
      <c r="A346" s="109" t="str">
        <f>A156</f>
        <v>From widespread flooding, e.g flooded street or field.</v>
      </c>
      <c r="B346" s="109">
        <f t="shared" ref="B346:U346" si="150">B156</f>
        <v>0</v>
      </c>
      <c r="C346" s="109">
        <f t="shared" si="150"/>
        <v>0</v>
      </c>
      <c r="D346" s="109">
        <f t="shared" si="150"/>
        <v>164</v>
      </c>
      <c r="E346" s="109">
        <f t="shared" si="150"/>
        <v>152</v>
      </c>
      <c r="F346" s="109">
        <f t="shared" si="150"/>
        <v>25</v>
      </c>
      <c r="G346" s="109">
        <f t="shared" si="150"/>
        <v>87</v>
      </c>
      <c r="H346" s="109">
        <f t="shared" si="150"/>
        <v>28</v>
      </c>
      <c r="I346" s="109">
        <f t="shared" si="150"/>
        <v>27</v>
      </c>
      <c r="J346" s="109">
        <f t="shared" si="150"/>
        <v>21</v>
      </c>
      <c r="K346" s="109">
        <f t="shared" si="150"/>
        <v>220</v>
      </c>
      <c r="L346" s="109">
        <f t="shared" si="150"/>
        <v>75</v>
      </c>
      <c r="M346" s="109">
        <f t="shared" si="150"/>
        <v>47</v>
      </c>
      <c r="N346" s="109">
        <f t="shared" si="150"/>
        <v>48</v>
      </c>
      <c r="O346" s="109">
        <f t="shared" si="150"/>
        <v>218</v>
      </c>
      <c r="P346" s="109">
        <f t="shared" si="150"/>
        <v>144</v>
      </c>
      <c r="Q346" s="109">
        <f t="shared" si="150"/>
        <v>1256</v>
      </c>
      <c r="R346" s="109">
        <f t="shared" si="150"/>
        <v>0</v>
      </c>
      <c r="S346" s="109">
        <f t="shared" si="150"/>
        <v>0</v>
      </c>
      <c r="T346" s="109">
        <f t="shared" si="150"/>
        <v>0</v>
      </c>
      <c r="U346" s="109">
        <f t="shared" si="150"/>
        <v>0</v>
      </c>
    </row>
    <row r="347" spans="1:21" x14ac:dyDescent="0.2">
      <c r="A347" s="109" t="str">
        <f t="shared" ref="A347:U347" si="151">A157</f>
        <v>Other</v>
      </c>
      <c r="B347" s="109">
        <f t="shared" si="151"/>
        <v>43</v>
      </c>
      <c r="C347" s="109">
        <f t="shared" si="151"/>
        <v>58</v>
      </c>
      <c r="D347" s="109">
        <f t="shared" si="151"/>
        <v>73</v>
      </c>
      <c r="E347" s="109">
        <f t="shared" si="151"/>
        <v>60</v>
      </c>
      <c r="F347" s="109">
        <f t="shared" si="151"/>
        <v>58</v>
      </c>
      <c r="G347" s="109">
        <f t="shared" si="151"/>
        <v>54</v>
      </c>
      <c r="H347" s="109">
        <f t="shared" si="151"/>
        <v>44</v>
      </c>
      <c r="I347" s="109">
        <f t="shared" si="151"/>
        <v>49</v>
      </c>
      <c r="J347" s="109">
        <f t="shared" si="151"/>
        <v>53</v>
      </c>
      <c r="K347" s="109">
        <f t="shared" si="151"/>
        <v>71</v>
      </c>
      <c r="L347" s="109">
        <f t="shared" si="151"/>
        <v>68</v>
      </c>
      <c r="M347" s="109">
        <f t="shared" si="151"/>
        <v>63</v>
      </c>
      <c r="N347" s="109">
        <f t="shared" si="151"/>
        <v>56</v>
      </c>
      <c r="O347" s="109">
        <f t="shared" si="151"/>
        <v>97</v>
      </c>
      <c r="P347" s="109">
        <f t="shared" si="151"/>
        <v>74</v>
      </c>
      <c r="Q347" s="109">
        <f t="shared" si="151"/>
        <v>921</v>
      </c>
      <c r="R347" s="109">
        <f t="shared" si="151"/>
        <v>0</v>
      </c>
      <c r="S347" s="109">
        <f t="shared" si="151"/>
        <v>0</v>
      </c>
      <c r="T347" s="109">
        <f t="shared" si="151"/>
        <v>0</v>
      </c>
      <c r="U347" s="109">
        <f t="shared" si="151"/>
        <v>0</v>
      </c>
    </row>
    <row r="348" spans="1:21" x14ac:dyDescent="0.2">
      <c r="A348" s="109" t="str">
        <f t="shared" ref="A348:U348" si="152">A158</f>
        <v>Person assisted from dwelling surrounded by water</v>
      </c>
      <c r="B348" s="109">
        <f t="shared" si="152"/>
        <v>5</v>
      </c>
      <c r="C348" s="109">
        <f t="shared" si="152"/>
        <v>4</v>
      </c>
      <c r="D348" s="109">
        <f t="shared" si="152"/>
        <v>89</v>
      </c>
      <c r="E348" s="109">
        <f t="shared" si="152"/>
        <v>146</v>
      </c>
      <c r="F348" s="109">
        <f t="shared" si="152"/>
        <v>9</v>
      </c>
      <c r="G348" s="109">
        <f t="shared" si="152"/>
        <v>72</v>
      </c>
      <c r="H348" s="109">
        <f t="shared" si="152"/>
        <v>18</v>
      </c>
      <c r="I348" s="109">
        <f t="shared" si="152"/>
        <v>10</v>
      </c>
      <c r="J348" s="109">
        <f t="shared" si="152"/>
        <v>8</v>
      </c>
      <c r="K348" s="109">
        <f t="shared" si="152"/>
        <v>80</v>
      </c>
      <c r="L348" s="109">
        <f t="shared" si="152"/>
        <v>20</v>
      </c>
      <c r="M348" s="109">
        <f t="shared" si="152"/>
        <v>15</v>
      </c>
      <c r="N348" s="109">
        <f t="shared" si="152"/>
        <v>12</v>
      </c>
      <c r="O348" s="109">
        <f t="shared" si="152"/>
        <v>54</v>
      </c>
      <c r="P348" s="109">
        <f t="shared" si="152"/>
        <v>27</v>
      </c>
      <c r="Q348" s="109">
        <f t="shared" si="152"/>
        <v>569</v>
      </c>
      <c r="R348" s="109">
        <f t="shared" si="152"/>
        <v>0</v>
      </c>
      <c r="S348" s="109">
        <f t="shared" si="152"/>
        <v>0</v>
      </c>
      <c r="T348" s="109">
        <f t="shared" si="152"/>
        <v>0</v>
      </c>
      <c r="U348" s="109">
        <f t="shared" si="152"/>
        <v>0</v>
      </c>
    </row>
    <row r="349" spans="1:21" x14ac:dyDescent="0.2">
      <c r="A349" s="109" t="str">
        <f t="shared" ref="A349:U349" si="153">A159</f>
        <v>Person assisted from mobile home (e.g. caravan) surrounded by moving or rising water greater than (2) foot deep</v>
      </c>
      <c r="B349" s="109">
        <f t="shared" si="153"/>
        <v>0</v>
      </c>
      <c r="C349" s="109">
        <f t="shared" si="153"/>
        <v>0</v>
      </c>
      <c r="D349" s="109">
        <f t="shared" si="153"/>
        <v>3</v>
      </c>
      <c r="E349" s="109">
        <f t="shared" si="153"/>
        <v>4</v>
      </c>
      <c r="F349" s="109">
        <f t="shared" si="153"/>
        <v>0</v>
      </c>
      <c r="G349" s="109">
        <f t="shared" si="153"/>
        <v>4</v>
      </c>
      <c r="H349" s="109">
        <f t="shared" si="153"/>
        <v>1</v>
      </c>
      <c r="I349" s="109">
        <f t="shared" si="153"/>
        <v>1</v>
      </c>
      <c r="J349" s="109">
        <f t="shared" si="153"/>
        <v>2</v>
      </c>
      <c r="K349" s="109">
        <f t="shared" si="153"/>
        <v>8</v>
      </c>
      <c r="L349" s="109">
        <f t="shared" si="153"/>
        <v>4</v>
      </c>
      <c r="M349" s="109">
        <f t="shared" si="153"/>
        <v>2</v>
      </c>
      <c r="N349" s="109">
        <f t="shared" si="153"/>
        <v>0</v>
      </c>
      <c r="O349" s="109">
        <f t="shared" si="153"/>
        <v>3</v>
      </c>
      <c r="P349" s="109">
        <f t="shared" si="153"/>
        <v>4</v>
      </c>
      <c r="Q349" s="109">
        <f t="shared" si="153"/>
        <v>36</v>
      </c>
      <c r="R349" s="109">
        <f t="shared" si="153"/>
        <v>0</v>
      </c>
      <c r="S349" s="109">
        <f t="shared" si="153"/>
        <v>0</v>
      </c>
      <c r="T349" s="109">
        <f t="shared" si="153"/>
        <v>0</v>
      </c>
      <c r="U349" s="109">
        <f t="shared" si="153"/>
        <v>0</v>
      </c>
    </row>
    <row r="350" spans="1:21" x14ac:dyDescent="0.2">
      <c r="A350" s="109" t="str">
        <f t="shared" ref="A350:U350" si="154">A160</f>
        <v>Person assisted through or across public highway covered by water</v>
      </c>
      <c r="B350" s="109">
        <f t="shared" si="154"/>
        <v>20</v>
      </c>
      <c r="C350" s="109">
        <f t="shared" si="154"/>
        <v>18</v>
      </c>
      <c r="D350" s="109">
        <f t="shared" si="154"/>
        <v>186</v>
      </c>
      <c r="E350" s="109">
        <f t="shared" si="154"/>
        <v>89</v>
      </c>
      <c r="F350" s="109">
        <f t="shared" si="154"/>
        <v>28</v>
      </c>
      <c r="G350" s="109">
        <f t="shared" si="154"/>
        <v>100</v>
      </c>
      <c r="H350" s="109">
        <f t="shared" si="154"/>
        <v>40</v>
      </c>
      <c r="I350" s="109">
        <f t="shared" si="154"/>
        <v>39</v>
      </c>
      <c r="J350" s="109">
        <f t="shared" si="154"/>
        <v>29</v>
      </c>
      <c r="K350" s="109">
        <f t="shared" si="154"/>
        <v>162</v>
      </c>
      <c r="L350" s="109">
        <f t="shared" si="154"/>
        <v>100</v>
      </c>
      <c r="M350" s="109">
        <f t="shared" si="154"/>
        <v>34</v>
      </c>
      <c r="N350" s="109">
        <f t="shared" si="154"/>
        <v>53</v>
      </c>
      <c r="O350" s="109">
        <f t="shared" si="154"/>
        <v>198</v>
      </c>
      <c r="P350" s="109">
        <f t="shared" si="154"/>
        <v>134</v>
      </c>
      <c r="Q350" s="109">
        <f t="shared" si="154"/>
        <v>1230</v>
      </c>
      <c r="R350" s="109">
        <f t="shared" si="154"/>
        <v>0</v>
      </c>
      <c r="S350" s="109">
        <f t="shared" si="154"/>
        <v>0</v>
      </c>
      <c r="T350" s="109">
        <f t="shared" si="154"/>
        <v>0</v>
      </c>
      <c r="U350" s="109">
        <f t="shared" si="154"/>
        <v>0</v>
      </c>
    </row>
    <row r="351" spans="1:21" x14ac:dyDescent="0.2">
      <c r="A351" s="109" t="str">
        <f t="shared" ref="A351:U351" si="155">A161</f>
        <v>Person fallen through ice or at risk of doing so</v>
      </c>
      <c r="B351" s="109">
        <f t="shared" si="155"/>
        <v>28</v>
      </c>
      <c r="C351" s="109">
        <f t="shared" si="155"/>
        <v>15</v>
      </c>
      <c r="D351" s="109">
        <f t="shared" si="155"/>
        <v>2</v>
      </c>
      <c r="E351" s="109">
        <f t="shared" si="155"/>
        <v>0</v>
      </c>
      <c r="F351" s="109">
        <f t="shared" si="155"/>
        <v>0</v>
      </c>
      <c r="G351" s="109">
        <f t="shared" si="155"/>
        <v>1</v>
      </c>
      <c r="H351" s="109">
        <f t="shared" si="155"/>
        <v>2</v>
      </c>
      <c r="I351" s="109">
        <f t="shared" si="155"/>
        <v>6</v>
      </c>
      <c r="J351" s="109">
        <f t="shared" si="155"/>
        <v>2</v>
      </c>
      <c r="K351" s="109">
        <f t="shared" si="155"/>
        <v>1</v>
      </c>
      <c r="L351" s="109">
        <f t="shared" si="155"/>
        <v>4</v>
      </c>
      <c r="M351" s="109">
        <f t="shared" si="155"/>
        <v>1</v>
      </c>
      <c r="N351" s="109">
        <f t="shared" si="155"/>
        <v>17</v>
      </c>
      <c r="O351" s="109">
        <f t="shared" si="155"/>
        <v>4</v>
      </c>
      <c r="P351" s="109">
        <f t="shared" si="155"/>
        <v>10</v>
      </c>
      <c r="Q351" s="109">
        <f t="shared" si="155"/>
        <v>93</v>
      </c>
      <c r="R351" s="109">
        <f t="shared" si="155"/>
        <v>0</v>
      </c>
      <c r="S351" s="109">
        <f t="shared" si="155"/>
        <v>0</v>
      </c>
      <c r="T351" s="109">
        <f t="shared" si="155"/>
        <v>0</v>
      </c>
      <c r="U351" s="109">
        <f t="shared" si="155"/>
        <v>0</v>
      </c>
    </row>
    <row r="352" spans="1:21" x14ac:dyDescent="0.2">
      <c r="A352" s="109" t="str">
        <f t="shared" ref="A352:U352" si="156">A162</f>
        <v>Person in indoor or outdoor pool</v>
      </c>
      <c r="B352" s="109">
        <f t="shared" si="156"/>
        <v>4</v>
      </c>
      <c r="C352" s="109">
        <f t="shared" si="156"/>
        <v>3</v>
      </c>
      <c r="D352" s="109">
        <f t="shared" si="156"/>
        <v>3</v>
      </c>
      <c r="E352" s="109">
        <f t="shared" si="156"/>
        <v>3</v>
      </c>
      <c r="F352" s="109">
        <f t="shared" si="156"/>
        <v>2</v>
      </c>
      <c r="G352" s="109">
        <f t="shared" si="156"/>
        <v>3</v>
      </c>
      <c r="H352" s="109">
        <f t="shared" si="156"/>
        <v>2</v>
      </c>
      <c r="I352" s="109">
        <f t="shared" si="156"/>
        <v>2</v>
      </c>
      <c r="J352" s="109">
        <f t="shared" si="156"/>
        <v>1</v>
      </c>
      <c r="K352" s="109">
        <f t="shared" si="156"/>
        <v>3</v>
      </c>
      <c r="L352" s="109">
        <f t="shared" si="156"/>
        <v>3</v>
      </c>
      <c r="M352" s="109">
        <f t="shared" si="156"/>
        <v>5</v>
      </c>
      <c r="N352" s="109">
        <f t="shared" si="156"/>
        <v>4</v>
      </c>
      <c r="O352" s="109">
        <f t="shared" si="156"/>
        <v>6</v>
      </c>
      <c r="P352" s="109">
        <f t="shared" si="156"/>
        <v>7</v>
      </c>
      <c r="Q352" s="109">
        <f t="shared" si="156"/>
        <v>51</v>
      </c>
      <c r="R352" s="109">
        <f t="shared" si="156"/>
        <v>0</v>
      </c>
      <c r="S352" s="109">
        <f t="shared" si="156"/>
        <v>0</v>
      </c>
      <c r="T352" s="109">
        <f t="shared" si="156"/>
        <v>0</v>
      </c>
      <c r="U352" s="109">
        <f t="shared" si="156"/>
        <v>0</v>
      </c>
    </row>
    <row r="353" spans="1:21" x14ac:dyDescent="0.2">
      <c r="A353" s="109" t="str">
        <f t="shared" ref="A353:U353" si="157">A163</f>
        <v>Person in lake, sea or estuary</v>
      </c>
      <c r="B353" s="109">
        <f t="shared" si="157"/>
        <v>44</v>
      </c>
      <c r="C353" s="109">
        <f t="shared" si="157"/>
        <v>62</v>
      </c>
      <c r="D353" s="109">
        <f t="shared" si="157"/>
        <v>56</v>
      </c>
      <c r="E353" s="109">
        <f t="shared" si="157"/>
        <v>55</v>
      </c>
      <c r="F353" s="109">
        <f t="shared" si="157"/>
        <v>59</v>
      </c>
      <c r="G353" s="109">
        <f t="shared" si="157"/>
        <v>63</v>
      </c>
      <c r="H353" s="109">
        <f t="shared" si="157"/>
        <v>70</v>
      </c>
      <c r="I353" s="109">
        <f t="shared" si="157"/>
        <v>88</v>
      </c>
      <c r="J353" s="109">
        <f t="shared" si="157"/>
        <v>101</v>
      </c>
      <c r="K353" s="109">
        <f t="shared" si="157"/>
        <v>81</v>
      </c>
      <c r="L353" s="109">
        <f t="shared" si="157"/>
        <v>99</v>
      </c>
      <c r="M353" s="109">
        <f t="shared" si="157"/>
        <v>140</v>
      </c>
      <c r="N353" s="109">
        <f t="shared" si="157"/>
        <v>143</v>
      </c>
      <c r="O353" s="109">
        <f t="shared" si="157"/>
        <v>135</v>
      </c>
      <c r="P353" s="109">
        <f t="shared" si="157"/>
        <v>143</v>
      </c>
      <c r="Q353" s="109">
        <f t="shared" si="157"/>
        <v>1339</v>
      </c>
      <c r="R353" s="109">
        <f t="shared" si="157"/>
        <v>0</v>
      </c>
      <c r="S353" s="109">
        <f t="shared" si="157"/>
        <v>0</v>
      </c>
      <c r="T353" s="109">
        <f t="shared" si="157"/>
        <v>0</v>
      </c>
      <c r="U353" s="109">
        <f t="shared" si="157"/>
        <v>0</v>
      </c>
    </row>
    <row r="354" spans="1:21" x14ac:dyDescent="0.2">
      <c r="A354" s="109" t="str">
        <f t="shared" ref="A354:U354" si="158">A164</f>
        <v>Person in or on top of building that is surrounded by moving or rising water that will exceed head height or cause structural collapse</v>
      </c>
      <c r="B354" s="109">
        <f t="shared" si="158"/>
        <v>0</v>
      </c>
      <c r="C354" s="109">
        <f t="shared" si="158"/>
        <v>0</v>
      </c>
      <c r="D354" s="109">
        <f t="shared" si="158"/>
        <v>8</v>
      </c>
      <c r="E354" s="109">
        <f t="shared" si="158"/>
        <v>9</v>
      </c>
      <c r="F354" s="109">
        <f t="shared" si="158"/>
        <v>1</v>
      </c>
      <c r="G354" s="109">
        <f t="shared" si="158"/>
        <v>7</v>
      </c>
      <c r="H354" s="109">
        <f t="shared" si="158"/>
        <v>8</v>
      </c>
      <c r="I354" s="109">
        <f t="shared" si="158"/>
        <v>1</v>
      </c>
      <c r="J354" s="109">
        <f t="shared" si="158"/>
        <v>0</v>
      </c>
      <c r="K354" s="109">
        <f t="shared" si="158"/>
        <v>14</v>
      </c>
      <c r="L354" s="109">
        <f t="shared" si="158"/>
        <v>9</v>
      </c>
      <c r="M354" s="109">
        <f t="shared" si="158"/>
        <v>5</v>
      </c>
      <c r="N354" s="109">
        <f t="shared" si="158"/>
        <v>2</v>
      </c>
      <c r="O354" s="109">
        <f t="shared" si="158"/>
        <v>16</v>
      </c>
      <c r="P354" s="109">
        <f t="shared" si="158"/>
        <v>4</v>
      </c>
      <c r="Q354" s="109">
        <f t="shared" si="158"/>
        <v>84</v>
      </c>
      <c r="R354" s="109">
        <f t="shared" si="158"/>
        <v>0</v>
      </c>
      <c r="S354" s="109">
        <f t="shared" si="158"/>
        <v>0</v>
      </c>
      <c r="T354" s="109">
        <f t="shared" si="158"/>
        <v>0</v>
      </c>
      <c r="U354" s="109">
        <f t="shared" si="158"/>
        <v>0</v>
      </c>
    </row>
    <row r="355" spans="1:21" x14ac:dyDescent="0.2">
      <c r="A355" s="109" t="str">
        <f t="shared" ref="A355:U355" si="159">A165</f>
        <v>Person in or on top of vehicle that is surrounded by moving or rising water greater than (2) foot deep</v>
      </c>
      <c r="B355" s="109">
        <f t="shared" si="159"/>
        <v>70</v>
      </c>
      <c r="C355" s="109">
        <f t="shared" si="159"/>
        <v>38</v>
      </c>
      <c r="D355" s="109">
        <f t="shared" si="159"/>
        <v>460</v>
      </c>
      <c r="E355" s="109">
        <f t="shared" si="159"/>
        <v>288</v>
      </c>
      <c r="F355" s="109">
        <f t="shared" si="159"/>
        <v>86</v>
      </c>
      <c r="G355" s="109">
        <f t="shared" si="159"/>
        <v>216</v>
      </c>
      <c r="H355" s="109">
        <f t="shared" si="159"/>
        <v>122</v>
      </c>
      <c r="I355" s="109">
        <f t="shared" si="159"/>
        <v>121</v>
      </c>
      <c r="J355" s="109">
        <f t="shared" si="159"/>
        <v>82</v>
      </c>
      <c r="K355" s="109">
        <f t="shared" si="159"/>
        <v>492</v>
      </c>
      <c r="L355" s="109">
        <f t="shared" si="159"/>
        <v>270</v>
      </c>
      <c r="M355" s="109">
        <f t="shared" si="159"/>
        <v>148</v>
      </c>
      <c r="N355" s="109">
        <f t="shared" si="159"/>
        <v>135</v>
      </c>
      <c r="O355" s="109">
        <f t="shared" si="159"/>
        <v>521</v>
      </c>
      <c r="P355" s="109">
        <f t="shared" si="159"/>
        <v>312</v>
      </c>
      <c r="Q355" s="109">
        <f t="shared" si="159"/>
        <v>3361</v>
      </c>
      <c r="R355" s="109">
        <f t="shared" si="159"/>
        <v>0</v>
      </c>
      <c r="S355" s="109">
        <f t="shared" si="159"/>
        <v>0</v>
      </c>
      <c r="T355" s="109">
        <f t="shared" si="159"/>
        <v>0</v>
      </c>
      <c r="U355" s="109">
        <f t="shared" si="159"/>
        <v>0</v>
      </c>
    </row>
    <row r="356" spans="1:21" x14ac:dyDescent="0.2">
      <c r="A356" s="109" t="str">
        <f t="shared" ref="A356:U356" si="160">A166</f>
        <v>Person in river, canal or other waterway</v>
      </c>
      <c r="B356" s="109">
        <f t="shared" si="160"/>
        <v>374</v>
      </c>
      <c r="C356" s="109">
        <f t="shared" si="160"/>
        <v>360</v>
      </c>
      <c r="D356" s="109">
        <f t="shared" si="160"/>
        <v>366</v>
      </c>
      <c r="E356" s="109">
        <f t="shared" si="160"/>
        <v>340</v>
      </c>
      <c r="F356" s="109">
        <f t="shared" si="160"/>
        <v>346</v>
      </c>
      <c r="G356" s="109">
        <f t="shared" si="160"/>
        <v>397</v>
      </c>
      <c r="H356" s="109">
        <f t="shared" si="160"/>
        <v>373</v>
      </c>
      <c r="I356" s="109">
        <f t="shared" si="160"/>
        <v>420</v>
      </c>
      <c r="J356" s="109">
        <f t="shared" si="160"/>
        <v>466</v>
      </c>
      <c r="K356" s="109">
        <f t="shared" si="160"/>
        <v>538</v>
      </c>
      <c r="L356" s="109">
        <f t="shared" si="160"/>
        <v>519</v>
      </c>
      <c r="M356" s="109">
        <f t="shared" si="160"/>
        <v>630</v>
      </c>
      <c r="N356" s="109">
        <f t="shared" si="160"/>
        <v>606</v>
      </c>
      <c r="O356" s="109">
        <f t="shared" si="160"/>
        <v>702</v>
      </c>
      <c r="P356" s="109">
        <f t="shared" si="160"/>
        <v>640</v>
      </c>
      <c r="Q356" s="109">
        <f t="shared" si="160"/>
        <v>7077</v>
      </c>
      <c r="R356" s="109">
        <f t="shared" si="160"/>
        <v>0</v>
      </c>
      <c r="S356" s="109">
        <f t="shared" si="160"/>
        <v>0</v>
      </c>
      <c r="T356" s="109">
        <f t="shared" si="160"/>
        <v>0</v>
      </c>
      <c r="U356" s="109">
        <f t="shared" si="160"/>
        <v>0</v>
      </c>
    </row>
    <row r="357" spans="1:21" x14ac:dyDescent="0.2">
      <c r="A357" s="109" t="str">
        <f t="shared" ref="A357:U357" si="161">A167</f>
        <v>Person in sinking or otherwise unsound vessel</v>
      </c>
      <c r="B357" s="109">
        <f t="shared" si="161"/>
        <v>14</v>
      </c>
      <c r="C357" s="109">
        <f t="shared" si="161"/>
        <v>15</v>
      </c>
      <c r="D357" s="109">
        <f t="shared" si="161"/>
        <v>28</v>
      </c>
      <c r="E357" s="109">
        <f t="shared" si="161"/>
        <v>26</v>
      </c>
      <c r="F357" s="109">
        <f t="shared" si="161"/>
        <v>29</v>
      </c>
      <c r="G357" s="109">
        <f t="shared" si="161"/>
        <v>36</v>
      </c>
      <c r="H357" s="109">
        <f t="shared" si="161"/>
        <v>22</v>
      </c>
      <c r="I357" s="109">
        <f t="shared" si="161"/>
        <v>21</v>
      </c>
      <c r="J357" s="109">
        <f t="shared" si="161"/>
        <v>18</v>
      </c>
      <c r="K357" s="109">
        <f t="shared" si="161"/>
        <v>19</v>
      </c>
      <c r="L357" s="109">
        <f t="shared" si="161"/>
        <v>17</v>
      </c>
      <c r="M357" s="109">
        <f t="shared" si="161"/>
        <v>21</v>
      </c>
      <c r="N357" s="109">
        <f t="shared" si="161"/>
        <v>16</v>
      </c>
      <c r="O357" s="109">
        <f t="shared" si="161"/>
        <v>14</v>
      </c>
      <c r="P357" s="109">
        <f t="shared" si="161"/>
        <v>23</v>
      </c>
      <c r="Q357" s="109">
        <f t="shared" si="161"/>
        <v>319</v>
      </c>
      <c r="R357" s="109">
        <f t="shared" si="161"/>
        <v>0</v>
      </c>
      <c r="S357" s="109">
        <f t="shared" si="161"/>
        <v>0</v>
      </c>
      <c r="T357" s="109">
        <f t="shared" si="161"/>
        <v>0</v>
      </c>
      <c r="U357" s="109">
        <f t="shared" si="161"/>
        <v>0</v>
      </c>
    </row>
    <row r="358" spans="1:21" x14ac:dyDescent="0.2">
      <c r="A358" s="109" t="str">
        <f t="shared" ref="A358:U358" si="162">A168</f>
        <v>Person not in water or at imminent risk of entering water - Other</v>
      </c>
      <c r="B358" s="109">
        <f t="shared" si="162"/>
        <v>58</v>
      </c>
      <c r="C358" s="109">
        <f t="shared" si="162"/>
        <v>55</v>
      </c>
      <c r="D358" s="109">
        <f t="shared" si="162"/>
        <v>116</v>
      </c>
      <c r="E358" s="109">
        <f t="shared" si="162"/>
        <v>82</v>
      </c>
      <c r="F358" s="109">
        <f t="shared" si="162"/>
        <v>59</v>
      </c>
      <c r="G358" s="109">
        <f t="shared" si="162"/>
        <v>84</v>
      </c>
      <c r="H358" s="109">
        <f t="shared" si="162"/>
        <v>74</v>
      </c>
      <c r="I358" s="109">
        <f t="shared" si="162"/>
        <v>63</v>
      </c>
      <c r="J358" s="109">
        <f t="shared" si="162"/>
        <v>64</v>
      </c>
      <c r="K358" s="109">
        <f t="shared" si="162"/>
        <v>131</v>
      </c>
      <c r="L358" s="109">
        <f t="shared" si="162"/>
        <v>97</v>
      </c>
      <c r="M358" s="109">
        <f t="shared" si="162"/>
        <v>99</v>
      </c>
      <c r="N358" s="109">
        <f t="shared" si="162"/>
        <v>107</v>
      </c>
      <c r="O358" s="109">
        <f t="shared" si="162"/>
        <v>176</v>
      </c>
      <c r="P358" s="109">
        <f t="shared" si="162"/>
        <v>129</v>
      </c>
      <c r="Q358" s="109">
        <f t="shared" si="162"/>
        <v>1394</v>
      </c>
      <c r="R358" s="109">
        <f t="shared" si="162"/>
        <v>0</v>
      </c>
      <c r="S358" s="109">
        <f t="shared" si="162"/>
        <v>0</v>
      </c>
      <c r="T358" s="109">
        <f t="shared" si="162"/>
        <v>0</v>
      </c>
      <c r="U358" s="109">
        <f t="shared" si="162"/>
        <v>0</v>
      </c>
    </row>
    <row r="359" spans="1:21" x14ac:dyDescent="0.2">
      <c r="A359" s="109" t="str">
        <f t="shared" ref="A359:U359" si="163">A169</f>
        <v>Person stranded on beach or cliff with rising or full tide, river side/ravine or other waterway embankment where could fall into waterway</v>
      </c>
      <c r="B359" s="109">
        <f t="shared" si="163"/>
        <v>28</v>
      </c>
      <c r="C359" s="109">
        <f t="shared" si="163"/>
        <v>35</v>
      </c>
      <c r="D359" s="109">
        <f t="shared" si="163"/>
        <v>21</v>
      </c>
      <c r="E359" s="109">
        <f t="shared" si="163"/>
        <v>13</v>
      </c>
      <c r="F359" s="109">
        <f t="shared" si="163"/>
        <v>11</v>
      </c>
      <c r="G359" s="109">
        <f t="shared" si="163"/>
        <v>14</v>
      </c>
      <c r="H359" s="109">
        <f t="shared" si="163"/>
        <v>14</v>
      </c>
      <c r="I359" s="109">
        <f t="shared" si="163"/>
        <v>15</v>
      </c>
      <c r="J359" s="109">
        <f t="shared" si="163"/>
        <v>20</v>
      </c>
      <c r="K359" s="109">
        <f t="shared" si="163"/>
        <v>25</v>
      </c>
      <c r="L359" s="109">
        <f t="shared" si="163"/>
        <v>13</v>
      </c>
      <c r="M359" s="109">
        <f t="shared" si="163"/>
        <v>14</v>
      </c>
      <c r="N359" s="109">
        <f t="shared" si="163"/>
        <v>15</v>
      </c>
      <c r="O359" s="109">
        <f t="shared" si="163"/>
        <v>24</v>
      </c>
      <c r="P359" s="109">
        <f t="shared" si="163"/>
        <v>20</v>
      </c>
      <c r="Q359" s="109">
        <f t="shared" si="163"/>
        <v>282</v>
      </c>
      <c r="R359" s="109">
        <f t="shared" si="163"/>
        <v>0</v>
      </c>
      <c r="S359" s="109">
        <f t="shared" si="163"/>
        <v>0</v>
      </c>
      <c r="T359" s="109">
        <f t="shared" si="163"/>
        <v>0</v>
      </c>
      <c r="U359" s="109">
        <f t="shared" si="163"/>
        <v>0</v>
      </c>
    </row>
    <row r="360" spans="1:21" x14ac:dyDescent="0.2">
      <c r="A360" s="109" t="str">
        <f t="shared" ref="A360:U360" si="164">A170</f>
        <v>River structure; bridge or island, stranded on an island, tree in water.</v>
      </c>
      <c r="B360" s="109">
        <f t="shared" si="164"/>
        <v>0</v>
      </c>
      <c r="C360" s="109">
        <f t="shared" si="164"/>
        <v>1</v>
      </c>
      <c r="D360" s="109">
        <f t="shared" si="164"/>
        <v>19</v>
      </c>
      <c r="E360" s="109">
        <f t="shared" si="164"/>
        <v>21</v>
      </c>
      <c r="F360" s="109">
        <f t="shared" si="164"/>
        <v>15</v>
      </c>
      <c r="G360" s="109">
        <f t="shared" si="164"/>
        <v>27</v>
      </c>
      <c r="H360" s="109">
        <f t="shared" si="164"/>
        <v>23</v>
      </c>
      <c r="I360" s="109">
        <f t="shared" si="164"/>
        <v>38</v>
      </c>
      <c r="J360" s="109">
        <f t="shared" si="164"/>
        <v>20</v>
      </c>
      <c r="K360" s="109">
        <f t="shared" si="164"/>
        <v>28</v>
      </c>
      <c r="L360" s="109">
        <f t="shared" si="164"/>
        <v>29</v>
      </c>
      <c r="M360" s="109">
        <f t="shared" si="164"/>
        <v>33</v>
      </c>
      <c r="N360" s="109">
        <f t="shared" si="164"/>
        <v>42</v>
      </c>
      <c r="O360" s="109">
        <f t="shared" si="164"/>
        <v>42</v>
      </c>
      <c r="P360" s="109">
        <f t="shared" si="164"/>
        <v>52</v>
      </c>
      <c r="Q360" s="109">
        <f t="shared" si="164"/>
        <v>390</v>
      </c>
      <c r="R360" s="109">
        <f t="shared" si="164"/>
        <v>0</v>
      </c>
      <c r="S360" s="109">
        <f t="shared" si="164"/>
        <v>0</v>
      </c>
      <c r="T360" s="109">
        <f t="shared" si="164"/>
        <v>0</v>
      </c>
      <c r="U360" s="109">
        <f t="shared" si="164"/>
        <v>0</v>
      </c>
    </row>
    <row r="361" spans="1:21" x14ac:dyDescent="0.2">
      <c r="A361" s="109" t="str">
        <f t="shared" ref="A361:U361" si="165">A171</f>
        <v>Road Traffic Collision (RTC)</v>
      </c>
      <c r="B361" s="109">
        <f t="shared" si="165"/>
        <v>30103</v>
      </c>
      <c r="C361" s="109">
        <f t="shared" si="165"/>
        <v>28343</v>
      </c>
      <c r="D361" s="109">
        <f t="shared" si="165"/>
        <v>27928</v>
      </c>
      <c r="E361" s="109">
        <f t="shared" si="165"/>
        <v>28120</v>
      </c>
      <c r="F361" s="109">
        <f t="shared" si="165"/>
        <v>29090</v>
      </c>
      <c r="G361" s="109">
        <f t="shared" si="165"/>
        <v>30897</v>
      </c>
      <c r="H361" s="109">
        <f t="shared" si="165"/>
        <v>29925</v>
      </c>
      <c r="I361" s="109">
        <f t="shared" si="165"/>
        <v>30062</v>
      </c>
      <c r="J361" s="109">
        <f t="shared" si="165"/>
        <v>31118</v>
      </c>
      <c r="K361" s="109">
        <f t="shared" si="165"/>
        <v>31108</v>
      </c>
      <c r="L361" s="109">
        <f t="shared" si="165"/>
        <v>22544</v>
      </c>
      <c r="M361" s="109">
        <f t="shared" si="165"/>
        <v>30647</v>
      </c>
      <c r="N361" s="109">
        <f t="shared" si="165"/>
        <v>31194</v>
      </c>
      <c r="O361" s="109">
        <f t="shared" si="165"/>
        <v>31867</v>
      </c>
      <c r="P361" s="109">
        <f t="shared" si="165"/>
        <v>32078</v>
      </c>
      <c r="Q361" s="109">
        <f t="shared" si="165"/>
        <v>445024</v>
      </c>
      <c r="R361" s="109">
        <f t="shared" si="165"/>
        <v>0</v>
      </c>
      <c r="S361" s="109">
        <f t="shared" si="165"/>
        <v>0</v>
      </c>
      <c r="T361" s="109">
        <f t="shared" si="165"/>
        <v>0</v>
      </c>
      <c r="U361" s="109">
        <f t="shared" si="165"/>
        <v>0</v>
      </c>
    </row>
    <row r="362" spans="1:21" x14ac:dyDescent="0.2">
      <c r="A362" s="109" t="str">
        <f t="shared" ref="A362:U362" si="166">A172</f>
        <v>Advice only</v>
      </c>
      <c r="B362" s="109">
        <f t="shared" si="166"/>
        <v>796</v>
      </c>
      <c r="C362" s="109">
        <f t="shared" si="166"/>
        <v>680</v>
      </c>
      <c r="D362" s="109">
        <f t="shared" si="166"/>
        <v>545</v>
      </c>
      <c r="E362" s="109">
        <f t="shared" si="166"/>
        <v>534</v>
      </c>
      <c r="F362" s="109">
        <f t="shared" si="166"/>
        <v>605</v>
      </c>
      <c r="G362" s="109">
        <f t="shared" si="166"/>
        <v>617</v>
      </c>
      <c r="H362" s="109">
        <f t="shared" si="166"/>
        <v>662</v>
      </c>
      <c r="I362" s="109">
        <f t="shared" si="166"/>
        <v>660</v>
      </c>
      <c r="J362" s="109">
        <f t="shared" si="166"/>
        <v>709</v>
      </c>
      <c r="K362" s="109">
        <f t="shared" si="166"/>
        <v>722</v>
      </c>
      <c r="L362" s="109">
        <f t="shared" si="166"/>
        <v>528</v>
      </c>
      <c r="M362" s="109">
        <f t="shared" si="166"/>
        <v>600</v>
      </c>
      <c r="N362" s="109">
        <f t="shared" si="166"/>
        <v>637</v>
      </c>
      <c r="O362" s="109">
        <f t="shared" si="166"/>
        <v>759</v>
      </c>
      <c r="P362" s="109">
        <f t="shared" si="166"/>
        <v>734</v>
      </c>
      <c r="Q362" s="109">
        <f t="shared" si="166"/>
        <v>9788</v>
      </c>
      <c r="R362" s="109">
        <f t="shared" si="166"/>
        <v>0</v>
      </c>
      <c r="S362" s="109">
        <f t="shared" si="166"/>
        <v>0</v>
      </c>
      <c r="T362" s="109">
        <f t="shared" si="166"/>
        <v>0</v>
      </c>
      <c r="U362" s="109">
        <f t="shared" si="166"/>
        <v>0</v>
      </c>
    </row>
    <row r="363" spans="1:21" x14ac:dyDescent="0.2">
      <c r="A363" s="109" t="str">
        <f t="shared" ref="A363:U363" si="167">A173</f>
        <v>Extrication of person(s)</v>
      </c>
      <c r="B363" s="109">
        <f t="shared" si="167"/>
        <v>8039</v>
      </c>
      <c r="C363" s="109">
        <f t="shared" si="167"/>
        <v>7991</v>
      </c>
      <c r="D363" s="109">
        <f t="shared" si="167"/>
        <v>6944</v>
      </c>
      <c r="E363" s="109">
        <f t="shared" si="167"/>
        <v>6895</v>
      </c>
      <c r="F363" s="109">
        <f t="shared" si="167"/>
        <v>6407</v>
      </c>
      <c r="G363" s="109">
        <f t="shared" si="167"/>
        <v>5883</v>
      </c>
      <c r="H363" s="109">
        <f t="shared" si="167"/>
        <v>5412</v>
      </c>
      <c r="I363" s="109">
        <f t="shared" si="167"/>
        <v>5042</v>
      </c>
      <c r="J363" s="109">
        <f t="shared" si="167"/>
        <v>4646</v>
      </c>
      <c r="K363" s="109">
        <f t="shared" si="167"/>
        <v>4554</v>
      </c>
      <c r="L363" s="109">
        <f t="shared" si="167"/>
        <v>3032</v>
      </c>
      <c r="M363" s="109">
        <f t="shared" si="167"/>
        <v>3971</v>
      </c>
      <c r="N363" s="109">
        <f t="shared" si="167"/>
        <v>3786</v>
      </c>
      <c r="O363" s="109">
        <f t="shared" si="167"/>
        <v>3696</v>
      </c>
      <c r="P363" s="109">
        <f t="shared" si="167"/>
        <v>3400</v>
      </c>
      <c r="Q363" s="109">
        <f t="shared" si="167"/>
        <v>79698</v>
      </c>
      <c r="R363" s="109">
        <f t="shared" si="167"/>
        <v>0</v>
      </c>
      <c r="S363" s="109">
        <f t="shared" si="167"/>
        <v>0</v>
      </c>
      <c r="T363" s="109">
        <f t="shared" si="167"/>
        <v>0</v>
      </c>
      <c r="U363" s="109">
        <f t="shared" si="167"/>
        <v>0</v>
      </c>
    </row>
    <row r="364" spans="1:21" x14ac:dyDescent="0.2">
      <c r="A364" s="109" t="str">
        <f t="shared" ref="A364:U364" si="168">A174</f>
        <v>Make scene safe</v>
      </c>
      <c r="B364" s="109">
        <f t="shared" si="168"/>
        <v>10</v>
      </c>
      <c r="C364" s="109">
        <f t="shared" si="168"/>
        <v>12</v>
      </c>
      <c r="D364" s="109">
        <f t="shared" si="168"/>
        <v>4855</v>
      </c>
      <c r="E364" s="109">
        <f t="shared" si="168"/>
        <v>5936</v>
      </c>
      <c r="F364" s="109">
        <f t="shared" si="168"/>
        <v>6672</v>
      </c>
      <c r="G364" s="109">
        <f t="shared" si="168"/>
        <v>7938</v>
      </c>
      <c r="H364" s="109">
        <f t="shared" si="168"/>
        <v>8229</v>
      </c>
      <c r="I364" s="109">
        <f t="shared" si="168"/>
        <v>8737</v>
      </c>
      <c r="J364" s="109">
        <f t="shared" si="168"/>
        <v>9568</v>
      </c>
      <c r="K364" s="109">
        <f t="shared" si="168"/>
        <v>9585</v>
      </c>
      <c r="L364" s="109">
        <f t="shared" si="168"/>
        <v>6924</v>
      </c>
      <c r="M364" s="109">
        <f t="shared" si="168"/>
        <v>10122</v>
      </c>
      <c r="N364" s="109">
        <f t="shared" si="168"/>
        <v>10488</v>
      </c>
      <c r="O364" s="109">
        <f t="shared" si="168"/>
        <v>10994</v>
      </c>
      <c r="P364" s="109">
        <f t="shared" si="168"/>
        <v>11431</v>
      </c>
      <c r="Q364" s="109">
        <f t="shared" si="168"/>
        <v>111501</v>
      </c>
      <c r="R364" s="109">
        <f t="shared" si="168"/>
        <v>0</v>
      </c>
      <c r="S364" s="109">
        <f t="shared" si="168"/>
        <v>0</v>
      </c>
      <c r="T364" s="109">
        <f t="shared" si="168"/>
        <v>0</v>
      </c>
      <c r="U364" s="109">
        <f t="shared" si="168"/>
        <v>0</v>
      </c>
    </row>
    <row r="365" spans="1:21" x14ac:dyDescent="0.2">
      <c r="A365" s="109" t="str">
        <f t="shared" ref="A365:U365" si="169">A175</f>
        <v>Make vehicle safe</v>
      </c>
      <c r="B365" s="109">
        <f t="shared" si="169"/>
        <v>14585</v>
      </c>
      <c r="C365" s="109">
        <f t="shared" si="169"/>
        <v>13396</v>
      </c>
      <c r="D365" s="109">
        <f t="shared" si="169"/>
        <v>8587</v>
      </c>
      <c r="E365" s="109">
        <f t="shared" si="169"/>
        <v>7842</v>
      </c>
      <c r="F365" s="109">
        <f t="shared" si="169"/>
        <v>8153</v>
      </c>
      <c r="G365" s="109">
        <f t="shared" si="169"/>
        <v>8846</v>
      </c>
      <c r="H365" s="109">
        <f t="shared" si="169"/>
        <v>8451</v>
      </c>
      <c r="I365" s="109">
        <f t="shared" si="169"/>
        <v>8207</v>
      </c>
      <c r="J365" s="109">
        <f t="shared" si="169"/>
        <v>8999</v>
      </c>
      <c r="K365" s="109">
        <f t="shared" si="169"/>
        <v>9262</v>
      </c>
      <c r="L365" s="109">
        <f t="shared" si="169"/>
        <v>7367</v>
      </c>
      <c r="M365" s="109">
        <f t="shared" si="169"/>
        <v>9473</v>
      </c>
      <c r="N365" s="109">
        <f t="shared" si="169"/>
        <v>9440</v>
      </c>
      <c r="O365" s="109">
        <f t="shared" si="169"/>
        <v>9791</v>
      </c>
      <c r="P365" s="109">
        <f t="shared" si="169"/>
        <v>10268</v>
      </c>
      <c r="Q365" s="109">
        <f t="shared" si="169"/>
        <v>142667</v>
      </c>
      <c r="R365" s="109">
        <f t="shared" si="169"/>
        <v>0</v>
      </c>
      <c r="S365" s="109">
        <f t="shared" si="169"/>
        <v>0</v>
      </c>
      <c r="T365" s="109">
        <f t="shared" si="169"/>
        <v>0</v>
      </c>
      <c r="U365" s="109">
        <f t="shared" si="169"/>
        <v>0</v>
      </c>
    </row>
    <row r="366" spans="1:21" x14ac:dyDescent="0.2">
      <c r="A366" s="109" t="str">
        <f t="shared" ref="A366:U366" si="170">A176</f>
        <v>Medical assistance only</v>
      </c>
      <c r="B366" s="109">
        <f t="shared" si="170"/>
        <v>3</v>
      </c>
      <c r="C366" s="109">
        <f t="shared" si="170"/>
        <v>4</v>
      </c>
      <c r="D366" s="109">
        <f t="shared" si="170"/>
        <v>1101</v>
      </c>
      <c r="E366" s="109">
        <f t="shared" si="170"/>
        <v>1344</v>
      </c>
      <c r="F366" s="109">
        <f t="shared" si="170"/>
        <v>1475</v>
      </c>
      <c r="G366" s="109">
        <f t="shared" si="170"/>
        <v>1594</v>
      </c>
      <c r="H366" s="109">
        <f t="shared" si="170"/>
        <v>1589</v>
      </c>
      <c r="I366" s="109">
        <f t="shared" si="170"/>
        <v>1552</v>
      </c>
      <c r="J366" s="109">
        <f t="shared" si="170"/>
        <v>1532</v>
      </c>
      <c r="K366" s="109">
        <f t="shared" si="170"/>
        <v>1424</v>
      </c>
      <c r="L366" s="109">
        <f t="shared" si="170"/>
        <v>881</v>
      </c>
      <c r="M366" s="109">
        <f t="shared" si="170"/>
        <v>1402</v>
      </c>
      <c r="N366" s="109">
        <f t="shared" si="170"/>
        <v>1553</v>
      </c>
      <c r="O366" s="109">
        <f t="shared" si="170"/>
        <v>1321</v>
      </c>
      <c r="P366" s="109">
        <f t="shared" si="170"/>
        <v>1229</v>
      </c>
      <c r="Q366" s="109">
        <f t="shared" si="170"/>
        <v>18004</v>
      </c>
      <c r="R366" s="109">
        <f t="shared" si="170"/>
        <v>0</v>
      </c>
      <c r="S366" s="109">
        <f t="shared" si="170"/>
        <v>0</v>
      </c>
      <c r="T366" s="109">
        <f t="shared" si="170"/>
        <v>0</v>
      </c>
      <c r="U366" s="109">
        <f t="shared" si="170"/>
        <v>0</v>
      </c>
    </row>
    <row r="367" spans="1:21" x14ac:dyDescent="0.2">
      <c r="A367" s="109" t="str">
        <f>A177</f>
        <v>Other</v>
      </c>
      <c r="B367" s="109">
        <f t="shared" ref="B367:U367" si="171">B177</f>
        <v>1765</v>
      </c>
      <c r="C367" s="109">
        <f t="shared" si="171"/>
        <v>1735</v>
      </c>
      <c r="D367" s="109">
        <f t="shared" si="171"/>
        <v>708</v>
      </c>
      <c r="E367" s="109">
        <f t="shared" si="171"/>
        <v>607</v>
      </c>
      <c r="F367" s="109">
        <f t="shared" si="171"/>
        <v>717</v>
      </c>
      <c r="G367" s="109">
        <f t="shared" si="171"/>
        <v>756</v>
      </c>
      <c r="H367" s="109">
        <f t="shared" si="171"/>
        <v>722</v>
      </c>
      <c r="I367" s="109">
        <f t="shared" si="171"/>
        <v>780</v>
      </c>
      <c r="J367" s="109">
        <f t="shared" si="171"/>
        <v>700</v>
      </c>
      <c r="K367" s="109">
        <f t="shared" si="171"/>
        <v>659</v>
      </c>
      <c r="L367" s="109">
        <f t="shared" si="171"/>
        <v>443</v>
      </c>
      <c r="M367" s="109">
        <f t="shared" si="171"/>
        <v>730</v>
      </c>
      <c r="N367" s="109">
        <f t="shared" si="171"/>
        <v>729</v>
      </c>
      <c r="O367" s="109">
        <f t="shared" si="171"/>
        <v>715</v>
      </c>
      <c r="P367" s="109">
        <f t="shared" si="171"/>
        <v>729</v>
      </c>
      <c r="Q367" s="109">
        <f t="shared" si="171"/>
        <v>12495</v>
      </c>
      <c r="R367" s="109">
        <f t="shared" si="171"/>
        <v>0</v>
      </c>
      <c r="S367" s="109">
        <f t="shared" si="171"/>
        <v>0</v>
      </c>
      <c r="T367" s="109">
        <f t="shared" si="171"/>
        <v>0</v>
      </c>
      <c r="U367" s="109">
        <f t="shared" si="171"/>
        <v>0</v>
      </c>
    </row>
    <row r="368" spans="1:21" x14ac:dyDescent="0.2">
      <c r="A368" s="109" t="str">
        <f t="shared" ref="A368:U368" si="172">A178</f>
        <v>Release of person(s)</v>
      </c>
      <c r="B368" s="109">
        <f t="shared" si="172"/>
        <v>7</v>
      </c>
      <c r="C368" s="109">
        <f t="shared" si="172"/>
        <v>13</v>
      </c>
      <c r="D368" s="109">
        <f t="shared" si="172"/>
        <v>1817</v>
      </c>
      <c r="E368" s="109">
        <f t="shared" si="172"/>
        <v>1993</v>
      </c>
      <c r="F368" s="109">
        <f t="shared" si="172"/>
        <v>2052</v>
      </c>
      <c r="G368" s="109">
        <f t="shared" si="172"/>
        <v>2154</v>
      </c>
      <c r="H368" s="109">
        <f t="shared" si="172"/>
        <v>1938</v>
      </c>
      <c r="I368" s="109">
        <f t="shared" si="172"/>
        <v>2178</v>
      </c>
      <c r="J368" s="109">
        <f t="shared" si="172"/>
        <v>2118</v>
      </c>
      <c r="K368" s="109">
        <f t="shared" si="172"/>
        <v>2233</v>
      </c>
      <c r="L368" s="109">
        <f t="shared" si="172"/>
        <v>1487</v>
      </c>
      <c r="M368" s="109">
        <f t="shared" si="172"/>
        <v>1942</v>
      </c>
      <c r="N368" s="109">
        <f t="shared" si="172"/>
        <v>2087</v>
      </c>
      <c r="O368" s="109">
        <f t="shared" si="172"/>
        <v>2135</v>
      </c>
      <c r="P368" s="109">
        <f t="shared" si="172"/>
        <v>2057</v>
      </c>
      <c r="Q368" s="109">
        <f t="shared" si="172"/>
        <v>26211</v>
      </c>
      <c r="R368" s="109">
        <f t="shared" si="172"/>
        <v>0</v>
      </c>
      <c r="S368" s="109">
        <f t="shared" si="172"/>
        <v>0</v>
      </c>
      <c r="T368" s="109">
        <f t="shared" si="172"/>
        <v>0</v>
      </c>
      <c r="U368" s="109">
        <f t="shared" si="172"/>
        <v>0</v>
      </c>
    </row>
    <row r="369" spans="1:21" x14ac:dyDescent="0.2">
      <c r="A369" s="109" t="str">
        <f t="shared" ref="A369:U369" si="173">A179</f>
        <v>Stand by - no action</v>
      </c>
      <c r="B369" s="109">
        <f t="shared" si="173"/>
        <v>3056</v>
      </c>
      <c r="C369" s="109">
        <f t="shared" si="173"/>
        <v>2772</v>
      </c>
      <c r="D369" s="109">
        <f t="shared" si="173"/>
        <v>2341</v>
      </c>
      <c r="E369" s="109">
        <f t="shared" si="173"/>
        <v>2112</v>
      </c>
      <c r="F369" s="109">
        <f t="shared" si="173"/>
        <v>2153</v>
      </c>
      <c r="G369" s="109">
        <f t="shared" si="173"/>
        <v>2261</v>
      </c>
      <c r="H369" s="109">
        <f t="shared" si="173"/>
        <v>1951</v>
      </c>
      <c r="I369" s="109">
        <f t="shared" si="173"/>
        <v>2087</v>
      </c>
      <c r="J369" s="109">
        <f t="shared" si="173"/>
        <v>2002</v>
      </c>
      <c r="K369" s="109">
        <f t="shared" si="173"/>
        <v>1930</v>
      </c>
      <c r="L369" s="109">
        <f t="shared" si="173"/>
        <v>1353</v>
      </c>
      <c r="M369" s="109">
        <f t="shared" si="173"/>
        <v>1770</v>
      </c>
      <c r="N369" s="109">
        <f t="shared" si="173"/>
        <v>1883</v>
      </c>
      <c r="O369" s="109">
        <f t="shared" si="173"/>
        <v>1884</v>
      </c>
      <c r="P369" s="109">
        <f t="shared" si="173"/>
        <v>1733</v>
      </c>
      <c r="Q369" s="109">
        <f t="shared" si="173"/>
        <v>31288</v>
      </c>
      <c r="R369" s="109">
        <f t="shared" si="173"/>
        <v>0</v>
      </c>
      <c r="S369" s="109">
        <f t="shared" si="173"/>
        <v>0</v>
      </c>
      <c r="T369" s="109">
        <f t="shared" si="173"/>
        <v>0</v>
      </c>
      <c r="U369" s="109">
        <f t="shared" si="173"/>
        <v>0</v>
      </c>
    </row>
    <row r="370" spans="1:21" x14ac:dyDescent="0.2">
      <c r="A370" s="109" t="str">
        <f t="shared" ref="A370:U370" si="174">A180</f>
        <v>Wash down road</v>
      </c>
      <c r="B370" s="109">
        <f t="shared" si="174"/>
        <v>1842</v>
      </c>
      <c r="C370" s="109">
        <f t="shared" si="174"/>
        <v>1740</v>
      </c>
      <c r="D370" s="109">
        <f t="shared" si="174"/>
        <v>1030</v>
      </c>
      <c r="E370" s="109">
        <f t="shared" si="174"/>
        <v>857</v>
      </c>
      <c r="F370" s="109">
        <f t="shared" si="174"/>
        <v>856</v>
      </c>
      <c r="G370" s="109">
        <f t="shared" si="174"/>
        <v>848</v>
      </c>
      <c r="H370" s="109">
        <f t="shared" si="174"/>
        <v>971</v>
      </c>
      <c r="I370" s="109">
        <f t="shared" si="174"/>
        <v>819</v>
      </c>
      <c r="J370" s="109">
        <f t="shared" si="174"/>
        <v>844</v>
      </c>
      <c r="K370" s="109">
        <f t="shared" si="174"/>
        <v>739</v>
      </c>
      <c r="L370" s="109">
        <f t="shared" si="174"/>
        <v>529</v>
      </c>
      <c r="M370" s="109">
        <f t="shared" si="174"/>
        <v>637</v>
      </c>
      <c r="N370" s="109">
        <f t="shared" si="174"/>
        <v>591</v>
      </c>
      <c r="O370" s="109">
        <f t="shared" si="174"/>
        <v>572</v>
      </c>
      <c r="P370" s="109">
        <f t="shared" si="174"/>
        <v>497</v>
      </c>
      <c r="Q370" s="109">
        <f t="shared" si="174"/>
        <v>13372</v>
      </c>
      <c r="R370" s="109">
        <f t="shared" si="174"/>
        <v>0</v>
      </c>
      <c r="S370" s="109">
        <f t="shared" si="174"/>
        <v>0</v>
      </c>
      <c r="T370" s="109">
        <f t="shared" si="174"/>
        <v>0</v>
      </c>
      <c r="U370" s="109">
        <f t="shared" si="174"/>
        <v>0</v>
      </c>
    </row>
    <row r="371" spans="1:21" x14ac:dyDescent="0.2">
      <c r="A371" s="109" t="str">
        <f t="shared" ref="A371:U371" si="175">A181</f>
        <v>Spills and Leaks (not RTC)</v>
      </c>
      <c r="B371" s="109">
        <f t="shared" si="175"/>
        <v>5690</v>
      </c>
      <c r="C371" s="109">
        <f t="shared" si="175"/>
        <v>4968</v>
      </c>
      <c r="D371" s="109">
        <f t="shared" si="175"/>
        <v>4545</v>
      </c>
      <c r="E371" s="109">
        <f t="shared" si="175"/>
        <v>4171</v>
      </c>
      <c r="F371" s="109">
        <f t="shared" si="175"/>
        <v>3944</v>
      </c>
      <c r="G371" s="109">
        <f t="shared" si="175"/>
        <v>3719</v>
      </c>
      <c r="H371" s="109">
        <f t="shared" si="175"/>
        <v>3595</v>
      </c>
      <c r="I371" s="109">
        <f t="shared" si="175"/>
        <v>3374</v>
      </c>
      <c r="J371" s="109">
        <f t="shared" si="175"/>
        <v>3447</v>
      </c>
      <c r="K371" s="109">
        <f t="shared" si="175"/>
        <v>3223</v>
      </c>
      <c r="L371" s="109">
        <f t="shared" si="175"/>
        <v>2682</v>
      </c>
      <c r="M371" s="109">
        <f t="shared" si="175"/>
        <v>3110</v>
      </c>
      <c r="N371" s="109">
        <f t="shared" si="175"/>
        <v>3234</v>
      </c>
      <c r="O371" s="109">
        <f t="shared" si="175"/>
        <v>3274</v>
      </c>
      <c r="P371" s="109">
        <f t="shared" si="175"/>
        <v>3137</v>
      </c>
      <c r="Q371" s="109">
        <f t="shared" si="175"/>
        <v>56113</v>
      </c>
      <c r="R371" s="109">
        <f t="shared" si="175"/>
        <v>0</v>
      </c>
      <c r="S371" s="109">
        <f t="shared" si="175"/>
        <v>0</v>
      </c>
      <c r="T371" s="109">
        <f t="shared" si="175"/>
        <v>0</v>
      </c>
      <c r="U371" s="109">
        <f t="shared" si="175"/>
        <v>0</v>
      </c>
    </row>
    <row r="372" spans="1:21" x14ac:dyDescent="0.2">
      <c r="A372" s="109" t="str">
        <f t="shared" ref="A372:U372" si="176">A182</f>
        <v>Other</v>
      </c>
      <c r="B372" s="109">
        <f t="shared" si="176"/>
        <v>1865</v>
      </c>
      <c r="C372" s="109">
        <f t="shared" si="176"/>
        <v>1682</v>
      </c>
      <c r="D372" s="109">
        <f t="shared" si="176"/>
        <v>1518</v>
      </c>
      <c r="E372" s="109">
        <f t="shared" si="176"/>
        <v>1281</v>
      </c>
      <c r="F372" s="109">
        <f t="shared" si="176"/>
        <v>1229</v>
      </c>
      <c r="G372" s="109">
        <f t="shared" si="176"/>
        <v>1193</v>
      </c>
      <c r="H372" s="109">
        <f t="shared" si="176"/>
        <v>1161</v>
      </c>
      <c r="I372" s="109">
        <f t="shared" si="176"/>
        <v>1141</v>
      </c>
      <c r="J372" s="109">
        <f t="shared" si="176"/>
        <v>1225</v>
      </c>
      <c r="K372" s="109">
        <f t="shared" si="176"/>
        <v>1142</v>
      </c>
      <c r="L372" s="109">
        <f t="shared" si="176"/>
        <v>1137</v>
      </c>
      <c r="M372" s="109">
        <f t="shared" si="176"/>
        <v>1227</v>
      </c>
      <c r="N372" s="109">
        <f t="shared" si="176"/>
        <v>1506</v>
      </c>
      <c r="O372" s="109">
        <f t="shared" si="176"/>
        <v>1543</v>
      </c>
      <c r="P372" s="109">
        <f t="shared" si="176"/>
        <v>1503</v>
      </c>
      <c r="Q372" s="109">
        <f t="shared" si="176"/>
        <v>20353</v>
      </c>
      <c r="R372" s="109">
        <f t="shared" si="176"/>
        <v>0</v>
      </c>
      <c r="S372" s="109">
        <f t="shared" si="176"/>
        <v>0</v>
      </c>
      <c r="T372" s="109">
        <f t="shared" si="176"/>
        <v>0</v>
      </c>
      <c r="U372" s="109">
        <f t="shared" si="176"/>
        <v>0</v>
      </c>
    </row>
    <row r="373" spans="1:21" x14ac:dyDescent="0.2">
      <c r="A373" s="109" t="str">
        <f t="shared" ref="A373:U373" si="177">A183</f>
        <v>Swill away non-hazardous substances</v>
      </c>
      <c r="B373" s="109">
        <f t="shared" si="177"/>
        <v>526</v>
      </c>
      <c r="C373" s="109">
        <f t="shared" si="177"/>
        <v>448</v>
      </c>
      <c r="D373" s="109">
        <f t="shared" si="177"/>
        <v>431</v>
      </c>
      <c r="E373" s="109">
        <f t="shared" si="177"/>
        <v>374</v>
      </c>
      <c r="F373" s="109">
        <f t="shared" si="177"/>
        <v>353</v>
      </c>
      <c r="G373" s="109">
        <f t="shared" si="177"/>
        <v>290</v>
      </c>
      <c r="H373" s="109">
        <f t="shared" si="177"/>
        <v>329</v>
      </c>
      <c r="I373" s="109">
        <f t="shared" si="177"/>
        <v>324</v>
      </c>
      <c r="J373" s="109">
        <f t="shared" si="177"/>
        <v>314</v>
      </c>
      <c r="K373" s="109">
        <f t="shared" si="177"/>
        <v>316</v>
      </c>
      <c r="L373" s="109">
        <f t="shared" si="177"/>
        <v>255</v>
      </c>
      <c r="M373" s="109">
        <f t="shared" si="177"/>
        <v>270</v>
      </c>
      <c r="N373" s="109">
        <f t="shared" si="177"/>
        <v>250</v>
      </c>
      <c r="O373" s="109">
        <f t="shared" si="177"/>
        <v>289</v>
      </c>
      <c r="P373" s="109">
        <f t="shared" si="177"/>
        <v>219</v>
      </c>
      <c r="Q373" s="109">
        <f t="shared" si="177"/>
        <v>4988</v>
      </c>
      <c r="R373" s="109">
        <f t="shared" si="177"/>
        <v>0</v>
      </c>
      <c r="S373" s="109">
        <f t="shared" si="177"/>
        <v>0</v>
      </c>
      <c r="T373" s="109">
        <f t="shared" si="177"/>
        <v>0</v>
      </c>
      <c r="U373" s="109">
        <f t="shared" si="177"/>
        <v>0</v>
      </c>
    </row>
    <row r="374" spans="1:21" x14ac:dyDescent="0.2">
      <c r="A374" s="109" t="str">
        <f t="shared" ref="A374:U374" si="178">A184</f>
        <v>Vehicle leaking fuel</v>
      </c>
      <c r="B374" s="109">
        <f t="shared" si="178"/>
        <v>3299</v>
      </c>
      <c r="C374" s="109">
        <f t="shared" si="178"/>
        <v>2838</v>
      </c>
      <c r="D374" s="109">
        <f t="shared" si="178"/>
        <v>2596</v>
      </c>
      <c r="E374" s="109">
        <f t="shared" si="178"/>
        <v>2516</v>
      </c>
      <c r="F374" s="109">
        <f t="shared" si="178"/>
        <v>2362</v>
      </c>
      <c r="G374" s="109">
        <f t="shared" si="178"/>
        <v>2236</v>
      </c>
      <c r="H374" s="109">
        <f t="shared" si="178"/>
        <v>2105</v>
      </c>
      <c r="I374" s="109">
        <f t="shared" si="178"/>
        <v>1909</v>
      </c>
      <c r="J374" s="109">
        <f t="shared" si="178"/>
        <v>1908</v>
      </c>
      <c r="K374" s="109">
        <f t="shared" si="178"/>
        <v>1765</v>
      </c>
      <c r="L374" s="109">
        <f t="shared" si="178"/>
        <v>1290</v>
      </c>
      <c r="M374" s="109">
        <f t="shared" si="178"/>
        <v>1613</v>
      </c>
      <c r="N374" s="109">
        <f t="shared" si="178"/>
        <v>1478</v>
      </c>
      <c r="O374" s="109">
        <f t="shared" si="178"/>
        <v>1442</v>
      </c>
      <c r="P374" s="109">
        <f t="shared" si="178"/>
        <v>1415</v>
      </c>
      <c r="Q374" s="109">
        <f t="shared" si="178"/>
        <v>30772</v>
      </c>
      <c r="R374" s="109">
        <f t="shared" si="178"/>
        <v>0</v>
      </c>
      <c r="S374" s="109">
        <f t="shared" si="178"/>
        <v>0</v>
      </c>
      <c r="T374" s="109">
        <f t="shared" si="178"/>
        <v>0</v>
      </c>
      <c r="U374" s="109">
        <f t="shared" si="178"/>
        <v>0</v>
      </c>
    </row>
    <row r="375" spans="1:21" x14ac:dyDescent="0.2">
      <c r="A375" s="109" t="str">
        <f t="shared" ref="A375:U375" si="179">A185</f>
        <v>Stand by</v>
      </c>
      <c r="B375" s="109">
        <f t="shared" si="179"/>
        <v>697</v>
      </c>
      <c r="C375" s="109">
        <f t="shared" si="179"/>
        <v>686</v>
      </c>
      <c r="D375" s="109">
        <f t="shared" si="179"/>
        <v>616</v>
      </c>
      <c r="E375" s="109">
        <f t="shared" si="179"/>
        <v>621</v>
      </c>
      <c r="F375" s="109">
        <f t="shared" si="179"/>
        <v>432</v>
      </c>
      <c r="G375" s="109">
        <f t="shared" si="179"/>
        <v>361</v>
      </c>
      <c r="H375" s="109">
        <f t="shared" si="179"/>
        <v>326</v>
      </c>
      <c r="I375" s="109">
        <f t="shared" si="179"/>
        <v>349</v>
      </c>
      <c r="J375" s="109">
        <f t="shared" si="179"/>
        <v>307</v>
      </c>
      <c r="K375" s="109">
        <f t="shared" si="179"/>
        <v>350</v>
      </c>
      <c r="L375" s="109">
        <f t="shared" si="179"/>
        <v>243</v>
      </c>
      <c r="M375" s="109">
        <f t="shared" si="179"/>
        <v>301</v>
      </c>
      <c r="N375" s="109">
        <f t="shared" si="179"/>
        <v>348</v>
      </c>
      <c r="O375" s="109">
        <f t="shared" si="179"/>
        <v>332</v>
      </c>
      <c r="P375" s="109">
        <f t="shared" si="179"/>
        <v>360</v>
      </c>
      <c r="Q375" s="109">
        <f t="shared" si="179"/>
        <v>6329</v>
      </c>
      <c r="R375" s="109">
        <f t="shared" si="179"/>
        <v>0</v>
      </c>
      <c r="S375" s="109">
        <f t="shared" si="179"/>
        <v>0</v>
      </c>
      <c r="T375" s="109">
        <f t="shared" si="179"/>
        <v>0</v>
      </c>
      <c r="U375" s="109">
        <f t="shared" si="179"/>
        <v>0</v>
      </c>
    </row>
    <row r="376" spans="1:21" x14ac:dyDescent="0.2">
      <c r="A376" s="109" t="str">
        <f>A186</f>
        <v>Aircraft landing</v>
      </c>
      <c r="B376" s="109">
        <f t="shared" ref="B376:U376" si="180">B186</f>
        <v>310</v>
      </c>
      <c r="C376" s="109">
        <f t="shared" si="180"/>
        <v>310</v>
      </c>
      <c r="D376" s="109">
        <f t="shared" si="180"/>
        <v>283</v>
      </c>
      <c r="E376" s="109">
        <f t="shared" si="180"/>
        <v>218</v>
      </c>
      <c r="F376" s="109">
        <f t="shared" si="180"/>
        <v>129</v>
      </c>
      <c r="G376" s="109">
        <f t="shared" si="180"/>
        <v>111</v>
      </c>
      <c r="H376" s="109">
        <f t="shared" si="180"/>
        <v>124</v>
      </c>
      <c r="I376" s="109">
        <f t="shared" si="180"/>
        <v>117</v>
      </c>
      <c r="J376" s="109">
        <f t="shared" si="180"/>
        <v>87</v>
      </c>
      <c r="K376" s="109">
        <f t="shared" si="180"/>
        <v>114</v>
      </c>
      <c r="L376" s="109">
        <f t="shared" si="180"/>
        <v>39</v>
      </c>
      <c r="M376" s="109">
        <f t="shared" si="180"/>
        <v>62</v>
      </c>
      <c r="N376" s="109">
        <f t="shared" si="180"/>
        <v>118</v>
      </c>
      <c r="O376" s="109">
        <f t="shared" si="180"/>
        <v>121</v>
      </c>
      <c r="P376" s="109">
        <f t="shared" si="180"/>
        <v>146</v>
      </c>
      <c r="Q376" s="109">
        <f t="shared" si="180"/>
        <v>2289</v>
      </c>
      <c r="R376" s="109">
        <f t="shared" si="180"/>
        <v>0</v>
      </c>
      <c r="S376" s="109">
        <f t="shared" si="180"/>
        <v>0</v>
      </c>
      <c r="T376" s="109">
        <f t="shared" si="180"/>
        <v>0</v>
      </c>
      <c r="U376" s="109">
        <f t="shared" si="180"/>
        <v>0</v>
      </c>
    </row>
    <row r="377" spans="1:21" x14ac:dyDescent="0.2">
      <c r="A377" s="109" t="str">
        <f t="shared" ref="A377:U377" si="181">A187</f>
        <v>At known fire</v>
      </c>
      <c r="B377" s="109">
        <f t="shared" si="181"/>
        <v>8</v>
      </c>
      <c r="C377" s="109">
        <f t="shared" si="181"/>
        <v>8</v>
      </c>
      <c r="D377" s="109">
        <f t="shared" si="181"/>
        <v>9</v>
      </c>
      <c r="E377" s="109">
        <f t="shared" si="181"/>
        <v>9</v>
      </c>
      <c r="F377" s="109">
        <f t="shared" si="181"/>
        <v>9</v>
      </c>
      <c r="G377" s="109">
        <f t="shared" si="181"/>
        <v>5</v>
      </c>
      <c r="H377" s="109">
        <f t="shared" si="181"/>
        <v>4</v>
      </c>
      <c r="I377" s="109">
        <f t="shared" si="181"/>
        <v>10</v>
      </c>
      <c r="J377" s="109">
        <f t="shared" si="181"/>
        <v>11</v>
      </c>
      <c r="K377" s="109">
        <f t="shared" si="181"/>
        <v>10</v>
      </c>
      <c r="L377" s="109">
        <f t="shared" si="181"/>
        <v>2</v>
      </c>
      <c r="M377" s="109">
        <f t="shared" si="181"/>
        <v>7</v>
      </c>
      <c r="N377" s="109">
        <f t="shared" si="181"/>
        <v>11</v>
      </c>
      <c r="O377" s="109">
        <f t="shared" si="181"/>
        <v>7</v>
      </c>
      <c r="P377" s="109">
        <f t="shared" si="181"/>
        <v>3</v>
      </c>
      <c r="Q377" s="109">
        <f t="shared" si="181"/>
        <v>113</v>
      </c>
      <c r="R377" s="109">
        <f t="shared" si="181"/>
        <v>0</v>
      </c>
      <c r="S377" s="109">
        <f t="shared" si="181"/>
        <v>0</v>
      </c>
      <c r="T377" s="109">
        <f t="shared" si="181"/>
        <v>0</v>
      </c>
      <c r="U377" s="109">
        <f t="shared" si="181"/>
        <v>0</v>
      </c>
    </row>
    <row r="378" spans="1:21" x14ac:dyDescent="0.2">
      <c r="A378" s="109" t="str">
        <f t="shared" ref="A378:U378" si="182">A188</f>
        <v>Other stand by</v>
      </c>
      <c r="B378" s="109">
        <f t="shared" si="182"/>
        <v>379</v>
      </c>
      <c r="C378" s="109">
        <f t="shared" si="182"/>
        <v>368</v>
      </c>
      <c r="D378" s="109">
        <f t="shared" si="182"/>
        <v>324</v>
      </c>
      <c r="E378" s="109">
        <f t="shared" si="182"/>
        <v>394</v>
      </c>
      <c r="F378" s="109">
        <f t="shared" si="182"/>
        <v>294</v>
      </c>
      <c r="G378" s="109">
        <f t="shared" si="182"/>
        <v>245</v>
      </c>
      <c r="H378" s="109">
        <f t="shared" si="182"/>
        <v>198</v>
      </c>
      <c r="I378" s="109">
        <f t="shared" si="182"/>
        <v>222</v>
      </c>
      <c r="J378" s="109">
        <f t="shared" si="182"/>
        <v>209</v>
      </c>
      <c r="K378" s="109">
        <f t="shared" si="182"/>
        <v>226</v>
      </c>
      <c r="L378" s="109">
        <f t="shared" si="182"/>
        <v>202</v>
      </c>
      <c r="M378" s="109">
        <f t="shared" si="182"/>
        <v>232</v>
      </c>
      <c r="N378" s="109">
        <f t="shared" si="182"/>
        <v>219</v>
      </c>
      <c r="O378" s="109">
        <f t="shared" si="182"/>
        <v>204</v>
      </c>
      <c r="P378" s="109">
        <f t="shared" si="182"/>
        <v>211</v>
      </c>
      <c r="Q378" s="109">
        <f t="shared" si="182"/>
        <v>3927</v>
      </c>
      <c r="R378" s="109">
        <f t="shared" si="182"/>
        <v>0</v>
      </c>
      <c r="S378" s="109">
        <f t="shared" si="182"/>
        <v>0</v>
      </c>
      <c r="T378" s="109">
        <f t="shared" si="182"/>
        <v>0</v>
      </c>
      <c r="U378" s="109">
        <f t="shared" si="182"/>
        <v>0</v>
      </c>
    </row>
    <row r="379" spans="1:21" x14ac:dyDescent="0.2">
      <c r="A379" s="109" t="str">
        <f t="shared" ref="A379:U379" si="183">A189</f>
        <v>Suicide / attempts</v>
      </c>
      <c r="B379" s="109">
        <f t="shared" si="183"/>
        <v>1172</v>
      </c>
      <c r="C379" s="109">
        <f t="shared" si="183"/>
        <v>1169</v>
      </c>
      <c r="D379" s="109">
        <f t="shared" si="183"/>
        <v>1071</v>
      </c>
      <c r="E379" s="109">
        <f t="shared" si="183"/>
        <v>1112</v>
      </c>
      <c r="F379" s="109">
        <f t="shared" si="183"/>
        <v>1101</v>
      </c>
      <c r="G379" s="109">
        <f t="shared" si="183"/>
        <v>1301</v>
      </c>
      <c r="H379" s="109">
        <f t="shared" si="183"/>
        <v>1493</v>
      </c>
      <c r="I379" s="109">
        <f t="shared" si="183"/>
        <v>1625</v>
      </c>
      <c r="J379" s="109">
        <f t="shared" si="183"/>
        <v>1915</v>
      </c>
      <c r="K379" s="109">
        <f t="shared" si="183"/>
        <v>2041</v>
      </c>
      <c r="L379" s="109">
        <f t="shared" si="183"/>
        <v>2095</v>
      </c>
      <c r="M379" s="109">
        <f t="shared" si="183"/>
        <v>2582</v>
      </c>
      <c r="N379" s="109">
        <f t="shared" si="183"/>
        <v>2830</v>
      </c>
      <c r="O379" s="109">
        <f t="shared" si="183"/>
        <v>3114</v>
      </c>
      <c r="P379" s="109">
        <f t="shared" si="183"/>
        <v>3179</v>
      </c>
      <c r="Q379" s="109">
        <f t="shared" si="183"/>
        <v>27800</v>
      </c>
      <c r="R379" s="109">
        <f t="shared" si="183"/>
        <v>0</v>
      </c>
      <c r="S379" s="109">
        <f t="shared" si="183"/>
        <v>0</v>
      </c>
      <c r="T379" s="109">
        <f t="shared" si="183"/>
        <v>0</v>
      </c>
      <c r="U379" s="109">
        <f t="shared" si="183"/>
        <v>0</v>
      </c>
    </row>
    <row r="380" spans="1:21" x14ac:dyDescent="0.2">
      <c r="A380" s="109" t="str">
        <f t="shared" ref="A380:U380" si="184">A190</f>
        <v>Suicide</v>
      </c>
      <c r="B380" s="109">
        <f t="shared" si="184"/>
        <v>181</v>
      </c>
      <c r="C380" s="109">
        <f t="shared" si="184"/>
        <v>200</v>
      </c>
      <c r="D380" s="109">
        <f t="shared" si="184"/>
        <v>227</v>
      </c>
      <c r="E380" s="109">
        <f t="shared" si="184"/>
        <v>235</v>
      </c>
      <c r="F380" s="109">
        <f t="shared" si="184"/>
        <v>233</v>
      </c>
      <c r="G380" s="109">
        <f t="shared" si="184"/>
        <v>288</v>
      </c>
      <c r="H380" s="109">
        <f t="shared" si="184"/>
        <v>332</v>
      </c>
      <c r="I380" s="109">
        <f t="shared" si="184"/>
        <v>325</v>
      </c>
      <c r="J380" s="109">
        <f t="shared" si="184"/>
        <v>309</v>
      </c>
      <c r="K380" s="109">
        <f t="shared" si="184"/>
        <v>319</v>
      </c>
      <c r="L380" s="109">
        <f t="shared" si="184"/>
        <v>320</v>
      </c>
      <c r="M380" s="109">
        <f t="shared" si="184"/>
        <v>396</v>
      </c>
      <c r="N380" s="109">
        <f t="shared" si="184"/>
        <v>430</v>
      </c>
      <c r="O380" s="109">
        <f t="shared" si="184"/>
        <v>476</v>
      </c>
      <c r="P380" s="109">
        <f t="shared" si="184"/>
        <v>484</v>
      </c>
      <c r="Q380" s="109">
        <f t="shared" si="184"/>
        <v>4755</v>
      </c>
      <c r="R380" s="109">
        <f t="shared" si="184"/>
        <v>0</v>
      </c>
      <c r="S380" s="109">
        <f t="shared" si="184"/>
        <v>0</v>
      </c>
      <c r="T380" s="109">
        <f t="shared" si="184"/>
        <v>0</v>
      </c>
      <c r="U380" s="109">
        <f t="shared" si="184"/>
        <v>0</v>
      </c>
    </row>
    <row r="381" spans="1:21" x14ac:dyDescent="0.2">
      <c r="A381" s="109" t="str">
        <f t="shared" ref="A381:U381" si="185">A191</f>
        <v>Threat of / Attempted suicide</v>
      </c>
      <c r="B381" s="109">
        <f t="shared" si="185"/>
        <v>991</v>
      </c>
      <c r="C381" s="109">
        <f t="shared" si="185"/>
        <v>969</v>
      </c>
      <c r="D381" s="109">
        <f t="shared" si="185"/>
        <v>844</v>
      </c>
      <c r="E381" s="109">
        <f t="shared" si="185"/>
        <v>877</v>
      </c>
      <c r="F381" s="109">
        <f t="shared" si="185"/>
        <v>868</v>
      </c>
      <c r="G381" s="109">
        <f t="shared" si="185"/>
        <v>1013</v>
      </c>
      <c r="H381" s="109">
        <f t="shared" si="185"/>
        <v>1161</v>
      </c>
      <c r="I381" s="109">
        <f t="shared" si="185"/>
        <v>1300</v>
      </c>
      <c r="J381" s="109">
        <f t="shared" si="185"/>
        <v>1606</v>
      </c>
      <c r="K381" s="109">
        <f t="shared" si="185"/>
        <v>1722</v>
      </c>
      <c r="L381" s="109">
        <f t="shared" si="185"/>
        <v>1775</v>
      </c>
      <c r="M381" s="109">
        <f t="shared" si="185"/>
        <v>2186</v>
      </c>
      <c r="N381" s="109">
        <f t="shared" si="185"/>
        <v>2400</v>
      </c>
      <c r="O381" s="109">
        <f t="shared" si="185"/>
        <v>2638</v>
      </c>
      <c r="P381" s="109">
        <f t="shared" si="185"/>
        <v>2695</v>
      </c>
      <c r="Q381" s="109">
        <f t="shared" si="185"/>
        <v>23045</v>
      </c>
      <c r="R381" s="109">
        <f t="shared" si="185"/>
        <v>0</v>
      </c>
      <c r="S381" s="109">
        <f t="shared" si="185"/>
        <v>0</v>
      </c>
      <c r="T381" s="109">
        <f t="shared" si="185"/>
        <v>0</v>
      </c>
      <c r="U381" s="109">
        <f t="shared" si="185"/>
        <v>0</v>
      </c>
    </row>
    <row r="382" spans="1:21" x14ac:dyDescent="0.2">
      <c r="A382" s="109" t="str">
        <f t="shared" ref="A382:U382" si="186">A192</f>
        <v>Water provision</v>
      </c>
      <c r="B382" s="109">
        <f t="shared" si="186"/>
        <v>120</v>
      </c>
      <c r="C382" s="109">
        <f t="shared" si="186"/>
        <v>75</v>
      </c>
      <c r="D382" s="109">
        <f t="shared" si="186"/>
        <v>65</v>
      </c>
      <c r="E382" s="109">
        <f t="shared" si="186"/>
        <v>34</v>
      </c>
      <c r="F382" s="109">
        <f t="shared" si="186"/>
        <v>39</v>
      </c>
      <c r="G382" s="109">
        <f t="shared" si="186"/>
        <v>27</v>
      </c>
      <c r="H382" s="109">
        <f t="shared" si="186"/>
        <v>40</v>
      </c>
      <c r="I382" s="109">
        <f t="shared" si="186"/>
        <v>42</v>
      </c>
      <c r="J382" s="109">
        <f t="shared" si="186"/>
        <v>40</v>
      </c>
      <c r="K382" s="109">
        <f t="shared" si="186"/>
        <v>30</v>
      </c>
      <c r="L382" s="109">
        <f t="shared" si="186"/>
        <v>28</v>
      </c>
      <c r="M382" s="109">
        <f t="shared" si="186"/>
        <v>43</v>
      </c>
      <c r="N382" s="109">
        <f t="shared" si="186"/>
        <v>51</v>
      </c>
      <c r="O382" s="109">
        <f t="shared" si="186"/>
        <v>26</v>
      </c>
      <c r="P382" s="109">
        <f t="shared" si="186"/>
        <v>13</v>
      </c>
      <c r="Q382" s="109">
        <f t="shared" si="186"/>
        <v>673</v>
      </c>
      <c r="R382" s="109">
        <f t="shared" si="186"/>
        <v>0</v>
      </c>
      <c r="S382" s="109">
        <f t="shared" si="186"/>
        <v>0</v>
      </c>
      <c r="T382" s="109">
        <f t="shared" si="186"/>
        <v>0</v>
      </c>
      <c r="U382" s="109">
        <f t="shared" si="186"/>
        <v>0</v>
      </c>
    </row>
    <row r="383" spans="1:21" x14ac:dyDescent="0.2">
      <c r="A383" s="109" t="str">
        <f t="shared" ref="A383:U383" si="187">A193</f>
        <v>Filling pool</v>
      </c>
      <c r="B383" s="109">
        <f t="shared" si="187"/>
        <v>10</v>
      </c>
      <c r="C383" s="109">
        <f t="shared" si="187"/>
        <v>14</v>
      </c>
      <c r="D383" s="109">
        <f t="shared" si="187"/>
        <v>4</v>
      </c>
      <c r="E383" s="109">
        <f t="shared" si="187"/>
        <v>4</v>
      </c>
      <c r="F383" s="109">
        <f t="shared" si="187"/>
        <v>6</v>
      </c>
      <c r="G383" s="109">
        <f t="shared" si="187"/>
        <v>2</v>
      </c>
      <c r="H383" s="109">
        <f t="shared" si="187"/>
        <v>7</v>
      </c>
      <c r="I383" s="109">
        <f t="shared" si="187"/>
        <v>4</v>
      </c>
      <c r="J383" s="109">
        <f t="shared" si="187"/>
        <v>6</v>
      </c>
      <c r="K383" s="109">
        <f t="shared" si="187"/>
        <v>3</v>
      </c>
      <c r="L383" s="109">
        <f t="shared" si="187"/>
        <v>1</v>
      </c>
      <c r="M383" s="109">
        <f t="shared" si="187"/>
        <v>6</v>
      </c>
      <c r="N383" s="109">
        <f t="shared" si="187"/>
        <v>6</v>
      </c>
      <c r="O383" s="109">
        <f t="shared" si="187"/>
        <v>0</v>
      </c>
      <c r="P383" s="109">
        <f t="shared" si="187"/>
        <v>1</v>
      </c>
      <c r="Q383" s="109">
        <f t="shared" si="187"/>
        <v>74</v>
      </c>
      <c r="R383" s="109">
        <f t="shared" si="187"/>
        <v>0</v>
      </c>
      <c r="S383" s="109">
        <f t="shared" si="187"/>
        <v>0</v>
      </c>
      <c r="T383" s="109">
        <f t="shared" si="187"/>
        <v>0</v>
      </c>
      <c r="U383" s="109">
        <f t="shared" si="187"/>
        <v>0</v>
      </c>
    </row>
    <row r="384" spans="1:21" x14ac:dyDescent="0.2">
      <c r="A384" s="109" t="str">
        <f t="shared" ref="A384:U384" si="188">A194</f>
        <v>Other</v>
      </c>
      <c r="B384" s="109">
        <f t="shared" si="188"/>
        <v>110</v>
      </c>
      <c r="C384" s="109">
        <f t="shared" si="188"/>
        <v>61</v>
      </c>
      <c r="D384" s="109">
        <f t="shared" si="188"/>
        <v>61</v>
      </c>
      <c r="E384" s="109">
        <f t="shared" si="188"/>
        <v>30</v>
      </c>
      <c r="F384" s="109">
        <f t="shared" si="188"/>
        <v>33</v>
      </c>
      <c r="G384" s="109">
        <f t="shared" si="188"/>
        <v>25</v>
      </c>
      <c r="H384" s="109">
        <f t="shared" si="188"/>
        <v>33</v>
      </c>
      <c r="I384" s="109">
        <f t="shared" si="188"/>
        <v>38</v>
      </c>
      <c r="J384" s="109">
        <f t="shared" si="188"/>
        <v>34</v>
      </c>
      <c r="K384" s="109">
        <f t="shared" si="188"/>
        <v>27</v>
      </c>
      <c r="L384" s="109">
        <f t="shared" si="188"/>
        <v>27</v>
      </c>
      <c r="M384" s="109">
        <f t="shared" si="188"/>
        <v>37</v>
      </c>
      <c r="N384" s="109">
        <f t="shared" si="188"/>
        <v>45</v>
      </c>
      <c r="O384" s="109">
        <f t="shared" si="188"/>
        <v>26</v>
      </c>
      <c r="P384" s="109">
        <f t="shared" si="188"/>
        <v>12</v>
      </c>
      <c r="Q384" s="109">
        <f t="shared" si="188"/>
        <v>599</v>
      </c>
      <c r="R384" s="109">
        <f t="shared" si="188"/>
        <v>0</v>
      </c>
      <c r="S384" s="109">
        <f t="shared" si="188"/>
        <v>0</v>
      </c>
      <c r="T384" s="109">
        <f t="shared" si="188"/>
        <v>0</v>
      </c>
      <c r="U384" s="109">
        <f t="shared" si="188"/>
        <v>0</v>
      </c>
    </row>
    <row r="385" spans="1:47" x14ac:dyDescent="0.2">
      <c r="A385" s="109" t="str">
        <f t="shared" ref="A385:U385" si="189">A195</f>
        <v>Grand Total</v>
      </c>
      <c r="B385" s="109">
        <f t="shared" si="189"/>
        <v>146770</v>
      </c>
      <c r="C385" s="109">
        <f t="shared" si="189"/>
        <v>133520</v>
      </c>
      <c r="D385" s="109">
        <f t="shared" si="189"/>
        <v>135081</v>
      </c>
      <c r="E385" s="109">
        <f t="shared" si="189"/>
        <v>131415</v>
      </c>
      <c r="F385" s="109">
        <f t="shared" si="189"/>
        <v>125340</v>
      </c>
      <c r="G385" s="109">
        <f t="shared" si="189"/>
        <v>153001</v>
      </c>
      <c r="H385" s="109">
        <f t="shared" si="189"/>
        <v>174698</v>
      </c>
      <c r="I385" s="109">
        <f t="shared" si="189"/>
        <v>172734</v>
      </c>
      <c r="J385" s="109">
        <f t="shared" si="189"/>
        <v>162389</v>
      </c>
      <c r="K385" s="109">
        <f t="shared" si="189"/>
        <v>172209</v>
      </c>
      <c r="L385" s="109">
        <f t="shared" si="189"/>
        <v>151029</v>
      </c>
      <c r="M385" s="109">
        <f t="shared" si="189"/>
        <v>194654</v>
      </c>
      <c r="N385" s="109">
        <f t="shared" si="189"/>
        <v>199291</v>
      </c>
      <c r="O385" s="109">
        <f t="shared" si="189"/>
        <v>207470</v>
      </c>
      <c r="P385" s="109">
        <f t="shared" si="189"/>
        <v>211222</v>
      </c>
      <c r="Q385" s="109">
        <f t="shared" si="189"/>
        <v>2470823</v>
      </c>
      <c r="R385" s="109">
        <f t="shared" si="189"/>
        <v>0</v>
      </c>
      <c r="S385" s="109">
        <f t="shared" si="189"/>
        <v>0</v>
      </c>
      <c r="T385" s="109">
        <f t="shared" si="189"/>
        <v>0</v>
      </c>
      <c r="U385" s="109">
        <f t="shared" si="189"/>
        <v>0</v>
      </c>
    </row>
    <row r="386" spans="1:47" x14ac:dyDescent="0.2">
      <c r="A386" s="109"/>
      <c r="B386" s="109"/>
      <c r="C386" s="109"/>
      <c r="D386" s="109"/>
      <c r="E386" s="109"/>
      <c r="F386" s="109"/>
      <c r="G386" s="109"/>
      <c r="H386" s="109"/>
      <c r="I386" s="109"/>
      <c r="J386" s="109"/>
      <c r="K386" s="109"/>
      <c r="L386" s="109"/>
      <c r="M386" s="109"/>
      <c r="N386" s="109"/>
      <c r="O386" s="109"/>
      <c r="P386" s="109"/>
      <c r="Q386" s="109"/>
      <c r="R386" s="109"/>
      <c r="S386" s="109"/>
      <c r="T386" s="109"/>
      <c r="U386" s="109"/>
    </row>
    <row r="387" spans="1:47" x14ac:dyDescent="0.2">
      <c r="A387" s="109"/>
      <c r="B387" s="109"/>
      <c r="C387" s="109"/>
      <c r="D387" s="109"/>
      <c r="E387" s="109"/>
      <c r="F387" s="109"/>
      <c r="G387" s="109"/>
      <c r="H387" s="109"/>
      <c r="I387" s="109"/>
      <c r="J387" s="109"/>
      <c r="K387" s="109"/>
      <c r="L387" s="109"/>
      <c r="M387" s="109"/>
      <c r="N387" s="109"/>
      <c r="O387" s="109"/>
      <c r="P387" s="109"/>
      <c r="Q387" s="109"/>
      <c r="R387" s="109"/>
      <c r="S387" s="109"/>
      <c r="T387" s="109"/>
      <c r="U387" s="109"/>
    </row>
    <row r="388" spans="1:47" x14ac:dyDescent="0.2">
      <c r="A388" s="109"/>
      <c r="B388" s="109"/>
      <c r="C388" s="109"/>
      <c r="D388" s="109"/>
      <c r="E388" s="109"/>
      <c r="F388" s="109"/>
      <c r="G388" s="109"/>
      <c r="H388" s="109"/>
      <c r="I388" s="109"/>
      <c r="J388" s="109"/>
      <c r="K388" s="109"/>
      <c r="L388" s="109"/>
      <c r="M388" s="109"/>
      <c r="N388" s="109"/>
      <c r="O388" s="109"/>
      <c r="P388" s="109"/>
      <c r="Q388" s="109"/>
      <c r="R388" s="109"/>
      <c r="S388" s="109"/>
      <c r="T388" s="109"/>
      <c r="U388" s="109"/>
    </row>
    <row r="389" spans="1:47" x14ac:dyDescent="0.2">
      <c r="A389" s="109"/>
      <c r="B389" s="109"/>
      <c r="C389" s="109"/>
      <c r="D389" s="109"/>
      <c r="E389" s="109"/>
      <c r="F389" s="109"/>
      <c r="G389" s="109"/>
      <c r="H389" s="109"/>
      <c r="I389" s="109"/>
      <c r="J389" s="109"/>
      <c r="K389" s="109"/>
      <c r="L389" s="109"/>
      <c r="M389" s="109"/>
      <c r="N389" s="109"/>
      <c r="O389" s="109"/>
      <c r="P389" s="109"/>
      <c r="Q389" s="109"/>
      <c r="R389" s="109"/>
      <c r="S389" s="109"/>
      <c r="T389" s="109"/>
      <c r="U389" s="109"/>
    </row>
    <row r="390" spans="1:47" x14ac:dyDescent="0.2">
      <c r="A390" s="109"/>
      <c r="B390" s="109"/>
      <c r="C390" s="109"/>
      <c r="D390" s="109"/>
      <c r="E390" s="109"/>
      <c r="F390" s="109"/>
      <c r="G390" s="109"/>
      <c r="H390" s="109"/>
      <c r="I390" s="109"/>
      <c r="J390" s="109"/>
      <c r="K390" s="109"/>
      <c r="L390" s="109"/>
      <c r="M390" s="109"/>
      <c r="N390" s="109"/>
      <c r="O390" s="109"/>
      <c r="P390" s="109"/>
      <c r="Q390" s="109"/>
      <c r="R390" s="109"/>
      <c r="S390" s="109"/>
      <c r="T390" s="109"/>
      <c r="U390" s="109"/>
    </row>
    <row r="391" spans="1:47" x14ac:dyDescent="0.2">
      <c r="A391" s="109"/>
      <c r="B391" s="109"/>
      <c r="C391" s="109"/>
      <c r="D391" s="109"/>
      <c r="E391" s="109"/>
      <c r="F391" s="109"/>
      <c r="G391" s="109"/>
      <c r="H391" s="109"/>
      <c r="I391" s="109"/>
      <c r="J391" s="109"/>
      <c r="K391" s="109"/>
      <c r="L391" s="109"/>
      <c r="M391" s="109"/>
      <c r="N391" s="109"/>
      <c r="O391" s="109"/>
      <c r="P391" s="109"/>
      <c r="Q391" s="109"/>
      <c r="R391" s="109"/>
      <c r="S391" s="109"/>
      <c r="T391" s="109"/>
      <c r="U391" s="109"/>
    </row>
    <row r="392" spans="1:47" x14ac:dyDescent="0.2">
      <c r="A392" s="109"/>
      <c r="B392" s="109"/>
      <c r="C392" s="109"/>
      <c r="D392" s="109"/>
      <c r="E392" s="109"/>
      <c r="F392" s="109"/>
      <c r="G392" s="109"/>
      <c r="H392" s="109"/>
      <c r="I392" s="109"/>
      <c r="J392" s="109"/>
      <c r="K392" s="109"/>
      <c r="L392" s="109"/>
      <c r="M392" s="109"/>
      <c r="N392" s="109"/>
      <c r="O392" s="109"/>
      <c r="P392" s="109"/>
      <c r="Q392" s="109"/>
      <c r="R392" s="109"/>
      <c r="S392" s="109"/>
      <c r="T392" s="109"/>
      <c r="U392" s="109"/>
    </row>
    <row r="393" spans="1:47" x14ac:dyDescent="0.2">
      <c r="A393" s="109"/>
      <c r="B393" s="109"/>
      <c r="C393" s="109"/>
      <c r="D393" s="109">
        <v>2</v>
      </c>
      <c r="E393" s="109">
        <v>3</v>
      </c>
      <c r="F393" s="109">
        <v>4</v>
      </c>
      <c r="G393" s="109">
        <v>5</v>
      </c>
      <c r="H393" s="109">
        <v>6</v>
      </c>
      <c r="I393" s="109">
        <v>7</v>
      </c>
      <c r="J393" s="109">
        <v>8</v>
      </c>
      <c r="K393" s="109">
        <v>9</v>
      </c>
      <c r="L393" s="109">
        <v>10</v>
      </c>
      <c r="M393" s="109">
        <v>11</v>
      </c>
      <c r="N393" s="109">
        <v>12</v>
      </c>
      <c r="O393" s="109">
        <v>13</v>
      </c>
      <c r="P393" s="109">
        <v>14</v>
      </c>
      <c r="Q393" s="109">
        <v>15</v>
      </c>
      <c r="R393" s="109">
        <v>16</v>
      </c>
      <c r="S393" s="109">
        <v>17</v>
      </c>
      <c r="T393" s="109">
        <v>18</v>
      </c>
      <c r="U393" s="109">
        <v>19</v>
      </c>
      <c r="V393" s="109">
        <v>20</v>
      </c>
      <c r="W393" s="109">
        <v>21</v>
      </c>
      <c r="Y393" s="109"/>
      <c r="Z393" s="109"/>
      <c r="AA393" s="109"/>
      <c r="AB393" s="109">
        <v>2</v>
      </c>
      <c r="AC393" s="109">
        <v>3</v>
      </c>
      <c r="AD393" s="109">
        <v>4</v>
      </c>
      <c r="AE393" s="109">
        <v>5</v>
      </c>
      <c r="AF393" s="109">
        <v>6</v>
      </c>
      <c r="AG393" s="109">
        <v>7</v>
      </c>
      <c r="AH393" s="109">
        <v>8</v>
      </c>
      <c r="AI393" s="109">
        <v>9</v>
      </c>
      <c r="AJ393" s="109">
        <v>10</v>
      </c>
      <c r="AK393" s="109">
        <v>11</v>
      </c>
      <c r="AL393" s="109">
        <v>12</v>
      </c>
      <c r="AM393" s="109">
        <v>13</v>
      </c>
      <c r="AN393" s="109">
        <v>14</v>
      </c>
      <c r="AO393" s="109">
        <v>15</v>
      </c>
      <c r="AP393" s="109">
        <v>16</v>
      </c>
      <c r="AQ393" s="109">
        <v>17</v>
      </c>
      <c r="AR393" s="109">
        <v>18</v>
      </c>
      <c r="AS393" s="109">
        <v>19</v>
      </c>
      <c r="AT393" s="109">
        <v>20</v>
      </c>
      <c r="AU393" s="109">
        <v>21</v>
      </c>
    </row>
    <row r="394" spans="1:47" x14ac:dyDescent="0.2">
      <c r="A394" s="109" t="s">
        <v>2</v>
      </c>
      <c r="B394" s="109"/>
      <c r="C394" s="109" t="s">
        <v>3</v>
      </c>
      <c r="D394" s="109" t="s">
        <v>4</v>
      </c>
      <c r="E394" s="109" t="s">
        <v>5</v>
      </c>
      <c r="F394" s="109" t="s">
        <v>6</v>
      </c>
      <c r="G394" s="109" t="s">
        <v>7</v>
      </c>
      <c r="H394" s="109" t="s">
        <v>8</v>
      </c>
      <c r="I394" s="109" t="s">
        <v>9</v>
      </c>
      <c r="J394" s="109" t="s">
        <v>10</v>
      </c>
      <c r="K394" s="109" t="s">
        <v>11</v>
      </c>
      <c r="L394" s="109" t="s">
        <v>175</v>
      </c>
      <c r="M394" s="109" t="s">
        <v>188</v>
      </c>
      <c r="N394" s="109" t="s">
        <v>218</v>
      </c>
      <c r="O394" s="109" t="s">
        <v>221</v>
      </c>
      <c r="P394" s="109" t="s">
        <v>222</v>
      </c>
      <c r="Q394" s="109" t="s">
        <v>231</v>
      </c>
      <c r="R394" s="109" t="s">
        <v>245</v>
      </c>
      <c r="S394" s="109" t="s">
        <v>357</v>
      </c>
      <c r="T394" s="109" t="s">
        <v>358</v>
      </c>
      <c r="U394" s="109" t="s">
        <v>359</v>
      </c>
      <c r="V394" s="109" t="s">
        <v>360</v>
      </c>
      <c r="W394" s="109" t="s">
        <v>361</v>
      </c>
      <c r="Y394" s="109" t="s">
        <v>2</v>
      </c>
      <c r="Z394" s="109"/>
      <c r="AA394" s="109" t="s">
        <v>3</v>
      </c>
      <c r="AB394" s="109" t="s">
        <v>4</v>
      </c>
      <c r="AC394" s="109" t="s">
        <v>5</v>
      </c>
      <c r="AD394" s="109" t="s">
        <v>6</v>
      </c>
      <c r="AE394" s="109" t="s">
        <v>7</v>
      </c>
      <c r="AF394" s="109" t="s">
        <v>8</v>
      </c>
      <c r="AG394" s="109" t="s">
        <v>9</v>
      </c>
      <c r="AH394" s="109" t="s">
        <v>10</v>
      </c>
      <c r="AI394" s="109" t="s">
        <v>11</v>
      </c>
      <c r="AJ394" s="109" t="s">
        <v>175</v>
      </c>
      <c r="AK394" s="109" t="s">
        <v>188</v>
      </c>
      <c r="AL394" s="109" t="s">
        <v>218</v>
      </c>
      <c r="AM394" s="109" t="s">
        <v>221</v>
      </c>
      <c r="AN394" s="109" t="s">
        <v>222</v>
      </c>
      <c r="AO394" s="109" t="s">
        <v>231</v>
      </c>
      <c r="AP394" s="109" t="s">
        <v>245</v>
      </c>
      <c r="AQ394" s="109" t="s">
        <v>357</v>
      </c>
      <c r="AR394" s="109" t="s">
        <v>358</v>
      </c>
      <c r="AS394" s="109" t="s">
        <v>359</v>
      </c>
      <c r="AT394" s="109" t="s">
        <v>360</v>
      </c>
      <c r="AU394" s="109" t="s">
        <v>361</v>
      </c>
    </row>
    <row r="395" spans="1:47" x14ac:dyDescent="0.2">
      <c r="A395" s="109" t="s">
        <v>12</v>
      </c>
      <c r="B395" s="109"/>
      <c r="C395" s="109"/>
      <c r="D395" s="109">
        <f>B385</f>
        <v>146770</v>
      </c>
      <c r="E395" s="109">
        <f t="shared" ref="E395:W395" si="190">C385</f>
        <v>133520</v>
      </c>
      <c r="F395" s="109">
        <f t="shared" si="190"/>
        <v>135081</v>
      </c>
      <c r="G395" s="109">
        <f t="shared" si="190"/>
        <v>131415</v>
      </c>
      <c r="H395" s="109">
        <f t="shared" si="190"/>
        <v>125340</v>
      </c>
      <c r="I395" s="109">
        <f t="shared" si="190"/>
        <v>153001</v>
      </c>
      <c r="J395" s="109">
        <f t="shared" si="190"/>
        <v>174698</v>
      </c>
      <c r="K395" s="109">
        <f t="shared" si="190"/>
        <v>172734</v>
      </c>
      <c r="L395" s="109">
        <f t="shared" si="190"/>
        <v>162389</v>
      </c>
      <c r="M395" s="109">
        <f t="shared" si="190"/>
        <v>172209</v>
      </c>
      <c r="N395" s="109">
        <f t="shared" si="190"/>
        <v>151029</v>
      </c>
      <c r="O395" s="109">
        <f t="shared" si="190"/>
        <v>194654</v>
      </c>
      <c r="P395" s="109">
        <f t="shared" si="190"/>
        <v>199291</v>
      </c>
      <c r="Q395" s="109">
        <f t="shared" si="190"/>
        <v>207470</v>
      </c>
      <c r="R395" s="109">
        <f t="shared" si="190"/>
        <v>211222</v>
      </c>
      <c r="S395" s="109">
        <f t="shared" si="190"/>
        <v>2470823</v>
      </c>
      <c r="T395" s="109">
        <f t="shared" si="190"/>
        <v>0</v>
      </c>
      <c r="U395" s="109">
        <f t="shared" si="190"/>
        <v>0</v>
      </c>
      <c r="V395" s="109">
        <f t="shared" si="190"/>
        <v>0</v>
      </c>
      <c r="W395" s="109">
        <f t="shared" si="190"/>
        <v>0</v>
      </c>
      <c r="Y395" s="109" t="s">
        <v>12</v>
      </c>
      <c r="Z395" s="109"/>
      <c r="AA395" s="109"/>
      <c r="AB395" s="109" t="b">
        <f>IF(D395=FIRE0902!D4,TRUE,"Error")</f>
        <v>1</v>
      </c>
      <c r="AC395" s="109" t="b">
        <f>IF(E395=FIRE0902!E4,TRUE,"Error")</f>
        <v>1</v>
      </c>
      <c r="AD395" s="109" t="b">
        <f>IF(F395=FIRE0902!F4,TRUE,"Error")</f>
        <v>1</v>
      </c>
      <c r="AE395" s="109" t="b">
        <f>IF(G395=FIRE0902!G4,TRUE,"Error")</f>
        <v>1</v>
      </c>
      <c r="AF395" s="109" t="b">
        <f>IF(H395=FIRE0902!H4,TRUE,"Error")</f>
        <v>1</v>
      </c>
      <c r="AG395" s="109" t="b">
        <f>IF(I395=FIRE0902!I4,TRUE,"Error")</f>
        <v>1</v>
      </c>
      <c r="AH395" s="109" t="b">
        <f>IF(J395=FIRE0902!J4,TRUE,"Error")</f>
        <v>1</v>
      </c>
      <c r="AI395" s="109" t="b">
        <f>IF(K395=FIRE0902!K4,TRUE,"Error")</f>
        <v>1</v>
      </c>
      <c r="AJ395" s="109" t="b">
        <f>IF(L395=FIRE0902!L4,TRUE,"Error")</f>
        <v>1</v>
      </c>
      <c r="AK395" s="109" t="b">
        <f>IF(M395=FIRE0902!M4,TRUE,"Error")</f>
        <v>1</v>
      </c>
      <c r="AL395" s="109" t="b">
        <f>IF(N395=FIRE0902!N4,TRUE,"Error")</f>
        <v>1</v>
      </c>
      <c r="AM395" s="109" t="b">
        <f>IF(O395=FIRE0902!O4,TRUE,"Error")</f>
        <v>1</v>
      </c>
      <c r="AN395" s="109" t="b">
        <f>IF(P395=FIRE0902!P4,TRUE,"Error")</f>
        <v>1</v>
      </c>
      <c r="AO395" s="109" t="b">
        <f>IF(Q395=FIRE0902!Q4,TRUE,"Error")</f>
        <v>1</v>
      </c>
      <c r="AP395" s="109" t="b">
        <f>IF(R395=FIRE0902!R4,TRUE,"Error")</f>
        <v>1</v>
      </c>
      <c r="AQ395" s="109" t="str">
        <f>IF(S395=FIRE0902!S4,TRUE,"Error")</f>
        <v>Error</v>
      </c>
      <c r="AR395" s="109" t="str">
        <f>IF(T395=FIRE0902!T4,TRUE,"Error")</f>
        <v>Error</v>
      </c>
      <c r="AS395" s="109" t="b">
        <f>IF(U395=FIRE0902!U4,TRUE,"Error")</f>
        <v>1</v>
      </c>
      <c r="AT395" s="109" t="b">
        <f>IF(V395=FIRE0902!V4,TRUE,"Error")</f>
        <v>1</v>
      </c>
      <c r="AU395" s="109" t="b">
        <f>IF(W395=FIRE0902!W4,TRUE,"Error")</f>
        <v>1</v>
      </c>
    </row>
    <row r="396" spans="1:47" x14ac:dyDescent="0.2">
      <c r="A396" s="109" t="s">
        <v>13</v>
      </c>
      <c r="B396" s="109" t="s">
        <v>12</v>
      </c>
      <c r="C396" s="109"/>
      <c r="D396" s="109">
        <f>VLOOKUP($A396,$A$361:$W$370,D$393,FALSE)</f>
        <v>30103</v>
      </c>
      <c r="E396" s="109">
        <f t="shared" ref="E396:W396" si="191">VLOOKUP($A396,$A$361:$W$370,E$393,FALSE)</f>
        <v>28343</v>
      </c>
      <c r="F396" s="109">
        <f t="shared" si="191"/>
        <v>27928</v>
      </c>
      <c r="G396" s="109">
        <f t="shared" si="191"/>
        <v>28120</v>
      </c>
      <c r="H396" s="109">
        <f t="shared" si="191"/>
        <v>29090</v>
      </c>
      <c r="I396" s="109">
        <f t="shared" si="191"/>
        <v>30897</v>
      </c>
      <c r="J396" s="109">
        <f t="shared" si="191"/>
        <v>29925</v>
      </c>
      <c r="K396" s="109">
        <f t="shared" si="191"/>
        <v>30062</v>
      </c>
      <c r="L396" s="109">
        <f t="shared" si="191"/>
        <v>31118</v>
      </c>
      <c r="M396" s="109">
        <f t="shared" si="191"/>
        <v>31108</v>
      </c>
      <c r="N396" s="109">
        <f t="shared" si="191"/>
        <v>22544</v>
      </c>
      <c r="O396" s="109">
        <f t="shared" si="191"/>
        <v>30647</v>
      </c>
      <c r="P396" s="109">
        <f t="shared" si="191"/>
        <v>31194</v>
      </c>
      <c r="Q396" s="109">
        <f t="shared" si="191"/>
        <v>31867</v>
      </c>
      <c r="R396" s="109">
        <f t="shared" si="191"/>
        <v>32078</v>
      </c>
      <c r="S396" s="109">
        <f t="shared" si="191"/>
        <v>445024</v>
      </c>
      <c r="T396" s="109">
        <f t="shared" si="191"/>
        <v>0</v>
      </c>
      <c r="U396" s="109">
        <f t="shared" si="191"/>
        <v>0</v>
      </c>
      <c r="V396" s="109">
        <f t="shared" si="191"/>
        <v>0</v>
      </c>
      <c r="W396" s="109">
        <f t="shared" si="191"/>
        <v>0</v>
      </c>
      <c r="Y396" s="109" t="s">
        <v>13</v>
      </c>
      <c r="Z396" s="109" t="s">
        <v>12</v>
      </c>
      <c r="AA396" s="109"/>
      <c r="AB396" s="109" t="b">
        <f>IF(D396=FIRE0902!D5,TRUE,"Error")</f>
        <v>1</v>
      </c>
      <c r="AC396" s="109" t="b">
        <f>IF(E396=FIRE0902!E5,TRUE,"Error")</f>
        <v>1</v>
      </c>
      <c r="AD396" s="109" t="b">
        <f>IF(F396=FIRE0902!F5,TRUE,"Error")</f>
        <v>1</v>
      </c>
      <c r="AE396" s="109" t="b">
        <f>IF(G396=FIRE0902!G5,TRUE,"Error")</f>
        <v>1</v>
      </c>
      <c r="AF396" s="109" t="b">
        <f>IF(H396=FIRE0902!H5,TRUE,"Error")</f>
        <v>1</v>
      </c>
      <c r="AG396" s="109" t="b">
        <f>IF(I396=FIRE0902!I5,TRUE,"Error")</f>
        <v>1</v>
      </c>
      <c r="AH396" s="109" t="b">
        <f>IF(J396=FIRE0902!J5,TRUE,"Error")</f>
        <v>1</v>
      </c>
      <c r="AI396" s="109" t="b">
        <f>IF(K396=FIRE0902!K5,TRUE,"Error")</f>
        <v>1</v>
      </c>
      <c r="AJ396" s="109" t="b">
        <f>IF(L396=FIRE0902!L5,TRUE,"Error")</f>
        <v>1</v>
      </c>
      <c r="AK396" s="109" t="b">
        <f>IF(M396=FIRE0902!M5,TRUE,"Error")</f>
        <v>1</v>
      </c>
      <c r="AL396" s="109" t="b">
        <f>IF(N396=FIRE0902!N5,TRUE,"Error")</f>
        <v>1</v>
      </c>
      <c r="AM396" s="109" t="b">
        <f>IF(O396=FIRE0902!O5,TRUE,"Error")</f>
        <v>1</v>
      </c>
      <c r="AN396" s="109" t="b">
        <f>IF(P396=FIRE0902!P5,TRUE,"Error")</f>
        <v>1</v>
      </c>
      <c r="AO396" s="109" t="b">
        <f>IF(Q396=FIRE0902!Q5,TRUE,"Error")</f>
        <v>1</v>
      </c>
      <c r="AP396" s="109" t="b">
        <f>IF(R396=FIRE0902!R5,TRUE,"Error")</f>
        <v>1</v>
      </c>
      <c r="AQ396" s="109" t="str">
        <f>IF(S396=FIRE0902!S5,TRUE,"Error")</f>
        <v>Error</v>
      </c>
      <c r="AR396" s="109" t="str">
        <f>IF(T396=FIRE0902!T5,TRUE,"Error")</f>
        <v>Error</v>
      </c>
      <c r="AS396" s="109" t="b">
        <f>IF(U396=FIRE0902!U5,TRUE,"Error")</f>
        <v>1</v>
      </c>
      <c r="AT396" s="109" t="b">
        <f>IF(V396=FIRE0902!V5,TRUE,"Error")</f>
        <v>1</v>
      </c>
      <c r="AU396" s="109" t="b">
        <f>IF(W396=FIRE0902!W5,TRUE,"Error")</f>
        <v>1</v>
      </c>
    </row>
    <row r="397" spans="1:47" x14ac:dyDescent="0.2">
      <c r="A397" s="109" t="s">
        <v>13</v>
      </c>
      <c r="B397" s="109" t="s">
        <v>14</v>
      </c>
      <c r="C397" s="109"/>
      <c r="D397" s="109">
        <f>VLOOKUP($B397,$A$362:$W$370,D$393,FALSE)</f>
        <v>8039</v>
      </c>
      <c r="E397" s="109">
        <f t="shared" ref="E397:W405" si="192">VLOOKUP($B397,$A$362:$W$370,E$393,FALSE)</f>
        <v>7991</v>
      </c>
      <c r="F397" s="109">
        <f t="shared" si="192"/>
        <v>6944</v>
      </c>
      <c r="G397" s="109">
        <f t="shared" si="192"/>
        <v>6895</v>
      </c>
      <c r="H397" s="109">
        <f t="shared" si="192"/>
        <v>6407</v>
      </c>
      <c r="I397" s="109">
        <f t="shared" si="192"/>
        <v>5883</v>
      </c>
      <c r="J397" s="109">
        <f t="shared" si="192"/>
        <v>5412</v>
      </c>
      <c r="K397" s="109">
        <f t="shared" si="192"/>
        <v>5042</v>
      </c>
      <c r="L397" s="109">
        <f t="shared" si="192"/>
        <v>4646</v>
      </c>
      <c r="M397" s="109">
        <f t="shared" si="192"/>
        <v>4554</v>
      </c>
      <c r="N397" s="109">
        <f t="shared" si="192"/>
        <v>3032</v>
      </c>
      <c r="O397" s="109">
        <f t="shared" si="192"/>
        <v>3971</v>
      </c>
      <c r="P397" s="109">
        <f t="shared" si="192"/>
        <v>3786</v>
      </c>
      <c r="Q397" s="109">
        <f t="shared" si="192"/>
        <v>3696</v>
      </c>
      <c r="R397" s="109">
        <f t="shared" si="192"/>
        <v>3400</v>
      </c>
      <c r="S397" s="109">
        <f t="shared" si="192"/>
        <v>79698</v>
      </c>
      <c r="T397" s="109">
        <f t="shared" si="192"/>
        <v>0</v>
      </c>
      <c r="U397" s="109">
        <f t="shared" si="192"/>
        <v>0</v>
      </c>
      <c r="V397" s="109">
        <f t="shared" si="192"/>
        <v>0</v>
      </c>
      <c r="W397" s="109">
        <f t="shared" si="192"/>
        <v>0</v>
      </c>
      <c r="Y397" s="109" t="s">
        <v>13</v>
      </c>
      <c r="Z397" s="109" t="s">
        <v>14</v>
      </c>
      <c r="AA397" s="109"/>
      <c r="AB397" s="109" t="b">
        <f>IF(D397=FIRE0902!D6,TRUE,"Error")</f>
        <v>1</v>
      </c>
      <c r="AC397" s="109" t="b">
        <f>IF(E397=FIRE0902!E6,TRUE,"Error")</f>
        <v>1</v>
      </c>
      <c r="AD397" s="109" t="b">
        <f>IF(F397=FIRE0902!F6,TRUE,"Error")</f>
        <v>1</v>
      </c>
      <c r="AE397" s="109" t="b">
        <f>IF(G397=FIRE0902!G6,TRUE,"Error")</f>
        <v>1</v>
      </c>
      <c r="AF397" s="109" t="b">
        <f>IF(H397=FIRE0902!H6,TRUE,"Error")</f>
        <v>1</v>
      </c>
      <c r="AG397" s="109" t="b">
        <f>IF(I397=FIRE0902!I6,TRUE,"Error")</f>
        <v>1</v>
      </c>
      <c r="AH397" s="109" t="b">
        <f>IF(J397=FIRE0902!J6,TRUE,"Error")</f>
        <v>1</v>
      </c>
      <c r="AI397" s="109" t="b">
        <f>IF(K397=FIRE0902!K6,TRUE,"Error")</f>
        <v>1</v>
      </c>
      <c r="AJ397" s="109" t="b">
        <f>IF(L397=FIRE0902!L6,TRUE,"Error")</f>
        <v>1</v>
      </c>
      <c r="AK397" s="109" t="b">
        <f>IF(M397=FIRE0902!M6,TRUE,"Error")</f>
        <v>1</v>
      </c>
      <c r="AL397" s="109" t="b">
        <f>IF(N397=FIRE0902!N6,TRUE,"Error")</f>
        <v>1</v>
      </c>
      <c r="AM397" s="109" t="b">
        <f>IF(O397=FIRE0902!O6,TRUE,"Error")</f>
        <v>1</v>
      </c>
      <c r="AN397" s="109" t="b">
        <f>IF(P397=FIRE0902!P6,TRUE,"Error")</f>
        <v>1</v>
      </c>
      <c r="AO397" s="109" t="b">
        <f>IF(Q397=FIRE0902!Q6,TRUE,"Error")</f>
        <v>1</v>
      </c>
      <c r="AP397" s="109" t="b">
        <f>IF(R397=FIRE0902!R6,TRUE,"Error")</f>
        <v>1</v>
      </c>
      <c r="AQ397" s="109" t="str">
        <f>IF(S397=FIRE0902!S6,TRUE,"Error")</f>
        <v>Error</v>
      </c>
      <c r="AR397" s="109" t="str">
        <f>IF(T397=FIRE0902!T6,TRUE,"Error")</f>
        <v>Error</v>
      </c>
      <c r="AS397" s="109" t="b">
        <f>IF(U397=FIRE0902!U6,TRUE,"Error")</f>
        <v>1</v>
      </c>
      <c r="AT397" s="109" t="b">
        <f>IF(V397=FIRE0902!V6,TRUE,"Error")</f>
        <v>1</v>
      </c>
      <c r="AU397" s="109" t="b">
        <f>IF(W397=FIRE0902!W6,TRUE,"Error")</f>
        <v>1</v>
      </c>
    </row>
    <row r="398" spans="1:47" x14ac:dyDescent="0.2">
      <c r="A398" s="109" t="s">
        <v>13</v>
      </c>
      <c r="B398" s="109" t="s">
        <v>15</v>
      </c>
      <c r="C398" s="109"/>
      <c r="D398" s="109">
        <f t="shared" ref="D398:D405" si="193">VLOOKUP($B398,$A$362:$W$370,D$393,FALSE)</f>
        <v>7</v>
      </c>
      <c r="E398" s="109">
        <f t="shared" si="192"/>
        <v>13</v>
      </c>
      <c r="F398" s="109">
        <f t="shared" si="192"/>
        <v>1817</v>
      </c>
      <c r="G398" s="109">
        <f t="shared" si="192"/>
        <v>1993</v>
      </c>
      <c r="H398" s="109">
        <f t="shared" si="192"/>
        <v>2052</v>
      </c>
      <c r="I398" s="109">
        <f t="shared" si="192"/>
        <v>2154</v>
      </c>
      <c r="J398" s="109">
        <f t="shared" si="192"/>
        <v>1938</v>
      </c>
      <c r="K398" s="109">
        <f t="shared" si="192"/>
        <v>2178</v>
      </c>
      <c r="L398" s="109">
        <f t="shared" si="192"/>
        <v>2118</v>
      </c>
      <c r="M398" s="109">
        <f t="shared" si="192"/>
        <v>2233</v>
      </c>
      <c r="N398" s="109">
        <f t="shared" si="192"/>
        <v>1487</v>
      </c>
      <c r="O398" s="109">
        <f t="shared" si="192"/>
        <v>1942</v>
      </c>
      <c r="P398" s="109">
        <f t="shared" si="192"/>
        <v>2087</v>
      </c>
      <c r="Q398" s="109">
        <f t="shared" si="192"/>
        <v>2135</v>
      </c>
      <c r="R398" s="109">
        <f t="shared" si="192"/>
        <v>2057</v>
      </c>
      <c r="S398" s="109">
        <f t="shared" si="192"/>
        <v>26211</v>
      </c>
      <c r="T398" s="109">
        <f t="shared" si="192"/>
        <v>0</v>
      </c>
      <c r="U398" s="109">
        <f t="shared" si="192"/>
        <v>0</v>
      </c>
      <c r="V398" s="109">
        <f t="shared" si="192"/>
        <v>0</v>
      </c>
      <c r="W398" s="109">
        <f t="shared" si="192"/>
        <v>0</v>
      </c>
      <c r="Y398" s="109" t="s">
        <v>13</v>
      </c>
      <c r="Z398" s="109" t="s">
        <v>15</v>
      </c>
      <c r="AA398" s="109"/>
      <c r="AB398" s="109" t="b">
        <f>IF(D398=FIRE0902!D7,TRUE,"Error")</f>
        <v>1</v>
      </c>
      <c r="AC398" s="109" t="b">
        <f>IF(E398=FIRE0902!E7,TRUE,"Error")</f>
        <v>1</v>
      </c>
      <c r="AD398" s="109" t="b">
        <f>IF(F398=FIRE0902!F7,TRUE,"Error")</f>
        <v>1</v>
      </c>
      <c r="AE398" s="109" t="b">
        <f>IF(G398=FIRE0902!G7,TRUE,"Error")</f>
        <v>1</v>
      </c>
      <c r="AF398" s="109" t="b">
        <f>IF(H398=FIRE0902!H7,TRUE,"Error")</f>
        <v>1</v>
      </c>
      <c r="AG398" s="109" t="b">
        <f>IF(I398=FIRE0902!I7,TRUE,"Error")</f>
        <v>1</v>
      </c>
      <c r="AH398" s="109" t="b">
        <f>IF(J398=FIRE0902!J7,TRUE,"Error")</f>
        <v>1</v>
      </c>
      <c r="AI398" s="109" t="b">
        <f>IF(K398=FIRE0902!K7,TRUE,"Error")</f>
        <v>1</v>
      </c>
      <c r="AJ398" s="109" t="b">
        <f>IF(L398=FIRE0902!L7,TRUE,"Error")</f>
        <v>1</v>
      </c>
      <c r="AK398" s="109" t="b">
        <f>IF(M398=FIRE0902!M7,TRUE,"Error")</f>
        <v>1</v>
      </c>
      <c r="AL398" s="109" t="b">
        <f>IF(N398=FIRE0902!N7,TRUE,"Error")</f>
        <v>1</v>
      </c>
      <c r="AM398" s="109" t="b">
        <f>IF(O398=FIRE0902!O7,TRUE,"Error")</f>
        <v>1</v>
      </c>
      <c r="AN398" s="109" t="b">
        <f>IF(P398=FIRE0902!P7,TRUE,"Error")</f>
        <v>1</v>
      </c>
      <c r="AO398" s="109" t="b">
        <f>IF(Q398=FIRE0902!Q7,TRUE,"Error")</f>
        <v>1</v>
      </c>
      <c r="AP398" s="109" t="b">
        <f>IF(R398=FIRE0902!R7,TRUE,"Error")</f>
        <v>1</v>
      </c>
      <c r="AQ398" s="109" t="str">
        <f>IF(S398=FIRE0902!S7,TRUE,"Error")</f>
        <v>Error</v>
      </c>
      <c r="AR398" s="109" t="str">
        <f>IF(T398=FIRE0902!T7,TRUE,"Error")</f>
        <v>Error</v>
      </c>
      <c r="AS398" s="109" t="b">
        <f>IF(U398=FIRE0902!U7,TRUE,"Error")</f>
        <v>1</v>
      </c>
      <c r="AT398" s="109" t="b">
        <f>IF(V398=FIRE0902!V7,TRUE,"Error")</f>
        <v>1</v>
      </c>
      <c r="AU398" s="109" t="b">
        <f>IF(W398=FIRE0902!W7,TRUE,"Error")</f>
        <v>1</v>
      </c>
    </row>
    <row r="399" spans="1:47" x14ac:dyDescent="0.2">
      <c r="A399" s="109" t="s">
        <v>13</v>
      </c>
      <c r="B399" s="109" t="s">
        <v>17</v>
      </c>
      <c r="C399" s="109"/>
      <c r="D399" s="109">
        <f t="shared" si="193"/>
        <v>14585</v>
      </c>
      <c r="E399" s="109">
        <f t="shared" si="192"/>
        <v>13396</v>
      </c>
      <c r="F399" s="109">
        <f t="shared" si="192"/>
        <v>8587</v>
      </c>
      <c r="G399" s="109">
        <f t="shared" si="192"/>
        <v>7842</v>
      </c>
      <c r="H399" s="109">
        <f t="shared" si="192"/>
        <v>8153</v>
      </c>
      <c r="I399" s="109">
        <f t="shared" si="192"/>
        <v>8846</v>
      </c>
      <c r="J399" s="109">
        <f t="shared" si="192"/>
        <v>8451</v>
      </c>
      <c r="K399" s="109">
        <f t="shared" si="192"/>
        <v>8207</v>
      </c>
      <c r="L399" s="109">
        <f t="shared" si="192"/>
        <v>8999</v>
      </c>
      <c r="M399" s="109">
        <f t="shared" si="192"/>
        <v>9262</v>
      </c>
      <c r="N399" s="109">
        <f t="shared" si="192"/>
        <v>7367</v>
      </c>
      <c r="O399" s="109">
        <f t="shared" si="192"/>
        <v>9473</v>
      </c>
      <c r="P399" s="109">
        <f t="shared" si="192"/>
        <v>9440</v>
      </c>
      <c r="Q399" s="109">
        <f t="shared" si="192"/>
        <v>9791</v>
      </c>
      <c r="R399" s="109">
        <f t="shared" si="192"/>
        <v>10268</v>
      </c>
      <c r="S399" s="109">
        <f t="shared" si="192"/>
        <v>142667</v>
      </c>
      <c r="T399" s="109">
        <f t="shared" si="192"/>
        <v>0</v>
      </c>
      <c r="U399" s="109">
        <f t="shared" si="192"/>
        <v>0</v>
      </c>
      <c r="V399" s="109">
        <f t="shared" si="192"/>
        <v>0</v>
      </c>
      <c r="W399" s="109">
        <f t="shared" si="192"/>
        <v>0</v>
      </c>
      <c r="Y399" s="109" t="s">
        <v>13</v>
      </c>
      <c r="Z399" s="109" t="s">
        <v>17</v>
      </c>
      <c r="AA399" s="109"/>
      <c r="AB399" s="109" t="b">
        <f>IF(D399=FIRE0902!D8,TRUE,"Error")</f>
        <v>1</v>
      </c>
      <c r="AC399" s="109" t="b">
        <f>IF(E399=FIRE0902!E8,TRUE,"Error")</f>
        <v>1</v>
      </c>
      <c r="AD399" s="109" t="b">
        <f>IF(F399=FIRE0902!F8,TRUE,"Error")</f>
        <v>1</v>
      </c>
      <c r="AE399" s="109" t="b">
        <f>IF(G399=FIRE0902!G8,TRUE,"Error")</f>
        <v>1</v>
      </c>
      <c r="AF399" s="109" t="b">
        <f>IF(H399=FIRE0902!H8,TRUE,"Error")</f>
        <v>1</v>
      </c>
      <c r="AG399" s="109" t="b">
        <f>IF(I399=FIRE0902!I8,TRUE,"Error")</f>
        <v>1</v>
      </c>
      <c r="AH399" s="109" t="b">
        <f>IF(J399=FIRE0902!J8,TRUE,"Error")</f>
        <v>1</v>
      </c>
      <c r="AI399" s="109" t="b">
        <f>IF(K399=FIRE0902!K8,TRUE,"Error")</f>
        <v>1</v>
      </c>
      <c r="AJ399" s="109" t="b">
        <f>IF(L399=FIRE0902!L8,TRUE,"Error")</f>
        <v>1</v>
      </c>
      <c r="AK399" s="109" t="b">
        <f>IF(M399=FIRE0902!M8,TRUE,"Error")</f>
        <v>1</v>
      </c>
      <c r="AL399" s="109" t="b">
        <f>IF(N399=FIRE0902!N8,TRUE,"Error")</f>
        <v>1</v>
      </c>
      <c r="AM399" s="109" t="b">
        <f>IF(O399=FIRE0902!O8,TRUE,"Error")</f>
        <v>1</v>
      </c>
      <c r="AN399" s="109" t="b">
        <f>IF(P399=FIRE0902!P8,TRUE,"Error")</f>
        <v>1</v>
      </c>
      <c r="AO399" s="109" t="b">
        <f>IF(Q399=FIRE0902!Q8,TRUE,"Error")</f>
        <v>1</v>
      </c>
      <c r="AP399" s="109" t="b">
        <f>IF(R399=FIRE0902!R8,TRUE,"Error")</f>
        <v>1</v>
      </c>
      <c r="AQ399" s="109" t="str">
        <f>IF(S399=FIRE0902!S8,TRUE,"Error")</f>
        <v>Error</v>
      </c>
      <c r="AR399" s="109" t="str">
        <f>IF(T399=FIRE0902!T8,TRUE,"Error")</f>
        <v>Error</v>
      </c>
      <c r="AS399" s="109" t="b">
        <f>IF(U399=FIRE0902!U8,TRUE,"Error")</f>
        <v>1</v>
      </c>
      <c r="AT399" s="109" t="b">
        <f>IF(V399=FIRE0902!V8,TRUE,"Error")</f>
        <v>1</v>
      </c>
      <c r="AU399" s="109" t="b">
        <f>IF(W399=FIRE0902!W8,TRUE,"Error")</f>
        <v>1</v>
      </c>
    </row>
    <row r="400" spans="1:47" x14ac:dyDescent="0.2">
      <c r="A400" s="109" t="s">
        <v>13</v>
      </c>
      <c r="B400" s="109" t="s">
        <v>18</v>
      </c>
      <c r="C400" s="109"/>
      <c r="D400" s="109">
        <f t="shared" si="193"/>
        <v>10</v>
      </c>
      <c r="E400" s="109">
        <f t="shared" si="192"/>
        <v>12</v>
      </c>
      <c r="F400" s="109">
        <f t="shared" si="192"/>
        <v>4855</v>
      </c>
      <c r="G400" s="109">
        <f t="shared" si="192"/>
        <v>5936</v>
      </c>
      <c r="H400" s="109">
        <f t="shared" si="192"/>
        <v>6672</v>
      </c>
      <c r="I400" s="109">
        <f t="shared" si="192"/>
        <v>7938</v>
      </c>
      <c r="J400" s="109">
        <f t="shared" si="192"/>
        <v>8229</v>
      </c>
      <c r="K400" s="109">
        <f t="shared" si="192"/>
        <v>8737</v>
      </c>
      <c r="L400" s="109">
        <f t="shared" si="192"/>
        <v>9568</v>
      </c>
      <c r="M400" s="109">
        <f t="shared" si="192"/>
        <v>9585</v>
      </c>
      <c r="N400" s="109">
        <f t="shared" si="192"/>
        <v>6924</v>
      </c>
      <c r="O400" s="109">
        <f t="shared" si="192"/>
        <v>10122</v>
      </c>
      <c r="P400" s="109">
        <f t="shared" si="192"/>
        <v>10488</v>
      </c>
      <c r="Q400" s="109">
        <f t="shared" si="192"/>
        <v>10994</v>
      </c>
      <c r="R400" s="109">
        <f t="shared" si="192"/>
        <v>11431</v>
      </c>
      <c r="S400" s="109">
        <f t="shared" si="192"/>
        <v>111501</v>
      </c>
      <c r="T400" s="109">
        <f t="shared" si="192"/>
        <v>0</v>
      </c>
      <c r="U400" s="109">
        <f t="shared" si="192"/>
        <v>0</v>
      </c>
      <c r="V400" s="109">
        <f t="shared" si="192"/>
        <v>0</v>
      </c>
      <c r="W400" s="109">
        <f t="shared" si="192"/>
        <v>0</v>
      </c>
      <c r="Y400" s="109" t="s">
        <v>13</v>
      </c>
      <c r="Z400" s="109" t="s">
        <v>18</v>
      </c>
      <c r="AA400" s="109"/>
      <c r="AB400" s="109" t="b">
        <f>IF(D400=FIRE0902!D9,TRUE,"Error")</f>
        <v>1</v>
      </c>
      <c r="AC400" s="109" t="b">
        <f>IF(E400=FIRE0902!E9,TRUE,"Error")</f>
        <v>1</v>
      </c>
      <c r="AD400" s="109" t="b">
        <f>IF(F400=FIRE0902!F9,TRUE,"Error")</f>
        <v>1</v>
      </c>
      <c r="AE400" s="109" t="b">
        <f>IF(G400=FIRE0902!G9,TRUE,"Error")</f>
        <v>1</v>
      </c>
      <c r="AF400" s="109" t="b">
        <f>IF(H400=FIRE0902!H9,TRUE,"Error")</f>
        <v>1</v>
      </c>
      <c r="AG400" s="109" t="b">
        <f>IF(I400=FIRE0902!I9,TRUE,"Error")</f>
        <v>1</v>
      </c>
      <c r="AH400" s="109" t="b">
        <f>IF(J400=FIRE0902!J9,TRUE,"Error")</f>
        <v>1</v>
      </c>
      <c r="AI400" s="109" t="b">
        <f>IF(K400=FIRE0902!K9,TRUE,"Error")</f>
        <v>1</v>
      </c>
      <c r="AJ400" s="109" t="b">
        <f>IF(L400=FIRE0902!L9,TRUE,"Error")</f>
        <v>1</v>
      </c>
      <c r="AK400" s="109" t="b">
        <f>IF(M400=FIRE0902!M9,TRUE,"Error")</f>
        <v>1</v>
      </c>
      <c r="AL400" s="109" t="b">
        <f>IF(N400=FIRE0902!N9,TRUE,"Error")</f>
        <v>1</v>
      </c>
      <c r="AM400" s="109" t="b">
        <f>IF(O400=FIRE0902!O9,TRUE,"Error")</f>
        <v>1</v>
      </c>
      <c r="AN400" s="109" t="b">
        <f>IF(P400=FIRE0902!P9,TRUE,"Error")</f>
        <v>1</v>
      </c>
      <c r="AO400" s="109" t="b">
        <f>IF(Q400=FIRE0902!Q9,TRUE,"Error")</f>
        <v>1</v>
      </c>
      <c r="AP400" s="109" t="b">
        <f>IF(R400=FIRE0902!R9,TRUE,"Error")</f>
        <v>1</v>
      </c>
      <c r="AQ400" s="109" t="str">
        <f>IF(S400=FIRE0902!S9,TRUE,"Error")</f>
        <v>Error</v>
      </c>
      <c r="AR400" s="109" t="str">
        <f>IF(T400=FIRE0902!T9,TRUE,"Error")</f>
        <v>Error</v>
      </c>
      <c r="AS400" s="109" t="b">
        <f>IF(U400=FIRE0902!U9,TRUE,"Error")</f>
        <v>1</v>
      </c>
      <c r="AT400" s="109" t="b">
        <f>IF(V400=FIRE0902!V9,TRUE,"Error")</f>
        <v>1</v>
      </c>
      <c r="AU400" s="109" t="b">
        <f>IF(W400=FIRE0902!W9,TRUE,"Error")</f>
        <v>1</v>
      </c>
    </row>
    <row r="401" spans="1:47" x14ac:dyDescent="0.2">
      <c r="A401" s="109" t="s">
        <v>13</v>
      </c>
      <c r="B401" s="109" t="s">
        <v>19</v>
      </c>
      <c r="C401" s="109"/>
      <c r="D401" s="109">
        <f t="shared" si="193"/>
        <v>1842</v>
      </c>
      <c r="E401" s="109">
        <f t="shared" si="192"/>
        <v>1740</v>
      </c>
      <c r="F401" s="109">
        <f t="shared" si="192"/>
        <v>1030</v>
      </c>
      <c r="G401" s="109">
        <f t="shared" si="192"/>
        <v>857</v>
      </c>
      <c r="H401" s="109">
        <f t="shared" si="192"/>
        <v>856</v>
      </c>
      <c r="I401" s="109">
        <f t="shared" si="192"/>
        <v>848</v>
      </c>
      <c r="J401" s="109">
        <f t="shared" si="192"/>
        <v>971</v>
      </c>
      <c r="K401" s="109">
        <f t="shared" si="192"/>
        <v>819</v>
      </c>
      <c r="L401" s="109">
        <f t="shared" si="192"/>
        <v>844</v>
      </c>
      <c r="M401" s="109">
        <f t="shared" si="192"/>
        <v>739</v>
      </c>
      <c r="N401" s="109">
        <f t="shared" si="192"/>
        <v>529</v>
      </c>
      <c r="O401" s="109">
        <f t="shared" si="192"/>
        <v>637</v>
      </c>
      <c r="P401" s="109">
        <f t="shared" si="192"/>
        <v>591</v>
      </c>
      <c r="Q401" s="109">
        <f t="shared" si="192"/>
        <v>572</v>
      </c>
      <c r="R401" s="109">
        <f t="shared" si="192"/>
        <v>497</v>
      </c>
      <c r="S401" s="109">
        <f t="shared" si="192"/>
        <v>13372</v>
      </c>
      <c r="T401" s="109">
        <f t="shared" si="192"/>
        <v>0</v>
      </c>
      <c r="U401" s="109">
        <f t="shared" si="192"/>
        <v>0</v>
      </c>
      <c r="V401" s="109">
        <f t="shared" si="192"/>
        <v>0</v>
      </c>
      <c r="W401" s="109">
        <f t="shared" si="192"/>
        <v>0</v>
      </c>
      <c r="Y401" s="109" t="s">
        <v>13</v>
      </c>
      <c r="Z401" s="109" t="s">
        <v>19</v>
      </c>
      <c r="AA401" s="109"/>
      <c r="AB401" s="109" t="b">
        <f>IF(D401=FIRE0902!D10,TRUE,"Error")</f>
        <v>1</v>
      </c>
      <c r="AC401" s="109" t="b">
        <f>IF(E401=FIRE0902!E10,TRUE,"Error")</f>
        <v>1</v>
      </c>
      <c r="AD401" s="109" t="b">
        <f>IF(F401=FIRE0902!F10,TRUE,"Error")</f>
        <v>1</v>
      </c>
      <c r="AE401" s="109" t="b">
        <f>IF(G401=FIRE0902!G10,TRUE,"Error")</f>
        <v>1</v>
      </c>
      <c r="AF401" s="109" t="b">
        <f>IF(H401=FIRE0902!H10,TRUE,"Error")</f>
        <v>1</v>
      </c>
      <c r="AG401" s="109" t="b">
        <f>IF(I401=FIRE0902!I10,TRUE,"Error")</f>
        <v>1</v>
      </c>
      <c r="AH401" s="109" t="b">
        <f>IF(J401=FIRE0902!J10,TRUE,"Error")</f>
        <v>1</v>
      </c>
      <c r="AI401" s="109" t="b">
        <f>IF(K401=FIRE0902!K10,TRUE,"Error")</f>
        <v>1</v>
      </c>
      <c r="AJ401" s="109" t="b">
        <f>IF(L401=FIRE0902!L10,TRUE,"Error")</f>
        <v>1</v>
      </c>
      <c r="AK401" s="109" t="b">
        <f>IF(M401=FIRE0902!M10,TRUE,"Error")</f>
        <v>1</v>
      </c>
      <c r="AL401" s="109" t="b">
        <f>IF(N401=FIRE0902!N10,TRUE,"Error")</f>
        <v>1</v>
      </c>
      <c r="AM401" s="109" t="b">
        <f>IF(O401=FIRE0902!O10,TRUE,"Error")</f>
        <v>1</v>
      </c>
      <c r="AN401" s="109" t="b">
        <f>IF(P401=FIRE0902!P10,TRUE,"Error")</f>
        <v>1</v>
      </c>
      <c r="AO401" s="109" t="b">
        <f>IF(Q401=FIRE0902!Q10,TRUE,"Error")</f>
        <v>1</v>
      </c>
      <c r="AP401" s="109" t="b">
        <f>IF(R401=FIRE0902!R10,TRUE,"Error")</f>
        <v>1</v>
      </c>
      <c r="AQ401" s="109" t="str">
        <f>IF(S401=FIRE0902!S10,TRUE,"Error")</f>
        <v>Error</v>
      </c>
      <c r="AR401" s="109" t="str">
        <f>IF(T401=FIRE0902!T10,TRUE,"Error")</f>
        <v>Error</v>
      </c>
      <c r="AS401" s="109" t="b">
        <f>IF(U401=FIRE0902!U10,TRUE,"Error")</f>
        <v>1</v>
      </c>
      <c r="AT401" s="109" t="b">
        <f>IF(V401=FIRE0902!V10,TRUE,"Error")</f>
        <v>1</v>
      </c>
      <c r="AU401" s="109" t="b">
        <f>IF(W401=FIRE0902!W10,TRUE,"Error")</f>
        <v>1</v>
      </c>
    </row>
    <row r="402" spans="1:47" x14ac:dyDescent="0.2">
      <c r="A402" s="109" t="s">
        <v>13</v>
      </c>
      <c r="B402" s="109" t="s">
        <v>20</v>
      </c>
      <c r="C402" s="109"/>
      <c r="D402" s="109">
        <f t="shared" si="193"/>
        <v>3</v>
      </c>
      <c r="E402" s="109">
        <f t="shared" si="192"/>
        <v>4</v>
      </c>
      <c r="F402" s="109">
        <f t="shared" si="192"/>
        <v>1101</v>
      </c>
      <c r="G402" s="109">
        <f t="shared" si="192"/>
        <v>1344</v>
      </c>
      <c r="H402" s="109">
        <f t="shared" si="192"/>
        <v>1475</v>
      </c>
      <c r="I402" s="109">
        <f t="shared" si="192"/>
        <v>1594</v>
      </c>
      <c r="J402" s="109">
        <f t="shared" si="192"/>
        <v>1589</v>
      </c>
      <c r="K402" s="109">
        <f t="shared" si="192"/>
        <v>1552</v>
      </c>
      <c r="L402" s="109">
        <f t="shared" si="192"/>
        <v>1532</v>
      </c>
      <c r="M402" s="109">
        <f t="shared" si="192"/>
        <v>1424</v>
      </c>
      <c r="N402" s="109">
        <f t="shared" si="192"/>
        <v>881</v>
      </c>
      <c r="O402" s="109">
        <f t="shared" si="192"/>
        <v>1402</v>
      </c>
      <c r="P402" s="109">
        <f t="shared" si="192"/>
        <v>1553</v>
      </c>
      <c r="Q402" s="109">
        <f t="shared" si="192"/>
        <v>1321</v>
      </c>
      <c r="R402" s="109">
        <f t="shared" si="192"/>
        <v>1229</v>
      </c>
      <c r="S402" s="109">
        <f t="shared" si="192"/>
        <v>18004</v>
      </c>
      <c r="T402" s="109">
        <f t="shared" si="192"/>
        <v>0</v>
      </c>
      <c r="U402" s="109">
        <f t="shared" si="192"/>
        <v>0</v>
      </c>
      <c r="V402" s="109">
        <f t="shared" si="192"/>
        <v>0</v>
      </c>
      <c r="W402" s="109">
        <f t="shared" si="192"/>
        <v>0</v>
      </c>
      <c r="Y402" s="109" t="s">
        <v>13</v>
      </c>
      <c r="Z402" s="109" t="s">
        <v>20</v>
      </c>
      <c r="AA402" s="109"/>
      <c r="AB402" s="109" t="b">
        <f>IF(D402=FIRE0902!D11,TRUE,"Error")</f>
        <v>1</v>
      </c>
      <c r="AC402" s="109" t="b">
        <f>IF(E402=FIRE0902!E11,TRUE,"Error")</f>
        <v>1</v>
      </c>
      <c r="AD402" s="109" t="b">
        <f>IF(F402=FIRE0902!F11,TRUE,"Error")</f>
        <v>1</v>
      </c>
      <c r="AE402" s="109" t="b">
        <f>IF(G402=FIRE0902!G11,TRUE,"Error")</f>
        <v>1</v>
      </c>
      <c r="AF402" s="109" t="b">
        <f>IF(H402=FIRE0902!H11,TRUE,"Error")</f>
        <v>1</v>
      </c>
      <c r="AG402" s="109" t="b">
        <f>IF(I402=FIRE0902!I11,TRUE,"Error")</f>
        <v>1</v>
      </c>
      <c r="AH402" s="109" t="b">
        <f>IF(J402=FIRE0902!J11,TRUE,"Error")</f>
        <v>1</v>
      </c>
      <c r="AI402" s="109" t="b">
        <f>IF(K402=FIRE0902!K11,TRUE,"Error")</f>
        <v>1</v>
      </c>
      <c r="AJ402" s="109" t="b">
        <f>IF(L402=FIRE0902!L11,TRUE,"Error")</f>
        <v>1</v>
      </c>
      <c r="AK402" s="109" t="b">
        <f>IF(M402=FIRE0902!M11,TRUE,"Error")</f>
        <v>1</v>
      </c>
      <c r="AL402" s="109" t="b">
        <f>IF(N402=FIRE0902!N11,TRUE,"Error")</f>
        <v>1</v>
      </c>
      <c r="AM402" s="109" t="b">
        <f>IF(O402=FIRE0902!O11,TRUE,"Error")</f>
        <v>1</v>
      </c>
      <c r="AN402" s="109" t="b">
        <f>IF(P402=FIRE0902!P11,TRUE,"Error")</f>
        <v>1</v>
      </c>
      <c r="AO402" s="109" t="b">
        <f>IF(Q402=FIRE0902!Q11,TRUE,"Error")</f>
        <v>1</v>
      </c>
      <c r="AP402" s="109" t="b">
        <f>IF(R402=FIRE0902!R11,TRUE,"Error")</f>
        <v>1</v>
      </c>
      <c r="AQ402" s="109" t="str">
        <f>IF(S402=FIRE0902!S11,TRUE,"Error")</f>
        <v>Error</v>
      </c>
      <c r="AR402" s="109" t="str">
        <f>IF(T402=FIRE0902!T11,TRUE,"Error")</f>
        <v>Error</v>
      </c>
      <c r="AS402" s="109" t="b">
        <f>IF(U402=FIRE0902!U11,TRUE,"Error")</f>
        <v>1</v>
      </c>
      <c r="AT402" s="109" t="b">
        <f>IF(V402=FIRE0902!V11,TRUE,"Error")</f>
        <v>1</v>
      </c>
      <c r="AU402" s="109" t="b">
        <f>IF(W402=FIRE0902!W11,TRUE,"Error")</f>
        <v>1</v>
      </c>
    </row>
    <row r="403" spans="1:47" x14ac:dyDescent="0.2">
      <c r="A403" s="109" t="s">
        <v>13</v>
      </c>
      <c r="B403" s="109" t="s">
        <v>21</v>
      </c>
      <c r="C403" s="109"/>
      <c r="D403" s="109">
        <f t="shared" si="193"/>
        <v>796</v>
      </c>
      <c r="E403" s="109">
        <f t="shared" si="192"/>
        <v>680</v>
      </c>
      <c r="F403" s="109">
        <f t="shared" si="192"/>
        <v>545</v>
      </c>
      <c r="G403" s="109">
        <f t="shared" si="192"/>
        <v>534</v>
      </c>
      <c r="H403" s="109">
        <f t="shared" si="192"/>
        <v>605</v>
      </c>
      <c r="I403" s="109">
        <f t="shared" si="192"/>
        <v>617</v>
      </c>
      <c r="J403" s="109">
        <f t="shared" si="192"/>
        <v>662</v>
      </c>
      <c r="K403" s="109">
        <f t="shared" si="192"/>
        <v>660</v>
      </c>
      <c r="L403" s="109">
        <f t="shared" si="192"/>
        <v>709</v>
      </c>
      <c r="M403" s="109">
        <f t="shared" si="192"/>
        <v>722</v>
      </c>
      <c r="N403" s="109">
        <f t="shared" si="192"/>
        <v>528</v>
      </c>
      <c r="O403" s="109">
        <f t="shared" si="192"/>
        <v>600</v>
      </c>
      <c r="P403" s="109">
        <f t="shared" si="192"/>
        <v>637</v>
      </c>
      <c r="Q403" s="109">
        <f t="shared" si="192"/>
        <v>759</v>
      </c>
      <c r="R403" s="109">
        <f t="shared" si="192"/>
        <v>734</v>
      </c>
      <c r="S403" s="109">
        <f t="shared" si="192"/>
        <v>9788</v>
      </c>
      <c r="T403" s="109">
        <f t="shared" si="192"/>
        <v>0</v>
      </c>
      <c r="U403" s="109">
        <f t="shared" si="192"/>
        <v>0</v>
      </c>
      <c r="V403" s="109">
        <f t="shared" si="192"/>
        <v>0</v>
      </c>
      <c r="W403" s="109">
        <f t="shared" si="192"/>
        <v>0</v>
      </c>
      <c r="Y403" s="109" t="s">
        <v>13</v>
      </c>
      <c r="Z403" s="109" t="s">
        <v>21</v>
      </c>
      <c r="AA403" s="109"/>
      <c r="AB403" s="109" t="b">
        <f>IF(D403=FIRE0902!D12,TRUE,"Error")</f>
        <v>1</v>
      </c>
      <c r="AC403" s="109" t="b">
        <f>IF(E403=FIRE0902!E12,TRUE,"Error")</f>
        <v>1</v>
      </c>
      <c r="AD403" s="109" t="b">
        <f>IF(F403=FIRE0902!F12,TRUE,"Error")</f>
        <v>1</v>
      </c>
      <c r="AE403" s="109" t="b">
        <f>IF(G403=FIRE0902!G12,TRUE,"Error")</f>
        <v>1</v>
      </c>
      <c r="AF403" s="109" t="b">
        <f>IF(H403=FIRE0902!H12,TRUE,"Error")</f>
        <v>1</v>
      </c>
      <c r="AG403" s="109" t="b">
        <f>IF(I403=FIRE0902!I12,TRUE,"Error")</f>
        <v>1</v>
      </c>
      <c r="AH403" s="109" t="b">
        <f>IF(J403=FIRE0902!J12,TRUE,"Error")</f>
        <v>1</v>
      </c>
      <c r="AI403" s="109" t="b">
        <f>IF(K403=FIRE0902!K12,TRUE,"Error")</f>
        <v>1</v>
      </c>
      <c r="AJ403" s="109" t="b">
        <f>IF(L403=FIRE0902!L12,TRUE,"Error")</f>
        <v>1</v>
      </c>
      <c r="AK403" s="109" t="b">
        <f>IF(M403=FIRE0902!M12,TRUE,"Error")</f>
        <v>1</v>
      </c>
      <c r="AL403" s="109" t="b">
        <f>IF(N403=FIRE0902!N12,TRUE,"Error")</f>
        <v>1</v>
      </c>
      <c r="AM403" s="109" t="b">
        <f>IF(O403=FIRE0902!O12,TRUE,"Error")</f>
        <v>1</v>
      </c>
      <c r="AN403" s="109" t="b">
        <f>IF(P403=FIRE0902!P12,TRUE,"Error")</f>
        <v>1</v>
      </c>
      <c r="AO403" s="109" t="b">
        <f>IF(Q403=FIRE0902!Q12,TRUE,"Error")</f>
        <v>1</v>
      </c>
      <c r="AP403" s="109" t="b">
        <f>IF(R403=FIRE0902!R12,TRUE,"Error")</f>
        <v>1</v>
      </c>
      <c r="AQ403" s="109" t="str">
        <f>IF(S403=FIRE0902!S12,TRUE,"Error")</f>
        <v>Error</v>
      </c>
      <c r="AR403" s="109" t="str">
        <f>IF(T403=FIRE0902!T12,TRUE,"Error")</f>
        <v>Error</v>
      </c>
      <c r="AS403" s="109" t="b">
        <f>IF(U403=FIRE0902!U12,TRUE,"Error")</f>
        <v>1</v>
      </c>
      <c r="AT403" s="109" t="b">
        <f>IF(V403=FIRE0902!V12,TRUE,"Error")</f>
        <v>1</v>
      </c>
      <c r="AU403" s="109" t="b">
        <f>IF(W403=FIRE0902!W12,TRUE,"Error")</f>
        <v>1</v>
      </c>
    </row>
    <row r="404" spans="1:47" x14ac:dyDescent="0.2">
      <c r="A404" s="109" t="s">
        <v>13</v>
      </c>
      <c r="B404" s="109" t="s">
        <v>22</v>
      </c>
      <c r="C404" s="109"/>
      <c r="D404" s="109">
        <f t="shared" si="193"/>
        <v>3056</v>
      </c>
      <c r="E404" s="109">
        <f t="shared" si="192"/>
        <v>2772</v>
      </c>
      <c r="F404" s="109">
        <f t="shared" si="192"/>
        <v>2341</v>
      </c>
      <c r="G404" s="109">
        <f t="shared" si="192"/>
        <v>2112</v>
      </c>
      <c r="H404" s="109">
        <f t="shared" si="192"/>
        <v>2153</v>
      </c>
      <c r="I404" s="109">
        <f t="shared" si="192"/>
        <v>2261</v>
      </c>
      <c r="J404" s="109">
        <f t="shared" si="192"/>
        <v>1951</v>
      </c>
      <c r="K404" s="109">
        <f t="shared" si="192"/>
        <v>2087</v>
      </c>
      <c r="L404" s="109">
        <f t="shared" si="192"/>
        <v>2002</v>
      </c>
      <c r="M404" s="109">
        <f t="shared" si="192"/>
        <v>1930</v>
      </c>
      <c r="N404" s="109">
        <f t="shared" si="192"/>
        <v>1353</v>
      </c>
      <c r="O404" s="109">
        <f t="shared" si="192"/>
        <v>1770</v>
      </c>
      <c r="P404" s="109">
        <f t="shared" si="192"/>
        <v>1883</v>
      </c>
      <c r="Q404" s="109">
        <f t="shared" si="192"/>
        <v>1884</v>
      </c>
      <c r="R404" s="109">
        <f t="shared" si="192"/>
        <v>1733</v>
      </c>
      <c r="S404" s="109">
        <f t="shared" si="192"/>
        <v>31288</v>
      </c>
      <c r="T404" s="109">
        <f t="shared" si="192"/>
        <v>0</v>
      </c>
      <c r="U404" s="109">
        <f t="shared" si="192"/>
        <v>0</v>
      </c>
      <c r="V404" s="109">
        <f t="shared" si="192"/>
        <v>0</v>
      </c>
      <c r="W404" s="109">
        <f t="shared" si="192"/>
        <v>0</v>
      </c>
      <c r="Y404" s="109" t="s">
        <v>13</v>
      </c>
      <c r="Z404" s="109" t="s">
        <v>22</v>
      </c>
      <c r="AA404" s="109"/>
      <c r="AB404" s="109" t="b">
        <f>IF(D404=FIRE0902!D13,TRUE,"Error")</f>
        <v>1</v>
      </c>
      <c r="AC404" s="109" t="b">
        <f>IF(E404=FIRE0902!E13,TRUE,"Error")</f>
        <v>1</v>
      </c>
      <c r="AD404" s="109" t="b">
        <f>IF(F404=FIRE0902!F13,TRUE,"Error")</f>
        <v>1</v>
      </c>
      <c r="AE404" s="109" t="b">
        <f>IF(G404=FIRE0902!G13,TRUE,"Error")</f>
        <v>1</v>
      </c>
      <c r="AF404" s="109" t="b">
        <f>IF(H404=FIRE0902!H13,TRUE,"Error")</f>
        <v>1</v>
      </c>
      <c r="AG404" s="109" t="b">
        <f>IF(I404=FIRE0902!I13,TRUE,"Error")</f>
        <v>1</v>
      </c>
      <c r="AH404" s="109" t="b">
        <f>IF(J404=FIRE0902!J13,TRUE,"Error")</f>
        <v>1</v>
      </c>
      <c r="AI404" s="109" t="b">
        <f>IF(K404=FIRE0902!K13,TRUE,"Error")</f>
        <v>1</v>
      </c>
      <c r="AJ404" s="109" t="b">
        <f>IF(L404=FIRE0902!L13,TRUE,"Error")</f>
        <v>1</v>
      </c>
      <c r="AK404" s="109" t="b">
        <f>IF(M404=FIRE0902!M13,TRUE,"Error")</f>
        <v>1</v>
      </c>
      <c r="AL404" s="109" t="b">
        <f>IF(N404=FIRE0902!N13,TRUE,"Error")</f>
        <v>1</v>
      </c>
      <c r="AM404" s="109" t="b">
        <f>IF(O404=FIRE0902!O13,TRUE,"Error")</f>
        <v>1</v>
      </c>
      <c r="AN404" s="109" t="b">
        <f>IF(P404=FIRE0902!P13,TRUE,"Error")</f>
        <v>1</v>
      </c>
      <c r="AO404" s="109" t="b">
        <f>IF(Q404=FIRE0902!Q13,TRUE,"Error")</f>
        <v>1</v>
      </c>
      <c r="AP404" s="109" t="b">
        <f>IF(R404=FIRE0902!R13,TRUE,"Error")</f>
        <v>1</v>
      </c>
      <c r="AQ404" s="109" t="str">
        <f>IF(S404=FIRE0902!S13,TRUE,"Error")</f>
        <v>Error</v>
      </c>
      <c r="AR404" s="109" t="str">
        <f>IF(T404=FIRE0902!T13,TRUE,"Error")</f>
        <v>Error</v>
      </c>
      <c r="AS404" s="109" t="b">
        <f>IF(U404=FIRE0902!U13,TRUE,"Error")</f>
        <v>1</v>
      </c>
      <c r="AT404" s="109" t="b">
        <f>IF(V404=FIRE0902!V13,TRUE,"Error")</f>
        <v>1</v>
      </c>
      <c r="AU404" s="109" t="b">
        <f>IF(W404=FIRE0902!W13,TRUE,"Error")</f>
        <v>1</v>
      </c>
    </row>
    <row r="405" spans="1:47" x14ac:dyDescent="0.2">
      <c r="A405" s="109" t="s">
        <v>13</v>
      </c>
      <c r="B405" s="109" t="s">
        <v>23</v>
      </c>
      <c r="C405" s="109"/>
      <c r="D405" s="109">
        <f t="shared" si="193"/>
        <v>1765</v>
      </c>
      <c r="E405" s="109">
        <f t="shared" si="192"/>
        <v>1735</v>
      </c>
      <c r="F405" s="109">
        <f t="shared" si="192"/>
        <v>708</v>
      </c>
      <c r="G405" s="109">
        <f t="shared" si="192"/>
        <v>607</v>
      </c>
      <c r="H405" s="109">
        <f t="shared" si="192"/>
        <v>717</v>
      </c>
      <c r="I405" s="109">
        <f t="shared" si="192"/>
        <v>756</v>
      </c>
      <c r="J405" s="109">
        <f t="shared" si="192"/>
        <v>722</v>
      </c>
      <c r="K405" s="109">
        <f t="shared" si="192"/>
        <v>780</v>
      </c>
      <c r="L405" s="109">
        <f t="shared" si="192"/>
        <v>700</v>
      </c>
      <c r="M405" s="109">
        <f t="shared" si="192"/>
        <v>659</v>
      </c>
      <c r="N405" s="109">
        <f t="shared" si="192"/>
        <v>443</v>
      </c>
      <c r="O405" s="109">
        <f t="shared" si="192"/>
        <v>730</v>
      </c>
      <c r="P405" s="109">
        <f t="shared" si="192"/>
        <v>729</v>
      </c>
      <c r="Q405" s="109">
        <f t="shared" si="192"/>
        <v>715</v>
      </c>
      <c r="R405" s="109">
        <f t="shared" si="192"/>
        <v>729</v>
      </c>
      <c r="S405" s="109">
        <f t="shared" si="192"/>
        <v>12495</v>
      </c>
      <c r="T405" s="109">
        <f t="shared" si="192"/>
        <v>0</v>
      </c>
      <c r="U405" s="109">
        <f t="shared" si="192"/>
        <v>0</v>
      </c>
      <c r="V405" s="109">
        <f t="shared" si="192"/>
        <v>0</v>
      </c>
      <c r="W405" s="109">
        <f t="shared" si="192"/>
        <v>0</v>
      </c>
      <c r="Y405" s="109" t="s">
        <v>13</v>
      </c>
      <c r="Z405" s="109" t="s">
        <v>23</v>
      </c>
      <c r="AA405" s="109"/>
      <c r="AB405" s="109" t="b">
        <f>IF(D405=FIRE0902!D14,TRUE,"Error")</f>
        <v>1</v>
      </c>
      <c r="AC405" s="109" t="b">
        <f>IF(E405=FIRE0902!E14,TRUE,"Error")</f>
        <v>1</v>
      </c>
      <c r="AD405" s="109" t="b">
        <f>IF(F405=FIRE0902!F14,TRUE,"Error")</f>
        <v>1</v>
      </c>
      <c r="AE405" s="109" t="b">
        <f>IF(G405=FIRE0902!G14,TRUE,"Error")</f>
        <v>1</v>
      </c>
      <c r="AF405" s="109" t="b">
        <f>IF(H405=FIRE0902!H14,TRUE,"Error")</f>
        <v>1</v>
      </c>
      <c r="AG405" s="109" t="b">
        <f>IF(I405=FIRE0902!I14,TRUE,"Error")</f>
        <v>1</v>
      </c>
      <c r="AH405" s="109" t="b">
        <f>IF(J405=FIRE0902!J14,TRUE,"Error")</f>
        <v>1</v>
      </c>
      <c r="AI405" s="109" t="b">
        <f>IF(K405=FIRE0902!K14,TRUE,"Error")</f>
        <v>1</v>
      </c>
      <c r="AJ405" s="109" t="b">
        <f>IF(L405=FIRE0902!L14,TRUE,"Error")</f>
        <v>1</v>
      </c>
      <c r="AK405" s="109" t="b">
        <f>IF(M405=FIRE0902!M14,TRUE,"Error")</f>
        <v>1</v>
      </c>
      <c r="AL405" s="109" t="b">
        <f>IF(N405=FIRE0902!N14,TRUE,"Error")</f>
        <v>1</v>
      </c>
      <c r="AM405" s="109" t="b">
        <f>IF(O405=FIRE0902!O14,TRUE,"Error")</f>
        <v>1</v>
      </c>
      <c r="AN405" s="109" t="b">
        <f>IF(P405=FIRE0902!P14,TRUE,"Error")</f>
        <v>1</v>
      </c>
      <c r="AO405" s="109" t="b">
        <f>IF(Q405=FIRE0902!Q14,TRUE,"Error")</f>
        <v>1</v>
      </c>
      <c r="AP405" s="109" t="b">
        <f>IF(R405=FIRE0902!R14,TRUE,"Error")</f>
        <v>1</v>
      </c>
      <c r="AQ405" s="109" t="str">
        <f>IF(S405=FIRE0902!S14,TRUE,"Error")</f>
        <v>Error</v>
      </c>
      <c r="AR405" s="109" t="str">
        <f>IF(T405=FIRE0902!T14,TRUE,"Error")</f>
        <v>Error</v>
      </c>
      <c r="AS405" s="109" t="b">
        <f>IF(U405=FIRE0902!U14,TRUE,"Error")</f>
        <v>1</v>
      </c>
      <c r="AT405" s="109" t="b">
        <f>IF(V405=FIRE0902!V14,TRUE,"Error")</f>
        <v>1</v>
      </c>
      <c r="AU405" s="109" t="b">
        <f>IF(W405=FIRE0902!W14,TRUE,"Error")</f>
        <v>1</v>
      </c>
    </row>
    <row r="406" spans="1:47" x14ac:dyDescent="0.2">
      <c r="A406" s="109" t="s">
        <v>24</v>
      </c>
      <c r="B406" s="109" t="s">
        <v>12</v>
      </c>
      <c r="C406" s="109"/>
      <c r="D406" s="109">
        <f>VLOOKUP($A406,$A$326:$W$334,D$393,FALSE)</f>
        <v>1253</v>
      </c>
      <c r="E406" s="109">
        <f t="shared" ref="E406:W406" si="194">VLOOKUP($A406,$A$326:$W$334,E$393,FALSE)</f>
        <v>1181</v>
      </c>
      <c r="F406" s="109">
        <f t="shared" si="194"/>
        <v>1310</v>
      </c>
      <c r="G406" s="109">
        <f t="shared" si="194"/>
        <v>1225</v>
      </c>
      <c r="H406" s="109">
        <f t="shared" si="194"/>
        <v>1157</v>
      </c>
      <c r="I406" s="109">
        <f t="shared" si="194"/>
        <v>1239</v>
      </c>
      <c r="J406" s="109">
        <f t="shared" si="194"/>
        <v>1295</v>
      </c>
      <c r="K406" s="109">
        <f t="shared" si="194"/>
        <v>1207</v>
      </c>
      <c r="L406" s="109">
        <f t="shared" si="194"/>
        <v>1173</v>
      </c>
      <c r="M406" s="109">
        <f t="shared" si="194"/>
        <v>1267</v>
      </c>
      <c r="N406" s="109">
        <f t="shared" si="194"/>
        <v>879</v>
      </c>
      <c r="O406" s="109">
        <f t="shared" si="194"/>
        <v>1165</v>
      </c>
      <c r="P406" s="109">
        <f t="shared" si="194"/>
        <v>1135</v>
      </c>
      <c r="Q406" s="109">
        <f t="shared" si="194"/>
        <v>1268</v>
      </c>
      <c r="R406" s="109">
        <f t="shared" si="194"/>
        <v>1233</v>
      </c>
      <c r="S406" s="109">
        <f t="shared" si="194"/>
        <v>17987</v>
      </c>
      <c r="T406" s="109">
        <f t="shared" si="194"/>
        <v>0</v>
      </c>
      <c r="U406" s="109">
        <f t="shared" si="194"/>
        <v>0</v>
      </c>
      <c r="V406" s="109">
        <f t="shared" si="194"/>
        <v>0</v>
      </c>
      <c r="W406" s="109">
        <f t="shared" si="194"/>
        <v>0</v>
      </c>
      <c r="Y406" s="109" t="s">
        <v>24</v>
      </c>
      <c r="Z406" s="109" t="s">
        <v>12</v>
      </c>
      <c r="AA406" s="109"/>
      <c r="AB406" s="109" t="b">
        <f>IF(D406=FIRE0902!D15,TRUE,"Error")</f>
        <v>1</v>
      </c>
      <c r="AC406" s="109" t="b">
        <f>IF(E406=FIRE0902!E15,TRUE,"Error")</f>
        <v>1</v>
      </c>
      <c r="AD406" s="109" t="b">
        <f>IF(F406=FIRE0902!F15,TRUE,"Error")</f>
        <v>1</v>
      </c>
      <c r="AE406" s="109" t="b">
        <f>IF(G406=FIRE0902!G15,TRUE,"Error")</f>
        <v>1</v>
      </c>
      <c r="AF406" s="109" t="b">
        <f>IF(H406=FIRE0902!H15,TRUE,"Error")</f>
        <v>1</v>
      </c>
      <c r="AG406" s="109" t="b">
        <f>IF(I406=FIRE0902!I15,TRUE,"Error")</f>
        <v>1</v>
      </c>
      <c r="AH406" s="109" t="b">
        <f>IF(J406=FIRE0902!J15,TRUE,"Error")</f>
        <v>1</v>
      </c>
      <c r="AI406" s="109" t="b">
        <f>IF(K406=FIRE0902!K15,TRUE,"Error")</f>
        <v>1</v>
      </c>
      <c r="AJ406" s="109" t="b">
        <f>IF(L406=FIRE0902!L15,TRUE,"Error")</f>
        <v>1</v>
      </c>
      <c r="AK406" s="109" t="b">
        <f>IF(M406=FIRE0902!M15,TRUE,"Error")</f>
        <v>1</v>
      </c>
      <c r="AL406" s="109" t="b">
        <f>IF(N406=FIRE0902!N15,TRUE,"Error")</f>
        <v>1</v>
      </c>
      <c r="AM406" s="109" t="b">
        <f>IF(O406=FIRE0902!O15,TRUE,"Error")</f>
        <v>1</v>
      </c>
      <c r="AN406" s="109" t="b">
        <f>IF(P406=FIRE0902!P15,TRUE,"Error")</f>
        <v>1</v>
      </c>
      <c r="AO406" s="109" t="b">
        <f>IF(Q406=FIRE0902!Q15,TRUE,"Error")</f>
        <v>1</v>
      </c>
      <c r="AP406" s="109" t="b">
        <f>IF(R406=FIRE0902!R15,TRUE,"Error")</f>
        <v>1</v>
      </c>
      <c r="AQ406" s="109" t="str">
        <f>IF(S406=FIRE0902!S15,TRUE,"Error")</f>
        <v>Error</v>
      </c>
      <c r="AR406" s="109" t="str">
        <f>IF(T406=FIRE0902!T15,TRUE,"Error")</f>
        <v>Error</v>
      </c>
      <c r="AS406" s="109" t="b">
        <f>IF(U406=FIRE0902!U15,TRUE,"Error")</f>
        <v>1</v>
      </c>
      <c r="AT406" s="109" t="b">
        <f>IF(V406=FIRE0902!V15,TRUE,"Error")</f>
        <v>1</v>
      </c>
      <c r="AU406" s="109" t="b">
        <f>IF(W406=FIRE0902!W15,TRUE,"Error")</f>
        <v>1</v>
      </c>
    </row>
    <row r="407" spans="1:47" x14ac:dyDescent="0.2">
      <c r="A407" s="109" t="s">
        <v>24</v>
      </c>
      <c r="B407" s="109" t="s">
        <v>14</v>
      </c>
      <c r="C407" s="109"/>
      <c r="D407" s="109">
        <f t="shared" ref="D407:S414" si="195">VLOOKUP($B407,$A$327:$W$334,D$393,FALSE)</f>
        <v>63</v>
      </c>
      <c r="E407" s="109">
        <f t="shared" si="195"/>
        <v>79</v>
      </c>
      <c r="F407" s="109">
        <f t="shared" si="195"/>
        <v>66</v>
      </c>
      <c r="G407" s="109">
        <f t="shared" si="195"/>
        <v>61</v>
      </c>
      <c r="H407" s="109">
        <f t="shared" si="195"/>
        <v>53</v>
      </c>
      <c r="I407" s="109">
        <f t="shared" si="195"/>
        <v>65</v>
      </c>
      <c r="J407" s="109">
        <f t="shared" si="195"/>
        <v>79</v>
      </c>
      <c r="K407" s="109">
        <f t="shared" si="195"/>
        <v>68</v>
      </c>
      <c r="L407" s="109">
        <f t="shared" si="195"/>
        <v>64</v>
      </c>
      <c r="M407" s="109">
        <f t="shared" si="195"/>
        <v>73</v>
      </c>
      <c r="N407" s="109">
        <f t="shared" si="195"/>
        <v>54</v>
      </c>
      <c r="O407" s="109">
        <f t="shared" si="195"/>
        <v>79</v>
      </c>
      <c r="P407" s="109">
        <f t="shared" si="195"/>
        <v>65</v>
      </c>
      <c r="Q407" s="109">
        <f t="shared" si="195"/>
        <v>83</v>
      </c>
      <c r="R407" s="109">
        <f t="shared" si="195"/>
        <v>71</v>
      </c>
      <c r="S407" s="109">
        <f t="shared" si="195"/>
        <v>1023</v>
      </c>
      <c r="T407" s="109">
        <f t="shared" ref="E407:W414" si="196">VLOOKUP($B407,$A$327:$W$334,T$393,FALSE)</f>
        <v>0</v>
      </c>
      <c r="U407" s="109">
        <f t="shared" si="196"/>
        <v>0</v>
      </c>
      <c r="V407" s="109">
        <f t="shared" si="196"/>
        <v>0</v>
      </c>
      <c r="W407" s="109">
        <f t="shared" si="196"/>
        <v>0</v>
      </c>
      <c r="Y407" s="109" t="s">
        <v>24</v>
      </c>
      <c r="Z407" s="109" t="s">
        <v>14</v>
      </c>
      <c r="AA407" s="109"/>
      <c r="AB407" s="109" t="b">
        <f>IF(D407=FIRE0902!D16,TRUE,"Error")</f>
        <v>1</v>
      </c>
      <c r="AC407" s="109" t="b">
        <f>IF(E407=FIRE0902!E16,TRUE,"Error")</f>
        <v>1</v>
      </c>
      <c r="AD407" s="109" t="b">
        <f>IF(F407=FIRE0902!F16,TRUE,"Error")</f>
        <v>1</v>
      </c>
      <c r="AE407" s="109" t="b">
        <f>IF(G407=FIRE0902!G16,TRUE,"Error")</f>
        <v>1</v>
      </c>
      <c r="AF407" s="109" t="b">
        <f>IF(H407=FIRE0902!H16,TRUE,"Error")</f>
        <v>1</v>
      </c>
      <c r="AG407" s="109" t="b">
        <f>IF(I407=FIRE0902!I16,TRUE,"Error")</f>
        <v>1</v>
      </c>
      <c r="AH407" s="109" t="b">
        <f>IF(J407=FIRE0902!J16,TRUE,"Error")</f>
        <v>1</v>
      </c>
      <c r="AI407" s="109" t="b">
        <f>IF(K407=FIRE0902!K16,TRUE,"Error")</f>
        <v>1</v>
      </c>
      <c r="AJ407" s="109" t="b">
        <f>IF(L407=FIRE0902!L16,TRUE,"Error")</f>
        <v>1</v>
      </c>
      <c r="AK407" s="109" t="b">
        <f>IF(M407=FIRE0902!M16,TRUE,"Error")</f>
        <v>1</v>
      </c>
      <c r="AL407" s="109" t="b">
        <f>IF(N407=FIRE0902!N16,TRUE,"Error")</f>
        <v>1</v>
      </c>
      <c r="AM407" s="109" t="b">
        <f>IF(O407=FIRE0902!O16,TRUE,"Error")</f>
        <v>1</v>
      </c>
      <c r="AN407" s="109" t="b">
        <f>IF(P407=FIRE0902!P16,TRUE,"Error")</f>
        <v>1</v>
      </c>
      <c r="AO407" s="109" t="b">
        <f>IF(Q407=FIRE0902!Q16,TRUE,"Error")</f>
        <v>1</v>
      </c>
      <c r="AP407" s="109" t="b">
        <f>IF(R407=FIRE0902!R16,TRUE,"Error")</f>
        <v>1</v>
      </c>
      <c r="AQ407" s="109" t="str">
        <f>IF(S407=FIRE0902!S16,TRUE,"Error")</f>
        <v>Error</v>
      </c>
      <c r="AR407" s="109" t="str">
        <f>IF(T407=FIRE0902!T16,TRUE,"Error")</f>
        <v>Error</v>
      </c>
      <c r="AS407" s="109" t="b">
        <f>IF(U407=FIRE0902!U16,TRUE,"Error")</f>
        <v>1</v>
      </c>
      <c r="AT407" s="109" t="b">
        <f>IF(V407=FIRE0902!V16,TRUE,"Error")</f>
        <v>1</v>
      </c>
      <c r="AU407" s="109" t="b">
        <f>IF(W407=FIRE0902!W16,TRUE,"Error")</f>
        <v>1</v>
      </c>
    </row>
    <row r="408" spans="1:47" x14ac:dyDescent="0.2">
      <c r="A408" s="109" t="s">
        <v>24</v>
      </c>
      <c r="B408" s="109" t="s">
        <v>15</v>
      </c>
      <c r="C408" s="109"/>
      <c r="D408" s="109">
        <f t="shared" si="195"/>
        <v>377</v>
      </c>
      <c r="E408" s="109">
        <f t="shared" si="196"/>
        <v>353</v>
      </c>
      <c r="F408" s="109">
        <f t="shared" si="196"/>
        <v>402</v>
      </c>
      <c r="G408" s="109">
        <f t="shared" si="196"/>
        <v>337</v>
      </c>
      <c r="H408" s="109">
        <f t="shared" si="196"/>
        <v>361</v>
      </c>
      <c r="I408" s="109">
        <f t="shared" si="196"/>
        <v>349</v>
      </c>
      <c r="J408" s="109">
        <f t="shared" si="196"/>
        <v>373</v>
      </c>
      <c r="K408" s="109">
        <f t="shared" si="196"/>
        <v>333</v>
      </c>
      <c r="L408" s="109">
        <f t="shared" si="196"/>
        <v>342</v>
      </c>
      <c r="M408" s="109">
        <f t="shared" si="196"/>
        <v>331</v>
      </c>
      <c r="N408" s="109">
        <f t="shared" si="196"/>
        <v>198</v>
      </c>
      <c r="O408" s="109">
        <f t="shared" si="196"/>
        <v>282</v>
      </c>
      <c r="P408" s="109">
        <f t="shared" si="196"/>
        <v>275</v>
      </c>
      <c r="Q408" s="109">
        <f t="shared" si="196"/>
        <v>307</v>
      </c>
      <c r="R408" s="109">
        <f t="shared" si="196"/>
        <v>271</v>
      </c>
      <c r="S408" s="109">
        <f t="shared" si="196"/>
        <v>4891</v>
      </c>
      <c r="T408" s="109">
        <f t="shared" si="196"/>
        <v>0</v>
      </c>
      <c r="U408" s="109">
        <f t="shared" si="196"/>
        <v>0</v>
      </c>
      <c r="V408" s="109">
        <f t="shared" si="196"/>
        <v>0</v>
      </c>
      <c r="W408" s="109">
        <f t="shared" si="196"/>
        <v>0</v>
      </c>
      <c r="Y408" s="109" t="s">
        <v>24</v>
      </c>
      <c r="Z408" s="109" t="s">
        <v>15</v>
      </c>
      <c r="AA408" s="109"/>
      <c r="AB408" s="109" t="b">
        <f>IF(D408=FIRE0902!D17,TRUE,"Error")</f>
        <v>1</v>
      </c>
      <c r="AC408" s="109" t="b">
        <f>IF(E408=FIRE0902!E17,TRUE,"Error")</f>
        <v>1</v>
      </c>
      <c r="AD408" s="109" t="b">
        <f>IF(F408=FIRE0902!F17,TRUE,"Error")</f>
        <v>1</v>
      </c>
      <c r="AE408" s="109" t="b">
        <f>IF(G408=FIRE0902!G17,TRUE,"Error")</f>
        <v>1</v>
      </c>
      <c r="AF408" s="109" t="b">
        <f>IF(H408=FIRE0902!H17,TRUE,"Error")</f>
        <v>1</v>
      </c>
      <c r="AG408" s="109" t="b">
        <f>IF(I408=FIRE0902!I17,TRUE,"Error")</f>
        <v>1</v>
      </c>
      <c r="AH408" s="109" t="b">
        <f>IF(J408=FIRE0902!J17,TRUE,"Error")</f>
        <v>1</v>
      </c>
      <c r="AI408" s="109" t="b">
        <f>IF(K408=FIRE0902!K17,TRUE,"Error")</f>
        <v>1</v>
      </c>
      <c r="AJ408" s="109" t="b">
        <f>IF(L408=FIRE0902!L17,TRUE,"Error")</f>
        <v>1</v>
      </c>
      <c r="AK408" s="109" t="b">
        <f>IF(M408=FIRE0902!M17,TRUE,"Error")</f>
        <v>1</v>
      </c>
      <c r="AL408" s="109" t="b">
        <f>IF(N408=FIRE0902!N17,TRUE,"Error")</f>
        <v>1</v>
      </c>
      <c r="AM408" s="109" t="b">
        <f>IF(O408=FIRE0902!O17,TRUE,"Error")</f>
        <v>1</v>
      </c>
      <c r="AN408" s="109" t="b">
        <f>IF(P408=FIRE0902!P17,TRUE,"Error")</f>
        <v>1</v>
      </c>
      <c r="AO408" s="109" t="b">
        <f>IF(Q408=FIRE0902!Q17,TRUE,"Error")</f>
        <v>1</v>
      </c>
      <c r="AP408" s="109" t="b">
        <f>IF(R408=FIRE0902!R17,TRUE,"Error")</f>
        <v>1</v>
      </c>
      <c r="AQ408" s="109" t="str">
        <f>IF(S408=FIRE0902!S17,TRUE,"Error")</f>
        <v>Error</v>
      </c>
      <c r="AR408" s="109" t="str">
        <f>IF(T408=FIRE0902!T17,TRUE,"Error")</f>
        <v>Error</v>
      </c>
      <c r="AS408" s="109" t="b">
        <f>IF(U408=FIRE0902!U17,TRUE,"Error")</f>
        <v>1</v>
      </c>
      <c r="AT408" s="109" t="b">
        <f>IF(V408=FIRE0902!V17,TRUE,"Error")</f>
        <v>1</v>
      </c>
      <c r="AU408" s="109" t="b">
        <f>IF(W408=FIRE0902!W17,TRUE,"Error")</f>
        <v>1</v>
      </c>
    </row>
    <row r="409" spans="1:47" x14ac:dyDescent="0.2">
      <c r="A409" s="109" t="s">
        <v>24</v>
      </c>
      <c r="B409" s="109" t="s">
        <v>17</v>
      </c>
      <c r="C409" s="109"/>
      <c r="D409" s="109">
        <f t="shared" si="195"/>
        <v>351</v>
      </c>
      <c r="E409" s="109">
        <f t="shared" si="196"/>
        <v>324</v>
      </c>
      <c r="F409" s="109">
        <f t="shared" si="196"/>
        <v>188</v>
      </c>
      <c r="G409" s="109">
        <f t="shared" si="196"/>
        <v>179</v>
      </c>
      <c r="H409" s="109">
        <f t="shared" si="196"/>
        <v>155</v>
      </c>
      <c r="I409" s="109">
        <f t="shared" si="196"/>
        <v>194</v>
      </c>
      <c r="J409" s="109">
        <f t="shared" si="196"/>
        <v>175</v>
      </c>
      <c r="K409" s="109">
        <f t="shared" si="196"/>
        <v>167</v>
      </c>
      <c r="L409" s="109">
        <f t="shared" si="196"/>
        <v>185</v>
      </c>
      <c r="M409" s="109">
        <f t="shared" si="196"/>
        <v>205</v>
      </c>
      <c r="N409" s="109">
        <f t="shared" si="196"/>
        <v>134</v>
      </c>
      <c r="O409" s="109">
        <f t="shared" si="196"/>
        <v>201</v>
      </c>
      <c r="P409" s="109">
        <f t="shared" si="196"/>
        <v>206</v>
      </c>
      <c r="Q409" s="109">
        <f t="shared" si="196"/>
        <v>210</v>
      </c>
      <c r="R409" s="109">
        <f t="shared" si="196"/>
        <v>221</v>
      </c>
      <c r="S409" s="109">
        <f t="shared" si="196"/>
        <v>3095</v>
      </c>
      <c r="T409" s="109">
        <f t="shared" si="196"/>
        <v>0</v>
      </c>
      <c r="U409" s="109">
        <f t="shared" si="196"/>
        <v>0</v>
      </c>
      <c r="V409" s="109">
        <f t="shared" si="196"/>
        <v>0</v>
      </c>
      <c r="W409" s="109">
        <f t="shared" si="196"/>
        <v>0</v>
      </c>
      <c r="Y409" s="109" t="s">
        <v>24</v>
      </c>
      <c r="Z409" s="109" t="s">
        <v>17</v>
      </c>
      <c r="AA409" s="109"/>
      <c r="AB409" s="109" t="b">
        <f>IF(D409=FIRE0902!D18,TRUE,"Error")</f>
        <v>1</v>
      </c>
      <c r="AC409" s="109" t="b">
        <f>IF(E409=FIRE0902!E18,TRUE,"Error")</f>
        <v>1</v>
      </c>
      <c r="AD409" s="109" t="b">
        <f>IF(F409=FIRE0902!F18,TRUE,"Error")</f>
        <v>1</v>
      </c>
      <c r="AE409" s="109" t="b">
        <f>IF(G409=FIRE0902!G18,TRUE,"Error")</f>
        <v>1</v>
      </c>
      <c r="AF409" s="109" t="b">
        <f>IF(H409=FIRE0902!H18,TRUE,"Error")</f>
        <v>1</v>
      </c>
      <c r="AG409" s="109" t="b">
        <f>IF(I409=FIRE0902!I18,TRUE,"Error")</f>
        <v>1</v>
      </c>
      <c r="AH409" s="109" t="b">
        <f>IF(J409=FIRE0902!J18,TRUE,"Error")</f>
        <v>1</v>
      </c>
      <c r="AI409" s="109" t="b">
        <f>IF(K409=FIRE0902!K18,TRUE,"Error")</f>
        <v>1</v>
      </c>
      <c r="AJ409" s="109" t="b">
        <f>IF(L409=FIRE0902!L18,TRUE,"Error")</f>
        <v>1</v>
      </c>
      <c r="AK409" s="109" t="b">
        <f>IF(M409=FIRE0902!M18,TRUE,"Error")</f>
        <v>1</v>
      </c>
      <c r="AL409" s="109" t="b">
        <f>IF(N409=FIRE0902!N18,TRUE,"Error")</f>
        <v>1</v>
      </c>
      <c r="AM409" s="109" t="b">
        <f>IF(O409=FIRE0902!O18,TRUE,"Error")</f>
        <v>1</v>
      </c>
      <c r="AN409" s="109" t="b">
        <f>IF(P409=FIRE0902!P18,TRUE,"Error")</f>
        <v>1</v>
      </c>
      <c r="AO409" s="109" t="b">
        <f>IF(Q409=FIRE0902!Q18,TRUE,"Error")</f>
        <v>1</v>
      </c>
      <c r="AP409" s="109" t="b">
        <f>IF(R409=FIRE0902!R18,TRUE,"Error")</f>
        <v>1</v>
      </c>
      <c r="AQ409" s="109" t="str">
        <f>IF(S409=FIRE0902!S18,TRUE,"Error")</f>
        <v>Error</v>
      </c>
      <c r="AR409" s="109" t="str">
        <f>IF(T409=FIRE0902!T18,TRUE,"Error")</f>
        <v>Error</v>
      </c>
      <c r="AS409" s="109" t="b">
        <f>IF(U409=FIRE0902!U18,TRUE,"Error")</f>
        <v>1</v>
      </c>
      <c r="AT409" s="109" t="b">
        <f>IF(V409=FIRE0902!V18,TRUE,"Error")</f>
        <v>1</v>
      </c>
      <c r="AU409" s="109" t="b">
        <f>IF(W409=FIRE0902!W18,TRUE,"Error")</f>
        <v>1</v>
      </c>
    </row>
    <row r="410" spans="1:47" x14ac:dyDescent="0.2">
      <c r="A410" s="109" t="s">
        <v>24</v>
      </c>
      <c r="B410" s="109" t="s">
        <v>18</v>
      </c>
      <c r="C410" s="109"/>
      <c r="D410" s="109">
        <f t="shared" si="195"/>
        <v>0</v>
      </c>
      <c r="E410" s="109">
        <f t="shared" si="196"/>
        <v>1</v>
      </c>
      <c r="F410" s="109">
        <f t="shared" si="196"/>
        <v>274</v>
      </c>
      <c r="G410" s="109">
        <f t="shared" si="196"/>
        <v>329</v>
      </c>
      <c r="H410" s="109">
        <f t="shared" si="196"/>
        <v>286</v>
      </c>
      <c r="I410" s="109">
        <f t="shared" si="196"/>
        <v>303</v>
      </c>
      <c r="J410" s="109">
        <f t="shared" si="196"/>
        <v>327</v>
      </c>
      <c r="K410" s="109">
        <f t="shared" si="196"/>
        <v>313</v>
      </c>
      <c r="L410" s="109">
        <f t="shared" si="196"/>
        <v>282</v>
      </c>
      <c r="M410" s="109">
        <f t="shared" si="196"/>
        <v>330</v>
      </c>
      <c r="N410" s="109">
        <f t="shared" si="196"/>
        <v>270</v>
      </c>
      <c r="O410" s="109">
        <f t="shared" si="196"/>
        <v>309</v>
      </c>
      <c r="P410" s="109">
        <f t="shared" si="196"/>
        <v>276</v>
      </c>
      <c r="Q410" s="109">
        <f t="shared" si="196"/>
        <v>339</v>
      </c>
      <c r="R410" s="109">
        <f t="shared" si="196"/>
        <v>322</v>
      </c>
      <c r="S410" s="109">
        <f t="shared" si="196"/>
        <v>3961</v>
      </c>
      <c r="T410" s="109">
        <f t="shared" si="196"/>
        <v>0</v>
      </c>
      <c r="U410" s="109">
        <f t="shared" si="196"/>
        <v>0</v>
      </c>
      <c r="V410" s="109">
        <f t="shared" si="196"/>
        <v>0</v>
      </c>
      <c r="W410" s="109">
        <f t="shared" si="196"/>
        <v>0</v>
      </c>
      <c r="Y410" s="109" t="s">
        <v>24</v>
      </c>
      <c r="Z410" s="109" t="s">
        <v>18</v>
      </c>
      <c r="AA410" s="109"/>
      <c r="AB410" s="109" t="b">
        <f>IF(D410=FIRE0902!D19,TRUE,"Error")</f>
        <v>1</v>
      </c>
      <c r="AC410" s="109" t="b">
        <f>IF(E410=FIRE0902!E19,TRUE,"Error")</f>
        <v>1</v>
      </c>
      <c r="AD410" s="109" t="b">
        <f>IF(F410=FIRE0902!F19,TRUE,"Error")</f>
        <v>1</v>
      </c>
      <c r="AE410" s="109" t="b">
        <f>IF(G410=FIRE0902!G19,TRUE,"Error")</f>
        <v>1</v>
      </c>
      <c r="AF410" s="109" t="b">
        <f>IF(H410=FIRE0902!H19,TRUE,"Error")</f>
        <v>1</v>
      </c>
      <c r="AG410" s="109" t="b">
        <f>IF(I410=FIRE0902!I19,TRUE,"Error")</f>
        <v>1</v>
      </c>
      <c r="AH410" s="109" t="b">
        <f>IF(J410=FIRE0902!J19,TRUE,"Error")</f>
        <v>1</v>
      </c>
      <c r="AI410" s="109" t="b">
        <f>IF(K410=FIRE0902!K19,TRUE,"Error")</f>
        <v>1</v>
      </c>
      <c r="AJ410" s="109" t="b">
        <f>IF(L410=FIRE0902!L19,TRUE,"Error")</f>
        <v>1</v>
      </c>
      <c r="AK410" s="109" t="b">
        <f>IF(M410=FIRE0902!M19,TRUE,"Error")</f>
        <v>1</v>
      </c>
      <c r="AL410" s="109" t="b">
        <f>IF(N410=FIRE0902!N19,TRUE,"Error")</f>
        <v>1</v>
      </c>
      <c r="AM410" s="109" t="b">
        <f>IF(O410=FIRE0902!O19,TRUE,"Error")</f>
        <v>1</v>
      </c>
      <c r="AN410" s="109" t="b">
        <f>IF(P410=FIRE0902!P19,TRUE,"Error")</f>
        <v>1</v>
      </c>
      <c r="AO410" s="109" t="b">
        <f>IF(Q410=FIRE0902!Q19,TRUE,"Error")</f>
        <v>1</v>
      </c>
      <c r="AP410" s="109" t="b">
        <f>IF(R410=FIRE0902!R19,TRUE,"Error")</f>
        <v>1</v>
      </c>
      <c r="AQ410" s="109" t="str">
        <f>IF(S410=FIRE0902!S19,TRUE,"Error")</f>
        <v>Error</v>
      </c>
      <c r="AR410" s="109" t="str">
        <f>IF(T410=FIRE0902!T19,TRUE,"Error")</f>
        <v>Error</v>
      </c>
      <c r="AS410" s="109" t="b">
        <f>IF(U410=FIRE0902!U19,TRUE,"Error")</f>
        <v>1</v>
      </c>
      <c r="AT410" s="109" t="b">
        <f>IF(V410=FIRE0902!V19,TRUE,"Error")</f>
        <v>1</v>
      </c>
      <c r="AU410" s="109" t="b">
        <f>IF(W410=FIRE0902!W19,TRUE,"Error")</f>
        <v>1</v>
      </c>
    </row>
    <row r="411" spans="1:47" x14ac:dyDescent="0.2">
      <c r="A411" s="109" t="s">
        <v>24</v>
      </c>
      <c r="B411" s="109" t="s">
        <v>20</v>
      </c>
      <c r="C411" s="109"/>
      <c r="D411" s="109">
        <f t="shared" si="195"/>
        <v>0</v>
      </c>
      <c r="E411" s="109">
        <f t="shared" si="196"/>
        <v>1</v>
      </c>
      <c r="F411" s="109">
        <f t="shared" si="196"/>
        <v>45</v>
      </c>
      <c r="G411" s="109">
        <f t="shared" si="196"/>
        <v>51</v>
      </c>
      <c r="H411" s="109">
        <f t="shared" si="196"/>
        <v>40</v>
      </c>
      <c r="I411" s="109">
        <f t="shared" si="196"/>
        <v>61</v>
      </c>
      <c r="J411" s="109">
        <f t="shared" si="196"/>
        <v>63</v>
      </c>
      <c r="K411" s="109">
        <f t="shared" si="196"/>
        <v>44</v>
      </c>
      <c r="L411" s="109">
        <f t="shared" si="196"/>
        <v>62</v>
      </c>
      <c r="M411" s="109">
        <f t="shared" si="196"/>
        <v>45</v>
      </c>
      <c r="N411" s="109">
        <f t="shared" si="196"/>
        <v>40</v>
      </c>
      <c r="O411" s="109">
        <f t="shared" si="196"/>
        <v>64</v>
      </c>
      <c r="P411" s="109">
        <f t="shared" si="196"/>
        <v>64</v>
      </c>
      <c r="Q411" s="109">
        <f t="shared" si="196"/>
        <v>51</v>
      </c>
      <c r="R411" s="109">
        <f t="shared" si="196"/>
        <v>53</v>
      </c>
      <c r="S411" s="109">
        <f t="shared" si="196"/>
        <v>684</v>
      </c>
      <c r="T411" s="109">
        <f t="shared" si="196"/>
        <v>0</v>
      </c>
      <c r="U411" s="109">
        <f t="shared" si="196"/>
        <v>0</v>
      </c>
      <c r="V411" s="109">
        <f t="shared" si="196"/>
        <v>0</v>
      </c>
      <c r="W411" s="109">
        <f t="shared" si="196"/>
        <v>0</v>
      </c>
      <c r="Y411" s="109" t="s">
        <v>24</v>
      </c>
      <c r="Z411" s="109" t="s">
        <v>20</v>
      </c>
      <c r="AA411" s="109"/>
      <c r="AB411" s="109" t="b">
        <f>IF(D411=FIRE0902!D20,TRUE,"Error")</f>
        <v>1</v>
      </c>
      <c r="AC411" s="109" t="b">
        <f>IF(E411=FIRE0902!E20,TRUE,"Error")</f>
        <v>1</v>
      </c>
      <c r="AD411" s="109" t="b">
        <f>IF(F411=FIRE0902!F20,TRUE,"Error")</f>
        <v>1</v>
      </c>
      <c r="AE411" s="109" t="b">
        <f>IF(G411=FIRE0902!G20,TRUE,"Error")</f>
        <v>1</v>
      </c>
      <c r="AF411" s="109" t="b">
        <f>IF(H411=FIRE0902!H20,TRUE,"Error")</f>
        <v>1</v>
      </c>
      <c r="AG411" s="109" t="b">
        <f>IF(I411=FIRE0902!I20,TRUE,"Error")</f>
        <v>1</v>
      </c>
      <c r="AH411" s="109" t="b">
        <f>IF(J411=FIRE0902!J20,TRUE,"Error")</f>
        <v>1</v>
      </c>
      <c r="AI411" s="109" t="b">
        <f>IF(K411=FIRE0902!K20,TRUE,"Error")</f>
        <v>1</v>
      </c>
      <c r="AJ411" s="109" t="b">
        <f>IF(L411=FIRE0902!L20,TRUE,"Error")</f>
        <v>1</v>
      </c>
      <c r="AK411" s="109" t="b">
        <f>IF(M411=FIRE0902!M20,TRUE,"Error")</f>
        <v>1</v>
      </c>
      <c r="AL411" s="109" t="b">
        <f>IF(N411=FIRE0902!N20,TRUE,"Error")</f>
        <v>1</v>
      </c>
      <c r="AM411" s="109" t="b">
        <f>IF(O411=FIRE0902!O20,TRUE,"Error")</f>
        <v>1</v>
      </c>
      <c r="AN411" s="109" t="b">
        <f>IF(P411=FIRE0902!P20,TRUE,"Error")</f>
        <v>1</v>
      </c>
      <c r="AO411" s="109" t="b">
        <f>IF(Q411=FIRE0902!Q20,TRUE,"Error")</f>
        <v>1</v>
      </c>
      <c r="AP411" s="109" t="b">
        <f>IF(R411=FIRE0902!R20,TRUE,"Error")</f>
        <v>1</v>
      </c>
      <c r="AQ411" s="109" t="str">
        <f>IF(S411=FIRE0902!S20,TRUE,"Error")</f>
        <v>Error</v>
      </c>
      <c r="AR411" s="109" t="str">
        <f>IF(T411=FIRE0902!T20,TRUE,"Error")</f>
        <v>Error</v>
      </c>
      <c r="AS411" s="109" t="b">
        <f>IF(U411=FIRE0902!U20,TRUE,"Error")</f>
        <v>1</v>
      </c>
      <c r="AT411" s="109" t="b">
        <f>IF(V411=FIRE0902!V20,TRUE,"Error")</f>
        <v>1</v>
      </c>
      <c r="AU411" s="109" t="b">
        <f>IF(W411=FIRE0902!W20,TRUE,"Error")</f>
        <v>1</v>
      </c>
    </row>
    <row r="412" spans="1:47" x14ac:dyDescent="0.2">
      <c r="A412" s="109" t="s">
        <v>24</v>
      </c>
      <c r="B412" s="109" t="s">
        <v>21</v>
      </c>
      <c r="C412" s="109"/>
      <c r="D412" s="109">
        <f t="shared" si="195"/>
        <v>80</v>
      </c>
      <c r="E412" s="109">
        <f t="shared" si="196"/>
        <v>75</v>
      </c>
      <c r="F412" s="109">
        <f t="shared" si="196"/>
        <v>60</v>
      </c>
      <c r="G412" s="109">
        <f t="shared" si="196"/>
        <v>47</v>
      </c>
      <c r="H412" s="109">
        <f t="shared" si="196"/>
        <v>28</v>
      </c>
      <c r="I412" s="109">
        <f t="shared" si="196"/>
        <v>52</v>
      </c>
      <c r="J412" s="109">
        <f t="shared" si="196"/>
        <v>63</v>
      </c>
      <c r="K412" s="109">
        <f t="shared" si="196"/>
        <v>67</v>
      </c>
      <c r="L412" s="109">
        <f t="shared" si="196"/>
        <v>50</v>
      </c>
      <c r="M412" s="109">
        <f t="shared" si="196"/>
        <v>71</v>
      </c>
      <c r="N412" s="109">
        <f t="shared" si="196"/>
        <v>43</v>
      </c>
      <c r="O412" s="109">
        <f t="shared" si="196"/>
        <v>45</v>
      </c>
      <c r="P412" s="109">
        <f t="shared" si="196"/>
        <v>51</v>
      </c>
      <c r="Q412" s="109">
        <f t="shared" si="196"/>
        <v>63</v>
      </c>
      <c r="R412" s="109">
        <f t="shared" si="196"/>
        <v>72</v>
      </c>
      <c r="S412" s="109">
        <f t="shared" si="196"/>
        <v>867</v>
      </c>
      <c r="T412" s="109">
        <f t="shared" si="196"/>
        <v>0</v>
      </c>
      <c r="U412" s="109">
        <f t="shared" si="196"/>
        <v>0</v>
      </c>
      <c r="V412" s="109">
        <f t="shared" si="196"/>
        <v>0</v>
      </c>
      <c r="W412" s="109">
        <f t="shared" si="196"/>
        <v>0</v>
      </c>
      <c r="Y412" s="109" t="s">
        <v>24</v>
      </c>
      <c r="Z412" s="109" t="s">
        <v>21</v>
      </c>
      <c r="AA412" s="109"/>
      <c r="AB412" s="109" t="b">
        <f>IF(D412=FIRE0902!D21,TRUE,"Error")</f>
        <v>1</v>
      </c>
      <c r="AC412" s="109" t="b">
        <f>IF(E412=FIRE0902!E21,TRUE,"Error")</f>
        <v>1</v>
      </c>
      <c r="AD412" s="109" t="b">
        <f>IF(F412=FIRE0902!F21,TRUE,"Error")</f>
        <v>1</v>
      </c>
      <c r="AE412" s="109" t="b">
        <f>IF(G412=FIRE0902!G21,TRUE,"Error")</f>
        <v>1</v>
      </c>
      <c r="AF412" s="109" t="b">
        <f>IF(H412=FIRE0902!H21,TRUE,"Error")</f>
        <v>1</v>
      </c>
      <c r="AG412" s="109" t="b">
        <f>IF(I412=FIRE0902!I21,TRUE,"Error")</f>
        <v>1</v>
      </c>
      <c r="AH412" s="109" t="b">
        <f>IF(J412=FIRE0902!J21,TRUE,"Error")</f>
        <v>1</v>
      </c>
      <c r="AI412" s="109" t="b">
        <f>IF(K412=FIRE0902!K21,TRUE,"Error")</f>
        <v>1</v>
      </c>
      <c r="AJ412" s="109" t="b">
        <f>IF(L412=FIRE0902!L21,TRUE,"Error")</f>
        <v>1</v>
      </c>
      <c r="AK412" s="109" t="b">
        <f>IF(M412=FIRE0902!M21,TRUE,"Error")</f>
        <v>1</v>
      </c>
      <c r="AL412" s="109" t="b">
        <f>IF(N412=FIRE0902!N21,TRUE,"Error")</f>
        <v>1</v>
      </c>
      <c r="AM412" s="109" t="b">
        <f>IF(O412=FIRE0902!O21,TRUE,"Error")</f>
        <v>1</v>
      </c>
      <c r="AN412" s="109" t="b">
        <f>IF(P412=FIRE0902!P21,TRUE,"Error")</f>
        <v>1</v>
      </c>
      <c r="AO412" s="109" t="b">
        <f>IF(Q412=FIRE0902!Q21,TRUE,"Error")</f>
        <v>1</v>
      </c>
      <c r="AP412" s="109" t="b">
        <f>IF(R412=FIRE0902!R21,TRUE,"Error")</f>
        <v>1</v>
      </c>
      <c r="AQ412" s="109" t="str">
        <f>IF(S412=FIRE0902!S21,TRUE,"Error")</f>
        <v>Error</v>
      </c>
      <c r="AR412" s="109" t="str">
        <f>IF(T412=FIRE0902!T21,TRUE,"Error")</f>
        <v>Error</v>
      </c>
      <c r="AS412" s="109" t="b">
        <f>IF(U412=FIRE0902!U21,TRUE,"Error")</f>
        <v>1</v>
      </c>
      <c r="AT412" s="109" t="b">
        <f>IF(V412=FIRE0902!V21,TRUE,"Error")</f>
        <v>1</v>
      </c>
      <c r="AU412" s="109" t="b">
        <f>IF(W412=FIRE0902!W21,TRUE,"Error")</f>
        <v>1</v>
      </c>
    </row>
    <row r="413" spans="1:47" x14ac:dyDescent="0.2">
      <c r="A413" s="109" t="s">
        <v>24</v>
      </c>
      <c r="B413" s="109" t="s">
        <v>22</v>
      </c>
      <c r="C413" s="109"/>
      <c r="D413" s="109">
        <f t="shared" si="195"/>
        <v>207</v>
      </c>
      <c r="E413" s="109">
        <f t="shared" si="196"/>
        <v>173</v>
      </c>
      <c r="F413" s="109">
        <f t="shared" si="196"/>
        <v>166</v>
      </c>
      <c r="G413" s="109">
        <f t="shared" si="196"/>
        <v>146</v>
      </c>
      <c r="H413" s="109">
        <f t="shared" si="196"/>
        <v>140</v>
      </c>
      <c r="I413" s="109">
        <f t="shared" si="196"/>
        <v>136</v>
      </c>
      <c r="J413" s="109">
        <f t="shared" si="196"/>
        <v>156</v>
      </c>
      <c r="K413" s="109">
        <f t="shared" si="196"/>
        <v>123</v>
      </c>
      <c r="L413" s="109">
        <f t="shared" si="196"/>
        <v>106</v>
      </c>
      <c r="M413" s="109">
        <f t="shared" si="196"/>
        <v>123</v>
      </c>
      <c r="N413" s="109">
        <f t="shared" si="196"/>
        <v>80</v>
      </c>
      <c r="O413" s="109">
        <f t="shared" si="196"/>
        <v>115</v>
      </c>
      <c r="P413" s="109">
        <f t="shared" si="196"/>
        <v>106</v>
      </c>
      <c r="Q413" s="109">
        <f t="shared" si="196"/>
        <v>113</v>
      </c>
      <c r="R413" s="109">
        <f t="shared" si="196"/>
        <v>138</v>
      </c>
      <c r="S413" s="109">
        <f t="shared" si="196"/>
        <v>2028</v>
      </c>
      <c r="T413" s="109">
        <f t="shared" si="196"/>
        <v>0</v>
      </c>
      <c r="U413" s="109">
        <f t="shared" si="196"/>
        <v>0</v>
      </c>
      <c r="V413" s="109">
        <f t="shared" si="196"/>
        <v>0</v>
      </c>
      <c r="W413" s="109">
        <f t="shared" si="196"/>
        <v>0</v>
      </c>
      <c r="Y413" s="109" t="s">
        <v>24</v>
      </c>
      <c r="Z413" s="109" t="s">
        <v>22</v>
      </c>
      <c r="AA413" s="109"/>
      <c r="AB413" s="109" t="b">
        <f>IF(D413=FIRE0902!D22,TRUE,"Error")</f>
        <v>1</v>
      </c>
      <c r="AC413" s="109" t="b">
        <f>IF(E413=FIRE0902!E22,TRUE,"Error")</f>
        <v>1</v>
      </c>
      <c r="AD413" s="109" t="b">
        <f>IF(F413=FIRE0902!F22,TRUE,"Error")</f>
        <v>1</v>
      </c>
      <c r="AE413" s="109" t="b">
        <f>IF(G413=FIRE0902!G22,TRUE,"Error")</f>
        <v>1</v>
      </c>
      <c r="AF413" s="109" t="b">
        <f>IF(H413=FIRE0902!H22,TRUE,"Error")</f>
        <v>1</v>
      </c>
      <c r="AG413" s="109" t="b">
        <f>IF(I413=FIRE0902!I22,TRUE,"Error")</f>
        <v>1</v>
      </c>
      <c r="AH413" s="109" t="b">
        <f>IF(J413=FIRE0902!J22,TRUE,"Error")</f>
        <v>1</v>
      </c>
      <c r="AI413" s="109" t="b">
        <f>IF(K413=FIRE0902!K22,TRUE,"Error")</f>
        <v>1</v>
      </c>
      <c r="AJ413" s="109" t="b">
        <f>IF(L413=FIRE0902!L22,TRUE,"Error")</f>
        <v>1</v>
      </c>
      <c r="AK413" s="109" t="b">
        <f>IF(M413=FIRE0902!M22,TRUE,"Error")</f>
        <v>1</v>
      </c>
      <c r="AL413" s="109" t="b">
        <f>IF(N413=FIRE0902!N22,TRUE,"Error")</f>
        <v>1</v>
      </c>
      <c r="AM413" s="109" t="b">
        <f>IF(O413=FIRE0902!O22,TRUE,"Error")</f>
        <v>1</v>
      </c>
      <c r="AN413" s="109" t="b">
        <f>IF(P413=FIRE0902!P22,TRUE,"Error")</f>
        <v>1</v>
      </c>
      <c r="AO413" s="109" t="b">
        <f>IF(Q413=FIRE0902!Q22,TRUE,"Error")</f>
        <v>1</v>
      </c>
      <c r="AP413" s="109" t="b">
        <f>IF(R413=FIRE0902!R22,TRUE,"Error")</f>
        <v>1</v>
      </c>
      <c r="AQ413" s="109" t="str">
        <f>IF(S413=FIRE0902!S22,TRUE,"Error")</f>
        <v>Error</v>
      </c>
      <c r="AR413" s="109" t="str">
        <f>IF(T413=FIRE0902!T22,TRUE,"Error")</f>
        <v>Error</v>
      </c>
      <c r="AS413" s="109" t="b">
        <f>IF(U413=FIRE0902!U22,TRUE,"Error")</f>
        <v>1</v>
      </c>
      <c r="AT413" s="109" t="b">
        <f>IF(V413=FIRE0902!V22,TRUE,"Error")</f>
        <v>1</v>
      </c>
      <c r="AU413" s="109" t="b">
        <f>IF(W413=FIRE0902!W22,TRUE,"Error")</f>
        <v>1</v>
      </c>
    </row>
    <row r="414" spans="1:47" x14ac:dyDescent="0.2">
      <c r="A414" s="109" t="s">
        <v>24</v>
      </c>
      <c r="B414" s="109" t="s">
        <v>23</v>
      </c>
      <c r="C414" s="109"/>
      <c r="D414" s="109">
        <f t="shared" si="195"/>
        <v>175</v>
      </c>
      <c r="E414" s="109">
        <f t="shared" si="196"/>
        <v>175</v>
      </c>
      <c r="F414" s="109">
        <f t="shared" si="196"/>
        <v>109</v>
      </c>
      <c r="G414" s="109">
        <f t="shared" si="196"/>
        <v>75</v>
      </c>
      <c r="H414" s="109">
        <f t="shared" si="196"/>
        <v>94</v>
      </c>
      <c r="I414" s="109">
        <f t="shared" si="196"/>
        <v>79</v>
      </c>
      <c r="J414" s="109">
        <f t="shared" si="196"/>
        <v>59</v>
      </c>
      <c r="K414" s="109">
        <f t="shared" si="196"/>
        <v>92</v>
      </c>
      <c r="L414" s="109">
        <f t="shared" si="196"/>
        <v>82</v>
      </c>
      <c r="M414" s="109">
        <f t="shared" si="196"/>
        <v>89</v>
      </c>
      <c r="N414" s="109">
        <f t="shared" si="196"/>
        <v>60</v>
      </c>
      <c r="O414" s="109">
        <f t="shared" si="196"/>
        <v>70</v>
      </c>
      <c r="P414" s="109">
        <f t="shared" si="196"/>
        <v>92</v>
      </c>
      <c r="Q414" s="109">
        <f t="shared" si="196"/>
        <v>102</v>
      </c>
      <c r="R414" s="109">
        <f t="shared" si="196"/>
        <v>85</v>
      </c>
      <c r="S414" s="109">
        <f t="shared" si="196"/>
        <v>1438</v>
      </c>
      <c r="T414" s="109">
        <f t="shared" si="196"/>
        <v>0</v>
      </c>
      <c r="U414" s="109">
        <f t="shared" si="196"/>
        <v>0</v>
      </c>
      <c r="V414" s="109">
        <f t="shared" si="196"/>
        <v>0</v>
      </c>
      <c r="W414" s="109">
        <f t="shared" si="196"/>
        <v>0</v>
      </c>
      <c r="Y414" s="109" t="s">
        <v>24</v>
      </c>
      <c r="Z414" s="109" t="s">
        <v>23</v>
      </c>
      <c r="AA414" s="109"/>
      <c r="AB414" s="109" t="b">
        <f>IF(D414=FIRE0902!D23,TRUE,"Error")</f>
        <v>1</v>
      </c>
      <c r="AC414" s="109" t="b">
        <f>IF(E414=FIRE0902!E23,TRUE,"Error")</f>
        <v>1</v>
      </c>
      <c r="AD414" s="109" t="b">
        <f>IF(F414=FIRE0902!F23,TRUE,"Error")</f>
        <v>1</v>
      </c>
      <c r="AE414" s="109" t="b">
        <f>IF(G414=FIRE0902!G23,TRUE,"Error")</f>
        <v>1</v>
      </c>
      <c r="AF414" s="109" t="b">
        <f>IF(H414=FIRE0902!H23,TRUE,"Error")</f>
        <v>1</v>
      </c>
      <c r="AG414" s="109" t="b">
        <f>IF(I414=FIRE0902!I23,TRUE,"Error")</f>
        <v>1</v>
      </c>
      <c r="AH414" s="109" t="b">
        <f>IF(J414=FIRE0902!J23,TRUE,"Error")</f>
        <v>1</v>
      </c>
      <c r="AI414" s="109" t="b">
        <f>IF(K414=FIRE0902!K23,TRUE,"Error")</f>
        <v>1</v>
      </c>
      <c r="AJ414" s="109" t="b">
        <f>IF(L414=FIRE0902!L23,TRUE,"Error")</f>
        <v>1</v>
      </c>
      <c r="AK414" s="109" t="b">
        <f>IF(M414=FIRE0902!M23,TRUE,"Error")</f>
        <v>1</v>
      </c>
      <c r="AL414" s="109" t="b">
        <f>IF(N414=FIRE0902!N23,TRUE,"Error")</f>
        <v>1</v>
      </c>
      <c r="AM414" s="109" t="b">
        <f>IF(O414=FIRE0902!O23,TRUE,"Error")</f>
        <v>1</v>
      </c>
      <c r="AN414" s="109" t="b">
        <f>IF(P414=FIRE0902!P23,TRUE,"Error")</f>
        <v>1</v>
      </c>
      <c r="AO414" s="109" t="b">
        <f>IF(Q414=FIRE0902!Q23,TRUE,"Error")</f>
        <v>1</v>
      </c>
      <c r="AP414" s="109" t="b">
        <f>IF(R414=FIRE0902!R23,TRUE,"Error")</f>
        <v>1</v>
      </c>
      <c r="AQ414" s="109" t="str">
        <f>IF(S414=FIRE0902!S23,TRUE,"Error")</f>
        <v>Error</v>
      </c>
      <c r="AR414" s="109" t="str">
        <f>IF(T414=FIRE0902!T23,TRUE,"Error")</f>
        <v>Error</v>
      </c>
      <c r="AS414" s="109" t="b">
        <f>IF(U414=FIRE0902!U23,TRUE,"Error")</f>
        <v>1</v>
      </c>
      <c r="AT414" s="109" t="b">
        <f>IF(V414=FIRE0902!V23,TRUE,"Error")</f>
        <v>1</v>
      </c>
      <c r="AU414" s="109" t="b">
        <f>IF(W414=FIRE0902!W23,TRUE,"Error")</f>
        <v>1</v>
      </c>
    </row>
    <row r="415" spans="1:47" x14ac:dyDescent="0.2">
      <c r="A415" s="109" t="s">
        <v>25</v>
      </c>
      <c r="B415" s="109" t="s">
        <v>12</v>
      </c>
      <c r="C415" s="109"/>
      <c r="D415" s="109">
        <f>VLOOKUP($A415,'QA checks'!$A$305:$V$314,'QA checks'!D393,FALSE)</f>
        <v>11276</v>
      </c>
      <c r="E415" s="109">
        <f>VLOOKUP($A415,'QA checks'!$A$305:$V$314,'QA checks'!E393,FALSE)</f>
        <v>11504</v>
      </c>
      <c r="F415" s="109">
        <f>VLOOKUP($A415,'QA checks'!$A$305:$V$314,'QA checks'!F393,FALSE)</f>
        <v>3100</v>
      </c>
      <c r="G415" s="109">
        <f>VLOOKUP($A415,'QA checks'!$A$305:$V$314,'QA checks'!G393,FALSE)</f>
        <v>1740</v>
      </c>
      <c r="H415" s="109">
        <f>VLOOKUP($A415,'QA checks'!$A$305:$V$314,'QA checks'!H393,FALSE)</f>
        <v>1645</v>
      </c>
      <c r="I415" s="109">
        <f>VLOOKUP($A415,'QA checks'!$A$305:$V$314,'QA checks'!I393,FALSE)</f>
        <v>5506</v>
      </c>
      <c r="J415" s="109">
        <f>VLOOKUP($A415,'QA checks'!$A$305:$V$314,'QA checks'!J393,FALSE)</f>
        <v>7839</v>
      </c>
      <c r="K415" s="109">
        <f>VLOOKUP($A415,'QA checks'!$A$305:$V$314,'QA checks'!K393,FALSE)</f>
        <v>6676</v>
      </c>
      <c r="L415" s="109">
        <f>VLOOKUP($A415,'QA checks'!$A$305:$V$314,'QA checks'!L393,FALSE)</f>
        <v>4904</v>
      </c>
      <c r="M415" s="109">
        <f>VLOOKUP($A415,'QA checks'!$A$305:$V$314,'QA checks'!M393,FALSE)</f>
        <v>4494</v>
      </c>
      <c r="N415" s="109">
        <f>VLOOKUP($A415,'QA checks'!$A$305:$V$314,'QA checks'!N393,FALSE)</f>
        <v>3995</v>
      </c>
      <c r="O415" s="109">
        <f>VLOOKUP($A415,'QA checks'!$A$305:$V$314,'QA checks'!O393,FALSE)</f>
        <v>5671</v>
      </c>
      <c r="P415" s="109">
        <f>VLOOKUP($A415,'QA checks'!$A$305:$V$314,'QA checks'!P393,FALSE)</f>
        <v>6798</v>
      </c>
      <c r="Q415" s="109">
        <f>VLOOKUP($A415,'QA checks'!$A$305:$V$314,'QA checks'!Q393,FALSE)</f>
        <v>6503</v>
      </c>
      <c r="R415" s="109">
        <f>VLOOKUP($A415,'QA checks'!$A$305:$V$314,'QA checks'!R393,FALSE)</f>
        <v>6375</v>
      </c>
      <c r="S415" s="109">
        <f>VLOOKUP($A415,'QA checks'!$A$305:$V$314,'QA checks'!S393,FALSE)</f>
        <v>88026</v>
      </c>
      <c r="T415" s="109">
        <f>VLOOKUP($A415,'QA checks'!$A$305:$V$314,'QA checks'!T393,FALSE)</f>
        <v>0</v>
      </c>
      <c r="U415" s="109">
        <f>VLOOKUP($A415,'QA checks'!$A$305:$V$314,'QA checks'!U393,FALSE)</f>
        <v>0</v>
      </c>
      <c r="V415" s="109">
        <f>VLOOKUP($A415,'QA checks'!$A$305:$V$314,'QA checks'!V393,FALSE)</f>
        <v>0</v>
      </c>
      <c r="W415" s="109">
        <f>VLOOKUP($A415,'QA checks'!$A$305:$V$314,'QA checks'!W393,FALSE)</f>
        <v>0</v>
      </c>
      <c r="Y415" s="109" t="s">
        <v>25</v>
      </c>
      <c r="Z415" s="109" t="s">
        <v>12</v>
      </c>
      <c r="AA415" s="109"/>
      <c r="AB415" s="109" t="b">
        <f>IF(D415=FIRE0902!D24,TRUE,"Error")</f>
        <v>1</v>
      </c>
      <c r="AC415" s="109" t="b">
        <f>IF(E415=FIRE0902!E24,TRUE,"Error")</f>
        <v>1</v>
      </c>
      <c r="AD415" s="109" t="b">
        <f>IF(F415=FIRE0902!F24,TRUE,"Error")</f>
        <v>1</v>
      </c>
      <c r="AE415" s="109" t="b">
        <f>IF(G415=FIRE0902!G24,TRUE,"Error")</f>
        <v>1</v>
      </c>
      <c r="AF415" s="109" t="b">
        <f>IF(H415=FIRE0902!H24,TRUE,"Error")</f>
        <v>1</v>
      </c>
      <c r="AG415" s="109" t="b">
        <f>IF(I415=FIRE0902!I24,TRUE,"Error")</f>
        <v>1</v>
      </c>
      <c r="AH415" s="109" t="b">
        <f>IF(J415=FIRE0902!J24,TRUE,"Error")</f>
        <v>1</v>
      </c>
      <c r="AI415" s="109" t="b">
        <f>IF(K415=FIRE0902!K24,TRUE,"Error")</f>
        <v>1</v>
      </c>
      <c r="AJ415" s="109" t="b">
        <f>IF(L415=FIRE0902!L24,TRUE,"Error")</f>
        <v>1</v>
      </c>
      <c r="AK415" s="109" t="b">
        <f>IF(M415=FIRE0902!M24,TRUE,"Error")</f>
        <v>1</v>
      </c>
      <c r="AL415" s="109" t="b">
        <f>IF(N415=FIRE0902!N24,TRUE,"Error")</f>
        <v>1</v>
      </c>
      <c r="AM415" s="109" t="b">
        <f>IF(O415=FIRE0902!O24,TRUE,"Error")</f>
        <v>1</v>
      </c>
      <c r="AN415" s="109" t="b">
        <f>IF(P415=FIRE0902!P24,TRUE,"Error")</f>
        <v>1</v>
      </c>
      <c r="AO415" s="109" t="b">
        <f>IF(Q415=FIRE0902!Q24,TRUE,"Error")</f>
        <v>1</v>
      </c>
      <c r="AP415" s="109" t="b">
        <f>IF(R415=FIRE0902!R24,TRUE,"Error")</f>
        <v>1</v>
      </c>
      <c r="AQ415" s="109" t="str">
        <f>IF(S415=FIRE0902!S24,TRUE,"Error")</f>
        <v>Error</v>
      </c>
      <c r="AR415" s="109" t="str">
        <f>IF(T415=FIRE0902!T24,TRUE,"Error")</f>
        <v>Error</v>
      </c>
      <c r="AS415" s="109" t="b">
        <f>IF(U415=FIRE0902!U24,TRUE,"Error")</f>
        <v>1</v>
      </c>
      <c r="AT415" s="109" t="b">
        <f>IF(V415=FIRE0902!V24,TRUE,"Error")</f>
        <v>1</v>
      </c>
      <c r="AU415" s="109" t="b">
        <f>IF(W415=FIRE0902!W24,TRUE,"Error")</f>
        <v>1</v>
      </c>
    </row>
    <row r="416" spans="1:47" x14ac:dyDescent="0.2">
      <c r="A416" s="109" t="s">
        <v>25</v>
      </c>
      <c r="B416" s="109" t="s">
        <v>26</v>
      </c>
      <c r="C416" s="109"/>
      <c r="D416" s="109">
        <f>VLOOKUP($B416,'QA checks'!$A$305:$V$314,'QA checks'!D$393,FALSE)</f>
        <v>420</v>
      </c>
      <c r="E416" s="109">
        <f>VLOOKUP($B416,'QA checks'!$A$305:$V$314,'QA checks'!E$393,FALSE)</f>
        <v>432</v>
      </c>
      <c r="F416" s="109">
        <f>VLOOKUP($B416,'QA checks'!$A$305:$V$314,'QA checks'!F$393,FALSE)</f>
        <v>248</v>
      </c>
      <c r="G416" s="109">
        <f>VLOOKUP($B416,'QA checks'!$A$305:$V$314,'QA checks'!G$393,FALSE)</f>
        <v>211</v>
      </c>
      <c r="H416" s="109">
        <f>VLOOKUP($B416,'QA checks'!$A$305:$V$314,'QA checks'!H$393,FALSE)</f>
        <v>243</v>
      </c>
      <c r="I416" s="109">
        <f>VLOOKUP($B416,'QA checks'!$A$305:$V$314,'QA checks'!I$393,FALSE)</f>
        <v>394</v>
      </c>
      <c r="J416" s="109">
        <f>VLOOKUP($B416,'QA checks'!$A$305:$V$314,'QA checks'!J$393,FALSE)</f>
        <v>1005</v>
      </c>
      <c r="K416" s="109">
        <f>VLOOKUP($B416,'QA checks'!$A$305:$V$314,'QA checks'!K$393,FALSE)</f>
        <v>1683</v>
      </c>
      <c r="L416" s="109">
        <f>VLOOKUP($B416,'QA checks'!$A$305:$V$314,'QA checks'!L$393,FALSE)</f>
        <v>1894</v>
      </c>
      <c r="M416" s="109">
        <f>VLOOKUP($B416,'QA checks'!$A$305:$V$314,'QA checks'!M$393,FALSE)</f>
        <v>1623</v>
      </c>
      <c r="N416" s="109">
        <f>VLOOKUP($B416,'QA checks'!$A$305:$V$314,'QA checks'!N$393,FALSE)</f>
        <v>1824</v>
      </c>
      <c r="O416" s="109">
        <f>VLOOKUP($B416,'QA checks'!$A$305:$V$314,'QA checks'!O$393,FALSE)</f>
        <v>2259</v>
      </c>
      <c r="P416" s="109">
        <f>VLOOKUP($B416,'QA checks'!$A$305:$V$314,'QA checks'!P$393,FALSE)</f>
        <v>2982</v>
      </c>
      <c r="Q416" s="109">
        <f>VLOOKUP($B416,'QA checks'!$A$305:$V$314,'QA checks'!Q$393,FALSE)</f>
        <v>2849</v>
      </c>
      <c r="R416" s="109">
        <f>VLOOKUP($B416,'QA checks'!$A$305:$V$314,'QA checks'!R$393,FALSE)</f>
        <v>2542</v>
      </c>
      <c r="S416" s="109">
        <f>VLOOKUP($B416,'QA checks'!$A$305:$V$314,'QA checks'!S$393,FALSE)</f>
        <v>20609</v>
      </c>
      <c r="T416" s="109">
        <f>VLOOKUP($B416,'QA checks'!$A$305:$V$314,'QA checks'!T$393,FALSE)</f>
        <v>0</v>
      </c>
      <c r="U416" s="109">
        <f>VLOOKUP($B416,'QA checks'!$A$305:$V$314,'QA checks'!U$393,FALSE)</f>
        <v>0</v>
      </c>
      <c r="V416" s="109">
        <f>VLOOKUP($B416,'QA checks'!$A$305:$V$314,'QA checks'!V$393,FALSE)</f>
        <v>0</v>
      </c>
      <c r="W416" s="109">
        <f>VLOOKUP($B416,'QA checks'!$A$305:$V$314,'QA checks'!W$393,FALSE)</f>
        <v>0</v>
      </c>
      <c r="Y416" s="109" t="s">
        <v>25</v>
      </c>
      <c r="Z416" s="109" t="s">
        <v>26</v>
      </c>
      <c r="AA416" s="109"/>
      <c r="AB416" s="109" t="b">
        <f>IF(D416=FIRE0902!D25,TRUE,"Error")</f>
        <v>1</v>
      </c>
      <c r="AC416" s="109" t="b">
        <f>IF(E416=FIRE0902!E25,TRUE,"Error")</f>
        <v>1</v>
      </c>
      <c r="AD416" s="109" t="b">
        <f>IF(F416=FIRE0902!F25,TRUE,"Error")</f>
        <v>1</v>
      </c>
      <c r="AE416" s="109" t="b">
        <f>IF(G416=FIRE0902!G25,TRUE,"Error")</f>
        <v>1</v>
      </c>
      <c r="AF416" s="109" t="b">
        <f>IF(H416=FIRE0902!H25,TRUE,"Error")</f>
        <v>1</v>
      </c>
      <c r="AG416" s="109" t="b">
        <f>IF(I416=FIRE0902!I25,TRUE,"Error")</f>
        <v>1</v>
      </c>
      <c r="AH416" s="109" t="b">
        <f>IF(J416=FIRE0902!J25,TRUE,"Error")</f>
        <v>1</v>
      </c>
      <c r="AI416" s="109" t="b">
        <f>IF(K416=FIRE0902!K25,TRUE,"Error")</f>
        <v>1</v>
      </c>
      <c r="AJ416" s="109" t="b">
        <f>IF(L416=FIRE0902!L25,TRUE,"Error")</f>
        <v>1</v>
      </c>
      <c r="AK416" s="109" t="b">
        <f>IF(M416=FIRE0902!M25,TRUE,"Error")</f>
        <v>1</v>
      </c>
      <c r="AL416" s="109" t="b">
        <f>IF(N416=FIRE0902!N25,TRUE,"Error")</f>
        <v>1</v>
      </c>
      <c r="AM416" s="109" t="b">
        <f>IF(O416=FIRE0902!O25,TRUE,"Error")</f>
        <v>1</v>
      </c>
      <c r="AN416" s="109" t="b">
        <f>IF(P416=FIRE0902!P25,TRUE,"Error")</f>
        <v>1</v>
      </c>
      <c r="AO416" s="109" t="b">
        <f>IF(Q416=FIRE0902!Q25,TRUE,"Error")</f>
        <v>1</v>
      </c>
      <c r="AP416" s="109" t="b">
        <f>IF(R416=FIRE0902!R25,TRUE,"Error")</f>
        <v>1</v>
      </c>
      <c r="AQ416" s="109" t="str">
        <f>IF(S416=FIRE0902!S25,TRUE,"Error")</f>
        <v>Error</v>
      </c>
      <c r="AR416" s="109" t="str">
        <f>IF(T416=FIRE0902!T25,TRUE,"Error")</f>
        <v>Error</v>
      </c>
      <c r="AS416" s="109" t="b">
        <f>IF(U416=FIRE0902!U25,TRUE,"Error")</f>
        <v>1</v>
      </c>
      <c r="AT416" s="109" t="b">
        <f>IF(V416=FIRE0902!V25,TRUE,"Error")</f>
        <v>1</v>
      </c>
      <c r="AU416" s="109" t="b">
        <f>IF(W416=FIRE0902!W25,TRUE,"Error")</f>
        <v>1</v>
      </c>
    </row>
    <row r="417" spans="1:47" x14ac:dyDescent="0.2">
      <c r="A417" s="109" t="s">
        <v>25</v>
      </c>
      <c r="B417" s="109" t="s">
        <v>27</v>
      </c>
      <c r="C417" s="109"/>
      <c r="D417" s="109">
        <f>VLOOKUP($B417,'QA checks'!$A$305:$V$314,'QA checks'!D$393,FALSE)</f>
        <v>3037</v>
      </c>
      <c r="E417" s="109">
        <f>VLOOKUP($B417,'QA checks'!$A$305:$V$314,'QA checks'!E$393,FALSE)</f>
        <v>2782</v>
      </c>
      <c r="F417" s="109">
        <f>VLOOKUP($B417,'QA checks'!$A$305:$V$314,'QA checks'!F$393,FALSE)</f>
        <v>480</v>
      </c>
      <c r="G417" s="109">
        <f>VLOOKUP($B417,'QA checks'!$A$305:$V$314,'QA checks'!G$393,FALSE)</f>
        <v>142</v>
      </c>
      <c r="H417" s="109">
        <f>VLOOKUP($B417,'QA checks'!$A$305:$V$314,'QA checks'!H$393,FALSE)</f>
        <v>106</v>
      </c>
      <c r="I417" s="109">
        <f>VLOOKUP($B417,'QA checks'!$A$305:$V$314,'QA checks'!I$393,FALSE)</f>
        <v>942</v>
      </c>
      <c r="J417" s="109">
        <f>VLOOKUP($B417,'QA checks'!$A$305:$V$314,'QA checks'!J$393,FALSE)</f>
        <v>1183</v>
      </c>
      <c r="K417" s="109">
        <f>VLOOKUP($B417,'QA checks'!$A$305:$V$314,'QA checks'!K$393,FALSE)</f>
        <v>725</v>
      </c>
      <c r="L417" s="109">
        <f>VLOOKUP($B417,'QA checks'!$A$305:$V$314,'QA checks'!L$393,FALSE)</f>
        <v>173</v>
      </c>
      <c r="M417" s="109">
        <f>VLOOKUP($B417,'QA checks'!$A$305:$V$314,'QA checks'!M$393,FALSE)</f>
        <v>159</v>
      </c>
      <c r="N417" s="109">
        <f>VLOOKUP($B417,'QA checks'!$A$305:$V$314,'QA checks'!N$393,FALSE)</f>
        <v>109</v>
      </c>
      <c r="O417" s="109">
        <f>VLOOKUP($B417,'QA checks'!$A$305:$V$314,'QA checks'!O$393,FALSE)</f>
        <v>219</v>
      </c>
      <c r="P417" s="109">
        <f>VLOOKUP($B417,'QA checks'!$A$305:$V$314,'QA checks'!P$393,FALSE)</f>
        <v>236</v>
      </c>
      <c r="Q417" s="109">
        <f>VLOOKUP($B417,'QA checks'!$A$305:$V$314,'QA checks'!Q$393,FALSE)</f>
        <v>213</v>
      </c>
      <c r="R417" s="109">
        <f>VLOOKUP($B417,'QA checks'!$A$305:$V$314,'QA checks'!R$393,FALSE)</f>
        <v>235</v>
      </c>
      <c r="S417" s="109">
        <f>VLOOKUP($B417,'QA checks'!$A$305:$V$314,'QA checks'!S$393,FALSE)</f>
        <v>10741</v>
      </c>
      <c r="T417" s="109">
        <f>VLOOKUP($B417,'QA checks'!$A$305:$V$314,'QA checks'!T$393,FALSE)</f>
        <v>0</v>
      </c>
      <c r="U417" s="109">
        <f>VLOOKUP($B417,'QA checks'!$A$305:$V$314,'QA checks'!U$393,FALSE)</f>
        <v>0</v>
      </c>
      <c r="V417" s="109">
        <f>VLOOKUP($B417,'QA checks'!$A$305:$V$314,'QA checks'!V$393,FALSE)</f>
        <v>0</v>
      </c>
      <c r="W417" s="109">
        <f>VLOOKUP($B417,'QA checks'!$A$305:$V$314,'QA checks'!W$393,FALSE)</f>
        <v>0</v>
      </c>
      <c r="Y417" s="109" t="s">
        <v>25</v>
      </c>
      <c r="Z417" s="109" t="s">
        <v>27</v>
      </c>
      <c r="AA417" s="109"/>
      <c r="AB417" s="109" t="b">
        <f>IF(D417=FIRE0902!D26,TRUE,"Error")</f>
        <v>1</v>
      </c>
      <c r="AC417" s="109" t="b">
        <f>IF(E417=FIRE0902!E26,TRUE,"Error")</f>
        <v>1</v>
      </c>
      <c r="AD417" s="109" t="b">
        <f>IF(F417=FIRE0902!F26,TRUE,"Error")</f>
        <v>1</v>
      </c>
      <c r="AE417" s="109" t="b">
        <f>IF(G417=FIRE0902!G26,TRUE,"Error")</f>
        <v>1</v>
      </c>
      <c r="AF417" s="109" t="b">
        <f>IF(H417=FIRE0902!H26,TRUE,"Error")</f>
        <v>1</v>
      </c>
      <c r="AG417" s="109" t="b">
        <f>IF(I417=FIRE0902!I26,TRUE,"Error")</f>
        <v>1</v>
      </c>
      <c r="AH417" s="109" t="b">
        <f>IF(J417=FIRE0902!J26,TRUE,"Error")</f>
        <v>1</v>
      </c>
      <c r="AI417" s="109" t="b">
        <f>IF(K417=FIRE0902!K26,TRUE,"Error")</f>
        <v>1</v>
      </c>
      <c r="AJ417" s="109" t="b">
        <f>IF(L417=FIRE0902!L26,TRUE,"Error")</f>
        <v>1</v>
      </c>
      <c r="AK417" s="109" t="b">
        <f>IF(M417=FIRE0902!M26,TRUE,"Error")</f>
        <v>1</v>
      </c>
      <c r="AL417" s="109" t="b">
        <f>IF(N417=FIRE0902!N26,TRUE,"Error")</f>
        <v>1</v>
      </c>
      <c r="AM417" s="109" t="b">
        <f>IF(O417=FIRE0902!O26,TRUE,"Error")</f>
        <v>1</v>
      </c>
      <c r="AN417" s="109" t="b">
        <f>IF(P417=FIRE0902!P26,TRUE,"Error")</f>
        <v>1</v>
      </c>
      <c r="AO417" s="109" t="b">
        <f>IF(Q417=FIRE0902!Q26,TRUE,"Error")</f>
        <v>1</v>
      </c>
      <c r="AP417" s="109" t="b">
        <f>IF(R417=FIRE0902!R26,TRUE,"Error")</f>
        <v>1</v>
      </c>
      <c r="AQ417" s="109" t="str">
        <f>IF(S417=FIRE0902!S26,TRUE,"Error")</f>
        <v>Error</v>
      </c>
      <c r="AR417" s="109" t="str">
        <f>IF(T417=FIRE0902!T26,TRUE,"Error")</f>
        <v>Error</v>
      </c>
      <c r="AS417" s="109" t="b">
        <f>IF(U417=FIRE0902!U26,TRUE,"Error")</f>
        <v>1</v>
      </c>
      <c r="AT417" s="109" t="b">
        <f>IF(V417=FIRE0902!V26,TRUE,"Error")</f>
        <v>1</v>
      </c>
      <c r="AU417" s="109" t="b">
        <f>IF(W417=FIRE0902!W26,TRUE,"Error")</f>
        <v>1</v>
      </c>
    </row>
    <row r="418" spans="1:47" x14ac:dyDescent="0.2">
      <c r="A418" s="109" t="s">
        <v>25</v>
      </c>
      <c r="B418" s="109" t="s">
        <v>28</v>
      </c>
      <c r="C418" s="109"/>
      <c r="D418" s="109">
        <f>VLOOKUP($B418,'QA checks'!$A$305:$V$314,'QA checks'!D$393,FALSE)</f>
        <v>3265</v>
      </c>
      <c r="E418" s="109">
        <f>VLOOKUP($B418,'QA checks'!$A$305:$V$314,'QA checks'!E$393,FALSE)</f>
        <v>3699</v>
      </c>
      <c r="F418" s="109">
        <f>VLOOKUP($B418,'QA checks'!$A$305:$V$314,'QA checks'!F$393,FALSE)</f>
        <v>635</v>
      </c>
      <c r="G418" s="109">
        <f>VLOOKUP($B418,'QA checks'!$A$305:$V$314,'QA checks'!G$393,FALSE)</f>
        <v>106</v>
      </c>
      <c r="H418" s="109">
        <f>VLOOKUP($B418,'QA checks'!$A$305:$V$314,'QA checks'!H$393,FALSE)</f>
        <v>100</v>
      </c>
      <c r="I418" s="109">
        <f>VLOOKUP($B418,'QA checks'!$A$305:$V$314,'QA checks'!I$393,FALSE)</f>
        <v>1126</v>
      </c>
      <c r="J418" s="109">
        <f>VLOOKUP($B418,'QA checks'!$A$305:$V$314,'QA checks'!J$393,FALSE)</f>
        <v>2025</v>
      </c>
      <c r="K418" s="109">
        <f>VLOOKUP($B418,'QA checks'!$A$305:$V$314,'QA checks'!K$393,FALSE)</f>
        <v>1241</v>
      </c>
      <c r="L418" s="109">
        <f>VLOOKUP($B418,'QA checks'!$A$305:$V$314,'QA checks'!L$393,FALSE)</f>
        <v>402</v>
      </c>
      <c r="M418" s="109">
        <f>VLOOKUP($B418,'QA checks'!$A$305:$V$314,'QA checks'!M$393,FALSE)</f>
        <v>375</v>
      </c>
      <c r="N418" s="109">
        <f>VLOOKUP($B418,'QA checks'!$A$305:$V$314,'QA checks'!N$393,FALSE)</f>
        <v>301</v>
      </c>
      <c r="O418" s="109">
        <f>VLOOKUP($B418,'QA checks'!$A$305:$V$314,'QA checks'!O$393,FALSE)</f>
        <v>400</v>
      </c>
      <c r="P418" s="109">
        <f>VLOOKUP($B418,'QA checks'!$A$305:$V$314,'QA checks'!P$393,FALSE)</f>
        <v>456</v>
      </c>
      <c r="Q418" s="109">
        <f>VLOOKUP($B418,'QA checks'!$A$305:$V$314,'QA checks'!Q$393,FALSE)</f>
        <v>358</v>
      </c>
      <c r="R418" s="109">
        <f>VLOOKUP($B418,'QA checks'!$A$305:$V$314,'QA checks'!R$393,FALSE)</f>
        <v>519</v>
      </c>
      <c r="S418" s="109">
        <f>VLOOKUP($B418,'QA checks'!$A$305:$V$314,'QA checks'!S$393,FALSE)</f>
        <v>15008</v>
      </c>
      <c r="T418" s="109">
        <f>VLOOKUP($B418,'QA checks'!$A$305:$V$314,'QA checks'!T$393,FALSE)</f>
        <v>0</v>
      </c>
      <c r="U418" s="109">
        <f>VLOOKUP($B418,'QA checks'!$A$305:$V$314,'QA checks'!U$393,FALSE)</f>
        <v>0</v>
      </c>
      <c r="V418" s="109">
        <f>VLOOKUP($B418,'QA checks'!$A$305:$V$314,'QA checks'!V$393,FALSE)</f>
        <v>0</v>
      </c>
      <c r="W418" s="109">
        <f>VLOOKUP($B418,'QA checks'!$A$305:$V$314,'QA checks'!W$393,FALSE)</f>
        <v>0</v>
      </c>
      <c r="Y418" s="109" t="s">
        <v>25</v>
      </c>
      <c r="Z418" s="109" t="s">
        <v>28</v>
      </c>
      <c r="AA418" s="109"/>
      <c r="AB418" s="109" t="b">
        <f>IF(D418=FIRE0902!D27,TRUE,"Error")</f>
        <v>1</v>
      </c>
      <c r="AC418" s="109" t="b">
        <f>IF(E418=FIRE0902!E27,TRUE,"Error")</f>
        <v>1</v>
      </c>
      <c r="AD418" s="109" t="b">
        <f>IF(F418=FIRE0902!F27,TRUE,"Error")</f>
        <v>1</v>
      </c>
      <c r="AE418" s="109" t="b">
        <f>IF(G418=FIRE0902!G27,TRUE,"Error")</f>
        <v>1</v>
      </c>
      <c r="AF418" s="109" t="b">
        <f>IF(H418=FIRE0902!H27,TRUE,"Error")</f>
        <v>1</v>
      </c>
      <c r="AG418" s="109" t="b">
        <f>IF(I418=FIRE0902!I27,TRUE,"Error")</f>
        <v>1</v>
      </c>
      <c r="AH418" s="109" t="b">
        <f>IF(J418=FIRE0902!J27,TRUE,"Error")</f>
        <v>1</v>
      </c>
      <c r="AI418" s="109" t="b">
        <f>IF(K418=FIRE0902!K27,TRUE,"Error")</f>
        <v>1</v>
      </c>
      <c r="AJ418" s="109" t="b">
        <f>IF(L418=FIRE0902!L27,TRUE,"Error")</f>
        <v>1</v>
      </c>
      <c r="AK418" s="109" t="b">
        <f>IF(M418=FIRE0902!M27,TRUE,"Error")</f>
        <v>1</v>
      </c>
      <c r="AL418" s="109" t="b">
        <f>IF(N418=FIRE0902!N27,TRUE,"Error")</f>
        <v>1</v>
      </c>
      <c r="AM418" s="109" t="b">
        <f>IF(O418=FIRE0902!O27,TRUE,"Error")</f>
        <v>1</v>
      </c>
      <c r="AN418" s="109" t="b">
        <f>IF(P418=FIRE0902!P27,TRUE,"Error")</f>
        <v>1</v>
      </c>
      <c r="AO418" s="109" t="b">
        <f>IF(Q418=FIRE0902!Q27,TRUE,"Error")</f>
        <v>1</v>
      </c>
      <c r="AP418" s="109" t="b">
        <f>IF(R418=FIRE0902!R27,TRUE,"Error")</f>
        <v>1</v>
      </c>
      <c r="AQ418" s="109" t="str">
        <f>IF(S418=FIRE0902!S27,TRUE,"Error")</f>
        <v>Error</v>
      </c>
      <c r="AR418" s="109" t="str">
        <f>IF(T418=FIRE0902!T27,TRUE,"Error")</f>
        <v>Error</v>
      </c>
      <c r="AS418" s="109" t="b">
        <f>IF(U418=FIRE0902!U27,TRUE,"Error")</f>
        <v>1</v>
      </c>
      <c r="AT418" s="109" t="b">
        <f>IF(V418=FIRE0902!V27,TRUE,"Error")</f>
        <v>1</v>
      </c>
      <c r="AU418" s="109" t="b">
        <f>IF(W418=FIRE0902!W27,TRUE,"Error")</f>
        <v>1</v>
      </c>
    </row>
    <row r="419" spans="1:47" x14ac:dyDescent="0.2">
      <c r="A419" s="109" t="s">
        <v>25</v>
      </c>
      <c r="B419" s="109" t="s">
        <v>29</v>
      </c>
      <c r="C419" s="109"/>
      <c r="D419" s="109">
        <f>VLOOKUP($B419,'QA checks'!$A$305:$V$314,'QA checks'!D$393,FALSE)</f>
        <v>1662</v>
      </c>
      <c r="E419" s="109">
        <f>VLOOKUP($B419,'QA checks'!$A$305:$V$314,'QA checks'!E$393,FALSE)</f>
        <v>1894</v>
      </c>
      <c r="F419" s="109">
        <f>VLOOKUP($B419,'QA checks'!$A$305:$V$314,'QA checks'!F$393,FALSE)</f>
        <v>313</v>
      </c>
      <c r="G419" s="109">
        <f>VLOOKUP($B419,'QA checks'!$A$305:$V$314,'QA checks'!G$393,FALSE)</f>
        <v>108</v>
      </c>
      <c r="H419" s="109">
        <f>VLOOKUP($B419,'QA checks'!$A$305:$V$314,'QA checks'!H$393,FALSE)</f>
        <v>138</v>
      </c>
      <c r="I419" s="109">
        <f>VLOOKUP($B419,'QA checks'!$A$305:$V$314,'QA checks'!I$393,FALSE)</f>
        <v>493</v>
      </c>
      <c r="J419" s="109">
        <f>VLOOKUP($B419,'QA checks'!$A$305:$V$314,'QA checks'!J$393,FALSE)</f>
        <v>686</v>
      </c>
      <c r="K419" s="109">
        <f>VLOOKUP($B419,'QA checks'!$A$305:$V$314,'QA checks'!K$393,FALSE)</f>
        <v>491</v>
      </c>
      <c r="L419" s="109">
        <f>VLOOKUP($B419,'QA checks'!$A$305:$V$314,'QA checks'!L$393,FALSE)</f>
        <v>367</v>
      </c>
      <c r="M419" s="109">
        <f>VLOOKUP($B419,'QA checks'!$A$305:$V$314,'QA checks'!M$393,FALSE)</f>
        <v>331</v>
      </c>
      <c r="N419" s="109">
        <f>VLOOKUP($B419,'QA checks'!$A$305:$V$314,'QA checks'!N$393,FALSE)</f>
        <v>235</v>
      </c>
      <c r="O419" s="109">
        <f>VLOOKUP($B419,'QA checks'!$A$305:$V$314,'QA checks'!O$393,FALSE)</f>
        <v>334</v>
      </c>
      <c r="P419" s="109">
        <f>VLOOKUP($B419,'QA checks'!$A$305:$V$314,'QA checks'!P$393,FALSE)</f>
        <v>429</v>
      </c>
      <c r="Q419" s="109">
        <f>VLOOKUP($B419,'QA checks'!$A$305:$V$314,'QA checks'!Q$393,FALSE)</f>
        <v>363</v>
      </c>
      <c r="R419" s="109">
        <f>VLOOKUP($B419,'QA checks'!$A$305:$V$314,'QA checks'!R$393,FALSE)</f>
        <v>449</v>
      </c>
      <c r="S419" s="109">
        <f>VLOOKUP($B419,'QA checks'!$A$305:$V$314,'QA checks'!S$393,FALSE)</f>
        <v>8293</v>
      </c>
      <c r="T419" s="109">
        <f>VLOOKUP($B419,'QA checks'!$A$305:$V$314,'QA checks'!T$393,FALSE)</f>
        <v>0</v>
      </c>
      <c r="U419" s="109">
        <f>VLOOKUP($B419,'QA checks'!$A$305:$V$314,'QA checks'!U$393,FALSE)</f>
        <v>0</v>
      </c>
      <c r="V419" s="109">
        <f>VLOOKUP($B419,'QA checks'!$A$305:$V$314,'QA checks'!V$393,FALSE)</f>
        <v>0</v>
      </c>
      <c r="W419" s="109">
        <f>VLOOKUP($B419,'QA checks'!$A$305:$V$314,'QA checks'!W$393,FALSE)</f>
        <v>0</v>
      </c>
      <c r="Y419" s="109" t="s">
        <v>25</v>
      </c>
      <c r="Z419" s="109" t="s">
        <v>29</v>
      </c>
      <c r="AA419" s="109"/>
      <c r="AB419" s="109" t="b">
        <f>IF(D419=FIRE0902!D28,TRUE,"Error")</f>
        <v>1</v>
      </c>
      <c r="AC419" s="109" t="b">
        <f>IF(E419=FIRE0902!E28,TRUE,"Error")</f>
        <v>1</v>
      </c>
      <c r="AD419" s="109" t="b">
        <f>IF(F419=FIRE0902!F28,TRUE,"Error")</f>
        <v>1</v>
      </c>
      <c r="AE419" s="109" t="b">
        <f>IF(G419=FIRE0902!G28,TRUE,"Error")</f>
        <v>1</v>
      </c>
      <c r="AF419" s="109" t="b">
        <f>IF(H419=FIRE0902!H28,TRUE,"Error")</f>
        <v>1</v>
      </c>
      <c r="AG419" s="109" t="b">
        <f>IF(I419=FIRE0902!I28,TRUE,"Error")</f>
        <v>1</v>
      </c>
      <c r="AH419" s="109" t="b">
        <f>IF(J419=FIRE0902!J28,TRUE,"Error")</f>
        <v>1</v>
      </c>
      <c r="AI419" s="109" t="b">
        <f>IF(K419=FIRE0902!K28,TRUE,"Error")</f>
        <v>1</v>
      </c>
      <c r="AJ419" s="109" t="b">
        <f>IF(L419=FIRE0902!L28,TRUE,"Error")</f>
        <v>1</v>
      </c>
      <c r="AK419" s="109" t="b">
        <f>IF(M419=FIRE0902!M28,TRUE,"Error")</f>
        <v>1</v>
      </c>
      <c r="AL419" s="109" t="b">
        <f>IF(N419=FIRE0902!N28,TRUE,"Error")</f>
        <v>1</v>
      </c>
      <c r="AM419" s="109" t="b">
        <f>IF(O419=FIRE0902!O28,TRUE,"Error")</f>
        <v>1</v>
      </c>
      <c r="AN419" s="109" t="b">
        <f>IF(P419=FIRE0902!P28,TRUE,"Error")</f>
        <v>1</v>
      </c>
      <c r="AO419" s="109" t="b">
        <f>IF(Q419=FIRE0902!Q28,TRUE,"Error")</f>
        <v>1</v>
      </c>
      <c r="AP419" s="109" t="b">
        <f>IF(R419=FIRE0902!R28,TRUE,"Error")</f>
        <v>1</v>
      </c>
      <c r="AQ419" s="109" t="str">
        <f>IF(S419=FIRE0902!S28,TRUE,"Error")</f>
        <v>Error</v>
      </c>
      <c r="AR419" s="109" t="str">
        <f>IF(T419=FIRE0902!T28,TRUE,"Error")</f>
        <v>Error</v>
      </c>
      <c r="AS419" s="109" t="b">
        <f>IF(U419=FIRE0902!U28,TRUE,"Error")</f>
        <v>1</v>
      </c>
      <c r="AT419" s="109" t="b">
        <f>IF(V419=FIRE0902!V28,TRUE,"Error")</f>
        <v>1</v>
      </c>
      <c r="AU419" s="109" t="b">
        <f>IF(W419=FIRE0902!W28,TRUE,"Error")</f>
        <v>1</v>
      </c>
    </row>
    <row r="420" spans="1:47" x14ac:dyDescent="0.2">
      <c r="A420" s="109" t="s">
        <v>25</v>
      </c>
      <c r="B420" s="109" t="s">
        <v>30</v>
      </c>
      <c r="C420" s="109"/>
      <c r="D420" s="109">
        <f>VLOOKUP($B420,'QA checks'!$A$305:$V$314,'QA checks'!D$393,FALSE)</f>
        <v>38</v>
      </c>
      <c r="E420" s="109">
        <f>VLOOKUP($B420,'QA checks'!$A$305:$V$314,'QA checks'!E$393,FALSE)</f>
        <v>29</v>
      </c>
      <c r="F420" s="109">
        <f>VLOOKUP($B420,'QA checks'!$A$305:$V$314,'QA checks'!F$393,FALSE)</f>
        <v>12</v>
      </c>
      <c r="G420" s="109">
        <f>VLOOKUP($B420,'QA checks'!$A$305:$V$314,'QA checks'!G$393,FALSE)</f>
        <v>2</v>
      </c>
      <c r="H420" s="109">
        <f>VLOOKUP($B420,'QA checks'!$A$305:$V$314,'QA checks'!H$393,FALSE)</f>
        <v>3</v>
      </c>
      <c r="I420" s="109">
        <f>VLOOKUP($B420,'QA checks'!$A$305:$V$314,'QA checks'!I$393,FALSE)</f>
        <v>9</v>
      </c>
      <c r="J420" s="109">
        <f>VLOOKUP($B420,'QA checks'!$A$305:$V$314,'QA checks'!J$393,FALSE)</f>
        <v>12</v>
      </c>
      <c r="K420" s="109">
        <f>VLOOKUP($B420,'QA checks'!$A$305:$V$314,'QA checks'!K$393,FALSE)</f>
        <v>5</v>
      </c>
      <c r="L420" s="109">
        <f>VLOOKUP($B420,'QA checks'!$A$305:$V$314,'QA checks'!L$393,FALSE)</f>
        <v>4</v>
      </c>
      <c r="M420" s="109">
        <f>VLOOKUP($B420,'QA checks'!$A$305:$V$314,'QA checks'!M$393,FALSE)</f>
        <v>0</v>
      </c>
      <c r="N420" s="109">
        <f>VLOOKUP($B420,'QA checks'!$A$305:$V$314,'QA checks'!N$393,FALSE)</f>
        <v>2</v>
      </c>
      <c r="O420" s="109">
        <f>VLOOKUP($B420,'QA checks'!$A$305:$V$314,'QA checks'!O$393,FALSE)</f>
        <v>3</v>
      </c>
      <c r="P420" s="109">
        <f>VLOOKUP($B420,'QA checks'!$A$305:$V$314,'QA checks'!P$393,FALSE)</f>
        <v>2</v>
      </c>
      <c r="Q420" s="109">
        <f>VLOOKUP($B420,'QA checks'!$A$305:$V$314,'QA checks'!Q$393,FALSE)</f>
        <v>3</v>
      </c>
      <c r="R420" s="109">
        <f>VLOOKUP($B420,'QA checks'!$A$305:$V$314,'QA checks'!R$393,FALSE)</f>
        <v>11</v>
      </c>
      <c r="S420" s="109">
        <f>VLOOKUP($B420,'QA checks'!$A$305:$V$314,'QA checks'!S$393,FALSE)</f>
        <v>135</v>
      </c>
      <c r="T420" s="109">
        <f>VLOOKUP($B420,'QA checks'!$A$305:$V$314,'QA checks'!T$393,FALSE)</f>
        <v>0</v>
      </c>
      <c r="U420" s="109">
        <f>VLOOKUP($B420,'QA checks'!$A$305:$V$314,'QA checks'!U$393,FALSE)</f>
        <v>0</v>
      </c>
      <c r="V420" s="109">
        <f>VLOOKUP($B420,'QA checks'!$A$305:$V$314,'QA checks'!V$393,FALSE)</f>
        <v>0</v>
      </c>
      <c r="W420" s="109">
        <f>VLOOKUP($B420,'QA checks'!$A$305:$V$314,'QA checks'!W$393,FALSE)</f>
        <v>0</v>
      </c>
      <c r="Y420" s="109" t="s">
        <v>25</v>
      </c>
      <c r="Z420" s="109" t="s">
        <v>30</v>
      </c>
      <c r="AA420" s="109"/>
      <c r="AB420" s="109" t="b">
        <f>IF(D420=FIRE0902!D29,TRUE,"Error")</f>
        <v>1</v>
      </c>
      <c r="AC420" s="109" t="b">
        <f>IF(E420=FIRE0902!E29,TRUE,"Error")</f>
        <v>1</v>
      </c>
      <c r="AD420" s="109" t="b">
        <f>IF(F420=FIRE0902!F29,TRUE,"Error")</f>
        <v>1</v>
      </c>
      <c r="AE420" s="109" t="b">
        <f>IF(G420=FIRE0902!G29,TRUE,"Error")</f>
        <v>1</v>
      </c>
      <c r="AF420" s="109" t="b">
        <f>IF(H420=FIRE0902!H29,TRUE,"Error")</f>
        <v>1</v>
      </c>
      <c r="AG420" s="109" t="b">
        <f>IF(I420=FIRE0902!I29,TRUE,"Error")</f>
        <v>1</v>
      </c>
      <c r="AH420" s="109" t="b">
        <f>IF(J420=FIRE0902!J29,TRUE,"Error")</f>
        <v>1</v>
      </c>
      <c r="AI420" s="109" t="b">
        <f>IF(K420=FIRE0902!K29,TRUE,"Error")</f>
        <v>1</v>
      </c>
      <c r="AJ420" s="109" t="b">
        <f>IF(L420=FIRE0902!L29,TRUE,"Error")</f>
        <v>1</v>
      </c>
      <c r="AK420" s="109" t="b">
        <f>IF(M420=FIRE0902!M29,TRUE,"Error")</f>
        <v>1</v>
      </c>
      <c r="AL420" s="109" t="b">
        <f>IF(N420=FIRE0902!N29,TRUE,"Error")</f>
        <v>1</v>
      </c>
      <c r="AM420" s="109" t="b">
        <f>IF(O420=FIRE0902!O29,TRUE,"Error")</f>
        <v>1</v>
      </c>
      <c r="AN420" s="109" t="b">
        <f>IF(P420=FIRE0902!P29,TRUE,"Error")</f>
        <v>1</v>
      </c>
      <c r="AO420" s="109" t="b">
        <f>IF(Q420=FIRE0902!Q29,TRUE,"Error")</f>
        <v>1</v>
      </c>
      <c r="AP420" s="109" t="b">
        <f>IF(R420=FIRE0902!R29,TRUE,"Error")</f>
        <v>1</v>
      </c>
      <c r="AQ420" s="109" t="str">
        <f>IF(S420=FIRE0902!S29,TRUE,"Error")</f>
        <v>Error</v>
      </c>
      <c r="AR420" s="109" t="str">
        <f>IF(T420=FIRE0902!T29,TRUE,"Error")</f>
        <v>Error</v>
      </c>
      <c r="AS420" s="109" t="b">
        <f>IF(U420=FIRE0902!U29,TRUE,"Error")</f>
        <v>1</v>
      </c>
      <c r="AT420" s="109" t="b">
        <f>IF(V420=FIRE0902!V29,TRUE,"Error")</f>
        <v>1</v>
      </c>
      <c r="AU420" s="109" t="b">
        <f>IF(W420=FIRE0902!W29,TRUE,"Error")</f>
        <v>1</v>
      </c>
    </row>
    <row r="421" spans="1:47" x14ac:dyDescent="0.2">
      <c r="A421" s="109" t="s">
        <v>25</v>
      </c>
      <c r="B421" s="109" t="s">
        <v>31</v>
      </c>
      <c r="C421" s="109"/>
      <c r="D421" s="109">
        <f>VLOOKUP($B421,'QA checks'!$A$305:$V$314,'QA checks'!D$393,FALSE)</f>
        <v>1000</v>
      </c>
      <c r="E421" s="109">
        <f>VLOOKUP($B421,'QA checks'!$A$305:$V$314,'QA checks'!E$393,FALSE)</f>
        <v>892</v>
      </c>
      <c r="F421" s="109">
        <f>VLOOKUP($B421,'QA checks'!$A$305:$V$314,'QA checks'!F$393,FALSE)</f>
        <v>494</v>
      </c>
      <c r="G421" s="109">
        <f>VLOOKUP($B421,'QA checks'!$A$305:$V$314,'QA checks'!G$393,FALSE)</f>
        <v>487</v>
      </c>
      <c r="H421" s="109">
        <f>VLOOKUP($B421,'QA checks'!$A$305:$V$314,'QA checks'!H$393,FALSE)</f>
        <v>497</v>
      </c>
      <c r="I421" s="109">
        <f>VLOOKUP($B421,'QA checks'!$A$305:$V$314,'QA checks'!I$393,FALSE)</f>
        <v>695</v>
      </c>
      <c r="J421" s="109">
        <f>VLOOKUP($B421,'QA checks'!$A$305:$V$314,'QA checks'!J$393,FALSE)</f>
        <v>830</v>
      </c>
      <c r="K421" s="109">
        <f>VLOOKUP($B421,'QA checks'!$A$305:$V$314,'QA checks'!K$393,FALSE)</f>
        <v>958</v>
      </c>
      <c r="L421" s="109">
        <f>VLOOKUP($B421,'QA checks'!$A$305:$V$314,'QA checks'!L$393,FALSE)</f>
        <v>982</v>
      </c>
      <c r="M421" s="109">
        <f>VLOOKUP($B421,'QA checks'!$A$305:$V$314,'QA checks'!M$393,FALSE)</f>
        <v>953</v>
      </c>
      <c r="N421" s="109">
        <f>VLOOKUP($B421,'QA checks'!$A$305:$V$314,'QA checks'!N$393,FALSE)</f>
        <v>670</v>
      </c>
      <c r="O421" s="109">
        <f>VLOOKUP($B421,'QA checks'!$A$305:$V$314,'QA checks'!O$393,FALSE)</f>
        <v>1092</v>
      </c>
      <c r="P421" s="109">
        <f>VLOOKUP($B421,'QA checks'!$A$305:$V$314,'QA checks'!P$393,FALSE)</f>
        <v>1096</v>
      </c>
      <c r="Q421" s="109">
        <f>VLOOKUP($B421,'QA checks'!$A$305:$V$314,'QA checks'!Q$393,FALSE)</f>
        <v>1034</v>
      </c>
      <c r="R421" s="109">
        <f>VLOOKUP($B421,'QA checks'!$A$305:$V$314,'QA checks'!R$393,FALSE)</f>
        <v>903</v>
      </c>
      <c r="S421" s="109">
        <f>VLOOKUP($B421,'QA checks'!$A$305:$V$314,'QA checks'!S$393,FALSE)</f>
        <v>12583</v>
      </c>
      <c r="T421" s="109">
        <f>VLOOKUP($B421,'QA checks'!$A$305:$V$314,'QA checks'!T$393,FALSE)</f>
        <v>0</v>
      </c>
      <c r="U421" s="109">
        <f>VLOOKUP($B421,'QA checks'!$A$305:$V$314,'QA checks'!U$393,FALSE)</f>
        <v>0</v>
      </c>
      <c r="V421" s="109">
        <f>VLOOKUP($B421,'QA checks'!$A$305:$V$314,'QA checks'!V$393,FALSE)</f>
        <v>0</v>
      </c>
      <c r="W421" s="109">
        <f>VLOOKUP($B421,'QA checks'!$A$305:$V$314,'QA checks'!W$393,FALSE)</f>
        <v>0</v>
      </c>
      <c r="Y421" s="109" t="s">
        <v>25</v>
      </c>
      <c r="Z421" s="109" t="s">
        <v>31</v>
      </c>
      <c r="AA421" s="109"/>
      <c r="AB421" s="109" t="b">
        <f>IF(D421=FIRE0902!D30,TRUE,"Error")</f>
        <v>1</v>
      </c>
      <c r="AC421" s="109" t="b">
        <f>IF(E421=FIRE0902!E30,TRUE,"Error")</f>
        <v>1</v>
      </c>
      <c r="AD421" s="109" t="b">
        <f>IF(F421=FIRE0902!F30,TRUE,"Error")</f>
        <v>1</v>
      </c>
      <c r="AE421" s="109" t="b">
        <f>IF(G421=FIRE0902!G30,TRUE,"Error")</f>
        <v>1</v>
      </c>
      <c r="AF421" s="109" t="b">
        <f>IF(H421=FIRE0902!H30,TRUE,"Error")</f>
        <v>1</v>
      </c>
      <c r="AG421" s="109" t="b">
        <f>IF(I421=FIRE0902!I30,TRUE,"Error")</f>
        <v>1</v>
      </c>
      <c r="AH421" s="109" t="b">
        <f>IF(J421=FIRE0902!J30,TRUE,"Error")</f>
        <v>1</v>
      </c>
      <c r="AI421" s="109" t="b">
        <f>IF(K421=FIRE0902!K30,TRUE,"Error")</f>
        <v>1</v>
      </c>
      <c r="AJ421" s="109" t="b">
        <f>IF(L421=FIRE0902!L30,TRUE,"Error")</f>
        <v>1</v>
      </c>
      <c r="AK421" s="109" t="b">
        <f>IF(M421=FIRE0902!M30,TRUE,"Error")</f>
        <v>1</v>
      </c>
      <c r="AL421" s="109" t="b">
        <f>IF(N421=FIRE0902!N30,TRUE,"Error")</f>
        <v>1</v>
      </c>
      <c r="AM421" s="109" t="b">
        <f>IF(O421=FIRE0902!O30,TRUE,"Error")</f>
        <v>1</v>
      </c>
      <c r="AN421" s="109" t="b">
        <f>IF(P421=FIRE0902!P30,TRUE,"Error")</f>
        <v>1</v>
      </c>
      <c r="AO421" s="109" t="b">
        <f>IF(Q421=FIRE0902!Q30,TRUE,"Error")</f>
        <v>1</v>
      </c>
      <c r="AP421" s="109" t="b">
        <f>IF(R421=FIRE0902!R30,TRUE,"Error")</f>
        <v>1</v>
      </c>
      <c r="AQ421" s="109" t="str">
        <f>IF(S421=FIRE0902!S30,TRUE,"Error")</f>
        <v>Error</v>
      </c>
      <c r="AR421" s="109" t="str">
        <f>IF(T421=FIRE0902!T30,TRUE,"Error")</f>
        <v>Error</v>
      </c>
      <c r="AS421" s="109" t="b">
        <f>IF(U421=FIRE0902!U30,TRUE,"Error")</f>
        <v>1</v>
      </c>
      <c r="AT421" s="109" t="b">
        <f>IF(V421=FIRE0902!V30,TRUE,"Error")</f>
        <v>1</v>
      </c>
      <c r="AU421" s="109" t="b">
        <f>IF(W421=FIRE0902!W30,TRUE,"Error")</f>
        <v>1</v>
      </c>
    </row>
    <row r="422" spans="1:47" x14ac:dyDescent="0.2">
      <c r="A422" s="109" t="s">
        <v>25</v>
      </c>
      <c r="B422" s="109" t="s">
        <v>32</v>
      </c>
      <c r="C422" s="109"/>
      <c r="D422" s="109">
        <f>VLOOKUP($B422,'QA checks'!$A$305:$V$314,'QA checks'!D$393,FALSE)</f>
        <v>80</v>
      </c>
      <c r="E422" s="109">
        <f>VLOOKUP($B422,'QA checks'!$A$305:$V$314,'QA checks'!E$393,FALSE)</f>
        <v>80</v>
      </c>
      <c r="F422" s="109">
        <f>VLOOKUP($B422,'QA checks'!$A$305:$V$314,'QA checks'!F$393,FALSE)</f>
        <v>24</v>
      </c>
      <c r="G422" s="109">
        <f>VLOOKUP($B422,'QA checks'!$A$305:$V$314,'QA checks'!G$393,FALSE)</f>
        <v>16</v>
      </c>
      <c r="H422" s="109">
        <f>VLOOKUP($B422,'QA checks'!$A$305:$V$314,'QA checks'!H$393,FALSE)</f>
        <v>13</v>
      </c>
      <c r="I422" s="109">
        <f>VLOOKUP($B422,'QA checks'!$A$305:$V$314,'QA checks'!I$393,FALSE)</f>
        <v>43</v>
      </c>
      <c r="J422" s="109">
        <f>VLOOKUP($B422,'QA checks'!$A$305:$V$314,'QA checks'!J$393,FALSE)</f>
        <v>52</v>
      </c>
      <c r="K422" s="109">
        <f>VLOOKUP($B422,'QA checks'!$A$305:$V$314,'QA checks'!K$393,FALSE)</f>
        <v>30</v>
      </c>
      <c r="L422" s="109">
        <f>VLOOKUP($B422,'QA checks'!$A$305:$V$314,'QA checks'!L$393,FALSE)</f>
        <v>20</v>
      </c>
      <c r="M422" s="109">
        <f>VLOOKUP($B422,'QA checks'!$A$305:$V$314,'QA checks'!M$393,FALSE)</f>
        <v>18</v>
      </c>
      <c r="N422" s="109">
        <f>VLOOKUP($B422,'QA checks'!$A$305:$V$314,'QA checks'!N$393,FALSE)</f>
        <v>5</v>
      </c>
      <c r="O422" s="109">
        <f>VLOOKUP($B422,'QA checks'!$A$305:$V$314,'QA checks'!O$393,FALSE)</f>
        <v>10</v>
      </c>
      <c r="P422" s="109">
        <f>VLOOKUP($B422,'QA checks'!$A$305:$V$314,'QA checks'!P$393,FALSE)</f>
        <v>15</v>
      </c>
      <c r="Q422" s="109">
        <f>VLOOKUP($B422,'QA checks'!$A$305:$V$314,'QA checks'!Q$393,FALSE)</f>
        <v>13</v>
      </c>
      <c r="R422" s="109">
        <f>VLOOKUP($B422,'QA checks'!$A$305:$V$314,'QA checks'!R$393,FALSE)</f>
        <v>20</v>
      </c>
      <c r="S422" s="109">
        <f>VLOOKUP($B422,'QA checks'!$A$305:$V$314,'QA checks'!S$393,FALSE)</f>
        <v>439</v>
      </c>
      <c r="T422" s="109">
        <f>VLOOKUP($B422,'QA checks'!$A$305:$V$314,'QA checks'!T$393,FALSE)</f>
        <v>0</v>
      </c>
      <c r="U422" s="109">
        <f>VLOOKUP($B422,'QA checks'!$A$305:$V$314,'QA checks'!U$393,FALSE)</f>
        <v>0</v>
      </c>
      <c r="V422" s="109">
        <f>VLOOKUP($B422,'QA checks'!$A$305:$V$314,'QA checks'!V$393,FALSE)</f>
        <v>0</v>
      </c>
      <c r="W422" s="109">
        <f>VLOOKUP($B422,'QA checks'!$A$305:$V$314,'QA checks'!W$393,FALSE)</f>
        <v>0</v>
      </c>
      <c r="Y422" s="109" t="s">
        <v>25</v>
      </c>
      <c r="Z422" s="109" t="s">
        <v>32</v>
      </c>
      <c r="AA422" s="109"/>
      <c r="AB422" s="109" t="b">
        <f>IF(D422=FIRE0902!D31,TRUE,"Error")</f>
        <v>1</v>
      </c>
      <c r="AC422" s="109" t="b">
        <f>IF(E422=FIRE0902!E31,TRUE,"Error")</f>
        <v>1</v>
      </c>
      <c r="AD422" s="109" t="b">
        <f>IF(F422=FIRE0902!F31,TRUE,"Error")</f>
        <v>1</v>
      </c>
      <c r="AE422" s="109" t="b">
        <f>IF(G422=FIRE0902!G31,TRUE,"Error")</f>
        <v>1</v>
      </c>
      <c r="AF422" s="109" t="b">
        <f>IF(H422=FIRE0902!H31,TRUE,"Error")</f>
        <v>1</v>
      </c>
      <c r="AG422" s="109" t="b">
        <f>IF(I422=FIRE0902!I31,TRUE,"Error")</f>
        <v>1</v>
      </c>
      <c r="AH422" s="109" t="b">
        <f>IF(J422=FIRE0902!J31,TRUE,"Error")</f>
        <v>1</v>
      </c>
      <c r="AI422" s="109" t="b">
        <f>IF(K422=FIRE0902!K31,TRUE,"Error")</f>
        <v>1</v>
      </c>
      <c r="AJ422" s="109" t="b">
        <f>IF(L422=FIRE0902!L31,TRUE,"Error")</f>
        <v>1</v>
      </c>
      <c r="AK422" s="109" t="b">
        <f>IF(M422=FIRE0902!M31,TRUE,"Error")</f>
        <v>1</v>
      </c>
      <c r="AL422" s="109" t="b">
        <f>IF(N422=FIRE0902!N31,TRUE,"Error")</f>
        <v>1</v>
      </c>
      <c r="AM422" s="109" t="b">
        <f>IF(O422=FIRE0902!O31,TRUE,"Error")</f>
        <v>1</v>
      </c>
      <c r="AN422" s="109" t="b">
        <f>IF(P422=FIRE0902!P31,TRUE,"Error")</f>
        <v>1</v>
      </c>
      <c r="AO422" s="109" t="b">
        <f>IF(Q422=FIRE0902!Q31,TRUE,"Error")</f>
        <v>1</v>
      </c>
      <c r="AP422" s="109" t="b">
        <f>IF(R422=FIRE0902!R31,TRUE,"Error")</f>
        <v>1</v>
      </c>
      <c r="AQ422" s="109" t="str">
        <f>IF(S422=FIRE0902!S31,TRUE,"Error")</f>
        <v>Error</v>
      </c>
      <c r="AR422" s="109" t="str">
        <f>IF(T422=FIRE0902!T31,TRUE,"Error")</f>
        <v>Error</v>
      </c>
      <c r="AS422" s="109" t="b">
        <f>IF(U422=FIRE0902!U31,TRUE,"Error")</f>
        <v>1</v>
      </c>
      <c r="AT422" s="109" t="b">
        <f>IF(V422=FIRE0902!V31,TRUE,"Error")</f>
        <v>1</v>
      </c>
      <c r="AU422" s="109" t="b">
        <f>IF(W422=FIRE0902!W31,TRUE,"Error")</f>
        <v>1</v>
      </c>
    </row>
    <row r="423" spans="1:47" x14ac:dyDescent="0.2">
      <c r="A423" s="109" t="s">
        <v>25</v>
      </c>
      <c r="B423" s="109" t="s">
        <v>23</v>
      </c>
      <c r="C423" s="109"/>
      <c r="D423" s="109">
        <f>VLOOKUP($B423,'QA checks'!$A$305:$V$314,'QA checks'!D$393,FALSE)</f>
        <v>1774</v>
      </c>
      <c r="E423" s="109">
        <f>VLOOKUP($B423,'QA checks'!$A$305:$V$314,'QA checks'!E$393,FALSE)</f>
        <v>1696</v>
      </c>
      <c r="F423" s="109">
        <f>VLOOKUP($B423,'QA checks'!$A$305:$V$314,'QA checks'!F$393,FALSE)</f>
        <v>586</v>
      </c>
      <c r="G423" s="109">
        <f>VLOOKUP($B423,'QA checks'!$A$305:$V$314,'QA checks'!G$393,FALSE)</f>
        <v>466</v>
      </c>
      <c r="H423" s="109">
        <f>VLOOKUP($B423,'QA checks'!$A$305:$V$314,'QA checks'!H$393,FALSE)</f>
        <v>401</v>
      </c>
      <c r="I423" s="109">
        <f>VLOOKUP($B423,'QA checks'!$A$305:$V$314,'QA checks'!I$393,FALSE)</f>
        <v>1175</v>
      </c>
      <c r="J423" s="109">
        <f>VLOOKUP($B423,'QA checks'!$A$305:$V$314,'QA checks'!J$393,FALSE)</f>
        <v>983</v>
      </c>
      <c r="K423" s="109">
        <f>VLOOKUP($B423,'QA checks'!$A$305:$V$314,'QA checks'!K$393,FALSE)</f>
        <v>926</v>
      </c>
      <c r="L423" s="109">
        <f>VLOOKUP($B423,'QA checks'!$A$305:$V$314,'QA checks'!L$393,FALSE)</f>
        <v>733</v>
      </c>
      <c r="M423" s="109">
        <f>VLOOKUP($B423,'QA checks'!$A$305:$V$314,'QA checks'!M$393,FALSE)</f>
        <v>731</v>
      </c>
      <c r="N423" s="109">
        <f>VLOOKUP($B423,'QA checks'!$A$305:$V$314,'QA checks'!N$393,FALSE)</f>
        <v>510</v>
      </c>
      <c r="O423" s="109">
        <f>VLOOKUP($B423,'QA checks'!$A$305:$V$314,'QA checks'!O$393,FALSE)</f>
        <v>809</v>
      </c>
      <c r="P423" s="109">
        <f>VLOOKUP($B423,'QA checks'!$A$305:$V$314,'QA checks'!P$393,FALSE)</f>
        <v>942</v>
      </c>
      <c r="Q423" s="109">
        <f>VLOOKUP($B423,'QA checks'!$A$305:$V$314,'QA checks'!Q$393,FALSE)</f>
        <v>949</v>
      </c>
      <c r="R423" s="109">
        <f>VLOOKUP($B423,'QA checks'!$A$305:$V$314,'QA checks'!R$393,FALSE)</f>
        <v>939</v>
      </c>
      <c r="S423" s="109">
        <f>VLOOKUP($B423,'QA checks'!$A$305:$V$314,'QA checks'!S$393,FALSE)</f>
        <v>13620</v>
      </c>
      <c r="T423" s="109">
        <f>VLOOKUP($B423,'QA checks'!$A$305:$V$314,'QA checks'!T$393,FALSE)</f>
        <v>0</v>
      </c>
      <c r="U423" s="109">
        <f>VLOOKUP($B423,'QA checks'!$A$305:$V$314,'QA checks'!U$393,FALSE)</f>
        <v>0</v>
      </c>
      <c r="V423" s="109">
        <f>VLOOKUP($B423,'QA checks'!$A$305:$V$314,'QA checks'!V$393,FALSE)</f>
        <v>0</v>
      </c>
      <c r="W423" s="109">
        <f>VLOOKUP($B423,'QA checks'!$A$305:$V$314,'QA checks'!W$393,FALSE)</f>
        <v>0</v>
      </c>
      <c r="Y423" s="109" t="s">
        <v>25</v>
      </c>
      <c r="Z423" s="109" t="s">
        <v>23</v>
      </c>
      <c r="AA423" s="109"/>
      <c r="AB423" s="109" t="b">
        <f>IF(D423=FIRE0902!D32,TRUE,"Error")</f>
        <v>1</v>
      </c>
      <c r="AC423" s="109" t="b">
        <f>IF(E423=FIRE0902!E32,TRUE,"Error")</f>
        <v>1</v>
      </c>
      <c r="AD423" s="109" t="b">
        <f>IF(F423=FIRE0902!F32,TRUE,"Error")</f>
        <v>1</v>
      </c>
      <c r="AE423" s="109" t="b">
        <f>IF(G423=FIRE0902!G32,TRUE,"Error")</f>
        <v>1</v>
      </c>
      <c r="AF423" s="109" t="b">
        <f>IF(H423=FIRE0902!H32,TRUE,"Error")</f>
        <v>1</v>
      </c>
      <c r="AG423" s="109" t="b">
        <f>IF(I423=FIRE0902!I32,TRUE,"Error")</f>
        <v>1</v>
      </c>
      <c r="AH423" s="109" t="b">
        <f>IF(J423=FIRE0902!J32,TRUE,"Error")</f>
        <v>1</v>
      </c>
      <c r="AI423" s="109" t="b">
        <f>IF(K423=FIRE0902!K32,TRUE,"Error")</f>
        <v>1</v>
      </c>
      <c r="AJ423" s="109" t="b">
        <f>IF(L423=FIRE0902!L32,TRUE,"Error")</f>
        <v>1</v>
      </c>
      <c r="AK423" s="109" t="b">
        <f>IF(M423=FIRE0902!M32,TRUE,"Error")</f>
        <v>1</v>
      </c>
      <c r="AL423" s="109" t="b">
        <f>IF(N423=FIRE0902!N32,TRUE,"Error")</f>
        <v>1</v>
      </c>
      <c r="AM423" s="109" t="b">
        <f>IF(O423=FIRE0902!O32,TRUE,"Error")</f>
        <v>1</v>
      </c>
      <c r="AN423" s="109" t="b">
        <f>IF(P423=FIRE0902!P32,TRUE,"Error")</f>
        <v>1</v>
      </c>
      <c r="AO423" s="109" t="b">
        <f>IF(Q423=FIRE0902!Q32,TRUE,"Error")</f>
        <v>1</v>
      </c>
      <c r="AP423" s="109" t="b">
        <f>IF(R423=FIRE0902!R32,TRUE,"Error")</f>
        <v>1</v>
      </c>
      <c r="AQ423" s="109" t="str">
        <f>IF(S423=FIRE0902!S32,TRUE,"Error")</f>
        <v>Error</v>
      </c>
      <c r="AR423" s="109" t="str">
        <f>IF(T423=FIRE0902!T32,TRUE,"Error")</f>
        <v>Error</v>
      </c>
      <c r="AS423" s="109" t="b">
        <f>IF(U423=FIRE0902!U32,TRUE,"Error")</f>
        <v>1</v>
      </c>
      <c r="AT423" s="109" t="b">
        <f>IF(V423=FIRE0902!V32,TRUE,"Error")</f>
        <v>1</v>
      </c>
      <c r="AU423" s="109" t="b">
        <f>IF(W423=FIRE0902!W32,TRUE,"Error")</f>
        <v>1</v>
      </c>
    </row>
    <row r="424" spans="1:47" x14ac:dyDescent="0.2">
      <c r="A424" s="109" t="s">
        <v>25</v>
      </c>
      <c r="B424" s="109" t="s">
        <v>33</v>
      </c>
      <c r="C424" s="109"/>
      <c r="D424" s="109">
        <f>VLOOKUP($B424,'QA checks'!$A$305:$V$314,'QA checks'!D$393,FALSE)</f>
        <v>0</v>
      </c>
      <c r="E424" s="109">
        <f>VLOOKUP($B424,'QA checks'!$A$305:$V$314,'QA checks'!E$393,FALSE)</f>
        <v>0</v>
      </c>
      <c r="F424" s="109">
        <f>VLOOKUP($B424,'QA checks'!$A$305:$V$314,'QA checks'!F$393,FALSE)</f>
        <v>308</v>
      </c>
      <c r="G424" s="109">
        <f>VLOOKUP($B424,'QA checks'!$A$305:$V$314,'QA checks'!G$393,FALSE)</f>
        <v>202</v>
      </c>
      <c r="H424" s="109">
        <f>VLOOKUP($B424,'QA checks'!$A$305:$V$314,'QA checks'!H$393,FALSE)</f>
        <v>144</v>
      </c>
      <c r="I424" s="109">
        <f>VLOOKUP($B424,'QA checks'!$A$305:$V$314,'QA checks'!I$393,FALSE)</f>
        <v>629</v>
      </c>
      <c r="J424" s="109">
        <f>VLOOKUP($B424,'QA checks'!$A$305:$V$314,'QA checks'!J$393,FALSE)</f>
        <v>1063</v>
      </c>
      <c r="K424" s="109">
        <f>VLOOKUP($B424,'QA checks'!$A$305:$V$314,'QA checks'!K$393,FALSE)</f>
        <v>617</v>
      </c>
      <c r="L424" s="109">
        <f>VLOOKUP($B424,'QA checks'!$A$305:$V$314,'QA checks'!L$393,FALSE)</f>
        <v>329</v>
      </c>
      <c r="M424" s="109">
        <f>VLOOKUP($B424,'QA checks'!$A$305:$V$314,'QA checks'!M$393,FALSE)</f>
        <v>304</v>
      </c>
      <c r="N424" s="109">
        <f>VLOOKUP($B424,'QA checks'!$A$305:$V$314,'QA checks'!N$393,FALSE)</f>
        <v>339</v>
      </c>
      <c r="O424" s="109">
        <f>VLOOKUP($B424,'QA checks'!$A$305:$V$314,'QA checks'!O$393,FALSE)</f>
        <v>545</v>
      </c>
      <c r="P424" s="109">
        <f>VLOOKUP($B424,'QA checks'!$A$305:$V$314,'QA checks'!P$393,FALSE)</f>
        <v>640</v>
      </c>
      <c r="Q424" s="109">
        <f>VLOOKUP($B424,'QA checks'!$A$305:$V$314,'QA checks'!Q$393,FALSE)</f>
        <v>721</v>
      </c>
      <c r="R424" s="109">
        <f>VLOOKUP($B424,'QA checks'!$A$305:$V$314,'QA checks'!R$393,FALSE)</f>
        <v>757</v>
      </c>
      <c r="S424" s="109">
        <f>VLOOKUP($B424,'QA checks'!$A$305:$V$314,'QA checks'!S$393,FALSE)</f>
        <v>6598</v>
      </c>
      <c r="T424" s="109">
        <f>VLOOKUP($B424,'QA checks'!$A$305:$V$314,'QA checks'!T$393,FALSE)</f>
        <v>0</v>
      </c>
      <c r="U424" s="109">
        <f>VLOOKUP($B424,'QA checks'!$A$305:$V$314,'QA checks'!U$393,FALSE)</f>
        <v>0</v>
      </c>
      <c r="V424" s="109">
        <f>VLOOKUP($B424,'QA checks'!$A$305:$V$314,'QA checks'!V$393,FALSE)</f>
        <v>0</v>
      </c>
      <c r="W424" s="109">
        <f>VLOOKUP($B424,'QA checks'!$A$305:$V$314,'QA checks'!W$393,FALSE)</f>
        <v>0</v>
      </c>
      <c r="Y424" s="109" t="s">
        <v>25</v>
      </c>
      <c r="Z424" s="109" t="s">
        <v>33</v>
      </c>
      <c r="AA424" s="109"/>
      <c r="AB424" s="109" t="b">
        <f>IF(D424=FIRE0902!D33,TRUE,"Error")</f>
        <v>1</v>
      </c>
      <c r="AC424" s="109" t="b">
        <f>IF(E424=FIRE0902!E33,TRUE,"Error")</f>
        <v>1</v>
      </c>
      <c r="AD424" s="109" t="b">
        <f>IF(F424=FIRE0902!F33,TRUE,"Error")</f>
        <v>1</v>
      </c>
      <c r="AE424" s="109" t="b">
        <f>IF(G424=FIRE0902!G33,TRUE,"Error")</f>
        <v>1</v>
      </c>
      <c r="AF424" s="109" t="b">
        <f>IF(H424=FIRE0902!H33,TRUE,"Error")</f>
        <v>1</v>
      </c>
      <c r="AG424" s="109" t="b">
        <f>IF(I424=FIRE0902!I33,TRUE,"Error")</f>
        <v>1</v>
      </c>
      <c r="AH424" s="109" t="b">
        <f>IF(J424=FIRE0902!J33,TRUE,"Error")</f>
        <v>1</v>
      </c>
      <c r="AI424" s="109" t="b">
        <f>IF(K424=FIRE0902!K33,TRUE,"Error")</f>
        <v>1</v>
      </c>
      <c r="AJ424" s="109" t="b">
        <f>IF(L424=FIRE0902!L33,TRUE,"Error")</f>
        <v>1</v>
      </c>
      <c r="AK424" s="109" t="b">
        <f>IF(M424=FIRE0902!M33,TRUE,"Error")</f>
        <v>1</v>
      </c>
      <c r="AL424" s="109" t="b">
        <f>IF(N424=FIRE0902!N33,TRUE,"Error")</f>
        <v>1</v>
      </c>
      <c r="AM424" s="109" t="b">
        <f>IF(O424=FIRE0902!O33,TRUE,"Error")</f>
        <v>1</v>
      </c>
      <c r="AN424" s="109" t="b">
        <f>IF(P424=FIRE0902!P33,TRUE,"Error")</f>
        <v>1</v>
      </c>
      <c r="AO424" s="109" t="b">
        <f>IF(Q424=FIRE0902!Q33,TRUE,"Error")</f>
        <v>1</v>
      </c>
      <c r="AP424" s="109" t="b">
        <f>IF(R424=FIRE0902!R33,TRUE,"Error")</f>
        <v>1</v>
      </c>
      <c r="AQ424" s="109" t="str">
        <f>IF(S424=FIRE0902!S33,TRUE,"Error")</f>
        <v>Error</v>
      </c>
      <c r="AR424" s="109" t="str">
        <f>IF(T424=FIRE0902!T33,TRUE,"Error")</f>
        <v>Error</v>
      </c>
      <c r="AS424" s="109" t="b">
        <f>IF(U424=FIRE0902!U33,TRUE,"Error")</f>
        <v>1</v>
      </c>
      <c r="AT424" s="109" t="b">
        <f>IF(V424=FIRE0902!V33,TRUE,"Error")</f>
        <v>1</v>
      </c>
      <c r="AU424" s="109" t="b">
        <f>IF(W424=FIRE0902!W33,TRUE,"Error")</f>
        <v>1</v>
      </c>
    </row>
    <row r="425" spans="1:47" x14ac:dyDescent="0.2">
      <c r="A425" s="109" t="s">
        <v>34</v>
      </c>
      <c r="B425" s="109" t="s">
        <v>12</v>
      </c>
      <c r="C425" s="109"/>
      <c r="D425" s="109">
        <f>VLOOKUP($A425,'QA checks'!$A$295:$V$304,'QA checks'!D$393,FALSE)</f>
        <v>0</v>
      </c>
      <c r="E425" s="109">
        <f>VLOOKUP($A425,'QA checks'!$A$295:$V$304,'QA checks'!E$393,FALSE)</f>
        <v>576</v>
      </c>
      <c r="F425" s="109">
        <f>VLOOKUP($A425,'QA checks'!$A$295:$V$304,'QA checks'!F$393,FALSE)</f>
        <v>11589</v>
      </c>
      <c r="G425" s="109">
        <f>VLOOKUP($A425,'QA checks'!$A$295:$V$304,'QA checks'!G$393,FALSE)</f>
        <v>11915</v>
      </c>
      <c r="H425" s="109">
        <f>VLOOKUP($A425,'QA checks'!$A$295:$V$304,'QA checks'!H$393,FALSE)</f>
        <v>14168</v>
      </c>
      <c r="I425" s="109">
        <f>VLOOKUP($A425,'QA checks'!$A$295:$V$304,'QA checks'!I$393,FALSE)</f>
        <v>25841</v>
      </c>
      <c r="J425" s="109">
        <f>VLOOKUP($A425,'QA checks'!$A$295:$V$304,'QA checks'!J$393,FALSE)</f>
        <v>37918</v>
      </c>
      <c r="K425" s="109">
        <f>VLOOKUP($A425,'QA checks'!$A$295:$V$304,'QA checks'!K$393,FALSE)</f>
        <v>26176</v>
      </c>
      <c r="L425" s="109">
        <f>VLOOKUP($A425,'QA checks'!$A$295:$V$304,'QA checks'!L$393,FALSE)</f>
        <v>15009</v>
      </c>
      <c r="M425" s="109">
        <f>VLOOKUP($A425,'QA checks'!$A$295:$V$304,'QA checks'!M$393,FALSE)</f>
        <v>13855</v>
      </c>
      <c r="N425" s="109">
        <f>VLOOKUP($A425,'QA checks'!$A$295:$V$304,'QA checks'!N$393,FALSE)</f>
        <v>9812</v>
      </c>
      <c r="O425" s="109">
        <f>VLOOKUP($A425,'QA checks'!$A$295:$V$304,'QA checks'!O$393,FALSE)</f>
        <v>12577</v>
      </c>
      <c r="P425" s="109">
        <f>VLOOKUP($A425,'QA checks'!$A$295:$V$304,'QA checks'!P$393,FALSE)</f>
        <v>10107</v>
      </c>
      <c r="Q425" s="109">
        <f>VLOOKUP($A425,'QA checks'!$A$295:$V$304,'QA checks'!Q$393,FALSE)</f>
        <v>8704</v>
      </c>
      <c r="R425" s="109">
        <f>VLOOKUP($A425,'QA checks'!$A$295:$V$304,'QA checks'!R$393,FALSE)</f>
        <v>7231</v>
      </c>
      <c r="S425" s="109">
        <f>VLOOKUP($A425,'QA checks'!$A$295:$V$304,'QA checks'!S$393,FALSE)</f>
        <v>205478</v>
      </c>
      <c r="T425" s="109">
        <f>VLOOKUP($A425,'QA checks'!$A$295:$V$304,'QA checks'!T$393,FALSE)</f>
        <v>0</v>
      </c>
      <c r="U425" s="109">
        <f>VLOOKUP($A425,'QA checks'!$A$295:$V$304,'QA checks'!U$393,FALSE)</f>
        <v>0</v>
      </c>
      <c r="V425" s="109">
        <f>VLOOKUP($A425,'QA checks'!$A$295:$V$304,'QA checks'!V$393,FALSE)</f>
        <v>0</v>
      </c>
      <c r="W425" s="109">
        <f>VLOOKUP($A425,'QA checks'!$A$295:$V$304,'QA checks'!W$393,FALSE)</f>
        <v>0</v>
      </c>
      <c r="Y425" s="109" t="s">
        <v>34</v>
      </c>
      <c r="Z425" s="109" t="s">
        <v>12</v>
      </c>
      <c r="AA425" s="109"/>
      <c r="AB425" s="109" t="b">
        <f>IF(D425=FIRE0902!D34,TRUE,"Error")</f>
        <v>1</v>
      </c>
      <c r="AC425" s="109" t="b">
        <f>IF(E425=FIRE0902!E34,TRUE,"Error")</f>
        <v>1</v>
      </c>
      <c r="AD425" s="109" t="b">
        <f>IF(F425=FIRE0902!F34,TRUE,"Error")</f>
        <v>1</v>
      </c>
      <c r="AE425" s="109" t="b">
        <f>IF(G425=FIRE0902!G34,TRUE,"Error")</f>
        <v>1</v>
      </c>
      <c r="AF425" s="109" t="b">
        <f>IF(H425=FIRE0902!H34,TRUE,"Error")</f>
        <v>1</v>
      </c>
      <c r="AG425" s="109" t="b">
        <f>IF(I425=FIRE0902!I34,TRUE,"Error")</f>
        <v>1</v>
      </c>
      <c r="AH425" s="109" t="b">
        <f>IF(J425=FIRE0902!J34,TRUE,"Error")</f>
        <v>1</v>
      </c>
      <c r="AI425" s="109" t="b">
        <f>IF(K425=FIRE0902!K34,TRUE,"Error")</f>
        <v>1</v>
      </c>
      <c r="AJ425" s="109" t="b">
        <f>IF(L425=FIRE0902!L34,TRUE,"Error")</f>
        <v>1</v>
      </c>
      <c r="AK425" s="109" t="b">
        <f>IF(M425=FIRE0902!M34,TRUE,"Error")</f>
        <v>1</v>
      </c>
      <c r="AL425" s="109" t="b">
        <f>IF(N425=FIRE0902!N34,TRUE,"Error")</f>
        <v>1</v>
      </c>
      <c r="AM425" s="109" t="b">
        <f>IF(O425=FIRE0902!O34,TRUE,"Error")</f>
        <v>1</v>
      </c>
      <c r="AN425" s="109" t="b">
        <f>IF(P425=FIRE0902!P34,TRUE,"Error")</f>
        <v>1</v>
      </c>
      <c r="AO425" s="109" t="b">
        <f>IF(Q425=FIRE0902!Q34,TRUE,"Error")</f>
        <v>1</v>
      </c>
      <c r="AP425" s="109" t="b">
        <f>IF(R425=FIRE0902!R34,TRUE,"Error")</f>
        <v>1</v>
      </c>
      <c r="AQ425" s="109" t="str">
        <f>IF(S425=FIRE0902!S34,TRUE,"Error")</f>
        <v>Error</v>
      </c>
      <c r="AR425" s="109" t="str">
        <f>IF(T425=FIRE0902!T34,TRUE,"Error")</f>
        <v>Error</v>
      </c>
      <c r="AS425" s="109" t="b">
        <f>IF(U425=FIRE0902!U34,TRUE,"Error")</f>
        <v>1</v>
      </c>
      <c r="AT425" s="109" t="b">
        <f>IF(V425=FIRE0902!V34,TRUE,"Error")</f>
        <v>1</v>
      </c>
      <c r="AU425" s="109" t="b">
        <f>IF(W425=FIRE0902!W34,TRUE,"Error")</f>
        <v>1</v>
      </c>
    </row>
    <row r="426" spans="1:47" x14ac:dyDescent="0.2">
      <c r="A426" s="109" t="s">
        <v>34</v>
      </c>
      <c r="B426" s="109" t="s">
        <v>26</v>
      </c>
      <c r="C426" s="109"/>
      <c r="D426" s="109">
        <f>VLOOKUP($B426,'QA checks'!$A$295:$V$304,'QA checks'!D$393,FALSE)</f>
        <v>0</v>
      </c>
      <c r="E426" s="109">
        <f>VLOOKUP($B426,'QA checks'!$A$295:$V$304,'QA checks'!E$393,FALSE)</f>
        <v>11</v>
      </c>
      <c r="F426" s="109">
        <f>VLOOKUP($B426,'QA checks'!$A$295:$V$304,'QA checks'!F$393,FALSE)</f>
        <v>120</v>
      </c>
      <c r="G426" s="109">
        <f>VLOOKUP($B426,'QA checks'!$A$295:$V$304,'QA checks'!G$393,FALSE)</f>
        <v>63</v>
      </c>
      <c r="H426" s="109">
        <f>VLOOKUP($B426,'QA checks'!$A$295:$V$304,'QA checks'!H$393,FALSE)</f>
        <v>75</v>
      </c>
      <c r="I426" s="109">
        <f>VLOOKUP($B426,'QA checks'!$A$295:$V$304,'QA checks'!I$393,FALSE)</f>
        <v>135</v>
      </c>
      <c r="J426" s="109">
        <f>VLOOKUP($B426,'QA checks'!$A$295:$V$304,'QA checks'!J$393,FALSE)</f>
        <v>230</v>
      </c>
      <c r="K426" s="109">
        <f>VLOOKUP($B426,'QA checks'!$A$295:$V$304,'QA checks'!K$393,FALSE)</f>
        <v>229</v>
      </c>
      <c r="L426" s="109">
        <f>VLOOKUP($B426,'QA checks'!$A$295:$V$304,'QA checks'!L$393,FALSE)</f>
        <v>202</v>
      </c>
      <c r="M426" s="109">
        <f>VLOOKUP($B426,'QA checks'!$A$295:$V$304,'QA checks'!M$393,FALSE)</f>
        <v>229</v>
      </c>
      <c r="N426" s="109">
        <f>VLOOKUP($B426,'QA checks'!$A$295:$V$304,'QA checks'!N$393,FALSE)</f>
        <v>195</v>
      </c>
      <c r="O426" s="109">
        <f>VLOOKUP($B426,'QA checks'!$A$295:$V$304,'QA checks'!O$393,FALSE)</f>
        <v>303</v>
      </c>
      <c r="P426" s="109">
        <f>VLOOKUP($B426,'QA checks'!$A$295:$V$304,'QA checks'!P$393,FALSE)</f>
        <v>270</v>
      </c>
      <c r="Q426" s="109">
        <f>VLOOKUP($B426,'QA checks'!$A$295:$V$304,'QA checks'!Q$393,FALSE)</f>
        <v>502</v>
      </c>
      <c r="R426" s="109">
        <f>VLOOKUP($B426,'QA checks'!$A$295:$V$304,'QA checks'!R$393,FALSE)</f>
        <v>806</v>
      </c>
      <c r="S426" s="109">
        <f>VLOOKUP($B426,'QA checks'!$A$295:$V$304,'QA checks'!S$393,FALSE)</f>
        <v>3370</v>
      </c>
      <c r="T426" s="109">
        <f>VLOOKUP($B426,'QA checks'!$A$295:$V$304,'QA checks'!T$393,FALSE)</f>
        <v>0</v>
      </c>
      <c r="U426" s="109">
        <f>VLOOKUP($B426,'QA checks'!$A$295:$V$304,'QA checks'!U$393,FALSE)</f>
        <v>0</v>
      </c>
      <c r="V426" s="109">
        <f>VLOOKUP($B426,'QA checks'!$A$295:$V$304,'QA checks'!V$393,FALSE)</f>
        <v>0</v>
      </c>
      <c r="W426" s="109">
        <f>VLOOKUP($B426,'QA checks'!$A$295:$V$304,'QA checks'!W$393,FALSE)</f>
        <v>0</v>
      </c>
      <c r="Y426" s="109" t="s">
        <v>34</v>
      </c>
      <c r="Z426" s="109" t="s">
        <v>26</v>
      </c>
      <c r="AA426" s="109"/>
      <c r="AB426" s="109" t="b">
        <f>IF(D426=FIRE0902!D35,TRUE,"Error")</f>
        <v>1</v>
      </c>
      <c r="AC426" s="109" t="b">
        <f>IF(E426=FIRE0902!E35,TRUE,"Error")</f>
        <v>1</v>
      </c>
      <c r="AD426" s="109" t="b">
        <f>IF(F426=FIRE0902!F35,TRUE,"Error")</f>
        <v>1</v>
      </c>
      <c r="AE426" s="109" t="b">
        <f>IF(G426=FIRE0902!G35,TRUE,"Error")</f>
        <v>1</v>
      </c>
      <c r="AF426" s="109" t="b">
        <f>IF(H426=FIRE0902!H35,TRUE,"Error")</f>
        <v>1</v>
      </c>
      <c r="AG426" s="109" t="b">
        <f>IF(I426=FIRE0902!I35,TRUE,"Error")</f>
        <v>1</v>
      </c>
      <c r="AH426" s="109" t="b">
        <f>IF(J426=FIRE0902!J35,TRUE,"Error")</f>
        <v>1</v>
      </c>
      <c r="AI426" s="109" t="b">
        <f>IF(K426=FIRE0902!K35,TRUE,"Error")</f>
        <v>1</v>
      </c>
      <c r="AJ426" s="109" t="b">
        <f>IF(L426=FIRE0902!L35,TRUE,"Error")</f>
        <v>1</v>
      </c>
      <c r="AK426" s="109" t="b">
        <f>IF(M426=FIRE0902!M35,TRUE,"Error")</f>
        <v>1</v>
      </c>
      <c r="AL426" s="109" t="b">
        <f>IF(N426=FIRE0902!N35,TRUE,"Error")</f>
        <v>1</v>
      </c>
      <c r="AM426" s="109" t="b">
        <f>IF(O426=FIRE0902!O35,TRUE,"Error")</f>
        <v>1</v>
      </c>
      <c r="AN426" s="109" t="b">
        <f>IF(P426=FIRE0902!P35,TRUE,"Error")</f>
        <v>1</v>
      </c>
      <c r="AO426" s="109" t="b">
        <f>IF(Q426=FIRE0902!Q35,TRUE,"Error")</f>
        <v>1</v>
      </c>
      <c r="AP426" s="109" t="b">
        <f>IF(R426=FIRE0902!R35,TRUE,"Error")</f>
        <v>1</v>
      </c>
      <c r="AQ426" s="109" t="str">
        <f>IF(S426=FIRE0902!S35,TRUE,"Error")</f>
        <v>Error</v>
      </c>
      <c r="AR426" s="109" t="str">
        <f>IF(T426=FIRE0902!T35,TRUE,"Error")</f>
        <v>Error</v>
      </c>
      <c r="AS426" s="109" t="b">
        <f>IF(U426=FIRE0902!U35,TRUE,"Error")</f>
        <v>1</v>
      </c>
      <c r="AT426" s="109" t="b">
        <f>IF(V426=FIRE0902!V35,TRUE,"Error")</f>
        <v>1</v>
      </c>
      <c r="AU426" s="109" t="b">
        <f>IF(W426=FIRE0902!W35,TRUE,"Error")</f>
        <v>1</v>
      </c>
    </row>
    <row r="427" spans="1:47" x14ac:dyDescent="0.2">
      <c r="A427" s="109" t="s">
        <v>34</v>
      </c>
      <c r="B427" s="109" t="s">
        <v>27</v>
      </c>
      <c r="C427" s="109"/>
      <c r="D427" s="109">
        <f>VLOOKUP($B427,'QA checks'!$A$295:$V$304,'QA checks'!D$393,FALSE)</f>
        <v>0</v>
      </c>
      <c r="E427" s="109">
        <f>VLOOKUP($B427,'QA checks'!$A$295:$V$304,'QA checks'!E$393,FALSE)</f>
        <v>129</v>
      </c>
      <c r="F427" s="109">
        <f>VLOOKUP($B427,'QA checks'!$A$295:$V$304,'QA checks'!F$393,FALSE)</f>
        <v>2920</v>
      </c>
      <c r="G427" s="109">
        <f>VLOOKUP($B427,'QA checks'!$A$295:$V$304,'QA checks'!G$393,FALSE)</f>
        <v>2874</v>
      </c>
      <c r="H427" s="109">
        <f>VLOOKUP($B427,'QA checks'!$A$295:$V$304,'QA checks'!H$393,FALSE)</f>
        <v>3468</v>
      </c>
      <c r="I427" s="109">
        <f>VLOOKUP($B427,'QA checks'!$A$295:$V$304,'QA checks'!I$393,FALSE)</f>
        <v>5656</v>
      </c>
      <c r="J427" s="109">
        <f>VLOOKUP($B427,'QA checks'!$A$295:$V$304,'QA checks'!J$393,FALSE)</f>
        <v>7878</v>
      </c>
      <c r="K427" s="109">
        <f>VLOOKUP($B427,'QA checks'!$A$295:$V$304,'QA checks'!K$393,FALSE)</f>
        <v>6098</v>
      </c>
      <c r="L427" s="109">
        <f>VLOOKUP($B427,'QA checks'!$A$295:$V$304,'QA checks'!L$393,FALSE)</f>
        <v>3578</v>
      </c>
      <c r="M427" s="109">
        <f>VLOOKUP($B427,'QA checks'!$A$295:$V$304,'QA checks'!M$393,FALSE)</f>
        <v>3422</v>
      </c>
      <c r="N427" s="109">
        <f>VLOOKUP($B427,'QA checks'!$A$295:$V$304,'QA checks'!N$393,FALSE)</f>
        <v>2155</v>
      </c>
      <c r="O427" s="109">
        <f>VLOOKUP($B427,'QA checks'!$A$295:$V$304,'QA checks'!O$393,FALSE)</f>
        <v>3390</v>
      </c>
      <c r="P427" s="109">
        <f>VLOOKUP($B427,'QA checks'!$A$295:$V$304,'QA checks'!P$393,FALSE)</f>
        <v>3194</v>
      </c>
      <c r="Q427" s="109">
        <f>VLOOKUP($B427,'QA checks'!$A$295:$V$304,'QA checks'!Q$393,FALSE)</f>
        <v>2581</v>
      </c>
      <c r="R427" s="109">
        <f>VLOOKUP($B427,'QA checks'!$A$295:$V$304,'QA checks'!R$393,FALSE)</f>
        <v>1780</v>
      </c>
      <c r="S427" s="109">
        <f>VLOOKUP($B427,'QA checks'!$A$295:$V$304,'QA checks'!S$393,FALSE)</f>
        <v>49123</v>
      </c>
      <c r="T427" s="109">
        <f>VLOOKUP($B427,'QA checks'!$A$295:$V$304,'QA checks'!T$393,FALSE)</f>
        <v>0</v>
      </c>
      <c r="U427" s="109">
        <f>VLOOKUP($B427,'QA checks'!$A$295:$V$304,'QA checks'!U$393,FALSE)</f>
        <v>0</v>
      </c>
      <c r="V427" s="109">
        <f>VLOOKUP($B427,'QA checks'!$A$295:$V$304,'QA checks'!V$393,FALSE)</f>
        <v>0</v>
      </c>
      <c r="W427" s="109">
        <f>VLOOKUP($B427,'QA checks'!$A$295:$V$304,'QA checks'!W$393,FALSE)</f>
        <v>0</v>
      </c>
      <c r="Y427" s="109" t="s">
        <v>34</v>
      </c>
      <c r="Z427" s="109" t="s">
        <v>27</v>
      </c>
      <c r="AA427" s="109"/>
      <c r="AB427" s="109" t="b">
        <f>IF(D427=FIRE0902!D36,TRUE,"Error")</f>
        <v>1</v>
      </c>
      <c r="AC427" s="109" t="b">
        <f>IF(E427=FIRE0902!E36,TRUE,"Error")</f>
        <v>1</v>
      </c>
      <c r="AD427" s="109" t="b">
        <f>IF(F427=FIRE0902!F36,TRUE,"Error")</f>
        <v>1</v>
      </c>
      <c r="AE427" s="109" t="b">
        <f>IF(G427=FIRE0902!G36,TRUE,"Error")</f>
        <v>1</v>
      </c>
      <c r="AF427" s="109" t="b">
        <f>IF(H427=FIRE0902!H36,TRUE,"Error")</f>
        <v>1</v>
      </c>
      <c r="AG427" s="109" t="b">
        <f>IF(I427=FIRE0902!I36,TRUE,"Error")</f>
        <v>1</v>
      </c>
      <c r="AH427" s="109" t="b">
        <f>IF(J427=FIRE0902!J36,TRUE,"Error")</f>
        <v>1</v>
      </c>
      <c r="AI427" s="109" t="b">
        <f>IF(K427=FIRE0902!K36,TRUE,"Error")</f>
        <v>1</v>
      </c>
      <c r="AJ427" s="109" t="b">
        <f>IF(L427=FIRE0902!L36,TRUE,"Error")</f>
        <v>1</v>
      </c>
      <c r="AK427" s="109" t="b">
        <f>IF(M427=FIRE0902!M36,TRUE,"Error")</f>
        <v>1</v>
      </c>
      <c r="AL427" s="109" t="b">
        <f>IF(N427=FIRE0902!N36,TRUE,"Error")</f>
        <v>1</v>
      </c>
      <c r="AM427" s="109" t="b">
        <f>IF(O427=FIRE0902!O36,TRUE,"Error")</f>
        <v>1</v>
      </c>
      <c r="AN427" s="109" t="b">
        <f>IF(P427=FIRE0902!P36,TRUE,"Error")</f>
        <v>1</v>
      </c>
      <c r="AO427" s="109" t="b">
        <f>IF(Q427=FIRE0902!Q36,TRUE,"Error")</f>
        <v>1</v>
      </c>
      <c r="AP427" s="109" t="b">
        <f>IF(R427=FIRE0902!R36,TRUE,"Error")</f>
        <v>1</v>
      </c>
      <c r="AQ427" s="109" t="str">
        <f>IF(S427=FIRE0902!S36,TRUE,"Error")</f>
        <v>Error</v>
      </c>
      <c r="AR427" s="109" t="str">
        <f>IF(T427=FIRE0902!T36,TRUE,"Error")</f>
        <v>Error</v>
      </c>
      <c r="AS427" s="109" t="b">
        <f>IF(U427=FIRE0902!U36,TRUE,"Error")</f>
        <v>1</v>
      </c>
      <c r="AT427" s="109" t="b">
        <f>IF(V427=FIRE0902!V36,TRUE,"Error")</f>
        <v>1</v>
      </c>
      <c r="AU427" s="109" t="b">
        <f>IF(W427=FIRE0902!W36,TRUE,"Error")</f>
        <v>1</v>
      </c>
    </row>
    <row r="428" spans="1:47" x14ac:dyDescent="0.2">
      <c r="A428" s="109" t="s">
        <v>34</v>
      </c>
      <c r="B428" s="109" t="s">
        <v>28</v>
      </c>
      <c r="C428" s="109"/>
      <c r="D428" s="109">
        <f>VLOOKUP($B428,'QA checks'!$A$295:$V$304,'QA checks'!D$393,FALSE)</f>
        <v>0</v>
      </c>
      <c r="E428" s="109">
        <f>VLOOKUP($B428,'QA checks'!$A$295:$V$304,'QA checks'!E$393,FALSE)</f>
        <v>173</v>
      </c>
      <c r="F428" s="109">
        <f>VLOOKUP($B428,'QA checks'!$A$295:$V$304,'QA checks'!F$393,FALSE)</f>
        <v>3780</v>
      </c>
      <c r="G428" s="109">
        <f>VLOOKUP($B428,'QA checks'!$A$295:$V$304,'QA checks'!G$393,FALSE)</f>
        <v>3834</v>
      </c>
      <c r="H428" s="109">
        <f>VLOOKUP($B428,'QA checks'!$A$295:$V$304,'QA checks'!H$393,FALSE)</f>
        <v>4357</v>
      </c>
      <c r="I428" s="109">
        <f>VLOOKUP($B428,'QA checks'!$A$295:$V$304,'QA checks'!I$393,FALSE)</f>
        <v>7577</v>
      </c>
      <c r="J428" s="109">
        <f>VLOOKUP($B428,'QA checks'!$A$295:$V$304,'QA checks'!J$393,FALSE)</f>
        <v>11516</v>
      </c>
      <c r="K428" s="109">
        <f>VLOOKUP($B428,'QA checks'!$A$295:$V$304,'QA checks'!K$393,FALSE)</f>
        <v>7819</v>
      </c>
      <c r="L428" s="109">
        <f>VLOOKUP($B428,'QA checks'!$A$295:$V$304,'QA checks'!L$393,FALSE)</f>
        <v>4209</v>
      </c>
      <c r="M428" s="109">
        <f>VLOOKUP($B428,'QA checks'!$A$295:$V$304,'QA checks'!M$393,FALSE)</f>
        <v>3895</v>
      </c>
      <c r="N428" s="109">
        <f>VLOOKUP($B428,'QA checks'!$A$295:$V$304,'QA checks'!N$393,FALSE)</f>
        <v>2782</v>
      </c>
      <c r="O428" s="109">
        <f>VLOOKUP($B428,'QA checks'!$A$295:$V$304,'QA checks'!O$393,FALSE)</f>
        <v>3206</v>
      </c>
      <c r="P428" s="109">
        <f>VLOOKUP($B428,'QA checks'!$A$295:$V$304,'QA checks'!P$393,FALSE)</f>
        <v>2080</v>
      </c>
      <c r="Q428" s="109">
        <f>VLOOKUP($B428,'QA checks'!$A$295:$V$304,'QA checks'!Q$393,FALSE)</f>
        <v>1687</v>
      </c>
      <c r="R428" s="109">
        <f>VLOOKUP($B428,'QA checks'!$A$295:$V$304,'QA checks'!R$393,FALSE)</f>
        <v>1333</v>
      </c>
      <c r="S428" s="109">
        <f>VLOOKUP($B428,'QA checks'!$A$295:$V$304,'QA checks'!S$393,FALSE)</f>
        <v>58248</v>
      </c>
      <c r="T428" s="109">
        <f>VLOOKUP($B428,'QA checks'!$A$295:$V$304,'QA checks'!T$393,FALSE)</f>
        <v>0</v>
      </c>
      <c r="U428" s="109">
        <f>VLOOKUP($B428,'QA checks'!$A$295:$V$304,'QA checks'!U$393,FALSE)</f>
        <v>0</v>
      </c>
      <c r="V428" s="109">
        <f>VLOOKUP($B428,'QA checks'!$A$295:$V$304,'QA checks'!V$393,FALSE)</f>
        <v>0</v>
      </c>
      <c r="W428" s="109">
        <f>VLOOKUP($B428,'QA checks'!$A$295:$V$304,'QA checks'!W$393,FALSE)</f>
        <v>0</v>
      </c>
      <c r="Y428" s="109" t="s">
        <v>34</v>
      </c>
      <c r="Z428" s="109" t="s">
        <v>28</v>
      </c>
      <c r="AA428" s="109"/>
      <c r="AB428" s="109" t="b">
        <f>IF(D428=FIRE0902!D37,TRUE,"Error")</f>
        <v>1</v>
      </c>
      <c r="AC428" s="109" t="b">
        <f>IF(E428=FIRE0902!E37,TRUE,"Error")</f>
        <v>1</v>
      </c>
      <c r="AD428" s="109" t="b">
        <f>IF(F428=FIRE0902!F37,TRUE,"Error")</f>
        <v>1</v>
      </c>
      <c r="AE428" s="109" t="b">
        <f>IF(G428=FIRE0902!G37,TRUE,"Error")</f>
        <v>1</v>
      </c>
      <c r="AF428" s="109" t="b">
        <f>IF(H428=FIRE0902!H37,TRUE,"Error")</f>
        <v>1</v>
      </c>
      <c r="AG428" s="109" t="b">
        <f>IF(I428=FIRE0902!I37,TRUE,"Error")</f>
        <v>1</v>
      </c>
      <c r="AH428" s="109" t="b">
        <f>IF(J428=FIRE0902!J37,TRUE,"Error")</f>
        <v>1</v>
      </c>
      <c r="AI428" s="109" t="b">
        <f>IF(K428=FIRE0902!K37,TRUE,"Error")</f>
        <v>1</v>
      </c>
      <c r="AJ428" s="109" t="b">
        <f>IF(L428=FIRE0902!L37,TRUE,"Error")</f>
        <v>1</v>
      </c>
      <c r="AK428" s="109" t="b">
        <f>IF(M428=FIRE0902!M37,TRUE,"Error")</f>
        <v>1</v>
      </c>
      <c r="AL428" s="109" t="b">
        <f>IF(N428=FIRE0902!N37,TRUE,"Error")</f>
        <v>1</v>
      </c>
      <c r="AM428" s="109" t="b">
        <f>IF(O428=FIRE0902!O37,TRUE,"Error")</f>
        <v>1</v>
      </c>
      <c r="AN428" s="109" t="b">
        <f>IF(P428=FIRE0902!P37,TRUE,"Error")</f>
        <v>1</v>
      </c>
      <c r="AO428" s="109" t="b">
        <f>IF(Q428=FIRE0902!Q37,TRUE,"Error")</f>
        <v>1</v>
      </c>
      <c r="AP428" s="109" t="b">
        <f>IF(R428=FIRE0902!R37,TRUE,"Error")</f>
        <v>1</v>
      </c>
      <c r="AQ428" s="109" t="str">
        <f>IF(S428=FIRE0902!S37,TRUE,"Error")</f>
        <v>Error</v>
      </c>
      <c r="AR428" s="109" t="str">
        <f>IF(T428=FIRE0902!T37,TRUE,"Error")</f>
        <v>Error</v>
      </c>
      <c r="AS428" s="109" t="b">
        <f>IF(U428=FIRE0902!U37,TRUE,"Error")</f>
        <v>1</v>
      </c>
      <c r="AT428" s="109" t="b">
        <f>IF(V428=FIRE0902!V37,TRUE,"Error")</f>
        <v>1</v>
      </c>
      <c r="AU428" s="109" t="b">
        <f>IF(W428=FIRE0902!W37,TRUE,"Error")</f>
        <v>1</v>
      </c>
    </row>
    <row r="429" spans="1:47" x14ac:dyDescent="0.2">
      <c r="A429" s="109" t="s">
        <v>34</v>
      </c>
      <c r="B429" s="109" t="s">
        <v>29</v>
      </c>
      <c r="C429" s="109"/>
      <c r="D429" s="109">
        <f>VLOOKUP($B429,'QA checks'!$A$295:$V$304,'QA checks'!D$393,FALSE)</f>
        <v>0</v>
      </c>
      <c r="E429" s="109">
        <f>VLOOKUP($B429,'QA checks'!$A$295:$V$304,'QA checks'!E$393,FALSE)</f>
        <v>128</v>
      </c>
      <c r="F429" s="109">
        <f>VLOOKUP($B429,'QA checks'!$A$295:$V$304,'QA checks'!F$393,FALSE)</f>
        <v>1848</v>
      </c>
      <c r="G429" s="109">
        <f>VLOOKUP($B429,'QA checks'!$A$295:$V$304,'QA checks'!G$393,FALSE)</f>
        <v>1890</v>
      </c>
      <c r="H429" s="109">
        <f>VLOOKUP($B429,'QA checks'!$A$295:$V$304,'QA checks'!H$393,FALSE)</f>
        <v>2199</v>
      </c>
      <c r="I429" s="109">
        <f>VLOOKUP($B429,'QA checks'!$A$295:$V$304,'QA checks'!I$393,FALSE)</f>
        <v>3513</v>
      </c>
      <c r="J429" s="109">
        <f>VLOOKUP($B429,'QA checks'!$A$295:$V$304,'QA checks'!J$393,FALSE)</f>
        <v>5218</v>
      </c>
      <c r="K429" s="109">
        <f>VLOOKUP($B429,'QA checks'!$A$295:$V$304,'QA checks'!K$393,FALSE)</f>
        <v>3879</v>
      </c>
      <c r="L429" s="109">
        <f>VLOOKUP($B429,'QA checks'!$A$295:$V$304,'QA checks'!L$393,FALSE)</f>
        <v>2605</v>
      </c>
      <c r="M429" s="109">
        <f>VLOOKUP($B429,'QA checks'!$A$295:$V$304,'QA checks'!M$393,FALSE)</f>
        <v>2054</v>
      </c>
      <c r="N429" s="109">
        <f>VLOOKUP($B429,'QA checks'!$A$295:$V$304,'QA checks'!N$393,FALSE)</f>
        <v>1404</v>
      </c>
      <c r="O429" s="109">
        <f>VLOOKUP($B429,'QA checks'!$A$295:$V$304,'QA checks'!O$393,FALSE)</f>
        <v>1937</v>
      </c>
      <c r="P429" s="109">
        <f>VLOOKUP($B429,'QA checks'!$A$295:$V$304,'QA checks'!P$393,FALSE)</f>
        <v>1597</v>
      </c>
      <c r="Q429" s="109">
        <f>VLOOKUP($B429,'QA checks'!$A$295:$V$304,'QA checks'!Q$393,FALSE)</f>
        <v>1323</v>
      </c>
      <c r="R429" s="109">
        <f>VLOOKUP($B429,'QA checks'!$A$295:$V$304,'QA checks'!R$393,FALSE)</f>
        <v>1154</v>
      </c>
      <c r="S429" s="109">
        <f>VLOOKUP($B429,'QA checks'!$A$295:$V$304,'QA checks'!S$393,FALSE)</f>
        <v>30749</v>
      </c>
      <c r="T429" s="109">
        <f>VLOOKUP($B429,'QA checks'!$A$295:$V$304,'QA checks'!T$393,FALSE)</f>
        <v>0</v>
      </c>
      <c r="U429" s="109">
        <f>VLOOKUP($B429,'QA checks'!$A$295:$V$304,'QA checks'!U$393,FALSE)</f>
        <v>0</v>
      </c>
      <c r="V429" s="109">
        <f>VLOOKUP($B429,'QA checks'!$A$295:$V$304,'QA checks'!V$393,FALSE)</f>
        <v>0</v>
      </c>
      <c r="W429" s="109">
        <f>VLOOKUP($B429,'QA checks'!$A$295:$V$304,'QA checks'!W$393,FALSE)</f>
        <v>0</v>
      </c>
      <c r="Y429" s="109" t="s">
        <v>34</v>
      </c>
      <c r="Z429" s="109" t="s">
        <v>29</v>
      </c>
      <c r="AA429" s="109"/>
      <c r="AB429" s="109" t="b">
        <f>IF(D429=FIRE0902!D38,TRUE,"Error")</f>
        <v>1</v>
      </c>
      <c r="AC429" s="109" t="b">
        <f>IF(E429=FIRE0902!E38,TRUE,"Error")</f>
        <v>1</v>
      </c>
      <c r="AD429" s="109" t="b">
        <f>IF(F429=FIRE0902!F38,TRUE,"Error")</f>
        <v>1</v>
      </c>
      <c r="AE429" s="109" t="b">
        <f>IF(G429=FIRE0902!G38,TRUE,"Error")</f>
        <v>1</v>
      </c>
      <c r="AF429" s="109" t="b">
        <f>IF(H429=FIRE0902!H38,TRUE,"Error")</f>
        <v>1</v>
      </c>
      <c r="AG429" s="109" t="b">
        <f>IF(I429=FIRE0902!I38,TRUE,"Error")</f>
        <v>1</v>
      </c>
      <c r="AH429" s="109" t="b">
        <f>IF(J429=FIRE0902!J38,TRUE,"Error")</f>
        <v>1</v>
      </c>
      <c r="AI429" s="109" t="b">
        <f>IF(K429=FIRE0902!K38,TRUE,"Error")</f>
        <v>1</v>
      </c>
      <c r="AJ429" s="109" t="b">
        <f>IF(L429=FIRE0902!L38,TRUE,"Error")</f>
        <v>1</v>
      </c>
      <c r="AK429" s="109" t="b">
        <f>IF(M429=FIRE0902!M38,TRUE,"Error")</f>
        <v>1</v>
      </c>
      <c r="AL429" s="109" t="b">
        <f>IF(N429=FIRE0902!N38,TRUE,"Error")</f>
        <v>1</v>
      </c>
      <c r="AM429" s="109" t="b">
        <f>IF(O429=FIRE0902!O38,TRUE,"Error")</f>
        <v>1</v>
      </c>
      <c r="AN429" s="109" t="b">
        <f>IF(P429=FIRE0902!P38,TRUE,"Error")</f>
        <v>1</v>
      </c>
      <c r="AO429" s="109" t="b">
        <f>IF(Q429=FIRE0902!Q38,TRUE,"Error")</f>
        <v>1</v>
      </c>
      <c r="AP429" s="109" t="b">
        <f>IF(R429=FIRE0902!R38,TRUE,"Error")</f>
        <v>1</v>
      </c>
      <c r="AQ429" s="109" t="str">
        <f>IF(S429=FIRE0902!S38,TRUE,"Error")</f>
        <v>Error</v>
      </c>
      <c r="AR429" s="109" t="str">
        <f>IF(T429=FIRE0902!T38,TRUE,"Error")</f>
        <v>Error</v>
      </c>
      <c r="AS429" s="109" t="b">
        <f>IF(U429=FIRE0902!U38,TRUE,"Error")</f>
        <v>1</v>
      </c>
      <c r="AT429" s="109" t="b">
        <f>IF(V429=FIRE0902!V38,TRUE,"Error")</f>
        <v>1</v>
      </c>
      <c r="AU429" s="109" t="b">
        <f>IF(W429=FIRE0902!W38,TRUE,"Error")</f>
        <v>1</v>
      </c>
    </row>
    <row r="430" spans="1:47" x14ac:dyDescent="0.2">
      <c r="A430" s="109" t="s">
        <v>34</v>
      </c>
      <c r="B430" s="109" t="s">
        <v>30</v>
      </c>
      <c r="C430" s="109"/>
      <c r="D430" s="109">
        <f>VLOOKUP($B430,'QA checks'!$A$295:$V$304,'QA checks'!D$393,FALSE)</f>
        <v>0</v>
      </c>
      <c r="E430" s="109">
        <f>VLOOKUP($B430,'QA checks'!$A$295:$V$304,'QA checks'!E$393,FALSE)</f>
        <v>3</v>
      </c>
      <c r="F430" s="109">
        <f>VLOOKUP($B430,'QA checks'!$A$295:$V$304,'QA checks'!F$393,FALSE)</f>
        <v>38</v>
      </c>
      <c r="G430" s="109">
        <f>VLOOKUP($B430,'QA checks'!$A$295:$V$304,'QA checks'!G$393,FALSE)</f>
        <v>25</v>
      </c>
      <c r="H430" s="109">
        <f>VLOOKUP($B430,'QA checks'!$A$295:$V$304,'QA checks'!H$393,FALSE)</f>
        <v>38</v>
      </c>
      <c r="I430" s="109">
        <f>VLOOKUP($B430,'QA checks'!$A$295:$V$304,'QA checks'!I$393,FALSE)</f>
        <v>81</v>
      </c>
      <c r="J430" s="109">
        <f>VLOOKUP($B430,'QA checks'!$A$295:$V$304,'QA checks'!J$393,FALSE)</f>
        <v>121</v>
      </c>
      <c r="K430" s="109">
        <f>VLOOKUP($B430,'QA checks'!$A$295:$V$304,'QA checks'!K$393,FALSE)</f>
        <v>87</v>
      </c>
      <c r="L430" s="109">
        <f>VLOOKUP($B430,'QA checks'!$A$295:$V$304,'QA checks'!L$393,FALSE)</f>
        <v>32</v>
      </c>
      <c r="M430" s="109">
        <f>VLOOKUP($B430,'QA checks'!$A$295:$V$304,'QA checks'!M$393,FALSE)</f>
        <v>45</v>
      </c>
      <c r="N430" s="109">
        <f>VLOOKUP($B430,'QA checks'!$A$295:$V$304,'QA checks'!N$393,FALSE)</f>
        <v>42</v>
      </c>
      <c r="O430" s="109">
        <f>VLOOKUP($B430,'QA checks'!$A$295:$V$304,'QA checks'!O$393,FALSE)</f>
        <v>59</v>
      </c>
      <c r="P430" s="109">
        <f>VLOOKUP($B430,'QA checks'!$A$295:$V$304,'QA checks'!P$393,FALSE)</f>
        <v>65</v>
      </c>
      <c r="Q430" s="109">
        <f>VLOOKUP($B430,'QA checks'!$A$295:$V$304,'QA checks'!Q$393,FALSE)</f>
        <v>61</v>
      </c>
      <c r="R430" s="109">
        <f>VLOOKUP($B430,'QA checks'!$A$295:$V$304,'QA checks'!R$393,FALSE)</f>
        <v>60</v>
      </c>
      <c r="S430" s="109">
        <f>VLOOKUP($B430,'QA checks'!$A$295:$V$304,'QA checks'!S$393,FALSE)</f>
        <v>757</v>
      </c>
      <c r="T430" s="109">
        <f>VLOOKUP($B430,'QA checks'!$A$295:$V$304,'QA checks'!T$393,FALSE)</f>
        <v>0</v>
      </c>
      <c r="U430" s="109">
        <f>VLOOKUP($B430,'QA checks'!$A$295:$V$304,'QA checks'!U$393,FALSE)</f>
        <v>0</v>
      </c>
      <c r="V430" s="109">
        <f>VLOOKUP($B430,'QA checks'!$A$295:$V$304,'QA checks'!V$393,FALSE)</f>
        <v>0</v>
      </c>
      <c r="W430" s="109">
        <f>VLOOKUP($B430,'QA checks'!$A$295:$V$304,'QA checks'!W$393,FALSE)</f>
        <v>0</v>
      </c>
      <c r="Y430" s="109" t="s">
        <v>34</v>
      </c>
      <c r="Z430" s="109" t="s">
        <v>30</v>
      </c>
      <c r="AA430" s="109"/>
      <c r="AB430" s="109" t="b">
        <f>IF(D430=FIRE0902!D39,TRUE,"Error")</f>
        <v>1</v>
      </c>
      <c r="AC430" s="109" t="b">
        <f>IF(E430=FIRE0902!E39,TRUE,"Error")</f>
        <v>1</v>
      </c>
      <c r="AD430" s="109" t="b">
        <f>IF(F430=FIRE0902!F39,TRUE,"Error")</f>
        <v>1</v>
      </c>
      <c r="AE430" s="109" t="b">
        <f>IF(G430=FIRE0902!G39,TRUE,"Error")</f>
        <v>1</v>
      </c>
      <c r="AF430" s="109" t="b">
        <f>IF(H430=FIRE0902!H39,TRUE,"Error")</f>
        <v>1</v>
      </c>
      <c r="AG430" s="109" t="b">
        <f>IF(I430=FIRE0902!I39,TRUE,"Error")</f>
        <v>1</v>
      </c>
      <c r="AH430" s="109" t="b">
        <f>IF(J430=FIRE0902!J39,TRUE,"Error")</f>
        <v>1</v>
      </c>
      <c r="AI430" s="109" t="b">
        <f>IF(K430=FIRE0902!K39,TRUE,"Error")</f>
        <v>1</v>
      </c>
      <c r="AJ430" s="109" t="b">
        <f>IF(L430=FIRE0902!L39,TRUE,"Error")</f>
        <v>1</v>
      </c>
      <c r="AK430" s="109" t="b">
        <f>IF(M430=FIRE0902!M39,TRUE,"Error")</f>
        <v>1</v>
      </c>
      <c r="AL430" s="109" t="b">
        <f>IF(N430=FIRE0902!N39,TRUE,"Error")</f>
        <v>1</v>
      </c>
      <c r="AM430" s="109" t="b">
        <f>IF(O430=FIRE0902!O39,TRUE,"Error")</f>
        <v>1</v>
      </c>
      <c r="AN430" s="109" t="b">
        <f>IF(P430=FIRE0902!P39,TRUE,"Error")</f>
        <v>1</v>
      </c>
      <c r="AO430" s="109" t="b">
        <f>IF(Q430=FIRE0902!Q39,TRUE,"Error")</f>
        <v>1</v>
      </c>
      <c r="AP430" s="109" t="b">
        <f>IF(R430=FIRE0902!R39,TRUE,"Error")</f>
        <v>1</v>
      </c>
      <c r="AQ430" s="109" t="str">
        <f>IF(S430=FIRE0902!S39,TRUE,"Error")</f>
        <v>Error</v>
      </c>
      <c r="AR430" s="109" t="str">
        <f>IF(T430=FIRE0902!T39,TRUE,"Error")</f>
        <v>Error</v>
      </c>
      <c r="AS430" s="109" t="b">
        <f>IF(U430=FIRE0902!U39,TRUE,"Error")</f>
        <v>1</v>
      </c>
      <c r="AT430" s="109" t="b">
        <f>IF(V430=FIRE0902!V39,TRUE,"Error")</f>
        <v>1</v>
      </c>
      <c r="AU430" s="109" t="b">
        <f>IF(W430=FIRE0902!W39,TRUE,"Error")</f>
        <v>1</v>
      </c>
    </row>
    <row r="431" spans="1:47" x14ac:dyDescent="0.2">
      <c r="A431" s="109" t="s">
        <v>34</v>
      </c>
      <c r="B431" s="109" t="s">
        <v>31</v>
      </c>
      <c r="C431" s="109"/>
      <c r="D431" s="109">
        <f>VLOOKUP($B431,'QA checks'!$A$295:$V$304,'QA checks'!D$393,FALSE)</f>
        <v>0</v>
      </c>
      <c r="E431" s="109">
        <f>VLOOKUP($B431,'QA checks'!$A$295:$V$304,'QA checks'!E$393,FALSE)</f>
        <v>36</v>
      </c>
      <c r="F431" s="109">
        <f>VLOOKUP($B431,'QA checks'!$A$295:$V$304,'QA checks'!F$393,FALSE)</f>
        <v>574</v>
      </c>
      <c r="G431" s="109">
        <f>VLOOKUP($B431,'QA checks'!$A$295:$V$304,'QA checks'!G$393,FALSE)</f>
        <v>514</v>
      </c>
      <c r="H431" s="109">
        <f>VLOOKUP($B431,'QA checks'!$A$295:$V$304,'QA checks'!H$393,FALSE)</f>
        <v>591</v>
      </c>
      <c r="I431" s="109">
        <f>VLOOKUP($B431,'QA checks'!$A$295:$V$304,'QA checks'!I$393,FALSE)</f>
        <v>975</v>
      </c>
      <c r="J431" s="109">
        <f>VLOOKUP($B431,'QA checks'!$A$295:$V$304,'QA checks'!J$393,FALSE)</f>
        <v>1166</v>
      </c>
      <c r="K431" s="109">
        <f>VLOOKUP($B431,'QA checks'!$A$295:$V$304,'QA checks'!K$393,FALSE)</f>
        <v>1005</v>
      </c>
      <c r="L431" s="109">
        <f>VLOOKUP($B431,'QA checks'!$A$295:$V$304,'QA checks'!L$393,FALSE)</f>
        <v>394</v>
      </c>
      <c r="M431" s="109">
        <f>VLOOKUP($B431,'QA checks'!$A$295:$V$304,'QA checks'!M$393,FALSE)</f>
        <v>288</v>
      </c>
      <c r="N431" s="109">
        <f>VLOOKUP($B431,'QA checks'!$A$295:$V$304,'QA checks'!N$393,FALSE)</f>
        <v>275</v>
      </c>
      <c r="O431" s="109">
        <f>VLOOKUP($B431,'QA checks'!$A$295:$V$304,'QA checks'!O$393,FALSE)</f>
        <v>397</v>
      </c>
      <c r="P431" s="109">
        <f>VLOOKUP($B431,'QA checks'!$A$295:$V$304,'QA checks'!P$393,FALSE)</f>
        <v>369</v>
      </c>
      <c r="Q431" s="109">
        <f>VLOOKUP($B431,'QA checks'!$A$295:$V$304,'QA checks'!Q$393,FALSE)</f>
        <v>393</v>
      </c>
      <c r="R431" s="109">
        <f>VLOOKUP($B431,'QA checks'!$A$295:$V$304,'QA checks'!R$393,FALSE)</f>
        <v>294</v>
      </c>
      <c r="S431" s="109">
        <f>VLOOKUP($B431,'QA checks'!$A$295:$V$304,'QA checks'!S$393,FALSE)</f>
        <v>7271</v>
      </c>
      <c r="T431" s="109">
        <f>VLOOKUP($B431,'QA checks'!$A$295:$V$304,'QA checks'!T$393,FALSE)</f>
        <v>0</v>
      </c>
      <c r="U431" s="109">
        <f>VLOOKUP($B431,'QA checks'!$A$295:$V$304,'QA checks'!U$393,FALSE)</f>
        <v>0</v>
      </c>
      <c r="V431" s="109">
        <f>VLOOKUP($B431,'QA checks'!$A$295:$V$304,'QA checks'!V$393,FALSE)</f>
        <v>0</v>
      </c>
      <c r="W431" s="109">
        <f>VLOOKUP($B431,'QA checks'!$A$295:$V$304,'QA checks'!W$393,FALSE)</f>
        <v>0</v>
      </c>
      <c r="Y431" s="109" t="s">
        <v>34</v>
      </c>
      <c r="Z431" s="109" t="s">
        <v>31</v>
      </c>
      <c r="AA431" s="109"/>
      <c r="AB431" s="109" t="b">
        <f>IF(D431=FIRE0902!D40,TRUE,"Error")</f>
        <v>1</v>
      </c>
      <c r="AC431" s="109" t="b">
        <f>IF(E431=FIRE0902!E40,TRUE,"Error")</f>
        <v>1</v>
      </c>
      <c r="AD431" s="109" t="b">
        <f>IF(F431=FIRE0902!F40,TRUE,"Error")</f>
        <v>1</v>
      </c>
      <c r="AE431" s="109" t="b">
        <f>IF(G431=FIRE0902!G40,TRUE,"Error")</f>
        <v>1</v>
      </c>
      <c r="AF431" s="109" t="b">
        <f>IF(H431=FIRE0902!H40,TRUE,"Error")</f>
        <v>1</v>
      </c>
      <c r="AG431" s="109" t="b">
        <f>IF(I431=FIRE0902!I40,TRUE,"Error")</f>
        <v>1</v>
      </c>
      <c r="AH431" s="109" t="b">
        <f>IF(J431=FIRE0902!J40,TRUE,"Error")</f>
        <v>1</v>
      </c>
      <c r="AI431" s="109" t="b">
        <f>IF(K431=FIRE0902!K40,TRUE,"Error")</f>
        <v>1</v>
      </c>
      <c r="AJ431" s="109" t="b">
        <f>IF(L431=FIRE0902!L40,TRUE,"Error")</f>
        <v>1</v>
      </c>
      <c r="AK431" s="109" t="b">
        <f>IF(M431=FIRE0902!M40,TRUE,"Error")</f>
        <v>1</v>
      </c>
      <c r="AL431" s="109" t="b">
        <f>IF(N431=FIRE0902!N40,TRUE,"Error")</f>
        <v>1</v>
      </c>
      <c r="AM431" s="109" t="b">
        <f>IF(O431=FIRE0902!O40,TRUE,"Error")</f>
        <v>1</v>
      </c>
      <c r="AN431" s="109" t="b">
        <f>IF(P431=FIRE0902!P40,TRUE,"Error")</f>
        <v>1</v>
      </c>
      <c r="AO431" s="109" t="b">
        <f>IF(Q431=FIRE0902!Q40,TRUE,"Error")</f>
        <v>1</v>
      </c>
      <c r="AP431" s="109" t="b">
        <f>IF(R431=FIRE0902!R40,TRUE,"Error")</f>
        <v>1</v>
      </c>
      <c r="AQ431" s="109" t="str">
        <f>IF(S431=FIRE0902!S40,TRUE,"Error")</f>
        <v>Error</v>
      </c>
      <c r="AR431" s="109" t="str">
        <f>IF(T431=FIRE0902!T40,TRUE,"Error")</f>
        <v>Error</v>
      </c>
      <c r="AS431" s="109" t="b">
        <f>IF(U431=FIRE0902!U40,TRUE,"Error")</f>
        <v>1</v>
      </c>
      <c r="AT431" s="109" t="b">
        <f>IF(V431=FIRE0902!V40,TRUE,"Error")</f>
        <v>1</v>
      </c>
      <c r="AU431" s="109" t="b">
        <f>IF(W431=FIRE0902!W40,TRUE,"Error")</f>
        <v>1</v>
      </c>
    </row>
    <row r="432" spans="1:47" x14ac:dyDescent="0.2">
      <c r="A432" s="109" t="s">
        <v>34</v>
      </c>
      <c r="B432" s="109" t="s">
        <v>32</v>
      </c>
      <c r="C432" s="109"/>
      <c r="D432" s="109">
        <f>VLOOKUP($B432,'QA checks'!$A$295:$V$304,'QA checks'!D$393,FALSE)</f>
        <v>0</v>
      </c>
      <c r="E432" s="109">
        <f>VLOOKUP($B432,'QA checks'!$A$295:$V$304,'QA checks'!E$393,FALSE)</f>
        <v>8</v>
      </c>
      <c r="F432" s="109">
        <f>VLOOKUP($B432,'QA checks'!$A$295:$V$304,'QA checks'!F$393,FALSE)</f>
        <v>70</v>
      </c>
      <c r="G432" s="109">
        <f>VLOOKUP($B432,'QA checks'!$A$295:$V$304,'QA checks'!G$393,FALSE)</f>
        <v>82</v>
      </c>
      <c r="H432" s="109">
        <f>VLOOKUP($B432,'QA checks'!$A$295:$V$304,'QA checks'!H$393,FALSE)</f>
        <v>94</v>
      </c>
      <c r="I432" s="109">
        <f>VLOOKUP($B432,'QA checks'!$A$295:$V$304,'QA checks'!I$393,FALSE)</f>
        <v>193</v>
      </c>
      <c r="J432" s="109">
        <f>VLOOKUP($B432,'QA checks'!$A$295:$V$304,'QA checks'!J$393,FALSE)</f>
        <v>259</v>
      </c>
      <c r="K432" s="109">
        <f>VLOOKUP($B432,'QA checks'!$A$295:$V$304,'QA checks'!K$393,FALSE)</f>
        <v>227</v>
      </c>
      <c r="L432" s="109">
        <f>VLOOKUP($B432,'QA checks'!$A$295:$V$304,'QA checks'!L$393,FALSE)</f>
        <v>151</v>
      </c>
      <c r="M432" s="109">
        <f>VLOOKUP($B432,'QA checks'!$A$295:$V$304,'QA checks'!M$393,FALSE)</f>
        <v>166</v>
      </c>
      <c r="N432" s="109">
        <f>VLOOKUP($B432,'QA checks'!$A$295:$V$304,'QA checks'!N$393,FALSE)</f>
        <v>147</v>
      </c>
      <c r="O432" s="109">
        <f>VLOOKUP($B432,'QA checks'!$A$295:$V$304,'QA checks'!O$393,FALSE)</f>
        <v>244</v>
      </c>
      <c r="P432" s="109">
        <f>VLOOKUP($B432,'QA checks'!$A$295:$V$304,'QA checks'!P$393,FALSE)</f>
        <v>191</v>
      </c>
      <c r="Q432" s="109">
        <f>VLOOKUP($B432,'QA checks'!$A$295:$V$304,'QA checks'!Q$393,FALSE)</f>
        <v>152</v>
      </c>
      <c r="R432" s="109">
        <f>VLOOKUP($B432,'QA checks'!$A$295:$V$304,'QA checks'!R$393,FALSE)</f>
        <v>140</v>
      </c>
      <c r="S432" s="109">
        <f>VLOOKUP($B432,'QA checks'!$A$295:$V$304,'QA checks'!S$393,FALSE)</f>
        <v>2124</v>
      </c>
      <c r="T432" s="109">
        <f>VLOOKUP($B432,'QA checks'!$A$295:$V$304,'QA checks'!T$393,FALSE)</f>
        <v>0</v>
      </c>
      <c r="U432" s="109">
        <f>VLOOKUP($B432,'QA checks'!$A$295:$V$304,'QA checks'!U$393,FALSE)</f>
        <v>0</v>
      </c>
      <c r="V432" s="109">
        <f>VLOOKUP($B432,'QA checks'!$A$295:$V$304,'QA checks'!V$393,FALSE)</f>
        <v>0</v>
      </c>
      <c r="W432" s="109">
        <f>VLOOKUP($B432,'QA checks'!$A$295:$V$304,'QA checks'!W$393,FALSE)</f>
        <v>0</v>
      </c>
      <c r="Y432" s="109" t="s">
        <v>34</v>
      </c>
      <c r="Z432" s="109" t="s">
        <v>32</v>
      </c>
      <c r="AA432" s="109"/>
      <c r="AB432" s="109" t="b">
        <f>IF(D432=FIRE0902!D41,TRUE,"Error")</f>
        <v>1</v>
      </c>
      <c r="AC432" s="109" t="b">
        <f>IF(E432=FIRE0902!E41,TRUE,"Error")</f>
        <v>1</v>
      </c>
      <c r="AD432" s="109" t="b">
        <f>IF(F432=FIRE0902!F41,TRUE,"Error")</f>
        <v>1</v>
      </c>
      <c r="AE432" s="109" t="b">
        <f>IF(G432=FIRE0902!G41,TRUE,"Error")</f>
        <v>1</v>
      </c>
      <c r="AF432" s="109" t="b">
        <f>IF(H432=FIRE0902!H41,TRUE,"Error")</f>
        <v>1</v>
      </c>
      <c r="AG432" s="109" t="b">
        <f>IF(I432=FIRE0902!I41,TRUE,"Error")</f>
        <v>1</v>
      </c>
      <c r="AH432" s="109" t="b">
        <f>IF(J432=FIRE0902!J41,TRUE,"Error")</f>
        <v>1</v>
      </c>
      <c r="AI432" s="109" t="b">
        <f>IF(K432=FIRE0902!K41,TRUE,"Error")</f>
        <v>1</v>
      </c>
      <c r="AJ432" s="109" t="b">
        <f>IF(L432=FIRE0902!L41,TRUE,"Error")</f>
        <v>1</v>
      </c>
      <c r="AK432" s="109" t="b">
        <f>IF(M432=FIRE0902!M41,TRUE,"Error")</f>
        <v>1</v>
      </c>
      <c r="AL432" s="109" t="b">
        <f>IF(N432=FIRE0902!N41,TRUE,"Error")</f>
        <v>1</v>
      </c>
      <c r="AM432" s="109" t="b">
        <f>IF(O432=FIRE0902!O41,TRUE,"Error")</f>
        <v>1</v>
      </c>
      <c r="AN432" s="109" t="b">
        <f>IF(P432=FIRE0902!P41,TRUE,"Error")</f>
        <v>1</v>
      </c>
      <c r="AO432" s="109" t="b">
        <f>IF(Q432=FIRE0902!Q41,TRUE,"Error")</f>
        <v>1</v>
      </c>
      <c r="AP432" s="109" t="b">
        <f>IF(R432=FIRE0902!R41,TRUE,"Error")</f>
        <v>1</v>
      </c>
      <c r="AQ432" s="109" t="str">
        <f>IF(S432=FIRE0902!S41,TRUE,"Error")</f>
        <v>Error</v>
      </c>
      <c r="AR432" s="109" t="str">
        <f>IF(T432=FIRE0902!T41,TRUE,"Error")</f>
        <v>Error</v>
      </c>
      <c r="AS432" s="109" t="b">
        <f>IF(U432=FIRE0902!U41,TRUE,"Error")</f>
        <v>1</v>
      </c>
      <c r="AT432" s="109" t="b">
        <f>IF(V432=FIRE0902!V41,TRUE,"Error")</f>
        <v>1</v>
      </c>
      <c r="AU432" s="109" t="b">
        <f>IF(W432=FIRE0902!W41,TRUE,"Error")</f>
        <v>1</v>
      </c>
    </row>
    <row r="433" spans="1:47" x14ac:dyDescent="0.2">
      <c r="A433" s="109" t="s">
        <v>34</v>
      </c>
      <c r="B433" s="109" t="s">
        <v>23</v>
      </c>
      <c r="C433" s="109"/>
      <c r="D433" s="109">
        <f>VLOOKUP($B433,'QA checks'!$A$295:$V$304,'QA checks'!D$393,FALSE)</f>
        <v>0</v>
      </c>
      <c r="E433" s="109">
        <f>VLOOKUP($B433,'QA checks'!$A$295:$V$304,'QA checks'!E$393,FALSE)</f>
        <v>85</v>
      </c>
      <c r="F433" s="109">
        <f>VLOOKUP($B433,'QA checks'!$A$295:$V$304,'QA checks'!F$393,FALSE)</f>
        <v>1195</v>
      </c>
      <c r="G433" s="109">
        <f>VLOOKUP($B433,'QA checks'!$A$295:$V$304,'QA checks'!G$393,FALSE)</f>
        <v>1242</v>
      </c>
      <c r="H433" s="109">
        <f>VLOOKUP($B433,'QA checks'!$A$295:$V$304,'QA checks'!H$393,FALSE)</f>
        <v>1640</v>
      </c>
      <c r="I433" s="109">
        <f>VLOOKUP($B433,'QA checks'!$A$295:$V$304,'QA checks'!I$393,FALSE)</f>
        <v>2950</v>
      </c>
      <c r="J433" s="109">
        <f>VLOOKUP($B433,'QA checks'!$A$295:$V$304,'QA checks'!J$393,FALSE)</f>
        <v>4041</v>
      </c>
      <c r="K433" s="109">
        <f>VLOOKUP($B433,'QA checks'!$A$295:$V$304,'QA checks'!K$393,FALSE)</f>
        <v>3223</v>
      </c>
      <c r="L433" s="109">
        <f>VLOOKUP($B433,'QA checks'!$A$295:$V$304,'QA checks'!L$393,FALSE)</f>
        <v>1963</v>
      </c>
      <c r="M433" s="109">
        <f>VLOOKUP($B433,'QA checks'!$A$295:$V$304,'QA checks'!M$393,FALSE)</f>
        <v>1952</v>
      </c>
      <c r="N433" s="109">
        <f>VLOOKUP($B433,'QA checks'!$A$295:$V$304,'QA checks'!N$393,FALSE)</f>
        <v>1441</v>
      </c>
      <c r="O433" s="109">
        <f>VLOOKUP($B433,'QA checks'!$A$295:$V$304,'QA checks'!O$393,FALSE)</f>
        <v>1380</v>
      </c>
      <c r="P433" s="109">
        <f>VLOOKUP($B433,'QA checks'!$A$295:$V$304,'QA checks'!P$393,FALSE)</f>
        <v>1023</v>
      </c>
      <c r="Q433" s="109">
        <f>VLOOKUP($B433,'QA checks'!$A$295:$V$304,'QA checks'!Q$393,FALSE)</f>
        <v>989</v>
      </c>
      <c r="R433" s="109">
        <f>VLOOKUP($B433,'QA checks'!$A$295:$V$304,'QA checks'!R$393,FALSE)</f>
        <v>931</v>
      </c>
      <c r="S433" s="109">
        <f>VLOOKUP($B433,'QA checks'!$A$295:$V$304,'QA checks'!S$393,FALSE)</f>
        <v>24055</v>
      </c>
      <c r="T433" s="109">
        <f>VLOOKUP($B433,'QA checks'!$A$295:$V$304,'QA checks'!T$393,FALSE)</f>
        <v>0</v>
      </c>
      <c r="U433" s="109">
        <f>VLOOKUP($B433,'QA checks'!$A$295:$V$304,'QA checks'!U$393,FALSE)</f>
        <v>0</v>
      </c>
      <c r="V433" s="109">
        <f>VLOOKUP($B433,'QA checks'!$A$295:$V$304,'QA checks'!V$393,FALSE)</f>
        <v>0</v>
      </c>
      <c r="W433" s="109">
        <f>VLOOKUP($B433,'QA checks'!$A$295:$V$304,'QA checks'!W$393,FALSE)</f>
        <v>0</v>
      </c>
      <c r="Y433" s="109" t="s">
        <v>34</v>
      </c>
      <c r="Z433" s="109" t="s">
        <v>23</v>
      </c>
      <c r="AA433" s="109"/>
      <c r="AB433" s="109" t="b">
        <f>IF(D433=FIRE0902!D42,TRUE,"Error")</f>
        <v>1</v>
      </c>
      <c r="AC433" s="109" t="b">
        <f>IF(E433=FIRE0902!E42,TRUE,"Error")</f>
        <v>1</v>
      </c>
      <c r="AD433" s="109" t="b">
        <f>IF(F433=FIRE0902!F42,TRUE,"Error")</f>
        <v>1</v>
      </c>
      <c r="AE433" s="109" t="b">
        <f>IF(G433=FIRE0902!G42,TRUE,"Error")</f>
        <v>1</v>
      </c>
      <c r="AF433" s="109" t="b">
        <f>IF(H433=FIRE0902!H42,TRUE,"Error")</f>
        <v>1</v>
      </c>
      <c r="AG433" s="109" t="b">
        <f>IF(I433=FIRE0902!I42,TRUE,"Error")</f>
        <v>1</v>
      </c>
      <c r="AH433" s="109" t="b">
        <f>IF(J433=FIRE0902!J42,TRUE,"Error")</f>
        <v>1</v>
      </c>
      <c r="AI433" s="109" t="b">
        <f>IF(K433=FIRE0902!K42,TRUE,"Error")</f>
        <v>1</v>
      </c>
      <c r="AJ433" s="109" t="b">
        <f>IF(L433=FIRE0902!L42,TRUE,"Error")</f>
        <v>1</v>
      </c>
      <c r="AK433" s="109" t="b">
        <f>IF(M433=FIRE0902!M42,TRUE,"Error")</f>
        <v>1</v>
      </c>
      <c r="AL433" s="109" t="b">
        <f>IF(N433=FIRE0902!N42,TRUE,"Error")</f>
        <v>1</v>
      </c>
      <c r="AM433" s="109" t="b">
        <f>IF(O433=FIRE0902!O42,TRUE,"Error")</f>
        <v>1</v>
      </c>
      <c r="AN433" s="109" t="b">
        <f>IF(P433=FIRE0902!P42,TRUE,"Error")</f>
        <v>1</v>
      </c>
      <c r="AO433" s="109" t="b">
        <f>IF(Q433=FIRE0902!Q42,TRUE,"Error")</f>
        <v>1</v>
      </c>
      <c r="AP433" s="109" t="b">
        <f>IF(R433=FIRE0902!R42,TRUE,"Error")</f>
        <v>1</v>
      </c>
      <c r="AQ433" s="109" t="str">
        <f>IF(S433=FIRE0902!S42,TRUE,"Error")</f>
        <v>Error</v>
      </c>
      <c r="AR433" s="109" t="str">
        <f>IF(T433=FIRE0902!T42,TRUE,"Error")</f>
        <v>Error</v>
      </c>
      <c r="AS433" s="109" t="b">
        <f>IF(U433=FIRE0902!U42,TRUE,"Error")</f>
        <v>1</v>
      </c>
      <c r="AT433" s="109" t="b">
        <f>IF(V433=FIRE0902!V42,TRUE,"Error")</f>
        <v>1</v>
      </c>
      <c r="AU433" s="109" t="b">
        <f>IF(W433=FIRE0902!W42,TRUE,"Error")</f>
        <v>1</v>
      </c>
    </row>
    <row r="434" spans="1:47" x14ac:dyDescent="0.2">
      <c r="A434" s="109" t="s">
        <v>34</v>
      </c>
      <c r="B434" s="109" t="s">
        <v>33</v>
      </c>
      <c r="C434" s="109"/>
      <c r="D434" s="109">
        <f>VLOOKUP($B434,'QA checks'!$A$295:$V$304,'QA checks'!D$393,FALSE)</f>
        <v>0</v>
      </c>
      <c r="E434" s="109">
        <f>VLOOKUP($B434,'QA checks'!$A$295:$V$304,'QA checks'!E$393,FALSE)</f>
        <v>3</v>
      </c>
      <c r="F434" s="109">
        <f>VLOOKUP($B434,'QA checks'!$A$295:$V$304,'QA checks'!F$393,FALSE)</f>
        <v>1044</v>
      </c>
      <c r="G434" s="109">
        <f>VLOOKUP($B434,'QA checks'!$A$295:$V$304,'QA checks'!G$393,FALSE)</f>
        <v>1391</v>
      </c>
      <c r="H434" s="109">
        <f>VLOOKUP($B434,'QA checks'!$A$295:$V$304,'QA checks'!H$393,FALSE)</f>
        <v>1706</v>
      </c>
      <c r="I434" s="109">
        <f>VLOOKUP($B434,'QA checks'!$A$295:$V$304,'QA checks'!I$393,FALSE)</f>
        <v>4761</v>
      </c>
      <c r="J434" s="109">
        <f>VLOOKUP($B434,'QA checks'!$A$295:$V$304,'QA checks'!J$393,FALSE)</f>
        <v>7489</v>
      </c>
      <c r="K434" s="109">
        <f>VLOOKUP($B434,'QA checks'!$A$295:$V$304,'QA checks'!K$393,FALSE)</f>
        <v>3609</v>
      </c>
      <c r="L434" s="109">
        <f>VLOOKUP($B434,'QA checks'!$A$295:$V$304,'QA checks'!L$393,FALSE)</f>
        <v>1875</v>
      </c>
      <c r="M434" s="109">
        <f>VLOOKUP($B434,'QA checks'!$A$295:$V$304,'QA checks'!M$393,FALSE)</f>
        <v>1804</v>
      </c>
      <c r="N434" s="109">
        <f>VLOOKUP($B434,'QA checks'!$A$295:$V$304,'QA checks'!N$393,FALSE)</f>
        <v>1371</v>
      </c>
      <c r="O434" s="109">
        <f>VLOOKUP($B434,'QA checks'!$A$295:$V$304,'QA checks'!O$393,FALSE)</f>
        <v>1661</v>
      </c>
      <c r="P434" s="109">
        <f>VLOOKUP($B434,'QA checks'!$A$295:$V$304,'QA checks'!P$393,FALSE)</f>
        <v>1318</v>
      </c>
      <c r="Q434" s="109">
        <f>VLOOKUP($B434,'QA checks'!$A$295:$V$304,'QA checks'!Q$393,FALSE)</f>
        <v>1016</v>
      </c>
      <c r="R434" s="109">
        <f>VLOOKUP($B434,'QA checks'!$A$295:$V$304,'QA checks'!R$393,FALSE)</f>
        <v>733</v>
      </c>
      <c r="S434" s="109">
        <f>VLOOKUP($B434,'QA checks'!$A$295:$V$304,'QA checks'!S$393,FALSE)</f>
        <v>29781</v>
      </c>
      <c r="T434" s="109">
        <f>VLOOKUP($B434,'QA checks'!$A$295:$V$304,'QA checks'!T$393,FALSE)</f>
        <v>0</v>
      </c>
      <c r="U434" s="109">
        <f>VLOOKUP($B434,'QA checks'!$A$295:$V$304,'QA checks'!U$393,FALSE)</f>
        <v>0</v>
      </c>
      <c r="V434" s="109">
        <f>VLOOKUP($B434,'QA checks'!$A$295:$V$304,'QA checks'!V$393,FALSE)</f>
        <v>0</v>
      </c>
      <c r="W434" s="109">
        <f>VLOOKUP($B434,'QA checks'!$A$295:$V$304,'QA checks'!W$393,FALSE)</f>
        <v>0</v>
      </c>
      <c r="Y434" s="109" t="s">
        <v>34</v>
      </c>
      <c r="Z434" s="109" t="s">
        <v>33</v>
      </c>
      <c r="AA434" s="109"/>
      <c r="AB434" s="109" t="b">
        <f>IF(D434=FIRE0902!D43,TRUE,"Error")</f>
        <v>1</v>
      </c>
      <c r="AC434" s="109" t="b">
        <f>IF(E434=FIRE0902!E43,TRUE,"Error")</f>
        <v>1</v>
      </c>
      <c r="AD434" s="109" t="b">
        <f>IF(F434=FIRE0902!F43,TRUE,"Error")</f>
        <v>1</v>
      </c>
      <c r="AE434" s="109" t="b">
        <f>IF(G434=FIRE0902!G43,TRUE,"Error")</f>
        <v>1</v>
      </c>
      <c r="AF434" s="109" t="b">
        <f>IF(H434=FIRE0902!H43,TRUE,"Error")</f>
        <v>1</v>
      </c>
      <c r="AG434" s="109" t="b">
        <f>IF(I434=FIRE0902!I43,TRUE,"Error")</f>
        <v>1</v>
      </c>
      <c r="AH434" s="109" t="b">
        <f>IF(J434=FIRE0902!J43,TRUE,"Error")</f>
        <v>1</v>
      </c>
      <c r="AI434" s="109" t="b">
        <f>IF(K434=FIRE0902!K43,TRUE,"Error")</f>
        <v>1</v>
      </c>
      <c r="AJ434" s="109" t="b">
        <f>IF(L434=FIRE0902!L43,TRUE,"Error")</f>
        <v>1</v>
      </c>
      <c r="AK434" s="109" t="b">
        <f>IF(M434=FIRE0902!M43,TRUE,"Error")</f>
        <v>1</v>
      </c>
      <c r="AL434" s="109" t="b">
        <f>IF(N434=FIRE0902!N43,TRUE,"Error")</f>
        <v>1</v>
      </c>
      <c r="AM434" s="109" t="b">
        <f>IF(O434=FIRE0902!O43,TRUE,"Error")</f>
        <v>1</v>
      </c>
      <c r="AN434" s="109" t="b">
        <f>IF(P434=FIRE0902!P43,TRUE,"Error")</f>
        <v>1</v>
      </c>
      <c r="AO434" s="109" t="b">
        <f>IF(Q434=FIRE0902!Q43,TRUE,"Error")</f>
        <v>1</v>
      </c>
      <c r="AP434" s="109" t="b">
        <f>IF(R434=FIRE0902!R43,TRUE,"Error")</f>
        <v>1</v>
      </c>
      <c r="AQ434" s="109" t="str">
        <f>IF(S434=FIRE0902!S43,TRUE,"Error")</f>
        <v>Error</v>
      </c>
      <c r="AR434" s="109" t="str">
        <f>IF(T434=FIRE0902!T43,TRUE,"Error")</f>
        <v>Error</v>
      </c>
      <c r="AS434" s="109" t="b">
        <f>IF(U434=FIRE0902!U43,TRUE,"Error")</f>
        <v>1</v>
      </c>
      <c r="AT434" s="109" t="b">
        <f>IF(V434=FIRE0902!V43,TRUE,"Error")</f>
        <v>1</v>
      </c>
      <c r="AU434" s="109" t="b">
        <f>IF(W434=FIRE0902!W43,TRUE,"Error")</f>
        <v>1</v>
      </c>
    </row>
    <row r="435" spans="1:47" x14ac:dyDescent="0.2">
      <c r="A435" s="109" t="s">
        <v>35</v>
      </c>
      <c r="B435" s="109" t="s">
        <v>12</v>
      </c>
      <c r="C435" s="109"/>
      <c r="D435" s="109">
        <f>VLOOKUP($A435,'QA checks'!$A$245:$U$251,'QA checks'!D$393,FALSE)</f>
        <v>16784</v>
      </c>
      <c r="E435" s="109">
        <f>VLOOKUP($A435,'QA checks'!$A$245:$U$251,'QA checks'!E$393,FALSE)</f>
        <v>11886</v>
      </c>
      <c r="F435" s="109">
        <f>VLOOKUP($A435,'QA checks'!$A$245:$U$251,'QA checks'!F$393,FALSE)</f>
        <v>17908</v>
      </c>
      <c r="G435" s="109">
        <f>VLOOKUP($A435,'QA checks'!$A$245:$U$251,'QA checks'!G$393,FALSE)</f>
        <v>14485</v>
      </c>
      <c r="H435" s="109">
        <f>VLOOKUP($A435,'QA checks'!$A$245:$U$251,'QA checks'!H$393,FALSE)</f>
        <v>12391</v>
      </c>
      <c r="I435" s="109">
        <f>VLOOKUP($A435,'QA checks'!$A$245:$U$251,'QA checks'!I$393,FALSE)</f>
        <v>13714</v>
      </c>
      <c r="J435" s="109">
        <f>VLOOKUP($A435,'QA checks'!$A$245:$U$251,'QA checks'!J$393,FALSE)</f>
        <v>14120</v>
      </c>
      <c r="K435" s="109">
        <f>VLOOKUP($A435,'QA checks'!$A$245:$U$251,'QA checks'!K$393,FALSE)</f>
        <v>15674</v>
      </c>
      <c r="L435" s="109">
        <f>VLOOKUP($A435,'QA checks'!$A$245:$U$251,'QA checks'!L$393,FALSE)</f>
        <v>13370</v>
      </c>
      <c r="M435" s="109">
        <f>VLOOKUP($A435,'QA checks'!$A$245:$U$251,'QA checks'!M$393,FALSE)</f>
        <v>15543</v>
      </c>
      <c r="N435" s="109">
        <f>VLOOKUP($A435,'QA checks'!$A$245:$U$251,'QA checks'!N$393,FALSE)</f>
        <v>14922</v>
      </c>
      <c r="O435" s="109">
        <f>VLOOKUP($A435,'QA checks'!$A$245:$U$251,'QA checks'!O$393,FALSE)</f>
        <v>15959</v>
      </c>
      <c r="P435" s="109">
        <f>VLOOKUP($A435,'QA checks'!$A$245:$U$251,'QA checks'!P$393,FALSE)</f>
        <v>17837</v>
      </c>
      <c r="Q435" s="109">
        <f>VLOOKUP($A435,'QA checks'!$A$245:$U$251,'QA checks'!Q$393,FALSE)</f>
        <v>17798</v>
      </c>
      <c r="R435" s="109">
        <f>VLOOKUP($A435,'QA checks'!$A$245:$U$251,'QA checks'!R$393,FALSE)</f>
        <v>16594</v>
      </c>
      <c r="S435" s="109">
        <f>VLOOKUP($A435,'QA checks'!$A$245:$U$251,'QA checks'!S$393,FALSE)</f>
        <v>228985</v>
      </c>
      <c r="T435" s="109">
        <f>VLOOKUP($A435,'QA checks'!$A$245:$U$251,'QA checks'!T$393,FALSE)</f>
        <v>0</v>
      </c>
      <c r="U435" s="109">
        <f>VLOOKUP($A435,'QA checks'!$A$245:$U$251,'QA checks'!U$393,FALSE)</f>
        <v>0</v>
      </c>
      <c r="V435" s="109">
        <f>VLOOKUP($A435,'QA checks'!$A$245:$U$251,'QA checks'!V$393,FALSE)</f>
        <v>0</v>
      </c>
      <c r="W435" s="109">
        <f>VLOOKUP($A435,'QA checks'!$A$245:$U$251,'QA checks'!W$393,FALSE)</f>
        <v>0</v>
      </c>
      <c r="Y435" s="109" t="s">
        <v>35</v>
      </c>
      <c r="Z435" s="109" t="s">
        <v>12</v>
      </c>
      <c r="AA435" s="109"/>
      <c r="AB435" s="109" t="b">
        <f>IF(D435=FIRE0902!D44,TRUE,"Error")</f>
        <v>1</v>
      </c>
      <c r="AC435" s="109" t="b">
        <f>IF(E435=FIRE0902!E44,TRUE,"Error")</f>
        <v>1</v>
      </c>
      <c r="AD435" s="109" t="b">
        <f>IF(F435=FIRE0902!F44,TRUE,"Error")</f>
        <v>1</v>
      </c>
      <c r="AE435" s="109" t="b">
        <f>IF(G435=FIRE0902!G44,TRUE,"Error")</f>
        <v>1</v>
      </c>
      <c r="AF435" s="109" t="b">
        <f>IF(H435=FIRE0902!H44,TRUE,"Error")</f>
        <v>1</v>
      </c>
      <c r="AG435" s="109" t="b">
        <f>IF(I435=FIRE0902!I44,TRUE,"Error")</f>
        <v>1</v>
      </c>
      <c r="AH435" s="109" t="b">
        <f>IF(J435=FIRE0902!J44,TRUE,"Error")</f>
        <v>1</v>
      </c>
      <c r="AI435" s="109" t="b">
        <f>IF(K435=FIRE0902!K44,TRUE,"Error")</f>
        <v>1</v>
      </c>
      <c r="AJ435" s="109" t="b">
        <f>IF(L435=FIRE0902!L44,TRUE,"Error")</f>
        <v>1</v>
      </c>
      <c r="AK435" s="109" t="b">
        <f>IF(M435=FIRE0902!M44,TRUE,"Error")</f>
        <v>1</v>
      </c>
      <c r="AL435" s="109" t="b">
        <f>IF(N435=FIRE0902!N44,TRUE,"Error")</f>
        <v>1</v>
      </c>
      <c r="AM435" s="109" t="b">
        <f>IF(O435=FIRE0902!O44,TRUE,"Error")</f>
        <v>1</v>
      </c>
      <c r="AN435" s="109" t="b">
        <f>IF(P435=FIRE0902!P44,TRUE,"Error")</f>
        <v>1</v>
      </c>
      <c r="AO435" s="109" t="b">
        <f>IF(Q435=FIRE0902!Q44,TRUE,"Error")</f>
        <v>1</v>
      </c>
      <c r="AP435" s="109" t="b">
        <f>IF(R435=FIRE0902!R44,TRUE,"Error")</f>
        <v>1</v>
      </c>
      <c r="AQ435" s="109" t="str">
        <f>IF(S435=FIRE0902!S44,TRUE,"Error")</f>
        <v>Error</v>
      </c>
      <c r="AR435" s="109" t="str">
        <f>IF(T435=FIRE0902!T44,TRUE,"Error")</f>
        <v>Error</v>
      </c>
      <c r="AS435" s="109" t="b">
        <f>IF(U435=FIRE0902!U44,TRUE,"Error")</f>
        <v>1</v>
      </c>
      <c r="AT435" s="109" t="b">
        <f>IF(V435=FIRE0902!V44,TRUE,"Error")</f>
        <v>1</v>
      </c>
      <c r="AU435" s="109" t="b">
        <f>IF(W435=FIRE0902!W44,TRUE,"Error")</f>
        <v>1</v>
      </c>
    </row>
    <row r="436" spans="1:47" x14ac:dyDescent="0.2">
      <c r="A436" s="109" t="s">
        <v>35</v>
      </c>
      <c r="B436" s="109" t="s">
        <v>36</v>
      </c>
      <c r="C436" s="109"/>
      <c r="D436" s="109">
        <f>VLOOKUP($B436,'QA checks'!$A$245:$U$251,'QA checks'!D$393,FALSE)</f>
        <v>214</v>
      </c>
      <c r="E436" s="109">
        <f>VLOOKUP($B436,'QA checks'!$A$245:$U$251,'QA checks'!E$393,FALSE)</f>
        <v>134</v>
      </c>
      <c r="F436" s="109">
        <f>VLOOKUP($B436,'QA checks'!$A$245:$U$251,'QA checks'!F$393,FALSE)</f>
        <v>302</v>
      </c>
      <c r="G436" s="109">
        <f>VLOOKUP($B436,'QA checks'!$A$245:$U$251,'QA checks'!G$393,FALSE)</f>
        <v>313</v>
      </c>
      <c r="H436" s="109">
        <f>VLOOKUP($B436,'QA checks'!$A$245:$U$251,'QA checks'!H$393,FALSE)</f>
        <v>86</v>
      </c>
      <c r="I436" s="109">
        <f>VLOOKUP($B436,'QA checks'!$A$245:$U$251,'QA checks'!I$393,FALSE)</f>
        <v>249</v>
      </c>
      <c r="J436" s="109">
        <f>VLOOKUP($B436,'QA checks'!$A$245:$U$251,'QA checks'!J$393,FALSE)</f>
        <v>131</v>
      </c>
      <c r="K436" s="109">
        <f>VLOOKUP($B436,'QA checks'!$A$245:$U$251,'QA checks'!K$393,FALSE)</f>
        <v>121</v>
      </c>
      <c r="L436" s="109">
        <f>VLOOKUP($B436,'QA checks'!$A$245:$U$251,'QA checks'!L$393,FALSE)</f>
        <v>103</v>
      </c>
      <c r="M436" s="109">
        <f>VLOOKUP($B436,'QA checks'!$A$245:$U$251,'QA checks'!M$393,FALSE)</f>
        <v>305</v>
      </c>
      <c r="N436" s="109">
        <f>VLOOKUP($B436,'QA checks'!$A$245:$U$251,'QA checks'!N$393,FALSE)</f>
        <v>179</v>
      </c>
      <c r="O436" s="109">
        <f>VLOOKUP($B436,'QA checks'!$A$245:$U$251,'QA checks'!O$393,FALSE)</f>
        <v>144</v>
      </c>
      <c r="P436" s="109">
        <f>VLOOKUP($B436,'QA checks'!$A$245:$U$251,'QA checks'!P$393,FALSE)</f>
        <v>121</v>
      </c>
      <c r="Q436" s="109">
        <f>VLOOKUP($B436,'QA checks'!$A$245:$U$251,'QA checks'!Q$393,FALSE)</f>
        <v>287</v>
      </c>
      <c r="R436" s="109">
        <f>VLOOKUP($B436,'QA checks'!$A$245:$U$251,'QA checks'!R$393,FALSE)</f>
        <v>245</v>
      </c>
      <c r="S436" s="109">
        <f>VLOOKUP($B436,'QA checks'!$A$245:$U$251,'QA checks'!S$393,FALSE)</f>
        <v>2934</v>
      </c>
      <c r="T436" s="109">
        <f>VLOOKUP($B436,'QA checks'!$A$245:$U$251,'QA checks'!T$393,FALSE)</f>
        <v>0</v>
      </c>
      <c r="U436" s="109">
        <f>VLOOKUP($B436,'QA checks'!$A$245:$U$251,'QA checks'!U$393,FALSE)</f>
        <v>0</v>
      </c>
      <c r="V436" s="109">
        <f>VLOOKUP($B436,'QA checks'!$A$245:$U$251,'QA checks'!V$393,FALSE)</f>
        <v>0</v>
      </c>
      <c r="W436" s="109">
        <f>VLOOKUP($B436,'QA checks'!$A$245:$U$251,'QA checks'!W$393,FALSE)</f>
        <v>0</v>
      </c>
      <c r="Y436" s="109" t="s">
        <v>35</v>
      </c>
      <c r="Z436" s="109" t="s">
        <v>36</v>
      </c>
      <c r="AA436" s="109"/>
      <c r="AB436" s="109" t="b">
        <f>IF(D436=FIRE0902!D45,TRUE,"Error")</f>
        <v>1</v>
      </c>
      <c r="AC436" s="109" t="b">
        <f>IF(E436=FIRE0902!E45,TRUE,"Error")</f>
        <v>1</v>
      </c>
      <c r="AD436" s="109" t="b">
        <f>IF(F436=FIRE0902!F45,TRUE,"Error")</f>
        <v>1</v>
      </c>
      <c r="AE436" s="109" t="b">
        <f>IF(G436=FIRE0902!G45,TRUE,"Error")</f>
        <v>1</v>
      </c>
      <c r="AF436" s="109" t="b">
        <f>IF(H436=FIRE0902!H45,TRUE,"Error")</f>
        <v>1</v>
      </c>
      <c r="AG436" s="109" t="b">
        <f>IF(I436=FIRE0902!I45,TRUE,"Error")</f>
        <v>1</v>
      </c>
      <c r="AH436" s="109" t="b">
        <f>IF(J436=FIRE0902!J45,TRUE,"Error")</f>
        <v>1</v>
      </c>
      <c r="AI436" s="109" t="b">
        <f>IF(K436=FIRE0902!K45,TRUE,"Error")</f>
        <v>1</v>
      </c>
      <c r="AJ436" s="109" t="b">
        <f>IF(L436=FIRE0902!L45,TRUE,"Error")</f>
        <v>1</v>
      </c>
      <c r="AK436" s="109" t="b">
        <f>IF(M436=FIRE0902!M45,TRUE,"Error")</f>
        <v>1</v>
      </c>
      <c r="AL436" s="109" t="b">
        <f>IF(N436=FIRE0902!N45,TRUE,"Error")</f>
        <v>1</v>
      </c>
      <c r="AM436" s="109" t="b">
        <f>IF(O436=FIRE0902!O45,TRUE,"Error")</f>
        <v>1</v>
      </c>
      <c r="AN436" s="109" t="b">
        <f>IF(P436=FIRE0902!P45,TRUE,"Error")</f>
        <v>1</v>
      </c>
      <c r="AO436" s="109" t="b">
        <f>IF(Q436=FIRE0902!Q45,TRUE,"Error")</f>
        <v>1</v>
      </c>
      <c r="AP436" s="109" t="b">
        <f>IF(R436=FIRE0902!R45,TRUE,"Error")</f>
        <v>1</v>
      </c>
      <c r="AQ436" s="109" t="str">
        <f>IF(S436=FIRE0902!S45,TRUE,"Error")</f>
        <v>Error</v>
      </c>
      <c r="AR436" s="109" t="str">
        <f>IF(T436=FIRE0902!T45,TRUE,"Error")</f>
        <v>Error</v>
      </c>
      <c r="AS436" s="109" t="b">
        <f>IF(U436=FIRE0902!U45,TRUE,"Error")</f>
        <v>1</v>
      </c>
      <c r="AT436" s="109" t="b">
        <f>IF(V436=FIRE0902!V45,TRUE,"Error")</f>
        <v>1</v>
      </c>
      <c r="AU436" s="109" t="b">
        <f>IF(W436=FIRE0902!W45,TRUE,"Error")</f>
        <v>1</v>
      </c>
    </row>
    <row r="437" spans="1:47" x14ac:dyDescent="0.2">
      <c r="A437" s="109" t="s">
        <v>35</v>
      </c>
      <c r="B437" s="109" t="s">
        <v>37</v>
      </c>
      <c r="C437" s="109"/>
      <c r="D437" s="109">
        <f>VLOOKUP($B437,'QA checks'!$A$245:$U$251,'QA checks'!D$393,FALSE)</f>
        <v>1582</v>
      </c>
      <c r="E437" s="109">
        <f>VLOOKUP($B437,'QA checks'!$A$245:$U$251,'QA checks'!E$393,FALSE)</f>
        <v>973</v>
      </c>
      <c r="F437" s="109">
        <f>VLOOKUP($B437,'QA checks'!$A$245:$U$251,'QA checks'!F$393,FALSE)</f>
        <v>3275</v>
      </c>
      <c r="G437" s="109">
        <f>VLOOKUP($B437,'QA checks'!$A$245:$U$251,'QA checks'!G$393,FALSE)</f>
        <v>1797</v>
      </c>
      <c r="H437" s="109">
        <f>VLOOKUP($B437,'QA checks'!$A$245:$U$251,'QA checks'!H$393,FALSE)</f>
        <v>914</v>
      </c>
      <c r="I437" s="109">
        <f>VLOOKUP($B437,'QA checks'!$A$245:$U$251,'QA checks'!I$393,FALSE)</f>
        <v>1366</v>
      </c>
      <c r="J437" s="109">
        <f>VLOOKUP($B437,'QA checks'!$A$245:$U$251,'QA checks'!J$393,FALSE)</f>
        <v>1112</v>
      </c>
      <c r="K437" s="109">
        <f>VLOOKUP($B437,'QA checks'!$A$245:$U$251,'QA checks'!K$393,FALSE)</f>
        <v>742</v>
      </c>
      <c r="L437" s="109">
        <f>VLOOKUP($B437,'QA checks'!$A$245:$U$251,'QA checks'!L$393,FALSE)</f>
        <v>682</v>
      </c>
      <c r="M437" s="109">
        <f>VLOOKUP($B437,'QA checks'!$A$245:$U$251,'QA checks'!M$393,FALSE)</f>
        <v>1630</v>
      </c>
      <c r="N437" s="109">
        <f>VLOOKUP($B437,'QA checks'!$A$245:$U$251,'QA checks'!N$393,FALSE)</f>
        <v>1504</v>
      </c>
      <c r="O437" s="109">
        <f>VLOOKUP($B437,'QA checks'!$A$245:$U$251,'QA checks'!O$393,FALSE)</f>
        <v>1026</v>
      </c>
      <c r="P437" s="109">
        <f>VLOOKUP($B437,'QA checks'!$A$245:$U$251,'QA checks'!P$393,FALSE)</f>
        <v>792</v>
      </c>
      <c r="Q437" s="109">
        <f>VLOOKUP($B437,'QA checks'!$A$245:$U$251,'QA checks'!Q$393,FALSE)</f>
        <v>1250</v>
      </c>
      <c r="R437" s="109">
        <f>VLOOKUP($B437,'QA checks'!$A$245:$U$251,'QA checks'!R$393,FALSE)</f>
        <v>861</v>
      </c>
      <c r="S437" s="109">
        <f>VLOOKUP($B437,'QA checks'!$A$245:$U$251,'QA checks'!S$393,FALSE)</f>
        <v>19506</v>
      </c>
      <c r="T437" s="109">
        <f>VLOOKUP($B437,'QA checks'!$A$245:$U$251,'QA checks'!T$393,FALSE)</f>
        <v>0</v>
      </c>
      <c r="U437" s="109">
        <f>VLOOKUP($B437,'QA checks'!$A$245:$U$251,'QA checks'!U$393,FALSE)</f>
        <v>0</v>
      </c>
      <c r="V437" s="109">
        <f>VLOOKUP($B437,'QA checks'!$A$245:$U$251,'QA checks'!V$393,FALSE)</f>
        <v>0</v>
      </c>
      <c r="W437" s="109">
        <f>VLOOKUP($B437,'QA checks'!$A$245:$U$251,'QA checks'!W$393,FALSE)</f>
        <v>0</v>
      </c>
      <c r="Y437" s="109" t="s">
        <v>35</v>
      </c>
      <c r="Z437" s="109" t="s">
        <v>37</v>
      </c>
      <c r="AA437" s="109"/>
      <c r="AB437" s="109" t="b">
        <f>IF(D437=FIRE0902!D46,TRUE,"Error")</f>
        <v>1</v>
      </c>
      <c r="AC437" s="109" t="b">
        <f>IF(E437=FIRE0902!E46,TRUE,"Error")</f>
        <v>1</v>
      </c>
      <c r="AD437" s="109" t="b">
        <f>IF(F437=FIRE0902!F46,TRUE,"Error")</f>
        <v>1</v>
      </c>
      <c r="AE437" s="109" t="b">
        <f>IF(G437=FIRE0902!G46,TRUE,"Error")</f>
        <v>1</v>
      </c>
      <c r="AF437" s="109" t="b">
        <f>IF(H437=FIRE0902!H46,TRUE,"Error")</f>
        <v>1</v>
      </c>
      <c r="AG437" s="109" t="b">
        <f>IF(I437=FIRE0902!I46,TRUE,"Error")</f>
        <v>1</v>
      </c>
      <c r="AH437" s="109" t="b">
        <f>IF(J437=FIRE0902!J46,TRUE,"Error")</f>
        <v>1</v>
      </c>
      <c r="AI437" s="109" t="b">
        <f>IF(K437=FIRE0902!K46,TRUE,"Error")</f>
        <v>1</v>
      </c>
      <c r="AJ437" s="109" t="b">
        <f>IF(L437=FIRE0902!L46,TRUE,"Error")</f>
        <v>1</v>
      </c>
      <c r="AK437" s="109" t="b">
        <f>IF(M437=FIRE0902!M46,TRUE,"Error")</f>
        <v>1</v>
      </c>
      <c r="AL437" s="109" t="b">
        <f>IF(N437=FIRE0902!N46,TRUE,"Error")</f>
        <v>1</v>
      </c>
      <c r="AM437" s="109" t="b">
        <f>IF(O437=FIRE0902!O46,TRUE,"Error")</f>
        <v>1</v>
      </c>
      <c r="AN437" s="109" t="b">
        <f>IF(P437=FIRE0902!P46,TRUE,"Error")</f>
        <v>1</v>
      </c>
      <c r="AO437" s="109" t="b">
        <f>IF(Q437=FIRE0902!Q46,TRUE,"Error")</f>
        <v>1</v>
      </c>
      <c r="AP437" s="109" t="b">
        <f>IF(R437=FIRE0902!R46,TRUE,"Error")</f>
        <v>1</v>
      </c>
      <c r="AQ437" s="109" t="str">
        <f>IF(S437=FIRE0902!S46,TRUE,"Error")</f>
        <v>Error</v>
      </c>
      <c r="AR437" s="109" t="str">
        <f>IF(T437=FIRE0902!T46,TRUE,"Error")</f>
        <v>Error</v>
      </c>
      <c r="AS437" s="109" t="b">
        <f>IF(U437=FIRE0902!U46,TRUE,"Error")</f>
        <v>1</v>
      </c>
      <c r="AT437" s="109" t="b">
        <f>IF(V437=FIRE0902!V46,TRUE,"Error")</f>
        <v>1</v>
      </c>
      <c r="AU437" s="109" t="b">
        <f>IF(W437=FIRE0902!W46,TRUE,"Error")</f>
        <v>1</v>
      </c>
    </row>
    <row r="438" spans="1:47" x14ac:dyDescent="0.2">
      <c r="A438" s="109" t="s">
        <v>35</v>
      </c>
      <c r="B438" s="109" t="s">
        <v>38</v>
      </c>
      <c r="C438" s="109"/>
      <c r="D438" s="109">
        <f>VLOOKUP($B438,'QA checks'!$A$245:$U$251,'QA checks'!D$393,FALSE)</f>
        <v>18</v>
      </c>
      <c r="E438" s="109">
        <f>VLOOKUP($B438,'QA checks'!$A$245:$U$251,'QA checks'!E$393,FALSE)</f>
        <v>19</v>
      </c>
      <c r="F438" s="109">
        <f>VLOOKUP($B438,'QA checks'!$A$245:$U$251,'QA checks'!F$393,FALSE)</f>
        <v>6030</v>
      </c>
      <c r="G438" s="109">
        <f>VLOOKUP($B438,'QA checks'!$A$245:$U$251,'QA checks'!G$393,FALSE)</f>
        <v>6748</v>
      </c>
      <c r="H438" s="109">
        <f>VLOOKUP($B438,'QA checks'!$A$245:$U$251,'QA checks'!H$393,FALSE)</f>
        <v>6990</v>
      </c>
      <c r="I438" s="109">
        <f>VLOOKUP($B438,'QA checks'!$A$245:$U$251,'QA checks'!I$393,FALSE)</f>
        <v>7540</v>
      </c>
      <c r="J438" s="109">
        <f>VLOOKUP($B438,'QA checks'!$A$245:$U$251,'QA checks'!J$393,FALSE)</f>
        <v>7977</v>
      </c>
      <c r="K438" s="109">
        <f>VLOOKUP($B438,'QA checks'!$A$245:$U$251,'QA checks'!K$393,FALSE)</f>
        <v>10011</v>
      </c>
      <c r="L438" s="109">
        <f>VLOOKUP($B438,'QA checks'!$A$245:$U$251,'QA checks'!L$393,FALSE)</f>
        <v>8505</v>
      </c>
      <c r="M438" s="109">
        <f>VLOOKUP($B438,'QA checks'!$A$245:$U$251,'QA checks'!M$393,FALSE)</f>
        <v>8619</v>
      </c>
      <c r="N438" s="109">
        <f>VLOOKUP($B438,'QA checks'!$A$245:$U$251,'QA checks'!N$393,FALSE)</f>
        <v>8141</v>
      </c>
      <c r="O438" s="109">
        <f>VLOOKUP($B438,'QA checks'!$A$245:$U$251,'QA checks'!O$393,FALSE)</f>
        <v>9269</v>
      </c>
      <c r="P438" s="109">
        <f>VLOOKUP($B438,'QA checks'!$A$245:$U$251,'QA checks'!P$393,FALSE)</f>
        <v>11923</v>
      </c>
      <c r="Q438" s="109">
        <f>VLOOKUP($B438,'QA checks'!$A$245:$U$251,'QA checks'!Q$393,FALSE)</f>
        <v>10630</v>
      </c>
      <c r="R438" s="109">
        <f>VLOOKUP($B438,'QA checks'!$A$245:$U$251,'QA checks'!R$393,FALSE)</f>
        <v>10224</v>
      </c>
      <c r="S438" s="109">
        <f>VLOOKUP($B438,'QA checks'!$A$245:$U$251,'QA checks'!S$393,FALSE)</f>
        <v>112644</v>
      </c>
      <c r="T438" s="109">
        <f>VLOOKUP($B438,'QA checks'!$A$245:$U$251,'QA checks'!T$393,FALSE)</f>
        <v>0</v>
      </c>
      <c r="U438" s="109">
        <f>VLOOKUP($B438,'QA checks'!$A$245:$U$251,'QA checks'!U$393,FALSE)</f>
        <v>0</v>
      </c>
      <c r="V438" s="109">
        <f>VLOOKUP($B438,'QA checks'!$A$245:$U$251,'QA checks'!V$393,FALSE)</f>
        <v>0</v>
      </c>
      <c r="W438" s="109">
        <f>VLOOKUP($B438,'QA checks'!$A$245:$U$251,'QA checks'!W$393,FALSE)</f>
        <v>0</v>
      </c>
      <c r="Y438" s="109" t="s">
        <v>35</v>
      </c>
      <c r="Z438" s="109" t="s">
        <v>38</v>
      </c>
      <c r="AA438" s="109"/>
      <c r="AB438" s="109" t="b">
        <f>IF(D438=FIRE0902!D47,TRUE,"Error")</f>
        <v>1</v>
      </c>
      <c r="AC438" s="109" t="b">
        <f>IF(E438=FIRE0902!E47,TRUE,"Error")</f>
        <v>1</v>
      </c>
      <c r="AD438" s="109" t="b">
        <f>IF(F438=FIRE0902!F47,TRUE,"Error")</f>
        <v>1</v>
      </c>
      <c r="AE438" s="109" t="b">
        <f>IF(G438=FIRE0902!G47,TRUE,"Error")</f>
        <v>1</v>
      </c>
      <c r="AF438" s="109" t="b">
        <f>IF(H438=FIRE0902!H47,TRUE,"Error")</f>
        <v>1</v>
      </c>
      <c r="AG438" s="109" t="b">
        <f>IF(I438=FIRE0902!I47,TRUE,"Error")</f>
        <v>1</v>
      </c>
      <c r="AH438" s="109" t="b">
        <f>IF(J438=FIRE0902!J47,TRUE,"Error")</f>
        <v>1</v>
      </c>
      <c r="AI438" s="109" t="b">
        <f>IF(K438=FIRE0902!K47,TRUE,"Error")</f>
        <v>1</v>
      </c>
      <c r="AJ438" s="109" t="b">
        <f>IF(L438=FIRE0902!L47,TRUE,"Error")</f>
        <v>1</v>
      </c>
      <c r="AK438" s="109" t="b">
        <f>IF(M438=FIRE0902!M47,TRUE,"Error")</f>
        <v>1</v>
      </c>
      <c r="AL438" s="109" t="b">
        <f>IF(N438=FIRE0902!N47,TRUE,"Error")</f>
        <v>1</v>
      </c>
      <c r="AM438" s="109" t="b">
        <f>IF(O438=FIRE0902!O47,TRUE,"Error")</f>
        <v>1</v>
      </c>
      <c r="AN438" s="109" t="b">
        <f>IF(P438=FIRE0902!P47,TRUE,"Error")</f>
        <v>1</v>
      </c>
      <c r="AO438" s="109" t="b">
        <f>IF(Q438=FIRE0902!Q47,TRUE,"Error")</f>
        <v>1</v>
      </c>
      <c r="AP438" s="109" t="b">
        <f>IF(R438=FIRE0902!R47,TRUE,"Error")</f>
        <v>1</v>
      </c>
      <c r="AQ438" s="109" t="str">
        <f>IF(S438=FIRE0902!S47,TRUE,"Error")</f>
        <v>Error</v>
      </c>
      <c r="AR438" s="109" t="str">
        <f>IF(T438=FIRE0902!T47,TRUE,"Error")</f>
        <v>Error</v>
      </c>
      <c r="AS438" s="109" t="b">
        <f>IF(U438=FIRE0902!U47,TRUE,"Error")</f>
        <v>1</v>
      </c>
      <c r="AT438" s="109" t="b">
        <f>IF(V438=FIRE0902!V47,TRUE,"Error")</f>
        <v>1</v>
      </c>
      <c r="AU438" s="109" t="b">
        <f>IF(W438=FIRE0902!W47,TRUE,"Error")</f>
        <v>1</v>
      </c>
    </row>
    <row r="439" spans="1:47" x14ac:dyDescent="0.2">
      <c r="A439" s="109" t="s">
        <v>35</v>
      </c>
      <c r="B439" s="109" t="s">
        <v>21</v>
      </c>
      <c r="C439" s="109"/>
      <c r="D439" s="109">
        <f>VLOOKUP($B439,'QA checks'!$A$245:$U$251,'QA checks'!D$393,FALSE)</f>
        <v>6692</v>
      </c>
      <c r="E439" s="109">
        <f>VLOOKUP($B439,'QA checks'!$A$245:$U$251,'QA checks'!E$393,FALSE)</f>
        <v>5393</v>
      </c>
      <c r="F439" s="109">
        <f>VLOOKUP($B439,'QA checks'!$A$245:$U$251,'QA checks'!F$393,FALSE)</f>
        <v>5589</v>
      </c>
      <c r="G439" s="109">
        <f>VLOOKUP($B439,'QA checks'!$A$245:$U$251,'QA checks'!G$393,FALSE)</f>
        <v>4046</v>
      </c>
      <c r="H439" s="109">
        <f>VLOOKUP($B439,'QA checks'!$A$245:$U$251,'QA checks'!H$393,FALSE)</f>
        <v>3201</v>
      </c>
      <c r="I439" s="109">
        <f>VLOOKUP($B439,'QA checks'!$A$245:$U$251,'QA checks'!I$393,FALSE)</f>
        <v>3371</v>
      </c>
      <c r="J439" s="109">
        <f>VLOOKUP($B439,'QA checks'!$A$245:$U$251,'QA checks'!J$393,FALSE)</f>
        <v>3711</v>
      </c>
      <c r="K439" s="109">
        <f>VLOOKUP($B439,'QA checks'!$A$245:$U$251,'QA checks'!K$393,FALSE)</f>
        <v>3507</v>
      </c>
      <c r="L439" s="109">
        <f>VLOOKUP($B439,'QA checks'!$A$245:$U$251,'QA checks'!L$393,FALSE)</f>
        <v>3079</v>
      </c>
      <c r="M439" s="109">
        <f>VLOOKUP($B439,'QA checks'!$A$245:$U$251,'QA checks'!M$393,FALSE)</f>
        <v>3788</v>
      </c>
      <c r="N439" s="109">
        <f>VLOOKUP($B439,'QA checks'!$A$245:$U$251,'QA checks'!N$393,FALSE)</f>
        <v>3907</v>
      </c>
      <c r="O439" s="109">
        <f>VLOOKUP($B439,'QA checks'!$A$245:$U$251,'QA checks'!O$393,FALSE)</f>
        <v>4123</v>
      </c>
      <c r="P439" s="109">
        <f>VLOOKUP($B439,'QA checks'!$A$245:$U$251,'QA checks'!P$393,FALSE)</f>
        <v>3721</v>
      </c>
      <c r="Q439" s="109">
        <f>VLOOKUP($B439,'QA checks'!$A$245:$U$251,'QA checks'!Q$393,FALSE)</f>
        <v>4219</v>
      </c>
      <c r="R439" s="109">
        <f>VLOOKUP($B439,'QA checks'!$A$245:$U$251,'QA checks'!R$393,FALSE)</f>
        <v>4068</v>
      </c>
      <c r="S439" s="109">
        <f>VLOOKUP($B439,'QA checks'!$A$245:$U$251,'QA checks'!S$393,FALSE)</f>
        <v>62415</v>
      </c>
      <c r="T439" s="109">
        <f>VLOOKUP($B439,'QA checks'!$A$245:$U$251,'QA checks'!T$393,FALSE)</f>
        <v>0</v>
      </c>
      <c r="U439" s="109">
        <f>VLOOKUP($B439,'QA checks'!$A$245:$U$251,'QA checks'!U$393,FALSE)</f>
        <v>0</v>
      </c>
      <c r="V439" s="109">
        <f>VLOOKUP($B439,'QA checks'!$A$245:$U$251,'QA checks'!V$393,FALSE)</f>
        <v>0</v>
      </c>
      <c r="W439" s="109">
        <f>VLOOKUP($B439,'QA checks'!$A$245:$U$251,'QA checks'!W$393,FALSE)</f>
        <v>0</v>
      </c>
      <c r="Y439" s="109" t="s">
        <v>35</v>
      </c>
      <c r="Z439" s="109" t="s">
        <v>21</v>
      </c>
      <c r="AA439" s="109"/>
      <c r="AB439" s="109" t="b">
        <f>IF(D439=FIRE0902!D48,TRUE,"Error")</f>
        <v>1</v>
      </c>
      <c r="AC439" s="109" t="b">
        <f>IF(E439=FIRE0902!E48,TRUE,"Error")</f>
        <v>1</v>
      </c>
      <c r="AD439" s="109" t="b">
        <f>IF(F439=FIRE0902!F48,TRUE,"Error")</f>
        <v>1</v>
      </c>
      <c r="AE439" s="109" t="b">
        <f>IF(G439=FIRE0902!G48,TRUE,"Error")</f>
        <v>1</v>
      </c>
      <c r="AF439" s="109" t="b">
        <f>IF(H439=FIRE0902!H48,TRUE,"Error")</f>
        <v>1</v>
      </c>
      <c r="AG439" s="109" t="b">
        <f>IF(I439=FIRE0902!I48,TRUE,"Error")</f>
        <v>1</v>
      </c>
      <c r="AH439" s="109" t="b">
        <f>IF(J439=FIRE0902!J48,TRUE,"Error")</f>
        <v>1</v>
      </c>
      <c r="AI439" s="109" t="b">
        <f>IF(K439=FIRE0902!K48,TRUE,"Error")</f>
        <v>1</v>
      </c>
      <c r="AJ439" s="109" t="b">
        <f>IF(L439=FIRE0902!L48,TRUE,"Error")</f>
        <v>1</v>
      </c>
      <c r="AK439" s="109" t="b">
        <f>IF(M439=FIRE0902!M48,TRUE,"Error")</f>
        <v>1</v>
      </c>
      <c r="AL439" s="109" t="b">
        <f>IF(N439=FIRE0902!N48,TRUE,"Error")</f>
        <v>1</v>
      </c>
      <c r="AM439" s="109" t="b">
        <f>IF(O439=FIRE0902!O48,TRUE,"Error")</f>
        <v>1</v>
      </c>
      <c r="AN439" s="109" t="b">
        <f>IF(P439=FIRE0902!P48,TRUE,"Error")</f>
        <v>1</v>
      </c>
      <c r="AO439" s="109" t="b">
        <f>IF(Q439=FIRE0902!Q48,TRUE,"Error")</f>
        <v>1</v>
      </c>
      <c r="AP439" s="109" t="b">
        <f>IF(R439=FIRE0902!R48,TRUE,"Error")</f>
        <v>1</v>
      </c>
      <c r="AQ439" s="109" t="str">
        <f>IF(S439=FIRE0902!S48,TRUE,"Error")</f>
        <v>Error</v>
      </c>
      <c r="AR439" s="109" t="str">
        <f>IF(T439=FIRE0902!T48,TRUE,"Error")</f>
        <v>Error</v>
      </c>
      <c r="AS439" s="109" t="b">
        <f>IF(U439=FIRE0902!U48,TRUE,"Error")</f>
        <v>1</v>
      </c>
      <c r="AT439" s="109" t="b">
        <f>IF(V439=FIRE0902!V48,TRUE,"Error")</f>
        <v>1</v>
      </c>
      <c r="AU439" s="109" t="b">
        <f>IF(W439=FIRE0902!W48,TRUE,"Error")</f>
        <v>1</v>
      </c>
    </row>
    <row r="440" spans="1:47" x14ac:dyDescent="0.2">
      <c r="A440" s="109" t="s">
        <v>35</v>
      </c>
      <c r="B440" s="109" t="s">
        <v>22</v>
      </c>
      <c r="C440" s="109"/>
      <c r="D440" s="109">
        <f>VLOOKUP($B440,'QA checks'!$A$245:$U$251,'QA checks'!D$393,FALSE)</f>
        <v>883</v>
      </c>
      <c r="E440" s="109">
        <f>VLOOKUP($B440,'QA checks'!$A$245:$U$251,'QA checks'!E$393,FALSE)</f>
        <v>711</v>
      </c>
      <c r="F440" s="109">
        <f>VLOOKUP($B440,'QA checks'!$A$245:$U$251,'QA checks'!F$393,FALSE)</f>
        <v>1059</v>
      </c>
      <c r="G440" s="109">
        <f>VLOOKUP($B440,'QA checks'!$A$245:$U$251,'QA checks'!G$393,FALSE)</f>
        <v>663</v>
      </c>
      <c r="H440" s="109">
        <f>VLOOKUP($B440,'QA checks'!$A$245:$U$251,'QA checks'!H$393,FALSE)</f>
        <v>672</v>
      </c>
      <c r="I440" s="109">
        <f>VLOOKUP($B440,'QA checks'!$A$245:$U$251,'QA checks'!I$393,FALSE)</f>
        <v>593</v>
      </c>
      <c r="J440" s="109">
        <f>VLOOKUP($B440,'QA checks'!$A$245:$U$251,'QA checks'!J$393,FALSE)</f>
        <v>614</v>
      </c>
      <c r="K440" s="109">
        <f>VLOOKUP($B440,'QA checks'!$A$245:$U$251,'QA checks'!K$393,FALSE)</f>
        <v>531</v>
      </c>
      <c r="L440" s="109">
        <f>VLOOKUP($B440,'QA checks'!$A$245:$U$251,'QA checks'!L$393,FALSE)</f>
        <v>470</v>
      </c>
      <c r="M440" s="109">
        <f>VLOOKUP($B440,'QA checks'!$A$245:$U$251,'QA checks'!M$393,FALSE)</f>
        <v>577</v>
      </c>
      <c r="N440" s="109">
        <f>VLOOKUP($B440,'QA checks'!$A$245:$U$251,'QA checks'!N$393,FALSE)</f>
        <v>562</v>
      </c>
      <c r="O440" s="109">
        <f>VLOOKUP($B440,'QA checks'!$A$245:$U$251,'QA checks'!O$393,FALSE)</f>
        <v>808</v>
      </c>
      <c r="P440" s="109">
        <f>VLOOKUP($B440,'QA checks'!$A$245:$U$251,'QA checks'!P$393,FALSE)</f>
        <v>514</v>
      </c>
      <c r="Q440" s="109">
        <f>VLOOKUP($B440,'QA checks'!$A$245:$U$251,'QA checks'!Q$393,FALSE)</f>
        <v>668</v>
      </c>
      <c r="R440" s="109">
        <f>VLOOKUP($B440,'QA checks'!$A$245:$U$251,'QA checks'!R$393,FALSE)</f>
        <v>526</v>
      </c>
      <c r="S440" s="109">
        <f>VLOOKUP($B440,'QA checks'!$A$245:$U$251,'QA checks'!S$393,FALSE)</f>
        <v>9851</v>
      </c>
      <c r="T440" s="109">
        <f>VLOOKUP($B440,'QA checks'!$A$245:$U$251,'QA checks'!T$393,FALSE)</f>
        <v>0</v>
      </c>
      <c r="U440" s="109">
        <f>VLOOKUP($B440,'QA checks'!$A$245:$U$251,'QA checks'!U$393,FALSE)</f>
        <v>0</v>
      </c>
      <c r="V440" s="109">
        <f>VLOOKUP($B440,'QA checks'!$A$245:$U$251,'QA checks'!V$393,FALSE)</f>
        <v>0</v>
      </c>
      <c r="W440" s="109">
        <f>VLOOKUP($B440,'QA checks'!$A$245:$U$251,'QA checks'!W$393,FALSE)</f>
        <v>0</v>
      </c>
      <c r="Y440" s="109" t="s">
        <v>35</v>
      </c>
      <c r="Z440" s="109" t="s">
        <v>22</v>
      </c>
      <c r="AA440" s="109"/>
      <c r="AB440" s="109" t="b">
        <f>IF(D440=FIRE0902!D49,TRUE,"Error")</f>
        <v>1</v>
      </c>
      <c r="AC440" s="109" t="b">
        <f>IF(E440=FIRE0902!E49,TRUE,"Error")</f>
        <v>1</v>
      </c>
      <c r="AD440" s="109" t="b">
        <f>IF(F440=FIRE0902!F49,TRUE,"Error")</f>
        <v>1</v>
      </c>
      <c r="AE440" s="109" t="b">
        <f>IF(G440=FIRE0902!G49,TRUE,"Error")</f>
        <v>1</v>
      </c>
      <c r="AF440" s="109" t="b">
        <f>IF(H440=FIRE0902!H49,TRUE,"Error")</f>
        <v>1</v>
      </c>
      <c r="AG440" s="109" t="b">
        <f>IF(I440=FIRE0902!I49,TRUE,"Error")</f>
        <v>1</v>
      </c>
      <c r="AH440" s="109" t="b">
        <f>IF(J440=FIRE0902!J49,TRUE,"Error")</f>
        <v>1</v>
      </c>
      <c r="AI440" s="109" t="b">
        <f>IF(K440=FIRE0902!K49,TRUE,"Error")</f>
        <v>1</v>
      </c>
      <c r="AJ440" s="109" t="b">
        <f>IF(L440=FIRE0902!L49,TRUE,"Error")</f>
        <v>1</v>
      </c>
      <c r="AK440" s="109" t="b">
        <f>IF(M440=FIRE0902!M49,TRUE,"Error")</f>
        <v>1</v>
      </c>
      <c r="AL440" s="109" t="b">
        <f>IF(N440=FIRE0902!N49,TRUE,"Error")</f>
        <v>1</v>
      </c>
      <c r="AM440" s="109" t="b">
        <f>IF(O440=FIRE0902!O49,TRUE,"Error")</f>
        <v>1</v>
      </c>
      <c r="AN440" s="109" t="b">
        <f>IF(P440=FIRE0902!P49,TRUE,"Error")</f>
        <v>1</v>
      </c>
      <c r="AO440" s="109" t="b">
        <f>IF(Q440=FIRE0902!Q49,TRUE,"Error")</f>
        <v>1</v>
      </c>
      <c r="AP440" s="109" t="b">
        <f>IF(R440=FIRE0902!R49,TRUE,"Error")</f>
        <v>1</v>
      </c>
      <c r="AQ440" s="109" t="str">
        <f>IF(S440=FIRE0902!S49,TRUE,"Error")</f>
        <v>Error</v>
      </c>
      <c r="AR440" s="109" t="str">
        <f>IF(T440=FIRE0902!T49,TRUE,"Error")</f>
        <v>Error</v>
      </c>
      <c r="AS440" s="109" t="b">
        <f>IF(U440=FIRE0902!U49,TRUE,"Error")</f>
        <v>1</v>
      </c>
      <c r="AT440" s="109" t="b">
        <f>IF(V440=FIRE0902!V49,TRUE,"Error")</f>
        <v>1</v>
      </c>
      <c r="AU440" s="109" t="b">
        <f>IF(W440=FIRE0902!W49,TRUE,"Error")</f>
        <v>1</v>
      </c>
    </row>
    <row r="441" spans="1:47" x14ac:dyDescent="0.2">
      <c r="A441" s="109" t="s">
        <v>35</v>
      </c>
      <c r="B441" s="109" t="s">
        <v>23</v>
      </c>
      <c r="C441" s="109"/>
      <c r="D441" s="109">
        <f>VLOOKUP($B441,'QA checks'!$A$245:$U$251,'QA checks'!D$393,FALSE)</f>
        <v>7395</v>
      </c>
      <c r="E441" s="109">
        <f>VLOOKUP($B441,'QA checks'!$A$245:$U$251,'QA checks'!E$393,FALSE)</f>
        <v>4656</v>
      </c>
      <c r="F441" s="109">
        <f>VLOOKUP($B441,'QA checks'!$A$245:$U$251,'QA checks'!F$393,FALSE)</f>
        <v>1653</v>
      </c>
      <c r="G441" s="109">
        <f>VLOOKUP($B441,'QA checks'!$A$245:$U$251,'QA checks'!G$393,FALSE)</f>
        <v>918</v>
      </c>
      <c r="H441" s="109">
        <f>VLOOKUP($B441,'QA checks'!$A$245:$U$251,'QA checks'!H$393,FALSE)</f>
        <v>528</v>
      </c>
      <c r="I441" s="109">
        <f>VLOOKUP($B441,'QA checks'!$A$245:$U$251,'QA checks'!I$393,FALSE)</f>
        <v>595</v>
      </c>
      <c r="J441" s="109">
        <f>VLOOKUP($B441,'QA checks'!$A$245:$U$251,'QA checks'!J$393,FALSE)</f>
        <v>575</v>
      </c>
      <c r="K441" s="109">
        <f>VLOOKUP($B441,'QA checks'!$A$245:$U$251,'QA checks'!K$393,FALSE)</f>
        <v>762</v>
      </c>
      <c r="L441" s="109">
        <f>VLOOKUP($B441,'QA checks'!$A$245:$U$251,'QA checks'!L$393,FALSE)</f>
        <v>531</v>
      </c>
      <c r="M441" s="109">
        <f>VLOOKUP($B441,'QA checks'!$A$245:$U$251,'QA checks'!M$393,FALSE)</f>
        <v>624</v>
      </c>
      <c r="N441" s="109">
        <f>VLOOKUP($B441,'QA checks'!$A$245:$U$251,'QA checks'!N$393,FALSE)</f>
        <v>629</v>
      </c>
      <c r="O441" s="109">
        <f>VLOOKUP($B441,'QA checks'!$A$245:$U$251,'QA checks'!O$393,FALSE)</f>
        <v>589</v>
      </c>
      <c r="P441" s="109">
        <f>VLOOKUP($B441,'QA checks'!$A$245:$U$251,'QA checks'!P$393,FALSE)</f>
        <v>766</v>
      </c>
      <c r="Q441" s="109">
        <f>VLOOKUP($B441,'QA checks'!$A$245:$U$251,'QA checks'!Q$393,FALSE)</f>
        <v>744</v>
      </c>
      <c r="R441" s="109">
        <f>VLOOKUP($B441,'QA checks'!$A$245:$U$251,'QA checks'!R$393,FALSE)</f>
        <v>670</v>
      </c>
      <c r="S441" s="109">
        <f>VLOOKUP($B441,'QA checks'!$A$245:$U$251,'QA checks'!S$393,FALSE)</f>
        <v>21635</v>
      </c>
      <c r="T441" s="109">
        <f>VLOOKUP($B441,'QA checks'!$A$245:$U$251,'QA checks'!T$393,FALSE)</f>
        <v>0</v>
      </c>
      <c r="U441" s="109">
        <f>VLOOKUP($B441,'QA checks'!$A$245:$U$251,'QA checks'!U$393,FALSE)</f>
        <v>0</v>
      </c>
      <c r="V441" s="109">
        <f>VLOOKUP($B441,'QA checks'!$A$245:$U$251,'QA checks'!V$393,FALSE)</f>
        <v>0</v>
      </c>
      <c r="W441" s="109">
        <f>VLOOKUP($B441,'QA checks'!$A$245:$U$251,'QA checks'!W$393,FALSE)</f>
        <v>0</v>
      </c>
      <c r="Y441" s="109" t="s">
        <v>35</v>
      </c>
      <c r="Z441" s="109" t="s">
        <v>23</v>
      </c>
      <c r="AA441" s="109"/>
      <c r="AB441" s="109" t="b">
        <f>IF(D441=FIRE0902!D50,TRUE,"Error")</f>
        <v>1</v>
      </c>
      <c r="AC441" s="109" t="b">
        <f>IF(E441=FIRE0902!E50,TRUE,"Error")</f>
        <v>1</v>
      </c>
      <c r="AD441" s="109" t="b">
        <f>IF(F441=FIRE0902!F50,TRUE,"Error")</f>
        <v>1</v>
      </c>
      <c r="AE441" s="109" t="b">
        <f>IF(G441=FIRE0902!G50,TRUE,"Error")</f>
        <v>1</v>
      </c>
      <c r="AF441" s="109" t="b">
        <f>IF(H441=FIRE0902!H50,TRUE,"Error")</f>
        <v>1</v>
      </c>
      <c r="AG441" s="109" t="b">
        <f>IF(I441=FIRE0902!I50,TRUE,"Error")</f>
        <v>1</v>
      </c>
      <c r="AH441" s="109" t="b">
        <f>IF(J441=FIRE0902!J50,TRUE,"Error")</f>
        <v>1</v>
      </c>
      <c r="AI441" s="109" t="b">
        <f>IF(K441=FIRE0902!K50,TRUE,"Error")</f>
        <v>1</v>
      </c>
      <c r="AJ441" s="109" t="b">
        <f>IF(L441=FIRE0902!L50,TRUE,"Error")</f>
        <v>1</v>
      </c>
      <c r="AK441" s="109" t="b">
        <f>IF(M441=FIRE0902!M50,TRUE,"Error")</f>
        <v>1</v>
      </c>
      <c r="AL441" s="109" t="b">
        <f>IF(N441=FIRE0902!N50,TRUE,"Error")</f>
        <v>1</v>
      </c>
      <c r="AM441" s="109" t="b">
        <f>IF(O441=FIRE0902!O50,TRUE,"Error")</f>
        <v>1</v>
      </c>
      <c r="AN441" s="109" t="b">
        <f>IF(P441=FIRE0902!P50,TRUE,"Error")</f>
        <v>1</v>
      </c>
      <c r="AO441" s="109" t="b">
        <f>IF(Q441=FIRE0902!Q50,TRUE,"Error")</f>
        <v>1</v>
      </c>
      <c r="AP441" s="109" t="b">
        <f>IF(R441=FIRE0902!R50,TRUE,"Error")</f>
        <v>1</v>
      </c>
      <c r="AQ441" s="109" t="str">
        <f>IF(S441=FIRE0902!S50,TRUE,"Error")</f>
        <v>Error</v>
      </c>
      <c r="AR441" s="109" t="str">
        <f>IF(T441=FIRE0902!T50,TRUE,"Error")</f>
        <v>Error</v>
      </c>
      <c r="AS441" s="109" t="b">
        <f>IF(U441=FIRE0902!U50,TRUE,"Error")</f>
        <v>1</v>
      </c>
      <c r="AT441" s="109" t="b">
        <f>IF(V441=FIRE0902!V50,TRUE,"Error")</f>
        <v>1</v>
      </c>
      <c r="AU441" s="109" t="b">
        <f>IF(W441=FIRE0902!W50,TRUE,"Error")</f>
        <v>1</v>
      </c>
    </row>
    <row r="442" spans="1:47" x14ac:dyDescent="0.2">
      <c r="A442" s="109" t="s">
        <v>39</v>
      </c>
      <c r="B442" s="109" t="s">
        <v>12</v>
      </c>
      <c r="C442" s="109"/>
      <c r="D442" s="109">
        <f>VLOOKUP($A442,'QA checks'!$A$343:$U$360,'QA checks'!D$393,FALSE)</f>
        <v>690</v>
      </c>
      <c r="E442" s="109">
        <f>VLOOKUP($A442,'QA checks'!$A$343:$U$360,'QA checks'!E$393,FALSE)</f>
        <v>674</v>
      </c>
      <c r="F442" s="109">
        <f>VLOOKUP($A442,'QA checks'!$A$343:$U$360,'QA checks'!F$393,FALSE)</f>
        <v>1698</v>
      </c>
      <c r="G442" s="109">
        <f>VLOOKUP($A442,'QA checks'!$A$343:$U$360,'QA checks'!G$393,FALSE)</f>
        <v>1396</v>
      </c>
      <c r="H442" s="109">
        <f>VLOOKUP($A442,'QA checks'!$A$343:$U$360,'QA checks'!H$393,FALSE)</f>
        <v>825</v>
      </c>
      <c r="I442" s="109">
        <f>VLOOKUP($A442,'QA checks'!$A$343:$U$360,'QA checks'!I$393,FALSE)</f>
        <v>1293</v>
      </c>
      <c r="J442" s="109">
        <f>VLOOKUP($A442,'QA checks'!$A$343:$U$360,'QA checks'!J$393,FALSE)</f>
        <v>981</v>
      </c>
      <c r="K442" s="109">
        <f>VLOOKUP($A442,'QA checks'!$A$343:$U$360,'QA checks'!K$393,FALSE)</f>
        <v>1022</v>
      </c>
      <c r="L442" s="109">
        <f>VLOOKUP($A442,'QA checks'!$A$343:$U$360,'QA checks'!L$393,FALSE)</f>
        <v>1021</v>
      </c>
      <c r="M442" s="109">
        <f>VLOOKUP($A442,'QA checks'!$A$343:$U$360,'QA checks'!M$393,FALSE)</f>
        <v>2000</v>
      </c>
      <c r="N442" s="109">
        <f>VLOOKUP($A442,'QA checks'!$A$343:$U$360,'QA checks'!N$393,FALSE)</f>
        <v>1471</v>
      </c>
      <c r="O442" s="109">
        <f>VLOOKUP($A442,'QA checks'!$A$343:$U$360,'QA checks'!O$393,FALSE)</f>
        <v>1428</v>
      </c>
      <c r="P442" s="109">
        <f>VLOOKUP($A442,'QA checks'!$A$343:$U$360,'QA checks'!P$393,FALSE)</f>
        <v>1394</v>
      </c>
      <c r="Q442" s="109">
        <f>VLOOKUP($A442,'QA checks'!$A$343:$U$360,'QA checks'!Q$393,FALSE)</f>
        <v>2412</v>
      </c>
      <c r="R442" s="109">
        <f>VLOOKUP($A442,'QA checks'!$A$343:$U$360,'QA checks'!R$393,FALSE)</f>
        <v>1946</v>
      </c>
      <c r="S442" s="109">
        <f>VLOOKUP($A442,'QA checks'!$A$343:$U$360,'QA checks'!S$393,FALSE)</f>
        <v>20251</v>
      </c>
      <c r="T442" s="109">
        <f>VLOOKUP($A442,'QA checks'!$A$343:$U$360,'QA checks'!T$393,FALSE)</f>
        <v>0</v>
      </c>
      <c r="U442" s="109">
        <f>VLOOKUP($A442,'QA checks'!$A$343:$U$360,'QA checks'!U$393,FALSE)</f>
        <v>0</v>
      </c>
      <c r="V442" s="109">
        <f>VLOOKUP($A442,'QA checks'!$A$343:$U$360,'QA checks'!V$393,FALSE)</f>
        <v>0</v>
      </c>
      <c r="W442" s="109">
        <f>VLOOKUP($A442,'QA checks'!$A$343:$U$360,'QA checks'!W$393,FALSE)</f>
        <v>0</v>
      </c>
      <c r="Y442" s="109" t="s">
        <v>39</v>
      </c>
      <c r="Z442" s="109" t="s">
        <v>12</v>
      </c>
      <c r="AA442" s="109"/>
      <c r="AB442" s="109" t="b">
        <f>IF(D442=FIRE0902!D51,TRUE,"Error")</f>
        <v>1</v>
      </c>
      <c r="AC442" s="109" t="b">
        <f>IF(E442=FIRE0902!E51,TRUE,"Error")</f>
        <v>1</v>
      </c>
      <c r="AD442" s="109" t="b">
        <f>IF(F442=FIRE0902!F51,TRUE,"Error")</f>
        <v>1</v>
      </c>
      <c r="AE442" s="109" t="b">
        <f>IF(G442=FIRE0902!G51,TRUE,"Error")</f>
        <v>1</v>
      </c>
      <c r="AF442" s="109" t="b">
        <f>IF(H442=FIRE0902!H51,TRUE,"Error")</f>
        <v>1</v>
      </c>
      <c r="AG442" s="109" t="b">
        <f>IF(I442=FIRE0902!I51,TRUE,"Error")</f>
        <v>1</v>
      </c>
      <c r="AH442" s="109" t="b">
        <f>IF(J442=FIRE0902!J51,TRUE,"Error")</f>
        <v>1</v>
      </c>
      <c r="AI442" s="109" t="b">
        <f>IF(K442=FIRE0902!K51,TRUE,"Error")</f>
        <v>1</v>
      </c>
      <c r="AJ442" s="109" t="b">
        <f>IF(L442=FIRE0902!L51,TRUE,"Error")</f>
        <v>1</v>
      </c>
      <c r="AK442" s="109" t="b">
        <f>IF(M442=FIRE0902!M51,TRUE,"Error")</f>
        <v>1</v>
      </c>
      <c r="AL442" s="109" t="b">
        <f>IF(N442=FIRE0902!N51,TRUE,"Error")</f>
        <v>1</v>
      </c>
      <c r="AM442" s="109" t="b">
        <f>IF(O442=FIRE0902!O51,TRUE,"Error")</f>
        <v>1</v>
      </c>
      <c r="AN442" s="109" t="b">
        <f>IF(P442=FIRE0902!P51,TRUE,"Error")</f>
        <v>1</v>
      </c>
      <c r="AO442" s="109" t="b">
        <f>IF(Q442=FIRE0902!Q51,TRUE,"Error")</f>
        <v>1</v>
      </c>
      <c r="AP442" s="109" t="b">
        <f>IF(R442=FIRE0902!R51,TRUE,"Error")</f>
        <v>1</v>
      </c>
      <c r="AQ442" s="109" t="str">
        <f>IF(S442=FIRE0902!S51,TRUE,"Error")</f>
        <v>Error</v>
      </c>
      <c r="AR442" s="109" t="str">
        <f>IF(T442=FIRE0902!T51,TRUE,"Error")</f>
        <v>Error</v>
      </c>
      <c r="AS442" s="109" t="b">
        <f>IF(U442=FIRE0902!U51,TRUE,"Error")</f>
        <v>1</v>
      </c>
      <c r="AT442" s="109" t="b">
        <f>IF(V442=FIRE0902!V51,TRUE,"Error")</f>
        <v>1</v>
      </c>
      <c r="AU442" s="109" t="b">
        <f>IF(W442=FIRE0902!W51,TRUE,"Error")</f>
        <v>1</v>
      </c>
    </row>
    <row r="443" spans="1:47" x14ac:dyDescent="0.2">
      <c r="A443" s="109" t="s">
        <v>39</v>
      </c>
      <c r="B443" s="109" t="s">
        <v>40</v>
      </c>
      <c r="C443" s="109"/>
      <c r="D443" s="109">
        <f>VLOOKUP("Person in river, canal or other waterway",'QA checks'!$A$343:$U$360,'QA checks'!D$393,FALSE)</f>
        <v>374</v>
      </c>
      <c r="E443" s="109">
        <f>VLOOKUP("Person in river, canal or other waterway",'QA checks'!$A$343:$U$360,'QA checks'!E$393,FALSE)</f>
        <v>360</v>
      </c>
      <c r="F443" s="109">
        <f>VLOOKUP("Person in river, canal or other waterway",'QA checks'!$A$343:$U$360,'QA checks'!F$393,FALSE)</f>
        <v>366</v>
      </c>
      <c r="G443" s="109">
        <f>VLOOKUP("Person in river, canal or other waterway",'QA checks'!$A$343:$U$360,'QA checks'!G$393,FALSE)</f>
        <v>340</v>
      </c>
      <c r="H443" s="109">
        <f>VLOOKUP("Person in river, canal or other waterway",'QA checks'!$A$343:$U$360,'QA checks'!H$393,FALSE)</f>
        <v>346</v>
      </c>
      <c r="I443" s="109">
        <f>VLOOKUP("Person in river, canal or other waterway",'QA checks'!$A$343:$U$360,'QA checks'!I$393,FALSE)</f>
        <v>397</v>
      </c>
      <c r="J443" s="109">
        <f>VLOOKUP("Person in river, canal or other waterway",'QA checks'!$A$343:$U$360,'QA checks'!J$393,FALSE)</f>
        <v>373</v>
      </c>
      <c r="K443" s="109">
        <f>VLOOKUP("Person in river, canal or other waterway",'QA checks'!$A$343:$U$360,'QA checks'!K$393,FALSE)</f>
        <v>420</v>
      </c>
      <c r="L443" s="109">
        <f>VLOOKUP("Person in river, canal or other waterway",'QA checks'!$A$343:$U$360,'QA checks'!L$393,FALSE)</f>
        <v>466</v>
      </c>
      <c r="M443" s="109">
        <f>VLOOKUP("Person in river, canal or other waterway",'QA checks'!$A$343:$U$360,'QA checks'!M$393,FALSE)</f>
        <v>538</v>
      </c>
      <c r="N443" s="109">
        <f>VLOOKUP("Person in river, canal or other waterway",'QA checks'!$A$343:$U$360,'QA checks'!N$393,FALSE)</f>
        <v>519</v>
      </c>
      <c r="O443" s="109">
        <f>VLOOKUP("Person in river, canal or other waterway",'QA checks'!$A$343:$U$360,'QA checks'!O$393,FALSE)</f>
        <v>630</v>
      </c>
      <c r="P443" s="109">
        <f>VLOOKUP("Person in river, canal or other waterway",'QA checks'!$A$343:$U$360,'QA checks'!P$393,FALSE)</f>
        <v>606</v>
      </c>
      <c r="Q443" s="109">
        <f>VLOOKUP("Person in river, canal or other waterway",'QA checks'!$A$343:$U$360,'QA checks'!Q$393,FALSE)</f>
        <v>702</v>
      </c>
      <c r="R443" s="109">
        <f>VLOOKUP("Person in river, canal or other waterway",'QA checks'!$A$343:$U$360,'QA checks'!R$393,FALSE)</f>
        <v>640</v>
      </c>
      <c r="S443" s="109">
        <f>VLOOKUP("Person in river, canal or other waterway",'QA checks'!$A$343:$U$360,'QA checks'!S$393,FALSE)</f>
        <v>7077</v>
      </c>
      <c r="T443" s="109">
        <f>VLOOKUP("Person in river, canal or other waterway",'QA checks'!$A$343:$U$360,'QA checks'!T$393,FALSE)</f>
        <v>0</v>
      </c>
      <c r="U443" s="109">
        <f>VLOOKUP("Person in river, canal or other waterway",'QA checks'!$A$343:$U$360,'QA checks'!U$393,FALSE)</f>
        <v>0</v>
      </c>
      <c r="V443" s="109">
        <f>VLOOKUP("Person in river, canal or other waterway",'QA checks'!$A$343:$U$360,'QA checks'!V$393,FALSE)</f>
        <v>0</v>
      </c>
      <c r="W443" s="109">
        <f>VLOOKUP("Person in river, canal or other waterway",'QA checks'!$A$343:$U$360,'QA checks'!W$393,FALSE)</f>
        <v>0</v>
      </c>
      <c r="Y443" s="109" t="s">
        <v>39</v>
      </c>
      <c r="Z443" s="109" t="s">
        <v>40</v>
      </c>
      <c r="AA443" s="109"/>
      <c r="AB443" s="109" t="b">
        <f>IF(D443=FIRE0902!D52,TRUE,"Error")</f>
        <v>1</v>
      </c>
      <c r="AC443" s="109" t="b">
        <f>IF(E443=FIRE0902!E52,TRUE,"Error")</f>
        <v>1</v>
      </c>
      <c r="AD443" s="109" t="b">
        <f>IF(F443=FIRE0902!F52,TRUE,"Error")</f>
        <v>1</v>
      </c>
      <c r="AE443" s="109" t="b">
        <f>IF(G443=FIRE0902!G52,TRUE,"Error")</f>
        <v>1</v>
      </c>
      <c r="AF443" s="109" t="b">
        <f>IF(H443=FIRE0902!H52,TRUE,"Error")</f>
        <v>1</v>
      </c>
      <c r="AG443" s="109" t="b">
        <f>IF(I443=FIRE0902!I52,TRUE,"Error")</f>
        <v>1</v>
      </c>
      <c r="AH443" s="109" t="b">
        <f>IF(J443=FIRE0902!J52,TRUE,"Error")</f>
        <v>1</v>
      </c>
      <c r="AI443" s="109" t="b">
        <f>IF(K443=FIRE0902!K52,TRUE,"Error")</f>
        <v>1</v>
      </c>
      <c r="AJ443" s="109" t="b">
        <f>IF(L443=FIRE0902!L52,TRUE,"Error")</f>
        <v>1</v>
      </c>
      <c r="AK443" s="109" t="b">
        <f>IF(M443=FIRE0902!M52,TRUE,"Error")</f>
        <v>1</v>
      </c>
      <c r="AL443" s="109" t="b">
        <f>IF(N443=FIRE0902!N52,TRUE,"Error")</f>
        <v>1</v>
      </c>
      <c r="AM443" s="109" t="b">
        <f>IF(O443=FIRE0902!O52,TRUE,"Error")</f>
        <v>1</v>
      </c>
      <c r="AN443" s="109" t="b">
        <f>IF(P443=FIRE0902!P52,TRUE,"Error")</f>
        <v>1</v>
      </c>
      <c r="AO443" s="109" t="b">
        <f>IF(Q443=FIRE0902!Q52,TRUE,"Error")</f>
        <v>1</v>
      </c>
      <c r="AP443" s="109" t="b">
        <f>IF(R443=FIRE0902!R52,TRUE,"Error")</f>
        <v>1</v>
      </c>
      <c r="AQ443" s="109" t="str">
        <f>IF(S443=FIRE0902!S52,TRUE,"Error")</f>
        <v>Error</v>
      </c>
      <c r="AR443" s="109" t="str">
        <f>IF(T443=FIRE0902!T52,TRUE,"Error")</f>
        <v>Error</v>
      </c>
      <c r="AS443" s="109" t="b">
        <f>IF(U443=FIRE0902!U52,TRUE,"Error")</f>
        <v>1</v>
      </c>
      <c r="AT443" s="109" t="b">
        <f>IF(V443=FIRE0902!V52,TRUE,"Error")</f>
        <v>1</v>
      </c>
      <c r="AU443" s="109" t="b">
        <f>IF(W443=FIRE0902!W52,TRUE,"Error")</f>
        <v>1</v>
      </c>
    </row>
    <row r="444" spans="1:47" x14ac:dyDescent="0.2">
      <c r="A444" s="109" t="s">
        <v>39</v>
      </c>
      <c r="B444" s="109" t="s">
        <v>41</v>
      </c>
      <c r="C444" s="109"/>
      <c r="D444" s="109">
        <f>VLOOKUP("Person in lake, sea or estuary",'QA checks'!$A$343:$U$360,'QA checks'!D$393,FALSE)</f>
        <v>44</v>
      </c>
      <c r="E444" s="109">
        <f>VLOOKUP("Person in lake, sea or estuary",'QA checks'!$A$343:$U$360,'QA checks'!E$393,FALSE)</f>
        <v>62</v>
      </c>
      <c r="F444" s="109">
        <f>VLOOKUP("Person in lake, sea or estuary",'QA checks'!$A$343:$U$360,'QA checks'!F$393,FALSE)</f>
        <v>56</v>
      </c>
      <c r="G444" s="109">
        <f>VLOOKUP("Person in lake, sea or estuary",'QA checks'!$A$343:$U$360,'QA checks'!G$393,FALSE)</f>
        <v>55</v>
      </c>
      <c r="H444" s="109">
        <f>VLOOKUP("Person in lake, sea or estuary",'QA checks'!$A$343:$U$360,'QA checks'!H$393,FALSE)</f>
        <v>59</v>
      </c>
      <c r="I444" s="109">
        <f>VLOOKUP("Person in lake, sea or estuary",'QA checks'!$A$343:$U$360,'QA checks'!I$393,FALSE)</f>
        <v>63</v>
      </c>
      <c r="J444" s="109">
        <f>VLOOKUP("Person in lake, sea or estuary",'QA checks'!$A$343:$U$360,'QA checks'!J$393,FALSE)</f>
        <v>70</v>
      </c>
      <c r="K444" s="109">
        <f>VLOOKUP("Person in lake, sea or estuary",'QA checks'!$A$343:$U$360,'QA checks'!K$393,FALSE)</f>
        <v>88</v>
      </c>
      <c r="L444" s="109">
        <f>VLOOKUP("Person in lake, sea or estuary",'QA checks'!$A$343:$U$360,'QA checks'!L$393,FALSE)</f>
        <v>101</v>
      </c>
      <c r="M444" s="109">
        <f>VLOOKUP("Person in lake, sea or estuary",'QA checks'!$A$343:$U$360,'QA checks'!M$393,FALSE)</f>
        <v>81</v>
      </c>
      <c r="N444" s="109">
        <f>VLOOKUP("Person in lake, sea or estuary",'QA checks'!$A$343:$U$360,'QA checks'!N$393,FALSE)</f>
        <v>99</v>
      </c>
      <c r="O444" s="109">
        <f>VLOOKUP("Person in lake, sea or estuary",'QA checks'!$A$343:$U$360,'QA checks'!O$393,FALSE)</f>
        <v>140</v>
      </c>
      <c r="P444" s="109">
        <f>VLOOKUP("Person in lake, sea or estuary",'QA checks'!$A$343:$U$360,'QA checks'!P$393,FALSE)</f>
        <v>143</v>
      </c>
      <c r="Q444" s="109">
        <f>VLOOKUP("Person in lake, sea or estuary",'QA checks'!$A$343:$U$360,'QA checks'!Q$393,FALSE)</f>
        <v>135</v>
      </c>
      <c r="R444" s="109">
        <f>VLOOKUP("Person in lake, sea or estuary",'QA checks'!$A$343:$U$360,'QA checks'!R$393,FALSE)</f>
        <v>143</v>
      </c>
      <c r="S444" s="109">
        <f>VLOOKUP("Person in lake, sea or estuary",'QA checks'!$A$343:$U$360,'QA checks'!S$393,FALSE)</f>
        <v>1339</v>
      </c>
      <c r="T444" s="109">
        <f>VLOOKUP("Person in lake, sea or estuary",'QA checks'!$A$343:$U$360,'QA checks'!T$393,FALSE)</f>
        <v>0</v>
      </c>
      <c r="U444" s="109">
        <f>VLOOKUP("Person in lake, sea or estuary",'QA checks'!$A$343:$U$360,'QA checks'!U$393,FALSE)</f>
        <v>0</v>
      </c>
      <c r="V444" s="109">
        <f>VLOOKUP("Person in lake, sea or estuary",'QA checks'!$A$343:$U$360,'QA checks'!V$393,FALSE)</f>
        <v>0</v>
      </c>
      <c r="W444" s="109">
        <f>VLOOKUP("Person in lake, sea or estuary",'QA checks'!$A$343:$U$360,'QA checks'!W$393,FALSE)</f>
        <v>0</v>
      </c>
      <c r="Y444" s="109" t="s">
        <v>39</v>
      </c>
      <c r="Z444" s="109" t="s">
        <v>41</v>
      </c>
      <c r="AA444" s="109"/>
      <c r="AB444" s="109" t="b">
        <f>IF(D444=FIRE0902!D53,TRUE,"Error")</f>
        <v>1</v>
      </c>
      <c r="AC444" s="109" t="b">
        <f>IF(E444=FIRE0902!E53,TRUE,"Error")</f>
        <v>1</v>
      </c>
      <c r="AD444" s="109" t="b">
        <f>IF(F444=FIRE0902!F53,TRUE,"Error")</f>
        <v>1</v>
      </c>
      <c r="AE444" s="109" t="b">
        <f>IF(G444=FIRE0902!G53,TRUE,"Error")</f>
        <v>1</v>
      </c>
      <c r="AF444" s="109" t="b">
        <f>IF(H444=FIRE0902!H53,TRUE,"Error")</f>
        <v>1</v>
      </c>
      <c r="AG444" s="109" t="b">
        <f>IF(I444=FIRE0902!I53,TRUE,"Error")</f>
        <v>1</v>
      </c>
      <c r="AH444" s="109" t="b">
        <f>IF(J444=FIRE0902!J53,TRUE,"Error")</f>
        <v>1</v>
      </c>
      <c r="AI444" s="109" t="b">
        <f>IF(K444=FIRE0902!K53,TRUE,"Error")</f>
        <v>1</v>
      </c>
      <c r="AJ444" s="109" t="b">
        <f>IF(L444=FIRE0902!L53,TRUE,"Error")</f>
        <v>1</v>
      </c>
      <c r="AK444" s="109" t="b">
        <f>IF(M444=FIRE0902!M53,TRUE,"Error")</f>
        <v>1</v>
      </c>
      <c r="AL444" s="109" t="b">
        <f>IF(N444=FIRE0902!N53,TRUE,"Error")</f>
        <v>1</v>
      </c>
      <c r="AM444" s="109" t="b">
        <f>IF(O444=FIRE0902!O53,TRUE,"Error")</f>
        <v>1</v>
      </c>
      <c r="AN444" s="109" t="b">
        <f>IF(P444=FIRE0902!P53,TRUE,"Error")</f>
        <v>1</v>
      </c>
      <c r="AO444" s="109" t="b">
        <f>IF(Q444=FIRE0902!Q53,TRUE,"Error")</f>
        <v>1</v>
      </c>
      <c r="AP444" s="109" t="b">
        <f>IF(R444=FIRE0902!R53,TRUE,"Error")</f>
        <v>1</v>
      </c>
      <c r="AQ444" s="109" t="str">
        <f>IF(S444=FIRE0902!S53,TRUE,"Error")</f>
        <v>Error</v>
      </c>
      <c r="AR444" s="109" t="str">
        <f>IF(T444=FIRE0902!T53,TRUE,"Error")</f>
        <v>Error</v>
      </c>
      <c r="AS444" s="109" t="b">
        <f>IF(U444=FIRE0902!U53,TRUE,"Error")</f>
        <v>1</v>
      </c>
      <c r="AT444" s="109" t="b">
        <f>IF(V444=FIRE0902!V53,TRUE,"Error")</f>
        <v>1</v>
      </c>
      <c r="AU444" s="109" t="b">
        <f>IF(W444=FIRE0902!W53,TRUE,"Error")</f>
        <v>1</v>
      </c>
    </row>
    <row r="445" spans="1:47" x14ac:dyDescent="0.2">
      <c r="A445" s="109" t="s">
        <v>39</v>
      </c>
      <c r="B445" s="109" t="s">
        <v>42</v>
      </c>
      <c r="C445" s="109"/>
      <c r="D445" s="109">
        <f>VLOOKUP($B445,'QA checks'!$A$343:$U$360,'QA checks'!D$393,FALSE)</f>
        <v>28</v>
      </c>
      <c r="E445" s="109">
        <f>VLOOKUP($B445,'QA checks'!$A$343:$U$360,'QA checks'!E$393,FALSE)</f>
        <v>15</v>
      </c>
      <c r="F445" s="109">
        <f>VLOOKUP($B445,'QA checks'!$A$343:$U$360,'QA checks'!F$393,FALSE)</f>
        <v>2</v>
      </c>
      <c r="G445" s="109">
        <f>VLOOKUP($B445,'QA checks'!$A$343:$U$360,'QA checks'!G$393,FALSE)</f>
        <v>0</v>
      </c>
      <c r="H445" s="109">
        <f>VLOOKUP($B445,'QA checks'!$A$343:$U$360,'QA checks'!H$393,FALSE)</f>
        <v>0</v>
      </c>
      <c r="I445" s="109">
        <f>VLOOKUP($B445,'QA checks'!$A$343:$U$360,'QA checks'!I$393,FALSE)</f>
        <v>1</v>
      </c>
      <c r="J445" s="109">
        <f>VLOOKUP($B445,'QA checks'!$A$343:$U$360,'QA checks'!J$393,FALSE)</f>
        <v>2</v>
      </c>
      <c r="K445" s="109">
        <f>VLOOKUP($B445,'QA checks'!$A$343:$U$360,'QA checks'!K$393,FALSE)</f>
        <v>6</v>
      </c>
      <c r="L445" s="109">
        <f>VLOOKUP($B445,'QA checks'!$A$343:$U$360,'QA checks'!L$393,FALSE)</f>
        <v>2</v>
      </c>
      <c r="M445" s="109">
        <f>VLOOKUP($B445,'QA checks'!$A$343:$U$360,'QA checks'!M$393,FALSE)</f>
        <v>1</v>
      </c>
      <c r="N445" s="109">
        <f>VLOOKUP($B445,'QA checks'!$A$343:$U$360,'QA checks'!N$393,FALSE)</f>
        <v>4</v>
      </c>
      <c r="O445" s="109">
        <f>VLOOKUP($B445,'QA checks'!$A$343:$U$360,'QA checks'!O$393,FALSE)</f>
        <v>1</v>
      </c>
      <c r="P445" s="109">
        <f>VLOOKUP($B445,'QA checks'!$A$343:$U$360,'QA checks'!P$393,FALSE)</f>
        <v>17</v>
      </c>
      <c r="Q445" s="109">
        <f>VLOOKUP($B445,'QA checks'!$A$343:$U$360,'QA checks'!Q$393,FALSE)</f>
        <v>4</v>
      </c>
      <c r="R445" s="109">
        <f>VLOOKUP($B445,'QA checks'!$A$343:$U$360,'QA checks'!R$393,FALSE)</f>
        <v>10</v>
      </c>
      <c r="S445" s="109">
        <f>VLOOKUP($B445,'QA checks'!$A$343:$U$360,'QA checks'!S$393,FALSE)</f>
        <v>93</v>
      </c>
      <c r="T445" s="109">
        <f>VLOOKUP($B445,'QA checks'!$A$343:$U$360,'QA checks'!T$393,FALSE)</f>
        <v>0</v>
      </c>
      <c r="U445" s="109">
        <f>VLOOKUP($B445,'QA checks'!$A$343:$U$360,'QA checks'!U$393,FALSE)</f>
        <v>0</v>
      </c>
      <c r="V445" s="109">
        <f>VLOOKUP($B445,'QA checks'!$A$343:$U$360,'QA checks'!V$393,FALSE)</f>
        <v>0</v>
      </c>
      <c r="W445" s="109">
        <f>VLOOKUP($B445,'QA checks'!$A$343:$U$360,'QA checks'!W$393,FALSE)</f>
        <v>0</v>
      </c>
      <c r="Y445" s="109" t="s">
        <v>39</v>
      </c>
      <c r="Z445" s="109" t="s">
        <v>42</v>
      </c>
      <c r="AA445" s="109"/>
      <c r="AB445" s="109" t="b">
        <f>IF(D445=FIRE0902!D54,TRUE,"Error")</f>
        <v>1</v>
      </c>
      <c r="AC445" s="109" t="b">
        <f>IF(E445=FIRE0902!E54,TRUE,"Error")</f>
        <v>1</v>
      </c>
      <c r="AD445" s="109" t="b">
        <f>IF(F445=FIRE0902!F54,TRUE,"Error")</f>
        <v>1</v>
      </c>
      <c r="AE445" s="109" t="b">
        <f>IF(G445=FIRE0902!G54,TRUE,"Error")</f>
        <v>1</v>
      </c>
      <c r="AF445" s="109" t="b">
        <f>IF(H445=FIRE0902!H54,TRUE,"Error")</f>
        <v>1</v>
      </c>
      <c r="AG445" s="109" t="b">
        <f>IF(I445=FIRE0902!I54,TRUE,"Error")</f>
        <v>1</v>
      </c>
      <c r="AH445" s="109" t="b">
        <f>IF(J445=FIRE0902!J54,TRUE,"Error")</f>
        <v>1</v>
      </c>
      <c r="AI445" s="109" t="b">
        <f>IF(K445=FIRE0902!K54,TRUE,"Error")</f>
        <v>1</v>
      </c>
      <c r="AJ445" s="109" t="b">
        <f>IF(L445=FIRE0902!L54,TRUE,"Error")</f>
        <v>1</v>
      </c>
      <c r="AK445" s="109" t="b">
        <f>IF(M445=FIRE0902!M54,TRUE,"Error")</f>
        <v>1</v>
      </c>
      <c r="AL445" s="109" t="b">
        <f>IF(N445=FIRE0902!N54,TRUE,"Error")</f>
        <v>1</v>
      </c>
      <c r="AM445" s="109" t="b">
        <f>IF(O445=FIRE0902!O54,TRUE,"Error")</f>
        <v>1</v>
      </c>
      <c r="AN445" s="109" t="b">
        <f>IF(P445=FIRE0902!P54,TRUE,"Error")</f>
        <v>1</v>
      </c>
      <c r="AO445" s="109" t="b">
        <f>IF(Q445=FIRE0902!Q54,TRUE,"Error")</f>
        <v>1</v>
      </c>
      <c r="AP445" s="109" t="b">
        <f>IF(R445=FIRE0902!R54,TRUE,"Error")</f>
        <v>1</v>
      </c>
      <c r="AQ445" s="109" t="str">
        <f>IF(S445=FIRE0902!S54,TRUE,"Error")</f>
        <v>Error</v>
      </c>
      <c r="AR445" s="109" t="str">
        <f>IF(T445=FIRE0902!T54,TRUE,"Error")</f>
        <v>Error</v>
      </c>
      <c r="AS445" s="109" t="b">
        <f>IF(U445=FIRE0902!U54,TRUE,"Error")</f>
        <v>1</v>
      </c>
      <c r="AT445" s="109" t="b">
        <f>IF(V445=FIRE0902!V54,TRUE,"Error")</f>
        <v>1</v>
      </c>
      <c r="AU445" s="109" t="b">
        <f>IF(W445=FIRE0902!W54,TRUE,"Error")</f>
        <v>1</v>
      </c>
    </row>
    <row r="446" spans="1:47" x14ac:dyDescent="0.2">
      <c r="A446" s="109" t="s">
        <v>39</v>
      </c>
      <c r="B446" s="109" t="s">
        <v>43</v>
      </c>
      <c r="C446" s="109"/>
      <c r="D446" s="109">
        <f>VLOOKUP($B446,'QA checks'!$A$343:$U$360,'QA checks'!D$393,FALSE)</f>
        <v>4</v>
      </c>
      <c r="E446" s="109">
        <f>VLOOKUP($B446,'QA checks'!$A$343:$U$360,'QA checks'!E$393,FALSE)</f>
        <v>3</v>
      </c>
      <c r="F446" s="109">
        <f>VLOOKUP($B446,'QA checks'!$A$343:$U$360,'QA checks'!F$393,FALSE)</f>
        <v>3</v>
      </c>
      <c r="G446" s="109">
        <f>VLOOKUP($B446,'QA checks'!$A$343:$U$360,'QA checks'!G$393,FALSE)</f>
        <v>3</v>
      </c>
      <c r="H446" s="109">
        <f>VLOOKUP($B446,'QA checks'!$A$343:$U$360,'QA checks'!H$393,FALSE)</f>
        <v>2</v>
      </c>
      <c r="I446" s="109">
        <f>VLOOKUP($B446,'QA checks'!$A$343:$U$360,'QA checks'!I$393,FALSE)</f>
        <v>3</v>
      </c>
      <c r="J446" s="109">
        <f>VLOOKUP($B446,'QA checks'!$A$343:$U$360,'QA checks'!J$393,FALSE)</f>
        <v>2</v>
      </c>
      <c r="K446" s="109">
        <f>VLOOKUP($B446,'QA checks'!$A$343:$U$360,'QA checks'!K$393,FALSE)</f>
        <v>2</v>
      </c>
      <c r="L446" s="109">
        <f>VLOOKUP($B446,'QA checks'!$A$343:$U$360,'QA checks'!L$393,FALSE)</f>
        <v>1</v>
      </c>
      <c r="M446" s="109">
        <f>VLOOKUP($B446,'QA checks'!$A$343:$U$360,'QA checks'!M$393,FALSE)</f>
        <v>3</v>
      </c>
      <c r="N446" s="109">
        <f>VLOOKUP($B446,'QA checks'!$A$343:$U$360,'QA checks'!N$393,FALSE)</f>
        <v>3</v>
      </c>
      <c r="O446" s="109">
        <f>VLOOKUP($B446,'QA checks'!$A$343:$U$360,'QA checks'!O$393,FALSE)</f>
        <v>5</v>
      </c>
      <c r="P446" s="109">
        <f>VLOOKUP($B446,'QA checks'!$A$343:$U$360,'QA checks'!P$393,FALSE)</f>
        <v>4</v>
      </c>
      <c r="Q446" s="109">
        <f>VLOOKUP($B446,'QA checks'!$A$343:$U$360,'QA checks'!Q$393,FALSE)</f>
        <v>6</v>
      </c>
      <c r="R446" s="109">
        <f>VLOOKUP($B446,'QA checks'!$A$343:$U$360,'QA checks'!R$393,FALSE)</f>
        <v>7</v>
      </c>
      <c r="S446" s="109">
        <f>VLOOKUP($B446,'QA checks'!$A$343:$U$360,'QA checks'!S$393,FALSE)</f>
        <v>51</v>
      </c>
      <c r="T446" s="109">
        <f>VLOOKUP($B446,'QA checks'!$A$343:$U$360,'QA checks'!T$393,FALSE)</f>
        <v>0</v>
      </c>
      <c r="U446" s="109">
        <f>VLOOKUP($B446,'QA checks'!$A$343:$U$360,'QA checks'!U$393,FALSE)</f>
        <v>0</v>
      </c>
      <c r="V446" s="109">
        <f>VLOOKUP($B446,'QA checks'!$A$343:$U$360,'QA checks'!V$393,FALSE)</f>
        <v>0</v>
      </c>
      <c r="W446" s="109">
        <f>VLOOKUP($B446,'QA checks'!$A$343:$U$360,'QA checks'!W$393,FALSE)</f>
        <v>0</v>
      </c>
      <c r="Y446" s="109" t="s">
        <v>39</v>
      </c>
      <c r="Z446" s="109" t="s">
        <v>43</v>
      </c>
      <c r="AA446" s="109"/>
      <c r="AB446" s="109" t="b">
        <f>IF(D446=FIRE0902!D55,TRUE,"Error")</f>
        <v>1</v>
      </c>
      <c r="AC446" s="109" t="b">
        <f>IF(E446=FIRE0902!E55,TRUE,"Error")</f>
        <v>1</v>
      </c>
      <c r="AD446" s="109" t="b">
        <f>IF(F446=FIRE0902!F55,TRUE,"Error")</f>
        <v>1</v>
      </c>
      <c r="AE446" s="109" t="b">
        <f>IF(G446=FIRE0902!G55,TRUE,"Error")</f>
        <v>1</v>
      </c>
      <c r="AF446" s="109" t="b">
        <f>IF(H446=FIRE0902!H55,TRUE,"Error")</f>
        <v>1</v>
      </c>
      <c r="AG446" s="109" t="b">
        <f>IF(I446=FIRE0902!I55,TRUE,"Error")</f>
        <v>1</v>
      </c>
      <c r="AH446" s="109" t="b">
        <f>IF(J446=FIRE0902!J55,TRUE,"Error")</f>
        <v>1</v>
      </c>
      <c r="AI446" s="109" t="b">
        <f>IF(K446=FIRE0902!K55,TRUE,"Error")</f>
        <v>1</v>
      </c>
      <c r="AJ446" s="109" t="b">
        <f>IF(L446=FIRE0902!L55,TRUE,"Error")</f>
        <v>1</v>
      </c>
      <c r="AK446" s="109" t="b">
        <f>IF(M446=FIRE0902!M55,TRUE,"Error")</f>
        <v>1</v>
      </c>
      <c r="AL446" s="109" t="b">
        <f>IF(N446=FIRE0902!N55,TRUE,"Error")</f>
        <v>1</v>
      </c>
      <c r="AM446" s="109" t="b">
        <f>IF(O446=FIRE0902!O55,TRUE,"Error")</f>
        <v>1</v>
      </c>
      <c r="AN446" s="109" t="b">
        <f>IF(P446=FIRE0902!P55,TRUE,"Error")</f>
        <v>1</v>
      </c>
      <c r="AO446" s="109" t="b">
        <f>IF(Q446=FIRE0902!Q55,TRUE,"Error")</f>
        <v>1</v>
      </c>
      <c r="AP446" s="109" t="b">
        <f>IF(R446=FIRE0902!R55,TRUE,"Error")</f>
        <v>1</v>
      </c>
      <c r="AQ446" s="109" t="str">
        <f>IF(S446=FIRE0902!S55,TRUE,"Error")</f>
        <v>Error</v>
      </c>
      <c r="AR446" s="109" t="str">
        <f>IF(T446=FIRE0902!T55,TRUE,"Error")</f>
        <v>Error</v>
      </c>
      <c r="AS446" s="109" t="b">
        <f>IF(U446=FIRE0902!U55,TRUE,"Error")</f>
        <v>1</v>
      </c>
      <c r="AT446" s="109" t="b">
        <f>IF(V446=FIRE0902!V55,TRUE,"Error")</f>
        <v>1</v>
      </c>
      <c r="AU446" s="109" t="b">
        <f>IF(W446=FIRE0902!W55,TRUE,"Error")</f>
        <v>1</v>
      </c>
    </row>
    <row r="447" spans="1:47" x14ac:dyDescent="0.2">
      <c r="A447" s="109" t="s">
        <v>39</v>
      </c>
      <c r="B447" s="109" t="s">
        <v>44</v>
      </c>
      <c r="C447" s="109"/>
      <c r="D447" s="109">
        <f>VLOOKUP($B447,'QA checks'!$A$343:$U$360,'QA checks'!D$393,FALSE)</f>
        <v>28</v>
      </c>
      <c r="E447" s="109">
        <f>VLOOKUP($B447,'QA checks'!$A$343:$U$360,'QA checks'!E$393,FALSE)</f>
        <v>35</v>
      </c>
      <c r="F447" s="109">
        <f>VLOOKUP($B447,'QA checks'!$A$343:$U$360,'QA checks'!F$393,FALSE)</f>
        <v>21</v>
      </c>
      <c r="G447" s="109">
        <f>VLOOKUP($B447,'QA checks'!$A$343:$U$360,'QA checks'!G$393,FALSE)</f>
        <v>13</v>
      </c>
      <c r="H447" s="109">
        <f>VLOOKUP($B447,'QA checks'!$A$343:$U$360,'QA checks'!H$393,FALSE)</f>
        <v>11</v>
      </c>
      <c r="I447" s="109">
        <f>VLOOKUP($B447,'QA checks'!$A$343:$U$360,'QA checks'!I$393,FALSE)</f>
        <v>14</v>
      </c>
      <c r="J447" s="109">
        <f>VLOOKUP($B447,'QA checks'!$A$343:$U$360,'QA checks'!J$393,FALSE)</f>
        <v>14</v>
      </c>
      <c r="K447" s="109">
        <f>VLOOKUP($B447,'QA checks'!$A$343:$U$360,'QA checks'!K$393,FALSE)</f>
        <v>15</v>
      </c>
      <c r="L447" s="109">
        <f>VLOOKUP($B447,'QA checks'!$A$343:$U$360,'QA checks'!L$393,FALSE)</f>
        <v>20</v>
      </c>
      <c r="M447" s="109">
        <f>VLOOKUP($B447,'QA checks'!$A$343:$U$360,'QA checks'!M$393,FALSE)</f>
        <v>25</v>
      </c>
      <c r="N447" s="109">
        <f>VLOOKUP($B447,'QA checks'!$A$343:$U$360,'QA checks'!N$393,FALSE)</f>
        <v>13</v>
      </c>
      <c r="O447" s="109">
        <f>VLOOKUP($B447,'QA checks'!$A$343:$U$360,'QA checks'!O$393,FALSE)</f>
        <v>14</v>
      </c>
      <c r="P447" s="109">
        <f>VLOOKUP($B447,'QA checks'!$A$343:$U$360,'QA checks'!P$393,FALSE)</f>
        <v>15</v>
      </c>
      <c r="Q447" s="109">
        <f>VLOOKUP($B447,'QA checks'!$A$343:$U$360,'QA checks'!Q$393,FALSE)</f>
        <v>24</v>
      </c>
      <c r="R447" s="109">
        <f>VLOOKUP($B447,'QA checks'!$A$343:$U$360,'QA checks'!R$393,FALSE)</f>
        <v>20</v>
      </c>
      <c r="S447" s="109">
        <f>VLOOKUP($B447,'QA checks'!$A$343:$U$360,'QA checks'!S$393,FALSE)</f>
        <v>282</v>
      </c>
      <c r="T447" s="109">
        <f>VLOOKUP($B447,'QA checks'!$A$343:$U$360,'QA checks'!T$393,FALSE)</f>
        <v>0</v>
      </c>
      <c r="U447" s="109">
        <f>VLOOKUP($B447,'QA checks'!$A$343:$U$360,'QA checks'!U$393,FALSE)</f>
        <v>0</v>
      </c>
      <c r="V447" s="109">
        <f>VLOOKUP($B447,'QA checks'!$A$343:$U$360,'QA checks'!V$393,FALSE)</f>
        <v>0</v>
      </c>
      <c r="W447" s="109">
        <f>VLOOKUP($B447,'QA checks'!$A$343:$U$360,'QA checks'!W$393,FALSE)</f>
        <v>0</v>
      </c>
      <c r="Y447" s="109" t="s">
        <v>39</v>
      </c>
      <c r="Z447" s="109" t="s">
        <v>44</v>
      </c>
      <c r="AA447" s="109"/>
      <c r="AB447" s="109" t="b">
        <f>IF(D447=FIRE0902!D56,TRUE,"Error")</f>
        <v>1</v>
      </c>
      <c r="AC447" s="109" t="b">
        <f>IF(E447=FIRE0902!E56,TRUE,"Error")</f>
        <v>1</v>
      </c>
      <c r="AD447" s="109" t="b">
        <f>IF(F447=FIRE0902!F56,TRUE,"Error")</f>
        <v>1</v>
      </c>
      <c r="AE447" s="109" t="b">
        <f>IF(G447=FIRE0902!G56,TRUE,"Error")</f>
        <v>1</v>
      </c>
      <c r="AF447" s="109" t="b">
        <f>IF(H447=FIRE0902!H56,TRUE,"Error")</f>
        <v>1</v>
      </c>
      <c r="AG447" s="109" t="b">
        <f>IF(I447=FIRE0902!I56,TRUE,"Error")</f>
        <v>1</v>
      </c>
      <c r="AH447" s="109" t="b">
        <f>IF(J447=FIRE0902!J56,TRUE,"Error")</f>
        <v>1</v>
      </c>
      <c r="AI447" s="109" t="b">
        <f>IF(K447=FIRE0902!K56,TRUE,"Error")</f>
        <v>1</v>
      </c>
      <c r="AJ447" s="109" t="b">
        <f>IF(L447=FIRE0902!L56,TRUE,"Error")</f>
        <v>1</v>
      </c>
      <c r="AK447" s="109" t="b">
        <f>IF(M447=FIRE0902!M56,TRUE,"Error")</f>
        <v>1</v>
      </c>
      <c r="AL447" s="109" t="b">
        <f>IF(N447=FIRE0902!N56,TRUE,"Error")</f>
        <v>1</v>
      </c>
      <c r="AM447" s="109" t="b">
        <f>IF(O447=FIRE0902!O56,TRUE,"Error")</f>
        <v>1</v>
      </c>
      <c r="AN447" s="109" t="b">
        <f>IF(P447=FIRE0902!P56,TRUE,"Error")</f>
        <v>1</v>
      </c>
      <c r="AO447" s="109" t="b">
        <f>IF(Q447=FIRE0902!Q56,TRUE,"Error")</f>
        <v>1</v>
      </c>
      <c r="AP447" s="109" t="b">
        <f>IF(R447=FIRE0902!R56,TRUE,"Error")</f>
        <v>1</v>
      </c>
      <c r="AQ447" s="109" t="str">
        <f>IF(S447=FIRE0902!S56,TRUE,"Error")</f>
        <v>Error</v>
      </c>
      <c r="AR447" s="109" t="str">
        <f>IF(T447=FIRE0902!T56,TRUE,"Error")</f>
        <v>Error</v>
      </c>
      <c r="AS447" s="109" t="b">
        <f>IF(U447=FIRE0902!U56,TRUE,"Error")</f>
        <v>1</v>
      </c>
      <c r="AT447" s="109" t="b">
        <f>IF(V447=FIRE0902!V56,TRUE,"Error")</f>
        <v>1</v>
      </c>
      <c r="AU447" s="109" t="b">
        <f>IF(W447=FIRE0902!W56,TRUE,"Error")</f>
        <v>1</v>
      </c>
    </row>
    <row r="448" spans="1:47" x14ac:dyDescent="0.2">
      <c r="A448" s="109" t="s">
        <v>39</v>
      </c>
      <c r="B448" s="109" t="s">
        <v>45</v>
      </c>
      <c r="C448" s="109"/>
      <c r="D448" s="109">
        <f>VLOOKUP("Person in sinking or otherwise unsound vessel",'QA checks'!$A$343:$U$360,'QA checks'!D$393,FALSE)</f>
        <v>14</v>
      </c>
      <c r="E448" s="109">
        <f>VLOOKUP("Person in sinking or otherwise unsound vessel",'QA checks'!$A$343:$U$360,'QA checks'!E$393,FALSE)</f>
        <v>15</v>
      </c>
      <c r="F448" s="109">
        <f>VLOOKUP("Person in sinking or otherwise unsound vessel",'QA checks'!$A$343:$U$360,'QA checks'!F$393,FALSE)</f>
        <v>28</v>
      </c>
      <c r="G448" s="109">
        <f>VLOOKUP("Person in sinking or otherwise unsound vessel",'QA checks'!$A$343:$U$360,'QA checks'!G$393,FALSE)</f>
        <v>26</v>
      </c>
      <c r="H448" s="109">
        <f>VLOOKUP("Person in sinking or otherwise unsound vessel",'QA checks'!$A$343:$U$360,'QA checks'!H$393,FALSE)</f>
        <v>29</v>
      </c>
      <c r="I448" s="109">
        <f>VLOOKUP("Person in sinking or otherwise unsound vessel",'QA checks'!$A$343:$U$360,'QA checks'!I$393,FALSE)</f>
        <v>36</v>
      </c>
      <c r="J448" s="109">
        <f>VLOOKUP("Person in sinking or otherwise unsound vessel",'QA checks'!$A$343:$U$360,'QA checks'!J$393,FALSE)</f>
        <v>22</v>
      </c>
      <c r="K448" s="109">
        <f>VLOOKUP("Person in sinking or otherwise unsound vessel",'QA checks'!$A$343:$U$360,'QA checks'!K$393,FALSE)</f>
        <v>21</v>
      </c>
      <c r="L448" s="109">
        <f>VLOOKUP("Person in sinking or otherwise unsound vessel",'QA checks'!$A$343:$U$360,'QA checks'!L$393,FALSE)</f>
        <v>18</v>
      </c>
      <c r="M448" s="109">
        <f>VLOOKUP("Person in sinking or otherwise unsound vessel",'QA checks'!$A$343:$U$360,'QA checks'!M$393,FALSE)</f>
        <v>19</v>
      </c>
      <c r="N448" s="109">
        <f>VLOOKUP("Person in sinking or otherwise unsound vessel",'QA checks'!$A$343:$U$360,'QA checks'!N$393,FALSE)</f>
        <v>17</v>
      </c>
      <c r="O448" s="109">
        <f>VLOOKUP("Person in sinking or otherwise unsound vessel",'QA checks'!$A$343:$U$360,'QA checks'!O$393,FALSE)</f>
        <v>21</v>
      </c>
      <c r="P448" s="109">
        <f>VLOOKUP("Person in sinking or otherwise unsound vessel",'QA checks'!$A$343:$U$360,'QA checks'!P$393,FALSE)</f>
        <v>16</v>
      </c>
      <c r="Q448" s="109">
        <f>VLOOKUP("Person in sinking or otherwise unsound vessel",'QA checks'!$A$343:$U$360,'QA checks'!Q$393,FALSE)</f>
        <v>14</v>
      </c>
      <c r="R448" s="109">
        <f>VLOOKUP("Person in sinking or otherwise unsound vessel",'QA checks'!$A$343:$U$360,'QA checks'!R$393,FALSE)</f>
        <v>23</v>
      </c>
      <c r="S448" s="109">
        <f>VLOOKUP("Person in sinking or otherwise unsound vessel",'QA checks'!$A$343:$U$360,'QA checks'!S$393,FALSE)</f>
        <v>319</v>
      </c>
      <c r="T448" s="109">
        <f>VLOOKUP("Person in sinking or otherwise unsound vessel",'QA checks'!$A$343:$U$360,'QA checks'!T$393,FALSE)</f>
        <v>0</v>
      </c>
      <c r="U448" s="109">
        <f>VLOOKUP("Person in sinking or otherwise unsound vessel",'QA checks'!$A$343:$U$360,'QA checks'!U$393,FALSE)</f>
        <v>0</v>
      </c>
      <c r="V448" s="109">
        <f>VLOOKUP("Person in sinking or otherwise unsound vessel",'QA checks'!$A$343:$U$360,'QA checks'!V$393,FALSE)</f>
        <v>0</v>
      </c>
      <c r="W448" s="109">
        <f>VLOOKUP("Person in sinking or otherwise unsound vessel",'QA checks'!$A$343:$U$360,'QA checks'!W$393,FALSE)</f>
        <v>0</v>
      </c>
      <c r="Y448" s="109" t="s">
        <v>39</v>
      </c>
      <c r="Z448" s="109" t="s">
        <v>45</v>
      </c>
      <c r="AA448" s="109"/>
      <c r="AB448" s="109" t="b">
        <f>IF(D448=FIRE0902!D57,TRUE,"Error")</f>
        <v>1</v>
      </c>
      <c r="AC448" s="109" t="b">
        <f>IF(E448=FIRE0902!E57,TRUE,"Error")</f>
        <v>1</v>
      </c>
      <c r="AD448" s="109" t="b">
        <f>IF(F448=FIRE0902!F57,TRUE,"Error")</f>
        <v>1</v>
      </c>
      <c r="AE448" s="109" t="b">
        <f>IF(G448=FIRE0902!G57,TRUE,"Error")</f>
        <v>1</v>
      </c>
      <c r="AF448" s="109" t="b">
        <f>IF(H448=FIRE0902!H57,TRUE,"Error")</f>
        <v>1</v>
      </c>
      <c r="AG448" s="109" t="b">
        <f>IF(I448=FIRE0902!I57,TRUE,"Error")</f>
        <v>1</v>
      </c>
      <c r="AH448" s="109" t="b">
        <f>IF(J448=FIRE0902!J57,TRUE,"Error")</f>
        <v>1</v>
      </c>
      <c r="AI448" s="109" t="b">
        <f>IF(K448=FIRE0902!K57,TRUE,"Error")</f>
        <v>1</v>
      </c>
      <c r="AJ448" s="109" t="b">
        <f>IF(L448=FIRE0902!L57,TRUE,"Error")</f>
        <v>1</v>
      </c>
      <c r="AK448" s="109" t="b">
        <f>IF(M448=FIRE0902!M57,TRUE,"Error")</f>
        <v>1</v>
      </c>
      <c r="AL448" s="109" t="b">
        <f>IF(N448=FIRE0902!N57,TRUE,"Error")</f>
        <v>1</v>
      </c>
      <c r="AM448" s="109" t="b">
        <f>IF(O448=FIRE0902!O57,TRUE,"Error")</f>
        <v>1</v>
      </c>
      <c r="AN448" s="109" t="b">
        <f>IF(P448=FIRE0902!P57,TRUE,"Error")</f>
        <v>1</v>
      </c>
      <c r="AO448" s="109" t="b">
        <f>IF(Q448=FIRE0902!Q57,TRUE,"Error")</f>
        <v>1</v>
      </c>
      <c r="AP448" s="109" t="b">
        <f>IF(R448=FIRE0902!R57,TRUE,"Error")</f>
        <v>1</v>
      </c>
      <c r="AQ448" s="109" t="str">
        <f>IF(S448=FIRE0902!S57,TRUE,"Error")</f>
        <v>Error</v>
      </c>
      <c r="AR448" s="109" t="str">
        <f>IF(T448=FIRE0902!T57,TRUE,"Error")</f>
        <v>Error</v>
      </c>
      <c r="AS448" s="109" t="b">
        <f>IF(U448=FIRE0902!U57,TRUE,"Error")</f>
        <v>1</v>
      </c>
      <c r="AT448" s="109" t="b">
        <f>IF(V448=FIRE0902!V57,TRUE,"Error")</f>
        <v>1</v>
      </c>
      <c r="AU448" s="109" t="b">
        <f>IF(W448=FIRE0902!W57,TRUE,"Error")</f>
        <v>1</v>
      </c>
    </row>
    <row r="449" spans="1:47" x14ac:dyDescent="0.2">
      <c r="A449" s="109" t="s">
        <v>39</v>
      </c>
      <c r="B449" s="109" t="s">
        <v>46</v>
      </c>
      <c r="C449" s="109"/>
      <c r="D449" s="109">
        <f>VLOOKUP($A$344,'QA checks'!$A$343:$U$360,'QA checks'!D$393,FALSE)</f>
        <v>2</v>
      </c>
      <c r="E449" s="109">
        <f>VLOOKUP($A$344,'QA checks'!$A$343:$U$360,'QA checks'!E$393,FALSE)</f>
        <v>9</v>
      </c>
      <c r="F449" s="109">
        <f>VLOOKUP($A$344,'QA checks'!$A$343:$U$360,'QA checks'!F$393,FALSE)</f>
        <v>2</v>
      </c>
      <c r="G449" s="109">
        <f>VLOOKUP($A$344,'QA checks'!$A$343:$U$360,'QA checks'!G$393,FALSE)</f>
        <v>5</v>
      </c>
      <c r="H449" s="109">
        <f>VLOOKUP($A$344,'QA checks'!$A$343:$U$360,'QA checks'!H$393,FALSE)</f>
        <v>1</v>
      </c>
      <c r="I449" s="109">
        <f>VLOOKUP($A$344,'QA checks'!$A$343:$U$360,'QA checks'!I$393,FALSE)</f>
        <v>0</v>
      </c>
      <c r="J449" s="109">
        <f>VLOOKUP($A$344,'QA checks'!$A$343:$U$360,'QA checks'!J$393,FALSE)</f>
        <v>2</v>
      </c>
      <c r="K449" s="109">
        <f>VLOOKUP($A$344,'QA checks'!$A$343:$U$360,'QA checks'!K$393,FALSE)</f>
        <v>1</v>
      </c>
      <c r="L449" s="109">
        <f>VLOOKUP($A$344,'QA checks'!$A$343:$U$360,'QA checks'!L$393,FALSE)</f>
        <v>4</v>
      </c>
      <c r="M449" s="109">
        <f>VLOOKUP($A$344,'QA checks'!$A$343:$U$360,'QA checks'!M$393,FALSE)</f>
        <v>1</v>
      </c>
      <c r="N449" s="109">
        <f>VLOOKUP($A$344,'QA checks'!$A$343:$U$360,'QA checks'!N$393,FALSE)</f>
        <v>6</v>
      </c>
      <c r="O449" s="109">
        <f>VLOOKUP($A$344,'QA checks'!$A$343:$U$360,'QA checks'!O$393,FALSE)</f>
        <v>3</v>
      </c>
      <c r="P449" s="109">
        <f>VLOOKUP($A$344,'QA checks'!$A$343:$U$360,'QA checks'!P$393,FALSE)</f>
        <v>3</v>
      </c>
      <c r="Q449" s="109">
        <f>VLOOKUP($A$344,'QA checks'!$A$343:$U$360,'QA checks'!Q$393,FALSE)</f>
        <v>2</v>
      </c>
      <c r="R449" s="109">
        <f>VLOOKUP($A$344,'QA checks'!$A$343:$U$360,'QA checks'!R$393,FALSE)</f>
        <v>2</v>
      </c>
      <c r="S449" s="109">
        <f>VLOOKUP($A$344,'QA checks'!$A$343:$U$360,'QA checks'!S$393,FALSE)</f>
        <v>43</v>
      </c>
      <c r="T449" s="109">
        <f>VLOOKUP($A$344,'QA checks'!$A$343:$U$360,'QA checks'!T$393,FALSE)</f>
        <v>0</v>
      </c>
      <c r="U449" s="109">
        <f>VLOOKUP($A$344,'QA checks'!$A$343:$U$360,'QA checks'!U$393,FALSE)</f>
        <v>0</v>
      </c>
      <c r="V449" s="109">
        <f>VLOOKUP($A$344,'QA checks'!$A$343:$U$360,'QA checks'!V$393,FALSE)</f>
        <v>0</v>
      </c>
      <c r="W449" s="109">
        <f>VLOOKUP($A$344,'QA checks'!$A$343:$U$360,'QA checks'!W$393,FALSE)</f>
        <v>0</v>
      </c>
      <c r="Y449" s="109" t="s">
        <v>39</v>
      </c>
      <c r="Z449" s="109" t="s">
        <v>46</v>
      </c>
      <c r="AA449" s="109"/>
      <c r="AB449" s="109" t="b">
        <f>IF(D449=FIRE0902!D58,TRUE,"Error")</f>
        <v>1</v>
      </c>
      <c r="AC449" s="109" t="b">
        <f>IF(E449=FIRE0902!E58,TRUE,"Error")</f>
        <v>1</v>
      </c>
      <c r="AD449" s="109" t="b">
        <f>IF(F449=FIRE0902!F58,TRUE,"Error")</f>
        <v>1</v>
      </c>
      <c r="AE449" s="109" t="b">
        <f>IF(G449=FIRE0902!G58,TRUE,"Error")</f>
        <v>1</v>
      </c>
      <c r="AF449" s="109" t="b">
        <f>IF(H449=FIRE0902!H58,TRUE,"Error")</f>
        <v>1</v>
      </c>
      <c r="AG449" s="109" t="b">
        <f>IF(I449=FIRE0902!I58,TRUE,"Error")</f>
        <v>1</v>
      </c>
      <c r="AH449" s="109" t="b">
        <f>IF(J449=FIRE0902!J58,TRUE,"Error")</f>
        <v>1</v>
      </c>
      <c r="AI449" s="109" t="b">
        <f>IF(K449=FIRE0902!K58,TRUE,"Error")</f>
        <v>1</v>
      </c>
      <c r="AJ449" s="109" t="b">
        <f>IF(L449=FIRE0902!L58,TRUE,"Error")</f>
        <v>1</v>
      </c>
      <c r="AK449" s="109" t="b">
        <f>IF(M449=FIRE0902!M58,TRUE,"Error")</f>
        <v>1</v>
      </c>
      <c r="AL449" s="109" t="b">
        <f>IF(N449=FIRE0902!N58,TRUE,"Error")</f>
        <v>1</v>
      </c>
      <c r="AM449" s="109" t="b">
        <f>IF(O449=FIRE0902!O58,TRUE,"Error")</f>
        <v>1</v>
      </c>
      <c r="AN449" s="109" t="b">
        <f>IF(P449=FIRE0902!P58,TRUE,"Error")</f>
        <v>1</v>
      </c>
      <c r="AO449" s="109" t="b">
        <f>IF(Q449=FIRE0902!Q58,TRUE,"Error")</f>
        <v>1</v>
      </c>
      <c r="AP449" s="109" t="b">
        <f>IF(R449=FIRE0902!R58,TRUE,"Error")</f>
        <v>1</v>
      </c>
      <c r="AQ449" s="109" t="str">
        <f>IF(S449=FIRE0902!S58,TRUE,"Error")</f>
        <v>Error</v>
      </c>
      <c r="AR449" s="109" t="str">
        <f>IF(T449=FIRE0902!T58,TRUE,"Error")</f>
        <v>Error</v>
      </c>
      <c r="AS449" s="109" t="b">
        <f>IF(U449=FIRE0902!U58,TRUE,"Error")</f>
        <v>1</v>
      </c>
      <c r="AT449" s="109" t="b">
        <f>IF(V449=FIRE0902!V58,TRUE,"Error")</f>
        <v>1</v>
      </c>
      <c r="AU449" s="109" t="b">
        <f>IF(W449=FIRE0902!W58,TRUE,"Error")</f>
        <v>1</v>
      </c>
    </row>
    <row r="450" spans="1:47" x14ac:dyDescent="0.2">
      <c r="A450" s="109" t="s">
        <v>39</v>
      </c>
      <c r="B450" s="109" t="s">
        <v>47</v>
      </c>
      <c r="C450" s="109"/>
      <c r="D450" s="109">
        <f>VLOOKUP($B450,'QA checks'!$A$343:$U$360,'QA checks'!D$393,FALSE)</f>
        <v>70</v>
      </c>
      <c r="E450" s="109">
        <f>VLOOKUP($B450,'QA checks'!$A$343:$U$360,'QA checks'!E$393,FALSE)</f>
        <v>38</v>
      </c>
      <c r="F450" s="109">
        <f>VLOOKUP($B450,'QA checks'!$A$343:$U$360,'QA checks'!F$393,FALSE)</f>
        <v>460</v>
      </c>
      <c r="G450" s="109">
        <f>VLOOKUP($B450,'QA checks'!$A$343:$U$360,'QA checks'!G$393,FALSE)</f>
        <v>288</v>
      </c>
      <c r="H450" s="109">
        <f>VLOOKUP($B450,'QA checks'!$A$343:$U$360,'QA checks'!H$393,FALSE)</f>
        <v>86</v>
      </c>
      <c r="I450" s="109">
        <f>VLOOKUP($B450,'QA checks'!$A$343:$U$360,'QA checks'!I$393,FALSE)</f>
        <v>216</v>
      </c>
      <c r="J450" s="109">
        <f>VLOOKUP($B450,'QA checks'!$A$343:$U$360,'QA checks'!J$393,FALSE)</f>
        <v>122</v>
      </c>
      <c r="K450" s="109">
        <f>VLOOKUP($B450,'QA checks'!$A$343:$U$360,'QA checks'!K$393,FALSE)</f>
        <v>121</v>
      </c>
      <c r="L450" s="109">
        <f>VLOOKUP($B450,'QA checks'!$A$343:$U$360,'QA checks'!L$393,FALSE)</f>
        <v>82</v>
      </c>
      <c r="M450" s="109">
        <f>VLOOKUP($B450,'QA checks'!$A$343:$U$360,'QA checks'!M$393,FALSE)</f>
        <v>492</v>
      </c>
      <c r="N450" s="109">
        <f>VLOOKUP($B450,'QA checks'!$A$343:$U$360,'QA checks'!N$393,FALSE)</f>
        <v>270</v>
      </c>
      <c r="O450" s="109">
        <f>VLOOKUP($B450,'QA checks'!$A$343:$U$360,'QA checks'!O$393,FALSE)</f>
        <v>148</v>
      </c>
      <c r="P450" s="109">
        <f>VLOOKUP($B450,'QA checks'!$A$343:$U$360,'QA checks'!P$393,FALSE)</f>
        <v>135</v>
      </c>
      <c r="Q450" s="109">
        <f>VLOOKUP($B450,'QA checks'!$A$343:$U$360,'QA checks'!Q$393,FALSE)</f>
        <v>521</v>
      </c>
      <c r="R450" s="109">
        <f>VLOOKUP($B450,'QA checks'!$A$343:$U$360,'QA checks'!R$393,FALSE)</f>
        <v>312</v>
      </c>
      <c r="S450" s="109">
        <f>VLOOKUP($B450,'QA checks'!$A$343:$U$360,'QA checks'!S$393,FALSE)</f>
        <v>3361</v>
      </c>
      <c r="T450" s="109">
        <f>VLOOKUP($B450,'QA checks'!$A$343:$U$360,'QA checks'!T$393,FALSE)</f>
        <v>0</v>
      </c>
      <c r="U450" s="109">
        <f>VLOOKUP($B450,'QA checks'!$A$343:$U$360,'QA checks'!U$393,FALSE)</f>
        <v>0</v>
      </c>
      <c r="V450" s="109">
        <f>VLOOKUP($B450,'QA checks'!$A$343:$U$360,'QA checks'!V$393,FALSE)</f>
        <v>0</v>
      </c>
      <c r="W450" s="109">
        <f>VLOOKUP($B450,'QA checks'!$A$343:$U$360,'QA checks'!W$393,FALSE)</f>
        <v>0</v>
      </c>
      <c r="Y450" s="109" t="s">
        <v>39</v>
      </c>
      <c r="Z450" s="109" t="s">
        <v>47</v>
      </c>
      <c r="AA450" s="109"/>
      <c r="AB450" s="109" t="b">
        <f>IF(D450=FIRE0902!D59,TRUE,"Error")</f>
        <v>1</v>
      </c>
      <c r="AC450" s="109" t="b">
        <f>IF(E450=FIRE0902!E59,TRUE,"Error")</f>
        <v>1</v>
      </c>
      <c r="AD450" s="109" t="b">
        <f>IF(F450=FIRE0902!F59,TRUE,"Error")</f>
        <v>1</v>
      </c>
      <c r="AE450" s="109" t="b">
        <f>IF(G450=FIRE0902!G59,TRUE,"Error")</f>
        <v>1</v>
      </c>
      <c r="AF450" s="109" t="b">
        <f>IF(H450=FIRE0902!H59,TRUE,"Error")</f>
        <v>1</v>
      </c>
      <c r="AG450" s="109" t="b">
        <f>IF(I450=FIRE0902!I59,TRUE,"Error")</f>
        <v>1</v>
      </c>
      <c r="AH450" s="109" t="b">
        <f>IF(J450=FIRE0902!J59,TRUE,"Error")</f>
        <v>1</v>
      </c>
      <c r="AI450" s="109" t="b">
        <f>IF(K450=FIRE0902!K59,TRUE,"Error")</f>
        <v>1</v>
      </c>
      <c r="AJ450" s="109" t="b">
        <f>IF(L450=FIRE0902!L59,TRUE,"Error")</f>
        <v>1</v>
      </c>
      <c r="AK450" s="109" t="b">
        <f>IF(M450=FIRE0902!M59,TRUE,"Error")</f>
        <v>1</v>
      </c>
      <c r="AL450" s="109" t="b">
        <f>IF(N450=FIRE0902!N59,TRUE,"Error")</f>
        <v>1</v>
      </c>
      <c r="AM450" s="109" t="b">
        <f>IF(O450=FIRE0902!O59,TRUE,"Error")</f>
        <v>1</v>
      </c>
      <c r="AN450" s="109" t="b">
        <f>IF(P450=FIRE0902!P59,TRUE,"Error")</f>
        <v>1</v>
      </c>
      <c r="AO450" s="109" t="b">
        <f>IF(Q450=FIRE0902!Q59,TRUE,"Error")</f>
        <v>1</v>
      </c>
      <c r="AP450" s="109" t="b">
        <f>IF(R450=FIRE0902!R59,TRUE,"Error")</f>
        <v>1</v>
      </c>
      <c r="AQ450" s="109" t="str">
        <f>IF(S450=FIRE0902!S59,TRUE,"Error")</f>
        <v>Error</v>
      </c>
      <c r="AR450" s="109" t="str">
        <f>IF(T450=FIRE0902!T59,TRUE,"Error")</f>
        <v>Error</v>
      </c>
      <c r="AS450" s="109" t="b">
        <f>IF(U450=FIRE0902!U59,TRUE,"Error")</f>
        <v>1</v>
      </c>
      <c r="AT450" s="109" t="b">
        <f>IF(V450=FIRE0902!V59,TRUE,"Error")</f>
        <v>1</v>
      </c>
      <c r="AU450" s="109" t="b">
        <f>IF(W450=FIRE0902!W59,TRUE,"Error")</f>
        <v>1</v>
      </c>
    </row>
    <row r="451" spans="1:47" x14ac:dyDescent="0.2">
      <c r="A451" s="109" t="s">
        <v>39</v>
      </c>
      <c r="B451" s="109" t="s">
        <v>48</v>
      </c>
      <c r="C451" s="109"/>
      <c r="D451" s="109">
        <f>VLOOKUP($B451,'QA checks'!$A$343:$U$360,'QA checks'!D$393,FALSE)</f>
        <v>0</v>
      </c>
      <c r="E451" s="109">
        <f>VLOOKUP($B451,'QA checks'!$A$343:$U$360,'QA checks'!E$393,FALSE)</f>
        <v>0</v>
      </c>
      <c r="F451" s="109">
        <f>VLOOKUP($B451,'QA checks'!$A$343:$U$360,'QA checks'!F$393,FALSE)</f>
        <v>8</v>
      </c>
      <c r="G451" s="109">
        <f>VLOOKUP($B451,'QA checks'!$A$343:$U$360,'QA checks'!G$393,FALSE)</f>
        <v>9</v>
      </c>
      <c r="H451" s="109">
        <f>VLOOKUP($B451,'QA checks'!$A$343:$U$360,'QA checks'!H$393,FALSE)</f>
        <v>1</v>
      </c>
      <c r="I451" s="109">
        <f>VLOOKUP($B451,'QA checks'!$A$343:$U$360,'QA checks'!I$393,FALSE)</f>
        <v>7</v>
      </c>
      <c r="J451" s="109">
        <f>VLOOKUP($B451,'QA checks'!$A$343:$U$360,'QA checks'!J$393,FALSE)</f>
        <v>8</v>
      </c>
      <c r="K451" s="109">
        <f>VLOOKUP($B451,'QA checks'!$A$343:$U$360,'QA checks'!K$393,FALSE)</f>
        <v>1</v>
      </c>
      <c r="L451" s="109">
        <f>VLOOKUP($B451,'QA checks'!$A$343:$U$360,'QA checks'!L$393,FALSE)</f>
        <v>0</v>
      </c>
      <c r="M451" s="109">
        <f>VLOOKUP($B451,'QA checks'!$A$343:$U$360,'QA checks'!M$393,FALSE)</f>
        <v>14</v>
      </c>
      <c r="N451" s="109">
        <f>VLOOKUP($B451,'QA checks'!$A$343:$U$360,'QA checks'!N$393,FALSE)</f>
        <v>9</v>
      </c>
      <c r="O451" s="109">
        <f>VLOOKUP($B451,'QA checks'!$A$343:$U$360,'QA checks'!O$393,FALSE)</f>
        <v>5</v>
      </c>
      <c r="P451" s="109">
        <f>VLOOKUP($B451,'QA checks'!$A$343:$U$360,'QA checks'!P$393,FALSE)</f>
        <v>2</v>
      </c>
      <c r="Q451" s="109">
        <f>VLOOKUP($B451,'QA checks'!$A$343:$U$360,'QA checks'!Q$393,FALSE)</f>
        <v>16</v>
      </c>
      <c r="R451" s="109">
        <f>VLOOKUP($B451,'QA checks'!$A$343:$U$360,'QA checks'!R$393,FALSE)</f>
        <v>4</v>
      </c>
      <c r="S451" s="109">
        <f>VLOOKUP($B451,'QA checks'!$A$343:$U$360,'QA checks'!S$393,FALSE)</f>
        <v>84</v>
      </c>
      <c r="T451" s="109">
        <f>VLOOKUP($B451,'QA checks'!$A$343:$U$360,'QA checks'!T$393,FALSE)</f>
        <v>0</v>
      </c>
      <c r="U451" s="109">
        <f>VLOOKUP($B451,'QA checks'!$A$343:$U$360,'QA checks'!U$393,FALSE)</f>
        <v>0</v>
      </c>
      <c r="V451" s="109">
        <f>VLOOKUP($B451,'QA checks'!$A$343:$U$360,'QA checks'!V$393,FALSE)</f>
        <v>0</v>
      </c>
      <c r="W451" s="109">
        <f>VLOOKUP($B451,'QA checks'!$A$343:$U$360,'QA checks'!W$393,FALSE)</f>
        <v>0</v>
      </c>
      <c r="Y451" s="109" t="s">
        <v>39</v>
      </c>
      <c r="Z451" s="109" t="s">
        <v>48</v>
      </c>
      <c r="AA451" s="109"/>
      <c r="AB451" s="109" t="b">
        <f>IF(D451=FIRE0902!D60,TRUE,"Error")</f>
        <v>1</v>
      </c>
      <c r="AC451" s="109" t="b">
        <f>IF(E451=FIRE0902!E60,TRUE,"Error")</f>
        <v>1</v>
      </c>
      <c r="AD451" s="109" t="b">
        <f>IF(F451=FIRE0902!F60,TRUE,"Error")</f>
        <v>1</v>
      </c>
      <c r="AE451" s="109" t="b">
        <f>IF(G451=FIRE0902!G60,TRUE,"Error")</f>
        <v>1</v>
      </c>
      <c r="AF451" s="109" t="b">
        <f>IF(H451=FIRE0902!H60,TRUE,"Error")</f>
        <v>1</v>
      </c>
      <c r="AG451" s="109" t="b">
        <f>IF(I451=FIRE0902!I60,TRUE,"Error")</f>
        <v>1</v>
      </c>
      <c r="AH451" s="109" t="b">
        <f>IF(J451=FIRE0902!J60,TRUE,"Error")</f>
        <v>1</v>
      </c>
      <c r="AI451" s="109" t="b">
        <f>IF(K451=FIRE0902!K60,TRUE,"Error")</f>
        <v>1</v>
      </c>
      <c r="AJ451" s="109" t="b">
        <f>IF(L451=FIRE0902!L60,TRUE,"Error")</f>
        <v>1</v>
      </c>
      <c r="AK451" s="109" t="b">
        <f>IF(M451=FIRE0902!M60,TRUE,"Error")</f>
        <v>1</v>
      </c>
      <c r="AL451" s="109" t="b">
        <f>IF(N451=FIRE0902!N60,TRUE,"Error")</f>
        <v>1</v>
      </c>
      <c r="AM451" s="109" t="b">
        <f>IF(O451=FIRE0902!O60,TRUE,"Error")</f>
        <v>1</v>
      </c>
      <c r="AN451" s="109" t="b">
        <f>IF(P451=FIRE0902!P60,TRUE,"Error")</f>
        <v>1</v>
      </c>
      <c r="AO451" s="109" t="b">
        <f>IF(Q451=FIRE0902!Q60,TRUE,"Error")</f>
        <v>1</v>
      </c>
      <c r="AP451" s="109" t="b">
        <f>IF(R451=FIRE0902!R60,TRUE,"Error")</f>
        <v>1</v>
      </c>
      <c r="AQ451" s="109" t="str">
        <f>IF(S451=FIRE0902!S60,TRUE,"Error")</f>
        <v>Error</v>
      </c>
      <c r="AR451" s="109" t="str">
        <f>IF(T451=FIRE0902!T60,TRUE,"Error")</f>
        <v>Error</v>
      </c>
      <c r="AS451" s="109" t="b">
        <f>IF(U451=FIRE0902!U60,TRUE,"Error")</f>
        <v>1</v>
      </c>
      <c r="AT451" s="109" t="b">
        <f>IF(V451=FIRE0902!V60,TRUE,"Error")</f>
        <v>1</v>
      </c>
      <c r="AU451" s="109" t="b">
        <f>IF(W451=FIRE0902!W60,TRUE,"Error")</f>
        <v>1</v>
      </c>
    </row>
    <row r="452" spans="1:47" x14ac:dyDescent="0.2">
      <c r="A452" s="109" t="s">
        <v>39</v>
      </c>
      <c r="B452" s="109" t="s">
        <v>49</v>
      </c>
      <c r="C452" s="109"/>
      <c r="D452" s="109">
        <f>VLOOKUP($A$349,'QA checks'!$A$343:$U$360,'QA checks'!D$393,FALSE)</f>
        <v>0</v>
      </c>
      <c r="E452" s="109">
        <f>VLOOKUP($A$349,'QA checks'!$A$343:$U$360,'QA checks'!E$393,FALSE)</f>
        <v>0</v>
      </c>
      <c r="F452" s="109">
        <f>VLOOKUP($A$349,'QA checks'!$A$343:$U$360,'QA checks'!F$393,FALSE)</f>
        <v>3</v>
      </c>
      <c r="G452" s="109">
        <f>VLOOKUP($A$349,'QA checks'!$A$343:$U$360,'QA checks'!G$393,FALSE)</f>
        <v>4</v>
      </c>
      <c r="H452" s="109">
        <f>VLOOKUP($A$349,'QA checks'!$A$343:$U$360,'QA checks'!H$393,FALSE)</f>
        <v>0</v>
      </c>
      <c r="I452" s="109">
        <f>VLOOKUP($A$349,'QA checks'!$A$343:$U$360,'QA checks'!I$393,FALSE)</f>
        <v>4</v>
      </c>
      <c r="J452" s="109">
        <f>VLOOKUP($A$349,'QA checks'!$A$343:$U$360,'QA checks'!J$393,FALSE)</f>
        <v>1</v>
      </c>
      <c r="K452" s="109">
        <f>VLOOKUP($A$349,'QA checks'!$A$343:$U$360,'QA checks'!K$393,FALSE)</f>
        <v>1</v>
      </c>
      <c r="L452" s="109">
        <f>VLOOKUP($A$349,'QA checks'!$A$343:$U$360,'QA checks'!L$393,FALSE)</f>
        <v>2</v>
      </c>
      <c r="M452" s="109">
        <f>VLOOKUP($A$349,'QA checks'!$A$343:$U$360,'QA checks'!M$393,FALSE)</f>
        <v>8</v>
      </c>
      <c r="N452" s="109">
        <f>VLOOKUP($A$349,'QA checks'!$A$343:$U$360,'QA checks'!N$393,FALSE)</f>
        <v>4</v>
      </c>
      <c r="O452" s="109">
        <f>VLOOKUP($A$349,'QA checks'!$A$343:$U$360,'QA checks'!O$393,FALSE)</f>
        <v>2</v>
      </c>
      <c r="P452" s="109">
        <f>VLOOKUP($A$349,'QA checks'!$A$343:$U$360,'QA checks'!P$393,FALSE)</f>
        <v>0</v>
      </c>
      <c r="Q452" s="109">
        <f>VLOOKUP($A$349,'QA checks'!$A$343:$U$360,'QA checks'!Q$393,FALSE)</f>
        <v>3</v>
      </c>
      <c r="R452" s="109">
        <f>VLOOKUP($A$349,'QA checks'!$A$343:$U$360,'QA checks'!R$393,FALSE)</f>
        <v>4</v>
      </c>
      <c r="S452" s="109">
        <f>VLOOKUP($A$349,'QA checks'!$A$343:$U$360,'QA checks'!S$393,FALSE)</f>
        <v>36</v>
      </c>
      <c r="T452" s="109">
        <f>VLOOKUP($A$349,'QA checks'!$A$343:$U$360,'QA checks'!T$393,FALSE)</f>
        <v>0</v>
      </c>
      <c r="U452" s="109">
        <f>VLOOKUP($A$349,'QA checks'!$A$343:$U$360,'QA checks'!U$393,FALSE)</f>
        <v>0</v>
      </c>
      <c r="V452" s="109">
        <f>VLOOKUP($A$349,'QA checks'!$A$343:$U$360,'QA checks'!V$393,FALSE)</f>
        <v>0</v>
      </c>
      <c r="W452" s="109">
        <f>VLOOKUP($A$349,'QA checks'!$A$343:$U$360,'QA checks'!W$393,FALSE)</f>
        <v>0</v>
      </c>
      <c r="Y452" s="109" t="s">
        <v>39</v>
      </c>
      <c r="Z452" s="109" t="s">
        <v>49</v>
      </c>
      <c r="AA452" s="109"/>
      <c r="AB452" s="109" t="b">
        <f>IF(D452=FIRE0902!D61,TRUE,"Error")</f>
        <v>1</v>
      </c>
      <c r="AC452" s="109" t="b">
        <f>IF(E452=FIRE0902!E61,TRUE,"Error")</f>
        <v>1</v>
      </c>
      <c r="AD452" s="109" t="b">
        <f>IF(F452=FIRE0902!F61,TRUE,"Error")</f>
        <v>1</v>
      </c>
      <c r="AE452" s="109" t="b">
        <f>IF(G452=FIRE0902!G61,TRUE,"Error")</f>
        <v>1</v>
      </c>
      <c r="AF452" s="109" t="b">
        <f>IF(H452=FIRE0902!H61,TRUE,"Error")</f>
        <v>1</v>
      </c>
      <c r="AG452" s="109" t="b">
        <f>IF(I452=FIRE0902!I61,TRUE,"Error")</f>
        <v>1</v>
      </c>
      <c r="AH452" s="109" t="b">
        <f>IF(J452=FIRE0902!J61,TRUE,"Error")</f>
        <v>1</v>
      </c>
      <c r="AI452" s="109" t="b">
        <f>IF(K452=FIRE0902!K61,TRUE,"Error")</f>
        <v>1</v>
      </c>
      <c r="AJ452" s="109" t="b">
        <f>IF(L452=FIRE0902!L61,TRUE,"Error")</f>
        <v>1</v>
      </c>
      <c r="AK452" s="109" t="b">
        <f>IF(M452=FIRE0902!M61,TRUE,"Error")</f>
        <v>1</v>
      </c>
      <c r="AL452" s="109" t="b">
        <f>IF(N452=FIRE0902!N61,TRUE,"Error")</f>
        <v>1</v>
      </c>
      <c r="AM452" s="109" t="b">
        <f>IF(O452=FIRE0902!O61,TRUE,"Error")</f>
        <v>1</v>
      </c>
      <c r="AN452" s="109" t="b">
        <f>IF(P452=FIRE0902!P61,TRUE,"Error")</f>
        <v>1</v>
      </c>
      <c r="AO452" s="109" t="b">
        <f>IF(Q452=FIRE0902!Q61,TRUE,"Error")</f>
        <v>1</v>
      </c>
      <c r="AP452" s="109" t="b">
        <f>IF(R452=FIRE0902!R61,TRUE,"Error")</f>
        <v>1</v>
      </c>
      <c r="AQ452" s="109" t="str">
        <f>IF(S452=FIRE0902!S61,TRUE,"Error")</f>
        <v>Error</v>
      </c>
      <c r="AR452" s="109" t="str">
        <f>IF(T452=FIRE0902!T61,TRUE,"Error")</f>
        <v>Error</v>
      </c>
      <c r="AS452" s="109" t="b">
        <f>IF(U452=FIRE0902!U61,TRUE,"Error")</f>
        <v>1</v>
      </c>
      <c r="AT452" s="109" t="b">
        <f>IF(V452=FIRE0902!V61,TRUE,"Error")</f>
        <v>1</v>
      </c>
      <c r="AU452" s="109" t="b">
        <f>IF(W452=FIRE0902!W61,TRUE,"Error")</f>
        <v>1</v>
      </c>
    </row>
    <row r="453" spans="1:47" x14ac:dyDescent="0.2">
      <c r="A453" s="109" t="s">
        <v>39</v>
      </c>
      <c r="B453" s="109" t="s">
        <v>50</v>
      </c>
      <c r="C453" s="109"/>
      <c r="D453" s="109">
        <f>VLOOKUP($A$360,'QA checks'!$A$343:$U$360,'QA checks'!D$393,FALSE)</f>
        <v>0</v>
      </c>
      <c r="E453" s="109">
        <f>VLOOKUP($A$360,'QA checks'!$A$343:$U$360,'QA checks'!E$393,FALSE)</f>
        <v>1</v>
      </c>
      <c r="F453" s="109">
        <f>VLOOKUP($A$360,'QA checks'!$A$343:$U$360,'QA checks'!F$393,FALSE)</f>
        <v>19</v>
      </c>
      <c r="G453" s="109">
        <f>VLOOKUP($A$360,'QA checks'!$A$343:$U$360,'QA checks'!G$393,FALSE)</f>
        <v>21</v>
      </c>
      <c r="H453" s="109">
        <f>VLOOKUP($A$360,'QA checks'!$A$343:$U$360,'QA checks'!H$393,FALSE)</f>
        <v>15</v>
      </c>
      <c r="I453" s="109">
        <f>VLOOKUP($A$360,'QA checks'!$A$343:$U$360,'QA checks'!I$393,FALSE)</f>
        <v>27</v>
      </c>
      <c r="J453" s="109">
        <f>VLOOKUP($A$360,'QA checks'!$A$343:$U$360,'QA checks'!J$393,FALSE)</f>
        <v>23</v>
      </c>
      <c r="K453" s="109">
        <f>VLOOKUP($A$360,'QA checks'!$A$343:$U$360,'QA checks'!K$393,FALSE)</f>
        <v>38</v>
      </c>
      <c r="L453" s="109">
        <f>VLOOKUP($A$360,'QA checks'!$A$343:$U$360,'QA checks'!L$393,FALSE)</f>
        <v>20</v>
      </c>
      <c r="M453" s="109">
        <f>VLOOKUP($A$360,'QA checks'!$A$343:$U$360,'QA checks'!M$393,FALSE)</f>
        <v>28</v>
      </c>
      <c r="N453" s="109">
        <f>VLOOKUP($A$360,'QA checks'!$A$343:$U$360,'QA checks'!N$393,FALSE)</f>
        <v>29</v>
      </c>
      <c r="O453" s="109">
        <f>VLOOKUP($A$360,'QA checks'!$A$343:$U$360,'QA checks'!O$393,FALSE)</f>
        <v>33</v>
      </c>
      <c r="P453" s="109">
        <f>VLOOKUP($A$360,'QA checks'!$A$343:$U$360,'QA checks'!P$393,FALSE)</f>
        <v>42</v>
      </c>
      <c r="Q453" s="109">
        <f>VLOOKUP($A$360,'QA checks'!$A$343:$U$360,'QA checks'!Q$393,FALSE)</f>
        <v>42</v>
      </c>
      <c r="R453" s="109">
        <f>VLOOKUP($A$360,'QA checks'!$A$343:$U$360,'QA checks'!R$393,FALSE)</f>
        <v>52</v>
      </c>
      <c r="S453" s="109">
        <f>VLOOKUP($A$360,'QA checks'!$A$343:$U$360,'QA checks'!S$393,FALSE)</f>
        <v>390</v>
      </c>
      <c r="T453" s="109">
        <f>VLOOKUP($A$360,'QA checks'!$A$343:$U$360,'QA checks'!T$393,FALSE)</f>
        <v>0</v>
      </c>
      <c r="U453" s="109">
        <f>VLOOKUP($A$360,'QA checks'!$A$343:$U$360,'QA checks'!U$393,FALSE)</f>
        <v>0</v>
      </c>
      <c r="V453" s="109">
        <f>VLOOKUP($A$360,'QA checks'!$A$343:$U$360,'QA checks'!V$393,FALSE)</f>
        <v>0</v>
      </c>
      <c r="W453" s="109">
        <f>VLOOKUP($A$360,'QA checks'!$A$343:$U$360,'QA checks'!W$393,FALSE)</f>
        <v>0</v>
      </c>
      <c r="Y453" s="109" t="s">
        <v>39</v>
      </c>
      <c r="Z453" s="109" t="s">
        <v>50</v>
      </c>
      <c r="AA453" s="109"/>
      <c r="AB453" s="109" t="b">
        <f>IF(D453=FIRE0902!D62,TRUE,"Error")</f>
        <v>1</v>
      </c>
      <c r="AC453" s="109" t="b">
        <f>IF(E453=FIRE0902!E62,TRUE,"Error")</f>
        <v>1</v>
      </c>
      <c r="AD453" s="109" t="b">
        <f>IF(F453=FIRE0902!F62,TRUE,"Error")</f>
        <v>1</v>
      </c>
      <c r="AE453" s="109" t="b">
        <f>IF(G453=FIRE0902!G62,TRUE,"Error")</f>
        <v>1</v>
      </c>
      <c r="AF453" s="109" t="b">
        <f>IF(H453=FIRE0902!H62,TRUE,"Error")</f>
        <v>1</v>
      </c>
      <c r="AG453" s="109" t="b">
        <f>IF(I453=FIRE0902!I62,TRUE,"Error")</f>
        <v>1</v>
      </c>
      <c r="AH453" s="109" t="b">
        <f>IF(J453=FIRE0902!J62,TRUE,"Error")</f>
        <v>1</v>
      </c>
      <c r="AI453" s="109" t="b">
        <f>IF(K453=FIRE0902!K62,TRUE,"Error")</f>
        <v>1</v>
      </c>
      <c r="AJ453" s="109" t="b">
        <f>IF(L453=FIRE0902!L62,TRUE,"Error")</f>
        <v>1</v>
      </c>
      <c r="AK453" s="109" t="b">
        <f>IF(M453=FIRE0902!M62,TRUE,"Error")</f>
        <v>1</v>
      </c>
      <c r="AL453" s="109" t="b">
        <f>IF(N453=FIRE0902!N62,TRUE,"Error")</f>
        <v>1</v>
      </c>
      <c r="AM453" s="109" t="b">
        <f>IF(O453=FIRE0902!O62,TRUE,"Error")</f>
        <v>1</v>
      </c>
      <c r="AN453" s="109" t="b">
        <f>IF(P453=FIRE0902!P62,TRUE,"Error")</f>
        <v>1</v>
      </c>
      <c r="AO453" s="109" t="b">
        <f>IF(Q453=FIRE0902!Q62,TRUE,"Error")</f>
        <v>1</v>
      </c>
      <c r="AP453" s="109" t="b">
        <f>IF(R453=FIRE0902!R62,TRUE,"Error")</f>
        <v>1</v>
      </c>
      <c r="AQ453" s="109" t="str">
        <f>IF(S453=FIRE0902!S62,TRUE,"Error")</f>
        <v>Error</v>
      </c>
      <c r="AR453" s="109" t="str">
        <f>IF(T453=FIRE0902!T62,TRUE,"Error")</f>
        <v>Error</v>
      </c>
      <c r="AS453" s="109" t="b">
        <f>IF(U453=FIRE0902!U62,TRUE,"Error")</f>
        <v>1</v>
      </c>
      <c r="AT453" s="109" t="b">
        <f>IF(V453=FIRE0902!V62,TRUE,"Error")</f>
        <v>1</v>
      </c>
      <c r="AU453" s="109" t="b">
        <f>IF(W453=FIRE0902!W62,TRUE,"Error")</f>
        <v>1</v>
      </c>
    </row>
    <row r="454" spans="1:47" x14ac:dyDescent="0.2">
      <c r="A454" s="109" t="s">
        <v>39</v>
      </c>
      <c r="B454" s="109" t="s">
        <v>51</v>
      </c>
      <c r="C454" s="109"/>
      <c r="D454" s="109">
        <f>VLOOKUP($A$345,'QA checks'!$A$343:$U$360,'QA checks'!D$393,FALSE)</f>
        <v>0</v>
      </c>
      <c r="E454" s="109">
        <f>VLOOKUP($A$345,'QA checks'!$A$343:$U$360,'QA checks'!E$393,FALSE)</f>
        <v>1</v>
      </c>
      <c r="F454" s="109">
        <f>VLOOKUP($A$345,'QA checks'!$A$343:$U$360,'QA checks'!F$393,FALSE)</f>
        <v>102</v>
      </c>
      <c r="G454" s="109">
        <f>VLOOKUP($A$345,'QA checks'!$A$343:$U$360,'QA checks'!G$393,FALSE)</f>
        <v>103</v>
      </c>
      <c r="H454" s="109">
        <f>VLOOKUP($A$345,'QA checks'!$A$343:$U$360,'QA checks'!H$393,FALSE)</f>
        <v>96</v>
      </c>
      <c r="I454" s="109">
        <f>VLOOKUP($A$345,'QA checks'!$A$343:$U$360,'QA checks'!I$393,FALSE)</f>
        <v>128</v>
      </c>
      <c r="J454" s="109">
        <f>VLOOKUP($A$345,'QA checks'!$A$343:$U$360,'QA checks'!J$393,FALSE)</f>
        <v>138</v>
      </c>
      <c r="K454" s="109">
        <f>VLOOKUP($A$345,'QA checks'!$A$343:$U$360,'QA checks'!K$393,FALSE)</f>
        <v>120</v>
      </c>
      <c r="L454" s="109">
        <f>VLOOKUP($A$345,'QA checks'!$A$343:$U$360,'QA checks'!L$393,FALSE)</f>
        <v>130</v>
      </c>
      <c r="M454" s="109">
        <f>VLOOKUP($A$345,'QA checks'!$A$343:$U$360,'QA checks'!M$393,FALSE)</f>
        <v>126</v>
      </c>
      <c r="N454" s="109">
        <f>VLOOKUP($A$345,'QA checks'!$A$343:$U$360,'QA checks'!N$393,FALSE)</f>
        <v>138</v>
      </c>
      <c r="O454" s="109">
        <f>VLOOKUP($A$345,'QA checks'!$A$343:$U$360,'QA checks'!O$393,FALSE)</f>
        <v>168</v>
      </c>
      <c r="P454" s="109">
        <f>VLOOKUP($A$345,'QA checks'!$A$343:$U$360,'QA checks'!P$393,FALSE)</f>
        <v>135</v>
      </c>
      <c r="Q454" s="109">
        <f>VLOOKUP($A$345,'QA checks'!$A$343:$U$360,'QA checks'!Q$393,FALSE)</f>
        <v>200</v>
      </c>
      <c r="R454" s="109">
        <f>VLOOKUP($A$345,'QA checks'!$A$343:$U$360,'QA checks'!R$393,FALSE)</f>
        <v>221</v>
      </c>
      <c r="S454" s="109">
        <f>VLOOKUP($A$345,'QA checks'!$A$343:$U$360,'QA checks'!S$393,FALSE)</f>
        <v>1806</v>
      </c>
      <c r="T454" s="109">
        <f>VLOOKUP($A$345,'QA checks'!$A$343:$U$360,'QA checks'!T$393,FALSE)</f>
        <v>0</v>
      </c>
      <c r="U454" s="109">
        <f>VLOOKUP($A$345,'QA checks'!$A$343:$U$360,'QA checks'!U$393,FALSE)</f>
        <v>0</v>
      </c>
      <c r="V454" s="109">
        <f>VLOOKUP($A$345,'QA checks'!$A$343:$U$360,'QA checks'!V$393,FALSE)</f>
        <v>0</v>
      </c>
      <c r="W454" s="109">
        <f>VLOOKUP($A$345,'QA checks'!$A$343:$U$360,'QA checks'!W$393,FALSE)</f>
        <v>0</v>
      </c>
      <c r="Y454" s="109" t="s">
        <v>39</v>
      </c>
      <c r="Z454" s="109" t="s">
        <v>51</v>
      </c>
      <c r="AA454" s="109"/>
      <c r="AB454" s="109" t="b">
        <f>IF(D454=FIRE0902!D63,TRUE,"Error")</f>
        <v>1</v>
      </c>
      <c r="AC454" s="109" t="b">
        <f>IF(E454=FIRE0902!E63,TRUE,"Error")</f>
        <v>1</v>
      </c>
      <c r="AD454" s="109" t="b">
        <f>IF(F454=FIRE0902!F63,TRUE,"Error")</f>
        <v>1</v>
      </c>
      <c r="AE454" s="109" t="b">
        <f>IF(G454=FIRE0902!G63,TRUE,"Error")</f>
        <v>1</v>
      </c>
      <c r="AF454" s="109" t="b">
        <f>IF(H454=FIRE0902!H63,TRUE,"Error")</f>
        <v>1</v>
      </c>
      <c r="AG454" s="109" t="b">
        <f>IF(I454=FIRE0902!I63,TRUE,"Error")</f>
        <v>1</v>
      </c>
      <c r="AH454" s="109" t="b">
        <f>IF(J454=FIRE0902!J63,TRUE,"Error")</f>
        <v>1</v>
      </c>
      <c r="AI454" s="109" t="b">
        <f>IF(K454=FIRE0902!K63,TRUE,"Error")</f>
        <v>1</v>
      </c>
      <c r="AJ454" s="109" t="b">
        <f>IF(L454=FIRE0902!L63,TRUE,"Error")</f>
        <v>1</v>
      </c>
      <c r="AK454" s="109" t="b">
        <f>IF(M454=FIRE0902!M63,TRUE,"Error")</f>
        <v>1</v>
      </c>
      <c r="AL454" s="109" t="b">
        <f>IF(N454=FIRE0902!N63,TRUE,"Error")</f>
        <v>1</v>
      </c>
      <c r="AM454" s="109" t="b">
        <f>IF(O454=FIRE0902!O63,TRUE,"Error")</f>
        <v>1</v>
      </c>
      <c r="AN454" s="109" t="b">
        <f>IF(P454=FIRE0902!P63,TRUE,"Error")</f>
        <v>1</v>
      </c>
      <c r="AO454" s="109" t="b">
        <f>IF(Q454=FIRE0902!Q63,TRUE,"Error")</f>
        <v>1</v>
      </c>
      <c r="AP454" s="109" t="b">
        <f>IF(R454=FIRE0902!R63,TRUE,"Error")</f>
        <v>1</v>
      </c>
      <c r="AQ454" s="109" t="str">
        <f>IF(S454=FIRE0902!S63,TRUE,"Error")</f>
        <v>Error</v>
      </c>
      <c r="AR454" s="109" t="str">
        <f>IF(T454=FIRE0902!T63,TRUE,"Error")</f>
        <v>Error</v>
      </c>
      <c r="AS454" s="109" t="b">
        <f>IF(U454=FIRE0902!U63,TRUE,"Error")</f>
        <v>1</v>
      </c>
      <c r="AT454" s="109" t="b">
        <f>IF(V454=FIRE0902!V63,TRUE,"Error")</f>
        <v>1</v>
      </c>
      <c r="AU454" s="109" t="b">
        <f>IF(W454=FIRE0902!W63,TRUE,"Error")</f>
        <v>1</v>
      </c>
    </row>
    <row r="455" spans="1:47" x14ac:dyDescent="0.2">
      <c r="A455" s="109" t="s">
        <v>39</v>
      </c>
      <c r="B455" s="109" t="s">
        <v>52</v>
      </c>
      <c r="C455" s="109"/>
      <c r="D455" s="109">
        <f>VLOOKUP($A$346,'QA checks'!$A$343:$U$360,'QA checks'!D$393,FALSE)</f>
        <v>0</v>
      </c>
      <c r="E455" s="109">
        <f>VLOOKUP($A$346,'QA checks'!$A$343:$U$360,'QA checks'!E$393,FALSE)</f>
        <v>0</v>
      </c>
      <c r="F455" s="109">
        <f>VLOOKUP($A$346,'QA checks'!$A$343:$U$360,'QA checks'!F$393,FALSE)</f>
        <v>164</v>
      </c>
      <c r="G455" s="109">
        <f>VLOOKUP($A$346,'QA checks'!$A$343:$U$360,'QA checks'!G$393,FALSE)</f>
        <v>152</v>
      </c>
      <c r="H455" s="109">
        <f>VLOOKUP($A$346,'QA checks'!$A$343:$U$360,'QA checks'!H$393,FALSE)</f>
        <v>25</v>
      </c>
      <c r="I455" s="109">
        <f>VLOOKUP($A$346,'QA checks'!$A$343:$U$360,'QA checks'!I$393,FALSE)</f>
        <v>87</v>
      </c>
      <c r="J455" s="109">
        <f>VLOOKUP($A$346,'QA checks'!$A$343:$U$360,'QA checks'!J$393,FALSE)</f>
        <v>28</v>
      </c>
      <c r="K455" s="109">
        <f>VLOOKUP($A$346,'QA checks'!$A$343:$U$360,'QA checks'!K$393,FALSE)</f>
        <v>27</v>
      </c>
      <c r="L455" s="109">
        <f>VLOOKUP($A$346,'QA checks'!$A$343:$U$360,'QA checks'!L$393,FALSE)</f>
        <v>21</v>
      </c>
      <c r="M455" s="109">
        <f>VLOOKUP($A$346,'QA checks'!$A$343:$U$360,'QA checks'!M$393,FALSE)</f>
        <v>220</v>
      </c>
      <c r="N455" s="109">
        <f>VLOOKUP($A$346,'QA checks'!$A$343:$U$360,'QA checks'!N$393,FALSE)</f>
        <v>75</v>
      </c>
      <c r="O455" s="109">
        <f>VLOOKUP($A$346,'QA checks'!$A$343:$U$360,'QA checks'!O$393,FALSE)</f>
        <v>47</v>
      </c>
      <c r="P455" s="109">
        <f>VLOOKUP($A$346,'QA checks'!$A$343:$U$360,'QA checks'!P$393,FALSE)</f>
        <v>48</v>
      </c>
      <c r="Q455" s="109">
        <f>VLOOKUP($A$346,'QA checks'!$A$343:$U$360,'QA checks'!Q$393,FALSE)</f>
        <v>218</v>
      </c>
      <c r="R455" s="109">
        <f>VLOOKUP($A$346,'QA checks'!$A$343:$U$360,'QA checks'!R$393,FALSE)</f>
        <v>144</v>
      </c>
      <c r="S455" s="109">
        <f>VLOOKUP($A$346,'QA checks'!$A$343:$U$360,'QA checks'!S$393,FALSE)</f>
        <v>1256</v>
      </c>
      <c r="T455" s="109">
        <f>VLOOKUP($A$346,'QA checks'!$A$343:$U$360,'QA checks'!T$393,FALSE)</f>
        <v>0</v>
      </c>
      <c r="U455" s="109">
        <f>VLOOKUP($A$346,'QA checks'!$A$343:$U$360,'QA checks'!U$393,FALSE)</f>
        <v>0</v>
      </c>
      <c r="V455" s="109">
        <f>VLOOKUP($A$346,'QA checks'!$A$343:$U$360,'QA checks'!V$393,FALSE)</f>
        <v>0</v>
      </c>
      <c r="W455" s="109">
        <f>VLOOKUP($A$346,'QA checks'!$A$343:$U$360,'QA checks'!W$393,FALSE)</f>
        <v>0</v>
      </c>
      <c r="Y455" s="109" t="s">
        <v>39</v>
      </c>
      <c r="Z455" s="109" t="s">
        <v>52</v>
      </c>
      <c r="AA455" s="109"/>
      <c r="AB455" s="109" t="b">
        <f>IF(D455=FIRE0902!D64,TRUE,"Error")</f>
        <v>1</v>
      </c>
      <c r="AC455" s="109" t="b">
        <f>IF(E455=FIRE0902!E64,TRUE,"Error")</f>
        <v>1</v>
      </c>
      <c r="AD455" s="109" t="b">
        <f>IF(F455=FIRE0902!F64,TRUE,"Error")</f>
        <v>1</v>
      </c>
      <c r="AE455" s="109" t="b">
        <f>IF(G455=FIRE0902!G64,TRUE,"Error")</f>
        <v>1</v>
      </c>
      <c r="AF455" s="109" t="b">
        <f>IF(H455=FIRE0902!H64,TRUE,"Error")</f>
        <v>1</v>
      </c>
      <c r="AG455" s="109" t="b">
        <f>IF(I455=FIRE0902!I64,TRUE,"Error")</f>
        <v>1</v>
      </c>
      <c r="AH455" s="109" t="b">
        <f>IF(J455=FIRE0902!J64,TRUE,"Error")</f>
        <v>1</v>
      </c>
      <c r="AI455" s="109" t="b">
        <f>IF(K455=FIRE0902!K64,TRUE,"Error")</f>
        <v>1</v>
      </c>
      <c r="AJ455" s="109" t="b">
        <f>IF(L455=FIRE0902!L64,TRUE,"Error")</f>
        <v>1</v>
      </c>
      <c r="AK455" s="109" t="b">
        <f>IF(M455=FIRE0902!M64,TRUE,"Error")</f>
        <v>1</v>
      </c>
      <c r="AL455" s="109" t="b">
        <f>IF(N455=FIRE0902!N64,TRUE,"Error")</f>
        <v>1</v>
      </c>
      <c r="AM455" s="109" t="b">
        <f>IF(O455=FIRE0902!O64,TRUE,"Error")</f>
        <v>1</v>
      </c>
      <c r="AN455" s="109" t="b">
        <f>IF(P455=FIRE0902!P64,TRUE,"Error")</f>
        <v>1</v>
      </c>
      <c r="AO455" s="109" t="b">
        <f>IF(Q455=FIRE0902!Q64,TRUE,"Error")</f>
        <v>1</v>
      </c>
      <c r="AP455" s="109" t="b">
        <f>IF(R455=FIRE0902!R64,TRUE,"Error")</f>
        <v>1</v>
      </c>
      <c r="AQ455" s="109" t="str">
        <f>IF(S455=FIRE0902!S64,TRUE,"Error")</f>
        <v>Error</v>
      </c>
      <c r="AR455" s="109" t="str">
        <f>IF(T455=FIRE0902!T64,TRUE,"Error")</f>
        <v>Error</v>
      </c>
      <c r="AS455" s="109" t="b">
        <f>IF(U455=FIRE0902!U64,TRUE,"Error")</f>
        <v>1</v>
      </c>
      <c r="AT455" s="109" t="b">
        <f>IF(V455=FIRE0902!V64,TRUE,"Error")</f>
        <v>1</v>
      </c>
      <c r="AU455" s="109" t="b">
        <f>IF(W455=FIRE0902!W64,TRUE,"Error")</f>
        <v>1</v>
      </c>
    </row>
    <row r="456" spans="1:47" x14ac:dyDescent="0.2">
      <c r="A456" s="109" t="s">
        <v>39</v>
      </c>
      <c r="B456" s="109" t="s">
        <v>53</v>
      </c>
      <c r="C456" s="109"/>
      <c r="D456" s="109">
        <f>VLOOKUP($A$358,'QA checks'!$A$343:$U$360,'QA checks'!D$393,FALSE)</f>
        <v>58</v>
      </c>
      <c r="E456" s="109">
        <f>VLOOKUP($A$358,'QA checks'!$A$343:$U$360,'QA checks'!E$393,FALSE)</f>
        <v>55</v>
      </c>
      <c r="F456" s="109">
        <f>VLOOKUP($A$358,'QA checks'!$A$343:$U$360,'QA checks'!F$393,FALSE)</f>
        <v>116</v>
      </c>
      <c r="G456" s="109">
        <f>VLOOKUP($A$358,'QA checks'!$A$343:$U$360,'QA checks'!G$393,FALSE)</f>
        <v>82</v>
      </c>
      <c r="H456" s="109">
        <f>VLOOKUP($A$358,'QA checks'!$A$343:$U$360,'QA checks'!H$393,FALSE)</f>
        <v>59</v>
      </c>
      <c r="I456" s="109">
        <f>VLOOKUP($A$358,'QA checks'!$A$343:$U$360,'QA checks'!I$393,FALSE)</f>
        <v>84</v>
      </c>
      <c r="J456" s="109">
        <f>VLOOKUP($A$358,'QA checks'!$A$343:$U$360,'QA checks'!J$393,FALSE)</f>
        <v>74</v>
      </c>
      <c r="K456" s="109">
        <f>VLOOKUP($A$358,'QA checks'!$A$343:$U$360,'QA checks'!K$393,FALSE)</f>
        <v>63</v>
      </c>
      <c r="L456" s="109">
        <f>VLOOKUP($A$358,'QA checks'!$A$343:$U$360,'QA checks'!L$393,FALSE)</f>
        <v>64</v>
      </c>
      <c r="M456" s="109">
        <f>VLOOKUP($A$358,'QA checks'!$A$343:$U$360,'QA checks'!M$393,FALSE)</f>
        <v>131</v>
      </c>
      <c r="N456" s="109">
        <f>VLOOKUP($A$358,'QA checks'!$A$343:$U$360,'QA checks'!N$393,FALSE)</f>
        <v>97</v>
      </c>
      <c r="O456" s="109">
        <f>VLOOKUP($A$358,'QA checks'!$A$343:$U$360,'QA checks'!O$393,FALSE)</f>
        <v>99</v>
      </c>
      <c r="P456" s="109">
        <f>VLOOKUP($A$358,'QA checks'!$A$343:$U$360,'QA checks'!P$393,FALSE)</f>
        <v>107</v>
      </c>
      <c r="Q456" s="109">
        <f>VLOOKUP($A$358,'QA checks'!$A$343:$U$360,'QA checks'!Q$393,FALSE)</f>
        <v>176</v>
      </c>
      <c r="R456" s="109">
        <f>VLOOKUP($A$358,'QA checks'!$A$343:$U$360,'QA checks'!R$393,FALSE)</f>
        <v>129</v>
      </c>
      <c r="S456" s="109">
        <f>VLOOKUP($A$358,'QA checks'!$A$343:$U$360,'QA checks'!S$393,FALSE)</f>
        <v>1394</v>
      </c>
      <c r="T456" s="109">
        <f>VLOOKUP($A$358,'QA checks'!$A$343:$U$360,'QA checks'!T$393,FALSE)</f>
        <v>0</v>
      </c>
      <c r="U456" s="109">
        <f>VLOOKUP($A$358,'QA checks'!$A$343:$U$360,'QA checks'!U$393,FALSE)</f>
        <v>0</v>
      </c>
      <c r="V456" s="109">
        <f>VLOOKUP($A$358,'QA checks'!$A$343:$U$360,'QA checks'!V$393,FALSE)</f>
        <v>0</v>
      </c>
      <c r="W456" s="109">
        <f>VLOOKUP($A$358,'QA checks'!$A$343:$U$360,'QA checks'!W$393,FALSE)</f>
        <v>0</v>
      </c>
      <c r="Y456" s="109" t="s">
        <v>39</v>
      </c>
      <c r="Z456" s="109" t="s">
        <v>53</v>
      </c>
      <c r="AA456" s="109"/>
      <c r="AB456" s="109" t="str">
        <f>IF(D456=FIRE0902!D65,TRUE,"Error")</f>
        <v>Error</v>
      </c>
      <c r="AC456" s="109" t="str">
        <f>IF(E456=FIRE0902!E65,TRUE,"Error")</f>
        <v>Error</v>
      </c>
      <c r="AD456" s="109" t="str">
        <f>IF(F456=FIRE0902!F65,TRUE,"Error")</f>
        <v>Error</v>
      </c>
      <c r="AE456" s="109" t="str">
        <f>IF(G456=FIRE0902!G65,TRUE,"Error")</f>
        <v>Error</v>
      </c>
      <c r="AF456" s="109" t="str">
        <f>IF(H456=FIRE0902!H65,TRUE,"Error")</f>
        <v>Error</v>
      </c>
      <c r="AG456" s="109" t="str">
        <f>IF(I456=FIRE0902!I65,TRUE,"Error")</f>
        <v>Error</v>
      </c>
      <c r="AH456" s="109" t="str">
        <f>IF(J456=FIRE0902!J65,TRUE,"Error")</f>
        <v>Error</v>
      </c>
      <c r="AI456" s="109" t="str">
        <f>IF(K456=FIRE0902!K65,TRUE,"Error")</f>
        <v>Error</v>
      </c>
      <c r="AJ456" s="109" t="str">
        <f>IF(L456=FIRE0902!L65,TRUE,"Error")</f>
        <v>Error</v>
      </c>
      <c r="AK456" s="109" t="str">
        <f>IF(M456=FIRE0902!M65,TRUE,"Error")</f>
        <v>Error</v>
      </c>
      <c r="AL456" s="109" t="str">
        <f>IF(N456=FIRE0902!N65,TRUE,"Error")</f>
        <v>Error</v>
      </c>
      <c r="AM456" s="109" t="str">
        <f>IF(O456=FIRE0902!O65,TRUE,"Error")</f>
        <v>Error</v>
      </c>
      <c r="AN456" s="109" t="str">
        <f>IF(P456=FIRE0902!P65,TRUE,"Error")</f>
        <v>Error</v>
      </c>
      <c r="AO456" s="109" t="str">
        <f>IF(Q456=FIRE0902!Q65,TRUE,"Error")</f>
        <v>Error</v>
      </c>
      <c r="AP456" s="109" t="str">
        <f>IF(R456=FIRE0902!R65,TRUE,"Error")</f>
        <v>Error</v>
      </c>
      <c r="AQ456" s="109" t="str">
        <f>IF(S456=FIRE0902!S65,TRUE,"Error")</f>
        <v>Error</v>
      </c>
      <c r="AR456" s="109" t="str">
        <f>IF(T456=FIRE0902!T65,TRUE,"Error")</f>
        <v>Error</v>
      </c>
      <c r="AS456" s="109" t="b">
        <f>IF(U456=FIRE0902!U65,TRUE,"Error")</f>
        <v>1</v>
      </c>
      <c r="AT456" s="109" t="b">
        <f>IF(V456=FIRE0902!V65,TRUE,"Error")</f>
        <v>1</v>
      </c>
      <c r="AU456" s="109" t="b">
        <f>IF(W456=FIRE0902!W65,TRUE,"Error")</f>
        <v>1</v>
      </c>
    </row>
    <row r="457" spans="1:47" x14ac:dyDescent="0.2">
      <c r="A457" s="109" t="s">
        <v>39</v>
      </c>
      <c r="B457" s="109" t="s">
        <v>54</v>
      </c>
      <c r="C457" s="109"/>
      <c r="D457" s="109">
        <f>VLOOKUP($B457,'QA checks'!$A$343:$U$360,'QA checks'!D$393,FALSE)</f>
        <v>5</v>
      </c>
      <c r="E457" s="109">
        <f>VLOOKUP($B457,'QA checks'!$A$343:$U$360,'QA checks'!E$393,FALSE)</f>
        <v>4</v>
      </c>
      <c r="F457" s="109">
        <f>VLOOKUP($B457,'QA checks'!$A$343:$U$360,'QA checks'!F$393,FALSE)</f>
        <v>89</v>
      </c>
      <c r="G457" s="109">
        <f>VLOOKUP($B457,'QA checks'!$A$343:$U$360,'QA checks'!G$393,FALSE)</f>
        <v>146</v>
      </c>
      <c r="H457" s="109">
        <f>VLOOKUP($B457,'QA checks'!$A$343:$U$360,'QA checks'!H$393,FALSE)</f>
        <v>9</v>
      </c>
      <c r="I457" s="109">
        <f>VLOOKUP($B457,'QA checks'!$A$343:$U$360,'QA checks'!I$393,FALSE)</f>
        <v>72</v>
      </c>
      <c r="J457" s="109">
        <f>VLOOKUP($B457,'QA checks'!$A$343:$U$360,'QA checks'!J$393,FALSE)</f>
        <v>18</v>
      </c>
      <c r="K457" s="109">
        <f>VLOOKUP($B457,'QA checks'!$A$343:$U$360,'QA checks'!K$393,FALSE)</f>
        <v>10</v>
      </c>
      <c r="L457" s="109">
        <f>VLOOKUP($B457,'QA checks'!$A$343:$U$360,'QA checks'!L$393,FALSE)</f>
        <v>8</v>
      </c>
      <c r="M457" s="109">
        <f>VLOOKUP($B457,'QA checks'!$A$343:$U$360,'QA checks'!M$393,FALSE)</f>
        <v>80</v>
      </c>
      <c r="N457" s="109">
        <f>VLOOKUP($B457,'QA checks'!$A$343:$U$360,'QA checks'!N$393,FALSE)</f>
        <v>20</v>
      </c>
      <c r="O457" s="109">
        <f>VLOOKUP($B457,'QA checks'!$A$343:$U$360,'QA checks'!O$393,FALSE)</f>
        <v>15</v>
      </c>
      <c r="P457" s="109">
        <f>VLOOKUP($B457,'QA checks'!$A$343:$U$360,'QA checks'!P$393,FALSE)</f>
        <v>12</v>
      </c>
      <c r="Q457" s="109">
        <f>VLOOKUP($B457,'QA checks'!$A$343:$U$360,'QA checks'!Q$393,FALSE)</f>
        <v>54</v>
      </c>
      <c r="R457" s="109">
        <f>VLOOKUP($B457,'QA checks'!$A$343:$U$360,'QA checks'!R$393,FALSE)</f>
        <v>27</v>
      </c>
      <c r="S457" s="109">
        <f>VLOOKUP($B457,'QA checks'!$A$343:$U$360,'QA checks'!S$393,FALSE)</f>
        <v>569</v>
      </c>
      <c r="T457" s="109">
        <f>VLOOKUP($B457,'QA checks'!$A$343:$U$360,'QA checks'!T$393,FALSE)</f>
        <v>0</v>
      </c>
      <c r="U457" s="109">
        <f>VLOOKUP($B457,'QA checks'!$A$343:$U$360,'QA checks'!U$393,FALSE)</f>
        <v>0</v>
      </c>
      <c r="V457" s="109">
        <f>VLOOKUP($B457,'QA checks'!$A$343:$U$360,'QA checks'!V$393,FALSE)</f>
        <v>0</v>
      </c>
      <c r="W457" s="109">
        <f>VLOOKUP($B457,'QA checks'!$A$343:$U$360,'QA checks'!W$393,FALSE)</f>
        <v>0</v>
      </c>
      <c r="Y457" s="109" t="s">
        <v>39</v>
      </c>
      <c r="Z457" s="109" t="s">
        <v>54</v>
      </c>
      <c r="AA457" s="109"/>
      <c r="AB457" s="109" t="b">
        <f>IF(D457=FIRE0902!D66,TRUE,"Error")</f>
        <v>1</v>
      </c>
      <c r="AC457" s="109" t="b">
        <f>IF(E457=FIRE0902!E66,TRUE,"Error")</f>
        <v>1</v>
      </c>
      <c r="AD457" s="109" t="b">
        <f>IF(F457=FIRE0902!F66,TRUE,"Error")</f>
        <v>1</v>
      </c>
      <c r="AE457" s="109" t="b">
        <f>IF(G457=FIRE0902!G66,TRUE,"Error")</f>
        <v>1</v>
      </c>
      <c r="AF457" s="109" t="b">
        <f>IF(H457=FIRE0902!H66,TRUE,"Error")</f>
        <v>1</v>
      </c>
      <c r="AG457" s="109" t="b">
        <f>IF(I457=FIRE0902!I66,TRUE,"Error")</f>
        <v>1</v>
      </c>
      <c r="AH457" s="109" t="b">
        <f>IF(J457=FIRE0902!J66,TRUE,"Error")</f>
        <v>1</v>
      </c>
      <c r="AI457" s="109" t="b">
        <f>IF(K457=FIRE0902!K66,TRUE,"Error")</f>
        <v>1</v>
      </c>
      <c r="AJ457" s="109" t="b">
        <f>IF(L457=FIRE0902!L66,TRUE,"Error")</f>
        <v>1</v>
      </c>
      <c r="AK457" s="109" t="b">
        <f>IF(M457=FIRE0902!M66,TRUE,"Error")</f>
        <v>1</v>
      </c>
      <c r="AL457" s="109" t="b">
        <f>IF(N457=FIRE0902!N66,TRUE,"Error")</f>
        <v>1</v>
      </c>
      <c r="AM457" s="109" t="b">
        <f>IF(O457=FIRE0902!O66,TRUE,"Error")</f>
        <v>1</v>
      </c>
      <c r="AN457" s="109" t="b">
        <f>IF(P457=FIRE0902!P66,TRUE,"Error")</f>
        <v>1</v>
      </c>
      <c r="AO457" s="109" t="b">
        <f>IF(Q457=FIRE0902!Q66,TRUE,"Error")</f>
        <v>1</v>
      </c>
      <c r="AP457" s="109" t="b">
        <f>IF(R457=FIRE0902!R66,TRUE,"Error")</f>
        <v>1</v>
      </c>
      <c r="AQ457" s="109" t="str">
        <f>IF(S457=FIRE0902!S66,TRUE,"Error")</f>
        <v>Error</v>
      </c>
      <c r="AR457" s="109" t="str">
        <f>IF(T457=FIRE0902!T66,TRUE,"Error")</f>
        <v>Error</v>
      </c>
      <c r="AS457" s="109" t="b">
        <f>IF(U457=FIRE0902!U66,TRUE,"Error")</f>
        <v>1</v>
      </c>
      <c r="AT457" s="109" t="b">
        <f>IF(V457=FIRE0902!V66,TRUE,"Error")</f>
        <v>1</v>
      </c>
      <c r="AU457" s="109" t="b">
        <f>IF(W457=FIRE0902!W66,TRUE,"Error")</f>
        <v>1</v>
      </c>
    </row>
    <row r="458" spans="1:47" x14ac:dyDescent="0.2">
      <c r="A458" s="109" t="s">
        <v>39</v>
      </c>
      <c r="B458" s="109" t="s">
        <v>55</v>
      </c>
      <c r="C458" s="109"/>
      <c r="D458" s="109">
        <f>VLOOKUP($B458,'QA checks'!$A$343:$U$360,'QA checks'!D$393,FALSE)</f>
        <v>20</v>
      </c>
      <c r="E458" s="109">
        <f>VLOOKUP($B458,'QA checks'!$A$343:$U$360,'QA checks'!E$393,FALSE)</f>
        <v>18</v>
      </c>
      <c r="F458" s="109">
        <f>VLOOKUP($B458,'QA checks'!$A$343:$U$360,'QA checks'!F$393,FALSE)</f>
        <v>186</v>
      </c>
      <c r="G458" s="109">
        <f>VLOOKUP($B458,'QA checks'!$A$343:$U$360,'QA checks'!G$393,FALSE)</f>
        <v>89</v>
      </c>
      <c r="H458" s="109">
        <f>VLOOKUP($B458,'QA checks'!$A$343:$U$360,'QA checks'!H$393,FALSE)</f>
        <v>28</v>
      </c>
      <c r="I458" s="109">
        <f>VLOOKUP($B458,'QA checks'!$A$343:$U$360,'QA checks'!I$393,FALSE)</f>
        <v>100</v>
      </c>
      <c r="J458" s="109">
        <f>VLOOKUP($B458,'QA checks'!$A$343:$U$360,'QA checks'!J$393,FALSE)</f>
        <v>40</v>
      </c>
      <c r="K458" s="109">
        <f>VLOOKUP($B458,'QA checks'!$A$343:$U$360,'QA checks'!K$393,FALSE)</f>
        <v>39</v>
      </c>
      <c r="L458" s="109">
        <f>VLOOKUP($B458,'QA checks'!$A$343:$U$360,'QA checks'!L$393,FALSE)</f>
        <v>29</v>
      </c>
      <c r="M458" s="109">
        <f>VLOOKUP($B458,'QA checks'!$A$343:$U$360,'QA checks'!M$393,FALSE)</f>
        <v>162</v>
      </c>
      <c r="N458" s="109">
        <f>VLOOKUP($B458,'QA checks'!$A$343:$U$360,'QA checks'!N$393,FALSE)</f>
        <v>100</v>
      </c>
      <c r="O458" s="109">
        <f>VLOOKUP($B458,'QA checks'!$A$343:$U$360,'QA checks'!O$393,FALSE)</f>
        <v>34</v>
      </c>
      <c r="P458" s="109">
        <f>VLOOKUP($B458,'QA checks'!$A$343:$U$360,'QA checks'!P$393,FALSE)</f>
        <v>53</v>
      </c>
      <c r="Q458" s="109">
        <f>VLOOKUP($B458,'QA checks'!$A$343:$U$360,'QA checks'!Q$393,FALSE)</f>
        <v>198</v>
      </c>
      <c r="R458" s="109">
        <f>VLOOKUP($B458,'QA checks'!$A$343:$U$360,'QA checks'!R$393,FALSE)</f>
        <v>134</v>
      </c>
      <c r="S458" s="109">
        <f>VLOOKUP($B458,'QA checks'!$A$343:$U$360,'QA checks'!S$393,FALSE)</f>
        <v>1230</v>
      </c>
      <c r="T458" s="109">
        <f>VLOOKUP($B458,'QA checks'!$A$343:$U$360,'QA checks'!T$393,FALSE)</f>
        <v>0</v>
      </c>
      <c r="U458" s="109">
        <f>VLOOKUP($B458,'QA checks'!$A$343:$U$360,'QA checks'!U$393,FALSE)</f>
        <v>0</v>
      </c>
      <c r="V458" s="109">
        <f>VLOOKUP($B458,'QA checks'!$A$343:$U$360,'QA checks'!V$393,FALSE)</f>
        <v>0</v>
      </c>
      <c r="W458" s="109">
        <f>VLOOKUP($B458,'QA checks'!$A$343:$U$360,'QA checks'!W$393,FALSE)</f>
        <v>0</v>
      </c>
      <c r="Y458" s="109" t="s">
        <v>39</v>
      </c>
      <c r="Z458" s="109" t="s">
        <v>55</v>
      </c>
      <c r="AA458" s="109"/>
      <c r="AB458" s="109" t="b">
        <f>IF(D458=FIRE0902!D67,TRUE,"Error")</f>
        <v>1</v>
      </c>
      <c r="AC458" s="109" t="b">
        <f>IF(E458=FIRE0902!E67,TRUE,"Error")</f>
        <v>1</v>
      </c>
      <c r="AD458" s="109" t="b">
        <f>IF(F458=FIRE0902!F67,TRUE,"Error")</f>
        <v>1</v>
      </c>
      <c r="AE458" s="109" t="b">
        <f>IF(G458=FIRE0902!G67,TRUE,"Error")</f>
        <v>1</v>
      </c>
      <c r="AF458" s="109" t="b">
        <f>IF(H458=FIRE0902!H67,TRUE,"Error")</f>
        <v>1</v>
      </c>
      <c r="AG458" s="109" t="b">
        <f>IF(I458=FIRE0902!I67,TRUE,"Error")</f>
        <v>1</v>
      </c>
      <c r="AH458" s="109" t="b">
        <f>IF(J458=FIRE0902!J67,TRUE,"Error")</f>
        <v>1</v>
      </c>
      <c r="AI458" s="109" t="b">
        <f>IF(K458=FIRE0902!K67,TRUE,"Error")</f>
        <v>1</v>
      </c>
      <c r="AJ458" s="109" t="b">
        <f>IF(L458=FIRE0902!L67,TRUE,"Error")</f>
        <v>1</v>
      </c>
      <c r="AK458" s="109" t="b">
        <f>IF(M458=FIRE0902!M67,TRUE,"Error")</f>
        <v>1</v>
      </c>
      <c r="AL458" s="109" t="b">
        <f>IF(N458=FIRE0902!N67,TRUE,"Error")</f>
        <v>1</v>
      </c>
      <c r="AM458" s="109" t="b">
        <f>IF(O458=FIRE0902!O67,TRUE,"Error")</f>
        <v>1</v>
      </c>
      <c r="AN458" s="109" t="b">
        <f>IF(P458=FIRE0902!P67,TRUE,"Error")</f>
        <v>1</v>
      </c>
      <c r="AO458" s="109" t="b">
        <f>IF(Q458=FIRE0902!Q67,TRUE,"Error")</f>
        <v>1</v>
      </c>
      <c r="AP458" s="109" t="b">
        <f>IF(R458=FIRE0902!R67,TRUE,"Error")</f>
        <v>1</v>
      </c>
      <c r="AQ458" s="109" t="str">
        <f>IF(S458=FIRE0902!S67,TRUE,"Error")</f>
        <v>Error</v>
      </c>
      <c r="AR458" s="109" t="str">
        <f>IF(T458=FIRE0902!T67,TRUE,"Error")</f>
        <v>Error</v>
      </c>
      <c r="AS458" s="109" t="b">
        <f>IF(U458=FIRE0902!U67,TRUE,"Error")</f>
        <v>1</v>
      </c>
      <c r="AT458" s="109" t="b">
        <f>IF(V458=FIRE0902!V67,TRUE,"Error")</f>
        <v>1</v>
      </c>
      <c r="AU458" s="109" t="b">
        <f>IF(W458=FIRE0902!W67,TRUE,"Error")</f>
        <v>1</v>
      </c>
    </row>
    <row r="459" spans="1:47" x14ac:dyDescent="0.2">
      <c r="A459" s="109" t="s">
        <v>39</v>
      </c>
      <c r="B459" s="109" t="s">
        <v>56</v>
      </c>
      <c r="C459" s="109"/>
      <c r="D459" s="109">
        <f>VLOOKUP($B459,'QA checks'!$A$343:$U$360,'QA checks'!D$393,FALSE)</f>
        <v>58</v>
      </c>
      <c r="E459" s="109">
        <f>VLOOKUP($B459,'QA checks'!$A$343:$U$360,'QA checks'!E$393,FALSE)</f>
        <v>55</v>
      </c>
      <c r="F459" s="109">
        <f>VLOOKUP($B459,'QA checks'!$A$343:$U$360,'QA checks'!F$393,FALSE)</f>
        <v>116</v>
      </c>
      <c r="G459" s="109">
        <f>VLOOKUP($B459,'QA checks'!$A$343:$U$360,'QA checks'!G$393,FALSE)</f>
        <v>82</v>
      </c>
      <c r="H459" s="109">
        <f>VLOOKUP($B459,'QA checks'!$A$343:$U$360,'QA checks'!H$393,FALSE)</f>
        <v>59</v>
      </c>
      <c r="I459" s="109">
        <f>VLOOKUP($B459,'QA checks'!$A$343:$U$360,'QA checks'!I$393,FALSE)</f>
        <v>84</v>
      </c>
      <c r="J459" s="109">
        <f>VLOOKUP($B459,'QA checks'!$A$343:$U$360,'QA checks'!J$393,FALSE)</f>
        <v>74</v>
      </c>
      <c r="K459" s="109">
        <f>VLOOKUP($B459,'QA checks'!$A$343:$U$360,'QA checks'!K$393,FALSE)</f>
        <v>63</v>
      </c>
      <c r="L459" s="109">
        <f>VLOOKUP($B459,'QA checks'!$A$343:$U$360,'QA checks'!L$393,FALSE)</f>
        <v>64</v>
      </c>
      <c r="M459" s="109">
        <f>VLOOKUP($B459,'QA checks'!$A$343:$U$360,'QA checks'!M$393,FALSE)</f>
        <v>131</v>
      </c>
      <c r="N459" s="109">
        <f>VLOOKUP($B459,'QA checks'!$A$343:$U$360,'QA checks'!N$393,FALSE)</f>
        <v>97</v>
      </c>
      <c r="O459" s="109">
        <f>VLOOKUP($B459,'QA checks'!$A$343:$U$360,'QA checks'!O$393,FALSE)</f>
        <v>99</v>
      </c>
      <c r="P459" s="109">
        <f>VLOOKUP($B459,'QA checks'!$A$343:$U$360,'QA checks'!P$393,FALSE)</f>
        <v>107</v>
      </c>
      <c r="Q459" s="109">
        <f>VLOOKUP($B459,'QA checks'!$A$343:$U$360,'QA checks'!Q$393,FALSE)</f>
        <v>176</v>
      </c>
      <c r="R459" s="109">
        <f>VLOOKUP($B459,'QA checks'!$A$343:$U$360,'QA checks'!R$393,FALSE)</f>
        <v>129</v>
      </c>
      <c r="S459" s="109">
        <f>VLOOKUP($B459,'QA checks'!$A$343:$U$360,'QA checks'!S$393,FALSE)</f>
        <v>1394</v>
      </c>
      <c r="T459" s="109">
        <f>VLOOKUP($B459,'QA checks'!$A$343:$U$360,'QA checks'!T$393,FALSE)</f>
        <v>0</v>
      </c>
      <c r="U459" s="109">
        <f>VLOOKUP($B459,'QA checks'!$A$343:$U$360,'QA checks'!U$393,FALSE)</f>
        <v>0</v>
      </c>
      <c r="V459" s="109">
        <f>VLOOKUP($B459,'QA checks'!$A$343:$U$360,'QA checks'!V$393,FALSE)</f>
        <v>0</v>
      </c>
      <c r="W459" s="109">
        <f>VLOOKUP($B459,'QA checks'!$A$343:$U$360,'QA checks'!W$393,FALSE)</f>
        <v>0</v>
      </c>
      <c r="Y459" s="109" t="s">
        <v>39</v>
      </c>
      <c r="Z459" s="109" t="s">
        <v>56</v>
      </c>
      <c r="AA459" s="109"/>
      <c r="AB459" s="109" t="b">
        <f>IF(D459=FIRE0902!D68,TRUE,"Error")</f>
        <v>1</v>
      </c>
      <c r="AC459" s="109" t="b">
        <f>IF(E459=FIRE0902!E68,TRUE,"Error")</f>
        <v>1</v>
      </c>
      <c r="AD459" s="109" t="b">
        <f>IF(F459=FIRE0902!F68,TRUE,"Error")</f>
        <v>1</v>
      </c>
      <c r="AE459" s="109" t="b">
        <f>IF(G459=FIRE0902!G68,TRUE,"Error")</f>
        <v>1</v>
      </c>
      <c r="AF459" s="109" t="b">
        <f>IF(H459=FIRE0902!H68,TRUE,"Error")</f>
        <v>1</v>
      </c>
      <c r="AG459" s="109" t="b">
        <f>IF(I459=FIRE0902!I68,TRUE,"Error")</f>
        <v>1</v>
      </c>
      <c r="AH459" s="109" t="b">
        <f>IF(J459=FIRE0902!J68,TRUE,"Error")</f>
        <v>1</v>
      </c>
      <c r="AI459" s="109" t="b">
        <f>IF(K459=FIRE0902!K68,TRUE,"Error")</f>
        <v>1</v>
      </c>
      <c r="AJ459" s="109" t="b">
        <f>IF(L459=FIRE0902!L68,TRUE,"Error")</f>
        <v>1</v>
      </c>
      <c r="AK459" s="109" t="b">
        <f>IF(M459=FIRE0902!M68,TRUE,"Error")</f>
        <v>1</v>
      </c>
      <c r="AL459" s="109" t="b">
        <f>IF(N459=FIRE0902!N68,TRUE,"Error")</f>
        <v>1</v>
      </c>
      <c r="AM459" s="109" t="b">
        <f>IF(O459=FIRE0902!O68,TRUE,"Error")</f>
        <v>1</v>
      </c>
      <c r="AN459" s="109" t="b">
        <f>IF(P459=FIRE0902!P68,TRUE,"Error")</f>
        <v>1</v>
      </c>
      <c r="AO459" s="109" t="b">
        <f>IF(Q459=FIRE0902!Q68,TRUE,"Error")</f>
        <v>1</v>
      </c>
      <c r="AP459" s="109" t="b">
        <f>IF(R459=FIRE0902!R68,TRUE,"Error")</f>
        <v>1</v>
      </c>
      <c r="AQ459" s="109" t="str">
        <f>IF(S459=FIRE0902!S68,TRUE,"Error")</f>
        <v>Error</v>
      </c>
      <c r="AR459" s="109" t="str">
        <f>IF(T459=FIRE0902!T68,TRUE,"Error")</f>
        <v>Error</v>
      </c>
      <c r="AS459" s="109" t="b">
        <f>IF(U459=FIRE0902!U68,TRUE,"Error")</f>
        <v>1</v>
      </c>
      <c r="AT459" s="109" t="b">
        <f>IF(V459=FIRE0902!V68,TRUE,"Error")</f>
        <v>1</v>
      </c>
      <c r="AU459" s="109" t="b">
        <f>IF(W459=FIRE0902!W68,TRUE,"Error")</f>
        <v>1</v>
      </c>
    </row>
    <row r="460" spans="1:47" x14ac:dyDescent="0.2">
      <c r="A460" s="109" t="s">
        <v>57</v>
      </c>
      <c r="B460" s="109" t="s">
        <v>12</v>
      </c>
      <c r="C460" s="109"/>
      <c r="D460" s="109">
        <f>VLOOKUP($A460,$A$231:$W$237,'QA checks'!D$393,FALSE)</f>
        <v>15724</v>
      </c>
      <c r="E460" s="109">
        <f>VLOOKUP($A460,$A$231:$W$237,'QA checks'!E$393,FALSE)</f>
        <v>15311</v>
      </c>
      <c r="F460" s="109">
        <f>VLOOKUP($A460,$A$231:$W$237,'QA checks'!F$393,FALSE)</f>
        <v>15277</v>
      </c>
      <c r="G460" s="109">
        <f>VLOOKUP($A460,$A$231:$W$237,'QA checks'!G$393,FALSE)</f>
        <v>15130</v>
      </c>
      <c r="H460" s="109">
        <f>VLOOKUP($A460,$A$231:$W$237,'QA checks'!H$393,FALSE)</f>
        <v>15526</v>
      </c>
      <c r="I460" s="109">
        <f>VLOOKUP($A460,$A$231:$W$237,'QA checks'!I$393,FALSE)</f>
        <v>17572</v>
      </c>
      <c r="J460" s="109">
        <f>VLOOKUP($A460,$A$231:$W$237,'QA checks'!J$393,FALSE)</f>
        <v>20652</v>
      </c>
      <c r="K460" s="109">
        <f>VLOOKUP($A460,$A$231:$W$237,'QA checks'!K$393,FALSE)</f>
        <v>24110</v>
      </c>
      <c r="L460" s="109">
        <f>VLOOKUP($A460,$A$231:$W$237,'QA checks'!L$393,FALSE)</f>
        <v>24905</v>
      </c>
      <c r="M460" s="109">
        <f>VLOOKUP($A460,$A$231:$W$237,'QA checks'!M$393,FALSE)</f>
        <v>26360</v>
      </c>
      <c r="N460" s="109">
        <f>VLOOKUP($A460,$A$231:$W$237,'QA checks'!N$393,FALSE)</f>
        <v>24238</v>
      </c>
      <c r="O460" s="109">
        <f>VLOOKUP($A460,$A$231:$W$237,'QA checks'!O$393,FALSE)</f>
        <v>31524</v>
      </c>
      <c r="P460" s="109">
        <f>VLOOKUP($A460,$A$231:$W$237,'QA checks'!P$393,FALSE)</f>
        <v>33388</v>
      </c>
      <c r="Q460" s="109">
        <f>VLOOKUP($A460,$A$231:$W$237,'QA checks'!Q$393,FALSE)</f>
        <v>36594</v>
      </c>
      <c r="R460" s="109">
        <f>VLOOKUP($A460,$A$231:$W$237,'QA checks'!R$393,FALSE)</f>
        <v>39773</v>
      </c>
      <c r="S460" s="109">
        <f>VLOOKUP($A460,$A$231:$W$237,'QA checks'!S$393,FALSE)</f>
        <v>356084</v>
      </c>
      <c r="T460" s="109">
        <f>VLOOKUP($A460,$A$231:$W$237,'QA checks'!T$393,FALSE)</f>
        <v>0</v>
      </c>
      <c r="U460" s="109">
        <f>VLOOKUP($A460,$A$231:$W$237,'QA checks'!U$393,FALSE)</f>
        <v>0</v>
      </c>
      <c r="V460" s="109">
        <f>VLOOKUP($A460,$A$231:$W$237,'QA checks'!V$393,FALSE)</f>
        <v>0</v>
      </c>
      <c r="W460" s="109">
        <f>VLOOKUP($A460,$A$231:$W$237,'QA checks'!W$393,FALSE)</f>
        <v>0</v>
      </c>
      <c r="Y460" s="109" t="s">
        <v>57</v>
      </c>
      <c r="Z460" s="109" t="s">
        <v>12</v>
      </c>
      <c r="AA460" s="109"/>
      <c r="AB460" s="109" t="b">
        <f>IF(D460=FIRE0902!D69,TRUE,"Error")</f>
        <v>1</v>
      </c>
      <c r="AC460" s="109" t="b">
        <f>IF(E460=FIRE0902!E69,TRUE,"Error")</f>
        <v>1</v>
      </c>
      <c r="AD460" s="109" t="b">
        <f>IF(F460=FIRE0902!F69,TRUE,"Error")</f>
        <v>1</v>
      </c>
      <c r="AE460" s="109" t="b">
        <f>IF(G460=FIRE0902!G69,TRUE,"Error")</f>
        <v>1</v>
      </c>
      <c r="AF460" s="109" t="b">
        <f>IF(H460=FIRE0902!H69,TRUE,"Error")</f>
        <v>1</v>
      </c>
      <c r="AG460" s="109" t="b">
        <f>IF(I460=FIRE0902!I69,TRUE,"Error")</f>
        <v>1</v>
      </c>
      <c r="AH460" s="109" t="b">
        <f>IF(J460=FIRE0902!J69,TRUE,"Error")</f>
        <v>1</v>
      </c>
      <c r="AI460" s="109" t="b">
        <f>IF(K460=FIRE0902!K69,TRUE,"Error")</f>
        <v>1</v>
      </c>
      <c r="AJ460" s="109" t="b">
        <f>IF(L460=FIRE0902!L69,TRUE,"Error")</f>
        <v>1</v>
      </c>
      <c r="AK460" s="109" t="b">
        <f>IF(M460=FIRE0902!M69,TRUE,"Error")</f>
        <v>1</v>
      </c>
      <c r="AL460" s="109" t="b">
        <f>IF(N460=FIRE0902!N69,TRUE,"Error")</f>
        <v>1</v>
      </c>
      <c r="AM460" s="109" t="b">
        <f>IF(O460=FIRE0902!O69,TRUE,"Error")</f>
        <v>1</v>
      </c>
      <c r="AN460" s="109" t="b">
        <f>IF(P460=FIRE0902!P69,TRUE,"Error")</f>
        <v>1</v>
      </c>
      <c r="AO460" s="109" t="b">
        <f>IF(Q460=FIRE0902!Q69,TRUE,"Error")</f>
        <v>1</v>
      </c>
      <c r="AP460" s="109" t="b">
        <f>IF(R460=FIRE0902!R69,TRUE,"Error")</f>
        <v>1</v>
      </c>
      <c r="AQ460" s="109" t="str">
        <f>IF(S460=FIRE0902!S69,TRUE,"Error")</f>
        <v>Error</v>
      </c>
      <c r="AR460" s="109" t="str">
        <f>IF(T460=FIRE0902!T69,TRUE,"Error")</f>
        <v>Error</v>
      </c>
      <c r="AS460" s="109" t="b">
        <f>IF(U460=FIRE0902!U69,TRUE,"Error")</f>
        <v>1</v>
      </c>
      <c r="AT460" s="109" t="b">
        <f>IF(V460=FIRE0902!V69,TRUE,"Error")</f>
        <v>1</v>
      </c>
      <c r="AU460" s="109" t="b">
        <f>IF(W460=FIRE0902!W69,TRUE,"Error")</f>
        <v>1</v>
      </c>
    </row>
    <row r="461" spans="1:47" x14ac:dyDescent="0.2">
      <c r="A461" s="109" t="s">
        <v>57</v>
      </c>
      <c r="B461" s="109" t="s">
        <v>59</v>
      </c>
      <c r="C461" s="109"/>
      <c r="D461" s="109">
        <f>VLOOKUP($B461,$A$231:$W$237,'QA checks'!D$393,FALSE)</f>
        <v>4139</v>
      </c>
      <c r="E461" s="109">
        <f>VLOOKUP($B461,$A$231:$W$237,'QA checks'!E$393,FALSE)</f>
        <v>4072</v>
      </c>
      <c r="F461" s="109">
        <f>VLOOKUP($B461,$A$231:$W$237,'QA checks'!F$393,FALSE)</f>
        <v>4022</v>
      </c>
      <c r="G461" s="109">
        <f>VLOOKUP($B461,$A$231:$W$237,'QA checks'!G$393,FALSE)</f>
        <v>4172</v>
      </c>
      <c r="H461" s="109">
        <f>VLOOKUP($B461,$A$231:$W$237,'QA checks'!H$393,FALSE)</f>
        <v>4190</v>
      </c>
      <c r="I461" s="109">
        <f>VLOOKUP($B461,$A$231:$W$237,'QA checks'!I$393,FALSE)</f>
        <v>4242</v>
      </c>
      <c r="J461" s="109">
        <f>VLOOKUP($B461,$A$231:$W$237,'QA checks'!J$393,FALSE)</f>
        <v>4562</v>
      </c>
      <c r="K461" s="109">
        <f>VLOOKUP($B461,$A$231:$W$237,'QA checks'!K$393,FALSE)</f>
        <v>4703</v>
      </c>
      <c r="L461" s="109">
        <f>VLOOKUP($B461,$A$231:$W$237,'QA checks'!L$393,FALSE)</f>
        <v>4546</v>
      </c>
      <c r="M461" s="109">
        <f>VLOOKUP($B461,$A$231:$W$237,'QA checks'!M$393,FALSE)</f>
        <v>4634</v>
      </c>
      <c r="N461" s="109">
        <f>VLOOKUP($B461,$A$231:$W$237,'QA checks'!N$393,FALSE)</f>
        <v>2973</v>
      </c>
      <c r="O461" s="109">
        <f>VLOOKUP($B461,$A$231:$W$237,'QA checks'!O$393,FALSE)</f>
        <v>4148</v>
      </c>
      <c r="P461" s="109">
        <f>VLOOKUP($B461,$A$231:$W$237,'QA checks'!P$393,FALSE)</f>
        <v>4029</v>
      </c>
      <c r="Q461" s="109">
        <f>VLOOKUP($B461,$A$231:$W$237,'QA checks'!Q$393,FALSE)</f>
        <v>4297</v>
      </c>
      <c r="R461" s="109">
        <f>VLOOKUP($B461,$A$231:$W$237,'QA checks'!R$393,FALSE)</f>
        <v>4186</v>
      </c>
      <c r="S461" s="109">
        <f>VLOOKUP($B461,$A$231:$W$237,'QA checks'!S$393,FALSE)</f>
        <v>62915</v>
      </c>
      <c r="T461" s="109">
        <f>VLOOKUP($B461,$A$231:$W$237,'QA checks'!T$393,FALSE)</f>
        <v>0</v>
      </c>
      <c r="U461" s="109">
        <f>VLOOKUP($B461,$A$231:$W$237,'QA checks'!U$393,FALSE)</f>
        <v>0</v>
      </c>
      <c r="V461" s="109">
        <f>VLOOKUP($B461,$A$231:$W$237,'QA checks'!V$393,FALSE)</f>
        <v>0</v>
      </c>
      <c r="W461" s="109">
        <f>VLOOKUP($B461,$A$231:$W$237,'QA checks'!W$393,FALSE)</f>
        <v>0</v>
      </c>
      <c r="Y461" s="109" t="s">
        <v>57</v>
      </c>
      <c r="Z461" s="109" t="s">
        <v>59</v>
      </c>
      <c r="AA461" s="109"/>
      <c r="AB461" s="109" t="b">
        <f>IF(D461=FIRE0902!D70,TRUE,"Error")</f>
        <v>1</v>
      </c>
      <c r="AC461" s="109" t="b">
        <f>IF(E461=FIRE0902!E70,TRUE,"Error")</f>
        <v>1</v>
      </c>
      <c r="AD461" s="109" t="b">
        <f>IF(F461=FIRE0902!F70,TRUE,"Error")</f>
        <v>1</v>
      </c>
      <c r="AE461" s="109" t="b">
        <f>IF(G461=FIRE0902!G70,TRUE,"Error")</f>
        <v>1</v>
      </c>
      <c r="AF461" s="109" t="b">
        <f>IF(H461=FIRE0902!H70,TRUE,"Error")</f>
        <v>1</v>
      </c>
      <c r="AG461" s="109" t="b">
        <f>IF(I461=FIRE0902!I70,TRUE,"Error")</f>
        <v>1</v>
      </c>
      <c r="AH461" s="109" t="b">
        <f>IF(J461=FIRE0902!J70,TRUE,"Error")</f>
        <v>1</v>
      </c>
      <c r="AI461" s="109" t="b">
        <f>IF(K461=FIRE0902!K70,TRUE,"Error")</f>
        <v>1</v>
      </c>
      <c r="AJ461" s="109" t="b">
        <f>IF(L461=FIRE0902!L70,TRUE,"Error")</f>
        <v>1</v>
      </c>
      <c r="AK461" s="109" t="b">
        <f>IF(M461=FIRE0902!M70,TRUE,"Error")</f>
        <v>1</v>
      </c>
      <c r="AL461" s="109" t="b">
        <f>IF(N461=FIRE0902!N70,TRUE,"Error")</f>
        <v>1</v>
      </c>
      <c r="AM461" s="109" t="b">
        <f>IF(O461=FIRE0902!O70,TRUE,"Error")</f>
        <v>1</v>
      </c>
      <c r="AN461" s="109" t="b">
        <f>IF(P461=FIRE0902!P70,TRUE,"Error")</f>
        <v>1</v>
      </c>
      <c r="AO461" s="109" t="b">
        <f>IF(Q461=FIRE0902!Q70,TRUE,"Error")</f>
        <v>1</v>
      </c>
      <c r="AP461" s="109" t="b">
        <f>IF(R461=FIRE0902!R70,TRUE,"Error")</f>
        <v>1</v>
      </c>
      <c r="AQ461" s="109" t="str">
        <f>IF(S461=FIRE0902!S70,TRUE,"Error")</f>
        <v>Error</v>
      </c>
      <c r="AR461" s="109" t="str">
        <f>IF(T461=FIRE0902!T70,TRUE,"Error")</f>
        <v>Error</v>
      </c>
      <c r="AS461" s="109" t="b">
        <f>IF(U461=FIRE0902!U70,TRUE,"Error")</f>
        <v>1</v>
      </c>
      <c r="AT461" s="109" t="b">
        <f>IF(V461=FIRE0902!V70,TRUE,"Error")</f>
        <v>1</v>
      </c>
      <c r="AU461" s="109" t="b">
        <f>IF(W461=FIRE0902!W70,TRUE,"Error")</f>
        <v>1</v>
      </c>
    </row>
    <row r="462" spans="1:47" x14ac:dyDescent="0.2">
      <c r="A462" s="109" t="s">
        <v>57</v>
      </c>
      <c r="B462" s="109" t="s">
        <v>60</v>
      </c>
      <c r="C462" s="109"/>
      <c r="D462" s="109">
        <f>VLOOKUP($B462,$A$231:$W$237,'QA checks'!D$393,FALSE)</f>
        <v>1073</v>
      </c>
      <c r="E462" s="109">
        <f>VLOOKUP($B462,$A$231:$W$237,'QA checks'!E$393,FALSE)</f>
        <v>1192</v>
      </c>
      <c r="F462" s="109">
        <f>VLOOKUP($B462,$A$231:$W$237,'QA checks'!F$393,FALSE)</f>
        <v>1218</v>
      </c>
      <c r="G462" s="109">
        <f>VLOOKUP($B462,$A$231:$W$237,'QA checks'!G$393,FALSE)</f>
        <v>1387</v>
      </c>
      <c r="H462" s="109">
        <f>VLOOKUP($B462,$A$231:$W$237,'QA checks'!H$393,FALSE)</f>
        <v>1753</v>
      </c>
      <c r="I462" s="109">
        <f>VLOOKUP($B462,$A$231:$W$237,'QA checks'!I$393,FALSE)</f>
        <v>2971</v>
      </c>
      <c r="J462" s="109">
        <f>VLOOKUP($B462,$A$231:$W$237,'QA checks'!J$393,FALSE)</f>
        <v>4590</v>
      </c>
      <c r="K462" s="109">
        <f>VLOOKUP($B462,$A$231:$W$237,'QA checks'!K$393,FALSE)</f>
        <v>6733</v>
      </c>
      <c r="L462" s="109">
        <f>VLOOKUP($B462,$A$231:$W$237,'QA checks'!L$393,FALSE)</f>
        <v>6972</v>
      </c>
      <c r="M462" s="109">
        <f>VLOOKUP($B462,$A$231:$W$237,'QA checks'!M$393,FALSE)</f>
        <v>7637</v>
      </c>
      <c r="N462" s="109">
        <f>VLOOKUP($B462,$A$231:$W$237,'QA checks'!N$393,FALSE)</f>
        <v>8134</v>
      </c>
      <c r="O462" s="109">
        <f>VLOOKUP($B462,$A$231:$W$237,'QA checks'!O$393,FALSE)</f>
        <v>9399</v>
      </c>
      <c r="P462" s="109">
        <f>VLOOKUP($B462,$A$231:$W$237,'QA checks'!P$393,FALSE)</f>
        <v>9592</v>
      </c>
      <c r="Q462" s="109">
        <f>VLOOKUP($B462,$A$231:$W$237,'QA checks'!Q$393,FALSE)</f>
        <v>10328</v>
      </c>
      <c r="R462" s="109">
        <f>VLOOKUP($B462,$A$231:$W$237,'QA checks'!R$393,FALSE)</f>
        <v>11231</v>
      </c>
      <c r="S462" s="109">
        <f>VLOOKUP($B462,$A$231:$W$237,'QA checks'!S$393,FALSE)</f>
        <v>84210</v>
      </c>
      <c r="T462" s="109">
        <f>VLOOKUP($B462,$A$231:$W$237,'QA checks'!T$393,FALSE)</f>
        <v>0</v>
      </c>
      <c r="U462" s="109">
        <f>VLOOKUP($B462,$A$231:$W$237,'QA checks'!U$393,FALSE)</f>
        <v>0</v>
      </c>
      <c r="V462" s="109">
        <f>VLOOKUP($B462,$A$231:$W$237,'QA checks'!V$393,FALSE)</f>
        <v>0</v>
      </c>
      <c r="W462" s="109">
        <f>VLOOKUP($B462,$A$231:$W$237,'QA checks'!W$393,FALSE)</f>
        <v>0</v>
      </c>
      <c r="Y462" s="109" t="s">
        <v>57</v>
      </c>
      <c r="Z462" s="109" t="s">
        <v>60</v>
      </c>
      <c r="AA462" s="109"/>
      <c r="AB462" s="109" t="b">
        <f>IF(D462=FIRE0902!D71,TRUE,"Error")</f>
        <v>1</v>
      </c>
      <c r="AC462" s="109" t="b">
        <f>IF(E462=FIRE0902!E71,TRUE,"Error")</f>
        <v>1</v>
      </c>
      <c r="AD462" s="109" t="b">
        <f>IF(F462=FIRE0902!F71,TRUE,"Error")</f>
        <v>1</v>
      </c>
      <c r="AE462" s="109" t="b">
        <f>IF(G462=FIRE0902!G71,TRUE,"Error")</f>
        <v>1</v>
      </c>
      <c r="AF462" s="109" t="b">
        <f>IF(H462=FIRE0902!H71,TRUE,"Error")</f>
        <v>1</v>
      </c>
      <c r="AG462" s="109" t="b">
        <f>IF(I462=FIRE0902!I71,TRUE,"Error")</f>
        <v>1</v>
      </c>
      <c r="AH462" s="109" t="b">
        <f>IF(J462=FIRE0902!J71,TRUE,"Error")</f>
        <v>1</v>
      </c>
      <c r="AI462" s="109" t="b">
        <f>IF(K462=FIRE0902!K71,TRUE,"Error")</f>
        <v>1</v>
      </c>
      <c r="AJ462" s="109" t="b">
        <f>IF(L462=FIRE0902!L71,TRUE,"Error")</f>
        <v>1</v>
      </c>
      <c r="AK462" s="109" t="b">
        <f>IF(M462=FIRE0902!M71,TRUE,"Error")</f>
        <v>1</v>
      </c>
      <c r="AL462" s="109" t="b">
        <f>IF(N462=FIRE0902!N71,TRUE,"Error")</f>
        <v>1</v>
      </c>
      <c r="AM462" s="109" t="b">
        <f>IF(O462=FIRE0902!O71,TRUE,"Error")</f>
        <v>1</v>
      </c>
      <c r="AN462" s="109" t="b">
        <f>IF(P462=FIRE0902!P71,TRUE,"Error")</f>
        <v>1</v>
      </c>
      <c r="AO462" s="109" t="b">
        <f>IF(Q462=FIRE0902!Q71,TRUE,"Error")</f>
        <v>1</v>
      </c>
      <c r="AP462" s="109" t="b">
        <f>IF(R462=FIRE0902!R71,TRUE,"Error")</f>
        <v>1</v>
      </c>
      <c r="AQ462" s="109" t="str">
        <f>IF(S462=FIRE0902!S71,TRUE,"Error")</f>
        <v>Error</v>
      </c>
      <c r="AR462" s="109" t="str">
        <f>IF(T462=FIRE0902!T71,TRUE,"Error")</f>
        <v>Error</v>
      </c>
      <c r="AS462" s="109" t="b">
        <f>IF(U462=FIRE0902!U71,TRUE,"Error")</f>
        <v>1</v>
      </c>
      <c r="AT462" s="109" t="b">
        <f>IF(V462=FIRE0902!V71,TRUE,"Error")</f>
        <v>1</v>
      </c>
      <c r="AU462" s="109" t="b">
        <f>IF(W462=FIRE0902!W71,TRUE,"Error")</f>
        <v>1</v>
      </c>
    </row>
    <row r="463" spans="1:47" x14ac:dyDescent="0.2">
      <c r="A463" s="109" t="s">
        <v>57</v>
      </c>
      <c r="B463" s="109" t="s">
        <v>61</v>
      </c>
      <c r="C463" s="109"/>
      <c r="D463" s="109">
        <f>VLOOKUP($B463,$A$231:$W$237,'QA checks'!D$393,FALSE)</f>
        <v>3024</v>
      </c>
      <c r="E463" s="109">
        <f>VLOOKUP($B463,$A$231:$W$237,'QA checks'!E$393,FALSE)</f>
        <v>2895</v>
      </c>
      <c r="F463" s="109">
        <f>VLOOKUP($B463,$A$231:$W$237,'QA checks'!F$393,FALSE)</f>
        <v>2775</v>
      </c>
      <c r="G463" s="109">
        <f>VLOOKUP($B463,$A$231:$W$237,'QA checks'!G$393,FALSE)</f>
        <v>1921</v>
      </c>
      <c r="H463" s="109">
        <f>VLOOKUP($B463,$A$231:$W$237,'QA checks'!H$393,FALSE)</f>
        <v>2103</v>
      </c>
      <c r="I463" s="109">
        <f>VLOOKUP($B463,$A$231:$W$237,'QA checks'!I$393,FALSE)</f>
        <v>2378</v>
      </c>
      <c r="J463" s="109">
        <f>VLOOKUP($B463,$A$231:$W$237,'QA checks'!J$393,FALSE)</f>
        <v>2686</v>
      </c>
      <c r="K463" s="109">
        <f>VLOOKUP($B463,$A$231:$W$237,'QA checks'!K$393,FALSE)</f>
        <v>3026</v>
      </c>
      <c r="L463" s="109">
        <f>VLOOKUP($B463,$A$231:$W$237,'QA checks'!L$393,FALSE)</f>
        <v>3063</v>
      </c>
      <c r="M463" s="109">
        <f>VLOOKUP($B463,$A$231:$W$237,'QA checks'!M$393,FALSE)</f>
        <v>3187</v>
      </c>
      <c r="N463" s="109">
        <f>VLOOKUP($B463,$A$231:$W$237,'QA checks'!N$393,FALSE)</f>
        <v>2800</v>
      </c>
      <c r="O463" s="109">
        <f>VLOOKUP($B463,$A$231:$W$237,'QA checks'!O$393,FALSE)</f>
        <v>3567</v>
      </c>
      <c r="P463" s="109">
        <f>VLOOKUP($B463,$A$231:$W$237,'QA checks'!P$393,FALSE)</f>
        <v>3778</v>
      </c>
      <c r="Q463" s="109">
        <f>VLOOKUP($B463,$A$231:$W$237,'QA checks'!Q$393,FALSE)</f>
        <v>3858</v>
      </c>
      <c r="R463" s="109">
        <f>VLOOKUP($B463,$A$231:$W$237,'QA checks'!R$393,FALSE)</f>
        <v>4013</v>
      </c>
      <c r="S463" s="109">
        <f>VLOOKUP($B463,$A$231:$W$237,'QA checks'!S$393,FALSE)</f>
        <v>45074</v>
      </c>
      <c r="T463" s="109">
        <f>VLOOKUP($B463,$A$231:$W$237,'QA checks'!T$393,FALSE)</f>
        <v>0</v>
      </c>
      <c r="U463" s="109">
        <f>VLOOKUP($B463,$A$231:$W$237,'QA checks'!U$393,FALSE)</f>
        <v>0</v>
      </c>
      <c r="V463" s="109">
        <f>VLOOKUP($B463,$A$231:$W$237,'QA checks'!V$393,FALSE)</f>
        <v>0</v>
      </c>
      <c r="W463" s="109">
        <f>VLOOKUP($B463,$A$231:$W$237,'QA checks'!W$393,FALSE)</f>
        <v>0</v>
      </c>
      <c r="Y463" s="109" t="s">
        <v>57</v>
      </c>
      <c r="Z463" s="109" t="s">
        <v>61</v>
      </c>
      <c r="AA463" s="109"/>
      <c r="AB463" s="109" t="b">
        <f>IF(D463=FIRE0902!D72,TRUE,"Error")</f>
        <v>1</v>
      </c>
      <c r="AC463" s="109" t="b">
        <f>IF(E463=FIRE0902!E72,TRUE,"Error")</f>
        <v>1</v>
      </c>
      <c r="AD463" s="109" t="b">
        <f>IF(F463=FIRE0902!F72,TRUE,"Error")</f>
        <v>1</v>
      </c>
      <c r="AE463" s="109" t="b">
        <f>IF(G463=FIRE0902!G72,TRUE,"Error")</f>
        <v>1</v>
      </c>
      <c r="AF463" s="109" t="b">
        <f>IF(H463=FIRE0902!H72,TRUE,"Error")</f>
        <v>1</v>
      </c>
      <c r="AG463" s="109" t="b">
        <f>IF(I463=FIRE0902!I72,TRUE,"Error")</f>
        <v>1</v>
      </c>
      <c r="AH463" s="109" t="b">
        <f>IF(J463=FIRE0902!J72,TRUE,"Error")</f>
        <v>1</v>
      </c>
      <c r="AI463" s="109" t="b">
        <f>IF(K463=FIRE0902!K72,TRUE,"Error")</f>
        <v>1</v>
      </c>
      <c r="AJ463" s="109" t="b">
        <f>IF(L463=FIRE0902!L72,TRUE,"Error")</f>
        <v>1</v>
      </c>
      <c r="AK463" s="109" t="b">
        <f>IF(M463=FIRE0902!M72,TRUE,"Error")</f>
        <v>1</v>
      </c>
      <c r="AL463" s="109" t="b">
        <f>IF(N463=FIRE0902!N72,TRUE,"Error")</f>
        <v>1</v>
      </c>
      <c r="AM463" s="109" t="b">
        <f>IF(O463=FIRE0902!O72,TRUE,"Error")</f>
        <v>1</v>
      </c>
      <c r="AN463" s="109" t="b">
        <f>IF(P463=FIRE0902!P72,TRUE,"Error")</f>
        <v>1</v>
      </c>
      <c r="AO463" s="109" t="b">
        <f>IF(Q463=FIRE0902!Q72,TRUE,"Error")</f>
        <v>1</v>
      </c>
      <c r="AP463" s="109" t="b">
        <f>IF(R463=FIRE0902!R72,TRUE,"Error")</f>
        <v>1</v>
      </c>
      <c r="AQ463" s="109" t="str">
        <f>IF(S463=FIRE0902!S72,TRUE,"Error")</f>
        <v>Error</v>
      </c>
      <c r="AR463" s="109" t="str">
        <f>IF(T463=FIRE0902!T72,TRUE,"Error")</f>
        <v>Error</v>
      </c>
      <c r="AS463" s="109" t="b">
        <f>IF(U463=FIRE0902!U72,TRUE,"Error")</f>
        <v>1</v>
      </c>
      <c r="AT463" s="109" t="b">
        <f>IF(V463=FIRE0902!V72,TRUE,"Error")</f>
        <v>1</v>
      </c>
      <c r="AU463" s="109" t="b">
        <f>IF(W463=FIRE0902!W72,TRUE,"Error")</f>
        <v>1</v>
      </c>
    </row>
    <row r="464" spans="1:47" x14ac:dyDescent="0.2">
      <c r="A464" s="109" t="s">
        <v>57</v>
      </c>
      <c r="B464" s="109" t="s">
        <v>62</v>
      </c>
      <c r="C464" s="109"/>
      <c r="D464" s="109">
        <f>VLOOKUP($B464,$A$231:$W$237,'QA checks'!D$393,FALSE)</f>
        <v>6001</v>
      </c>
      <c r="E464" s="109">
        <f>VLOOKUP($B464,$A$231:$W$237,'QA checks'!E$393,FALSE)</f>
        <v>5794</v>
      </c>
      <c r="F464" s="109">
        <f>VLOOKUP($B464,$A$231:$W$237,'QA checks'!F$393,FALSE)</f>
        <v>5706</v>
      </c>
      <c r="G464" s="109">
        <f>VLOOKUP($B464,$A$231:$W$237,'QA checks'!G$393,FALSE)</f>
        <v>5865</v>
      </c>
      <c r="H464" s="109">
        <f>VLOOKUP($B464,$A$231:$W$237,'QA checks'!H$393,FALSE)</f>
        <v>5733</v>
      </c>
      <c r="I464" s="109">
        <f>VLOOKUP($B464,$A$231:$W$237,'QA checks'!I$393,FALSE)</f>
        <v>5992</v>
      </c>
      <c r="J464" s="109">
        <f>VLOOKUP($B464,$A$231:$W$237,'QA checks'!J$393,FALSE)</f>
        <v>6497</v>
      </c>
      <c r="K464" s="109">
        <f>VLOOKUP($B464,$A$231:$W$237,'QA checks'!K$393,FALSE)</f>
        <v>7120</v>
      </c>
      <c r="L464" s="109">
        <f>VLOOKUP($B464,$A$231:$W$237,'QA checks'!L$393,FALSE)</f>
        <v>7457</v>
      </c>
      <c r="M464" s="109">
        <f>VLOOKUP($B464,$A$231:$W$237,'QA checks'!M$393,FALSE)</f>
        <v>7977</v>
      </c>
      <c r="N464" s="109">
        <f>VLOOKUP($B464,$A$231:$W$237,'QA checks'!N$393,FALSE)</f>
        <v>7285</v>
      </c>
      <c r="O464" s="109">
        <f>VLOOKUP($B464,$A$231:$W$237,'QA checks'!O$393,FALSE)</f>
        <v>9955</v>
      </c>
      <c r="P464" s="109">
        <f>VLOOKUP($B464,$A$231:$W$237,'QA checks'!P$393,FALSE)</f>
        <v>11136</v>
      </c>
      <c r="Q464" s="109">
        <f>VLOOKUP($B464,$A$231:$W$237,'QA checks'!Q$393,FALSE)</f>
        <v>12311</v>
      </c>
      <c r="R464" s="109">
        <f>VLOOKUP($B464,$A$231:$W$237,'QA checks'!R$393,FALSE)</f>
        <v>13259</v>
      </c>
      <c r="S464" s="109">
        <f>VLOOKUP($B464,$A$231:$W$237,'QA checks'!S$393,FALSE)</f>
        <v>118088</v>
      </c>
      <c r="T464" s="109">
        <f>VLOOKUP($B464,$A$231:$W$237,'QA checks'!T$393,FALSE)</f>
        <v>0</v>
      </c>
      <c r="U464" s="109">
        <f>VLOOKUP($B464,$A$231:$W$237,'QA checks'!U$393,FALSE)</f>
        <v>0</v>
      </c>
      <c r="V464" s="109">
        <f>VLOOKUP($B464,$A$231:$W$237,'QA checks'!V$393,FALSE)</f>
        <v>0</v>
      </c>
      <c r="W464" s="109">
        <f>VLOOKUP($B464,$A$231:$W$237,'QA checks'!W$393,FALSE)</f>
        <v>0</v>
      </c>
      <c r="Y464" s="109" t="s">
        <v>57</v>
      </c>
      <c r="Z464" s="109" t="s">
        <v>62</v>
      </c>
      <c r="AA464" s="109"/>
      <c r="AB464" s="109" t="b">
        <f>IF(D464=FIRE0902!D73,TRUE,"Error")</f>
        <v>1</v>
      </c>
      <c r="AC464" s="109" t="b">
        <f>IF(E464=FIRE0902!E73,TRUE,"Error")</f>
        <v>1</v>
      </c>
      <c r="AD464" s="109" t="b">
        <f>IF(F464=FIRE0902!F73,TRUE,"Error")</f>
        <v>1</v>
      </c>
      <c r="AE464" s="109" t="b">
        <f>IF(G464=FIRE0902!G73,TRUE,"Error")</f>
        <v>1</v>
      </c>
      <c r="AF464" s="109" t="b">
        <f>IF(H464=FIRE0902!H73,TRUE,"Error")</f>
        <v>1</v>
      </c>
      <c r="AG464" s="109" t="b">
        <f>IF(I464=FIRE0902!I73,TRUE,"Error")</f>
        <v>1</v>
      </c>
      <c r="AH464" s="109" t="b">
        <f>IF(J464=FIRE0902!J73,TRUE,"Error")</f>
        <v>1</v>
      </c>
      <c r="AI464" s="109" t="b">
        <f>IF(K464=FIRE0902!K73,TRUE,"Error")</f>
        <v>1</v>
      </c>
      <c r="AJ464" s="109" t="b">
        <f>IF(L464=FIRE0902!L73,TRUE,"Error")</f>
        <v>1</v>
      </c>
      <c r="AK464" s="109" t="b">
        <f>IF(M464=FIRE0902!M73,TRUE,"Error")</f>
        <v>1</v>
      </c>
      <c r="AL464" s="109" t="b">
        <f>IF(N464=FIRE0902!N73,TRUE,"Error")</f>
        <v>1</v>
      </c>
      <c r="AM464" s="109" t="b">
        <f>IF(O464=FIRE0902!O73,TRUE,"Error")</f>
        <v>1</v>
      </c>
      <c r="AN464" s="109" t="b">
        <f>IF(P464=FIRE0902!P73,TRUE,"Error")</f>
        <v>1</v>
      </c>
      <c r="AO464" s="109" t="b">
        <f>IF(Q464=FIRE0902!Q73,TRUE,"Error")</f>
        <v>1</v>
      </c>
      <c r="AP464" s="109" t="b">
        <f>IF(R464=FIRE0902!R73,TRUE,"Error")</f>
        <v>1</v>
      </c>
      <c r="AQ464" s="109" t="str">
        <f>IF(S464=FIRE0902!S73,TRUE,"Error")</f>
        <v>Error</v>
      </c>
      <c r="AR464" s="109" t="str">
        <f>IF(T464=FIRE0902!T73,TRUE,"Error")</f>
        <v>Error</v>
      </c>
      <c r="AS464" s="109" t="b">
        <f>IF(U464=FIRE0902!U73,TRUE,"Error")</f>
        <v>1</v>
      </c>
      <c r="AT464" s="109" t="b">
        <f>IF(V464=FIRE0902!V73,TRUE,"Error")</f>
        <v>1</v>
      </c>
      <c r="AU464" s="109" t="b">
        <f>IF(W464=FIRE0902!W73,TRUE,"Error")</f>
        <v>1</v>
      </c>
    </row>
    <row r="465" spans="1:47" x14ac:dyDescent="0.2">
      <c r="A465" s="109" t="s">
        <v>57</v>
      </c>
      <c r="B465" s="109" t="s">
        <v>63</v>
      </c>
      <c r="C465" s="109"/>
      <c r="D465" s="109">
        <f>VLOOKUP($B465,$A$231:$W$237,'QA checks'!D$393,FALSE)</f>
        <v>1487</v>
      </c>
      <c r="E465" s="109">
        <f>VLOOKUP($B465,$A$231:$W$237,'QA checks'!E$393,FALSE)</f>
        <v>1357</v>
      </c>
      <c r="F465" s="109">
        <f>VLOOKUP($B465,$A$231:$W$237,'QA checks'!F$393,FALSE)</f>
        <v>742</v>
      </c>
      <c r="G465" s="109">
        <f>VLOOKUP($B465,$A$231:$W$237,'QA checks'!G$393,FALSE)</f>
        <v>753</v>
      </c>
      <c r="H465" s="109">
        <f>VLOOKUP($B465,$A$231:$W$237,'QA checks'!H$393,FALSE)</f>
        <v>792</v>
      </c>
      <c r="I465" s="109">
        <f>VLOOKUP($B465,$A$231:$W$237,'QA checks'!I$393,FALSE)</f>
        <v>919</v>
      </c>
      <c r="J465" s="109">
        <f>VLOOKUP($B465,$A$231:$W$237,'QA checks'!J$393,FALSE)</f>
        <v>1120</v>
      </c>
      <c r="K465" s="109">
        <f>VLOOKUP($B465,$A$231:$W$237,'QA checks'!K$393,FALSE)</f>
        <v>1295</v>
      </c>
      <c r="L465" s="109">
        <f>VLOOKUP($B465,$A$231:$W$237,'QA checks'!L$393,FALSE)</f>
        <v>1533</v>
      </c>
      <c r="M465" s="109">
        <f>VLOOKUP($B465,$A$231:$W$237,'QA checks'!M$393,FALSE)</f>
        <v>1604</v>
      </c>
      <c r="N465" s="109">
        <f>VLOOKUP($B465,$A$231:$W$237,'QA checks'!N$393,FALSE)</f>
        <v>1645</v>
      </c>
      <c r="O465" s="109">
        <f>VLOOKUP($B465,$A$231:$W$237,'QA checks'!O$393,FALSE)</f>
        <v>2557</v>
      </c>
      <c r="P465" s="109">
        <f>VLOOKUP($B465,$A$231:$W$237,'QA checks'!P$393,FALSE)</f>
        <v>2838</v>
      </c>
      <c r="Q465" s="109">
        <f>VLOOKUP($B465,$A$231:$W$237,'QA checks'!Q$393,FALSE)</f>
        <v>3326</v>
      </c>
      <c r="R465" s="109">
        <f>VLOOKUP($B465,$A$231:$W$237,'QA checks'!R$393,FALSE)</f>
        <v>4099</v>
      </c>
      <c r="S465" s="109">
        <f>VLOOKUP($B465,$A$231:$W$237,'QA checks'!S$393,FALSE)</f>
        <v>26067</v>
      </c>
      <c r="T465" s="109">
        <f>VLOOKUP($B465,$A$231:$W$237,'QA checks'!T$393,FALSE)</f>
        <v>0</v>
      </c>
      <c r="U465" s="109">
        <f>VLOOKUP($B465,$A$231:$W$237,'QA checks'!U$393,FALSE)</f>
        <v>0</v>
      </c>
      <c r="V465" s="109">
        <f>VLOOKUP($B465,$A$231:$W$237,'QA checks'!V$393,FALSE)</f>
        <v>0</v>
      </c>
      <c r="W465" s="109">
        <f>VLOOKUP($B465,$A$231:$W$237,'QA checks'!W$393,FALSE)</f>
        <v>0</v>
      </c>
      <c r="Y465" s="109" t="s">
        <v>57</v>
      </c>
      <c r="Z465" s="109" t="s">
        <v>63</v>
      </c>
      <c r="AA465" s="109"/>
      <c r="AB465" s="109" t="b">
        <f>IF(D465=FIRE0902!D74,TRUE,"Error")</f>
        <v>1</v>
      </c>
      <c r="AC465" s="109" t="b">
        <f>IF(E465=FIRE0902!E74,TRUE,"Error")</f>
        <v>1</v>
      </c>
      <c r="AD465" s="109" t="b">
        <f>IF(F465=FIRE0902!F74,TRUE,"Error")</f>
        <v>1</v>
      </c>
      <c r="AE465" s="109" t="b">
        <f>IF(G465=FIRE0902!G74,TRUE,"Error")</f>
        <v>1</v>
      </c>
      <c r="AF465" s="109" t="b">
        <f>IF(H465=FIRE0902!H74,TRUE,"Error")</f>
        <v>1</v>
      </c>
      <c r="AG465" s="109" t="b">
        <f>IF(I465=FIRE0902!I74,TRUE,"Error")</f>
        <v>1</v>
      </c>
      <c r="AH465" s="109" t="b">
        <f>IF(J465=FIRE0902!J74,TRUE,"Error")</f>
        <v>1</v>
      </c>
      <c r="AI465" s="109" t="b">
        <f>IF(K465=FIRE0902!K74,TRUE,"Error")</f>
        <v>1</v>
      </c>
      <c r="AJ465" s="109" t="b">
        <f>IF(L465=FIRE0902!L74,TRUE,"Error")</f>
        <v>1</v>
      </c>
      <c r="AK465" s="109" t="b">
        <f>IF(M465=FIRE0902!M74,TRUE,"Error")</f>
        <v>1</v>
      </c>
      <c r="AL465" s="109" t="b">
        <f>IF(N465=FIRE0902!N74,TRUE,"Error")</f>
        <v>1</v>
      </c>
      <c r="AM465" s="109" t="b">
        <f>IF(O465=FIRE0902!O74,TRUE,"Error")</f>
        <v>1</v>
      </c>
      <c r="AN465" s="109" t="b">
        <f>IF(P465=FIRE0902!P74,TRUE,"Error")</f>
        <v>1</v>
      </c>
      <c r="AO465" s="109" t="b">
        <f>IF(Q465=FIRE0902!Q74,TRUE,"Error")</f>
        <v>1</v>
      </c>
      <c r="AP465" s="109" t="b">
        <f>IF(R465=FIRE0902!R74,TRUE,"Error")</f>
        <v>1</v>
      </c>
      <c r="AQ465" s="109" t="str">
        <f>IF(S465=FIRE0902!S74,TRUE,"Error")</f>
        <v>Error</v>
      </c>
      <c r="AR465" s="109" t="str">
        <f>IF(T465=FIRE0902!T74,TRUE,"Error")</f>
        <v>Error</v>
      </c>
      <c r="AS465" s="109" t="b">
        <f>IF(U465=FIRE0902!U74,TRUE,"Error")</f>
        <v>1</v>
      </c>
      <c r="AT465" s="109" t="b">
        <f>IF(V465=FIRE0902!V74,TRUE,"Error")</f>
        <v>1</v>
      </c>
      <c r="AU465" s="109" t="b">
        <f>IF(W465=FIRE0902!W74,TRUE,"Error")</f>
        <v>1</v>
      </c>
    </row>
    <row r="466" spans="1:47" x14ac:dyDescent="0.2">
      <c r="A466" s="109" t="s">
        <v>57</v>
      </c>
      <c r="B466" s="109" t="s">
        <v>23</v>
      </c>
      <c r="C466" s="109"/>
      <c r="D466" s="109">
        <f>VLOOKUP($B466,$A$231:$W$237,'QA checks'!D$393,FALSE)</f>
        <v>0</v>
      </c>
      <c r="E466" s="109">
        <f>VLOOKUP($B466,$A$231:$W$237,'QA checks'!E$393,FALSE)</f>
        <v>1</v>
      </c>
      <c r="F466" s="109">
        <f>VLOOKUP($B466,$A$231:$W$237,'QA checks'!F$393,FALSE)</f>
        <v>814</v>
      </c>
      <c r="G466" s="109">
        <f>VLOOKUP($B466,$A$231:$W$237,'QA checks'!G$393,FALSE)</f>
        <v>1032</v>
      </c>
      <c r="H466" s="109">
        <f>VLOOKUP($B466,$A$231:$W$237,'QA checks'!H$393,FALSE)</f>
        <v>955</v>
      </c>
      <c r="I466" s="109">
        <f>VLOOKUP($B466,$A$231:$W$237,'QA checks'!I$393,FALSE)</f>
        <v>1070</v>
      </c>
      <c r="J466" s="109">
        <f>VLOOKUP($B466,$A$231:$W$237,'QA checks'!J$393,FALSE)</f>
        <v>1197</v>
      </c>
      <c r="K466" s="109">
        <f>VLOOKUP($B466,$A$231:$W$237,'QA checks'!K$393,FALSE)</f>
        <v>1233</v>
      </c>
      <c r="L466" s="109">
        <f>VLOOKUP($B466,$A$231:$W$237,'QA checks'!L$393,FALSE)</f>
        <v>1334</v>
      </c>
      <c r="M466" s="109">
        <f>VLOOKUP($B466,$A$231:$W$237,'QA checks'!M$393,FALSE)</f>
        <v>1321</v>
      </c>
      <c r="N466" s="109">
        <f>VLOOKUP($B466,$A$231:$W$237,'QA checks'!N$393,FALSE)</f>
        <v>1401</v>
      </c>
      <c r="O466" s="109">
        <f>VLOOKUP($B466,$A$231:$W$237,'QA checks'!O$393,FALSE)</f>
        <v>1898</v>
      </c>
      <c r="P466" s="109">
        <f>VLOOKUP($B466,$A$231:$W$237,'QA checks'!P$393,FALSE)</f>
        <v>2015</v>
      </c>
      <c r="Q466" s="109">
        <f>VLOOKUP($B466,$A$231:$W$237,'QA checks'!Q$393,FALSE)</f>
        <v>2474</v>
      </c>
      <c r="R466" s="109">
        <f>VLOOKUP($B466,$A$231:$W$237,'QA checks'!R$393,FALSE)</f>
        <v>2985</v>
      </c>
      <c r="S466" s="109">
        <f>VLOOKUP($B466,$A$231:$W$237,'QA checks'!S$393,FALSE)</f>
        <v>19730</v>
      </c>
      <c r="T466" s="109">
        <f>VLOOKUP($B466,$A$231:$W$237,'QA checks'!T$393,FALSE)</f>
        <v>0</v>
      </c>
      <c r="U466" s="109">
        <f>VLOOKUP($B466,$A$231:$W$237,'QA checks'!U$393,FALSE)</f>
        <v>0</v>
      </c>
      <c r="V466" s="109">
        <f>VLOOKUP($B466,$A$231:$W$237,'QA checks'!V$393,FALSE)</f>
        <v>0</v>
      </c>
      <c r="W466" s="109">
        <f>VLOOKUP($B466,$A$231:$W$237,'QA checks'!W$393,FALSE)</f>
        <v>0</v>
      </c>
      <c r="Y466" s="109" t="s">
        <v>57</v>
      </c>
      <c r="Z466" s="109" t="s">
        <v>23</v>
      </c>
      <c r="AA466" s="109"/>
      <c r="AB466" s="109" t="b">
        <f>IF(D466=FIRE0902!D75,TRUE,"Error")</f>
        <v>1</v>
      </c>
      <c r="AC466" s="109" t="b">
        <f>IF(E466=FIRE0902!E75,TRUE,"Error")</f>
        <v>1</v>
      </c>
      <c r="AD466" s="109" t="b">
        <f>IF(F466=FIRE0902!F75,TRUE,"Error")</f>
        <v>1</v>
      </c>
      <c r="AE466" s="109" t="b">
        <f>IF(G466=FIRE0902!G75,TRUE,"Error")</f>
        <v>1</v>
      </c>
      <c r="AF466" s="109" t="b">
        <f>IF(H466=FIRE0902!H75,TRUE,"Error")</f>
        <v>1</v>
      </c>
      <c r="AG466" s="109" t="b">
        <f>IF(I466=FIRE0902!I75,TRUE,"Error")</f>
        <v>1</v>
      </c>
      <c r="AH466" s="109" t="b">
        <f>IF(J466=FIRE0902!J75,TRUE,"Error")</f>
        <v>1</v>
      </c>
      <c r="AI466" s="109" t="b">
        <f>IF(K466=FIRE0902!K75,TRUE,"Error")</f>
        <v>1</v>
      </c>
      <c r="AJ466" s="109" t="b">
        <f>IF(L466=FIRE0902!L75,TRUE,"Error")</f>
        <v>1</v>
      </c>
      <c r="AK466" s="109" t="b">
        <f>IF(M466=FIRE0902!M75,TRUE,"Error")</f>
        <v>1</v>
      </c>
      <c r="AL466" s="109" t="b">
        <f>IF(N466=FIRE0902!N75,TRUE,"Error")</f>
        <v>1</v>
      </c>
      <c r="AM466" s="109" t="b">
        <f>IF(O466=FIRE0902!O75,TRUE,"Error")</f>
        <v>1</v>
      </c>
      <c r="AN466" s="109" t="b">
        <f>IF(P466=FIRE0902!P75,TRUE,"Error")</f>
        <v>1</v>
      </c>
      <c r="AO466" s="109" t="b">
        <f>IF(Q466=FIRE0902!Q75,TRUE,"Error")</f>
        <v>1</v>
      </c>
      <c r="AP466" s="109" t="b">
        <f>IF(R466=FIRE0902!R75,TRUE,"Error")</f>
        <v>1</v>
      </c>
      <c r="AQ466" s="109" t="str">
        <f>IF(S466=FIRE0902!S75,TRUE,"Error")</f>
        <v>Error</v>
      </c>
      <c r="AR466" s="109" t="str">
        <f>IF(T466=FIRE0902!T75,TRUE,"Error")</f>
        <v>Error</v>
      </c>
      <c r="AS466" s="109" t="b">
        <f>IF(U466=FIRE0902!U75,TRUE,"Error")</f>
        <v>1</v>
      </c>
      <c r="AT466" s="109" t="b">
        <f>IF(V466=FIRE0902!V75,TRUE,"Error")</f>
        <v>1</v>
      </c>
      <c r="AU466" s="109" t="b">
        <f>IF(W466=FIRE0902!W75,TRUE,"Error")</f>
        <v>1</v>
      </c>
    </row>
    <row r="467" spans="1:47" x14ac:dyDescent="0.2">
      <c r="A467" s="109" t="s">
        <v>64</v>
      </c>
      <c r="B467" s="109" t="s">
        <v>12</v>
      </c>
      <c r="C467" s="109"/>
      <c r="D467" s="109">
        <f>VLOOKUP($A467,$A$278:$W$284,'QA checks'!D$393,FALSE)</f>
        <v>16592</v>
      </c>
      <c r="E467" s="109">
        <f>VLOOKUP($A467,$A$278:$W$284,'QA checks'!E$393,FALSE)</f>
        <v>14176</v>
      </c>
      <c r="F467" s="109">
        <f>VLOOKUP($A467,$A$278:$W$284,'QA checks'!F$393,FALSE)</f>
        <v>12648</v>
      </c>
      <c r="G467" s="109">
        <f>VLOOKUP($A467,$A$278:$W$284,'QA checks'!G$393,FALSE)</f>
        <v>11194</v>
      </c>
      <c r="H467" s="109">
        <f>VLOOKUP($A467,$A$278:$W$284,'QA checks'!H$393,FALSE)</f>
        <v>10231</v>
      </c>
      <c r="I467" s="109">
        <f>VLOOKUP($A467,$A$278:$W$284,'QA checks'!I$393,FALSE)</f>
        <v>10416</v>
      </c>
      <c r="J467" s="109">
        <f>VLOOKUP($A467,$A$278:$W$284,'QA checks'!J$393,FALSE)</f>
        <v>10980</v>
      </c>
      <c r="K467" s="109">
        <f>VLOOKUP($A467,$A$278:$W$284,'QA checks'!K$393,FALSE)</f>
        <v>11259</v>
      </c>
      <c r="L467" s="109">
        <f>VLOOKUP($A467,$A$278:$W$284,'QA checks'!L$393,FALSE)</f>
        <v>11514</v>
      </c>
      <c r="M467" s="109">
        <f>VLOOKUP($A467,$A$278:$W$284,'QA checks'!M$393,FALSE)</f>
        <v>11710</v>
      </c>
      <c r="N467" s="109">
        <f>VLOOKUP($A467,$A$278:$W$284,'QA checks'!N$393,FALSE)</f>
        <v>7931</v>
      </c>
      <c r="O467" s="109">
        <f>VLOOKUP($A467,$A$278:$W$284,'QA checks'!O$393,FALSE)</f>
        <v>11087</v>
      </c>
      <c r="P467" s="109">
        <f>VLOOKUP($A467,$A$278:$W$284,'QA checks'!P$393,FALSE)</f>
        <v>12560</v>
      </c>
      <c r="Q467" s="109">
        <f>VLOOKUP($A467,$A$278:$W$284,'QA checks'!Q$393,FALSE)</f>
        <v>12546</v>
      </c>
      <c r="R467" s="109">
        <f>VLOOKUP($A467,$A$278:$W$284,'QA checks'!R$393,FALSE)</f>
        <v>12595</v>
      </c>
      <c r="S467" s="109">
        <f>VLOOKUP($A467,$A$278:$W$284,'QA checks'!S$393,FALSE)</f>
        <v>177439</v>
      </c>
      <c r="T467" s="109">
        <f>VLOOKUP($A467,$A$278:$W$284,'QA checks'!T$393,FALSE)</f>
        <v>0</v>
      </c>
      <c r="U467" s="109">
        <f>VLOOKUP($A467,$A$278:$W$284,'QA checks'!U$393,FALSE)</f>
        <v>0</v>
      </c>
      <c r="V467" s="109">
        <f>VLOOKUP($A467,$A$278:$W$284,'QA checks'!V$393,FALSE)</f>
        <v>0</v>
      </c>
      <c r="W467" s="109">
        <f>VLOOKUP($A467,$A$278:$W$284,'QA checks'!W$393,FALSE)</f>
        <v>0</v>
      </c>
      <c r="Y467" s="109" t="s">
        <v>64</v>
      </c>
      <c r="Z467" s="109" t="s">
        <v>12</v>
      </c>
      <c r="AA467" s="109"/>
      <c r="AB467" s="109" t="b">
        <f>IF(D467=FIRE0902!D76,TRUE,"Error")</f>
        <v>1</v>
      </c>
      <c r="AC467" s="109" t="b">
        <f>IF(E467=FIRE0902!E76,TRUE,"Error")</f>
        <v>1</v>
      </c>
      <c r="AD467" s="109" t="b">
        <f>IF(F467=FIRE0902!F76,TRUE,"Error")</f>
        <v>1</v>
      </c>
      <c r="AE467" s="109" t="b">
        <f>IF(G467=FIRE0902!G76,TRUE,"Error")</f>
        <v>1</v>
      </c>
      <c r="AF467" s="109" t="b">
        <f>IF(H467=FIRE0902!H76,TRUE,"Error")</f>
        <v>1</v>
      </c>
      <c r="AG467" s="109" t="b">
        <f>IF(I467=FIRE0902!I76,TRUE,"Error")</f>
        <v>1</v>
      </c>
      <c r="AH467" s="109" t="b">
        <f>IF(J467=FIRE0902!J76,TRUE,"Error")</f>
        <v>1</v>
      </c>
      <c r="AI467" s="109" t="b">
        <f>IF(K467=FIRE0902!K76,TRUE,"Error")</f>
        <v>1</v>
      </c>
      <c r="AJ467" s="109" t="b">
        <f>IF(L467=FIRE0902!L76,TRUE,"Error")</f>
        <v>1</v>
      </c>
      <c r="AK467" s="109" t="b">
        <f>IF(M467=FIRE0902!M76,TRUE,"Error")</f>
        <v>1</v>
      </c>
      <c r="AL467" s="109" t="b">
        <f>IF(N467=FIRE0902!N76,TRUE,"Error")</f>
        <v>1</v>
      </c>
      <c r="AM467" s="109" t="b">
        <f>IF(O467=FIRE0902!O76,TRUE,"Error")</f>
        <v>1</v>
      </c>
      <c r="AN467" s="109" t="b">
        <f>IF(P467=FIRE0902!P76,TRUE,"Error")</f>
        <v>1</v>
      </c>
      <c r="AO467" s="109" t="b">
        <f>IF(Q467=FIRE0902!Q76,TRUE,"Error")</f>
        <v>1</v>
      </c>
      <c r="AP467" s="109" t="b">
        <f>IF(R467=FIRE0902!R76,TRUE,"Error")</f>
        <v>1</v>
      </c>
      <c r="AQ467" s="109" t="str">
        <f>IF(S467=FIRE0902!S76,TRUE,"Error")</f>
        <v>Error</v>
      </c>
      <c r="AR467" s="109" t="str">
        <f>IF(T467=FIRE0902!T76,TRUE,"Error")</f>
        <v>Error</v>
      </c>
      <c r="AS467" s="109" t="b">
        <f>IF(U467=FIRE0902!U76,TRUE,"Error")</f>
        <v>1</v>
      </c>
      <c r="AT467" s="109" t="b">
        <f>IF(V467=FIRE0902!V76,TRUE,"Error")</f>
        <v>1</v>
      </c>
      <c r="AU467" s="109" t="b">
        <f>IF(W467=FIRE0902!W76,TRUE,"Error")</f>
        <v>1</v>
      </c>
    </row>
    <row r="468" spans="1:47" x14ac:dyDescent="0.2">
      <c r="A468" s="109" t="s">
        <v>64</v>
      </c>
      <c r="B468" s="109" t="s">
        <v>59</v>
      </c>
      <c r="C468" s="109"/>
      <c r="D468" s="109">
        <f>VLOOKUP($B468,$A$278:$W$284,'QA checks'!D$393,FALSE)</f>
        <v>445</v>
      </c>
      <c r="E468" s="109">
        <f>VLOOKUP($B468,$A$278:$W$284,'QA checks'!E$393,FALSE)</f>
        <v>448</v>
      </c>
      <c r="F468" s="109">
        <f>VLOOKUP($B468,$A$278:$W$284,'QA checks'!F$393,FALSE)</f>
        <v>418</v>
      </c>
      <c r="G468" s="109">
        <f>VLOOKUP($B468,$A$278:$W$284,'QA checks'!G$393,FALSE)</f>
        <v>410</v>
      </c>
      <c r="H468" s="109">
        <f>VLOOKUP($B468,$A$278:$W$284,'QA checks'!H$393,FALSE)</f>
        <v>420</v>
      </c>
      <c r="I468" s="109">
        <f>VLOOKUP($B468,$A$278:$W$284,'QA checks'!I$393,FALSE)</f>
        <v>420</v>
      </c>
      <c r="J468" s="109">
        <f>VLOOKUP($B468,$A$278:$W$284,'QA checks'!J$393,FALSE)</f>
        <v>449</v>
      </c>
      <c r="K468" s="109">
        <f>VLOOKUP($B468,$A$278:$W$284,'QA checks'!K$393,FALSE)</f>
        <v>464</v>
      </c>
      <c r="L468" s="109">
        <f>VLOOKUP($B468,$A$278:$W$284,'QA checks'!L$393,FALSE)</f>
        <v>429</v>
      </c>
      <c r="M468" s="109">
        <f>VLOOKUP($B468,$A$278:$W$284,'QA checks'!M$393,FALSE)</f>
        <v>439</v>
      </c>
      <c r="N468" s="109">
        <f>VLOOKUP($B468,$A$278:$W$284,'QA checks'!N$393,FALSE)</f>
        <v>206</v>
      </c>
      <c r="O468" s="109">
        <f>VLOOKUP($B468,$A$278:$W$284,'QA checks'!O$393,FALSE)</f>
        <v>321</v>
      </c>
      <c r="P468" s="109">
        <f>VLOOKUP($B468,$A$278:$W$284,'QA checks'!P$393,FALSE)</f>
        <v>448</v>
      </c>
      <c r="Q468" s="109">
        <f>VLOOKUP($B468,$A$278:$W$284,'QA checks'!Q$393,FALSE)</f>
        <v>453</v>
      </c>
      <c r="R468" s="109">
        <f>VLOOKUP($B468,$A$278:$W$284,'QA checks'!R$393,FALSE)</f>
        <v>423</v>
      </c>
      <c r="S468" s="109">
        <f>VLOOKUP($B468,$A$278:$W$284,'QA checks'!S$393,FALSE)</f>
        <v>6193</v>
      </c>
      <c r="T468" s="109">
        <f>VLOOKUP($B468,$A$278:$W$284,'QA checks'!T$393,FALSE)</f>
        <v>0</v>
      </c>
      <c r="U468" s="109">
        <f>VLOOKUP($B468,$A$278:$W$284,'QA checks'!U$393,FALSE)</f>
        <v>0</v>
      </c>
      <c r="V468" s="109">
        <f>VLOOKUP($B468,$A$278:$W$284,'QA checks'!V$393,FALSE)</f>
        <v>0</v>
      </c>
      <c r="W468" s="109">
        <f>VLOOKUP($B468,$A$278:$W$284,'QA checks'!W$393,FALSE)</f>
        <v>0</v>
      </c>
      <c r="Y468" s="109" t="s">
        <v>64</v>
      </c>
      <c r="Z468" s="109" t="s">
        <v>59</v>
      </c>
      <c r="AA468" s="109"/>
      <c r="AB468" s="109" t="b">
        <f>IF(D468=FIRE0902!D77,TRUE,"Error")</f>
        <v>1</v>
      </c>
      <c r="AC468" s="109" t="b">
        <f>IF(E468=FIRE0902!E77,TRUE,"Error")</f>
        <v>1</v>
      </c>
      <c r="AD468" s="109" t="b">
        <f>IF(F468=FIRE0902!F77,TRUE,"Error")</f>
        <v>1</v>
      </c>
      <c r="AE468" s="109" t="b">
        <f>IF(G468=FIRE0902!G77,TRUE,"Error")</f>
        <v>1</v>
      </c>
      <c r="AF468" s="109" t="b">
        <f>IF(H468=FIRE0902!H77,TRUE,"Error")</f>
        <v>1</v>
      </c>
      <c r="AG468" s="109" t="b">
        <f>IF(I468=FIRE0902!I77,TRUE,"Error")</f>
        <v>1</v>
      </c>
      <c r="AH468" s="109" t="b">
        <f>IF(J468=FIRE0902!J77,TRUE,"Error")</f>
        <v>1</v>
      </c>
      <c r="AI468" s="109" t="b">
        <f>IF(K468=FIRE0902!K77,TRUE,"Error")</f>
        <v>1</v>
      </c>
      <c r="AJ468" s="109" t="b">
        <f>IF(L468=FIRE0902!L77,TRUE,"Error")</f>
        <v>1</v>
      </c>
      <c r="AK468" s="109" t="b">
        <f>IF(M468=FIRE0902!M77,TRUE,"Error")</f>
        <v>1</v>
      </c>
      <c r="AL468" s="109" t="b">
        <f>IF(N468=FIRE0902!N77,TRUE,"Error")</f>
        <v>1</v>
      </c>
      <c r="AM468" s="109" t="b">
        <f>IF(O468=FIRE0902!O77,TRUE,"Error")</f>
        <v>1</v>
      </c>
      <c r="AN468" s="109" t="b">
        <f>IF(P468=FIRE0902!P77,TRUE,"Error")</f>
        <v>1</v>
      </c>
      <c r="AO468" s="109" t="b">
        <f>IF(Q468=FIRE0902!Q77,TRUE,"Error")</f>
        <v>1</v>
      </c>
      <c r="AP468" s="109" t="b">
        <f>IF(R468=FIRE0902!R77,TRUE,"Error")</f>
        <v>1</v>
      </c>
      <c r="AQ468" s="109" t="str">
        <f>IF(S468=FIRE0902!S77,TRUE,"Error")</f>
        <v>Error</v>
      </c>
      <c r="AR468" s="109" t="str">
        <f>IF(T468=FIRE0902!T77,TRUE,"Error")</f>
        <v>Error</v>
      </c>
      <c r="AS468" s="109" t="b">
        <f>IF(U468=FIRE0902!U77,TRUE,"Error")</f>
        <v>1</v>
      </c>
      <c r="AT468" s="109" t="b">
        <f>IF(V468=FIRE0902!V77,TRUE,"Error")</f>
        <v>1</v>
      </c>
      <c r="AU468" s="109" t="b">
        <f>IF(W468=FIRE0902!W77,TRUE,"Error")</f>
        <v>1</v>
      </c>
    </row>
    <row r="469" spans="1:47" x14ac:dyDescent="0.2">
      <c r="A469" s="109" t="s">
        <v>64</v>
      </c>
      <c r="B469" s="109" t="s">
        <v>60</v>
      </c>
      <c r="C469" s="109"/>
      <c r="D469" s="109">
        <f>VLOOKUP($B469,$A$278:$W$284,'QA checks'!D$393,FALSE)</f>
        <v>211</v>
      </c>
      <c r="E469" s="109">
        <f>VLOOKUP($B469,$A$278:$W$284,'QA checks'!E$393,FALSE)</f>
        <v>213</v>
      </c>
      <c r="F469" s="109">
        <f>VLOOKUP($B469,$A$278:$W$284,'QA checks'!F$393,FALSE)</f>
        <v>201</v>
      </c>
      <c r="G469" s="109">
        <f>VLOOKUP($B469,$A$278:$W$284,'QA checks'!G$393,FALSE)</f>
        <v>222</v>
      </c>
      <c r="H469" s="109">
        <f>VLOOKUP($B469,$A$278:$W$284,'QA checks'!H$393,FALSE)</f>
        <v>214</v>
      </c>
      <c r="I469" s="109">
        <f>VLOOKUP($B469,$A$278:$W$284,'QA checks'!I$393,FALSE)</f>
        <v>219</v>
      </c>
      <c r="J469" s="109">
        <f>VLOOKUP($B469,$A$278:$W$284,'QA checks'!J$393,FALSE)</f>
        <v>229</v>
      </c>
      <c r="K469" s="109">
        <f>VLOOKUP($B469,$A$278:$W$284,'QA checks'!K$393,FALSE)</f>
        <v>218</v>
      </c>
      <c r="L469" s="109">
        <f>VLOOKUP($B469,$A$278:$W$284,'QA checks'!L$393,FALSE)</f>
        <v>219</v>
      </c>
      <c r="M469" s="109">
        <f>VLOOKUP($B469,$A$278:$W$284,'QA checks'!M$393,FALSE)</f>
        <v>201</v>
      </c>
      <c r="N469" s="109">
        <f>VLOOKUP($B469,$A$278:$W$284,'QA checks'!N$393,FALSE)</f>
        <v>116</v>
      </c>
      <c r="O469" s="109">
        <f>VLOOKUP($B469,$A$278:$W$284,'QA checks'!O$393,FALSE)</f>
        <v>164</v>
      </c>
      <c r="P469" s="109">
        <f>VLOOKUP($B469,$A$278:$W$284,'QA checks'!P$393,FALSE)</f>
        <v>161</v>
      </c>
      <c r="Q469" s="109">
        <f>VLOOKUP($B469,$A$278:$W$284,'QA checks'!Q$393,FALSE)</f>
        <v>177</v>
      </c>
      <c r="R469" s="109">
        <f>VLOOKUP($B469,$A$278:$W$284,'QA checks'!R$393,FALSE)</f>
        <v>149</v>
      </c>
      <c r="S469" s="109">
        <f>VLOOKUP($B469,$A$278:$W$284,'QA checks'!S$393,FALSE)</f>
        <v>2914</v>
      </c>
      <c r="T469" s="109">
        <f>VLOOKUP($B469,$A$278:$W$284,'QA checks'!T$393,FALSE)</f>
        <v>0</v>
      </c>
      <c r="U469" s="109">
        <f>VLOOKUP($B469,$A$278:$W$284,'QA checks'!U$393,FALSE)</f>
        <v>0</v>
      </c>
      <c r="V469" s="109">
        <f>VLOOKUP($B469,$A$278:$W$284,'QA checks'!V$393,FALSE)</f>
        <v>0</v>
      </c>
      <c r="W469" s="109">
        <f>VLOOKUP($B469,$A$278:$W$284,'QA checks'!W$393,FALSE)</f>
        <v>0</v>
      </c>
      <c r="Y469" s="109" t="s">
        <v>64</v>
      </c>
      <c r="Z469" s="109" t="s">
        <v>60</v>
      </c>
      <c r="AA469" s="109"/>
      <c r="AB469" s="109" t="b">
        <f>IF(D469=FIRE0902!D78,TRUE,"Error")</f>
        <v>1</v>
      </c>
      <c r="AC469" s="109" t="b">
        <f>IF(E469=FIRE0902!E78,TRUE,"Error")</f>
        <v>1</v>
      </c>
      <c r="AD469" s="109" t="b">
        <f>IF(F469=FIRE0902!F78,TRUE,"Error")</f>
        <v>1</v>
      </c>
      <c r="AE469" s="109" t="b">
        <f>IF(G469=FIRE0902!G78,TRUE,"Error")</f>
        <v>1</v>
      </c>
      <c r="AF469" s="109" t="b">
        <f>IF(H469=FIRE0902!H78,TRUE,"Error")</f>
        <v>1</v>
      </c>
      <c r="AG469" s="109" t="b">
        <f>IF(I469=FIRE0902!I78,TRUE,"Error")</f>
        <v>1</v>
      </c>
      <c r="AH469" s="109" t="b">
        <f>IF(J469=FIRE0902!J78,TRUE,"Error")</f>
        <v>1</v>
      </c>
      <c r="AI469" s="109" t="b">
        <f>IF(K469=FIRE0902!K78,TRUE,"Error")</f>
        <v>1</v>
      </c>
      <c r="AJ469" s="109" t="b">
        <f>IF(L469=FIRE0902!L78,TRUE,"Error")</f>
        <v>1</v>
      </c>
      <c r="AK469" s="109" t="b">
        <f>IF(M469=FIRE0902!M78,TRUE,"Error")</f>
        <v>1</v>
      </c>
      <c r="AL469" s="109" t="b">
        <f>IF(N469=FIRE0902!N78,TRUE,"Error")</f>
        <v>1</v>
      </c>
      <c r="AM469" s="109" t="b">
        <f>IF(O469=FIRE0902!O78,TRUE,"Error")</f>
        <v>1</v>
      </c>
      <c r="AN469" s="109" t="b">
        <f>IF(P469=FIRE0902!P78,TRUE,"Error")</f>
        <v>1</v>
      </c>
      <c r="AO469" s="109" t="b">
        <f>IF(Q469=FIRE0902!Q78,TRUE,"Error")</f>
        <v>1</v>
      </c>
      <c r="AP469" s="109" t="b">
        <f>IF(R469=FIRE0902!R78,TRUE,"Error")</f>
        <v>1</v>
      </c>
      <c r="AQ469" s="109" t="str">
        <f>IF(S469=FIRE0902!S78,TRUE,"Error")</f>
        <v>Error</v>
      </c>
      <c r="AR469" s="109" t="str">
        <f>IF(T469=FIRE0902!T78,TRUE,"Error")</f>
        <v>Error</v>
      </c>
      <c r="AS469" s="109" t="b">
        <f>IF(U469=FIRE0902!U78,TRUE,"Error")</f>
        <v>1</v>
      </c>
      <c r="AT469" s="109" t="b">
        <f>IF(V469=FIRE0902!V78,TRUE,"Error")</f>
        <v>1</v>
      </c>
      <c r="AU469" s="109" t="b">
        <f>IF(W469=FIRE0902!W78,TRUE,"Error")</f>
        <v>1</v>
      </c>
    </row>
    <row r="470" spans="1:47" x14ac:dyDescent="0.2">
      <c r="A470" s="109" t="s">
        <v>64</v>
      </c>
      <c r="B470" s="109" t="s">
        <v>61</v>
      </c>
      <c r="C470" s="109"/>
      <c r="D470" s="109">
        <f>VLOOKUP($B470,$A$278:$W$284,'QA checks'!D$393,FALSE)</f>
        <v>2256</v>
      </c>
      <c r="E470" s="109">
        <f>VLOOKUP($B470,$A$278:$W$284,'QA checks'!E$393,FALSE)</f>
        <v>2214</v>
      </c>
      <c r="F470" s="109">
        <f>VLOOKUP($B470,$A$278:$W$284,'QA checks'!F$393,FALSE)</f>
        <v>1940</v>
      </c>
      <c r="G470" s="109">
        <f>VLOOKUP($B470,$A$278:$W$284,'QA checks'!G$393,FALSE)</f>
        <v>2037</v>
      </c>
      <c r="H470" s="109">
        <f>VLOOKUP($B470,$A$278:$W$284,'QA checks'!H$393,FALSE)</f>
        <v>1983</v>
      </c>
      <c r="I470" s="109">
        <f>VLOOKUP($B470,$A$278:$W$284,'QA checks'!I$393,FALSE)</f>
        <v>2001</v>
      </c>
      <c r="J470" s="109">
        <f>VLOOKUP($B470,$A$278:$W$284,'QA checks'!J$393,FALSE)</f>
        <v>2118</v>
      </c>
      <c r="K470" s="109">
        <f>VLOOKUP($B470,$A$278:$W$284,'QA checks'!K$393,FALSE)</f>
        <v>2151</v>
      </c>
      <c r="L470" s="109">
        <f>VLOOKUP($B470,$A$278:$W$284,'QA checks'!L$393,FALSE)</f>
        <v>2021</v>
      </c>
      <c r="M470" s="109">
        <f>VLOOKUP($B470,$A$278:$W$284,'QA checks'!M$393,FALSE)</f>
        <v>2054</v>
      </c>
      <c r="N470" s="109">
        <f>VLOOKUP($B470,$A$278:$W$284,'QA checks'!N$393,FALSE)</f>
        <v>1256</v>
      </c>
      <c r="O470" s="109">
        <f>VLOOKUP($B470,$A$278:$W$284,'QA checks'!O$393,FALSE)</f>
        <v>1855</v>
      </c>
      <c r="P470" s="109">
        <f>VLOOKUP($B470,$A$278:$W$284,'QA checks'!P$393,FALSE)</f>
        <v>1976</v>
      </c>
      <c r="Q470" s="109">
        <f>VLOOKUP($B470,$A$278:$W$284,'QA checks'!Q$393,FALSE)</f>
        <v>1995</v>
      </c>
      <c r="R470" s="109">
        <f>VLOOKUP($B470,$A$278:$W$284,'QA checks'!R$393,FALSE)</f>
        <v>1875</v>
      </c>
      <c r="S470" s="109">
        <f>VLOOKUP($B470,$A$278:$W$284,'QA checks'!S$393,FALSE)</f>
        <v>29732</v>
      </c>
      <c r="T470" s="109">
        <f>VLOOKUP($B470,$A$278:$W$284,'QA checks'!T$393,FALSE)</f>
        <v>0</v>
      </c>
      <c r="U470" s="109">
        <f>VLOOKUP($B470,$A$278:$W$284,'QA checks'!U$393,FALSE)</f>
        <v>0</v>
      </c>
      <c r="V470" s="109">
        <f>VLOOKUP($B470,$A$278:$W$284,'QA checks'!V$393,FALSE)</f>
        <v>0</v>
      </c>
      <c r="W470" s="109">
        <f>VLOOKUP($B470,$A$278:$W$284,'QA checks'!W$393,FALSE)</f>
        <v>0</v>
      </c>
      <c r="Y470" s="109" t="s">
        <v>64</v>
      </c>
      <c r="Z470" s="109" t="s">
        <v>61</v>
      </c>
      <c r="AA470" s="109"/>
      <c r="AB470" s="109" t="b">
        <f>IF(D470=FIRE0902!D79,TRUE,"Error")</f>
        <v>1</v>
      </c>
      <c r="AC470" s="109" t="b">
        <f>IF(E470=FIRE0902!E79,TRUE,"Error")</f>
        <v>1</v>
      </c>
      <c r="AD470" s="109" t="b">
        <f>IF(F470=FIRE0902!F79,TRUE,"Error")</f>
        <v>1</v>
      </c>
      <c r="AE470" s="109" t="b">
        <f>IF(G470=FIRE0902!G79,TRUE,"Error")</f>
        <v>1</v>
      </c>
      <c r="AF470" s="109" t="b">
        <f>IF(H470=FIRE0902!H79,TRUE,"Error")</f>
        <v>1</v>
      </c>
      <c r="AG470" s="109" t="b">
        <f>IF(I470=FIRE0902!I79,TRUE,"Error")</f>
        <v>1</v>
      </c>
      <c r="AH470" s="109" t="b">
        <f>IF(J470=FIRE0902!J79,TRUE,"Error")</f>
        <v>1</v>
      </c>
      <c r="AI470" s="109" t="b">
        <f>IF(K470=FIRE0902!K79,TRUE,"Error")</f>
        <v>1</v>
      </c>
      <c r="AJ470" s="109" t="b">
        <f>IF(L470=FIRE0902!L79,TRUE,"Error")</f>
        <v>1</v>
      </c>
      <c r="AK470" s="109" t="b">
        <f>IF(M470=FIRE0902!M79,TRUE,"Error")</f>
        <v>1</v>
      </c>
      <c r="AL470" s="109" t="b">
        <f>IF(N470=FIRE0902!N79,TRUE,"Error")</f>
        <v>1</v>
      </c>
      <c r="AM470" s="109" t="b">
        <f>IF(O470=FIRE0902!O79,TRUE,"Error")</f>
        <v>1</v>
      </c>
      <c r="AN470" s="109" t="b">
        <f>IF(P470=FIRE0902!P79,TRUE,"Error")</f>
        <v>1</v>
      </c>
      <c r="AO470" s="109" t="b">
        <f>IF(Q470=FIRE0902!Q79,TRUE,"Error")</f>
        <v>1</v>
      </c>
      <c r="AP470" s="109" t="b">
        <f>IF(R470=FIRE0902!R79,TRUE,"Error")</f>
        <v>1</v>
      </c>
      <c r="AQ470" s="109" t="str">
        <f>IF(S470=FIRE0902!S79,TRUE,"Error")</f>
        <v>Error</v>
      </c>
      <c r="AR470" s="109" t="str">
        <f>IF(T470=FIRE0902!T79,TRUE,"Error")</f>
        <v>Error</v>
      </c>
      <c r="AS470" s="109" t="b">
        <f>IF(U470=FIRE0902!U79,TRUE,"Error")</f>
        <v>1</v>
      </c>
      <c r="AT470" s="109" t="b">
        <f>IF(V470=FIRE0902!V79,TRUE,"Error")</f>
        <v>1</v>
      </c>
      <c r="AU470" s="109" t="b">
        <f>IF(W470=FIRE0902!W79,TRUE,"Error")</f>
        <v>1</v>
      </c>
    </row>
    <row r="471" spans="1:47" x14ac:dyDescent="0.2">
      <c r="A471" s="109" t="s">
        <v>64</v>
      </c>
      <c r="B471" s="109" t="s">
        <v>62</v>
      </c>
      <c r="C471" s="109"/>
      <c r="D471" s="109">
        <f>VLOOKUP($B471,$A$278:$W$284,'QA checks'!D$393,FALSE)</f>
        <v>12007</v>
      </c>
      <c r="E471" s="109">
        <f>VLOOKUP($B471,$A$278:$W$284,'QA checks'!E$393,FALSE)</f>
        <v>10035</v>
      </c>
      <c r="F471" s="109">
        <f>VLOOKUP($B471,$A$278:$W$284,'QA checks'!F$393,FALSE)</f>
        <v>8761</v>
      </c>
      <c r="G471" s="109">
        <f>VLOOKUP($B471,$A$278:$W$284,'QA checks'!G$393,FALSE)</f>
        <v>7466</v>
      </c>
      <c r="H471" s="109">
        <f>VLOOKUP($B471,$A$278:$W$284,'QA checks'!H$393,FALSE)</f>
        <v>6535</v>
      </c>
      <c r="I471" s="109">
        <f>VLOOKUP($B471,$A$278:$W$284,'QA checks'!I$393,FALSE)</f>
        <v>6818</v>
      </c>
      <c r="J471" s="109">
        <f>VLOOKUP($B471,$A$278:$W$284,'QA checks'!J$393,FALSE)</f>
        <v>7147</v>
      </c>
      <c r="K471" s="109">
        <f>VLOOKUP($B471,$A$278:$W$284,'QA checks'!K$393,FALSE)</f>
        <v>7476</v>
      </c>
      <c r="L471" s="109">
        <f>VLOOKUP($B471,$A$278:$W$284,'QA checks'!L$393,FALSE)</f>
        <v>7929</v>
      </c>
      <c r="M471" s="109">
        <f>VLOOKUP($B471,$A$278:$W$284,'QA checks'!M$393,FALSE)</f>
        <v>8063</v>
      </c>
      <c r="N471" s="109">
        <f>VLOOKUP($B471,$A$278:$W$284,'QA checks'!N$393,FALSE)</f>
        <v>5738</v>
      </c>
      <c r="O471" s="109">
        <f>VLOOKUP($B471,$A$278:$W$284,'QA checks'!O$393,FALSE)</f>
        <v>7898</v>
      </c>
      <c r="P471" s="109">
        <f>VLOOKUP($B471,$A$278:$W$284,'QA checks'!P$393,FALSE)</f>
        <v>9053</v>
      </c>
      <c r="Q471" s="109">
        <f>VLOOKUP($B471,$A$278:$W$284,'QA checks'!Q$393,FALSE)</f>
        <v>8959</v>
      </c>
      <c r="R471" s="109">
        <f>VLOOKUP($B471,$A$278:$W$284,'QA checks'!R$393,FALSE)</f>
        <v>9266</v>
      </c>
      <c r="S471" s="109">
        <f>VLOOKUP($B471,$A$278:$W$284,'QA checks'!S$393,FALSE)</f>
        <v>123151</v>
      </c>
      <c r="T471" s="109">
        <f>VLOOKUP($B471,$A$278:$W$284,'QA checks'!T$393,FALSE)</f>
        <v>0</v>
      </c>
      <c r="U471" s="109">
        <f>VLOOKUP($B471,$A$278:$W$284,'QA checks'!U$393,FALSE)</f>
        <v>0</v>
      </c>
      <c r="V471" s="109">
        <f>VLOOKUP($B471,$A$278:$W$284,'QA checks'!V$393,FALSE)</f>
        <v>0</v>
      </c>
      <c r="W471" s="109">
        <f>VLOOKUP($B471,$A$278:$W$284,'QA checks'!W$393,FALSE)</f>
        <v>0</v>
      </c>
      <c r="Y471" s="109" t="s">
        <v>64</v>
      </c>
      <c r="Z471" s="109" t="s">
        <v>62</v>
      </c>
      <c r="AA471" s="109"/>
      <c r="AB471" s="109" t="b">
        <f>IF(D471=FIRE0902!D80,TRUE,"Error")</f>
        <v>1</v>
      </c>
      <c r="AC471" s="109" t="b">
        <f>IF(E471=FIRE0902!E80,TRUE,"Error")</f>
        <v>1</v>
      </c>
      <c r="AD471" s="109" t="b">
        <f>IF(F471=FIRE0902!F80,TRUE,"Error")</f>
        <v>1</v>
      </c>
      <c r="AE471" s="109" t="b">
        <f>IF(G471=FIRE0902!G80,TRUE,"Error")</f>
        <v>1</v>
      </c>
      <c r="AF471" s="109" t="b">
        <f>IF(H471=FIRE0902!H80,TRUE,"Error")</f>
        <v>1</v>
      </c>
      <c r="AG471" s="109" t="b">
        <f>IF(I471=FIRE0902!I80,TRUE,"Error")</f>
        <v>1</v>
      </c>
      <c r="AH471" s="109" t="b">
        <f>IF(J471=FIRE0902!J80,TRUE,"Error")</f>
        <v>1</v>
      </c>
      <c r="AI471" s="109" t="b">
        <f>IF(K471=FIRE0902!K80,TRUE,"Error")</f>
        <v>1</v>
      </c>
      <c r="AJ471" s="109" t="b">
        <f>IF(L471=FIRE0902!L80,TRUE,"Error")</f>
        <v>1</v>
      </c>
      <c r="AK471" s="109" t="b">
        <f>IF(M471=FIRE0902!M80,TRUE,"Error")</f>
        <v>1</v>
      </c>
      <c r="AL471" s="109" t="b">
        <f>IF(N471=FIRE0902!N80,TRUE,"Error")</f>
        <v>1</v>
      </c>
      <c r="AM471" s="109" t="b">
        <f>IF(O471=FIRE0902!O80,TRUE,"Error")</f>
        <v>1</v>
      </c>
      <c r="AN471" s="109" t="b">
        <f>IF(P471=FIRE0902!P80,TRUE,"Error")</f>
        <v>1</v>
      </c>
      <c r="AO471" s="109" t="b">
        <f>IF(Q471=FIRE0902!Q80,TRUE,"Error")</f>
        <v>1</v>
      </c>
      <c r="AP471" s="109" t="b">
        <f>IF(R471=FIRE0902!R80,TRUE,"Error")</f>
        <v>1</v>
      </c>
      <c r="AQ471" s="109" t="str">
        <f>IF(S471=FIRE0902!S80,TRUE,"Error")</f>
        <v>Error</v>
      </c>
      <c r="AR471" s="109" t="str">
        <f>IF(T471=FIRE0902!T80,TRUE,"Error")</f>
        <v>Error</v>
      </c>
      <c r="AS471" s="109" t="b">
        <f>IF(U471=FIRE0902!U80,TRUE,"Error")</f>
        <v>1</v>
      </c>
      <c r="AT471" s="109" t="b">
        <f>IF(V471=FIRE0902!V80,TRUE,"Error")</f>
        <v>1</v>
      </c>
      <c r="AU471" s="109" t="b">
        <f>IF(W471=FIRE0902!W80,TRUE,"Error")</f>
        <v>1</v>
      </c>
    </row>
    <row r="472" spans="1:47" x14ac:dyDescent="0.2">
      <c r="A472" s="109" t="s">
        <v>64</v>
      </c>
      <c r="B472" s="109" t="s">
        <v>63</v>
      </c>
      <c r="C472" s="109"/>
      <c r="D472" s="109">
        <f>VLOOKUP($B472,$A$278:$W$284,'QA checks'!D$393,FALSE)</f>
        <v>1673</v>
      </c>
      <c r="E472" s="109">
        <f>VLOOKUP($B472,$A$278:$W$284,'QA checks'!E$393,FALSE)</f>
        <v>1266</v>
      </c>
      <c r="F472" s="109">
        <f>VLOOKUP($B472,$A$278:$W$284,'QA checks'!F$393,FALSE)</f>
        <v>968</v>
      </c>
      <c r="G472" s="109">
        <f>VLOOKUP($B472,$A$278:$W$284,'QA checks'!G$393,FALSE)</f>
        <v>757</v>
      </c>
      <c r="H472" s="109">
        <f>VLOOKUP($B472,$A$278:$W$284,'QA checks'!H$393,FALSE)</f>
        <v>794</v>
      </c>
      <c r="I472" s="109">
        <f>VLOOKUP($B472,$A$278:$W$284,'QA checks'!I$393,FALSE)</f>
        <v>698</v>
      </c>
      <c r="J472" s="109">
        <f>VLOOKUP($B472,$A$278:$W$284,'QA checks'!J$393,FALSE)</f>
        <v>772</v>
      </c>
      <c r="K472" s="109">
        <f>VLOOKUP($B472,$A$278:$W$284,'QA checks'!K$393,FALSE)</f>
        <v>703</v>
      </c>
      <c r="L472" s="109">
        <f>VLOOKUP($B472,$A$278:$W$284,'QA checks'!L$393,FALSE)</f>
        <v>679</v>
      </c>
      <c r="M472" s="109">
        <f>VLOOKUP($B472,$A$278:$W$284,'QA checks'!M$393,FALSE)</f>
        <v>685</v>
      </c>
      <c r="N472" s="109">
        <f>VLOOKUP($B472,$A$278:$W$284,'QA checks'!N$393,FALSE)</f>
        <v>467</v>
      </c>
      <c r="O472" s="109">
        <f>VLOOKUP($B472,$A$278:$W$284,'QA checks'!O$393,FALSE)</f>
        <v>635</v>
      </c>
      <c r="P472" s="109">
        <f>VLOOKUP($B472,$A$278:$W$284,'QA checks'!P$393,FALSE)</f>
        <v>707</v>
      </c>
      <c r="Q472" s="109">
        <f>VLOOKUP($B472,$A$278:$W$284,'QA checks'!Q$393,FALSE)</f>
        <v>677</v>
      </c>
      <c r="R472" s="109">
        <f>VLOOKUP($B472,$A$278:$W$284,'QA checks'!R$393,FALSE)</f>
        <v>621</v>
      </c>
      <c r="S472" s="109">
        <f>VLOOKUP($B472,$A$278:$W$284,'QA checks'!S$393,FALSE)</f>
        <v>12102</v>
      </c>
      <c r="T472" s="109">
        <f>VLOOKUP($B472,$A$278:$W$284,'QA checks'!T$393,FALSE)</f>
        <v>0</v>
      </c>
      <c r="U472" s="109">
        <f>VLOOKUP($B472,$A$278:$W$284,'QA checks'!U$393,FALSE)</f>
        <v>0</v>
      </c>
      <c r="V472" s="109">
        <f>VLOOKUP($B472,$A$278:$W$284,'QA checks'!V$393,FALSE)</f>
        <v>0</v>
      </c>
      <c r="W472" s="109">
        <f>VLOOKUP($B472,$A$278:$W$284,'QA checks'!W$393,FALSE)</f>
        <v>0</v>
      </c>
      <c r="Y472" s="109" t="s">
        <v>64</v>
      </c>
      <c r="Z472" s="109" t="s">
        <v>63</v>
      </c>
      <c r="AA472" s="109"/>
      <c r="AB472" s="109" t="b">
        <f>IF(D472=FIRE0902!D81,TRUE,"Error")</f>
        <v>1</v>
      </c>
      <c r="AC472" s="109" t="b">
        <f>IF(E472=FIRE0902!E81,TRUE,"Error")</f>
        <v>1</v>
      </c>
      <c r="AD472" s="109" t="b">
        <f>IF(F472=FIRE0902!F81,TRUE,"Error")</f>
        <v>1</v>
      </c>
      <c r="AE472" s="109" t="b">
        <f>IF(G472=FIRE0902!G81,TRUE,"Error")</f>
        <v>1</v>
      </c>
      <c r="AF472" s="109" t="b">
        <f>IF(H472=FIRE0902!H81,TRUE,"Error")</f>
        <v>1</v>
      </c>
      <c r="AG472" s="109" t="b">
        <f>IF(I472=FIRE0902!I81,TRUE,"Error")</f>
        <v>1</v>
      </c>
      <c r="AH472" s="109" t="b">
        <f>IF(J472=FIRE0902!J81,TRUE,"Error")</f>
        <v>1</v>
      </c>
      <c r="AI472" s="109" t="b">
        <f>IF(K472=FIRE0902!K81,TRUE,"Error")</f>
        <v>1</v>
      </c>
      <c r="AJ472" s="109" t="b">
        <f>IF(L472=FIRE0902!L81,TRUE,"Error")</f>
        <v>1</v>
      </c>
      <c r="AK472" s="109" t="b">
        <f>IF(M472=FIRE0902!M81,TRUE,"Error")</f>
        <v>1</v>
      </c>
      <c r="AL472" s="109" t="b">
        <f>IF(N472=FIRE0902!N81,TRUE,"Error")</f>
        <v>1</v>
      </c>
      <c r="AM472" s="109" t="b">
        <f>IF(O472=FIRE0902!O81,TRUE,"Error")</f>
        <v>1</v>
      </c>
      <c r="AN472" s="109" t="b">
        <f>IF(P472=FIRE0902!P81,TRUE,"Error")</f>
        <v>1</v>
      </c>
      <c r="AO472" s="109" t="b">
        <f>IF(Q472=FIRE0902!Q81,TRUE,"Error")</f>
        <v>1</v>
      </c>
      <c r="AP472" s="109" t="b">
        <f>IF(R472=FIRE0902!R81,TRUE,"Error")</f>
        <v>1</v>
      </c>
      <c r="AQ472" s="109" t="str">
        <f>IF(S472=FIRE0902!S81,TRUE,"Error")</f>
        <v>Error</v>
      </c>
      <c r="AR472" s="109" t="str">
        <f>IF(T472=FIRE0902!T81,TRUE,"Error")</f>
        <v>Error</v>
      </c>
      <c r="AS472" s="109" t="b">
        <f>IF(U472=FIRE0902!U81,TRUE,"Error")</f>
        <v>1</v>
      </c>
      <c r="AT472" s="109" t="b">
        <f>IF(V472=FIRE0902!V81,TRUE,"Error")</f>
        <v>1</v>
      </c>
      <c r="AU472" s="109" t="b">
        <f>IF(W472=FIRE0902!W81,TRUE,"Error")</f>
        <v>1</v>
      </c>
    </row>
    <row r="473" spans="1:47" x14ac:dyDescent="0.2">
      <c r="A473" s="109" t="s">
        <v>64</v>
      </c>
      <c r="B473" s="109" t="s">
        <v>23</v>
      </c>
      <c r="C473" s="109"/>
      <c r="D473" s="109">
        <f>VLOOKUP($B473,$A$278:$W$284,'QA checks'!D$393,FALSE)</f>
        <v>0</v>
      </c>
      <c r="E473" s="109">
        <f>VLOOKUP($B473,$A$278:$W$284,'QA checks'!E$393,FALSE)</f>
        <v>0</v>
      </c>
      <c r="F473" s="109">
        <f>VLOOKUP($B473,$A$278:$W$284,'QA checks'!F$393,FALSE)</f>
        <v>360</v>
      </c>
      <c r="G473" s="109">
        <f>VLOOKUP($B473,$A$278:$W$284,'QA checks'!G$393,FALSE)</f>
        <v>302</v>
      </c>
      <c r="H473" s="109">
        <f>VLOOKUP($B473,$A$278:$W$284,'QA checks'!H$393,FALSE)</f>
        <v>285</v>
      </c>
      <c r="I473" s="109">
        <f>VLOOKUP($B473,$A$278:$W$284,'QA checks'!I$393,FALSE)</f>
        <v>260</v>
      </c>
      <c r="J473" s="109">
        <f>VLOOKUP($B473,$A$278:$W$284,'QA checks'!J$393,FALSE)</f>
        <v>265</v>
      </c>
      <c r="K473" s="109">
        <f>VLOOKUP($B473,$A$278:$W$284,'QA checks'!K$393,FALSE)</f>
        <v>247</v>
      </c>
      <c r="L473" s="109">
        <f>VLOOKUP($B473,$A$278:$W$284,'QA checks'!L$393,FALSE)</f>
        <v>237</v>
      </c>
      <c r="M473" s="109">
        <f>VLOOKUP($B473,$A$278:$W$284,'QA checks'!M$393,FALSE)</f>
        <v>268</v>
      </c>
      <c r="N473" s="109">
        <f>VLOOKUP($B473,$A$278:$W$284,'QA checks'!N$393,FALSE)</f>
        <v>148</v>
      </c>
      <c r="O473" s="109">
        <f>VLOOKUP($B473,$A$278:$W$284,'QA checks'!O$393,FALSE)</f>
        <v>214</v>
      </c>
      <c r="P473" s="109">
        <f>VLOOKUP($B473,$A$278:$W$284,'QA checks'!P$393,FALSE)</f>
        <v>215</v>
      </c>
      <c r="Q473" s="109">
        <f>VLOOKUP($B473,$A$278:$W$284,'QA checks'!Q$393,FALSE)</f>
        <v>285</v>
      </c>
      <c r="R473" s="109">
        <f>VLOOKUP($B473,$A$278:$W$284,'QA checks'!R$393,FALSE)</f>
        <v>261</v>
      </c>
      <c r="S473" s="109">
        <f>VLOOKUP($B473,$A$278:$W$284,'QA checks'!S$393,FALSE)</f>
        <v>3347</v>
      </c>
      <c r="T473" s="109">
        <f>VLOOKUP($B473,$A$278:$W$284,'QA checks'!T$393,FALSE)</f>
        <v>0</v>
      </c>
      <c r="U473" s="109">
        <f>VLOOKUP($B473,$A$278:$W$284,'QA checks'!U$393,FALSE)</f>
        <v>0</v>
      </c>
      <c r="V473" s="109">
        <f>VLOOKUP($B473,$A$278:$W$284,'QA checks'!V$393,FALSE)</f>
        <v>0</v>
      </c>
      <c r="W473" s="109">
        <f>VLOOKUP($B473,$A$278:$W$284,'QA checks'!W$393,FALSE)</f>
        <v>0</v>
      </c>
      <c r="Y473" s="109" t="s">
        <v>64</v>
      </c>
      <c r="Z473" s="109" t="s">
        <v>23</v>
      </c>
      <c r="AA473" s="109"/>
      <c r="AB473" s="109" t="b">
        <f>IF(D473=FIRE0902!D82,TRUE,"Error")</f>
        <v>1</v>
      </c>
      <c r="AC473" s="109" t="b">
        <f>IF(E473=FIRE0902!E82,TRUE,"Error")</f>
        <v>1</v>
      </c>
      <c r="AD473" s="109" t="b">
        <f>IF(F473=FIRE0902!F82,TRUE,"Error")</f>
        <v>1</v>
      </c>
      <c r="AE473" s="109" t="b">
        <f>IF(G473=FIRE0902!G82,TRUE,"Error")</f>
        <v>1</v>
      </c>
      <c r="AF473" s="109" t="b">
        <f>IF(H473=FIRE0902!H82,TRUE,"Error")</f>
        <v>1</v>
      </c>
      <c r="AG473" s="109" t="b">
        <f>IF(I473=FIRE0902!I82,TRUE,"Error")</f>
        <v>1</v>
      </c>
      <c r="AH473" s="109" t="b">
        <f>IF(J473=FIRE0902!J82,TRUE,"Error")</f>
        <v>1</v>
      </c>
      <c r="AI473" s="109" t="b">
        <f>IF(K473=FIRE0902!K82,TRUE,"Error")</f>
        <v>1</v>
      </c>
      <c r="AJ473" s="109" t="b">
        <f>IF(L473=FIRE0902!L82,TRUE,"Error")</f>
        <v>1</v>
      </c>
      <c r="AK473" s="109" t="b">
        <f>IF(M473=FIRE0902!M82,TRUE,"Error")</f>
        <v>1</v>
      </c>
      <c r="AL473" s="109" t="b">
        <f>IF(N473=FIRE0902!N82,TRUE,"Error")</f>
        <v>1</v>
      </c>
      <c r="AM473" s="109" t="b">
        <f>IF(O473=FIRE0902!O82,TRUE,"Error")</f>
        <v>1</v>
      </c>
      <c r="AN473" s="109" t="b">
        <f>IF(P473=FIRE0902!P82,TRUE,"Error")</f>
        <v>1</v>
      </c>
      <c r="AO473" s="109" t="b">
        <f>IF(Q473=FIRE0902!Q82,TRUE,"Error")</f>
        <v>1</v>
      </c>
      <c r="AP473" s="109" t="b">
        <f>IF(R473=FIRE0902!R82,TRUE,"Error")</f>
        <v>1</v>
      </c>
      <c r="AQ473" s="109" t="str">
        <f>IF(S473=FIRE0902!S82,TRUE,"Error")</f>
        <v>Error</v>
      </c>
      <c r="AR473" s="109" t="str">
        <f>IF(T473=FIRE0902!T82,TRUE,"Error")</f>
        <v>Error</v>
      </c>
      <c r="AS473" s="109" t="b">
        <f>IF(U473=FIRE0902!U82,TRUE,"Error")</f>
        <v>1</v>
      </c>
      <c r="AT473" s="109" t="b">
        <f>IF(V473=FIRE0902!V82,TRUE,"Error")</f>
        <v>1</v>
      </c>
      <c r="AU473" s="109" t="b">
        <f>IF(W473=FIRE0902!W82,TRUE,"Error")</f>
        <v>1</v>
      </c>
    </row>
    <row r="474" spans="1:47" x14ac:dyDescent="0.2">
      <c r="A474" s="109" t="s">
        <v>65</v>
      </c>
      <c r="B474" s="109" t="s">
        <v>12</v>
      </c>
      <c r="C474" s="109"/>
      <c r="D474" s="109">
        <f>VLOOKUP($A474,$A$317:$W$325,'QA checks'!D$393,FALSE)</f>
        <v>5109</v>
      </c>
      <c r="E474" s="109">
        <f>VLOOKUP($A474,$A$317:$W$325,'QA checks'!E$393,FALSE)</f>
        <v>5034</v>
      </c>
      <c r="F474" s="109">
        <f>VLOOKUP($A474,$A$317:$W$325,'QA checks'!F$393,FALSE)</f>
        <v>3844</v>
      </c>
      <c r="G474" s="109">
        <f>VLOOKUP($A474,$A$317:$W$325,'QA checks'!G$393,FALSE)</f>
        <v>3719</v>
      </c>
      <c r="H474" s="109">
        <f>VLOOKUP($A474,$A$317:$W$325,'QA checks'!H$393,FALSE)</f>
        <v>3973</v>
      </c>
      <c r="I474" s="109">
        <f>VLOOKUP($A474,$A$317:$W$325,'QA checks'!I$393,FALSE)</f>
        <v>3998</v>
      </c>
      <c r="J474" s="109">
        <f>VLOOKUP($A474,$A$317:$W$325,'QA checks'!J$393,FALSE)</f>
        <v>4057</v>
      </c>
      <c r="K474" s="109">
        <f>VLOOKUP($A474,$A$317:$W$325,'QA checks'!K$393,FALSE)</f>
        <v>4151</v>
      </c>
      <c r="L474" s="109">
        <f>VLOOKUP($A474,$A$317:$W$325,'QA checks'!L$393,FALSE)</f>
        <v>4187</v>
      </c>
      <c r="M474" s="109">
        <f>VLOOKUP($A474,$A$317:$W$325,'QA checks'!M$393,FALSE)</f>
        <v>4432</v>
      </c>
      <c r="N474" s="109">
        <f>VLOOKUP($A474,$A$317:$W$325,'QA checks'!N$393,FALSE)</f>
        <v>4004</v>
      </c>
      <c r="O474" s="109">
        <f>VLOOKUP($A474,$A$317:$W$325,'QA checks'!O$393,FALSE)</f>
        <v>5220</v>
      </c>
      <c r="P474" s="109">
        <f>VLOOKUP($A474,$A$317:$W$325,'QA checks'!P$393,FALSE)</f>
        <v>5135</v>
      </c>
      <c r="Q474" s="109">
        <f>VLOOKUP($A474,$A$317:$W$325,'QA checks'!Q$393,FALSE)</f>
        <v>5001</v>
      </c>
      <c r="R474" s="109">
        <f>VLOOKUP($A474,$A$317:$W$325,'QA checks'!R$393,FALSE)</f>
        <v>4868</v>
      </c>
      <c r="S474" s="109">
        <f>VLOOKUP($A474,$A$317:$W$325,'QA checks'!S$393,FALSE)</f>
        <v>66732</v>
      </c>
      <c r="T474" s="109">
        <f>VLOOKUP($A474,$A$317:$W$325,'QA checks'!T$393,FALSE)</f>
        <v>0</v>
      </c>
      <c r="U474" s="109">
        <f>VLOOKUP($A474,$A$317:$W$325,'QA checks'!U$393,FALSE)</f>
        <v>0</v>
      </c>
      <c r="V474" s="109">
        <f>VLOOKUP($A474,$A$317:$W$325,'QA checks'!V$393,FALSE)</f>
        <v>0</v>
      </c>
      <c r="W474" s="109">
        <f>VLOOKUP($A474,$A$317:$W$325,'QA checks'!W$393,FALSE)</f>
        <v>0</v>
      </c>
      <c r="Y474" s="109" t="s">
        <v>65</v>
      </c>
      <c r="Z474" s="109" t="s">
        <v>12</v>
      </c>
      <c r="AA474" s="109"/>
      <c r="AB474" s="109" t="b">
        <f>IF(D474=FIRE0902!D83,TRUE,"Error")</f>
        <v>1</v>
      </c>
      <c r="AC474" s="109" t="b">
        <f>IF(E474=FIRE0902!E83,TRUE,"Error")</f>
        <v>1</v>
      </c>
      <c r="AD474" s="109" t="b">
        <f>IF(F474=FIRE0902!F83,TRUE,"Error")</f>
        <v>1</v>
      </c>
      <c r="AE474" s="109" t="b">
        <f>IF(G474=FIRE0902!G83,TRUE,"Error")</f>
        <v>1</v>
      </c>
      <c r="AF474" s="109" t="b">
        <f>IF(H474=FIRE0902!H83,TRUE,"Error")</f>
        <v>1</v>
      </c>
      <c r="AG474" s="109" t="b">
        <f>IF(I474=FIRE0902!I83,TRUE,"Error")</f>
        <v>1</v>
      </c>
      <c r="AH474" s="109" t="b">
        <f>IF(J474=FIRE0902!J83,TRUE,"Error")</f>
        <v>1</v>
      </c>
      <c r="AI474" s="109" t="b">
        <f>IF(K474=FIRE0902!K83,TRUE,"Error")</f>
        <v>1</v>
      </c>
      <c r="AJ474" s="109" t="b">
        <f>IF(L474=FIRE0902!L83,TRUE,"Error")</f>
        <v>1</v>
      </c>
      <c r="AK474" s="109" t="b">
        <f>IF(M474=FIRE0902!M83,TRUE,"Error")</f>
        <v>1</v>
      </c>
      <c r="AL474" s="109" t="b">
        <f>IF(N474=FIRE0902!N83,TRUE,"Error")</f>
        <v>1</v>
      </c>
      <c r="AM474" s="109" t="b">
        <f>IF(O474=FIRE0902!O83,TRUE,"Error")</f>
        <v>1</v>
      </c>
      <c r="AN474" s="109" t="b">
        <f>IF(P474=FIRE0902!P83,TRUE,"Error")</f>
        <v>1</v>
      </c>
      <c r="AO474" s="109" t="b">
        <f>IF(Q474=FIRE0902!Q83,TRUE,"Error")</f>
        <v>1</v>
      </c>
      <c r="AP474" s="109" t="b">
        <f>IF(R474=FIRE0902!R83,TRUE,"Error")</f>
        <v>1</v>
      </c>
      <c r="AQ474" s="109" t="str">
        <f>IF(S474=FIRE0902!S83,TRUE,"Error")</f>
        <v>Error</v>
      </c>
      <c r="AR474" s="109" t="str">
        <f>IF(T474=FIRE0902!T83,TRUE,"Error")</f>
        <v>Error</v>
      </c>
      <c r="AS474" s="109" t="b">
        <f>IF(U474=FIRE0902!U83,TRUE,"Error")</f>
        <v>1</v>
      </c>
      <c r="AT474" s="109" t="b">
        <f>IF(V474=FIRE0902!V83,TRUE,"Error")</f>
        <v>1</v>
      </c>
      <c r="AU474" s="109" t="b">
        <f>IF(W474=FIRE0902!W83,TRUE,"Error")</f>
        <v>1</v>
      </c>
    </row>
    <row r="475" spans="1:47" x14ac:dyDescent="0.2">
      <c r="A475" s="109" t="s">
        <v>65</v>
      </c>
      <c r="B475" s="109" t="s">
        <v>66</v>
      </c>
      <c r="C475" s="109"/>
      <c r="D475" s="109">
        <f>VLOOKUP($B475,$A$317:$W$325,'QA checks'!D$393,FALSE)</f>
        <v>1359</v>
      </c>
      <c r="E475" s="109">
        <f>VLOOKUP($B475,$A$317:$W$325,'QA checks'!E$393,FALSE)</f>
        <v>1425</v>
      </c>
      <c r="F475" s="109">
        <f>VLOOKUP($B475,$A$317:$W$325,'QA checks'!F$393,FALSE)</f>
        <v>650</v>
      </c>
      <c r="G475" s="109">
        <f>VLOOKUP($B475,$A$317:$W$325,'QA checks'!G$393,FALSE)</f>
        <v>632</v>
      </c>
      <c r="H475" s="109">
        <f>VLOOKUP($B475,$A$317:$W$325,'QA checks'!H$393,FALSE)</f>
        <v>624</v>
      </c>
      <c r="I475" s="109">
        <f>VLOOKUP($B475,$A$317:$W$325,'QA checks'!I$393,FALSE)</f>
        <v>606</v>
      </c>
      <c r="J475" s="109">
        <f>VLOOKUP($B475,$A$317:$W$325,'QA checks'!J$393,FALSE)</f>
        <v>566</v>
      </c>
      <c r="K475" s="109">
        <f>VLOOKUP($B475,$A$317:$W$325,'QA checks'!K$393,FALSE)</f>
        <v>571</v>
      </c>
      <c r="L475" s="109">
        <f>VLOOKUP($B475,$A$317:$W$325,'QA checks'!L$393,FALSE)</f>
        <v>575</v>
      </c>
      <c r="M475" s="109">
        <f>VLOOKUP($B475,$A$317:$W$325,'QA checks'!M$393,FALSE)</f>
        <v>555</v>
      </c>
      <c r="N475" s="109">
        <f>VLOOKUP($B475,$A$317:$W$325,'QA checks'!N$393,FALSE)</f>
        <v>645</v>
      </c>
      <c r="O475" s="109">
        <f>VLOOKUP($B475,$A$317:$W$325,'QA checks'!O$393,FALSE)</f>
        <v>694</v>
      </c>
      <c r="P475" s="109">
        <f>VLOOKUP($B475,$A$317:$W$325,'QA checks'!P$393,FALSE)</f>
        <v>650</v>
      </c>
      <c r="Q475" s="109">
        <f>VLOOKUP($B475,$A$317:$W$325,'QA checks'!Q$393,FALSE)</f>
        <v>629</v>
      </c>
      <c r="R475" s="109">
        <f>VLOOKUP($B475,$A$317:$W$325,'QA checks'!R$393,FALSE)</f>
        <v>582</v>
      </c>
      <c r="S475" s="109">
        <f>VLOOKUP($B475,$A$317:$W$325,'QA checks'!S$393,FALSE)</f>
        <v>10763</v>
      </c>
      <c r="T475" s="109">
        <f>VLOOKUP($B475,$A$317:$W$325,'QA checks'!T$393,FALSE)</f>
        <v>0</v>
      </c>
      <c r="U475" s="109">
        <f>VLOOKUP($B475,$A$317:$W$325,'QA checks'!U$393,FALSE)</f>
        <v>0</v>
      </c>
      <c r="V475" s="109">
        <f>VLOOKUP($B475,$A$317:$W$325,'QA checks'!V$393,FALSE)</f>
        <v>0</v>
      </c>
      <c r="W475" s="109">
        <f>VLOOKUP($B475,$A$317:$W$325,'QA checks'!W$393,FALSE)</f>
        <v>0</v>
      </c>
      <c r="Y475" s="109" t="s">
        <v>65</v>
      </c>
      <c r="Z475" s="109" t="s">
        <v>66</v>
      </c>
      <c r="AA475" s="109"/>
      <c r="AB475" s="109" t="b">
        <f>IF(D475=FIRE0902!D84,TRUE,"Error")</f>
        <v>1</v>
      </c>
      <c r="AC475" s="109" t="b">
        <f>IF(E475=FIRE0902!E84,TRUE,"Error")</f>
        <v>1</v>
      </c>
      <c r="AD475" s="109" t="b">
        <f>IF(F475=FIRE0902!F84,TRUE,"Error")</f>
        <v>1</v>
      </c>
      <c r="AE475" s="109" t="b">
        <f>IF(G475=FIRE0902!G84,TRUE,"Error")</f>
        <v>1</v>
      </c>
      <c r="AF475" s="109" t="b">
        <f>IF(H475=FIRE0902!H84,TRUE,"Error")</f>
        <v>1</v>
      </c>
      <c r="AG475" s="109" t="b">
        <f>IF(I475=FIRE0902!I84,TRUE,"Error")</f>
        <v>1</v>
      </c>
      <c r="AH475" s="109" t="b">
        <f>IF(J475=FIRE0902!J84,TRUE,"Error")</f>
        <v>1</v>
      </c>
      <c r="AI475" s="109" t="b">
        <f>IF(K475=FIRE0902!K84,TRUE,"Error")</f>
        <v>1</v>
      </c>
      <c r="AJ475" s="109" t="b">
        <f>IF(L475=FIRE0902!L84,TRUE,"Error")</f>
        <v>1</v>
      </c>
      <c r="AK475" s="109" t="b">
        <f>IF(M475=FIRE0902!M84,TRUE,"Error")</f>
        <v>1</v>
      </c>
      <c r="AL475" s="109" t="b">
        <f>IF(N475=FIRE0902!N84,TRUE,"Error")</f>
        <v>1</v>
      </c>
      <c r="AM475" s="109" t="b">
        <f>IF(O475=FIRE0902!O84,TRUE,"Error")</f>
        <v>1</v>
      </c>
      <c r="AN475" s="109" t="b">
        <f>IF(P475=FIRE0902!P84,TRUE,"Error")</f>
        <v>1</v>
      </c>
      <c r="AO475" s="109" t="b">
        <f>IF(Q475=FIRE0902!Q84,TRUE,"Error")</f>
        <v>1</v>
      </c>
      <c r="AP475" s="109" t="b">
        <f>IF(R475=FIRE0902!R84,TRUE,"Error")</f>
        <v>1</v>
      </c>
      <c r="AQ475" s="109" t="str">
        <f>IF(S475=FIRE0902!S84,TRUE,"Error")</f>
        <v>Error</v>
      </c>
      <c r="AR475" s="109" t="str">
        <f>IF(T475=FIRE0902!T84,TRUE,"Error")</f>
        <v>Error</v>
      </c>
      <c r="AS475" s="109" t="b">
        <f>IF(U475=FIRE0902!U84,TRUE,"Error")</f>
        <v>1</v>
      </c>
      <c r="AT475" s="109" t="b">
        <f>IF(V475=FIRE0902!V84,TRUE,"Error")</f>
        <v>1</v>
      </c>
      <c r="AU475" s="109" t="b">
        <f>IF(W475=FIRE0902!W84,TRUE,"Error")</f>
        <v>1</v>
      </c>
    </row>
    <row r="476" spans="1:47" x14ac:dyDescent="0.2">
      <c r="A476" s="109" t="s">
        <v>65</v>
      </c>
      <c r="B476" s="109" t="s">
        <v>67</v>
      </c>
      <c r="C476" s="109"/>
      <c r="D476" s="109">
        <f>VLOOKUP($B476,$A$317:$W$325,'QA checks'!D$393,FALSE)</f>
        <v>46</v>
      </c>
      <c r="E476" s="109">
        <f>VLOOKUP($B476,$A$317:$W$325,'QA checks'!E$393,FALSE)</f>
        <v>50</v>
      </c>
      <c r="F476" s="109">
        <f>VLOOKUP($B476,$A$317:$W$325,'QA checks'!F$393,FALSE)</f>
        <v>40</v>
      </c>
      <c r="G476" s="109">
        <f>VLOOKUP($B476,$A$317:$W$325,'QA checks'!G$393,FALSE)</f>
        <v>58</v>
      </c>
      <c r="H476" s="109">
        <f>VLOOKUP($B476,$A$317:$W$325,'QA checks'!H$393,FALSE)</f>
        <v>46</v>
      </c>
      <c r="I476" s="109">
        <f>VLOOKUP($B476,$A$317:$W$325,'QA checks'!I$393,FALSE)</f>
        <v>45</v>
      </c>
      <c r="J476" s="109">
        <f>VLOOKUP($B476,$A$317:$W$325,'QA checks'!J$393,FALSE)</f>
        <v>40</v>
      </c>
      <c r="K476" s="109">
        <f>VLOOKUP($B476,$A$317:$W$325,'QA checks'!K$393,FALSE)</f>
        <v>49</v>
      </c>
      <c r="L476" s="109">
        <f>VLOOKUP($B476,$A$317:$W$325,'QA checks'!L$393,FALSE)</f>
        <v>49</v>
      </c>
      <c r="M476" s="109">
        <f>VLOOKUP($B476,$A$317:$W$325,'QA checks'!M$393,FALSE)</f>
        <v>55</v>
      </c>
      <c r="N476" s="109">
        <f>VLOOKUP($B476,$A$317:$W$325,'QA checks'!N$393,FALSE)</f>
        <v>36</v>
      </c>
      <c r="O476" s="109">
        <f>VLOOKUP($B476,$A$317:$W$325,'QA checks'!O$393,FALSE)</f>
        <v>71</v>
      </c>
      <c r="P476" s="109">
        <f>VLOOKUP($B476,$A$317:$W$325,'QA checks'!P$393,FALSE)</f>
        <v>40</v>
      </c>
      <c r="Q476" s="109">
        <f>VLOOKUP($B476,$A$317:$W$325,'QA checks'!Q$393,FALSE)</f>
        <v>37</v>
      </c>
      <c r="R476" s="109">
        <f>VLOOKUP($B476,$A$317:$W$325,'QA checks'!R$393,FALSE)</f>
        <v>35</v>
      </c>
      <c r="S476" s="109">
        <f>VLOOKUP($B476,$A$317:$W$325,'QA checks'!S$393,FALSE)</f>
        <v>697</v>
      </c>
      <c r="T476" s="109">
        <f>VLOOKUP($B476,$A$317:$W$325,'QA checks'!T$393,FALSE)</f>
        <v>0</v>
      </c>
      <c r="U476" s="109">
        <f>VLOOKUP($B476,$A$317:$W$325,'QA checks'!U$393,FALSE)</f>
        <v>0</v>
      </c>
      <c r="V476" s="109">
        <f>VLOOKUP($B476,$A$317:$W$325,'QA checks'!V$393,FALSE)</f>
        <v>0</v>
      </c>
      <c r="W476" s="109">
        <f>VLOOKUP($B476,$A$317:$W$325,'QA checks'!W$393,FALSE)</f>
        <v>0</v>
      </c>
      <c r="Y476" s="109" t="s">
        <v>65</v>
      </c>
      <c r="Z476" s="109" t="s">
        <v>67</v>
      </c>
      <c r="AA476" s="109"/>
      <c r="AB476" s="109" t="b">
        <f>IF(D476=FIRE0902!D85,TRUE,"Error")</f>
        <v>1</v>
      </c>
      <c r="AC476" s="109" t="b">
        <f>IF(E476=FIRE0902!E85,TRUE,"Error")</f>
        <v>1</v>
      </c>
      <c r="AD476" s="109" t="b">
        <f>IF(F476=FIRE0902!F85,TRUE,"Error")</f>
        <v>1</v>
      </c>
      <c r="AE476" s="109" t="b">
        <f>IF(G476=FIRE0902!G85,TRUE,"Error")</f>
        <v>1</v>
      </c>
      <c r="AF476" s="109" t="b">
        <f>IF(H476=FIRE0902!H85,TRUE,"Error")</f>
        <v>1</v>
      </c>
      <c r="AG476" s="109" t="b">
        <f>IF(I476=FIRE0902!I85,TRUE,"Error")</f>
        <v>1</v>
      </c>
      <c r="AH476" s="109" t="b">
        <f>IF(J476=FIRE0902!J85,TRUE,"Error")</f>
        <v>1</v>
      </c>
      <c r="AI476" s="109" t="b">
        <f>IF(K476=FIRE0902!K85,TRUE,"Error")</f>
        <v>1</v>
      </c>
      <c r="AJ476" s="109" t="b">
        <f>IF(L476=FIRE0902!L85,TRUE,"Error")</f>
        <v>1</v>
      </c>
      <c r="AK476" s="109" t="b">
        <f>IF(M476=FIRE0902!M85,TRUE,"Error")</f>
        <v>1</v>
      </c>
      <c r="AL476" s="109" t="b">
        <f>IF(N476=FIRE0902!N85,TRUE,"Error")</f>
        <v>1</v>
      </c>
      <c r="AM476" s="109" t="b">
        <f>IF(O476=FIRE0902!O85,TRUE,"Error")</f>
        <v>1</v>
      </c>
      <c r="AN476" s="109" t="b">
        <f>IF(P476=FIRE0902!P85,TRUE,"Error")</f>
        <v>1</v>
      </c>
      <c r="AO476" s="109" t="b">
        <f>IF(Q476=FIRE0902!Q85,TRUE,"Error")</f>
        <v>1</v>
      </c>
      <c r="AP476" s="109" t="b">
        <f>IF(R476=FIRE0902!R85,TRUE,"Error")</f>
        <v>1</v>
      </c>
      <c r="AQ476" s="109" t="str">
        <f>IF(S476=FIRE0902!S85,TRUE,"Error")</f>
        <v>Error</v>
      </c>
      <c r="AR476" s="109" t="str">
        <f>IF(T476=FIRE0902!T85,TRUE,"Error")</f>
        <v>Error</v>
      </c>
      <c r="AS476" s="109" t="b">
        <f>IF(U476=FIRE0902!U85,TRUE,"Error")</f>
        <v>1</v>
      </c>
      <c r="AT476" s="109" t="b">
        <f>IF(V476=FIRE0902!V85,TRUE,"Error")</f>
        <v>1</v>
      </c>
      <c r="AU476" s="109" t="b">
        <f>IF(W476=FIRE0902!W85,TRUE,"Error")</f>
        <v>1</v>
      </c>
    </row>
    <row r="477" spans="1:47" x14ac:dyDescent="0.2">
      <c r="A477" s="109" t="s">
        <v>65</v>
      </c>
      <c r="B477" s="109" t="s">
        <v>68</v>
      </c>
      <c r="C477" s="109"/>
      <c r="D477" s="109">
        <f>VLOOKUP($B477,$A$317:$W$325,'QA checks'!D$393,FALSE)</f>
        <v>91</v>
      </c>
      <c r="E477" s="109">
        <f>VLOOKUP($B477,$A$317:$W$325,'QA checks'!E$393,FALSE)</f>
        <v>122</v>
      </c>
      <c r="F477" s="109">
        <f>VLOOKUP($B477,$A$317:$W$325,'QA checks'!F$393,FALSE)</f>
        <v>141</v>
      </c>
      <c r="G477" s="109">
        <f>VLOOKUP($B477,$A$317:$W$325,'QA checks'!G$393,FALSE)</f>
        <v>148</v>
      </c>
      <c r="H477" s="109">
        <f>VLOOKUP($B477,$A$317:$W$325,'QA checks'!H$393,FALSE)</f>
        <v>148</v>
      </c>
      <c r="I477" s="109">
        <f>VLOOKUP($B477,$A$317:$W$325,'QA checks'!I$393,FALSE)</f>
        <v>139</v>
      </c>
      <c r="J477" s="109">
        <f>VLOOKUP($B477,$A$317:$W$325,'QA checks'!J$393,FALSE)</f>
        <v>149</v>
      </c>
      <c r="K477" s="109">
        <f>VLOOKUP($B477,$A$317:$W$325,'QA checks'!K$393,FALSE)</f>
        <v>139</v>
      </c>
      <c r="L477" s="109">
        <f>VLOOKUP($B477,$A$317:$W$325,'QA checks'!L$393,FALSE)</f>
        <v>166</v>
      </c>
      <c r="M477" s="109">
        <f>VLOOKUP($B477,$A$317:$W$325,'QA checks'!M$393,FALSE)</f>
        <v>211</v>
      </c>
      <c r="N477" s="109">
        <f>VLOOKUP($B477,$A$317:$W$325,'QA checks'!N$393,FALSE)</f>
        <v>219</v>
      </c>
      <c r="O477" s="109">
        <f>VLOOKUP($B477,$A$317:$W$325,'QA checks'!O$393,FALSE)</f>
        <v>219</v>
      </c>
      <c r="P477" s="109">
        <f>VLOOKUP($B477,$A$317:$W$325,'QA checks'!P$393,FALSE)</f>
        <v>218</v>
      </c>
      <c r="Q477" s="109">
        <f>VLOOKUP($B477,$A$317:$W$325,'QA checks'!Q$393,FALSE)</f>
        <v>260</v>
      </c>
      <c r="R477" s="109">
        <f>VLOOKUP($B477,$A$317:$W$325,'QA checks'!R$393,FALSE)</f>
        <v>227</v>
      </c>
      <c r="S477" s="109">
        <f>VLOOKUP($B477,$A$317:$W$325,'QA checks'!S$393,FALSE)</f>
        <v>2597</v>
      </c>
      <c r="T477" s="109">
        <f>VLOOKUP($B477,$A$317:$W$325,'QA checks'!T$393,FALSE)</f>
        <v>0</v>
      </c>
      <c r="U477" s="109">
        <f>VLOOKUP($B477,$A$317:$W$325,'QA checks'!U$393,FALSE)</f>
        <v>0</v>
      </c>
      <c r="V477" s="109">
        <f>VLOOKUP($B477,$A$317:$W$325,'QA checks'!V$393,FALSE)</f>
        <v>0</v>
      </c>
      <c r="W477" s="109">
        <f>VLOOKUP($B477,$A$317:$W$325,'QA checks'!W$393,FALSE)</f>
        <v>0</v>
      </c>
      <c r="Y477" s="109" t="s">
        <v>65</v>
      </c>
      <c r="Z477" s="109" t="s">
        <v>68</v>
      </c>
      <c r="AA477" s="109"/>
      <c r="AB477" s="109" t="b">
        <f>IF(D477=FIRE0902!D86,TRUE,"Error")</f>
        <v>1</v>
      </c>
      <c r="AC477" s="109" t="b">
        <f>IF(E477=FIRE0902!E86,TRUE,"Error")</f>
        <v>1</v>
      </c>
      <c r="AD477" s="109" t="b">
        <f>IF(F477=FIRE0902!F86,TRUE,"Error")</f>
        <v>1</v>
      </c>
      <c r="AE477" s="109" t="b">
        <f>IF(G477=FIRE0902!G86,TRUE,"Error")</f>
        <v>1</v>
      </c>
      <c r="AF477" s="109" t="b">
        <f>IF(H477=FIRE0902!H86,TRUE,"Error")</f>
        <v>1</v>
      </c>
      <c r="AG477" s="109" t="b">
        <f>IF(I477=FIRE0902!I86,TRUE,"Error")</f>
        <v>1</v>
      </c>
      <c r="AH477" s="109" t="b">
        <f>IF(J477=FIRE0902!J86,TRUE,"Error")</f>
        <v>1</v>
      </c>
      <c r="AI477" s="109" t="b">
        <f>IF(K477=FIRE0902!K86,TRUE,"Error")</f>
        <v>1</v>
      </c>
      <c r="AJ477" s="109" t="b">
        <f>IF(L477=FIRE0902!L86,TRUE,"Error")</f>
        <v>1</v>
      </c>
      <c r="AK477" s="109" t="b">
        <f>IF(M477=FIRE0902!M86,TRUE,"Error")</f>
        <v>1</v>
      </c>
      <c r="AL477" s="109" t="b">
        <f>IF(N477=FIRE0902!N86,TRUE,"Error")</f>
        <v>1</v>
      </c>
      <c r="AM477" s="109" t="b">
        <f>IF(O477=FIRE0902!O86,TRUE,"Error")</f>
        <v>1</v>
      </c>
      <c r="AN477" s="109" t="b">
        <f>IF(P477=FIRE0902!P86,TRUE,"Error")</f>
        <v>1</v>
      </c>
      <c r="AO477" s="109" t="b">
        <f>IF(Q477=FIRE0902!Q86,TRUE,"Error")</f>
        <v>1</v>
      </c>
      <c r="AP477" s="109" t="b">
        <f>IF(R477=FIRE0902!R86,TRUE,"Error")</f>
        <v>1</v>
      </c>
      <c r="AQ477" s="109" t="str">
        <f>IF(S477=FIRE0902!S86,TRUE,"Error")</f>
        <v>Error</v>
      </c>
      <c r="AR477" s="109" t="str">
        <f>IF(T477=FIRE0902!T86,TRUE,"Error")</f>
        <v>Error</v>
      </c>
      <c r="AS477" s="109" t="b">
        <f>IF(U477=FIRE0902!U86,TRUE,"Error")</f>
        <v>1</v>
      </c>
      <c r="AT477" s="109" t="b">
        <f>IF(V477=FIRE0902!V86,TRUE,"Error")</f>
        <v>1</v>
      </c>
      <c r="AU477" s="109" t="b">
        <f>IF(W477=FIRE0902!W86,TRUE,"Error")</f>
        <v>1</v>
      </c>
    </row>
    <row r="478" spans="1:47" x14ac:dyDescent="0.2">
      <c r="A478" s="109" t="s">
        <v>65</v>
      </c>
      <c r="B478" s="109" t="s">
        <v>69</v>
      </c>
      <c r="C478" s="109"/>
      <c r="D478" s="109">
        <f>VLOOKUP($B478,$A$317:$W$325,'QA checks'!D$393,FALSE)</f>
        <v>34</v>
      </c>
      <c r="E478" s="109">
        <f>VLOOKUP($B478,$A$317:$W$325,'QA checks'!E$393,FALSE)</f>
        <v>29</v>
      </c>
      <c r="F478" s="109">
        <f>VLOOKUP($B478,$A$317:$W$325,'QA checks'!F$393,FALSE)</f>
        <v>47</v>
      </c>
      <c r="G478" s="109">
        <f>VLOOKUP($B478,$A$317:$W$325,'QA checks'!G$393,FALSE)</f>
        <v>29</v>
      </c>
      <c r="H478" s="109">
        <f>VLOOKUP($B478,$A$317:$W$325,'QA checks'!H$393,FALSE)</f>
        <v>25</v>
      </c>
      <c r="I478" s="109">
        <f>VLOOKUP($B478,$A$317:$W$325,'QA checks'!I$393,FALSE)</f>
        <v>25</v>
      </c>
      <c r="J478" s="109">
        <f>VLOOKUP($B478,$A$317:$W$325,'QA checks'!J$393,FALSE)</f>
        <v>30</v>
      </c>
      <c r="K478" s="109">
        <f>VLOOKUP($B478,$A$317:$W$325,'QA checks'!K$393,FALSE)</f>
        <v>11</v>
      </c>
      <c r="L478" s="109">
        <f>VLOOKUP($B478,$A$317:$W$325,'QA checks'!L$393,FALSE)</f>
        <v>11</v>
      </c>
      <c r="M478" s="109">
        <f>VLOOKUP($B478,$A$317:$W$325,'QA checks'!M$393,FALSE)</f>
        <v>12</v>
      </c>
      <c r="N478" s="109">
        <f>VLOOKUP($B478,$A$317:$W$325,'QA checks'!N$393,FALSE)</f>
        <v>5</v>
      </c>
      <c r="O478" s="109">
        <f>VLOOKUP($B478,$A$317:$W$325,'QA checks'!O$393,FALSE)</f>
        <v>4</v>
      </c>
      <c r="P478" s="109">
        <f>VLOOKUP($B478,$A$317:$W$325,'QA checks'!P$393,FALSE)</f>
        <v>8</v>
      </c>
      <c r="Q478" s="109">
        <f>VLOOKUP($B478,$A$317:$W$325,'QA checks'!Q$393,FALSE)</f>
        <v>3</v>
      </c>
      <c r="R478" s="109">
        <f>VLOOKUP($B478,$A$317:$W$325,'QA checks'!R$393,FALSE)</f>
        <v>5</v>
      </c>
      <c r="S478" s="109">
        <f>VLOOKUP($B478,$A$317:$W$325,'QA checks'!S$393,FALSE)</f>
        <v>278</v>
      </c>
      <c r="T478" s="109">
        <f>VLOOKUP($B478,$A$317:$W$325,'QA checks'!T$393,FALSE)</f>
        <v>0</v>
      </c>
      <c r="U478" s="109">
        <f>VLOOKUP($B478,$A$317:$W$325,'QA checks'!U$393,FALSE)</f>
        <v>0</v>
      </c>
      <c r="V478" s="109">
        <f>VLOOKUP($B478,$A$317:$W$325,'QA checks'!V$393,FALSE)</f>
        <v>0</v>
      </c>
      <c r="W478" s="109">
        <f>VLOOKUP($B478,$A$317:$W$325,'QA checks'!W$393,FALSE)</f>
        <v>0</v>
      </c>
      <c r="Y478" s="109" t="s">
        <v>65</v>
      </c>
      <c r="Z478" s="109" t="s">
        <v>69</v>
      </c>
      <c r="AA478" s="109"/>
      <c r="AB478" s="109" t="b">
        <f>IF(D478=FIRE0902!D87,TRUE,"Error")</f>
        <v>1</v>
      </c>
      <c r="AC478" s="109" t="b">
        <f>IF(E478=FIRE0902!E87,TRUE,"Error")</f>
        <v>1</v>
      </c>
      <c r="AD478" s="109" t="b">
        <f>IF(F478=FIRE0902!F87,TRUE,"Error")</f>
        <v>1</v>
      </c>
      <c r="AE478" s="109" t="b">
        <f>IF(G478=FIRE0902!G87,TRUE,"Error")</f>
        <v>1</v>
      </c>
      <c r="AF478" s="109" t="b">
        <f>IF(H478=FIRE0902!H87,TRUE,"Error")</f>
        <v>1</v>
      </c>
      <c r="AG478" s="109" t="b">
        <f>IF(I478=FIRE0902!I87,TRUE,"Error")</f>
        <v>1</v>
      </c>
      <c r="AH478" s="109" t="b">
        <f>IF(J478=FIRE0902!J87,TRUE,"Error")</f>
        <v>1</v>
      </c>
      <c r="AI478" s="109" t="b">
        <f>IF(K478=FIRE0902!K87,TRUE,"Error")</f>
        <v>1</v>
      </c>
      <c r="AJ478" s="109" t="b">
        <f>IF(L478=FIRE0902!L87,TRUE,"Error")</f>
        <v>1</v>
      </c>
      <c r="AK478" s="109" t="b">
        <f>IF(M478=FIRE0902!M87,TRUE,"Error")</f>
        <v>1</v>
      </c>
      <c r="AL478" s="109" t="b">
        <f>IF(N478=FIRE0902!N87,TRUE,"Error")</f>
        <v>1</v>
      </c>
      <c r="AM478" s="109" t="b">
        <f>IF(O478=FIRE0902!O87,TRUE,"Error")</f>
        <v>1</v>
      </c>
      <c r="AN478" s="109" t="b">
        <f>IF(P478=FIRE0902!P87,TRUE,"Error")</f>
        <v>1</v>
      </c>
      <c r="AO478" s="109" t="b">
        <f>IF(Q478=FIRE0902!Q87,TRUE,"Error")</f>
        <v>1</v>
      </c>
      <c r="AP478" s="109" t="b">
        <f>IF(R478=FIRE0902!R87,TRUE,"Error")</f>
        <v>1</v>
      </c>
      <c r="AQ478" s="109" t="str">
        <f>IF(S478=FIRE0902!S87,TRUE,"Error")</f>
        <v>Error</v>
      </c>
      <c r="AR478" s="109" t="str">
        <f>IF(T478=FIRE0902!T87,TRUE,"Error")</f>
        <v>Error</v>
      </c>
      <c r="AS478" s="109" t="b">
        <f>IF(U478=FIRE0902!U87,TRUE,"Error")</f>
        <v>1</v>
      </c>
      <c r="AT478" s="109" t="b">
        <f>IF(V478=FIRE0902!V87,TRUE,"Error")</f>
        <v>1</v>
      </c>
      <c r="AU478" s="109" t="b">
        <f>IF(W478=FIRE0902!W87,TRUE,"Error")</f>
        <v>1</v>
      </c>
    </row>
    <row r="479" spans="1:47" x14ac:dyDescent="0.2">
      <c r="A479" s="109" t="s">
        <v>65</v>
      </c>
      <c r="B479" s="109" t="s">
        <v>70</v>
      </c>
      <c r="C479" s="109"/>
      <c r="D479" s="109">
        <f>VLOOKUP($B479,$A$317:$W$325,'QA checks'!D$393,FALSE)</f>
        <v>274</v>
      </c>
      <c r="E479" s="109">
        <f>VLOOKUP($B479,$A$317:$W$325,'QA checks'!E$393,FALSE)</f>
        <v>270</v>
      </c>
      <c r="F479" s="109">
        <f>VLOOKUP($B479,$A$317:$W$325,'QA checks'!F$393,FALSE)</f>
        <v>118</v>
      </c>
      <c r="G479" s="109">
        <f>VLOOKUP($B479,$A$317:$W$325,'QA checks'!G$393,FALSE)</f>
        <v>116</v>
      </c>
      <c r="H479" s="109">
        <f>VLOOKUP($B479,$A$317:$W$325,'QA checks'!H$393,FALSE)</f>
        <v>113</v>
      </c>
      <c r="I479" s="109">
        <f>VLOOKUP($B479,$A$317:$W$325,'QA checks'!I$393,FALSE)</f>
        <v>109</v>
      </c>
      <c r="J479" s="109">
        <f>VLOOKUP($B479,$A$317:$W$325,'QA checks'!J$393,FALSE)</f>
        <v>91</v>
      </c>
      <c r="K479" s="109">
        <f>VLOOKUP($B479,$A$317:$W$325,'QA checks'!K$393,FALSE)</f>
        <v>73</v>
      </c>
      <c r="L479" s="109">
        <f>VLOOKUP($B479,$A$317:$W$325,'QA checks'!L$393,FALSE)</f>
        <v>76</v>
      </c>
      <c r="M479" s="109">
        <f>VLOOKUP($B479,$A$317:$W$325,'QA checks'!M$393,FALSE)</f>
        <v>89</v>
      </c>
      <c r="N479" s="109">
        <f>VLOOKUP($B479,$A$317:$W$325,'QA checks'!N$393,FALSE)</f>
        <v>67</v>
      </c>
      <c r="O479" s="109">
        <f>VLOOKUP($B479,$A$317:$W$325,'QA checks'!O$393,FALSE)</f>
        <v>87</v>
      </c>
      <c r="P479" s="109">
        <f>VLOOKUP($B479,$A$317:$W$325,'QA checks'!P$393,FALSE)</f>
        <v>100</v>
      </c>
      <c r="Q479" s="109">
        <f>VLOOKUP($B479,$A$317:$W$325,'QA checks'!Q$393,FALSE)</f>
        <v>77</v>
      </c>
      <c r="R479" s="109">
        <f>VLOOKUP($B479,$A$317:$W$325,'QA checks'!R$393,FALSE)</f>
        <v>78</v>
      </c>
      <c r="S479" s="109">
        <f>VLOOKUP($B479,$A$317:$W$325,'QA checks'!S$393,FALSE)</f>
        <v>1738</v>
      </c>
      <c r="T479" s="109">
        <f>VLOOKUP($B479,$A$317:$W$325,'QA checks'!T$393,FALSE)</f>
        <v>0</v>
      </c>
      <c r="U479" s="109">
        <f>VLOOKUP($B479,$A$317:$W$325,'QA checks'!U$393,FALSE)</f>
        <v>0</v>
      </c>
      <c r="V479" s="109">
        <f>VLOOKUP($B479,$A$317:$W$325,'QA checks'!V$393,FALSE)</f>
        <v>0</v>
      </c>
      <c r="W479" s="109">
        <f>VLOOKUP($B479,$A$317:$W$325,'QA checks'!W$393,FALSE)</f>
        <v>0</v>
      </c>
      <c r="Y479" s="109" t="s">
        <v>65</v>
      </c>
      <c r="Z479" s="109" t="s">
        <v>70</v>
      </c>
      <c r="AA479" s="109"/>
      <c r="AB479" s="109" t="b">
        <f>IF(D479=FIRE0902!D88,TRUE,"Error")</f>
        <v>1</v>
      </c>
      <c r="AC479" s="109" t="b">
        <f>IF(E479=FIRE0902!E88,TRUE,"Error")</f>
        <v>1</v>
      </c>
      <c r="AD479" s="109" t="b">
        <f>IF(F479=FIRE0902!F88,TRUE,"Error")</f>
        <v>1</v>
      </c>
      <c r="AE479" s="109" t="b">
        <f>IF(G479=FIRE0902!G88,TRUE,"Error")</f>
        <v>1</v>
      </c>
      <c r="AF479" s="109" t="b">
        <f>IF(H479=FIRE0902!H88,TRUE,"Error")</f>
        <v>1</v>
      </c>
      <c r="AG479" s="109" t="b">
        <f>IF(I479=FIRE0902!I88,TRUE,"Error")</f>
        <v>1</v>
      </c>
      <c r="AH479" s="109" t="b">
        <f>IF(J479=FIRE0902!J88,TRUE,"Error")</f>
        <v>1</v>
      </c>
      <c r="AI479" s="109" t="b">
        <f>IF(K479=FIRE0902!K88,TRUE,"Error")</f>
        <v>1</v>
      </c>
      <c r="AJ479" s="109" t="b">
        <f>IF(L479=FIRE0902!L88,TRUE,"Error")</f>
        <v>1</v>
      </c>
      <c r="AK479" s="109" t="b">
        <f>IF(M479=FIRE0902!M88,TRUE,"Error")</f>
        <v>1</v>
      </c>
      <c r="AL479" s="109" t="b">
        <f>IF(N479=FIRE0902!N88,TRUE,"Error")</f>
        <v>1</v>
      </c>
      <c r="AM479" s="109" t="b">
        <f>IF(O479=FIRE0902!O88,TRUE,"Error")</f>
        <v>1</v>
      </c>
      <c r="AN479" s="109" t="b">
        <f>IF(P479=FIRE0902!P88,TRUE,"Error")</f>
        <v>1</v>
      </c>
      <c r="AO479" s="109" t="b">
        <f>IF(Q479=FIRE0902!Q88,TRUE,"Error")</f>
        <v>1</v>
      </c>
      <c r="AP479" s="109" t="b">
        <f>IF(R479=FIRE0902!R88,TRUE,"Error")</f>
        <v>1</v>
      </c>
      <c r="AQ479" s="109" t="str">
        <f>IF(S479=FIRE0902!S88,TRUE,"Error")</f>
        <v>Error</v>
      </c>
      <c r="AR479" s="109" t="str">
        <f>IF(T479=FIRE0902!T88,TRUE,"Error")</f>
        <v>Error</v>
      </c>
      <c r="AS479" s="109" t="b">
        <f>IF(U479=FIRE0902!U88,TRUE,"Error")</f>
        <v>1</v>
      </c>
      <c r="AT479" s="109" t="b">
        <f>IF(V479=FIRE0902!V88,TRUE,"Error")</f>
        <v>1</v>
      </c>
      <c r="AU479" s="109" t="b">
        <f>IF(W479=FIRE0902!W88,TRUE,"Error")</f>
        <v>1</v>
      </c>
    </row>
    <row r="480" spans="1:47" x14ac:dyDescent="0.2">
      <c r="A480" s="109" t="s">
        <v>65</v>
      </c>
      <c r="B480" s="109" t="s">
        <v>71</v>
      </c>
      <c r="C480" s="109"/>
      <c r="D480" s="109">
        <f>VLOOKUP($B480,$A$317:$W$325,'QA checks'!D$393,FALSE)</f>
        <v>1365</v>
      </c>
      <c r="E480" s="109">
        <f>VLOOKUP($B480,$A$317:$W$325,'QA checks'!E$393,FALSE)</f>
        <v>1381</v>
      </c>
      <c r="F480" s="109">
        <f>VLOOKUP($B480,$A$317:$W$325,'QA checks'!F$393,FALSE)</f>
        <v>1072</v>
      </c>
      <c r="G480" s="109">
        <f>VLOOKUP($B480,$A$317:$W$325,'QA checks'!G$393,FALSE)</f>
        <v>1020</v>
      </c>
      <c r="H480" s="109">
        <f>VLOOKUP($B480,$A$317:$W$325,'QA checks'!H$393,FALSE)</f>
        <v>1074</v>
      </c>
      <c r="I480" s="109">
        <f>VLOOKUP($B480,$A$317:$W$325,'QA checks'!I$393,FALSE)</f>
        <v>1139</v>
      </c>
      <c r="J480" s="109">
        <f>VLOOKUP($B480,$A$317:$W$325,'QA checks'!J$393,FALSE)</f>
        <v>1238</v>
      </c>
      <c r="K480" s="109">
        <f>VLOOKUP($B480,$A$317:$W$325,'QA checks'!K$393,FALSE)</f>
        <v>1254</v>
      </c>
      <c r="L480" s="109">
        <f>VLOOKUP($B480,$A$317:$W$325,'QA checks'!L$393,FALSE)</f>
        <v>1310</v>
      </c>
      <c r="M480" s="109">
        <f>VLOOKUP($B480,$A$317:$W$325,'QA checks'!M$393,FALSE)</f>
        <v>1233</v>
      </c>
      <c r="N480" s="109">
        <f>VLOOKUP($B480,$A$317:$W$325,'QA checks'!N$393,FALSE)</f>
        <v>1148</v>
      </c>
      <c r="O480" s="109">
        <f>VLOOKUP($B480,$A$317:$W$325,'QA checks'!O$393,FALSE)</f>
        <v>1521</v>
      </c>
      <c r="P480" s="109">
        <f>VLOOKUP($B480,$A$317:$W$325,'QA checks'!P$393,FALSE)</f>
        <v>1632</v>
      </c>
      <c r="Q480" s="109">
        <f>VLOOKUP($B480,$A$317:$W$325,'QA checks'!Q$393,FALSE)</f>
        <v>1747</v>
      </c>
      <c r="R480" s="109">
        <f>VLOOKUP($B480,$A$317:$W$325,'QA checks'!R$393,FALSE)</f>
        <v>1770</v>
      </c>
      <c r="S480" s="109">
        <f>VLOOKUP($B480,$A$317:$W$325,'QA checks'!S$393,FALSE)</f>
        <v>19904</v>
      </c>
      <c r="T480" s="109">
        <f>VLOOKUP($B480,$A$317:$W$325,'QA checks'!T$393,FALSE)</f>
        <v>0</v>
      </c>
      <c r="U480" s="109">
        <f>VLOOKUP($B480,$A$317:$W$325,'QA checks'!U$393,FALSE)</f>
        <v>0</v>
      </c>
      <c r="V480" s="109">
        <f>VLOOKUP($B480,$A$317:$W$325,'QA checks'!V$393,FALSE)</f>
        <v>0</v>
      </c>
      <c r="W480" s="109">
        <f>VLOOKUP($B480,$A$317:$W$325,'QA checks'!W$393,FALSE)</f>
        <v>0</v>
      </c>
      <c r="Y480" s="109" t="s">
        <v>65</v>
      </c>
      <c r="Z480" s="109" t="s">
        <v>71</v>
      </c>
      <c r="AA480" s="109"/>
      <c r="AB480" s="109" t="b">
        <f>IF(D480=FIRE0902!D89,TRUE,"Error")</f>
        <v>1</v>
      </c>
      <c r="AC480" s="109" t="b">
        <f>IF(E480=FIRE0902!E89,TRUE,"Error")</f>
        <v>1</v>
      </c>
      <c r="AD480" s="109" t="b">
        <f>IF(F480=FIRE0902!F89,TRUE,"Error")</f>
        <v>1</v>
      </c>
      <c r="AE480" s="109" t="b">
        <f>IF(G480=FIRE0902!G89,TRUE,"Error")</f>
        <v>1</v>
      </c>
      <c r="AF480" s="109" t="b">
        <f>IF(H480=FIRE0902!H89,TRUE,"Error")</f>
        <v>1</v>
      </c>
      <c r="AG480" s="109" t="b">
        <f>IF(I480=FIRE0902!I89,TRUE,"Error")</f>
        <v>1</v>
      </c>
      <c r="AH480" s="109" t="b">
        <f>IF(J480=FIRE0902!J89,TRUE,"Error")</f>
        <v>1</v>
      </c>
      <c r="AI480" s="109" t="b">
        <f>IF(K480=FIRE0902!K89,TRUE,"Error")</f>
        <v>1</v>
      </c>
      <c r="AJ480" s="109" t="b">
        <f>IF(L480=FIRE0902!L89,TRUE,"Error")</f>
        <v>1</v>
      </c>
      <c r="AK480" s="109" t="b">
        <f>IF(M480=FIRE0902!M89,TRUE,"Error")</f>
        <v>1</v>
      </c>
      <c r="AL480" s="109" t="b">
        <f>IF(N480=FIRE0902!N89,TRUE,"Error")</f>
        <v>1</v>
      </c>
      <c r="AM480" s="109" t="b">
        <f>IF(O480=FIRE0902!O89,TRUE,"Error")</f>
        <v>1</v>
      </c>
      <c r="AN480" s="109" t="b">
        <f>IF(P480=FIRE0902!P89,TRUE,"Error")</f>
        <v>1</v>
      </c>
      <c r="AO480" s="109" t="b">
        <f>IF(Q480=FIRE0902!Q89,TRUE,"Error")</f>
        <v>1</v>
      </c>
      <c r="AP480" s="109" t="b">
        <f>IF(R480=FIRE0902!R89,TRUE,"Error")</f>
        <v>1</v>
      </c>
      <c r="AQ480" s="109" t="str">
        <f>IF(S480=FIRE0902!S89,TRUE,"Error")</f>
        <v>Error</v>
      </c>
      <c r="AR480" s="109" t="str">
        <f>IF(T480=FIRE0902!T89,TRUE,"Error")</f>
        <v>Error</v>
      </c>
      <c r="AS480" s="109" t="b">
        <f>IF(U480=FIRE0902!U89,TRUE,"Error")</f>
        <v>1</v>
      </c>
      <c r="AT480" s="109" t="b">
        <f>IF(V480=FIRE0902!V89,TRUE,"Error")</f>
        <v>1</v>
      </c>
      <c r="AU480" s="109" t="b">
        <f>IF(W480=FIRE0902!W89,TRUE,"Error")</f>
        <v>1</v>
      </c>
    </row>
    <row r="481" spans="1:47" x14ac:dyDescent="0.2">
      <c r="A481" s="109" t="s">
        <v>65</v>
      </c>
      <c r="B481" s="109" t="s">
        <v>72</v>
      </c>
      <c r="C481" s="109"/>
      <c r="D481" s="109">
        <f>VLOOKUP($B481,$A$317:$W$325,'QA checks'!D$393,FALSE)</f>
        <v>90</v>
      </c>
      <c r="E481" s="109">
        <f>VLOOKUP($B481,$A$317:$W$325,'QA checks'!E$393,FALSE)</f>
        <v>93</v>
      </c>
      <c r="F481" s="109">
        <f>VLOOKUP($B481,$A$317:$W$325,'QA checks'!F$393,FALSE)</f>
        <v>79</v>
      </c>
      <c r="G481" s="109">
        <f>VLOOKUP($B481,$A$317:$W$325,'QA checks'!G$393,FALSE)</f>
        <v>62</v>
      </c>
      <c r="H481" s="109">
        <f>VLOOKUP($B481,$A$317:$W$325,'QA checks'!H$393,FALSE)</f>
        <v>76</v>
      </c>
      <c r="I481" s="109">
        <f>VLOOKUP($B481,$A$317:$W$325,'QA checks'!I$393,FALSE)</f>
        <v>76</v>
      </c>
      <c r="J481" s="109">
        <f>VLOOKUP($B481,$A$317:$W$325,'QA checks'!J$393,FALSE)</f>
        <v>73</v>
      </c>
      <c r="K481" s="109">
        <f>VLOOKUP($B481,$A$317:$W$325,'QA checks'!K$393,FALSE)</f>
        <v>71</v>
      </c>
      <c r="L481" s="109">
        <f>VLOOKUP($B481,$A$317:$W$325,'QA checks'!L$393,FALSE)</f>
        <v>79</v>
      </c>
      <c r="M481" s="109">
        <f>VLOOKUP($B481,$A$317:$W$325,'QA checks'!M$393,FALSE)</f>
        <v>78</v>
      </c>
      <c r="N481" s="109">
        <f>VLOOKUP($B481,$A$317:$W$325,'QA checks'!N$393,FALSE)</f>
        <v>64</v>
      </c>
      <c r="O481" s="109">
        <f>VLOOKUP($B481,$A$317:$W$325,'QA checks'!O$393,FALSE)</f>
        <v>70</v>
      </c>
      <c r="P481" s="109">
        <f>VLOOKUP($B481,$A$317:$W$325,'QA checks'!P$393,FALSE)</f>
        <v>90</v>
      </c>
      <c r="Q481" s="109">
        <f>VLOOKUP($B481,$A$317:$W$325,'QA checks'!Q$393,FALSE)</f>
        <v>90</v>
      </c>
      <c r="R481" s="109">
        <f>VLOOKUP($B481,$A$317:$W$325,'QA checks'!R$393,FALSE)</f>
        <v>93</v>
      </c>
      <c r="S481" s="109">
        <f>VLOOKUP($B481,$A$317:$W$325,'QA checks'!S$393,FALSE)</f>
        <v>1184</v>
      </c>
      <c r="T481" s="109">
        <f>VLOOKUP($B481,$A$317:$W$325,'QA checks'!T$393,FALSE)</f>
        <v>0</v>
      </c>
      <c r="U481" s="109">
        <f>VLOOKUP($B481,$A$317:$W$325,'QA checks'!U$393,FALSE)</f>
        <v>0</v>
      </c>
      <c r="V481" s="109">
        <f>VLOOKUP($B481,$A$317:$W$325,'QA checks'!V$393,FALSE)</f>
        <v>0</v>
      </c>
      <c r="W481" s="109">
        <f>VLOOKUP($B481,$A$317:$W$325,'QA checks'!W$393,FALSE)</f>
        <v>0</v>
      </c>
      <c r="Y481" s="109" t="s">
        <v>65</v>
      </c>
      <c r="Z481" s="109" t="s">
        <v>72</v>
      </c>
      <c r="AA481" s="109"/>
      <c r="AB481" s="109" t="b">
        <f>IF(D481=FIRE0902!D90,TRUE,"Error")</f>
        <v>1</v>
      </c>
      <c r="AC481" s="109" t="b">
        <f>IF(E481=FIRE0902!E90,TRUE,"Error")</f>
        <v>1</v>
      </c>
      <c r="AD481" s="109" t="b">
        <f>IF(F481=FIRE0902!F90,TRUE,"Error")</f>
        <v>1</v>
      </c>
      <c r="AE481" s="109" t="b">
        <f>IF(G481=FIRE0902!G90,TRUE,"Error")</f>
        <v>1</v>
      </c>
      <c r="AF481" s="109" t="b">
        <f>IF(H481=FIRE0902!H90,TRUE,"Error")</f>
        <v>1</v>
      </c>
      <c r="AG481" s="109" t="b">
        <f>IF(I481=FIRE0902!I90,TRUE,"Error")</f>
        <v>1</v>
      </c>
      <c r="AH481" s="109" t="b">
        <f>IF(J481=FIRE0902!J90,TRUE,"Error")</f>
        <v>1</v>
      </c>
      <c r="AI481" s="109" t="b">
        <f>IF(K481=FIRE0902!K90,TRUE,"Error")</f>
        <v>1</v>
      </c>
      <c r="AJ481" s="109" t="b">
        <f>IF(L481=FIRE0902!L90,TRUE,"Error")</f>
        <v>1</v>
      </c>
      <c r="AK481" s="109" t="b">
        <f>IF(M481=FIRE0902!M90,TRUE,"Error")</f>
        <v>1</v>
      </c>
      <c r="AL481" s="109" t="b">
        <f>IF(N481=FIRE0902!N90,TRUE,"Error")</f>
        <v>1</v>
      </c>
      <c r="AM481" s="109" t="b">
        <f>IF(O481=FIRE0902!O90,TRUE,"Error")</f>
        <v>1</v>
      </c>
      <c r="AN481" s="109" t="b">
        <f>IF(P481=FIRE0902!P90,TRUE,"Error")</f>
        <v>1</v>
      </c>
      <c r="AO481" s="109" t="b">
        <f>IF(Q481=FIRE0902!Q90,TRUE,"Error")</f>
        <v>1</v>
      </c>
      <c r="AP481" s="109" t="b">
        <f>IF(R481=FIRE0902!R90,TRUE,"Error")</f>
        <v>1</v>
      </c>
      <c r="AQ481" s="109" t="str">
        <f>IF(S481=FIRE0902!S90,TRUE,"Error")</f>
        <v>Error</v>
      </c>
      <c r="AR481" s="109" t="str">
        <f>IF(T481=FIRE0902!T90,TRUE,"Error")</f>
        <v>Error</v>
      </c>
      <c r="AS481" s="109" t="b">
        <f>IF(U481=FIRE0902!U90,TRUE,"Error")</f>
        <v>1</v>
      </c>
      <c r="AT481" s="109" t="b">
        <f>IF(V481=FIRE0902!V90,TRUE,"Error")</f>
        <v>1</v>
      </c>
      <c r="AU481" s="109" t="b">
        <f>IF(W481=FIRE0902!W90,TRUE,"Error")</f>
        <v>1</v>
      </c>
    </row>
    <row r="482" spans="1:47" x14ac:dyDescent="0.2">
      <c r="A482" s="109" t="s">
        <v>65</v>
      </c>
      <c r="B482" s="109" t="s">
        <v>23</v>
      </c>
      <c r="C482" s="109"/>
      <c r="D482" s="109">
        <f>VLOOKUP($B482,$A$317:$W$325,'QA checks'!D$393,FALSE)</f>
        <v>1850</v>
      </c>
      <c r="E482" s="109">
        <f>VLOOKUP($B482,$A$317:$W$325,'QA checks'!E$393,FALSE)</f>
        <v>1664</v>
      </c>
      <c r="F482" s="109">
        <f>VLOOKUP($B482,$A$317:$W$325,'QA checks'!F$393,FALSE)</f>
        <v>1697</v>
      </c>
      <c r="G482" s="109">
        <f>VLOOKUP($B482,$A$317:$W$325,'QA checks'!G$393,FALSE)</f>
        <v>1654</v>
      </c>
      <c r="H482" s="109">
        <f>VLOOKUP($B482,$A$317:$W$325,'QA checks'!H$393,FALSE)</f>
        <v>1867</v>
      </c>
      <c r="I482" s="109">
        <f>VLOOKUP($B482,$A$317:$W$325,'QA checks'!I$393,FALSE)</f>
        <v>1859</v>
      </c>
      <c r="J482" s="109">
        <f>VLOOKUP($B482,$A$317:$W$325,'QA checks'!J$393,FALSE)</f>
        <v>1870</v>
      </c>
      <c r="K482" s="109">
        <f>VLOOKUP($B482,$A$317:$W$325,'QA checks'!K$393,FALSE)</f>
        <v>1983</v>
      </c>
      <c r="L482" s="109">
        <f>VLOOKUP($B482,$A$317:$W$325,'QA checks'!L$393,FALSE)</f>
        <v>1921</v>
      </c>
      <c r="M482" s="109">
        <f>VLOOKUP($B482,$A$317:$W$325,'QA checks'!M$393,FALSE)</f>
        <v>2199</v>
      </c>
      <c r="N482" s="109">
        <f>VLOOKUP($B482,$A$317:$W$325,'QA checks'!N$393,FALSE)</f>
        <v>1820</v>
      </c>
      <c r="O482" s="109">
        <f>VLOOKUP($B482,$A$317:$W$325,'QA checks'!O$393,FALSE)</f>
        <v>2554</v>
      </c>
      <c r="P482" s="109">
        <f>VLOOKUP($B482,$A$317:$W$325,'QA checks'!P$393,FALSE)</f>
        <v>2397</v>
      </c>
      <c r="Q482" s="109">
        <f>VLOOKUP($B482,$A$317:$W$325,'QA checks'!Q$393,FALSE)</f>
        <v>2158</v>
      </c>
      <c r="R482" s="109">
        <f>VLOOKUP($B482,$A$317:$W$325,'QA checks'!R$393,FALSE)</f>
        <v>2078</v>
      </c>
      <c r="S482" s="109">
        <f>VLOOKUP($B482,$A$317:$W$325,'QA checks'!S$393,FALSE)</f>
        <v>29571</v>
      </c>
      <c r="T482" s="109">
        <f>VLOOKUP($B482,$A$317:$W$325,'QA checks'!T$393,FALSE)</f>
        <v>0</v>
      </c>
      <c r="U482" s="109">
        <f>VLOOKUP($B482,$A$317:$W$325,'QA checks'!U$393,FALSE)</f>
        <v>0</v>
      </c>
      <c r="V482" s="109">
        <f>VLOOKUP($B482,$A$317:$W$325,'QA checks'!V$393,FALSE)</f>
        <v>0</v>
      </c>
      <c r="W482" s="109">
        <f>VLOOKUP($B482,$A$317:$W$325,'QA checks'!W$393,FALSE)</f>
        <v>0</v>
      </c>
      <c r="Y482" s="109" t="s">
        <v>65</v>
      </c>
      <c r="Z482" s="109" t="s">
        <v>23</v>
      </c>
      <c r="AA482" s="109"/>
      <c r="AB482" s="109" t="b">
        <f>IF(D482=FIRE0902!D91,TRUE,"Error")</f>
        <v>1</v>
      </c>
      <c r="AC482" s="109" t="b">
        <f>IF(E482=FIRE0902!E91,TRUE,"Error")</f>
        <v>1</v>
      </c>
      <c r="AD482" s="109" t="b">
        <f>IF(F482=FIRE0902!F91,TRUE,"Error")</f>
        <v>1</v>
      </c>
      <c r="AE482" s="109" t="b">
        <f>IF(G482=FIRE0902!G91,TRUE,"Error")</f>
        <v>1</v>
      </c>
      <c r="AF482" s="109" t="b">
        <f>IF(H482=FIRE0902!H91,TRUE,"Error")</f>
        <v>1</v>
      </c>
      <c r="AG482" s="109" t="b">
        <f>IF(I482=FIRE0902!I91,TRUE,"Error")</f>
        <v>1</v>
      </c>
      <c r="AH482" s="109" t="b">
        <f>IF(J482=FIRE0902!J91,TRUE,"Error")</f>
        <v>1</v>
      </c>
      <c r="AI482" s="109" t="b">
        <f>IF(K482=FIRE0902!K91,TRUE,"Error")</f>
        <v>1</v>
      </c>
      <c r="AJ482" s="109" t="b">
        <f>IF(L482=FIRE0902!L91,TRUE,"Error")</f>
        <v>1</v>
      </c>
      <c r="AK482" s="109" t="b">
        <f>IF(M482=FIRE0902!M91,TRUE,"Error")</f>
        <v>1</v>
      </c>
      <c r="AL482" s="109" t="b">
        <f>IF(N482=FIRE0902!N91,TRUE,"Error")</f>
        <v>1</v>
      </c>
      <c r="AM482" s="109" t="b">
        <f>IF(O482=FIRE0902!O91,TRUE,"Error")</f>
        <v>1</v>
      </c>
      <c r="AN482" s="109" t="b">
        <f>IF(P482=FIRE0902!P91,TRUE,"Error")</f>
        <v>1</v>
      </c>
      <c r="AO482" s="109" t="b">
        <f>IF(Q482=FIRE0902!Q91,TRUE,"Error")</f>
        <v>1</v>
      </c>
      <c r="AP482" s="109" t="b">
        <f>IF(R482=FIRE0902!R91,TRUE,"Error")</f>
        <v>1</v>
      </c>
      <c r="AQ482" s="109" t="str">
        <f>IF(S482=FIRE0902!S91,TRUE,"Error")</f>
        <v>Error</v>
      </c>
      <c r="AR482" s="109" t="str">
        <f>IF(T482=FIRE0902!T91,TRUE,"Error")</f>
        <v>Error</v>
      </c>
      <c r="AS482" s="109" t="b">
        <f>IF(U482=FIRE0902!U91,TRUE,"Error")</f>
        <v>1</v>
      </c>
      <c r="AT482" s="109" t="b">
        <f>IF(V482=FIRE0902!V91,TRUE,"Error")</f>
        <v>1</v>
      </c>
      <c r="AU482" s="109" t="b">
        <f>IF(W482=FIRE0902!W91,TRUE,"Error")</f>
        <v>1</v>
      </c>
    </row>
    <row r="483" spans="1:47" x14ac:dyDescent="0.2">
      <c r="A483" s="109" t="s">
        <v>73</v>
      </c>
      <c r="B483" s="109" t="s">
        <v>12</v>
      </c>
      <c r="C483" s="109"/>
      <c r="D483" s="109">
        <f>VLOOKUP($A483,$A$201:$W$225,'QA checks'!D$393,FALSE)</f>
        <v>5419</v>
      </c>
      <c r="E483" s="109">
        <f>VLOOKUP($A483,$A$201:$W$225,'QA checks'!E$393,FALSE)</f>
        <v>5353</v>
      </c>
      <c r="F483" s="109">
        <f>VLOOKUP($A483,$A$201:$W$225,'QA checks'!F$393,FALSE)</f>
        <v>4887</v>
      </c>
      <c r="G483" s="109">
        <f>VLOOKUP($A483,$A$201:$W$225,'QA checks'!G$393,FALSE)</f>
        <v>4891</v>
      </c>
      <c r="H483" s="109">
        <f>VLOOKUP($A483,$A$201:$W$225,'QA checks'!H$393,FALSE)</f>
        <v>4398</v>
      </c>
      <c r="I483" s="109">
        <f>VLOOKUP($A483,$A$201:$W$225,'QA checks'!I$393,FALSE)</f>
        <v>4416</v>
      </c>
      <c r="J483" s="109">
        <f>VLOOKUP($A483,$A$201:$W$225,'QA checks'!J$393,FALSE)</f>
        <v>4723</v>
      </c>
      <c r="K483" s="109">
        <f>VLOOKUP($A483,$A$201:$W$225,'QA checks'!K$393,FALSE)</f>
        <v>4634</v>
      </c>
      <c r="L483" s="109">
        <f>VLOOKUP($A483,$A$201:$W$225,'QA checks'!L$393,FALSE)</f>
        <v>4954</v>
      </c>
      <c r="M483" s="109">
        <f>VLOOKUP($A483,$A$201:$W$225,'QA checks'!M$393,FALSE)</f>
        <v>4724</v>
      </c>
      <c r="N483" s="109">
        <f>VLOOKUP($A483,$A$201:$W$225,'QA checks'!N$393,FALSE)</f>
        <v>5160</v>
      </c>
      <c r="O483" s="109">
        <f>VLOOKUP($A483,$A$201:$W$225,'QA checks'!O$393,FALSE)</f>
        <v>5866</v>
      </c>
      <c r="P483" s="109">
        <f>VLOOKUP($A483,$A$201:$W$225,'QA checks'!P$393,FALSE)</f>
        <v>5992</v>
      </c>
      <c r="Q483" s="109">
        <f>VLOOKUP($A483,$A$201:$W$225,'QA checks'!Q$393,FALSE)</f>
        <v>5858</v>
      </c>
      <c r="R483" s="109">
        <f>VLOOKUP($A483,$A$201:$W$225,'QA checks'!R$393,FALSE)</f>
        <v>5873</v>
      </c>
      <c r="S483" s="109">
        <f>VLOOKUP($A483,$A$201:$W$225,'QA checks'!S$393,FALSE)</f>
        <v>77148</v>
      </c>
      <c r="T483" s="109">
        <f>VLOOKUP($A483,$A$201:$W$225,'QA checks'!T$393,FALSE)</f>
        <v>0</v>
      </c>
      <c r="U483" s="109">
        <f>VLOOKUP($A483,$A$201:$W$225,'QA checks'!U$393,FALSE)</f>
        <v>0</v>
      </c>
      <c r="V483" s="109">
        <f>VLOOKUP($A483,$A$201:$W$225,'QA checks'!V$393,FALSE)</f>
        <v>0</v>
      </c>
      <c r="W483" s="109">
        <f>VLOOKUP($A483,$A$201:$W$225,'QA checks'!W$393,FALSE)</f>
        <v>0</v>
      </c>
      <c r="Y483" s="109" t="s">
        <v>73</v>
      </c>
      <c r="Z483" s="109" t="s">
        <v>12</v>
      </c>
      <c r="AA483" s="109"/>
      <c r="AB483" s="109" t="b">
        <f>IF(D483=FIRE0902!D92,TRUE,"Error")</f>
        <v>1</v>
      </c>
      <c r="AC483" s="109" t="b">
        <f>IF(E483=FIRE0902!E92,TRUE,"Error")</f>
        <v>1</v>
      </c>
      <c r="AD483" s="109" t="b">
        <f>IF(F483=FIRE0902!F92,TRUE,"Error")</f>
        <v>1</v>
      </c>
      <c r="AE483" s="109" t="b">
        <f>IF(G483=FIRE0902!G92,TRUE,"Error")</f>
        <v>1</v>
      </c>
      <c r="AF483" s="109" t="b">
        <f>IF(H483=FIRE0902!H92,TRUE,"Error")</f>
        <v>1</v>
      </c>
      <c r="AG483" s="109" t="b">
        <f>IF(I483=FIRE0902!I92,TRUE,"Error")</f>
        <v>1</v>
      </c>
      <c r="AH483" s="109" t="b">
        <f>IF(J483=FIRE0902!J92,TRUE,"Error")</f>
        <v>1</v>
      </c>
      <c r="AI483" s="109" t="b">
        <f>IF(K483=FIRE0902!K92,TRUE,"Error")</f>
        <v>1</v>
      </c>
      <c r="AJ483" s="109" t="b">
        <f>IF(L483=FIRE0902!L92,TRUE,"Error")</f>
        <v>1</v>
      </c>
      <c r="AK483" s="109" t="b">
        <f>IF(M483=FIRE0902!M92,TRUE,"Error")</f>
        <v>1</v>
      </c>
      <c r="AL483" s="109" t="b">
        <f>IF(N483=FIRE0902!N92,TRUE,"Error")</f>
        <v>1</v>
      </c>
      <c r="AM483" s="109" t="b">
        <f>IF(O483=FIRE0902!O92,TRUE,"Error")</f>
        <v>1</v>
      </c>
      <c r="AN483" s="109" t="b">
        <f>IF(P483=FIRE0902!P92,TRUE,"Error")</f>
        <v>1</v>
      </c>
      <c r="AO483" s="109" t="b">
        <f>IF(Q483=FIRE0902!Q92,TRUE,"Error")</f>
        <v>1</v>
      </c>
      <c r="AP483" s="109" t="b">
        <f>IF(R483=FIRE0902!R92,TRUE,"Error")</f>
        <v>1</v>
      </c>
      <c r="AQ483" s="109" t="str">
        <f>IF(S483=FIRE0902!S92,TRUE,"Error")</f>
        <v>Error</v>
      </c>
      <c r="AR483" s="109" t="str">
        <f>IF(T483=FIRE0902!T92,TRUE,"Error")</f>
        <v>Error</v>
      </c>
      <c r="AS483" s="109" t="b">
        <f>IF(U483=FIRE0902!U92,TRUE,"Error")</f>
        <v>1</v>
      </c>
      <c r="AT483" s="109" t="b">
        <f>IF(V483=FIRE0902!V92,TRUE,"Error")</f>
        <v>1</v>
      </c>
      <c r="AU483" s="109" t="b">
        <f>IF(W483=FIRE0902!W92,TRUE,"Error")</f>
        <v>1</v>
      </c>
    </row>
    <row r="484" spans="1:47" x14ac:dyDescent="0.2">
      <c r="A484" s="109" t="s">
        <v>73</v>
      </c>
      <c r="B484" s="109" t="s">
        <v>74</v>
      </c>
      <c r="C484" s="109"/>
      <c r="D484" s="109">
        <f>VLOOKUP($B484,$A$201:$W$225,'QA checks'!D$393,FALSE)</f>
        <v>14</v>
      </c>
      <c r="E484" s="109">
        <f>VLOOKUP($B484,$A$201:$W$225,'QA checks'!E$393,FALSE)</f>
        <v>19</v>
      </c>
      <c r="F484" s="109">
        <f>VLOOKUP($B484,$A$201:$W$225,'QA checks'!F$393,FALSE)</f>
        <v>36</v>
      </c>
      <c r="G484" s="109">
        <f>VLOOKUP($B484,$A$201:$W$225,'QA checks'!G$393,FALSE)</f>
        <v>42</v>
      </c>
      <c r="H484" s="109">
        <f>VLOOKUP($B484,$A$201:$W$225,'QA checks'!H$393,FALSE)</f>
        <v>68</v>
      </c>
      <c r="I484" s="109">
        <f>VLOOKUP($B484,$A$201:$W$225,'QA checks'!I$393,FALSE)</f>
        <v>39</v>
      </c>
      <c r="J484" s="109">
        <f>VLOOKUP($B484,$A$201:$W$225,'QA checks'!J$393,FALSE)</f>
        <v>31</v>
      </c>
      <c r="K484" s="109">
        <f>VLOOKUP($B484,$A$201:$W$225,'QA checks'!K$393,FALSE)</f>
        <v>25</v>
      </c>
      <c r="L484" s="109">
        <f>VLOOKUP($B484,$A$201:$W$225,'QA checks'!L$393,FALSE)</f>
        <v>26</v>
      </c>
      <c r="M484" s="109">
        <f>VLOOKUP($B484,$A$201:$W$225,'QA checks'!M$393,FALSE)</f>
        <v>12</v>
      </c>
      <c r="N484" s="109">
        <f>VLOOKUP($B484,$A$201:$W$225,'QA checks'!N$393,FALSE)</f>
        <v>10</v>
      </c>
      <c r="O484" s="109">
        <f>VLOOKUP($B484,$A$201:$W$225,'QA checks'!O$393,FALSE)</f>
        <v>14</v>
      </c>
      <c r="P484" s="109">
        <f>VLOOKUP($B484,$A$201:$W$225,'QA checks'!P$393,FALSE)</f>
        <v>15</v>
      </c>
      <c r="Q484" s="109">
        <f>VLOOKUP($B484,$A$201:$W$225,'QA checks'!Q$393,FALSE)</f>
        <v>10</v>
      </c>
      <c r="R484" s="109">
        <f>VLOOKUP($B484,$A$201:$W$225,'QA checks'!R$393,FALSE)</f>
        <v>11</v>
      </c>
      <c r="S484" s="109">
        <f>VLOOKUP($B484,$A$201:$W$225,'QA checks'!S$393,FALSE)</f>
        <v>372</v>
      </c>
      <c r="T484" s="109">
        <f>VLOOKUP($B484,$A$201:$W$225,'QA checks'!T$393,FALSE)</f>
        <v>0</v>
      </c>
      <c r="U484" s="109">
        <f>VLOOKUP($B484,$A$201:$W$225,'QA checks'!U$393,FALSE)</f>
        <v>0</v>
      </c>
      <c r="V484" s="109">
        <f>VLOOKUP($B484,$A$201:$W$225,'QA checks'!V$393,FALSE)</f>
        <v>0</v>
      </c>
      <c r="W484" s="109">
        <f>VLOOKUP($B484,$A$201:$W$225,'QA checks'!W$393,FALSE)</f>
        <v>0</v>
      </c>
      <c r="Y484" s="109" t="s">
        <v>73</v>
      </c>
      <c r="Z484" s="109" t="s">
        <v>74</v>
      </c>
      <c r="AA484" s="109"/>
      <c r="AB484" s="109" t="b">
        <f>IF(D484=FIRE0902!D93,TRUE,"Error")</f>
        <v>1</v>
      </c>
      <c r="AC484" s="109" t="b">
        <f>IF(E484=FIRE0902!E93,TRUE,"Error")</f>
        <v>1</v>
      </c>
      <c r="AD484" s="109" t="b">
        <f>IF(F484=FIRE0902!F93,TRUE,"Error")</f>
        <v>1</v>
      </c>
      <c r="AE484" s="109" t="b">
        <f>IF(G484=FIRE0902!G93,TRUE,"Error")</f>
        <v>1</v>
      </c>
      <c r="AF484" s="109" t="b">
        <f>IF(H484=FIRE0902!H93,TRUE,"Error")</f>
        <v>1</v>
      </c>
      <c r="AG484" s="109" t="b">
        <f>IF(I484=FIRE0902!I93,TRUE,"Error")</f>
        <v>1</v>
      </c>
      <c r="AH484" s="109" t="b">
        <f>IF(J484=FIRE0902!J93,TRUE,"Error")</f>
        <v>1</v>
      </c>
      <c r="AI484" s="109" t="b">
        <f>IF(K484=FIRE0902!K93,TRUE,"Error")</f>
        <v>1</v>
      </c>
      <c r="AJ484" s="109" t="b">
        <f>IF(L484=FIRE0902!L93,TRUE,"Error")</f>
        <v>1</v>
      </c>
      <c r="AK484" s="109" t="b">
        <f>IF(M484=FIRE0902!M93,TRUE,"Error")</f>
        <v>1</v>
      </c>
      <c r="AL484" s="109" t="b">
        <f>IF(N484=FIRE0902!N93,TRUE,"Error")</f>
        <v>1</v>
      </c>
      <c r="AM484" s="109" t="b">
        <f>IF(O484=FIRE0902!O93,TRUE,"Error")</f>
        <v>1</v>
      </c>
      <c r="AN484" s="109" t="b">
        <f>IF(P484=FIRE0902!P93,TRUE,"Error")</f>
        <v>1</v>
      </c>
      <c r="AO484" s="109" t="b">
        <f>IF(Q484=FIRE0902!Q93,TRUE,"Error")</f>
        <v>1</v>
      </c>
      <c r="AP484" s="109" t="b">
        <f>IF(R484=FIRE0902!R93,TRUE,"Error")</f>
        <v>1</v>
      </c>
      <c r="AQ484" s="109" t="str">
        <f>IF(S484=FIRE0902!S93,TRUE,"Error")</f>
        <v>Error</v>
      </c>
      <c r="AR484" s="109" t="str">
        <f>IF(T484=FIRE0902!T93,TRUE,"Error")</f>
        <v>Error</v>
      </c>
      <c r="AS484" s="109" t="b">
        <f>IF(U484=FIRE0902!U93,TRUE,"Error")</f>
        <v>1</v>
      </c>
      <c r="AT484" s="109" t="b">
        <f>IF(V484=FIRE0902!V93,TRUE,"Error")</f>
        <v>1</v>
      </c>
      <c r="AU484" s="109" t="b">
        <f>IF(W484=FIRE0902!W93,TRUE,"Error")</f>
        <v>1</v>
      </c>
    </row>
    <row r="485" spans="1:47" x14ac:dyDescent="0.2">
      <c r="A485" s="109" t="s">
        <v>73</v>
      </c>
      <c r="B485" s="109" t="s">
        <v>75</v>
      </c>
      <c r="C485" s="109"/>
      <c r="D485" s="109">
        <f>VLOOKUP($B485,$A$201:$W$225,'QA checks'!D$393,FALSE)</f>
        <v>1061</v>
      </c>
      <c r="E485" s="109">
        <f>VLOOKUP($B485,$A$201:$W$225,'QA checks'!E$393,FALSE)</f>
        <v>1013</v>
      </c>
      <c r="F485" s="109">
        <f>VLOOKUP($B485,$A$201:$W$225,'QA checks'!F$393,FALSE)</f>
        <v>870</v>
      </c>
      <c r="G485" s="109">
        <f>VLOOKUP($B485,$A$201:$W$225,'QA checks'!G$393,FALSE)</f>
        <v>862</v>
      </c>
      <c r="H485" s="109">
        <f>VLOOKUP($B485,$A$201:$W$225,'QA checks'!H$393,FALSE)</f>
        <v>814</v>
      </c>
      <c r="I485" s="109">
        <f>VLOOKUP($B485,$A$201:$W$225,'QA checks'!I$393,FALSE)</f>
        <v>783</v>
      </c>
      <c r="J485" s="109">
        <f>VLOOKUP($B485,$A$201:$W$225,'QA checks'!J$393,FALSE)</f>
        <v>876</v>
      </c>
      <c r="K485" s="109">
        <f>VLOOKUP($B485,$A$201:$W$225,'QA checks'!K$393,FALSE)</f>
        <v>880</v>
      </c>
      <c r="L485" s="109">
        <f>VLOOKUP($B485,$A$201:$W$225,'QA checks'!L$393,FALSE)</f>
        <v>974</v>
      </c>
      <c r="M485" s="109">
        <f>VLOOKUP($B485,$A$201:$W$225,'QA checks'!M$393,FALSE)</f>
        <v>796</v>
      </c>
      <c r="N485" s="109">
        <f>VLOOKUP($B485,$A$201:$W$225,'QA checks'!N$393,FALSE)</f>
        <v>943</v>
      </c>
      <c r="O485" s="109">
        <f>VLOOKUP($B485,$A$201:$W$225,'QA checks'!O$393,FALSE)</f>
        <v>1178</v>
      </c>
      <c r="P485" s="109">
        <f>VLOOKUP($B485,$A$201:$W$225,'QA checks'!P$393,FALSE)</f>
        <v>1181</v>
      </c>
      <c r="Q485" s="109">
        <f>VLOOKUP($B485,$A$201:$W$225,'QA checks'!Q$393,FALSE)</f>
        <v>1229</v>
      </c>
      <c r="R485" s="109">
        <f>VLOOKUP($B485,$A$201:$W$225,'QA checks'!R$393,FALSE)</f>
        <v>1100</v>
      </c>
      <c r="S485" s="109">
        <f>VLOOKUP($B485,$A$201:$W$225,'QA checks'!S$393,FALSE)</f>
        <v>14560</v>
      </c>
      <c r="T485" s="109">
        <f>VLOOKUP($B485,$A$201:$W$225,'QA checks'!T$393,FALSE)</f>
        <v>0</v>
      </c>
      <c r="U485" s="109">
        <f>VLOOKUP($B485,$A$201:$W$225,'QA checks'!U$393,FALSE)</f>
        <v>0</v>
      </c>
      <c r="V485" s="109">
        <f>VLOOKUP($B485,$A$201:$W$225,'QA checks'!V$393,FALSE)</f>
        <v>0</v>
      </c>
      <c r="W485" s="109">
        <f>VLOOKUP($B485,$A$201:$W$225,'QA checks'!W$393,FALSE)</f>
        <v>0</v>
      </c>
      <c r="Y485" s="109" t="s">
        <v>73</v>
      </c>
      <c r="Z485" s="109" t="s">
        <v>75</v>
      </c>
      <c r="AA485" s="109"/>
      <c r="AB485" s="109" t="b">
        <f>IF(D485=FIRE0902!D94,TRUE,"Error")</f>
        <v>1</v>
      </c>
      <c r="AC485" s="109" t="b">
        <f>IF(E485=FIRE0902!E94,TRUE,"Error")</f>
        <v>1</v>
      </c>
      <c r="AD485" s="109" t="b">
        <f>IF(F485=FIRE0902!F94,TRUE,"Error")</f>
        <v>1</v>
      </c>
      <c r="AE485" s="109" t="b">
        <f>IF(G485=FIRE0902!G94,TRUE,"Error")</f>
        <v>1</v>
      </c>
      <c r="AF485" s="109" t="b">
        <f>IF(H485=FIRE0902!H94,TRUE,"Error")</f>
        <v>1</v>
      </c>
      <c r="AG485" s="109" t="b">
        <f>IF(I485=FIRE0902!I94,TRUE,"Error")</f>
        <v>1</v>
      </c>
      <c r="AH485" s="109" t="b">
        <f>IF(J485=FIRE0902!J94,TRUE,"Error")</f>
        <v>1</v>
      </c>
      <c r="AI485" s="109" t="b">
        <f>IF(K485=FIRE0902!K94,TRUE,"Error")</f>
        <v>1</v>
      </c>
      <c r="AJ485" s="109" t="b">
        <f>IF(L485=FIRE0902!L94,TRUE,"Error")</f>
        <v>1</v>
      </c>
      <c r="AK485" s="109" t="b">
        <f>IF(M485=FIRE0902!M94,TRUE,"Error")</f>
        <v>1</v>
      </c>
      <c r="AL485" s="109" t="b">
        <f>IF(N485=FIRE0902!N94,TRUE,"Error")</f>
        <v>1</v>
      </c>
      <c r="AM485" s="109" t="b">
        <f>IF(O485=FIRE0902!O94,TRUE,"Error")</f>
        <v>1</v>
      </c>
      <c r="AN485" s="109" t="b">
        <f>IF(P485=FIRE0902!P94,TRUE,"Error")</f>
        <v>1</v>
      </c>
      <c r="AO485" s="109" t="b">
        <f>IF(Q485=FIRE0902!Q94,TRUE,"Error")</f>
        <v>1</v>
      </c>
      <c r="AP485" s="109" t="b">
        <f>IF(R485=FIRE0902!R94,TRUE,"Error")</f>
        <v>1</v>
      </c>
      <c r="AQ485" s="109" t="str">
        <f>IF(S485=FIRE0902!S94,TRUE,"Error")</f>
        <v>Error</v>
      </c>
      <c r="AR485" s="109" t="str">
        <f>IF(T485=FIRE0902!T94,TRUE,"Error")</f>
        <v>Error</v>
      </c>
      <c r="AS485" s="109" t="b">
        <f>IF(U485=FIRE0902!U94,TRUE,"Error")</f>
        <v>1</v>
      </c>
      <c r="AT485" s="109" t="b">
        <f>IF(V485=FIRE0902!V94,TRUE,"Error")</f>
        <v>1</v>
      </c>
      <c r="AU485" s="109" t="b">
        <f>IF(W485=FIRE0902!W94,TRUE,"Error")</f>
        <v>1</v>
      </c>
    </row>
    <row r="486" spans="1:47" x14ac:dyDescent="0.2">
      <c r="A486" s="109" t="s">
        <v>73</v>
      </c>
      <c r="B486" s="109" t="s">
        <v>76</v>
      </c>
      <c r="C486" s="109"/>
      <c r="D486" s="109">
        <f>VLOOKUP($B486,$A$201:$W$225,'QA checks'!D$393,FALSE)</f>
        <v>727</v>
      </c>
      <c r="E486" s="109">
        <f>VLOOKUP($B486,$A$201:$W$225,'QA checks'!E$393,FALSE)</f>
        <v>693</v>
      </c>
      <c r="F486" s="109">
        <f>VLOOKUP($B486,$A$201:$W$225,'QA checks'!F$393,FALSE)</f>
        <v>141</v>
      </c>
      <c r="G486" s="109">
        <f>VLOOKUP($B486,$A$201:$W$225,'QA checks'!G$393,FALSE)</f>
        <v>109</v>
      </c>
      <c r="H486" s="109">
        <f>VLOOKUP($B486,$A$201:$W$225,'QA checks'!H$393,FALSE)</f>
        <v>97</v>
      </c>
      <c r="I486" s="109">
        <f>VLOOKUP($B486,$A$201:$W$225,'QA checks'!I$393,FALSE)</f>
        <v>104</v>
      </c>
      <c r="J486" s="109">
        <f>VLOOKUP($B486,$A$201:$W$225,'QA checks'!J$393,FALSE)</f>
        <v>132</v>
      </c>
      <c r="K486" s="109">
        <f>VLOOKUP($B486,$A$201:$W$225,'QA checks'!K$393,FALSE)</f>
        <v>137</v>
      </c>
      <c r="L486" s="109">
        <f>VLOOKUP($B486,$A$201:$W$225,'QA checks'!L$393,FALSE)</f>
        <v>183</v>
      </c>
      <c r="M486" s="109">
        <f>VLOOKUP($B486,$A$201:$W$225,'QA checks'!M$393,FALSE)</f>
        <v>160</v>
      </c>
      <c r="N486" s="109">
        <f>VLOOKUP($B486,$A$201:$W$225,'QA checks'!N$393,FALSE)</f>
        <v>210</v>
      </c>
      <c r="O486" s="109">
        <f>VLOOKUP($B486,$A$201:$W$225,'QA checks'!O$393,FALSE)</f>
        <v>257</v>
      </c>
      <c r="P486" s="109">
        <f>VLOOKUP($B486,$A$201:$W$225,'QA checks'!P$393,FALSE)</f>
        <v>221</v>
      </c>
      <c r="Q486" s="109">
        <f>VLOOKUP($B486,$A$201:$W$225,'QA checks'!Q$393,FALSE)</f>
        <v>238</v>
      </c>
      <c r="R486" s="109">
        <f>VLOOKUP($B486,$A$201:$W$225,'QA checks'!R$393,FALSE)</f>
        <v>231</v>
      </c>
      <c r="S486" s="109">
        <f>VLOOKUP($B486,$A$201:$W$225,'QA checks'!S$393,FALSE)</f>
        <v>3640</v>
      </c>
      <c r="T486" s="109">
        <f>VLOOKUP($B486,$A$201:$W$225,'QA checks'!T$393,FALSE)</f>
        <v>0</v>
      </c>
      <c r="U486" s="109">
        <f>VLOOKUP($B486,$A$201:$W$225,'QA checks'!U$393,FALSE)</f>
        <v>0</v>
      </c>
      <c r="V486" s="109">
        <f>VLOOKUP($B486,$A$201:$W$225,'QA checks'!V$393,FALSE)</f>
        <v>0</v>
      </c>
      <c r="W486" s="109">
        <f>VLOOKUP($B486,$A$201:$W$225,'QA checks'!W$393,FALSE)</f>
        <v>0</v>
      </c>
      <c r="Y486" s="109" t="s">
        <v>73</v>
      </c>
      <c r="Z486" s="109" t="s">
        <v>76</v>
      </c>
      <c r="AA486" s="109"/>
      <c r="AB486" s="109" t="b">
        <f>IF(D486=FIRE0902!D95,TRUE,"Error")</f>
        <v>1</v>
      </c>
      <c r="AC486" s="109" t="b">
        <f>IF(E486=FIRE0902!E95,TRUE,"Error")</f>
        <v>1</v>
      </c>
      <c r="AD486" s="109" t="b">
        <f>IF(F486=FIRE0902!F95,TRUE,"Error")</f>
        <v>1</v>
      </c>
      <c r="AE486" s="109" t="b">
        <f>IF(G486=FIRE0902!G95,TRUE,"Error")</f>
        <v>1</v>
      </c>
      <c r="AF486" s="109" t="b">
        <f>IF(H486=FIRE0902!H95,TRUE,"Error")</f>
        <v>1</v>
      </c>
      <c r="AG486" s="109" t="b">
        <f>IF(I486=FIRE0902!I95,TRUE,"Error")</f>
        <v>1</v>
      </c>
      <c r="AH486" s="109" t="b">
        <f>IF(J486=FIRE0902!J95,TRUE,"Error")</f>
        <v>1</v>
      </c>
      <c r="AI486" s="109" t="b">
        <f>IF(K486=FIRE0902!K95,TRUE,"Error")</f>
        <v>1</v>
      </c>
      <c r="AJ486" s="109" t="b">
        <f>IF(L486=FIRE0902!L95,TRUE,"Error")</f>
        <v>1</v>
      </c>
      <c r="AK486" s="109" t="b">
        <f>IF(M486=FIRE0902!M95,TRUE,"Error")</f>
        <v>1</v>
      </c>
      <c r="AL486" s="109" t="b">
        <f>IF(N486=FIRE0902!N95,TRUE,"Error")</f>
        <v>1</v>
      </c>
      <c r="AM486" s="109" t="b">
        <f>IF(O486=FIRE0902!O95,TRUE,"Error")</f>
        <v>1</v>
      </c>
      <c r="AN486" s="109" t="b">
        <f>IF(P486=FIRE0902!P95,TRUE,"Error")</f>
        <v>1</v>
      </c>
      <c r="AO486" s="109" t="b">
        <f>IF(Q486=FIRE0902!Q95,TRUE,"Error")</f>
        <v>1</v>
      </c>
      <c r="AP486" s="109" t="b">
        <f>IF(R486=FIRE0902!R95,TRUE,"Error")</f>
        <v>1</v>
      </c>
      <c r="AQ486" s="109" t="str">
        <f>IF(S486=FIRE0902!S95,TRUE,"Error")</f>
        <v>Error</v>
      </c>
      <c r="AR486" s="109" t="str">
        <f>IF(T486=FIRE0902!T95,TRUE,"Error")</f>
        <v>Error</v>
      </c>
      <c r="AS486" s="109" t="b">
        <f>IF(U486=FIRE0902!U95,TRUE,"Error")</f>
        <v>1</v>
      </c>
      <c r="AT486" s="109" t="b">
        <f>IF(V486=FIRE0902!V95,TRUE,"Error")</f>
        <v>1</v>
      </c>
      <c r="AU486" s="109" t="b">
        <f>IF(W486=FIRE0902!W95,TRUE,"Error")</f>
        <v>1</v>
      </c>
    </row>
    <row r="487" spans="1:47" x14ac:dyDescent="0.2">
      <c r="A487" s="109" t="s">
        <v>73</v>
      </c>
      <c r="B487" s="109" t="s">
        <v>77</v>
      </c>
      <c r="C487" s="109"/>
      <c r="D487" s="109">
        <f>VLOOKUP($B487,$A$201:$W$225,'QA checks'!D$393,FALSE)</f>
        <v>38</v>
      </c>
      <c r="E487" s="109">
        <f>VLOOKUP($B487,$A$201:$W$225,'QA checks'!E$393,FALSE)</f>
        <v>31</v>
      </c>
      <c r="F487" s="109">
        <f>VLOOKUP($B487,$A$201:$W$225,'QA checks'!F$393,FALSE)</f>
        <v>159</v>
      </c>
      <c r="G487" s="109">
        <f>VLOOKUP($B487,$A$201:$W$225,'QA checks'!G$393,FALSE)</f>
        <v>220</v>
      </c>
      <c r="H487" s="109">
        <f>VLOOKUP($B487,$A$201:$W$225,'QA checks'!H$393,FALSE)</f>
        <v>220</v>
      </c>
      <c r="I487" s="109">
        <f>VLOOKUP($B487,$A$201:$W$225,'QA checks'!I$393,FALSE)</f>
        <v>225</v>
      </c>
      <c r="J487" s="109">
        <f>VLOOKUP($B487,$A$201:$W$225,'QA checks'!J$393,FALSE)</f>
        <v>234</v>
      </c>
      <c r="K487" s="109">
        <f>VLOOKUP($B487,$A$201:$W$225,'QA checks'!K$393,FALSE)</f>
        <v>226</v>
      </c>
      <c r="L487" s="109">
        <f>VLOOKUP($B487,$A$201:$W$225,'QA checks'!L$393,FALSE)</f>
        <v>237</v>
      </c>
      <c r="M487" s="109">
        <f>VLOOKUP($B487,$A$201:$W$225,'QA checks'!M$393,FALSE)</f>
        <v>227</v>
      </c>
      <c r="N487" s="109">
        <f>VLOOKUP($B487,$A$201:$W$225,'QA checks'!N$393,FALSE)</f>
        <v>265</v>
      </c>
      <c r="O487" s="109">
        <f>VLOOKUP($B487,$A$201:$W$225,'QA checks'!O$393,FALSE)</f>
        <v>290</v>
      </c>
      <c r="P487" s="109">
        <f>VLOOKUP($B487,$A$201:$W$225,'QA checks'!P$393,FALSE)</f>
        <v>258</v>
      </c>
      <c r="Q487" s="109">
        <f>VLOOKUP($B487,$A$201:$W$225,'QA checks'!Q$393,FALSE)</f>
        <v>223</v>
      </c>
      <c r="R487" s="109">
        <f>VLOOKUP($B487,$A$201:$W$225,'QA checks'!R$393,FALSE)</f>
        <v>211</v>
      </c>
      <c r="S487" s="109">
        <f>VLOOKUP($B487,$A$201:$W$225,'QA checks'!S$393,FALSE)</f>
        <v>3064</v>
      </c>
      <c r="T487" s="109">
        <f>VLOOKUP($B487,$A$201:$W$225,'QA checks'!T$393,FALSE)</f>
        <v>0</v>
      </c>
      <c r="U487" s="109">
        <f>VLOOKUP($B487,$A$201:$W$225,'QA checks'!U$393,FALSE)</f>
        <v>0</v>
      </c>
      <c r="V487" s="109">
        <f>VLOOKUP($B487,$A$201:$W$225,'QA checks'!V$393,FALSE)</f>
        <v>0</v>
      </c>
      <c r="W487" s="109">
        <f>VLOOKUP($B487,$A$201:$W$225,'QA checks'!W$393,FALSE)</f>
        <v>0</v>
      </c>
      <c r="Y487" s="109" t="s">
        <v>73</v>
      </c>
      <c r="Z487" s="109" t="s">
        <v>77</v>
      </c>
      <c r="AA487" s="109"/>
      <c r="AB487" s="109" t="b">
        <f>IF(D487=FIRE0902!D96,TRUE,"Error")</f>
        <v>1</v>
      </c>
      <c r="AC487" s="109" t="b">
        <f>IF(E487=FIRE0902!E96,TRUE,"Error")</f>
        <v>1</v>
      </c>
      <c r="AD487" s="109" t="b">
        <f>IF(F487=FIRE0902!F96,TRUE,"Error")</f>
        <v>1</v>
      </c>
      <c r="AE487" s="109" t="b">
        <f>IF(G487=FIRE0902!G96,TRUE,"Error")</f>
        <v>1</v>
      </c>
      <c r="AF487" s="109" t="b">
        <f>IF(H487=FIRE0902!H96,TRUE,"Error")</f>
        <v>1</v>
      </c>
      <c r="AG487" s="109" t="b">
        <f>IF(I487=FIRE0902!I96,TRUE,"Error")</f>
        <v>1</v>
      </c>
      <c r="AH487" s="109" t="b">
        <f>IF(J487=FIRE0902!J96,TRUE,"Error")</f>
        <v>1</v>
      </c>
      <c r="AI487" s="109" t="b">
        <f>IF(K487=FIRE0902!K96,TRUE,"Error")</f>
        <v>1</v>
      </c>
      <c r="AJ487" s="109" t="b">
        <f>IF(L487=FIRE0902!L96,TRUE,"Error")</f>
        <v>1</v>
      </c>
      <c r="AK487" s="109" t="b">
        <f>IF(M487=FIRE0902!M96,TRUE,"Error")</f>
        <v>1</v>
      </c>
      <c r="AL487" s="109" t="b">
        <f>IF(N487=FIRE0902!N96,TRUE,"Error")</f>
        <v>1</v>
      </c>
      <c r="AM487" s="109" t="b">
        <f>IF(O487=FIRE0902!O96,TRUE,"Error")</f>
        <v>1</v>
      </c>
      <c r="AN487" s="109" t="b">
        <f>IF(P487=FIRE0902!P96,TRUE,"Error")</f>
        <v>1</v>
      </c>
      <c r="AO487" s="109" t="b">
        <f>IF(Q487=FIRE0902!Q96,TRUE,"Error")</f>
        <v>1</v>
      </c>
      <c r="AP487" s="109" t="b">
        <f>IF(R487=FIRE0902!R96,TRUE,"Error")</f>
        <v>1</v>
      </c>
      <c r="AQ487" s="109" t="str">
        <f>IF(S487=FIRE0902!S96,TRUE,"Error")</f>
        <v>Error</v>
      </c>
      <c r="AR487" s="109" t="str">
        <f>IF(T487=FIRE0902!T96,TRUE,"Error")</f>
        <v>Error</v>
      </c>
      <c r="AS487" s="109" t="b">
        <f>IF(U487=FIRE0902!U96,TRUE,"Error")</f>
        <v>1</v>
      </c>
      <c r="AT487" s="109" t="b">
        <f>IF(V487=FIRE0902!V96,TRUE,"Error")</f>
        <v>1</v>
      </c>
      <c r="AU487" s="109" t="b">
        <f>IF(W487=FIRE0902!W96,TRUE,"Error")</f>
        <v>1</v>
      </c>
    </row>
    <row r="488" spans="1:47" x14ac:dyDescent="0.2">
      <c r="A488" s="109" t="s">
        <v>73</v>
      </c>
      <c r="B488" s="109" t="s">
        <v>78</v>
      </c>
      <c r="C488" s="109"/>
      <c r="D488" s="109">
        <f>VLOOKUP($B488,$A$201:$W$225,'QA checks'!D$393,FALSE)</f>
        <v>75</v>
      </c>
      <c r="E488" s="109">
        <f>VLOOKUP($B488,$A$201:$W$225,'QA checks'!E$393,FALSE)</f>
        <v>60</v>
      </c>
      <c r="F488" s="109">
        <f>VLOOKUP($B488,$A$201:$W$225,'QA checks'!F$393,FALSE)</f>
        <v>36</v>
      </c>
      <c r="G488" s="109">
        <f>VLOOKUP($B488,$A$201:$W$225,'QA checks'!G$393,FALSE)</f>
        <v>26</v>
      </c>
      <c r="H488" s="109">
        <f>VLOOKUP($B488,$A$201:$W$225,'QA checks'!H$393,FALSE)</f>
        <v>33</v>
      </c>
      <c r="I488" s="109">
        <f>VLOOKUP($B488,$A$201:$W$225,'QA checks'!I$393,FALSE)</f>
        <v>27</v>
      </c>
      <c r="J488" s="109">
        <f>VLOOKUP($B488,$A$201:$W$225,'QA checks'!J$393,FALSE)</f>
        <v>22</v>
      </c>
      <c r="K488" s="109">
        <f>VLOOKUP($B488,$A$201:$W$225,'QA checks'!K$393,FALSE)</f>
        <v>33</v>
      </c>
      <c r="L488" s="109">
        <f>VLOOKUP($B488,$A$201:$W$225,'QA checks'!L$393,FALSE)</f>
        <v>26</v>
      </c>
      <c r="M488" s="109">
        <f>VLOOKUP($B488,$A$201:$W$225,'QA checks'!M$393,FALSE)</f>
        <v>28</v>
      </c>
      <c r="N488" s="109">
        <f>VLOOKUP($B488,$A$201:$W$225,'QA checks'!N$393,FALSE)</f>
        <v>31</v>
      </c>
      <c r="O488" s="109">
        <f>VLOOKUP($B488,$A$201:$W$225,'QA checks'!O$393,FALSE)</f>
        <v>20</v>
      </c>
      <c r="P488" s="109">
        <f>VLOOKUP($B488,$A$201:$W$225,'QA checks'!P$393,FALSE)</f>
        <v>17</v>
      </c>
      <c r="Q488" s="109">
        <f>VLOOKUP($B488,$A$201:$W$225,'QA checks'!Q$393,FALSE)</f>
        <v>17</v>
      </c>
      <c r="R488" s="109">
        <f>VLOOKUP($B488,$A$201:$W$225,'QA checks'!R$393,FALSE)</f>
        <v>35</v>
      </c>
      <c r="S488" s="109">
        <f>VLOOKUP($B488,$A$201:$W$225,'QA checks'!S$393,FALSE)</f>
        <v>486</v>
      </c>
      <c r="T488" s="109">
        <f>VLOOKUP($B488,$A$201:$W$225,'QA checks'!T$393,FALSE)</f>
        <v>0</v>
      </c>
      <c r="U488" s="109">
        <f>VLOOKUP($B488,$A$201:$W$225,'QA checks'!U$393,FALSE)</f>
        <v>0</v>
      </c>
      <c r="V488" s="109">
        <f>VLOOKUP($B488,$A$201:$W$225,'QA checks'!V$393,FALSE)</f>
        <v>0</v>
      </c>
      <c r="W488" s="109">
        <f>VLOOKUP($B488,$A$201:$W$225,'QA checks'!W$393,FALSE)</f>
        <v>0</v>
      </c>
      <c r="Y488" s="109" t="s">
        <v>73</v>
      </c>
      <c r="Z488" s="109" t="s">
        <v>78</v>
      </c>
      <c r="AA488" s="109"/>
      <c r="AB488" s="109" t="b">
        <f>IF(D488=FIRE0902!D97,TRUE,"Error")</f>
        <v>1</v>
      </c>
      <c r="AC488" s="109" t="b">
        <f>IF(E488=FIRE0902!E97,TRUE,"Error")</f>
        <v>1</v>
      </c>
      <c r="AD488" s="109" t="b">
        <f>IF(F488=FIRE0902!F97,TRUE,"Error")</f>
        <v>1</v>
      </c>
      <c r="AE488" s="109" t="b">
        <f>IF(G488=FIRE0902!G97,TRUE,"Error")</f>
        <v>1</v>
      </c>
      <c r="AF488" s="109" t="b">
        <f>IF(H488=FIRE0902!H97,TRUE,"Error")</f>
        <v>1</v>
      </c>
      <c r="AG488" s="109" t="b">
        <f>IF(I488=FIRE0902!I97,TRUE,"Error")</f>
        <v>1</v>
      </c>
      <c r="AH488" s="109" t="b">
        <f>IF(J488=FIRE0902!J97,TRUE,"Error")</f>
        <v>1</v>
      </c>
      <c r="AI488" s="109" t="b">
        <f>IF(K488=FIRE0902!K97,TRUE,"Error")</f>
        <v>1</v>
      </c>
      <c r="AJ488" s="109" t="b">
        <f>IF(L488=FIRE0902!L97,TRUE,"Error")</f>
        <v>1</v>
      </c>
      <c r="AK488" s="109" t="b">
        <f>IF(M488=FIRE0902!M97,TRUE,"Error")</f>
        <v>1</v>
      </c>
      <c r="AL488" s="109" t="b">
        <f>IF(N488=FIRE0902!N97,TRUE,"Error")</f>
        <v>1</v>
      </c>
      <c r="AM488" s="109" t="b">
        <f>IF(O488=FIRE0902!O97,TRUE,"Error")</f>
        <v>1</v>
      </c>
      <c r="AN488" s="109" t="b">
        <f>IF(P488=FIRE0902!P97,TRUE,"Error")</f>
        <v>1</v>
      </c>
      <c r="AO488" s="109" t="b">
        <f>IF(Q488=FIRE0902!Q97,TRUE,"Error")</f>
        <v>1</v>
      </c>
      <c r="AP488" s="109" t="b">
        <f>IF(R488=FIRE0902!R97,TRUE,"Error")</f>
        <v>1</v>
      </c>
      <c r="AQ488" s="109" t="str">
        <f>IF(S488=FIRE0902!S97,TRUE,"Error")</f>
        <v>Error</v>
      </c>
      <c r="AR488" s="109" t="str">
        <f>IF(T488=FIRE0902!T97,TRUE,"Error")</f>
        <v>Error</v>
      </c>
      <c r="AS488" s="109" t="b">
        <f>IF(U488=FIRE0902!U97,TRUE,"Error")</f>
        <v>1</v>
      </c>
      <c r="AT488" s="109" t="b">
        <f>IF(V488=FIRE0902!V97,TRUE,"Error")</f>
        <v>1</v>
      </c>
      <c r="AU488" s="109" t="b">
        <f>IF(W488=FIRE0902!W97,TRUE,"Error")</f>
        <v>1</v>
      </c>
    </row>
    <row r="489" spans="1:47" x14ac:dyDescent="0.2">
      <c r="A489" s="109" t="s">
        <v>73</v>
      </c>
      <c r="B489" s="109" t="s">
        <v>79</v>
      </c>
      <c r="C489" s="109"/>
      <c r="D489" s="109">
        <f>VLOOKUP($B489,$A$201:$W$225,'QA checks'!D$393,FALSE)</f>
        <v>409</v>
      </c>
      <c r="E489" s="109">
        <f>VLOOKUP($B489,$A$201:$W$225,'QA checks'!E$393,FALSE)</f>
        <v>372</v>
      </c>
      <c r="F489" s="109">
        <f>VLOOKUP($B489,$A$201:$W$225,'QA checks'!F$393,FALSE)</f>
        <v>202</v>
      </c>
      <c r="G489" s="109">
        <f>VLOOKUP($B489,$A$201:$W$225,'QA checks'!G$393,FALSE)</f>
        <v>194</v>
      </c>
      <c r="H489" s="109">
        <f>VLOOKUP($B489,$A$201:$W$225,'QA checks'!H$393,FALSE)</f>
        <v>190</v>
      </c>
      <c r="I489" s="109">
        <f>VLOOKUP($B489,$A$201:$W$225,'QA checks'!I$393,FALSE)</f>
        <v>156</v>
      </c>
      <c r="J489" s="109">
        <f>VLOOKUP($B489,$A$201:$W$225,'QA checks'!J$393,FALSE)</f>
        <v>154</v>
      </c>
      <c r="K489" s="109">
        <f>VLOOKUP($B489,$A$201:$W$225,'QA checks'!K$393,FALSE)</f>
        <v>161</v>
      </c>
      <c r="L489" s="109">
        <f>VLOOKUP($B489,$A$201:$W$225,'QA checks'!L$393,FALSE)</f>
        <v>159</v>
      </c>
      <c r="M489" s="109">
        <f>VLOOKUP($B489,$A$201:$W$225,'QA checks'!M$393,FALSE)</f>
        <v>176</v>
      </c>
      <c r="N489" s="109">
        <f>VLOOKUP($B489,$A$201:$W$225,'QA checks'!N$393,FALSE)</f>
        <v>183</v>
      </c>
      <c r="O489" s="109">
        <f>VLOOKUP($B489,$A$201:$W$225,'QA checks'!O$393,FALSE)</f>
        <v>194</v>
      </c>
      <c r="P489" s="109">
        <f>VLOOKUP($B489,$A$201:$W$225,'QA checks'!P$393,FALSE)</f>
        <v>213</v>
      </c>
      <c r="Q489" s="109">
        <f>VLOOKUP($B489,$A$201:$W$225,'QA checks'!Q$393,FALSE)</f>
        <v>193</v>
      </c>
      <c r="R489" s="109">
        <f>VLOOKUP($B489,$A$201:$W$225,'QA checks'!R$393,FALSE)</f>
        <v>191</v>
      </c>
      <c r="S489" s="109">
        <f>VLOOKUP($B489,$A$201:$W$225,'QA checks'!S$393,FALSE)</f>
        <v>3147</v>
      </c>
      <c r="T489" s="109">
        <f>VLOOKUP($B489,$A$201:$W$225,'QA checks'!T$393,FALSE)</f>
        <v>0</v>
      </c>
      <c r="U489" s="109">
        <f>VLOOKUP($B489,$A$201:$W$225,'QA checks'!U$393,FALSE)</f>
        <v>0</v>
      </c>
      <c r="V489" s="109">
        <f>VLOOKUP($B489,$A$201:$W$225,'QA checks'!V$393,FALSE)</f>
        <v>0</v>
      </c>
      <c r="W489" s="109">
        <f>VLOOKUP($B489,$A$201:$W$225,'QA checks'!W$393,FALSE)</f>
        <v>0</v>
      </c>
      <c r="Y489" s="109" t="s">
        <v>73</v>
      </c>
      <c r="Z489" s="109" t="s">
        <v>79</v>
      </c>
      <c r="AA489" s="109"/>
      <c r="AB489" s="109" t="b">
        <f>IF(D489=FIRE0902!D98,TRUE,"Error")</f>
        <v>1</v>
      </c>
      <c r="AC489" s="109" t="b">
        <f>IF(E489=FIRE0902!E98,TRUE,"Error")</f>
        <v>1</v>
      </c>
      <c r="AD489" s="109" t="b">
        <f>IF(F489=FIRE0902!F98,TRUE,"Error")</f>
        <v>1</v>
      </c>
      <c r="AE489" s="109" t="b">
        <f>IF(G489=FIRE0902!G98,TRUE,"Error")</f>
        <v>1</v>
      </c>
      <c r="AF489" s="109" t="b">
        <f>IF(H489=FIRE0902!H98,TRUE,"Error")</f>
        <v>1</v>
      </c>
      <c r="AG489" s="109" t="b">
        <f>IF(I489=FIRE0902!I98,TRUE,"Error")</f>
        <v>1</v>
      </c>
      <c r="AH489" s="109" t="b">
        <f>IF(J489=FIRE0902!J98,TRUE,"Error")</f>
        <v>1</v>
      </c>
      <c r="AI489" s="109" t="b">
        <f>IF(K489=FIRE0902!K98,TRUE,"Error")</f>
        <v>1</v>
      </c>
      <c r="AJ489" s="109" t="b">
        <f>IF(L489=FIRE0902!L98,TRUE,"Error")</f>
        <v>1</v>
      </c>
      <c r="AK489" s="109" t="b">
        <f>IF(M489=FIRE0902!M98,TRUE,"Error")</f>
        <v>1</v>
      </c>
      <c r="AL489" s="109" t="b">
        <f>IF(N489=FIRE0902!N98,TRUE,"Error")</f>
        <v>1</v>
      </c>
      <c r="AM489" s="109" t="b">
        <f>IF(O489=FIRE0902!O98,TRUE,"Error")</f>
        <v>1</v>
      </c>
      <c r="AN489" s="109" t="b">
        <f>IF(P489=FIRE0902!P98,TRUE,"Error")</f>
        <v>1</v>
      </c>
      <c r="AO489" s="109" t="b">
        <f>IF(Q489=FIRE0902!Q98,TRUE,"Error")</f>
        <v>1</v>
      </c>
      <c r="AP489" s="109" t="b">
        <f>IF(R489=FIRE0902!R98,TRUE,"Error")</f>
        <v>1</v>
      </c>
      <c r="AQ489" s="109" t="str">
        <f>IF(S489=FIRE0902!S98,TRUE,"Error")</f>
        <v>Error</v>
      </c>
      <c r="AR489" s="109" t="str">
        <f>IF(T489=FIRE0902!T98,TRUE,"Error")</f>
        <v>Error</v>
      </c>
      <c r="AS489" s="109" t="b">
        <f>IF(U489=FIRE0902!U98,TRUE,"Error")</f>
        <v>1</v>
      </c>
      <c r="AT489" s="109" t="b">
        <f>IF(V489=FIRE0902!V98,TRUE,"Error")</f>
        <v>1</v>
      </c>
      <c r="AU489" s="109" t="b">
        <f>IF(W489=FIRE0902!W98,TRUE,"Error")</f>
        <v>1</v>
      </c>
    </row>
    <row r="490" spans="1:47" x14ac:dyDescent="0.2">
      <c r="A490" s="109" t="s">
        <v>73</v>
      </c>
      <c r="B490" s="109" t="s">
        <v>80</v>
      </c>
      <c r="C490" s="109"/>
      <c r="D490" s="109">
        <f>VLOOKUP($B490,$A$201:$W$225,'QA checks'!D$393,FALSE)</f>
        <v>38</v>
      </c>
      <c r="E490" s="109">
        <f>VLOOKUP($B490,$A$201:$W$225,'QA checks'!E$393,FALSE)</f>
        <v>47</v>
      </c>
      <c r="F490" s="109">
        <f>VLOOKUP($B490,$A$201:$W$225,'QA checks'!F$393,FALSE)</f>
        <v>16</v>
      </c>
      <c r="G490" s="109">
        <f>VLOOKUP($B490,$A$201:$W$225,'QA checks'!G$393,FALSE)</f>
        <v>5</v>
      </c>
      <c r="H490" s="109">
        <f>VLOOKUP($B490,$A$201:$W$225,'QA checks'!H$393,FALSE)</f>
        <v>7</v>
      </c>
      <c r="I490" s="109">
        <f>VLOOKUP($B490,$A$201:$W$225,'QA checks'!I$393,FALSE)</f>
        <v>4</v>
      </c>
      <c r="J490" s="109">
        <f>VLOOKUP($B490,$A$201:$W$225,'QA checks'!J$393,FALSE)</f>
        <v>8</v>
      </c>
      <c r="K490" s="109">
        <f>VLOOKUP($B490,$A$201:$W$225,'QA checks'!K$393,FALSE)</f>
        <v>10</v>
      </c>
      <c r="L490" s="109">
        <f>VLOOKUP($B490,$A$201:$W$225,'QA checks'!L$393,FALSE)</f>
        <v>4</v>
      </c>
      <c r="M490" s="109">
        <f>VLOOKUP($B490,$A$201:$W$225,'QA checks'!M$393,FALSE)</f>
        <v>18</v>
      </c>
      <c r="N490" s="109">
        <f>VLOOKUP($B490,$A$201:$W$225,'QA checks'!N$393,FALSE)</f>
        <v>18</v>
      </c>
      <c r="O490" s="109">
        <f>VLOOKUP($B490,$A$201:$W$225,'QA checks'!O$393,FALSE)</f>
        <v>16</v>
      </c>
      <c r="P490" s="109">
        <f>VLOOKUP($B490,$A$201:$W$225,'QA checks'!P$393,FALSE)</f>
        <v>13</v>
      </c>
      <c r="Q490" s="109">
        <f>VLOOKUP($B490,$A$201:$W$225,'QA checks'!Q$393,FALSE)</f>
        <v>8</v>
      </c>
      <c r="R490" s="109">
        <f>VLOOKUP($B490,$A$201:$W$225,'QA checks'!R$393,FALSE)</f>
        <v>22</v>
      </c>
      <c r="S490" s="109">
        <f>VLOOKUP($B490,$A$201:$W$225,'QA checks'!S$393,FALSE)</f>
        <v>234</v>
      </c>
      <c r="T490" s="109">
        <f>VLOOKUP($B490,$A$201:$W$225,'QA checks'!T$393,FALSE)</f>
        <v>0</v>
      </c>
      <c r="U490" s="109">
        <f>VLOOKUP($B490,$A$201:$W$225,'QA checks'!U$393,FALSE)</f>
        <v>0</v>
      </c>
      <c r="V490" s="109">
        <f>VLOOKUP($B490,$A$201:$W$225,'QA checks'!V$393,FALSE)</f>
        <v>0</v>
      </c>
      <c r="W490" s="109">
        <f>VLOOKUP($B490,$A$201:$W$225,'QA checks'!W$393,FALSE)</f>
        <v>0</v>
      </c>
      <c r="Y490" s="109" t="s">
        <v>73</v>
      </c>
      <c r="Z490" s="109" t="s">
        <v>80</v>
      </c>
      <c r="AA490" s="109"/>
      <c r="AB490" s="109" t="b">
        <f>IF(D490=FIRE0902!D99,TRUE,"Error")</f>
        <v>1</v>
      </c>
      <c r="AC490" s="109" t="b">
        <f>IF(E490=FIRE0902!E99,TRUE,"Error")</f>
        <v>1</v>
      </c>
      <c r="AD490" s="109" t="b">
        <f>IF(F490=FIRE0902!F99,TRUE,"Error")</f>
        <v>1</v>
      </c>
      <c r="AE490" s="109" t="b">
        <f>IF(G490=FIRE0902!G99,TRUE,"Error")</f>
        <v>1</v>
      </c>
      <c r="AF490" s="109" t="b">
        <f>IF(H490=FIRE0902!H99,TRUE,"Error")</f>
        <v>1</v>
      </c>
      <c r="AG490" s="109" t="b">
        <f>IF(I490=FIRE0902!I99,TRUE,"Error")</f>
        <v>1</v>
      </c>
      <c r="AH490" s="109" t="b">
        <f>IF(J490=FIRE0902!J99,TRUE,"Error")</f>
        <v>1</v>
      </c>
      <c r="AI490" s="109" t="b">
        <f>IF(K490=FIRE0902!K99,TRUE,"Error")</f>
        <v>1</v>
      </c>
      <c r="AJ490" s="109" t="b">
        <f>IF(L490=FIRE0902!L99,TRUE,"Error")</f>
        <v>1</v>
      </c>
      <c r="AK490" s="109" t="b">
        <f>IF(M490=FIRE0902!M99,TRUE,"Error")</f>
        <v>1</v>
      </c>
      <c r="AL490" s="109" t="b">
        <f>IF(N490=FIRE0902!N99,TRUE,"Error")</f>
        <v>1</v>
      </c>
      <c r="AM490" s="109" t="b">
        <f>IF(O490=FIRE0902!O99,TRUE,"Error")</f>
        <v>1</v>
      </c>
      <c r="AN490" s="109" t="b">
        <f>IF(P490=FIRE0902!P99,TRUE,"Error")</f>
        <v>1</v>
      </c>
      <c r="AO490" s="109" t="b">
        <f>IF(Q490=FIRE0902!Q99,TRUE,"Error")</f>
        <v>1</v>
      </c>
      <c r="AP490" s="109" t="b">
        <f>IF(R490=FIRE0902!R99,TRUE,"Error")</f>
        <v>1</v>
      </c>
      <c r="AQ490" s="109" t="str">
        <f>IF(S490=FIRE0902!S99,TRUE,"Error")</f>
        <v>Error</v>
      </c>
      <c r="AR490" s="109" t="str">
        <f>IF(T490=FIRE0902!T99,TRUE,"Error")</f>
        <v>Error</v>
      </c>
      <c r="AS490" s="109" t="b">
        <f>IF(U490=FIRE0902!U99,TRUE,"Error")</f>
        <v>1</v>
      </c>
      <c r="AT490" s="109" t="b">
        <f>IF(V490=FIRE0902!V99,TRUE,"Error")</f>
        <v>1</v>
      </c>
      <c r="AU490" s="109" t="b">
        <f>IF(W490=FIRE0902!W99,TRUE,"Error")</f>
        <v>1</v>
      </c>
    </row>
    <row r="491" spans="1:47" x14ac:dyDescent="0.2">
      <c r="A491" s="109" t="s">
        <v>73</v>
      </c>
      <c r="B491" s="109" t="s">
        <v>81</v>
      </c>
      <c r="C491" s="109"/>
      <c r="D491" s="109">
        <f>VLOOKUP($B491,$A$201:$W$225,'QA checks'!D$393,FALSE)</f>
        <v>38</v>
      </c>
      <c r="E491" s="109">
        <f>VLOOKUP($B491,$A$201:$W$225,'QA checks'!E$393,FALSE)</f>
        <v>49</v>
      </c>
      <c r="F491" s="109">
        <f>VLOOKUP($B491,$A$201:$W$225,'QA checks'!F$393,FALSE)</f>
        <v>33</v>
      </c>
      <c r="G491" s="109">
        <f>VLOOKUP($B491,$A$201:$W$225,'QA checks'!G$393,FALSE)</f>
        <v>34</v>
      </c>
      <c r="H491" s="109">
        <f>VLOOKUP($B491,$A$201:$W$225,'QA checks'!H$393,FALSE)</f>
        <v>24</v>
      </c>
      <c r="I491" s="109">
        <f>VLOOKUP($B491,$A$201:$W$225,'QA checks'!I$393,FALSE)</f>
        <v>26</v>
      </c>
      <c r="J491" s="109">
        <f>VLOOKUP($B491,$A$201:$W$225,'QA checks'!J$393,FALSE)</f>
        <v>21</v>
      </c>
      <c r="K491" s="109">
        <f>VLOOKUP($B491,$A$201:$W$225,'QA checks'!K$393,FALSE)</f>
        <v>42</v>
      </c>
      <c r="L491" s="109">
        <f>VLOOKUP($B491,$A$201:$W$225,'QA checks'!L$393,FALSE)</f>
        <v>29</v>
      </c>
      <c r="M491" s="109">
        <f>VLOOKUP($B491,$A$201:$W$225,'QA checks'!M$393,FALSE)</f>
        <v>29</v>
      </c>
      <c r="N491" s="109">
        <f>VLOOKUP($B491,$A$201:$W$225,'QA checks'!N$393,FALSE)</f>
        <v>59</v>
      </c>
      <c r="O491" s="109">
        <f>VLOOKUP($B491,$A$201:$W$225,'QA checks'!O$393,FALSE)</f>
        <v>50</v>
      </c>
      <c r="P491" s="109">
        <f>VLOOKUP($B491,$A$201:$W$225,'QA checks'!P$393,FALSE)</f>
        <v>47</v>
      </c>
      <c r="Q491" s="109">
        <f>VLOOKUP($B491,$A$201:$W$225,'QA checks'!Q$393,FALSE)</f>
        <v>57</v>
      </c>
      <c r="R491" s="109">
        <f>VLOOKUP($B491,$A$201:$W$225,'QA checks'!R$393,FALSE)</f>
        <v>48</v>
      </c>
      <c r="S491" s="109">
        <f>VLOOKUP($B491,$A$201:$W$225,'QA checks'!S$393,FALSE)</f>
        <v>586</v>
      </c>
      <c r="T491" s="109">
        <f>VLOOKUP($B491,$A$201:$W$225,'QA checks'!T$393,FALSE)</f>
        <v>0</v>
      </c>
      <c r="U491" s="109">
        <f>VLOOKUP($B491,$A$201:$W$225,'QA checks'!U$393,FALSE)</f>
        <v>0</v>
      </c>
      <c r="V491" s="109">
        <f>VLOOKUP($B491,$A$201:$W$225,'QA checks'!V$393,FALSE)</f>
        <v>0</v>
      </c>
      <c r="W491" s="109">
        <f>VLOOKUP($B491,$A$201:$W$225,'QA checks'!W$393,FALSE)</f>
        <v>0</v>
      </c>
      <c r="Y491" s="109" t="s">
        <v>73</v>
      </c>
      <c r="Z491" s="109" t="s">
        <v>81</v>
      </c>
      <c r="AA491" s="109"/>
      <c r="AB491" s="109" t="b">
        <f>IF(D491=FIRE0902!D100,TRUE,"Error")</f>
        <v>1</v>
      </c>
      <c r="AC491" s="109" t="b">
        <f>IF(E491=FIRE0902!E100,TRUE,"Error")</f>
        <v>1</v>
      </c>
      <c r="AD491" s="109" t="b">
        <f>IF(F491=FIRE0902!F100,TRUE,"Error")</f>
        <v>1</v>
      </c>
      <c r="AE491" s="109" t="b">
        <f>IF(G491=FIRE0902!G100,TRUE,"Error")</f>
        <v>1</v>
      </c>
      <c r="AF491" s="109" t="b">
        <f>IF(H491=FIRE0902!H100,TRUE,"Error")</f>
        <v>1</v>
      </c>
      <c r="AG491" s="109" t="b">
        <f>IF(I491=FIRE0902!I100,TRUE,"Error")</f>
        <v>1</v>
      </c>
      <c r="AH491" s="109" t="b">
        <f>IF(J491=FIRE0902!J100,TRUE,"Error")</f>
        <v>1</v>
      </c>
      <c r="AI491" s="109" t="b">
        <f>IF(K491=FIRE0902!K100,TRUE,"Error")</f>
        <v>1</v>
      </c>
      <c r="AJ491" s="109" t="b">
        <f>IF(L491=FIRE0902!L100,TRUE,"Error")</f>
        <v>1</v>
      </c>
      <c r="AK491" s="109" t="b">
        <f>IF(M491=FIRE0902!M100,TRUE,"Error")</f>
        <v>1</v>
      </c>
      <c r="AL491" s="109" t="b">
        <f>IF(N491=FIRE0902!N100,TRUE,"Error")</f>
        <v>1</v>
      </c>
      <c r="AM491" s="109" t="b">
        <f>IF(O491=FIRE0902!O100,TRUE,"Error")</f>
        <v>1</v>
      </c>
      <c r="AN491" s="109" t="b">
        <f>IF(P491=FIRE0902!P100,TRUE,"Error")</f>
        <v>1</v>
      </c>
      <c r="AO491" s="109" t="b">
        <f>IF(Q491=FIRE0902!Q100,TRUE,"Error")</f>
        <v>1</v>
      </c>
      <c r="AP491" s="109" t="b">
        <f>IF(R491=FIRE0902!R100,TRUE,"Error")</f>
        <v>1</v>
      </c>
      <c r="AQ491" s="109" t="str">
        <f>IF(S491=FIRE0902!S100,TRUE,"Error")</f>
        <v>Error</v>
      </c>
      <c r="AR491" s="109" t="str">
        <f>IF(T491=FIRE0902!T100,TRUE,"Error")</f>
        <v>Error</v>
      </c>
      <c r="AS491" s="109" t="b">
        <f>IF(U491=FIRE0902!U100,TRUE,"Error")</f>
        <v>1</v>
      </c>
      <c r="AT491" s="109" t="b">
        <f>IF(V491=FIRE0902!V100,TRUE,"Error")</f>
        <v>1</v>
      </c>
      <c r="AU491" s="109" t="b">
        <f>IF(W491=FIRE0902!W100,TRUE,"Error")</f>
        <v>1</v>
      </c>
    </row>
    <row r="492" spans="1:47" x14ac:dyDescent="0.2">
      <c r="A492" s="109" t="s">
        <v>73</v>
      </c>
      <c r="B492" s="109" t="s">
        <v>82</v>
      </c>
      <c r="C492" s="109"/>
      <c r="D492" s="109">
        <f>VLOOKUP($B492,$A$201:$W$225,'QA checks'!D$393,FALSE)</f>
        <v>454</v>
      </c>
      <c r="E492" s="109">
        <f>VLOOKUP($B492,$A$201:$W$225,'QA checks'!E$393,FALSE)</f>
        <v>430</v>
      </c>
      <c r="F492" s="109">
        <f>VLOOKUP($B492,$A$201:$W$225,'QA checks'!F$393,FALSE)</f>
        <v>493</v>
      </c>
      <c r="G492" s="109">
        <f>VLOOKUP($B492,$A$201:$W$225,'QA checks'!G$393,FALSE)</f>
        <v>521</v>
      </c>
      <c r="H492" s="109">
        <f>VLOOKUP($B492,$A$201:$W$225,'QA checks'!H$393,FALSE)</f>
        <v>422</v>
      </c>
      <c r="I492" s="109">
        <f>VLOOKUP($B492,$A$201:$W$225,'QA checks'!I$393,FALSE)</f>
        <v>425</v>
      </c>
      <c r="J492" s="109">
        <f>VLOOKUP($B492,$A$201:$W$225,'QA checks'!J$393,FALSE)</f>
        <v>445</v>
      </c>
      <c r="K492" s="109">
        <f>VLOOKUP($B492,$A$201:$W$225,'QA checks'!K$393,FALSE)</f>
        <v>394</v>
      </c>
      <c r="L492" s="109">
        <f>VLOOKUP($B492,$A$201:$W$225,'QA checks'!L$393,FALSE)</f>
        <v>439</v>
      </c>
      <c r="M492" s="109">
        <f>VLOOKUP($B492,$A$201:$W$225,'QA checks'!M$393,FALSE)</f>
        <v>379</v>
      </c>
      <c r="N492" s="109">
        <f>VLOOKUP($B492,$A$201:$W$225,'QA checks'!N$393,FALSE)</f>
        <v>400</v>
      </c>
      <c r="O492" s="109">
        <f>VLOOKUP($B492,$A$201:$W$225,'QA checks'!O$393,FALSE)</f>
        <v>337</v>
      </c>
      <c r="P492" s="109">
        <f>VLOOKUP($B492,$A$201:$W$225,'QA checks'!P$393,FALSE)</f>
        <v>392</v>
      </c>
      <c r="Q492" s="109">
        <f>VLOOKUP($B492,$A$201:$W$225,'QA checks'!Q$393,FALSE)</f>
        <v>320</v>
      </c>
      <c r="R492" s="109">
        <f>VLOOKUP($B492,$A$201:$W$225,'QA checks'!R$393,FALSE)</f>
        <v>290</v>
      </c>
      <c r="S492" s="109">
        <f>VLOOKUP($B492,$A$201:$W$225,'QA checks'!S$393,FALSE)</f>
        <v>6141</v>
      </c>
      <c r="T492" s="109">
        <f>VLOOKUP($B492,$A$201:$W$225,'QA checks'!T$393,FALSE)</f>
        <v>0</v>
      </c>
      <c r="U492" s="109">
        <f>VLOOKUP($B492,$A$201:$W$225,'QA checks'!U$393,FALSE)</f>
        <v>0</v>
      </c>
      <c r="V492" s="109">
        <f>VLOOKUP($B492,$A$201:$W$225,'QA checks'!V$393,FALSE)</f>
        <v>0</v>
      </c>
      <c r="W492" s="109">
        <f>VLOOKUP($B492,$A$201:$W$225,'QA checks'!W$393,FALSE)</f>
        <v>0</v>
      </c>
      <c r="Y492" s="109" t="s">
        <v>73</v>
      </c>
      <c r="Z492" s="109" t="s">
        <v>82</v>
      </c>
      <c r="AA492" s="109"/>
      <c r="AB492" s="109" t="b">
        <f>IF(D492=FIRE0902!D101,TRUE,"Error")</f>
        <v>1</v>
      </c>
      <c r="AC492" s="109" t="b">
        <f>IF(E492=FIRE0902!E101,TRUE,"Error")</f>
        <v>1</v>
      </c>
      <c r="AD492" s="109" t="b">
        <f>IF(F492=FIRE0902!F101,TRUE,"Error")</f>
        <v>1</v>
      </c>
      <c r="AE492" s="109" t="b">
        <f>IF(G492=FIRE0902!G101,TRUE,"Error")</f>
        <v>1</v>
      </c>
      <c r="AF492" s="109" t="b">
        <f>IF(H492=FIRE0902!H101,TRUE,"Error")</f>
        <v>1</v>
      </c>
      <c r="AG492" s="109" t="b">
        <f>IF(I492=FIRE0902!I101,TRUE,"Error")</f>
        <v>1</v>
      </c>
      <c r="AH492" s="109" t="b">
        <f>IF(J492=FIRE0902!J101,TRUE,"Error")</f>
        <v>1</v>
      </c>
      <c r="AI492" s="109" t="b">
        <f>IF(K492=FIRE0902!K101,TRUE,"Error")</f>
        <v>1</v>
      </c>
      <c r="AJ492" s="109" t="b">
        <f>IF(L492=FIRE0902!L101,TRUE,"Error")</f>
        <v>1</v>
      </c>
      <c r="AK492" s="109" t="b">
        <f>IF(M492=FIRE0902!M101,TRUE,"Error")</f>
        <v>1</v>
      </c>
      <c r="AL492" s="109" t="b">
        <f>IF(N492=FIRE0902!N101,TRUE,"Error")</f>
        <v>1</v>
      </c>
      <c r="AM492" s="109" t="b">
        <f>IF(O492=FIRE0902!O101,TRUE,"Error")</f>
        <v>1</v>
      </c>
      <c r="AN492" s="109" t="b">
        <f>IF(P492=FIRE0902!P101,TRUE,"Error")</f>
        <v>1</v>
      </c>
      <c r="AO492" s="109" t="b">
        <f>IF(Q492=FIRE0902!Q101,TRUE,"Error")</f>
        <v>1</v>
      </c>
      <c r="AP492" s="109" t="b">
        <f>IF(R492=FIRE0902!R101,TRUE,"Error")</f>
        <v>1</v>
      </c>
      <c r="AQ492" s="109" t="str">
        <f>IF(S492=FIRE0902!S101,TRUE,"Error")</f>
        <v>Error</v>
      </c>
      <c r="AR492" s="109" t="str">
        <f>IF(T492=FIRE0902!T101,TRUE,"Error")</f>
        <v>Error</v>
      </c>
      <c r="AS492" s="109" t="b">
        <f>IF(U492=FIRE0902!U101,TRUE,"Error")</f>
        <v>1</v>
      </c>
      <c r="AT492" s="109" t="b">
        <f>IF(V492=FIRE0902!V101,TRUE,"Error")</f>
        <v>1</v>
      </c>
      <c r="AU492" s="109" t="b">
        <f>IF(W492=FIRE0902!W101,TRUE,"Error")</f>
        <v>1</v>
      </c>
    </row>
    <row r="493" spans="1:47" x14ac:dyDescent="0.2">
      <c r="A493" s="109" t="s">
        <v>73</v>
      </c>
      <c r="B493" s="109" t="s">
        <v>83</v>
      </c>
      <c r="C493" s="109"/>
      <c r="D493" s="109">
        <f>VLOOKUP($B493,$A$201:$W$225,'QA checks'!D$393,FALSE)</f>
        <v>285</v>
      </c>
      <c r="E493" s="109">
        <f>VLOOKUP($B493,$A$201:$W$225,'QA checks'!E$393,FALSE)</f>
        <v>231</v>
      </c>
      <c r="F493" s="109">
        <f>VLOOKUP($B493,$A$201:$W$225,'QA checks'!F$393,FALSE)</f>
        <v>266</v>
      </c>
      <c r="G493" s="109">
        <f>VLOOKUP($B493,$A$201:$W$225,'QA checks'!G$393,FALSE)</f>
        <v>218</v>
      </c>
      <c r="H493" s="109">
        <f>VLOOKUP($B493,$A$201:$W$225,'QA checks'!H$393,FALSE)</f>
        <v>170</v>
      </c>
      <c r="I493" s="109">
        <f>VLOOKUP($B493,$A$201:$W$225,'QA checks'!I$393,FALSE)</f>
        <v>169</v>
      </c>
      <c r="J493" s="109">
        <f>VLOOKUP($B493,$A$201:$W$225,'QA checks'!J$393,FALSE)</f>
        <v>200</v>
      </c>
      <c r="K493" s="109">
        <f>VLOOKUP($B493,$A$201:$W$225,'QA checks'!K$393,FALSE)</f>
        <v>203</v>
      </c>
      <c r="L493" s="109">
        <f>VLOOKUP($B493,$A$201:$W$225,'QA checks'!L$393,FALSE)</f>
        <v>191</v>
      </c>
      <c r="M493" s="109">
        <f>VLOOKUP($B493,$A$201:$W$225,'QA checks'!M$393,FALSE)</f>
        <v>181</v>
      </c>
      <c r="N493" s="109">
        <f>VLOOKUP($B493,$A$201:$W$225,'QA checks'!N$393,FALSE)</f>
        <v>200</v>
      </c>
      <c r="O493" s="109">
        <f>VLOOKUP($B493,$A$201:$W$225,'QA checks'!O$393,FALSE)</f>
        <v>176</v>
      </c>
      <c r="P493" s="109">
        <f>VLOOKUP($B493,$A$201:$W$225,'QA checks'!P$393,FALSE)</f>
        <v>220</v>
      </c>
      <c r="Q493" s="109">
        <f>VLOOKUP($B493,$A$201:$W$225,'QA checks'!Q$393,FALSE)</f>
        <v>188</v>
      </c>
      <c r="R493" s="109">
        <f>VLOOKUP($B493,$A$201:$W$225,'QA checks'!R$393,FALSE)</f>
        <v>204</v>
      </c>
      <c r="S493" s="109">
        <f>VLOOKUP($B493,$A$201:$W$225,'QA checks'!S$393,FALSE)</f>
        <v>3102</v>
      </c>
      <c r="T493" s="109">
        <f>VLOOKUP($B493,$A$201:$W$225,'QA checks'!T$393,FALSE)</f>
        <v>0</v>
      </c>
      <c r="U493" s="109">
        <f>VLOOKUP($B493,$A$201:$W$225,'QA checks'!U$393,FALSE)</f>
        <v>0</v>
      </c>
      <c r="V493" s="109">
        <f>VLOOKUP($B493,$A$201:$W$225,'QA checks'!V$393,FALSE)</f>
        <v>0</v>
      </c>
      <c r="W493" s="109">
        <f>VLOOKUP($B493,$A$201:$W$225,'QA checks'!W$393,FALSE)</f>
        <v>0</v>
      </c>
      <c r="Y493" s="109" t="s">
        <v>73</v>
      </c>
      <c r="Z493" s="109" t="s">
        <v>83</v>
      </c>
      <c r="AA493" s="109"/>
      <c r="AB493" s="109" t="b">
        <f>IF(D493=FIRE0902!D102,TRUE,"Error")</f>
        <v>1</v>
      </c>
      <c r="AC493" s="109" t="b">
        <f>IF(E493=FIRE0902!E102,TRUE,"Error")</f>
        <v>1</v>
      </c>
      <c r="AD493" s="109" t="b">
        <f>IF(F493=FIRE0902!F102,TRUE,"Error")</f>
        <v>1</v>
      </c>
      <c r="AE493" s="109" t="b">
        <f>IF(G493=FIRE0902!G102,TRUE,"Error")</f>
        <v>1</v>
      </c>
      <c r="AF493" s="109" t="b">
        <f>IF(H493=FIRE0902!H102,TRUE,"Error")</f>
        <v>1</v>
      </c>
      <c r="AG493" s="109" t="b">
        <f>IF(I493=FIRE0902!I102,TRUE,"Error")</f>
        <v>1</v>
      </c>
      <c r="AH493" s="109" t="b">
        <f>IF(J493=FIRE0902!J102,TRUE,"Error")</f>
        <v>1</v>
      </c>
      <c r="AI493" s="109" t="b">
        <f>IF(K493=FIRE0902!K102,TRUE,"Error")</f>
        <v>1</v>
      </c>
      <c r="AJ493" s="109" t="b">
        <f>IF(L493=FIRE0902!L102,TRUE,"Error")</f>
        <v>1</v>
      </c>
      <c r="AK493" s="109" t="b">
        <f>IF(M493=FIRE0902!M102,TRUE,"Error")</f>
        <v>1</v>
      </c>
      <c r="AL493" s="109" t="b">
        <f>IF(N493=FIRE0902!N102,TRUE,"Error")</f>
        <v>1</v>
      </c>
      <c r="AM493" s="109" t="b">
        <f>IF(O493=FIRE0902!O102,TRUE,"Error")</f>
        <v>1</v>
      </c>
      <c r="AN493" s="109" t="b">
        <f>IF(P493=FIRE0902!P102,TRUE,"Error")</f>
        <v>1</v>
      </c>
      <c r="AO493" s="109" t="b">
        <f>IF(Q493=FIRE0902!Q102,TRUE,"Error")</f>
        <v>1</v>
      </c>
      <c r="AP493" s="109" t="b">
        <f>IF(R493=FIRE0902!R102,TRUE,"Error")</f>
        <v>1</v>
      </c>
      <c r="AQ493" s="109" t="str">
        <f>IF(S493=FIRE0902!S102,TRUE,"Error")</f>
        <v>Error</v>
      </c>
      <c r="AR493" s="109" t="str">
        <f>IF(T493=FIRE0902!T102,TRUE,"Error")</f>
        <v>Error</v>
      </c>
      <c r="AS493" s="109" t="b">
        <f>IF(U493=FIRE0902!U102,TRUE,"Error")</f>
        <v>1</v>
      </c>
      <c r="AT493" s="109" t="b">
        <f>IF(V493=FIRE0902!V102,TRUE,"Error")</f>
        <v>1</v>
      </c>
      <c r="AU493" s="109" t="b">
        <f>IF(W493=FIRE0902!W102,TRUE,"Error")</f>
        <v>1</v>
      </c>
    </row>
    <row r="494" spans="1:47" x14ac:dyDescent="0.2">
      <c r="A494" s="109" t="s">
        <v>73</v>
      </c>
      <c r="B494" s="109" t="s">
        <v>84</v>
      </c>
      <c r="C494" s="109"/>
      <c r="D494" s="109">
        <f>VLOOKUP($B494,$A$201:$W$225,'QA checks'!D$393,FALSE)</f>
        <v>84</v>
      </c>
      <c r="E494" s="109">
        <f>VLOOKUP($B494,$A$201:$W$225,'QA checks'!E$393,FALSE)</f>
        <v>85</v>
      </c>
      <c r="F494" s="109">
        <f>VLOOKUP($B494,$A$201:$W$225,'QA checks'!F$393,FALSE)</f>
        <v>19</v>
      </c>
      <c r="G494" s="109">
        <f>VLOOKUP($B494,$A$201:$W$225,'QA checks'!G$393,FALSE)</f>
        <v>11</v>
      </c>
      <c r="H494" s="109">
        <f>VLOOKUP($B494,$A$201:$W$225,'QA checks'!H$393,FALSE)</f>
        <v>12</v>
      </c>
      <c r="I494" s="109">
        <f>VLOOKUP($B494,$A$201:$W$225,'QA checks'!I$393,FALSE)</f>
        <v>12</v>
      </c>
      <c r="J494" s="109">
        <f>VLOOKUP($B494,$A$201:$W$225,'QA checks'!J$393,FALSE)</f>
        <v>16</v>
      </c>
      <c r="K494" s="109">
        <f>VLOOKUP($B494,$A$201:$W$225,'QA checks'!K$393,FALSE)</f>
        <v>8</v>
      </c>
      <c r="L494" s="109">
        <f>VLOOKUP($B494,$A$201:$W$225,'QA checks'!L$393,FALSE)</f>
        <v>13</v>
      </c>
      <c r="M494" s="109">
        <f>VLOOKUP($B494,$A$201:$W$225,'QA checks'!M$393,FALSE)</f>
        <v>12</v>
      </c>
      <c r="N494" s="109">
        <f>VLOOKUP($B494,$A$201:$W$225,'QA checks'!N$393,FALSE)</f>
        <v>17</v>
      </c>
      <c r="O494" s="109">
        <f>VLOOKUP($B494,$A$201:$W$225,'QA checks'!O$393,FALSE)</f>
        <v>13</v>
      </c>
      <c r="P494" s="109">
        <f>VLOOKUP($B494,$A$201:$W$225,'QA checks'!P$393,FALSE)</f>
        <v>19</v>
      </c>
      <c r="Q494" s="109">
        <f>VLOOKUP($B494,$A$201:$W$225,'QA checks'!Q$393,FALSE)</f>
        <v>12</v>
      </c>
      <c r="R494" s="109">
        <f>VLOOKUP($B494,$A$201:$W$225,'QA checks'!R$393,FALSE)</f>
        <v>9</v>
      </c>
      <c r="S494" s="109">
        <f>VLOOKUP($B494,$A$201:$W$225,'QA checks'!S$393,FALSE)</f>
        <v>342</v>
      </c>
      <c r="T494" s="109">
        <f>VLOOKUP($B494,$A$201:$W$225,'QA checks'!T$393,FALSE)</f>
        <v>0</v>
      </c>
      <c r="U494" s="109">
        <f>VLOOKUP($B494,$A$201:$W$225,'QA checks'!U$393,FALSE)</f>
        <v>0</v>
      </c>
      <c r="V494" s="109">
        <f>VLOOKUP($B494,$A$201:$W$225,'QA checks'!V$393,FALSE)</f>
        <v>0</v>
      </c>
      <c r="W494" s="109">
        <f>VLOOKUP($B494,$A$201:$W$225,'QA checks'!W$393,FALSE)</f>
        <v>0</v>
      </c>
      <c r="Y494" s="109" t="s">
        <v>73</v>
      </c>
      <c r="Z494" s="109" t="s">
        <v>84</v>
      </c>
      <c r="AA494" s="109"/>
      <c r="AB494" s="109" t="b">
        <f>IF(D494=FIRE0902!D103,TRUE,"Error")</f>
        <v>1</v>
      </c>
      <c r="AC494" s="109" t="b">
        <f>IF(E494=FIRE0902!E103,TRUE,"Error")</f>
        <v>1</v>
      </c>
      <c r="AD494" s="109" t="b">
        <f>IF(F494=FIRE0902!F103,TRUE,"Error")</f>
        <v>1</v>
      </c>
      <c r="AE494" s="109" t="b">
        <f>IF(G494=FIRE0902!G103,TRUE,"Error")</f>
        <v>1</v>
      </c>
      <c r="AF494" s="109" t="b">
        <f>IF(H494=FIRE0902!H103,TRUE,"Error")</f>
        <v>1</v>
      </c>
      <c r="AG494" s="109" t="b">
        <f>IF(I494=FIRE0902!I103,TRUE,"Error")</f>
        <v>1</v>
      </c>
      <c r="AH494" s="109" t="b">
        <f>IF(J494=FIRE0902!J103,TRUE,"Error")</f>
        <v>1</v>
      </c>
      <c r="AI494" s="109" t="b">
        <f>IF(K494=FIRE0902!K103,TRUE,"Error")</f>
        <v>1</v>
      </c>
      <c r="AJ494" s="109" t="b">
        <f>IF(L494=FIRE0902!L103,TRUE,"Error")</f>
        <v>1</v>
      </c>
      <c r="AK494" s="109" t="b">
        <f>IF(M494=FIRE0902!M103,TRUE,"Error")</f>
        <v>1</v>
      </c>
      <c r="AL494" s="109" t="b">
        <f>IF(N494=FIRE0902!N103,TRUE,"Error")</f>
        <v>1</v>
      </c>
      <c r="AM494" s="109" t="b">
        <f>IF(O494=FIRE0902!O103,TRUE,"Error")</f>
        <v>1</v>
      </c>
      <c r="AN494" s="109" t="b">
        <f>IF(P494=FIRE0902!P103,TRUE,"Error")</f>
        <v>1</v>
      </c>
      <c r="AO494" s="109" t="b">
        <f>IF(Q494=FIRE0902!Q103,TRUE,"Error")</f>
        <v>1</v>
      </c>
      <c r="AP494" s="109" t="b">
        <f>IF(R494=FIRE0902!R103,TRUE,"Error")</f>
        <v>1</v>
      </c>
      <c r="AQ494" s="109" t="str">
        <f>IF(S494=FIRE0902!S103,TRUE,"Error")</f>
        <v>Error</v>
      </c>
      <c r="AR494" s="109" t="str">
        <f>IF(T494=FIRE0902!T103,TRUE,"Error")</f>
        <v>Error</v>
      </c>
      <c r="AS494" s="109" t="b">
        <f>IF(U494=FIRE0902!U103,TRUE,"Error")</f>
        <v>1</v>
      </c>
      <c r="AT494" s="109" t="b">
        <f>IF(V494=FIRE0902!V103,TRUE,"Error")</f>
        <v>1</v>
      </c>
      <c r="AU494" s="109" t="b">
        <f>IF(W494=FIRE0902!W103,TRUE,"Error")</f>
        <v>1</v>
      </c>
    </row>
    <row r="495" spans="1:47" x14ac:dyDescent="0.2">
      <c r="A495" s="109" t="s">
        <v>73</v>
      </c>
      <c r="B495" s="109" t="s">
        <v>85</v>
      </c>
      <c r="C495" s="109"/>
      <c r="D495" s="109">
        <f>VLOOKUP($B495,$A$201:$W$225,'QA checks'!D$393,FALSE)</f>
        <v>54</v>
      </c>
      <c r="E495" s="109">
        <f>VLOOKUP($B495,$A$201:$W$225,'QA checks'!E$393,FALSE)</f>
        <v>39</v>
      </c>
      <c r="F495" s="109">
        <f>VLOOKUP($B495,$A$201:$W$225,'QA checks'!F$393,FALSE)</f>
        <v>72</v>
      </c>
      <c r="G495" s="109">
        <f>VLOOKUP($B495,$A$201:$W$225,'QA checks'!G$393,FALSE)</f>
        <v>65</v>
      </c>
      <c r="H495" s="109">
        <f>VLOOKUP($B495,$A$201:$W$225,'QA checks'!H$393,FALSE)</f>
        <v>78</v>
      </c>
      <c r="I495" s="109">
        <f>VLOOKUP($B495,$A$201:$W$225,'QA checks'!I$393,FALSE)</f>
        <v>80</v>
      </c>
      <c r="J495" s="109">
        <f>VLOOKUP($B495,$A$201:$W$225,'QA checks'!J$393,FALSE)</f>
        <v>70</v>
      </c>
      <c r="K495" s="109">
        <f>VLOOKUP($B495,$A$201:$W$225,'QA checks'!K$393,FALSE)</f>
        <v>99</v>
      </c>
      <c r="L495" s="109">
        <f>VLOOKUP($B495,$A$201:$W$225,'QA checks'!L$393,FALSE)</f>
        <v>91</v>
      </c>
      <c r="M495" s="109">
        <f>VLOOKUP($B495,$A$201:$W$225,'QA checks'!M$393,FALSE)</f>
        <v>80</v>
      </c>
      <c r="N495" s="109">
        <f>VLOOKUP($B495,$A$201:$W$225,'QA checks'!N$393,FALSE)</f>
        <v>129</v>
      </c>
      <c r="O495" s="109">
        <f>VLOOKUP($B495,$A$201:$W$225,'QA checks'!O$393,FALSE)</f>
        <v>135</v>
      </c>
      <c r="P495" s="109">
        <f>VLOOKUP($B495,$A$201:$W$225,'QA checks'!P$393,FALSE)</f>
        <v>133</v>
      </c>
      <c r="Q495" s="109">
        <f>VLOOKUP($B495,$A$201:$W$225,'QA checks'!Q$393,FALSE)</f>
        <v>106</v>
      </c>
      <c r="R495" s="109">
        <f>VLOOKUP($B495,$A$201:$W$225,'QA checks'!R$393,FALSE)</f>
        <v>110</v>
      </c>
      <c r="S495" s="109">
        <f>VLOOKUP($B495,$A$201:$W$225,'QA checks'!S$393,FALSE)</f>
        <v>1341</v>
      </c>
      <c r="T495" s="109">
        <f>VLOOKUP($B495,$A$201:$W$225,'QA checks'!T$393,FALSE)</f>
        <v>0</v>
      </c>
      <c r="U495" s="109">
        <f>VLOOKUP($B495,$A$201:$W$225,'QA checks'!U$393,FALSE)</f>
        <v>0</v>
      </c>
      <c r="V495" s="109">
        <f>VLOOKUP($B495,$A$201:$W$225,'QA checks'!V$393,FALSE)</f>
        <v>0</v>
      </c>
      <c r="W495" s="109">
        <f>VLOOKUP($B495,$A$201:$W$225,'QA checks'!W$393,FALSE)</f>
        <v>0</v>
      </c>
      <c r="Y495" s="109" t="s">
        <v>73</v>
      </c>
      <c r="Z495" s="109" t="s">
        <v>85</v>
      </c>
      <c r="AA495" s="109"/>
      <c r="AB495" s="109" t="b">
        <f>IF(D495=FIRE0902!D104,TRUE,"Error")</f>
        <v>1</v>
      </c>
      <c r="AC495" s="109" t="b">
        <f>IF(E495=FIRE0902!E104,TRUE,"Error")</f>
        <v>1</v>
      </c>
      <c r="AD495" s="109" t="b">
        <f>IF(F495=FIRE0902!F104,TRUE,"Error")</f>
        <v>1</v>
      </c>
      <c r="AE495" s="109" t="b">
        <f>IF(G495=FIRE0902!G104,TRUE,"Error")</f>
        <v>1</v>
      </c>
      <c r="AF495" s="109" t="b">
        <f>IF(H495=FIRE0902!H104,TRUE,"Error")</f>
        <v>1</v>
      </c>
      <c r="AG495" s="109" t="b">
        <f>IF(I495=FIRE0902!I104,TRUE,"Error")</f>
        <v>1</v>
      </c>
      <c r="AH495" s="109" t="b">
        <f>IF(J495=FIRE0902!J104,TRUE,"Error")</f>
        <v>1</v>
      </c>
      <c r="AI495" s="109" t="b">
        <f>IF(K495=FIRE0902!K104,TRUE,"Error")</f>
        <v>1</v>
      </c>
      <c r="AJ495" s="109" t="b">
        <f>IF(L495=FIRE0902!L104,TRUE,"Error")</f>
        <v>1</v>
      </c>
      <c r="AK495" s="109" t="b">
        <f>IF(M495=FIRE0902!M104,TRUE,"Error")</f>
        <v>1</v>
      </c>
      <c r="AL495" s="109" t="b">
        <f>IF(N495=FIRE0902!N104,TRUE,"Error")</f>
        <v>1</v>
      </c>
      <c r="AM495" s="109" t="b">
        <f>IF(O495=FIRE0902!O104,TRUE,"Error")</f>
        <v>1</v>
      </c>
      <c r="AN495" s="109" t="b">
        <f>IF(P495=FIRE0902!P104,TRUE,"Error")</f>
        <v>1</v>
      </c>
      <c r="AO495" s="109" t="b">
        <f>IF(Q495=FIRE0902!Q104,TRUE,"Error")</f>
        <v>1</v>
      </c>
      <c r="AP495" s="109" t="b">
        <f>IF(R495=FIRE0902!R104,TRUE,"Error")</f>
        <v>1</v>
      </c>
      <c r="AQ495" s="109" t="str">
        <f>IF(S495=FIRE0902!S104,TRUE,"Error")</f>
        <v>Error</v>
      </c>
      <c r="AR495" s="109" t="str">
        <f>IF(T495=FIRE0902!T104,TRUE,"Error")</f>
        <v>Error</v>
      </c>
      <c r="AS495" s="109" t="b">
        <f>IF(U495=FIRE0902!U104,TRUE,"Error")</f>
        <v>1</v>
      </c>
      <c r="AT495" s="109" t="b">
        <f>IF(V495=FIRE0902!V104,TRUE,"Error")</f>
        <v>1</v>
      </c>
      <c r="AU495" s="109" t="b">
        <f>IF(W495=FIRE0902!W104,TRUE,"Error")</f>
        <v>1</v>
      </c>
    </row>
    <row r="496" spans="1:47" x14ac:dyDescent="0.2">
      <c r="A496" s="109" t="s">
        <v>73</v>
      </c>
      <c r="B496" s="109" t="s">
        <v>86</v>
      </c>
      <c r="C496" s="109"/>
      <c r="D496" s="109">
        <f>VLOOKUP($B496,$A$201:$W$225,'QA checks'!D$393,FALSE)</f>
        <v>486</v>
      </c>
      <c r="E496" s="109">
        <f>VLOOKUP($B496,$A$201:$W$225,'QA checks'!E$393,FALSE)</f>
        <v>542</v>
      </c>
      <c r="F496" s="109">
        <f>VLOOKUP($B496,$A$201:$W$225,'QA checks'!F$393,FALSE)</f>
        <v>222</v>
      </c>
      <c r="G496" s="109">
        <f>VLOOKUP($B496,$A$201:$W$225,'QA checks'!G$393,FALSE)</f>
        <v>193</v>
      </c>
      <c r="H496" s="109">
        <f>VLOOKUP($B496,$A$201:$W$225,'QA checks'!H$393,FALSE)</f>
        <v>137</v>
      </c>
      <c r="I496" s="109">
        <f>VLOOKUP($B496,$A$201:$W$225,'QA checks'!I$393,FALSE)</f>
        <v>145</v>
      </c>
      <c r="J496" s="109">
        <f>VLOOKUP($B496,$A$201:$W$225,'QA checks'!J$393,FALSE)</f>
        <v>152</v>
      </c>
      <c r="K496" s="109">
        <f>VLOOKUP($B496,$A$201:$W$225,'QA checks'!K$393,FALSE)</f>
        <v>143</v>
      </c>
      <c r="L496" s="109">
        <f>VLOOKUP($B496,$A$201:$W$225,'QA checks'!L$393,FALSE)</f>
        <v>135</v>
      </c>
      <c r="M496" s="109">
        <f>VLOOKUP($B496,$A$201:$W$225,'QA checks'!M$393,FALSE)</f>
        <v>139</v>
      </c>
      <c r="N496" s="109">
        <f>VLOOKUP($B496,$A$201:$W$225,'QA checks'!N$393,FALSE)</f>
        <v>139</v>
      </c>
      <c r="O496" s="109">
        <f>VLOOKUP($B496,$A$201:$W$225,'QA checks'!O$393,FALSE)</f>
        <v>140</v>
      </c>
      <c r="P496" s="109">
        <f>VLOOKUP($B496,$A$201:$W$225,'QA checks'!P$393,FALSE)</f>
        <v>149</v>
      </c>
      <c r="Q496" s="109">
        <f>VLOOKUP($B496,$A$201:$W$225,'QA checks'!Q$393,FALSE)</f>
        <v>155</v>
      </c>
      <c r="R496" s="109">
        <f>VLOOKUP($B496,$A$201:$W$225,'QA checks'!R$393,FALSE)</f>
        <v>150</v>
      </c>
      <c r="S496" s="109">
        <f>VLOOKUP($B496,$A$201:$W$225,'QA checks'!S$393,FALSE)</f>
        <v>3027</v>
      </c>
      <c r="T496" s="109">
        <f>VLOOKUP($B496,$A$201:$W$225,'QA checks'!T$393,FALSE)</f>
        <v>0</v>
      </c>
      <c r="U496" s="109">
        <f>VLOOKUP($B496,$A$201:$W$225,'QA checks'!U$393,FALSE)</f>
        <v>0</v>
      </c>
      <c r="V496" s="109">
        <f>VLOOKUP($B496,$A$201:$W$225,'QA checks'!V$393,FALSE)</f>
        <v>0</v>
      </c>
      <c r="W496" s="109">
        <f>VLOOKUP($B496,$A$201:$W$225,'QA checks'!W$393,FALSE)</f>
        <v>0</v>
      </c>
      <c r="Y496" s="109" t="s">
        <v>73</v>
      </c>
      <c r="Z496" s="109" t="s">
        <v>86</v>
      </c>
      <c r="AA496" s="109"/>
      <c r="AB496" s="109" t="b">
        <f>IF(D496=FIRE0902!D105,TRUE,"Error")</f>
        <v>1</v>
      </c>
      <c r="AC496" s="109" t="b">
        <f>IF(E496=FIRE0902!E105,TRUE,"Error")</f>
        <v>1</v>
      </c>
      <c r="AD496" s="109" t="b">
        <f>IF(F496=FIRE0902!F105,TRUE,"Error")</f>
        <v>1</v>
      </c>
      <c r="AE496" s="109" t="b">
        <f>IF(G496=FIRE0902!G105,TRUE,"Error")</f>
        <v>1</v>
      </c>
      <c r="AF496" s="109" t="b">
        <f>IF(H496=FIRE0902!H105,TRUE,"Error")</f>
        <v>1</v>
      </c>
      <c r="AG496" s="109" t="b">
        <f>IF(I496=FIRE0902!I105,TRUE,"Error")</f>
        <v>1</v>
      </c>
      <c r="AH496" s="109" t="b">
        <f>IF(J496=FIRE0902!J105,TRUE,"Error")</f>
        <v>1</v>
      </c>
      <c r="AI496" s="109" t="b">
        <f>IF(K496=FIRE0902!K105,TRUE,"Error")</f>
        <v>1</v>
      </c>
      <c r="AJ496" s="109" t="b">
        <f>IF(L496=FIRE0902!L105,TRUE,"Error")</f>
        <v>1</v>
      </c>
      <c r="AK496" s="109" t="b">
        <f>IF(M496=FIRE0902!M105,TRUE,"Error")</f>
        <v>1</v>
      </c>
      <c r="AL496" s="109" t="b">
        <f>IF(N496=FIRE0902!N105,TRUE,"Error")</f>
        <v>1</v>
      </c>
      <c r="AM496" s="109" t="b">
        <f>IF(O496=FIRE0902!O105,TRUE,"Error")</f>
        <v>1</v>
      </c>
      <c r="AN496" s="109" t="b">
        <f>IF(P496=FIRE0902!P105,TRUE,"Error")</f>
        <v>1</v>
      </c>
      <c r="AO496" s="109" t="b">
        <f>IF(Q496=FIRE0902!Q105,TRUE,"Error")</f>
        <v>1</v>
      </c>
      <c r="AP496" s="109" t="b">
        <f>IF(R496=FIRE0902!R105,TRUE,"Error")</f>
        <v>1</v>
      </c>
      <c r="AQ496" s="109" t="str">
        <f>IF(S496=FIRE0902!S105,TRUE,"Error")</f>
        <v>Error</v>
      </c>
      <c r="AR496" s="109" t="str">
        <f>IF(T496=FIRE0902!T105,TRUE,"Error")</f>
        <v>Error</v>
      </c>
      <c r="AS496" s="109" t="b">
        <f>IF(U496=FIRE0902!U105,TRUE,"Error")</f>
        <v>1</v>
      </c>
      <c r="AT496" s="109" t="b">
        <f>IF(V496=FIRE0902!V105,TRUE,"Error")</f>
        <v>1</v>
      </c>
      <c r="AU496" s="109" t="b">
        <f>IF(W496=FIRE0902!W105,TRUE,"Error")</f>
        <v>1</v>
      </c>
    </row>
    <row r="497" spans="1:47" x14ac:dyDescent="0.2">
      <c r="A497" s="109" t="s">
        <v>73</v>
      </c>
      <c r="B497" s="109" t="s">
        <v>87</v>
      </c>
      <c r="C497" s="109"/>
      <c r="D497" s="109">
        <f>VLOOKUP($B497,$A$201:$W$225,'QA checks'!D$393,FALSE)</f>
        <v>1</v>
      </c>
      <c r="E497" s="109">
        <f>VLOOKUP($B497,$A$201:$W$225,'QA checks'!E$393,FALSE)</f>
        <v>0</v>
      </c>
      <c r="F497" s="109">
        <f>VLOOKUP($B497,$A$201:$W$225,'QA checks'!F$393,FALSE)</f>
        <v>38</v>
      </c>
      <c r="G497" s="109">
        <f>VLOOKUP($B497,$A$201:$W$225,'QA checks'!G$393,FALSE)</f>
        <v>39</v>
      </c>
      <c r="H497" s="109">
        <f>VLOOKUP($B497,$A$201:$W$225,'QA checks'!H$393,FALSE)</f>
        <v>36</v>
      </c>
      <c r="I497" s="109">
        <f>VLOOKUP($B497,$A$201:$W$225,'QA checks'!I$393,FALSE)</f>
        <v>38</v>
      </c>
      <c r="J497" s="109">
        <f>VLOOKUP($B497,$A$201:$W$225,'QA checks'!J$393,FALSE)</f>
        <v>43</v>
      </c>
      <c r="K497" s="109">
        <f>VLOOKUP($B497,$A$201:$W$225,'QA checks'!K$393,FALSE)</f>
        <v>25</v>
      </c>
      <c r="L497" s="109">
        <f>VLOOKUP($B497,$A$201:$W$225,'QA checks'!L$393,FALSE)</f>
        <v>31</v>
      </c>
      <c r="M497" s="109">
        <f>VLOOKUP($B497,$A$201:$W$225,'QA checks'!M$393,FALSE)</f>
        <v>35</v>
      </c>
      <c r="N497" s="109">
        <f>VLOOKUP($B497,$A$201:$W$225,'QA checks'!N$393,FALSE)</f>
        <v>33</v>
      </c>
      <c r="O497" s="109">
        <f>VLOOKUP($B497,$A$201:$W$225,'QA checks'!O$393,FALSE)</f>
        <v>32</v>
      </c>
      <c r="P497" s="109">
        <f>VLOOKUP($B497,$A$201:$W$225,'QA checks'!P$393,FALSE)</f>
        <v>39</v>
      </c>
      <c r="Q497" s="109">
        <f>VLOOKUP($B497,$A$201:$W$225,'QA checks'!Q$393,FALSE)</f>
        <v>30</v>
      </c>
      <c r="R497" s="109">
        <f>VLOOKUP($B497,$A$201:$W$225,'QA checks'!R$393,FALSE)</f>
        <v>31</v>
      </c>
      <c r="S497" s="109">
        <f>VLOOKUP($B497,$A$201:$W$225,'QA checks'!S$393,FALSE)</f>
        <v>451</v>
      </c>
      <c r="T497" s="109">
        <f>VLOOKUP($B497,$A$201:$W$225,'QA checks'!T$393,FALSE)</f>
        <v>0</v>
      </c>
      <c r="U497" s="109">
        <f>VLOOKUP($B497,$A$201:$W$225,'QA checks'!U$393,FALSE)</f>
        <v>0</v>
      </c>
      <c r="V497" s="109">
        <f>VLOOKUP($B497,$A$201:$W$225,'QA checks'!V$393,FALSE)</f>
        <v>0</v>
      </c>
      <c r="W497" s="109">
        <f>VLOOKUP($B497,$A$201:$W$225,'QA checks'!W$393,FALSE)</f>
        <v>0</v>
      </c>
      <c r="Y497" s="109" t="s">
        <v>73</v>
      </c>
      <c r="Z497" s="109" t="s">
        <v>87</v>
      </c>
      <c r="AA497" s="109"/>
      <c r="AB497" s="109" t="b">
        <f>IF(D497=FIRE0902!D106,TRUE,"Error")</f>
        <v>1</v>
      </c>
      <c r="AC497" s="109" t="b">
        <f>IF(E497=FIRE0902!E106,TRUE,"Error")</f>
        <v>1</v>
      </c>
      <c r="AD497" s="109" t="b">
        <f>IF(F497=FIRE0902!F106,TRUE,"Error")</f>
        <v>1</v>
      </c>
      <c r="AE497" s="109" t="b">
        <f>IF(G497=FIRE0902!G106,TRUE,"Error")</f>
        <v>1</v>
      </c>
      <c r="AF497" s="109" t="b">
        <f>IF(H497=FIRE0902!H106,TRUE,"Error")</f>
        <v>1</v>
      </c>
      <c r="AG497" s="109" t="b">
        <f>IF(I497=FIRE0902!I106,TRUE,"Error")</f>
        <v>1</v>
      </c>
      <c r="AH497" s="109" t="b">
        <f>IF(J497=FIRE0902!J106,TRUE,"Error")</f>
        <v>1</v>
      </c>
      <c r="AI497" s="109" t="b">
        <f>IF(K497=FIRE0902!K106,TRUE,"Error")</f>
        <v>1</v>
      </c>
      <c r="AJ497" s="109" t="b">
        <f>IF(L497=FIRE0902!L106,TRUE,"Error")</f>
        <v>1</v>
      </c>
      <c r="AK497" s="109" t="b">
        <f>IF(M497=FIRE0902!M106,TRUE,"Error")</f>
        <v>1</v>
      </c>
      <c r="AL497" s="109" t="b">
        <f>IF(N497=FIRE0902!N106,TRUE,"Error")</f>
        <v>1</v>
      </c>
      <c r="AM497" s="109" t="b">
        <f>IF(O497=FIRE0902!O106,TRUE,"Error")</f>
        <v>1</v>
      </c>
      <c r="AN497" s="109" t="b">
        <f>IF(P497=FIRE0902!P106,TRUE,"Error")</f>
        <v>1</v>
      </c>
      <c r="AO497" s="109" t="b">
        <f>IF(Q497=FIRE0902!Q106,TRUE,"Error")</f>
        <v>1</v>
      </c>
      <c r="AP497" s="109" t="b">
        <f>IF(R497=FIRE0902!R106,TRUE,"Error")</f>
        <v>1</v>
      </c>
      <c r="AQ497" s="109" t="str">
        <f>IF(S497=FIRE0902!S106,TRUE,"Error")</f>
        <v>Error</v>
      </c>
      <c r="AR497" s="109" t="str">
        <f>IF(T497=FIRE0902!T106,TRUE,"Error")</f>
        <v>Error</v>
      </c>
      <c r="AS497" s="109" t="b">
        <f>IF(U497=FIRE0902!U106,TRUE,"Error")</f>
        <v>1</v>
      </c>
      <c r="AT497" s="109" t="b">
        <f>IF(V497=FIRE0902!V106,TRUE,"Error")</f>
        <v>1</v>
      </c>
      <c r="AU497" s="109" t="b">
        <f>IF(W497=FIRE0902!W106,TRUE,"Error")</f>
        <v>1</v>
      </c>
    </row>
    <row r="498" spans="1:47" x14ac:dyDescent="0.2">
      <c r="A498" s="109" t="s">
        <v>73</v>
      </c>
      <c r="B498" s="109" t="s">
        <v>88</v>
      </c>
      <c r="C498" s="109"/>
      <c r="D498" s="109">
        <f>VLOOKUP($B498,$A$201:$W$225,'QA checks'!D$393,FALSE)</f>
        <v>0</v>
      </c>
      <c r="E498" s="109">
        <f>VLOOKUP($B498,$A$201:$W$225,'QA checks'!E$393,FALSE)</f>
        <v>0</v>
      </c>
      <c r="F498" s="109">
        <f>VLOOKUP($B498,$A$201:$W$225,'QA checks'!F$393,FALSE)</f>
        <v>14</v>
      </c>
      <c r="G498" s="109">
        <f>VLOOKUP($B498,$A$201:$W$225,'QA checks'!G$393,FALSE)</f>
        <v>8</v>
      </c>
      <c r="H498" s="109">
        <f>VLOOKUP($B498,$A$201:$W$225,'QA checks'!H$393,FALSE)</f>
        <v>9</v>
      </c>
      <c r="I498" s="109">
        <f>VLOOKUP($B498,$A$201:$W$225,'QA checks'!I$393,FALSE)</f>
        <v>13</v>
      </c>
      <c r="J498" s="109">
        <f>VLOOKUP($B498,$A$201:$W$225,'QA checks'!J$393,FALSE)</f>
        <v>8</v>
      </c>
      <c r="K498" s="109">
        <f>VLOOKUP($B498,$A$201:$W$225,'QA checks'!K$393,FALSE)</f>
        <v>6</v>
      </c>
      <c r="L498" s="109">
        <f>VLOOKUP($B498,$A$201:$W$225,'QA checks'!L$393,FALSE)</f>
        <v>7</v>
      </c>
      <c r="M498" s="109">
        <f>VLOOKUP($B498,$A$201:$W$225,'QA checks'!M$393,FALSE)</f>
        <v>13</v>
      </c>
      <c r="N498" s="109">
        <f>VLOOKUP($B498,$A$201:$W$225,'QA checks'!N$393,FALSE)</f>
        <v>11</v>
      </c>
      <c r="O498" s="109">
        <f>VLOOKUP($B498,$A$201:$W$225,'QA checks'!O$393,FALSE)</f>
        <v>11</v>
      </c>
      <c r="P498" s="109">
        <f>VLOOKUP($B498,$A$201:$W$225,'QA checks'!P$393,FALSE)</f>
        <v>9</v>
      </c>
      <c r="Q498" s="109">
        <f>VLOOKUP($B498,$A$201:$W$225,'QA checks'!Q$393,FALSE)</f>
        <v>12</v>
      </c>
      <c r="R498" s="109">
        <f>VLOOKUP($B498,$A$201:$W$225,'QA checks'!R$393,FALSE)</f>
        <v>8</v>
      </c>
      <c r="S498" s="109">
        <f>VLOOKUP($B498,$A$201:$W$225,'QA checks'!S$393,FALSE)</f>
        <v>129</v>
      </c>
      <c r="T498" s="109">
        <f>VLOOKUP($B498,$A$201:$W$225,'QA checks'!T$393,FALSE)</f>
        <v>0</v>
      </c>
      <c r="U498" s="109">
        <f>VLOOKUP($B498,$A$201:$W$225,'QA checks'!U$393,FALSE)</f>
        <v>0</v>
      </c>
      <c r="V498" s="109">
        <f>VLOOKUP($B498,$A$201:$W$225,'QA checks'!V$393,FALSE)</f>
        <v>0</v>
      </c>
      <c r="W498" s="109">
        <f>VLOOKUP($B498,$A$201:$W$225,'QA checks'!W$393,FALSE)</f>
        <v>0</v>
      </c>
      <c r="Y498" s="109" t="s">
        <v>73</v>
      </c>
      <c r="Z498" s="109" t="s">
        <v>88</v>
      </c>
      <c r="AA498" s="109"/>
      <c r="AB498" s="109" t="b">
        <f>IF(D498=FIRE0902!D107,TRUE,"Error")</f>
        <v>1</v>
      </c>
      <c r="AC498" s="109" t="b">
        <f>IF(E498=FIRE0902!E107,TRUE,"Error")</f>
        <v>1</v>
      </c>
      <c r="AD498" s="109" t="b">
        <f>IF(F498=FIRE0902!F107,TRUE,"Error")</f>
        <v>1</v>
      </c>
      <c r="AE498" s="109" t="b">
        <f>IF(G498=FIRE0902!G107,TRUE,"Error")</f>
        <v>1</v>
      </c>
      <c r="AF498" s="109" t="b">
        <f>IF(H498=FIRE0902!H107,TRUE,"Error")</f>
        <v>1</v>
      </c>
      <c r="AG498" s="109" t="b">
        <f>IF(I498=FIRE0902!I107,TRUE,"Error")</f>
        <v>1</v>
      </c>
      <c r="AH498" s="109" t="b">
        <f>IF(J498=FIRE0902!J107,TRUE,"Error")</f>
        <v>1</v>
      </c>
      <c r="AI498" s="109" t="b">
        <f>IF(K498=FIRE0902!K107,TRUE,"Error")</f>
        <v>1</v>
      </c>
      <c r="AJ498" s="109" t="b">
        <f>IF(L498=FIRE0902!L107,TRUE,"Error")</f>
        <v>1</v>
      </c>
      <c r="AK498" s="109" t="b">
        <f>IF(M498=FIRE0902!M107,TRUE,"Error")</f>
        <v>1</v>
      </c>
      <c r="AL498" s="109" t="b">
        <f>IF(N498=FIRE0902!N107,TRUE,"Error")</f>
        <v>1</v>
      </c>
      <c r="AM498" s="109" t="b">
        <f>IF(O498=FIRE0902!O107,TRUE,"Error")</f>
        <v>1</v>
      </c>
      <c r="AN498" s="109" t="b">
        <f>IF(P498=FIRE0902!P107,TRUE,"Error")</f>
        <v>1</v>
      </c>
      <c r="AO498" s="109" t="b">
        <f>IF(Q498=FIRE0902!Q107,TRUE,"Error")</f>
        <v>1</v>
      </c>
      <c r="AP498" s="109" t="b">
        <f>IF(R498=FIRE0902!R107,TRUE,"Error")</f>
        <v>1</v>
      </c>
      <c r="AQ498" s="109" t="str">
        <f>IF(S498=FIRE0902!S107,TRUE,"Error")</f>
        <v>Error</v>
      </c>
      <c r="AR498" s="109" t="str">
        <f>IF(T498=FIRE0902!T107,TRUE,"Error")</f>
        <v>Error</v>
      </c>
      <c r="AS498" s="109" t="b">
        <f>IF(U498=FIRE0902!U107,TRUE,"Error")</f>
        <v>1</v>
      </c>
      <c r="AT498" s="109" t="b">
        <f>IF(V498=FIRE0902!V107,TRUE,"Error")</f>
        <v>1</v>
      </c>
      <c r="AU498" s="109" t="b">
        <f>IF(W498=FIRE0902!W107,TRUE,"Error")</f>
        <v>1</v>
      </c>
    </row>
    <row r="499" spans="1:47" x14ac:dyDescent="0.2">
      <c r="A499" s="109" t="s">
        <v>73</v>
      </c>
      <c r="B499" s="109" t="s">
        <v>89</v>
      </c>
      <c r="C499" s="109"/>
      <c r="D499" s="109">
        <f>VLOOKUP($B499,$A$201:$W$225,'QA checks'!D$393,FALSE)</f>
        <v>6</v>
      </c>
      <c r="E499" s="109">
        <f>VLOOKUP($B499,$A$201:$W$225,'QA checks'!E$393,FALSE)</f>
        <v>4</v>
      </c>
      <c r="F499" s="109">
        <f>VLOOKUP($B499,$A$201:$W$225,'QA checks'!F$393,FALSE)</f>
        <v>300</v>
      </c>
      <c r="G499" s="109">
        <f>VLOOKUP($B499,$A$201:$W$225,'QA checks'!G$393,FALSE)</f>
        <v>332</v>
      </c>
      <c r="H499" s="109">
        <f>VLOOKUP($B499,$A$201:$W$225,'QA checks'!H$393,FALSE)</f>
        <v>310</v>
      </c>
      <c r="I499" s="109">
        <f>VLOOKUP($B499,$A$201:$W$225,'QA checks'!I$393,FALSE)</f>
        <v>336</v>
      </c>
      <c r="J499" s="109">
        <f>VLOOKUP($B499,$A$201:$W$225,'QA checks'!J$393,FALSE)</f>
        <v>295</v>
      </c>
      <c r="K499" s="109">
        <f>VLOOKUP($B499,$A$201:$W$225,'QA checks'!K$393,FALSE)</f>
        <v>263</v>
      </c>
      <c r="L499" s="109">
        <f>VLOOKUP($B499,$A$201:$W$225,'QA checks'!L$393,FALSE)</f>
        <v>271</v>
      </c>
      <c r="M499" s="109">
        <f>VLOOKUP($B499,$A$201:$W$225,'QA checks'!M$393,FALSE)</f>
        <v>233</v>
      </c>
      <c r="N499" s="109">
        <f>VLOOKUP($B499,$A$201:$W$225,'QA checks'!N$393,FALSE)</f>
        <v>228</v>
      </c>
      <c r="O499" s="109">
        <f>VLOOKUP($B499,$A$201:$W$225,'QA checks'!O$393,FALSE)</f>
        <v>223</v>
      </c>
      <c r="P499" s="109">
        <f>VLOOKUP($B499,$A$201:$W$225,'QA checks'!P$393,FALSE)</f>
        <v>255</v>
      </c>
      <c r="Q499" s="109">
        <f>VLOOKUP($B499,$A$201:$W$225,'QA checks'!Q$393,FALSE)</f>
        <v>204</v>
      </c>
      <c r="R499" s="109">
        <f>VLOOKUP($B499,$A$201:$W$225,'QA checks'!R$393,FALSE)</f>
        <v>231</v>
      </c>
      <c r="S499" s="109">
        <f>VLOOKUP($B499,$A$201:$W$225,'QA checks'!S$393,FALSE)</f>
        <v>3491</v>
      </c>
      <c r="T499" s="109">
        <f>VLOOKUP($B499,$A$201:$W$225,'QA checks'!T$393,FALSE)</f>
        <v>0</v>
      </c>
      <c r="U499" s="109">
        <f>VLOOKUP($B499,$A$201:$W$225,'QA checks'!U$393,FALSE)</f>
        <v>0</v>
      </c>
      <c r="V499" s="109">
        <f>VLOOKUP($B499,$A$201:$W$225,'QA checks'!V$393,FALSE)</f>
        <v>0</v>
      </c>
      <c r="W499" s="109">
        <f>VLOOKUP($B499,$A$201:$W$225,'QA checks'!W$393,FALSE)</f>
        <v>0</v>
      </c>
      <c r="Y499" s="109" t="s">
        <v>73</v>
      </c>
      <c r="Z499" s="109" t="s">
        <v>89</v>
      </c>
      <c r="AA499" s="109"/>
      <c r="AB499" s="109" t="b">
        <f>IF(D499=FIRE0902!D108,TRUE,"Error")</f>
        <v>1</v>
      </c>
      <c r="AC499" s="109" t="b">
        <f>IF(E499=FIRE0902!E108,TRUE,"Error")</f>
        <v>1</v>
      </c>
      <c r="AD499" s="109" t="b">
        <f>IF(F499=FIRE0902!F108,TRUE,"Error")</f>
        <v>1</v>
      </c>
      <c r="AE499" s="109" t="b">
        <f>IF(G499=FIRE0902!G108,TRUE,"Error")</f>
        <v>1</v>
      </c>
      <c r="AF499" s="109" t="b">
        <f>IF(H499=FIRE0902!H108,TRUE,"Error")</f>
        <v>1</v>
      </c>
      <c r="AG499" s="109" t="b">
        <f>IF(I499=FIRE0902!I108,TRUE,"Error")</f>
        <v>1</v>
      </c>
      <c r="AH499" s="109" t="b">
        <f>IF(J499=FIRE0902!J108,TRUE,"Error")</f>
        <v>1</v>
      </c>
      <c r="AI499" s="109" t="b">
        <f>IF(K499=FIRE0902!K108,TRUE,"Error")</f>
        <v>1</v>
      </c>
      <c r="AJ499" s="109" t="b">
        <f>IF(L499=FIRE0902!L108,TRUE,"Error")</f>
        <v>1</v>
      </c>
      <c r="AK499" s="109" t="b">
        <f>IF(M499=FIRE0902!M108,TRUE,"Error")</f>
        <v>1</v>
      </c>
      <c r="AL499" s="109" t="b">
        <f>IF(N499=FIRE0902!N108,TRUE,"Error")</f>
        <v>1</v>
      </c>
      <c r="AM499" s="109" t="b">
        <f>IF(O499=FIRE0902!O108,TRUE,"Error")</f>
        <v>1</v>
      </c>
      <c r="AN499" s="109" t="b">
        <f>IF(P499=FIRE0902!P108,TRUE,"Error")</f>
        <v>1</v>
      </c>
      <c r="AO499" s="109" t="b">
        <f>IF(Q499=FIRE0902!Q108,TRUE,"Error")</f>
        <v>1</v>
      </c>
      <c r="AP499" s="109" t="b">
        <f>IF(R499=FIRE0902!R108,TRUE,"Error")</f>
        <v>1</v>
      </c>
      <c r="AQ499" s="109" t="str">
        <f>IF(S499=FIRE0902!S108,TRUE,"Error")</f>
        <v>Error</v>
      </c>
      <c r="AR499" s="109" t="str">
        <f>IF(T499=FIRE0902!T108,TRUE,"Error")</f>
        <v>Error</v>
      </c>
      <c r="AS499" s="109" t="b">
        <f>IF(U499=FIRE0902!U108,TRUE,"Error")</f>
        <v>1</v>
      </c>
      <c r="AT499" s="109" t="b">
        <f>IF(V499=FIRE0902!V108,TRUE,"Error")</f>
        <v>1</v>
      </c>
      <c r="AU499" s="109" t="b">
        <f>IF(W499=FIRE0902!W108,TRUE,"Error")</f>
        <v>1</v>
      </c>
    </row>
    <row r="500" spans="1:47" x14ac:dyDescent="0.2">
      <c r="A500" s="109" t="s">
        <v>73</v>
      </c>
      <c r="B500" s="109" t="s">
        <v>90</v>
      </c>
      <c r="C500" s="109"/>
      <c r="D500" s="109">
        <f>VLOOKUP($B500,$A$201:$W$225,'QA checks'!D$393,FALSE)</f>
        <v>7</v>
      </c>
      <c r="E500" s="109">
        <f>VLOOKUP($B500,$A$201:$W$225,'QA checks'!E$393,FALSE)</f>
        <v>13</v>
      </c>
      <c r="F500" s="109">
        <f>VLOOKUP($B500,$A$201:$W$225,'QA checks'!F$393,FALSE)</f>
        <v>1065</v>
      </c>
      <c r="G500" s="109">
        <f>VLOOKUP($B500,$A$201:$W$225,'QA checks'!G$393,FALSE)</f>
        <v>1071</v>
      </c>
      <c r="H500" s="109">
        <f>VLOOKUP($B500,$A$201:$W$225,'QA checks'!H$393,FALSE)</f>
        <v>1028</v>
      </c>
      <c r="I500" s="109">
        <f>VLOOKUP($B500,$A$201:$W$225,'QA checks'!I$393,FALSE)</f>
        <v>984</v>
      </c>
      <c r="J500" s="109">
        <f>VLOOKUP($B500,$A$201:$W$225,'QA checks'!J$393,FALSE)</f>
        <v>1067</v>
      </c>
      <c r="K500" s="109">
        <f>VLOOKUP($B500,$A$201:$W$225,'QA checks'!K$393,FALSE)</f>
        <v>982</v>
      </c>
      <c r="L500" s="109">
        <f>VLOOKUP($B500,$A$201:$W$225,'QA checks'!L$393,FALSE)</f>
        <v>1081</v>
      </c>
      <c r="M500" s="109">
        <f>VLOOKUP($B500,$A$201:$W$225,'QA checks'!M$393,FALSE)</f>
        <v>1123</v>
      </c>
      <c r="N500" s="109">
        <f>VLOOKUP($B500,$A$201:$W$225,'QA checks'!N$393,FALSE)</f>
        <v>1095</v>
      </c>
      <c r="O500" s="109">
        <f>VLOOKUP($B500,$A$201:$W$225,'QA checks'!O$393,FALSE)</f>
        <v>1378</v>
      </c>
      <c r="P500" s="109">
        <f>VLOOKUP($B500,$A$201:$W$225,'QA checks'!P$393,FALSE)</f>
        <v>1311</v>
      </c>
      <c r="Q500" s="109">
        <f>VLOOKUP($B500,$A$201:$W$225,'QA checks'!Q$393,FALSE)</f>
        <v>1423</v>
      </c>
      <c r="R500" s="109">
        <f>VLOOKUP($B500,$A$201:$W$225,'QA checks'!R$393,FALSE)</f>
        <v>1508</v>
      </c>
      <c r="S500" s="109">
        <f>VLOOKUP($B500,$A$201:$W$225,'QA checks'!S$393,FALSE)</f>
        <v>15136</v>
      </c>
      <c r="T500" s="109">
        <f>VLOOKUP($B500,$A$201:$W$225,'QA checks'!T$393,FALSE)</f>
        <v>0</v>
      </c>
      <c r="U500" s="109">
        <f>VLOOKUP($B500,$A$201:$W$225,'QA checks'!U$393,FALSE)</f>
        <v>0</v>
      </c>
      <c r="V500" s="109">
        <f>VLOOKUP($B500,$A$201:$W$225,'QA checks'!V$393,FALSE)</f>
        <v>0</v>
      </c>
      <c r="W500" s="109">
        <f>VLOOKUP($B500,$A$201:$W$225,'QA checks'!W$393,FALSE)</f>
        <v>0</v>
      </c>
      <c r="Y500" s="109" t="s">
        <v>73</v>
      </c>
      <c r="Z500" s="109" t="s">
        <v>90</v>
      </c>
      <c r="AA500" s="109"/>
      <c r="AB500" s="109" t="b">
        <f>IF(D500=FIRE0902!D109,TRUE,"Error")</f>
        <v>1</v>
      </c>
      <c r="AC500" s="109" t="b">
        <f>IF(E500=FIRE0902!E109,TRUE,"Error")</f>
        <v>1</v>
      </c>
      <c r="AD500" s="109" t="b">
        <f>IF(F500=FIRE0902!F109,TRUE,"Error")</f>
        <v>1</v>
      </c>
      <c r="AE500" s="109" t="b">
        <f>IF(G500=FIRE0902!G109,TRUE,"Error")</f>
        <v>1</v>
      </c>
      <c r="AF500" s="109" t="b">
        <f>IF(H500=FIRE0902!H109,TRUE,"Error")</f>
        <v>1</v>
      </c>
      <c r="AG500" s="109" t="b">
        <f>IF(I500=FIRE0902!I109,TRUE,"Error")</f>
        <v>1</v>
      </c>
      <c r="AH500" s="109" t="b">
        <f>IF(J500=FIRE0902!J109,TRUE,"Error")</f>
        <v>1</v>
      </c>
      <c r="AI500" s="109" t="b">
        <f>IF(K500=FIRE0902!K109,TRUE,"Error")</f>
        <v>1</v>
      </c>
      <c r="AJ500" s="109" t="b">
        <f>IF(L500=FIRE0902!L109,TRUE,"Error")</f>
        <v>1</v>
      </c>
      <c r="AK500" s="109" t="b">
        <f>IF(M500=FIRE0902!M109,TRUE,"Error")</f>
        <v>1</v>
      </c>
      <c r="AL500" s="109" t="b">
        <f>IF(N500=FIRE0902!N109,TRUE,"Error")</f>
        <v>1</v>
      </c>
      <c r="AM500" s="109" t="b">
        <f>IF(O500=FIRE0902!O109,TRUE,"Error")</f>
        <v>1</v>
      </c>
      <c r="AN500" s="109" t="b">
        <f>IF(P500=FIRE0902!P109,TRUE,"Error")</f>
        <v>1</v>
      </c>
      <c r="AO500" s="109" t="b">
        <f>IF(Q500=FIRE0902!Q109,TRUE,"Error")</f>
        <v>1</v>
      </c>
      <c r="AP500" s="109" t="b">
        <f>IF(R500=FIRE0902!R109,TRUE,"Error")</f>
        <v>1</v>
      </c>
      <c r="AQ500" s="109" t="str">
        <f>IF(S500=FIRE0902!S109,TRUE,"Error")</f>
        <v>Error</v>
      </c>
      <c r="AR500" s="109" t="str">
        <f>IF(T500=FIRE0902!T109,TRUE,"Error")</f>
        <v>Error</v>
      </c>
      <c r="AS500" s="109" t="b">
        <f>IF(U500=FIRE0902!U109,TRUE,"Error")</f>
        <v>1</v>
      </c>
      <c r="AT500" s="109" t="b">
        <f>IF(V500=FIRE0902!V109,TRUE,"Error")</f>
        <v>1</v>
      </c>
      <c r="AU500" s="109" t="b">
        <f>IF(W500=FIRE0902!W109,TRUE,"Error")</f>
        <v>1</v>
      </c>
    </row>
    <row r="501" spans="1:47" x14ac:dyDescent="0.2">
      <c r="A501" s="109" t="s">
        <v>73</v>
      </c>
      <c r="B501" s="109" t="s">
        <v>91</v>
      </c>
      <c r="C501" s="109"/>
      <c r="D501" s="109">
        <f>VLOOKUP($B501,$A$201:$W$225,'QA checks'!D$393,FALSE)</f>
        <v>1</v>
      </c>
      <c r="E501" s="109">
        <f>VLOOKUP($B501,$A$201:$W$225,'QA checks'!E$393,FALSE)</f>
        <v>0</v>
      </c>
      <c r="F501" s="109">
        <f>VLOOKUP($B501,$A$201:$W$225,'QA checks'!F$393,FALSE)</f>
        <v>272</v>
      </c>
      <c r="G501" s="109">
        <f>VLOOKUP($B501,$A$201:$W$225,'QA checks'!G$393,FALSE)</f>
        <v>345</v>
      </c>
      <c r="H501" s="109">
        <f>VLOOKUP($B501,$A$201:$W$225,'QA checks'!H$393,FALSE)</f>
        <v>338</v>
      </c>
      <c r="I501" s="109">
        <f>VLOOKUP($B501,$A$201:$W$225,'QA checks'!I$393,FALSE)</f>
        <v>352</v>
      </c>
      <c r="J501" s="109">
        <f>VLOOKUP($B501,$A$201:$W$225,'QA checks'!J$393,FALSE)</f>
        <v>410</v>
      </c>
      <c r="K501" s="109">
        <f>VLOOKUP($B501,$A$201:$W$225,'QA checks'!K$393,FALSE)</f>
        <v>438</v>
      </c>
      <c r="L501" s="109">
        <f>VLOOKUP($B501,$A$201:$W$225,'QA checks'!L$393,FALSE)</f>
        <v>498</v>
      </c>
      <c r="M501" s="109">
        <f>VLOOKUP($B501,$A$201:$W$225,'QA checks'!M$393,FALSE)</f>
        <v>544</v>
      </c>
      <c r="N501" s="109">
        <f>VLOOKUP($B501,$A$201:$W$225,'QA checks'!N$393,FALSE)</f>
        <v>644</v>
      </c>
      <c r="O501" s="109">
        <f>VLOOKUP($B501,$A$201:$W$225,'QA checks'!O$393,FALSE)</f>
        <v>802</v>
      </c>
      <c r="P501" s="109">
        <f>VLOOKUP($B501,$A$201:$W$225,'QA checks'!P$393,FALSE)</f>
        <v>798</v>
      </c>
      <c r="Q501" s="109">
        <f>VLOOKUP($B501,$A$201:$W$225,'QA checks'!Q$393,FALSE)</f>
        <v>784</v>
      </c>
      <c r="R501" s="109">
        <f>VLOOKUP($B501,$A$201:$W$225,'QA checks'!R$393,FALSE)</f>
        <v>788</v>
      </c>
      <c r="S501" s="109">
        <f>VLOOKUP($B501,$A$201:$W$225,'QA checks'!S$393,FALSE)</f>
        <v>7014</v>
      </c>
      <c r="T501" s="109">
        <f>VLOOKUP($B501,$A$201:$W$225,'QA checks'!T$393,FALSE)</f>
        <v>0</v>
      </c>
      <c r="U501" s="109">
        <f>VLOOKUP($B501,$A$201:$W$225,'QA checks'!U$393,FALSE)</f>
        <v>0</v>
      </c>
      <c r="V501" s="109">
        <f>VLOOKUP($B501,$A$201:$W$225,'QA checks'!V$393,FALSE)</f>
        <v>0</v>
      </c>
      <c r="W501" s="109">
        <f>VLOOKUP($B501,$A$201:$W$225,'QA checks'!W$393,FALSE)</f>
        <v>0</v>
      </c>
      <c r="Y501" s="109" t="s">
        <v>73</v>
      </c>
      <c r="Z501" s="109" t="s">
        <v>91</v>
      </c>
      <c r="AA501" s="109"/>
      <c r="AB501" s="109" t="b">
        <f>IF(D501=FIRE0902!D110,TRUE,"Error")</f>
        <v>1</v>
      </c>
      <c r="AC501" s="109" t="b">
        <f>IF(E501=FIRE0902!E110,TRUE,"Error")</f>
        <v>1</v>
      </c>
      <c r="AD501" s="109" t="b">
        <f>IF(F501=FIRE0902!F110,TRUE,"Error")</f>
        <v>1</v>
      </c>
      <c r="AE501" s="109" t="b">
        <f>IF(G501=FIRE0902!G110,TRUE,"Error")</f>
        <v>1</v>
      </c>
      <c r="AF501" s="109" t="b">
        <f>IF(H501=FIRE0902!H110,TRUE,"Error")</f>
        <v>1</v>
      </c>
      <c r="AG501" s="109" t="b">
        <f>IF(I501=FIRE0902!I110,TRUE,"Error")</f>
        <v>1</v>
      </c>
      <c r="AH501" s="109" t="b">
        <f>IF(J501=FIRE0902!J110,TRUE,"Error")</f>
        <v>1</v>
      </c>
      <c r="AI501" s="109" t="b">
        <f>IF(K501=FIRE0902!K110,TRUE,"Error")</f>
        <v>1</v>
      </c>
      <c r="AJ501" s="109" t="b">
        <f>IF(L501=FIRE0902!L110,TRUE,"Error")</f>
        <v>1</v>
      </c>
      <c r="AK501" s="109" t="b">
        <f>IF(M501=FIRE0902!M110,TRUE,"Error")</f>
        <v>1</v>
      </c>
      <c r="AL501" s="109" t="b">
        <f>IF(N501=FIRE0902!N110,TRUE,"Error")</f>
        <v>1</v>
      </c>
      <c r="AM501" s="109" t="b">
        <f>IF(O501=FIRE0902!O110,TRUE,"Error")</f>
        <v>1</v>
      </c>
      <c r="AN501" s="109" t="b">
        <f>IF(P501=FIRE0902!P110,TRUE,"Error")</f>
        <v>1</v>
      </c>
      <c r="AO501" s="109" t="b">
        <f>IF(Q501=FIRE0902!Q110,TRUE,"Error")</f>
        <v>1</v>
      </c>
      <c r="AP501" s="109" t="b">
        <f>IF(R501=FIRE0902!R110,TRUE,"Error")</f>
        <v>1</v>
      </c>
      <c r="AQ501" s="109" t="str">
        <f>IF(S501=FIRE0902!S110,TRUE,"Error")</f>
        <v>Error</v>
      </c>
      <c r="AR501" s="109" t="str">
        <f>IF(T501=FIRE0902!T110,TRUE,"Error")</f>
        <v>Error</v>
      </c>
      <c r="AS501" s="109" t="b">
        <f>IF(U501=FIRE0902!U110,TRUE,"Error")</f>
        <v>1</v>
      </c>
      <c r="AT501" s="109" t="b">
        <f>IF(V501=FIRE0902!V110,TRUE,"Error")</f>
        <v>1</v>
      </c>
      <c r="AU501" s="109" t="b">
        <f>IF(W501=FIRE0902!W110,TRUE,"Error")</f>
        <v>1</v>
      </c>
    </row>
    <row r="502" spans="1:47" x14ac:dyDescent="0.2">
      <c r="A502" s="109" t="s">
        <v>73</v>
      </c>
      <c r="B502" s="109" t="s">
        <v>92</v>
      </c>
      <c r="C502" s="109"/>
      <c r="D502" s="109">
        <f>VLOOKUP($B502,$A$201:$W$225,'QA checks'!D$393,FALSE)</f>
        <v>0</v>
      </c>
      <c r="E502" s="109">
        <f>VLOOKUP($B502,$A$201:$W$225,'QA checks'!E$393,FALSE)</f>
        <v>0</v>
      </c>
      <c r="F502" s="109">
        <f>VLOOKUP($B502,$A$201:$W$225,'QA checks'!F$393,FALSE)</f>
        <v>52</v>
      </c>
      <c r="G502" s="109">
        <f>VLOOKUP($B502,$A$201:$W$225,'QA checks'!G$393,FALSE)</f>
        <v>71</v>
      </c>
      <c r="H502" s="109">
        <f>VLOOKUP($B502,$A$201:$W$225,'QA checks'!H$393,FALSE)</f>
        <v>44</v>
      </c>
      <c r="I502" s="109">
        <f>VLOOKUP($B502,$A$201:$W$225,'QA checks'!I$393,FALSE)</f>
        <v>51</v>
      </c>
      <c r="J502" s="109">
        <f>VLOOKUP($B502,$A$201:$W$225,'QA checks'!J$393,FALSE)</f>
        <v>62</v>
      </c>
      <c r="K502" s="109">
        <f>VLOOKUP($B502,$A$201:$W$225,'QA checks'!K$393,FALSE)</f>
        <v>67</v>
      </c>
      <c r="L502" s="109">
        <f>VLOOKUP($B502,$A$201:$W$225,'QA checks'!L$393,FALSE)</f>
        <v>59</v>
      </c>
      <c r="M502" s="109">
        <f>VLOOKUP($B502,$A$201:$W$225,'QA checks'!M$393,FALSE)</f>
        <v>46</v>
      </c>
      <c r="N502" s="109">
        <f>VLOOKUP($B502,$A$201:$W$225,'QA checks'!N$393,FALSE)</f>
        <v>43</v>
      </c>
      <c r="O502" s="109">
        <f>VLOOKUP($B502,$A$201:$W$225,'QA checks'!O$393,FALSE)</f>
        <v>48</v>
      </c>
      <c r="P502" s="109">
        <f>VLOOKUP($B502,$A$201:$W$225,'QA checks'!P$393,FALSE)</f>
        <v>54</v>
      </c>
      <c r="Q502" s="109">
        <f>VLOOKUP($B502,$A$201:$W$225,'QA checks'!Q$393,FALSE)</f>
        <v>31</v>
      </c>
      <c r="R502" s="109">
        <f>VLOOKUP($B502,$A$201:$W$225,'QA checks'!R$393,FALSE)</f>
        <v>54</v>
      </c>
      <c r="S502" s="109">
        <f>VLOOKUP($B502,$A$201:$W$225,'QA checks'!S$393,FALSE)</f>
        <v>682</v>
      </c>
      <c r="T502" s="109">
        <f>VLOOKUP($B502,$A$201:$W$225,'QA checks'!T$393,FALSE)</f>
        <v>0</v>
      </c>
      <c r="U502" s="109">
        <f>VLOOKUP($B502,$A$201:$W$225,'QA checks'!U$393,FALSE)</f>
        <v>0</v>
      </c>
      <c r="V502" s="109">
        <f>VLOOKUP($B502,$A$201:$W$225,'QA checks'!V$393,FALSE)</f>
        <v>0</v>
      </c>
      <c r="W502" s="109">
        <f>VLOOKUP($B502,$A$201:$W$225,'QA checks'!W$393,FALSE)</f>
        <v>0</v>
      </c>
      <c r="Y502" s="109" t="s">
        <v>73</v>
      </c>
      <c r="Z502" s="109" t="s">
        <v>92</v>
      </c>
      <c r="AA502" s="109"/>
      <c r="AB502" s="109" t="b">
        <f>IF(D502=FIRE0902!D111,TRUE,"Error")</f>
        <v>1</v>
      </c>
      <c r="AC502" s="109" t="b">
        <f>IF(E502=FIRE0902!E111,TRUE,"Error")</f>
        <v>1</v>
      </c>
      <c r="AD502" s="109" t="b">
        <f>IF(F502=FIRE0902!F111,TRUE,"Error")</f>
        <v>1</v>
      </c>
      <c r="AE502" s="109" t="b">
        <f>IF(G502=FIRE0902!G111,TRUE,"Error")</f>
        <v>1</v>
      </c>
      <c r="AF502" s="109" t="b">
        <f>IF(H502=FIRE0902!H111,TRUE,"Error")</f>
        <v>1</v>
      </c>
      <c r="AG502" s="109" t="b">
        <f>IF(I502=FIRE0902!I111,TRUE,"Error")</f>
        <v>1</v>
      </c>
      <c r="AH502" s="109" t="b">
        <f>IF(J502=FIRE0902!J111,TRUE,"Error")</f>
        <v>1</v>
      </c>
      <c r="AI502" s="109" t="b">
        <f>IF(K502=FIRE0902!K111,TRUE,"Error")</f>
        <v>1</v>
      </c>
      <c r="AJ502" s="109" t="b">
        <f>IF(L502=FIRE0902!L111,TRUE,"Error")</f>
        <v>1</v>
      </c>
      <c r="AK502" s="109" t="b">
        <f>IF(M502=FIRE0902!M111,TRUE,"Error")</f>
        <v>1</v>
      </c>
      <c r="AL502" s="109" t="b">
        <f>IF(N502=FIRE0902!N111,TRUE,"Error")</f>
        <v>1</v>
      </c>
      <c r="AM502" s="109" t="b">
        <f>IF(O502=FIRE0902!O111,TRUE,"Error")</f>
        <v>1</v>
      </c>
      <c r="AN502" s="109" t="b">
        <f>IF(P502=FIRE0902!P111,TRUE,"Error")</f>
        <v>1</v>
      </c>
      <c r="AO502" s="109" t="b">
        <f>IF(Q502=FIRE0902!Q111,TRUE,"Error")</f>
        <v>1</v>
      </c>
      <c r="AP502" s="109" t="b">
        <f>IF(R502=FIRE0902!R111,TRUE,"Error")</f>
        <v>1</v>
      </c>
      <c r="AQ502" s="109" t="str">
        <f>IF(S502=FIRE0902!S111,TRUE,"Error")</f>
        <v>Error</v>
      </c>
      <c r="AR502" s="109" t="str">
        <f>IF(T502=FIRE0902!T111,TRUE,"Error")</f>
        <v>Error</v>
      </c>
      <c r="AS502" s="109" t="b">
        <f>IF(U502=FIRE0902!U111,TRUE,"Error")</f>
        <v>1</v>
      </c>
      <c r="AT502" s="109" t="b">
        <f>IF(V502=FIRE0902!V111,TRUE,"Error")</f>
        <v>1</v>
      </c>
      <c r="AU502" s="109" t="b">
        <f>IF(W502=FIRE0902!W111,TRUE,"Error")</f>
        <v>1</v>
      </c>
    </row>
    <row r="503" spans="1:47" x14ac:dyDescent="0.2">
      <c r="A503" s="109" t="s">
        <v>73</v>
      </c>
      <c r="B503" s="109" t="s">
        <v>93</v>
      </c>
      <c r="C503" s="109"/>
      <c r="D503" s="109">
        <f>VLOOKUP($B503,$A$201:$W$225,'QA checks'!D$393,FALSE)</f>
        <v>0</v>
      </c>
      <c r="E503" s="109">
        <f>VLOOKUP($B503,$A$201:$W$225,'QA checks'!E$393,FALSE)</f>
        <v>0</v>
      </c>
      <c r="F503" s="109">
        <f>VLOOKUP($B503,$A$201:$W$225,'QA checks'!F$393,FALSE)</f>
        <v>142</v>
      </c>
      <c r="G503" s="109">
        <f>VLOOKUP($B503,$A$201:$W$225,'QA checks'!G$393,FALSE)</f>
        <v>127</v>
      </c>
      <c r="H503" s="109">
        <f>VLOOKUP($B503,$A$201:$W$225,'QA checks'!H$393,FALSE)</f>
        <v>102</v>
      </c>
      <c r="I503" s="109">
        <f>VLOOKUP($B503,$A$201:$W$225,'QA checks'!I$393,FALSE)</f>
        <v>112</v>
      </c>
      <c r="J503" s="109">
        <f>VLOOKUP($B503,$A$201:$W$225,'QA checks'!J$393,FALSE)</f>
        <v>102</v>
      </c>
      <c r="K503" s="109">
        <f>VLOOKUP($B503,$A$201:$W$225,'QA checks'!K$393,FALSE)</f>
        <v>139</v>
      </c>
      <c r="L503" s="109">
        <f>VLOOKUP($B503,$A$201:$W$225,'QA checks'!L$393,FALSE)</f>
        <v>138</v>
      </c>
      <c r="M503" s="109">
        <f>VLOOKUP($B503,$A$201:$W$225,'QA checks'!M$393,FALSE)</f>
        <v>122</v>
      </c>
      <c r="N503" s="109">
        <f>VLOOKUP($B503,$A$201:$W$225,'QA checks'!N$393,FALSE)</f>
        <v>88</v>
      </c>
      <c r="O503" s="109">
        <f>VLOOKUP($B503,$A$201:$W$225,'QA checks'!O$393,FALSE)</f>
        <v>112</v>
      </c>
      <c r="P503" s="109">
        <f>VLOOKUP($B503,$A$201:$W$225,'QA checks'!P$393,FALSE)</f>
        <v>141</v>
      </c>
      <c r="Q503" s="109">
        <f>VLOOKUP($B503,$A$201:$W$225,'QA checks'!Q$393,FALSE)</f>
        <v>112</v>
      </c>
      <c r="R503" s="109">
        <f>VLOOKUP($B503,$A$201:$W$225,'QA checks'!R$393,FALSE)</f>
        <v>134</v>
      </c>
      <c r="S503" s="109">
        <f>VLOOKUP($B503,$A$201:$W$225,'QA checks'!S$393,FALSE)</f>
        <v>1571</v>
      </c>
      <c r="T503" s="109">
        <f>VLOOKUP($B503,$A$201:$W$225,'QA checks'!T$393,FALSE)</f>
        <v>0</v>
      </c>
      <c r="U503" s="109">
        <f>VLOOKUP($B503,$A$201:$W$225,'QA checks'!U$393,FALSE)</f>
        <v>0</v>
      </c>
      <c r="V503" s="109">
        <f>VLOOKUP($B503,$A$201:$W$225,'QA checks'!V$393,FALSE)</f>
        <v>0</v>
      </c>
      <c r="W503" s="109">
        <f>VLOOKUP($B503,$A$201:$W$225,'QA checks'!W$393,FALSE)</f>
        <v>0</v>
      </c>
      <c r="Y503" s="109" t="s">
        <v>73</v>
      </c>
      <c r="Z503" s="109" t="s">
        <v>93</v>
      </c>
      <c r="AA503" s="109"/>
      <c r="AB503" s="109" t="b">
        <f>IF(D503=FIRE0902!D112,TRUE,"Error")</f>
        <v>1</v>
      </c>
      <c r="AC503" s="109" t="b">
        <f>IF(E503=FIRE0902!E112,TRUE,"Error")</f>
        <v>1</v>
      </c>
      <c r="AD503" s="109" t="b">
        <f>IF(F503=FIRE0902!F112,TRUE,"Error")</f>
        <v>1</v>
      </c>
      <c r="AE503" s="109" t="b">
        <f>IF(G503=FIRE0902!G112,TRUE,"Error")</f>
        <v>1</v>
      </c>
      <c r="AF503" s="109" t="b">
        <f>IF(H503=FIRE0902!H112,TRUE,"Error")</f>
        <v>1</v>
      </c>
      <c r="AG503" s="109" t="b">
        <f>IF(I503=FIRE0902!I112,TRUE,"Error")</f>
        <v>1</v>
      </c>
      <c r="AH503" s="109" t="b">
        <f>IF(J503=FIRE0902!J112,TRUE,"Error")</f>
        <v>1</v>
      </c>
      <c r="AI503" s="109" t="b">
        <f>IF(K503=FIRE0902!K112,TRUE,"Error")</f>
        <v>1</v>
      </c>
      <c r="AJ503" s="109" t="b">
        <f>IF(L503=FIRE0902!L112,TRUE,"Error")</f>
        <v>1</v>
      </c>
      <c r="AK503" s="109" t="b">
        <f>IF(M503=FIRE0902!M112,TRUE,"Error")</f>
        <v>1</v>
      </c>
      <c r="AL503" s="109" t="b">
        <f>IF(N503=FIRE0902!N112,TRUE,"Error")</f>
        <v>1</v>
      </c>
      <c r="AM503" s="109" t="b">
        <f>IF(O503=FIRE0902!O112,TRUE,"Error")</f>
        <v>1</v>
      </c>
      <c r="AN503" s="109" t="b">
        <f>IF(P503=FIRE0902!P112,TRUE,"Error")</f>
        <v>1</v>
      </c>
      <c r="AO503" s="109" t="b">
        <f>IF(Q503=FIRE0902!Q112,TRUE,"Error")</f>
        <v>1</v>
      </c>
      <c r="AP503" s="109" t="b">
        <f>IF(R503=FIRE0902!R112,TRUE,"Error")</f>
        <v>1</v>
      </c>
      <c r="AQ503" s="109" t="str">
        <f>IF(S503=FIRE0902!S112,TRUE,"Error")</f>
        <v>Error</v>
      </c>
      <c r="AR503" s="109" t="str">
        <f>IF(T503=FIRE0902!T112,TRUE,"Error")</f>
        <v>Error</v>
      </c>
      <c r="AS503" s="109" t="b">
        <f>IF(U503=FIRE0902!U112,TRUE,"Error")</f>
        <v>1</v>
      </c>
      <c r="AT503" s="109" t="b">
        <f>IF(V503=FIRE0902!V112,TRUE,"Error")</f>
        <v>1</v>
      </c>
      <c r="AU503" s="109" t="b">
        <f>IF(W503=FIRE0902!W112,TRUE,"Error")</f>
        <v>1</v>
      </c>
    </row>
    <row r="504" spans="1:47" x14ac:dyDescent="0.2">
      <c r="A504" s="109" t="s">
        <v>73</v>
      </c>
      <c r="B504" s="109" t="s">
        <v>94</v>
      </c>
      <c r="C504" s="109"/>
      <c r="D504" s="109">
        <f>VLOOKUP($B504,$A$201:$W$225,'QA checks'!D$393,FALSE)</f>
        <v>0</v>
      </c>
      <c r="E504" s="109">
        <f>VLOOKUP($B504,$A$201:$W$225,'QA checks'!E$393,FALSE)</f>
        <v>0</v>
      </c>
      <c r="F504" s="109">
        <f>VLOOKUP($B504,$A$201:$W$225,'QA checks'!F$393,FALSE)</f>
        <v>53</v>
      </c>
      <c r="G504" s="109">
        <f>VLOOKUP($B504,$A$201:$W$225,'QA checks'!G$393,FALSE)</f>
        <v>44</v>
      </c>
      <c r="H504" s="109">
        <f>VLOOKUP($B504,$A$201:$W$225,'QA checks'!H$393,FALSE)</f>
        <v>38</v>
      </c>
      <c r="I504" s="109">
        <f>VLOOKUP($B504,$A$201:$W$225,'QA checks'!I$393,FALSE)</f>
        <v>54</v>
      </c>
      <c r="J504" s="109">
        <f>VLOOKUP($B504,$A$201:$W$225,'QA checks'!J$393,FALSE)</f>
        <v>54</v>
      </c>
      <c r="K504" s="109">
        <f>VLOOKUP($B504,$A$201:$W$225,'QA checks'!K$393,FALSE)</f>
        <v>67</v>
      </c>
      <c r="L504" s="109">
        <f>VLOOKUP($B504,$A$201:$W$225,'QA checks'!L$393,FALSE)</f>
        <v>48</v>
      </c>
      <c r="M504" s="109">
        <f>VLOOKUP($B504,$A$201:$W$225,'QA checks'!M$393,FALSE)</f>
        <v>58</v>
      </c>
      <c r="N504" s="109">
        <f>VLOOKUP($B504,$A$201:$W$225,'QA checks'!N$393,FALSE)</f>
        <v>89</v>
      </c>
      <c r="O504" s="109">
        <f>VLOOKUP($B504,$A$201:$W$225,'QA checks'!O$393,FALSE)</f>
        <v>45</v>
      </c>
      <c r="P504" s="109">
        <f>VLOOKUP($B504,$A$201:$W$225,'QA checks'!P$393,FALSE)</f>
        <v>76</v>
      </c>
      <c r="Q504" s="109">
        <f>VLOOKUP($B504,$A$201:$W$225,'QA checks'!Q$393,FALSE)</f>
        <v>72</v>
      </c>
      <c r="R504" s="109">
        <f>VLOOKUP($B504,$A$201:$W$225,'QA checks'!R$393,FALSE)</f>
        <v>59</v>
      </c>
      <c r="S504" s="109">
        <f>VLOOKUP($B504,$A$201:$W$225,'QA checks'!S$393,FALSE)</f>
        <v>757</v>
      </c>
      <c r="T504" s="109">
        <f>VLOOKUP($B504,$A$201:$W$225,'QA checks'!T$393,FALSE)</f>
        <v>0</v>
      </c>
      <c r="U504" s="109">
        <f>VLOOKUP($B504,$A$201:$W$225,'QA checks'!U$393,FALSE)</f>
        <v>0</v>
      </c>
      <c r="V504" s="109">
        <f>VLOOKUP($B504,$A$201:$W$225,'QA checks'!V$393,FALSE)</f>
        <v>0</v>
      </c>
      <c r="W504" s="109">
        <f>VLOOKUP($B504,$A$201:$W$225,'QA checks'!W$393,FALSE)</f>
        <v>0</v>
      </c>
      <c r="Y504" s="109" t="s">
        <v>73</v>
      </c>
      <c r="Z504" s="109" t="s">
        <v>94</v>
      </c>
      <c r="AA504" s="109"/>
      <c r="AB504" s="109" t="b">
        <f>IF(D504=FIRE0902!D113,TRUE,"Error")</f>
        <v>1</v>
      </c>
      <c r="AC504" s="109" t="b">
        <f>IF(E504=FIRE0902!E113,TRUE,"Error")</f>
        <v>1</v>
      </c>
      <c r="AD504" s="109" t="b">
        <f>IF(F504=FIRE0902!F113,TRUE,"Error")</f>
        <v>1</v>
      </c>
      <c r="AE504" s="109" t="b">
        <f>IF(G504=FIRE0902!G113,TRUE,"Error")</f>
        <v>1</v>
      </c>
      <c r="AF504" s="109" t="b">
        <f>IF(H504=FIRE0902!H113,TRUE,"Error")</f>
        <v>1</v>
      </c>
      <c r="AG504" s="109" t="b">
        <f>IF(I504=FIRE0902!I113,TRUE,"Error")</f>
        <v>1</v>
      </c>
      <c r="AH504" s="109" t="b">
        <f>IF(J504=FIRE0902!J113,TRUE,"Error")</f>
        <v>1</v>
      </c>
      <c r="AI504" s="109" t="b">
        <f>IF(K504=FIRE0902!K113,TRUE,"Error")</f>
        <v>1</v>
      </c>
      <c r="AJ504" s="109" t="b">
        <f>IF(L504=FIRE0902!L113,TRUE,"Error")</f>
        <v>1</v>
      </c>
      <c r="AK504" s="109" t="b">
        <f>IF(M504=FIRE0902!M113,TRUE,"Error")</f>
        <v>1</v>
      </c>
      <c r="AL504" s="109" t="b">
        <f>IF(N504=FIRE0902!N113,TRUE,"Error")</f>
        <v>1</v>
      </c>
      <c r="AM504" s="109" t="b">
        <f>IF(O504=FIRE0902!O113,TRUE,"Error")</f>
        <v>1</v>
      </c>
      <c r="AN504" s="109" t="b">
        <f>IF(P504=FIRE0902!P113,TRUE,"Error")</f>
        <v>1</v>
      </c>
      <c r="AO504" s="109" t="b">
        <f>IF(Q504=FIRE0902!Q113,TRUE,"Error")</f>
        <v>1</v>
      </c>
      <c r="AP504" s="109" t="b">
        <f>IF(R504=FIRE0902!R113,TRUE,"Error")</f>
        <v>1</v>
      </c>
      <c r="AQ504" s="109" t="str">
        <f>IF(S504=FIRE0902!S113,TRUE,"Error")</f>
        <v>Error</v>
      </c>
      <c r="AR504" s="109" t="str">
        <f>IF(T504=FIRE0902!T113,TRUE,"Error")</f>
        <v>Error</v>
      </c>
      <c r="AS504" s="109" t="b">
        <f>IF(U504=FIRE0902!U113,TRUE,"Error")</f>
        <v>1</v>
      </c>
      <c r="AT504" s="109" t="b">
        <f>IF(V504=FIRE0902!V113,TRUE,"Error")</f>
        <v>1</v>
      </c>
      <c r="AU504" s="109" t="b">
        <f>IF(W504=FIRE0902!W113,TRUE,"Error")</f>
        <v>1</v>
      </c>
    </row>
    <row r="505" spans="1:47" x14ac:dyDescent="0.2">
      <c r="A505" s="109" t="s">
        <v>73</v>
      </c>
      <c r="B505" s="109" t="s">
        <v>95</v>
      </c>
      <c r="C505" s="109"/>
      <c r="D505" s="109">
        <f>VLOOKUP($B505,$A$201:$W$225,'QA checks'!D$393,FALSE)</f>
        <v>1636</v>
      </c>
      <c r="E505" s="109">
        <f>VLOOKUP($B505,$A$201:$W$225,'QA checks'!E$393,FALSE)</f>
        <v>1719</v>
      </c>
      <c r="F505" s="109">
        <f>VLOOKUP($B505,$A$201:$W$225,'QA checks'!F$393,FALSE)</f>
        <v>247</v>
      </c>
      <c r="G505" s="109">
        <f>VLOOKUP($B505,$A$201:$W$225,'QA checks'!G$393,FALSE)</f>
        <v>169</v>
      </c>
      <c r="H505" s="109">
        <f>VLOOKUP($B505,$A$201:$W$225,'QA checks'!H$393,FALSE)</f>
        <v>105</v>
      </c>
      <c r="I505" s="109">
        <f>VLOOKUP($B505,$A$201:$W$225,'QA checks'!I$393,FALSE)</f>
        <v>138</v>
      </c>
      <c r="J505" s="109">
        <f>VLOOKUP($B505,$A$201:$W$225,'QA checks'!J$393,FALSE)</f>
        <v>151</v>
      </c>
      <c r="K505" s="109">
        <f>VLOOKUP($B505,$A$201:$W$225,'QA checks'!K$393,FALSE)</f>
        <v>150</v>
      </c>
      <c r="L505" s="109">
        <f>VLOOKUP($B505,$A$201:$W$225,'QA checks'!L$393,FALSE)</f>
        <v>160</v>
      </c>
      <c r="M505" s="109">
        <f>VLOOKUP($B505,$A$201:$W$225,'QA checks'!M$393,FALSE)</f>
        <v>170</v>
      </c>
      <c r="N505" s="109">
        <f>VLOOKUP($B505,$A$201:$W$225,'QA checks'!N$393,FALSE)</f>
        <v>158</v>
      </c>
      <c r="O505" s="109">
        <f>VLOOKUP($B505,$A$201:$W$225,'QA checks'!O$393,FALSE)</f>
        <v>184</v>
      </c>
      <c r="P505" s="109">
        <f>VLOOKUP($B505,$A$201:$W$225,'QA checks'!P$393,FALSE)</f>
        <v>180</v>
      </c>
      <c r="Q505" s="109">
        <f>VLOOKUP($B505,$A$201:$W$225,'QA checks'!Q$393,FALSE)</f>
        <v>179</v>
      </c>
      <c r="R505" s="109">
        <f>VLOOKUP($B505,$A$201:$W$225,'QA checks'!R$393,FALSE)</f>
        <v>197</v>
      </c>
      <c r="S505" s="109">
        <f>VLOOKUP($B505,$A$201:$W$225,'QA checks'!S$393,FALSE)</f>
        <v>5543</v>
      </c>
      <c r="T505" s="109">
        <f>VLOOKUP($B505,$A$201:$W$225,'QA checks'!T$393,FALSE)</f>
        <v>0</v>
      </c>
      <c r="U505" s="109">
        <f>VLOOKUP($B505,$A$201:$W$225,'QA checks'!U$393,FALSE)</f>
        <v>0</v>
      </c>
      <c r="V505" s="109">
        <f>VLOOKUP($B505,$A$201:$W$225,'QA checks'!V$393,FALSE)</f>
        <v>0</v>
      </c>
      <c r="W505" s="109">
        <f>VLOOKUP($B505,$A$201:$W$225,'QA checks'!W$393,FALSE)</f>
        <v>0</v>
      </c>
      <c r="Y505" s="109" t="s">
        <v>73</v>
      </c>
      <c r="Z505" s="109" t="s">
        <v>95</v>
      </c>
      <c r="AA505" s="109"/>
      <c r="AB505" s="109" t="b">
        <f>IF(D505=FIRE0902!D114,TRUE,"Error")</f>
        <v>1</v>
      </c>
      <c r="AC505" s="109" t="b">
        <f>IF(E505=FIRE0902!E114,TRUE,"Error")</f>
        <v>1</v>
      </c>
      <c r="AD505" s="109" t="b">
        <f>IF(F505=FIRE0902!F114,TRUE,"Error")</f>
        <v>1</v>
      </c>
      <c r="AE505" s="109" t="b">
        <f>IF(G505=FIRE0902!G114,TRUE,"Error")</f>
        <v>1</v>
      </c>
      <c r="AF505" s="109" t="b">
        <f>IF(H505=FIRE0902!H114,TRUE,"Error")</f>
        <v>1</v>
      </c>
      <c r="AG505" s="109" t="b">
        <f>IF(I505=FIRE0902!I114,TRUE,"Error")</f>
        <v>1</v>
      </c>
      <c r="AH505" s="109" t="b">
        <f>IF(J505=FIRE0902!J114,TRUE,"Error")</f>
        <v>1</v>
      </c>
      <c r="AI505" s="109" t="b">
        <f>IF(K505=FIRE0902!K114,TRUE,"Error")</f>
        <v>1</v>
      </c>
      <c r="AJ505" s="109" t="b">
        <f>IF(L505=FIRE0902!L114,TRUE,"Error")</f>
        <v>1</v>
      </c>
      <c r="AK505" s="109" t="b">
        <f>IF(M505=FIRE0902!M114,TRUE,"Error")</f>
        <v>1</v>
      </c>
      <c r="AL505" s="109" t="b">
        <f>IF(N505=FIRE0902!N114,TRUE,"Error")</f>
        <v>1</v>
      </c>
      <c r="AM505" s="109" t="b">
        <f>IF(O505=FIRE0902!O114,TRUE,"Error")</f>
        <v>1</v>
      </c>
      <c r="AN505" s="109" t="b">
        <f>IF(P505=FIRE0902!P114,TRUE,"Error")</f>
        <v>1</v>
      </c>
      <c r="AO505" s="109" t="b">
        <f>IF(Q505=FIRE0902!Q114,TRUE,"Error")</f>
        <v>1</v>
      </c>
      <c r="AP505" s="109" t="b">
        <f>IF(R505=FIRE0902!R114,TRUE,"Error")</f>
        <v>1</v>
      </c>
      <c r="AQ505" s="109" t="str">
        <f>IF(S505=FIRE0902!S114,TRUE,"Error")</f>
        <v>Error</v>
      </c>
      <c r="AR505" s="109" t="str">
        <f>IF(T505=FIRE0902!T114,TRUE,"Error")</f>
        <v>Error</v>
      </c>
      <c r="AS505" s="109" t="b">
        <f>IF(U505=FIRE0902!U114,TRUE,"Error")</f>
        <v>1</v>
      </c>
      <c r="AT505" s="109" t="b">
        <f>IF(V505=FIRE0902!V114,TRUE,"Error")</f>
        <v>1</v>
      </c>
      <c r="AU505" s="109" t="b">
        <f>IF(W505=FIRE0902!W114,TRUE,"Error")</f>
        <v>1</v>
      </c>
    </row>
    <row r="506" spans="1:47" x14ac:dyDescent="0.2">
      <c r="A506" s="109" t="s">
        <v>73</v>
      </c>
      <c r="B506" s="109" t="s">
        <v>96</v>
      </c>
      <c r="C506" s="109"/>
      <c r="D506" s="109">
        <f>VLOOKUP($B506,$A$201:$W$225,'QA checks'!D$393,FALSE)</f>
        <v>5</v>
      </c>
      <c r="E506" s="109">
        <f>VLOOKUP($B506,$A$201:$W$225,'QA checks'!E$393,FALSE)</f>
        <v>6</v>
      </c>
      <c r="F506" s="109">
        <f>VLOOKUP($B506,$A$201:$W$225,'QA checks'!F$393,FALSE)</f>
        <v>103</v>
      </c>
      <c r="G506" s="109">
        <f>VLOOKUP($B506,$A$201:$W$225,'QA checks'!G$393,FALSE)</f>
        <v>142</v>
      </c>
      <c r="H506" s="109">
        <f>VLOOKUP($B506,$A$201:$W$225,'QA checks'!H$393,FALSE)</f>
        <v>94</v>
      </c>
      <c r="I506" s="109">
        <f>VLOOKUP($B506,$A$201:$W$225,'QA checks'!I$393,FALSE)</f>
        <v>114</v>
      </c>
      <c r="J506" s="109">
        <f>VLOOKUP($B506,$A$201:$W$225,'QA checks'!J$393,FALSE)</f>
        <v>135</v>
      </c>
      <c r="K506" s="109">
        <f>VLOOKUP($B506,$A$201:$W$225,'QA checks'!K$393,FALSE)</f>
        <v>97</v>
      </c>
      <c r="L506" s="109">
        <f>VLOOKUP($B506,$A$201:$W$225,'QA checks'!L$393,FALSE)</f>
        <v>124</v>
      </c>
      <c r="M506" s="109">
        <f>VLOOKUP($B506,$A$201:$W$225,'QA checks'!M$393,FALSE)</f>
        <v>112</v>
      </c>
      <c r="N506" s="109">
        <f>VLOOKUP($B506,$A$201:$W$225,'QA checks'!N$393,FALSE)</f>
        <v>121</v>
      </c>
      <c r="O506" s="109">
        <f>VLOOKUP($B506,$A$201:$W$225,'QA checks'!O$393,FALSE)</f>
        <v>159</v>
      </c>
      <c r="P506" s="109">
        <f>VLOOKUP($B506,$A$201:$W$225,'QA checks'!P$393,FALSE)</f>
        <v>200</v>
      </c>
      <c r="Q506" s="109">
        <f>VLOOKUP($B506,$A$201:$W$225,'QA checks'!Q$393,FALSE)</f>
        <v>205</v>
      </c>
      <c r="R506" s="109">
        <f>VLOOKUP($B506,$A$201:$W$225,'QA checks'!R$393,FALSE)</f>
        <v>196</v>
      </c>
      <c r="S506" s="109">
        <f>VLOOKUP($B506,$A$201:$W$225,'QA checks'!S$393,FALSE)</f>
        <v>1813</v>
      </c>
      <c r="T506" s="109">
        <f>VLOOKUP($B506,$A$201:$W$225,'QA checks'!T$393,FALSE)</f>
        <v>0</v>
      </c>
      <c r="U506" s="109">
        <f>VLOOKUP($B506,$A$201:$W$225,'QA checks'!U$393,FALSE)</f>
        <v>0</v>
      </c>
      <c r="V506" s="109">
        <f>VLOOKUP($B506,$A$201:$W$225,'QA checks'!V$393,FALSE)</f>
        <v>0</v>
      </c>
      <c r="W506" s="109">
        <f>VLOOKUP($B506,$A$201:$W$225,'QA checks'!W$393,FALSE)</f>
        <v>0</v>
      </c>
      <c r="Y506" s="109" t="s">
        <v>73</v>
      </c>
      <c r="Z506" s="109" t="s">
        <v>96</v>
      </c>
      <c r="AA506" s="109"/>
      <c r="AB506" s="109" t="b">
        <f>IF(D506=FIRE0902!D115,TRUE,"Error")</f>
        <v>1</v>
      </c>
      <c r="AC506" s="109" t="b">
        <f>IF(E506=FIRE0902!E115,TRUE,"Error")</f>
        <v>1</v>
      </c>
      <c r="AD506" s="109" t="b">
        <f>IF(F506=FIRE0902!F115,TRUE,"Error")</f>
        <v>1</v>
      </c>
      <c r="AE506" s="109" t="b">
        <f>IF(G506=FIRE0902!G115,TRUE,"Error")</f>
        <v>1</v>
      </c>
      <c r="AF506" s="109" t="b">
        <f>IF(H506=FIRE0902!H115,TRUE,"Error")</f>
        <v>1</v>
      </c>
      <c r="AG506" s="109" t="b">
        <f>IF(I506=FIRE0902!I115,TRUE,"Error")</f>
        <v>1</v>
      </c>
      <c r="AH506" s="109" t="b">
        <f>IF(J506=FIRE0902!J115,TRUE,"Error")</f>
        <v>1</v>
      </c>
      <c r="AI506" s="109" t="b">
        <f>IF(K506=FIRE0902!K115,TRUE,"Error")</f>
        <v>1</v>
      </c>
      <c r="AJ506" s="109" t="b">
        <f>IF(L506=FIRE0902!L115,TRUE,"Error")</f>
        <v>1</v>
      </c>
      <c r="AK506" s="109" t="b">
        <f>IF(M506=FIRE0902!M115,TRUE,"Error")</f>
        <v>1</v>
      </c>
      <c r="AL506" s="109" t="b">
        <f>IF(N506=FIRE0902!N115,TRUE,"Error")</f>
        <v>1</v>
      </c>
      <c r="AM506" s="109" t="b">
        <f>IF(O506=FIRE0902!O115,TRUE,"Error")</f>
        <v>1</v>
      </c>
      <c r="AN506" s="109" t="b">
        <f>IF(P506=FIRE0902!P115,TRUE,"Error")</f>
        <v>1</v>
      </c>
      <c r="AO506" s="109" t="b">
        <f>IF(Q506=FIRE0902!Q115,TRUE,"Error")</f>
        <v>1</v>
      </c>
      <c r="AP506" s="109" t="b">
        <f>IF(R506=FIRE0902!R115,TRUE,"Error")</f>
        <v>1</v>
      </c>
      <c r="AQ506" s="109" t="str">
        <f>IF(S506=FIRE0902!S115,TRUE,"Error")</f>
        <v>Error</v>
      </c>
      <c r="AR506" s="109" t="str">
        <f>IF(T506=FIRE0902!T115,TRUE,"Error")</f>
        <v>Error</v>
      </c>
      <c r="AS506" s="109" t="b">
        <f>IF(U506=FIRE0902!U115,TRUE,"Error")</f>
        <v>1</v>
      </c>
      <c r="AT506" s="109" t="b">
        <f>IF(V506=FIRE0902!V115,TRUE,"Error")</f>
        <v>1</v>
      </c>
      <c r="AU506" s="109" t="b">
        <f>IF(W506=FIRE0902!W115,TRUE,"Error")</f>
        <v>1</v>
      </c>
    </row>
    <row r="507" spans="1:47" x14ac:dyDescent="0.2">
      <c r="A507" s="109" t="s">
        <v>73</v>
      </c>
      <c r="B507" s="109" t="s">
        <v>97</v>
      </c>
      <c r="C507" s="109"/>
      <c r="D507" s="109">
        <f>VLOOKUP($B507,$A$201:$W$225,'QA checks'!D$393,FALSE)</f>
        <v>0</v>
      </c>
      <c r="E507" s="109">
        <f>VLOOKUP($B507,$A$201:$W$225,'QA checks'!E$393,FALSE)</f>
        <v>0</v>
      </c>
      <c r="F507" s="109">
        <f>VLOOKUP($B507,$A$201:$W$225,'QA checks'!F$393,FALSE)</f>
        <v>36</v>
      </c>
      <c r="G507" s="109">
        <f>VLOOKUP($B507,$A$201:$W$225,'QA checks'!G$393,FALSE)</f>
        <v>43</v>
      </c>
      <c r="H507" s="109">
        <f>VLOOKUP($B507,$A$201:$W$225,'QA checks'!H$393,FALSE)</f>
        <v>22</v>
      </c>
      <c r="I507" s="109">
        <f>VLOOKUP($B507,$A$201:$W$225,'QA checks'!I$393,FALSE)</f>
        <v>29</v>
      </c>
      <c r="J507" s="109">
        <f>VLOOKUP($B507,$A$201:$W$225,'QA checks'!J$393,FALSE)</f>
        <v>35</v>
      </c>
      <c r="K507" s="109">
        <f>VLOOKUP($B507,$A$201:$W$225,'QA checks'!K$393,FALSE)</f>
        <v>39</v>
      </c>
      <c r="L507" s="109">
        <f>VLOOKUP($B507,$A$201:$W$225,'QA checks'!L$393,FALSE)</f>
        <v>30</v>
      </c>
      <c r="M507" s="109">
        <f>VLOOKUP($B507,$A$201:$W$225,'QA checks'!M$393,FALSE)</f>
        <v>31</v>
      </c>
      <c r="N507" s="109">
        <f>VLOOKUP($B507,$A$201:$W$225,'QA checks'!N$393,FALSE)</f>
        <v>46</v>
      </c>
      <c r="O507" s="109">
        <f>VLOOKUP($B507,$A$201:$W$225,'QA checks'!O$393,FALSE)</f>
        <v>52</v>
      </c>
      <c r="P507" s="109">
        <f>VLOOKUP($B507,$A$201:$W$225,'QA checks'!P$393,FALSE)</f>
        <v>51</v>
      </c>
      <c r="Q507" s="109">
        <f>VLOOKUP($B507,$A$201:$W$225,'QA checks'!Q$393,FALSE)</f>
        <v>50</v>
      </c>
      <c r="R507" s="109">
        <f>VLOOKUP($B507,$A$201:$W$225,'QA checks'!R$393,FALSE)</f>
        <v>55</v>
      </c>
      <c r="S507" s="109">
        <f>VLOOKUP($B507,$A$201:$W$225,'QA checks'!S$393,FALSE)</f>
        <v>519</v>
      </c>
      <c r="T507" s="109">
        <f>VLOOKUP($B507,$A$201:$W$225,'QA checks'!T$393,FALSE)</f>
        <v>0</v>
      </c>
      <c r="U507" s="109">
        <f>VLOOKUP($B507,$A$201:$W$225,'QA checks'!U$393,FALSE)</f>
        <v>0</v>
      </c>
      <c r="V507" s="109">
        <f>VLOOKUP($B507,$A$201:$W$225,'QA checks'!V$393,FALSE)</f>
        <v>0</v>
      </c>
      <c r="W507" s="109">
        <f>VLOOKUP($B507,$A$201:$W$225,'QA checks'!W$393,FALSE)</f>
        <v>0</v>
      </c>
      <c r="Y507" s="109" t="s">
        <v>73</v>
      </c>
      <c r="Z507" s="109" t="s">
        <v>97</v>
      </c>
      <c r="AA507" s="109"/>
      <c r="AB507" s="109" t="b">
        <f>IF(D507=FIRE0902!D116,TRUE,"Error")</f>
        <v>1</v>
      </c>
      <c r="AC507" s="109" t="b">
        <f>IF(E507=FIRE0902!E116,TRUE,"Error")</f>
        <v>1</v>
      </c>
      <c r="AD507" s="109" t="b">
        <f>IF(F507=FIRE0902!F116,TRUE,"Error")</f>
        <v>1</v>
      </c>
      <c r="AE507" s="109" t="b">
        <f>IF(G507=FIRE0902!G116,TRUE,"Error")</f>
        <v>1</v>
      </c>
      <c r="AF507" s="109" t="b">
        <f>IF(H507=FIRE0902!H116,TRUE,"Error")</f>
        <v>1</v>
      </c>
      <c r="AG507" s="109" t="b">
        <f>IF(I507=FIRE0902!I116,TRUE,"Error")</f>
        <v>1</v>
      </c>
      <c r="AH507" s="109" t="b">
        <f>IF(J507=FIRE0902!J116,TRUE,"Error")</f>
        <v>1</v>
      </c>
      <c r="AI507" s="109" t="b">
        <f>IF(K507=FIRE0902!K116,TRUE,"Error")</f>
        <v>1</v>
      </c>
      <c r="AJ507" s="109" t="b">
        <f>IF(L507=FIRE0902!L116,TRUE,"Error")</f>
        <v>1</v>
      </c>
      <c r="AK507" s="109" t="b">
        <f>IF(M507=FIRE0902!M116,TRUE,"Error")</f>
        <v>1</v>
      </c>
      <c r="AL507" s="109" t="b">
        <f>IF(N507=FIRE0902!N116,TRUE,"Error")</f>
        <v>1</v>
      </c>
      <c r="AM507" s="109" t="b">
        <f>IF(O507=FIRE0902!O116,TRUE,"Error")</f>
        <v>1</v>
      </c>
      <c r="AN507" s="109" t="b">
        <f>IF(P507=FIRE0902!P116,TRUE,"Error")</f>
        <v>1</v>
      </c>
      <c r="AO507" s="109" t="b">
        <f>IF(Q507=FIRE0902!Q116,TRUE,"Error")</f>
        <v>1</v>
      </c>
      <c r="AP507" s="109" t="b">
        <f>IF(R507=FIRE0902!R116,TRUE,"Error")</f>
        <v>1</v>
      </c>
      <c r="AQ507" s="109" t="str">
        <f>IF(S507=FIRE0902!S116,TRUE,"Error")</f>
        <v>Error</v>
      </c>
      <c r="AR507" s="109" t="str">
        <f>IF(T507=FIRE0902!T116,TRUE,"Error")</f>
        <v>Error</v>
      </c>
      <c r="AS507" s="109" t="b">
        <f>IF(U507=FIRE0902!U116,TRUE,"Error")</f>
        <v>1</v>
      </c>
      <c r="AT507" s="109" t="b">
        <f>IF(V507=FIRE0902!V116,TRUE,"Error")</f>
        <v>1</v>
      </c>
      <c r="AU507" s="109" t="b">
        <f>IF(W507=FIRE0902!W116,TRUE,"Error")</f>
        <v>1</v>
      </c>
    </row>
    <row r="508" spans="1:47" x14ac:dyDescent="0.2">
      <c r="A508" s="109" t="s">
        <v>98</v>
      </c>
      <c r="B508" s="109" t="s">
        <v>12</v>
      </c>
      <c r="C508" s="109"/>
      <c r="D508" s="109">
        <f>VLOOKUP($A508,$A$335:$V$342,'QA checks'!D$393,FALSE)</f>
        <v>3868</v>
      </c>
      <c r="E508" s="109">
        <f>VLOOKUP($A508,$A$335:$V$342,'QA checks'!E$393,FALSE)</f>
        <v>3815</v>
      </c>
      <c r="F508" s="109">
        <f>VLOOKUP($A508,$A$335:$V$342,'QA checks'!F$393,FALSE)</f>
        <v>4271</v>
      </c>
      <c r="G508" s="109">
        <f>VLOOKUP($A508,$A$335:$V$342,'QA checks'!G$393,FALSE)</f>
        <v>4539</v>
      </c>
      <c r="H508" s="109">
        <f>VLOOKUP($A508,$A$335:$V$342,'QA checks'!H$393,FALSE)</f>
        <v>4294</v>
      </c>
      <c r="I508" s="109">
        <f>VLOOKUP($A508,$A$335:$V$342,'QA checks'!I$393,FALSE)</f>
        <v>4455</v>
      </c>
      <c r="J508" s="109">
        <f>VLOOKUP($A508,$A$335:$V$342,'QA checks'!J$393,FALSE)</f>
        <v>4523</v>
      </c>
      <c r="K508" s="109">
        <f>VLOOKUP($A508,$A$335:$V$342,'QA checks'!K$393,FALSE)</f>
        <v>4866</v>
      </c>
      <c r="L508" s="109">
        <f>VLOOKUP($A508,$A$335:$V$342,'QA checks'!L$393,FALSE)</f>
        <v>4900</v>
      </c>
      <c r="M508" s="109">
        <f>VLOOKUP($A508,$A$335:$V$342,'QA checks'!M$393,FALSE)</f>
        <v>5313</v>
      </c>
      <c r="N508" s="109">
        <f>VLOOKUP($A508,$A$335:$V$342,'QA checks'!N$393,FALSE)</f>
        <v>5626</v>
      </c>
      <c r="O508" s="109">
        <f>VLOOKUP($A508,$A$335:$V$342,'QA checks'!O$393,FALSE)</f>
        <v>6904</v>
      </c>
      <c r="P508" s="109">
        <f>VLOOKUP($A508,$A$335:$V$342,'QA checks'!P$393,FALSE)</f>
        <v>6683</v>
      </c>
      <c r="Q508" s="109">
        <f>VLOOKUP($A508,$A$335:$V$342,'QA checks'!Q$393,FALSE)</f>
        <v>6666</v>
      </c>
      <c r="R508" s="109">
        <f>VLOOKUP($A508,$A$335:$V$342,'QA checks'!R$393,FALSE)</f>
        <v>6578</v>
      </c>
      <c r="S508" s="109">
        <f>VLOOKUP($A508,$A$335:$V$342,'QA checks'!S$393,FALSE)</f>
        <v>77301</v>
      </c>
      <c r="T508" s="109">
        <f>VLOOKUP($A508,$A$335:$V$342,'QA checks'!T$393,FALSE)</f>
        <v>0</v>
      </c>
      <c r="U508" s="109">
        <f>VLOOKUP($A508,$A$335:$V$342,'QA checks'!U$393,FALSE)</f>
        <v>0</v>
      </c>
      <c r="V508" s="109">
        <f>VLOOKUP($A508,$A$335:$V$342,'QA checks'!V$393,FALSE)</f>
        <v>0</v>
      </c>
      <c r="W508" s="109">
        <f>VLOOKUP($A508,$A$335:$V$342,'QA checks'!W$393,FALSE)</f>
        <v>0</v>
      </c>
      <c r="Y508" s="109" t="s">
        <v>98</v>
      </c>
      <c r="Z508" s="109" t="s">
        <v>12</v>
      </c>
      <c r="AA508" s="109"/>
      <c r="AB508" s="109" t="b">
        <f>IF(D508=FIRE0902!D117,TRUE,"Error")</f>
        <v>1</v>
      </c>
      <c r="AC508" s="109" t="b">
        <f>IF(E508=FIRE0902!E117,TRUE,"Error")</f>
        <v>1</v>
      </c>
      <c r="AD508" s="109" t="b">
        <f>IF(F508=FIRE0902!F117,TRUE,"Error")</f>
        <v>1</v>
      </c>
      <c r="AE508" s="109" t="b">
        <f>IF(G508=FIRE0902!G117,TRUE,"Error")</f>
        <v>1</v>
      </c>
      <c r="AF508" s="109" t="b">
        <f>IF(H508=FIRE0902!H117,TRUE,"Error")</f>
        <v>1</v>
      </c>
      <c r="AG508" s="109" t="b">
        <f>IF(I508=FIRE0902!I117,TRUE,"Error")</f>
        <v>1</v>
      </c>
      <c r="AH508" s="109" t="b">
        <f>IF(J508=FIRE0902!J117,TRUE,"Error")</f>
        <v>1</v>
      </c>
      <c r="AI508" s="109" t="b">
        <f>IF(K508=FIRE0902!K117,TRUE,"Error")</f>
        <v>1</v>
      </c>
      <c r="AJ508" s="109" t="b">
        <f>IF(L508=FIRE0902!L117,TRUE,"Error")</f>
        <v>1</v>
      </c>
      <c r="AK508" s="109" t="b">
        <f>IF(M508=FIRE0902!M117,TRUE,"Error")</f>
        <v>1</v>
      </c>
      <c r="AL508" s="109" t="b">
        <f>IF(N508=FIRE0902!N117,TRUE,"Error")</f>
        <v>1</v>
      </c>
      <c r="AM508" s="109" t="b">
        <f>IF(O508=FIRE0902!O117,TRUE,"Error")</f>
        <v>1</v>
      </c>
      <c r="AN508" s="109" t="b">
        <f>IF(P508=FIRE0902!P117,TRUE,"Error")</f>
        <v>1</v>
      </c>
      <c r="AO508" s="109" t="b">
        <f>IF(Q508=FIRE0902!Q117,TRUE,"Error")</f>
        <v>1</v>
      </c>
      <c r="AP508" s="109" t="b">
        <f>IF(R508=FIRE0902!R117,TRUE,"Error")</f>
        <v>1</v>
      </c>
      <c r="AQ508" s="109" t="str">
        <f>IF(S508=FIRE0902!S117,TRUE,"Error")</f>
        <v>Error</v>
      </c>
      <c r="AR508" s="109" t="str">
        <f>IF(T508=FIRE0902!T117,TRUE,"Error")</f>
        <v>Error</v>
      </c>
      <c r="AS508" s="109" t="b">
        <f>IF(U508=FIRE0902!U117,TRUE,"Error")</f>
        <v>1</v>
      </c>
      <c r="AT508" s="109" t="b">
        <f>IF(V508=FIRE0902!V117,TRUE,"Error")</f>
        <v>1</v>
      </c>
      <c r="AU508" s="109" t="b">
        <f>IF(W508=FIRE0902!W117,TRUE,"Error")</f>
        <v>1</v>
      </c>
    </row>
    <row r="509" spans="1:47" x14ac:dyDescent="0.2">
      <c r="A509" s="109" t="s">
        <v>98</v>
      </c>
      <c r="B509" s="109" t="s">
        <v>99</v>
      </c>
      <c r="C509" s="109"/>
      <c r="D509" s="109">
        <f>VLOOKUP($B509,$A$335:$V$342,'QA checks'!D$393,FALSE)</f>
        <v>2951</v>
      </c>
      <c r="E509" s="109">
        <f>VLOOKUP($B509,$A$335:$V$342,'QA checks'!E$393,FALSE)</f>
        <v>2830</v>
      </c>
      <c r="F509" s="109">
        <f>VLOOKUP($B509,$A$335:$V$342,'QA checks'!F$393,FALSE)</f>
        <v>2746</v>
      </c>
      <c r="G509" s="109">
        <f>VLOOKUP($B509,$A$335:$V$342,'QA checks'!G$393,FALSE)</f>
        <v>2813</v>
      </c>
      <c r="H509" s="109">
        <f>VLOOKUP($B509,$A$335:$V$342,'QA checks'!H$393,FALSE)</f>
        <v>2627</v>
      </c>
      <c r="I509" s="109">
        <f>VLOOKUP($B509,$A$335:$V$342,'QA checks'!I$393,FALSE)</f>
        <v>2713</v>
      </c>
      <c r="J509" s="109">
        <f>VLOOKUP($B509,$A$335:$V$342,'QA checks'!J$393,FALSE)</f>
        <v>2694</v>
      </c>
      <c r="K509" s="109">
        <f>VLOOKUP($B509,$A$335:$V$342,'QA checks'!K$393,FALSE)</f>
        <v>3000</v>
      </c>
      <c r="L509" s="109">
        <f>VLOOKUP($B509,$A$335:$V$342,'QA checks'!L$393,FALSE)</f>
        <v>2960</v>
      </c>
      <c r="M509" s="109">
        <f>VLOOKUP($B509,$A$335:$V$342,'QA checks'!M$393,FALSE)</f>
        <v>3174</v>
      </c>
      <c r="N509" s="109">
        <f>VLOOKUP($B509,$A$335:$V$342,'QA checks'!N$393,FALSE)</f>
        <v>3547</v>
      </c>
      <c r="O509" s="109">
        <f>VLOOKUP($B509,$A$335:$V$342,'QA checks'!O$393,FALSE)</f>
        <v>4313</v>
      </c>
      <c r="P509" s="109">
        <f>VLOOKUP($B509,$A$335:$V$342,'QA checks'!P$393,FALSE)</f>
        <v>4317</v>
      </c>
      <c r="Q509" s="109">
        <f>VLOOKUP($B509,$A$335:$V$342,'QA checks'!Q$393,FALSE)</f>
        <v>4355</v>
      </c>
      <c r="R509" s="109">
        <f>VLOOKUP($B509,$A$335:$V$342,'QA checks'!R$393,FALSE)</f>
        <v>4352</v>
      </c>
      <c r="S509" s="109">
        <f>VLOOKUP($B509,$A$335:$V$342,'QA checks'!S$393,FALSE)</f>
        <v>49392</v>
      </c>
      <c r="T509" s="109">
        <f>VLOOKUP($B509,$A$335:$V$342,'QA checks'!T$393,FALSE)</f>
        <v>0</v>
      </c>
      <c r="U509" s="109">
        <f>VLOOKUP($B509,$A$335:$V$342,'QA checks'!U$393,FALSE)</f>
        <v>0</v>
      </c>
      <c r="V509" s="109">
        <f>VLOOKUP($B509,$A$335:$V$342,'QA checks'!V$393,FALSE)</f>
        <v>0</v>
      </c>
      <c r="W509" s="109">
        <f>VLOOKUP($B509,$A$335:$V$342,'QA checks'!W$393,FALSE)</f>
        <v>0</v>
      </c>
      <c r="Y509" s="109" t="s">
        <v>98</v>
      </c>
      <c r="Z509" s="109" t="s">
        <v>99</v>
      </c>
      <c r="AA509" s="109"/>
      <c r="AB509" s="109" t="b">
        <f>IF(D509=FIRE0902!D118,TRUE,"Error")</f>
        <v>1</v>
      </c>
      <c r="AC509" s="109" t="b">
        <f>IF(E509=FIRE0902!E118,TRUE,"Error")</f>
        <v>1</v>
      </c>
      <c r="AD509" s="109" t="b">
        <f>IF(F509=FIRE0902!F118,TRUE,"Error")</f>
        <v>1</v>
      </c>
      <c r="AE509" s="109" t="b">
        <f>IF(G509=FIRE0902!G118,TRUE,"Error")</f>
        <v>1</v>
      </c>
      <c r="AF509" s="109" t="b">
        <f>IF(H509=FIRE0902!H118,TRUE,"Error")</f>
        <v>1</v>
      </c>
      <c r="AG509" s="109" t="b">
        <f>IF(I509=FIRE0902!I118,TRUE,"Error")</f>
        <v>1</v>
      </c>
      <c r="AH509" s="109" t="b">
        <f>IF(J509=FIRE0902!J118,TRUE,"Error")</f>
        <v>1</v>
      </c>
      <c r="AI509" s="109" t="b">
        <f>IF(K509=FIRE0902!K118,TRUE,"Error")</f>
        <v>1</v>
      </c>
      <c r="AJ509" s="109" t="b">
        <f>IF(L509=FIRE0902!L118,TRUE,"Error")</f>
        <v>1</v>
      </c>
      <c r="AK509" s="109" t="b">
        <f>IF(M509=FIRE0902!M118,TRUE,"Error")</f>
        <v>1</v>
      </c>
      <c r="AL509" s="109" t="b">
        <f>IF(N509=FIRE0902!N118,TRUE,"Error")</f>
        <v>1</v>
      </c>
      <c r="AM509" s="109" t="b">
        <f>IF(O509=FIRE0902!O118,TRUE,"Error")</f>
        <v>1</v>
      </c>
      <c r="AN509" s="109" t="b">
        <f>IF(P509=FIRE0902!P118,TRUE,"Error")</f>
        <v>1</v>
      </c>
      <c r="AO509" s="109" t="b">
        <f>IF(Q509=FIRE0902!Q118,TRUE,"Error")</f>
        <v>1</v>
      </c>
      <c r="AP509" s="109" t="b">
        <f>IF(R509=FIRE0902!R118,TRUE,"Error")</f>
        <v>1</v>
      </c>
      <c r="AQ509" s="109" t="str">
        <f>IF(S509=FIRE0902!S118,TRUE,"Error")</f>
        <v>Error</v>
      </c>
      <c r="AR509" s="109" t="str">
        <f>IF(T509=FIRE0902!T118,TRUE,"Error")</f>
        <v>Error</v>
      </c>
      <c r="AS509" s="109" t="b">
        <f>IF(U509=FIRE0902!U118,TRUE,"Error")</f>
        <v>1</v>
      </c>
      <c r="AT509" s="109" t="b">
        <f>IF(V509=FIRE0902!V118,TRUE,"Error")</f>
        <v>1</v>
      </c>
      <c r="AU509" s="109" t="b">
        <f>IF(W509=FIRE0902!W118,TRUE,"Error")</f>
        <v>1</v>
      </c>
    </row>
    <row r="510" spans="1:47" x14ac:dyDescent="0.2">
      <c r="A510" s="109" t="s">
        <v>98</v>
      </c>
      <c r="B510" s="109" t="s">
        <v>100</v>
      </c>
      <c r="C510" s="109"/>
      <c r="D510" s="109">
        <f>VLOOKUP($B510,$A$335:$V$342,'QA checks'!D$393,FALSE)</f>
        <v>258</v>
      </c>
      <c r="E510" s="109">
        <f>VLOOKUP($B510,$A$335:$V$342,'QA checks'!E$393,FALSE)</f>
        <v>221</v>
      </c>
      <c r="F510" s="109">
        <f>VLOOKUP($B510,$A$335:$V$342,'QA checks'!F$393,FALSE)</f>
        <v>176</v>
      </c>
      <c r="G510" s="109">
        <f>VLOOKUP($B510,$A$335:$V$342,'QA checks'!G$393,FALSE)</f>
        <v>189</v>
      </c>
      <c r="H510" s="109">
        <f>VLOOKUP($B510,$A$335:$V$342,'QA checks'!H$393,FALSE)</f>
        <v>172</v>
      </c>
      <c r="I510" s="109">
        <f>VLOOKUP($B510,$A$335:$V$342,'QA checks'!I$393,FALSE)</f>
        <v>177</v>
      </c>
      <c r="J510" s="109">
        <f>VLOOKUP($B510,$A$335:$V$342,'QA checks'!J$393,FALSE)</f>
        <v>166</v>
      </c>
      <c r="K510" s="109">
        <f>VLOOKUP($B510,$A$335:$V$342,'QA checks'!K$393,FALSE)</f>
        <v>191</v>
      </c>
      <c r="L510" s="109">
        <f>VLOOKUP($B510,$A$335:$V$342,'QA checks'!L$393,FALSE)</f>
        <v>180</v>
      </c>
      <c r="M510" s="109">
        <f>VLOOKUP($B510,$A$335:$V$342,'QA checks'!M$393,FALSE)</f>
        <v>219</v>
      </c>
      <c r="N510" s="109">
        <f>VLOOKUP($B510,$A$335:$V$342,'QA checks'!N$393,FALSE)</f>
        <v>183</v>
      </c>
      <c r="O510" s="109">
        <f>VLOOKUP($B510,$A$335:$V$342,'QA checks'!O$393,FALSE)</f>
        <v>201</v>
      </c>
      <c r="P510" s="109">
        <f>VLOOKUP($B510,$A$335:$V$342,'QA checks'!P$393,FALSE)</f>
        <v>200</v>
      </c>
      <c r="Q510" s="109">
        <f>VLOOKUP($B510,$A$335:$V$342,'QA checks'!Q$393,FALSE)</f>
        <v>189</v>
      </c>
      <c r="R510" s="109">
        <f>VLOOKUP($B510,$A$335:$V$342,'QA checks'!R$393,FALSE)</f>
        <v>165</v>
      </c>
      <c r="S510" s="109">
        <f>VLOOKUP($B510,$A$335:$V$342,'QA checks'!S$393,FALSE)</f>
        <v>2887</v>
      </c>
      <c r="T510" s="109">
        <f>VLOOKUP($B510,$A$335:$V$342,'QA checks'!T$393,FALSE)</f>
        <v>0</v>
      </c>
      <c r="U510" s="109">
        <f>VLOOKUP($B510,$A$335:$V$342,'QA checks'!U$393,FALSE)</f>
        <v>0</v>
      </c>
      <c r="V510" s="109">
        <f>VLOOKUP($B510,$A$335:$V$342,'QA checks'!V$393,FALSE)</f>
        <v>0</v>
      </c>
      <c r="W510" s="109">
        <f>VLOOKUP($B510,$A$335:$V$342,'QA checks'!W$393,FALSE)</f>
        <v>0</v>
      </c>
      <c r="Y510" s="109" t="s">
        <v>98</v>
      </c>
      <c r="Z510" s="109" t="s">
        <v>100</v>
      </c>
      <c r="AA510" s="109"/>
      <c r="AB510" s="109" t="b">
        <f>IF(D510=FIRE0902!D119,TRUE,"Error")</f>
        <v>1</v>
      </c>
      <c r="AC510" s="109" t="b">
        <f>IF(E510=FIRE0902!E119,TRUE,"Error")</f>
        <v>1</v>
      </c>
      <c r="AD510" s="109" t="b">
        <f>IF(F510=FIRE0902!F119,TRUE,"Error")</f>
        <v>1</v>
      </c>
      <c r="AE510" s="109" t="b">
        <f>IF(G510=FIRE0902!G119,TRUE,"Error")</f>
        <v>1</v>
      </c>
      <c r="AF510" s="109" t="b">
        <f>IF(H510=FIRE0902!H119,TRUE,"Error")</f>
        <v>1</v>
      </c>
      <c r="AG510" s="109" t="b">
        <f>IF(I510=FIRE0902!I119,TRUE,"Error")</f>
        <v>1</v>
      </c>
      <c r="AH510" s="109" t="b">
        <f>IF(J510=FIRE0902!J119,TRUE,"Error")</f>
        <v>1</v>
      </c>
      <c r="AI510" s="109" t="b">
        <f>IF(K510=FIRE0902!K119,TRUE,"Error")</f>
        <v>1</v>
      </c>
      <c r="AJ510" s="109" t="b">
        <f>IF(L510=FIRE0902!L119,TRUE,"Error")</f>
        <v>1</v>
      </c>
      <c r="AK510" s="109" t="b">
        <f>IF(M510=FIRE0902!M119,TRUE,"Error")</f>
        <v>1</v>
      </c>
      <c r="AL510" s="109" t="b">
        <f>IF(N510=FIRE0902!N119,TRUE,"Error")</f>
        <v>1</v>
      </c>
      <c r="AM510" s="109" t="b">
        <f>IF(O510=FIRE0902!O119,TRUE,"Error")</f>
        <v>1</v>
      </c>
      <c r="AN510" s="109" t="b">
        <f>IF(P510=FIRE0902!P119,TRUE,"Error")</f>
        <v>1</v>
      </c>
      <c r="AO510" s="109" t="b">
        <f>IF(Q510=FIRE0902!Q119,TRUE,"Error")</f>
        <v>1</v>
      </c>
      <c r="AP510" s="109" t="b">
        <f>IF(R510=FIRE0902!R119,TRUE,"Error")</f>
        <v>1</v>
      </c>
      <c r="AQ510" s="109" t="str">
        <f>IF(S510=FIRE0902!S119,TRUE,"Error")</f>
        <v>Error</v>
      </c>
      <c r="AR510" s="109" t="str">
        <f>IF(T510=FIRE0902!T119,TRUE,"Error")</f>
        <v>Error</v>
      </c>
      <c r="AS510" s="109" t="b">
        <f>IF(U510=FIRE0902!U119,TRUE,"Error")</f>
        <v>1</v>
      </c>
      <c r="AT510" s="109" t="b">
        <f>IF(V510=FIRE0902!V119,TRUE,"Error")</f>
        <v>1</v>
      </c>
      <c r="AU510" s="109" t="b">
        <f>IF(W510=FIRE0902!W119,TRUE,"Error")</f>
        <v>1</v>
      </c>
    </row>
    <row r="511" spans="1:47" x14ac:dyDescent="0.2">
      <c r="A511" s="109" t="s">
        <v>98</v>
      </c>
      <c r="B511" s="109" t="s">
        <v>101</v>
      </c>
      <c r="C511" s="109"/>
      <c r="D511" s="109">
        <f>VLOOKUP($B511,$A$335:$V$342,'QA checks'!D$393,FALSE)</f>
        <v>471</v>
      </c>
      <c r="E511" s="109">
        <f>VLOOKUP($B511,$A$335:$V$342,'QA checks'!E$393,FALSE)</f>
        <v>541</v>
      </c>
      <c r="F511" s="109">
        <f>VLOOKUP($B511,$A$335:$V$342,'QA checks'!F$393,FALSE)</f>
        <v>352</v>
      </c>
      <c r="G511" s="109">
        <f>VLOOKUP($B511,$A$335:$V$342,'QA checks'!G$393,FALSE)</f>
        <v>320</v>
      </c>
      <c r="H511" s="109">
        <f>VLOOKUP($B511,$A$335:$V$342,'QA checks'!H$393,FALSE)</f>
        <v>324</v>
      </c>
      <c r="I511" s="109">
        <f>VLOOKUP($B511,$A$335:$V$342,'QA checks'!I$393,FALSE)</f>
        <v>345</v>
      </c>
      <c r="J511" s="109">
        <f>VLOOKUP($B511,$A$335:$V$342,'QA checks'!J$393,FALSE)</f>
        <v>323</v>
      </c>
      <c r="K511" s="109">
        <f>VLOOKUP($B511,$A$335:$V$342,'QA checks'!K$393,FALSE)</f>
        <v>367</v>
      </c>
      <c r="L511" s="109">
        <f>VLOOKUP($B511,$A$335:$V$342,'QA checks'!L$393,FALSE)</f>
        <v>330</v>
      </c>
      <c r="M511" s="109">
        <f>VLOOKUP($B511,$A$335:$V$342,'QA checks'!M$393,FALSE)</f>
        <v>423</v>
      </c>
      <c r="N511" s="109">
        <f>VLOOKUP($B511,$A$335:$V$342,'QA checks'!N$393,FALSE)</f>
        <v>423</v>
      </c>
      <c r="O511" s="109">
        <f>VLOOKUP($B511,$A$335:$V$342,'QA checks'!O$393,FALSE)</f>
        <v>526</v>
      </c>
      <c r="P511" s="109">
        <f>VLOOKUP($B511,$A$335:$V$342,'QA checks'!P$393,FALSE)</f>
        <v>432</v>
      </c>
      <c r="Q511" s="109">
        <f>VLOOKUP($B511,$A$335:$V$342,'QA checks'!Q$393,FALSE)</f>
        <v>440</v>
      </c>
      <c r="R511" s="109">
        <f>VLOOKUP($B511,$A$335:$V$342,'QA checks'!R$393,FALSE)</f>
        <v>434</v>
      </c>
      <c r="S511" s="109">
        <f>VLOOKUP($B511,$A$335:$V$342,'QA checks'!S$393,FALSE)</f>
        <v>6051</v>
      </c>
      <c r="T511" s="109">
        <f>VLOOKUP($B511,$A$335:$V$342,'QA checks'!T$393,FALSE)</f>
        <v>0</v>
      </c>
      <c r="U511" s="109">
        <f>VLOOKUP($B511,$A$335:$V$342,'QA checks'!U$393,FALSE)</f>
        <v>0</v>
      </c>
      <c r="V511" s="109">
        <f>VLOOKUP($B511,$A$335:$V$342,'QA checks'!V$393,FALSE)</f>
        <v>0</v>
      </c>
      <c r="W511" s="109">
        <f>VLOOKUP($B511,$A$335:$V$342,'QA checks'!W$393,FALSE)</f>
        <v>0</v>
      </c>
      <c r="Y511" s="109" t="s">
        <v>98</v>
      </c>
      <c r="Z511" s="109" t="s">
        <v>101</v>
      </c>
      <c r="AA511" s="109"/>
      <c r="AB511" s="109" t="b">
        <f>IF(D511=FIRE0902!D120,TRUE,"Error")</f>
        <v>1</v>
      </c>
      <c r="AC511" s="109" t="b">
        <f>IF(E511=FIRE0902!E120,TRUE,"Error")</f>
        <v>1</v>
      </c>
      <c r="AD511" s="109" t="b">
        <f>IF(F511=FIRE0902!F120,TRUE,"Error")</f>
        <v>1</v>
      </c>
      <c r="AE511" s="109" t="b">
        <f>IF(G511=FIRE0902!G120,TRUE,"Error")</f>
        <v>1</v>
      </c>
      <c r="AF511" s="109" t="b">
        <f>IF(H511=FIRE0902!H120,TRUE,"Error")</f>
        <v>1</v>
      </c>
      <c r="AG511" s="109" t="b">
        <f>IF(I511=FIRE0902!I120,TRUE,"Error")</f>
        <v>1</v>
      </c>
      <c r="AH511" s="109" t="b">
        <f>IF(J511=FIRE0902!J120,TRUE,"Error")</f>
        <v>1</v>
      </c>
      <c r="AI511" s="109" t="b">
        <f>IF(K511=FIRE0902!K120,TRUE,"Error")</f>
        <v>1</v>
      </c>
      <c r="AJ511" s="109" t="b">
        <f>IF(L511=FIRE0902!L120,TRUE,"Error")</f>
        <v>1</v>
      </c>
      <c r="AK511" s="109" t="b">
        <f>IF(M511=FIRE0902!M120,TRUE,"Error")</f>
        <v>1</v>
      </c>
      <c r="AL511" s="109" t="b">
        <f>IF(N511=FIRE0902!N120,TRUE,"Error")</f>
        <v>1</v>
      </c>
      <c r="AM511" s="109" t="b">
        <f>IF(O511=FIRE0902!O120,TRUE,"Error")</f>
        <v>1</v>
      </c>
      <c r="AN511" s="109" t="b">
        <f>IF(P511=FIRE0902!P120,TRUE,"Error")</f>
        <v>1</v>
      </c>
      <c r="AO511" s="109" t="b">
        <f>IF(Q511=FIRE0902!Q120,TRUE,"Error")</f>
        <v>1</v>
      </c>
      <c r="AP511" s="109" t="b">
        <f>IF(R511=FIRE0902!R120,TRUE,"Error")</f>
        <v>1</v>
      </c>
      <c r="AQ511" s="109" t="str">
        <f>IF(S511=FIRE0902!S120,TRUE,"Error")</f>
        <v>Error</v>
      </c>
      <c r="AR511" s="109" t="str">
        <f>IF(T511=FIRE0902!T120,TRUE,"Error")</f>
        <v>Error</v>
      </c>
      <c r="AS511" s="109" t="b">
        <f>IF(U511=FIRE0902!U120,TRUE,"Error")</f>
        <v>1</v>
      </c>
      <c r="AT511" s="109" t="b">
        <f>IF(V511=FIRE0902!V120,TRUE,"Error")</f>
        <v>1</v>
      </c>
      <c r="AU511" s="109" t="b">
        <f>IF(W511=FIRE0902!W120,TRUE,"Error")</f>
        <v>1</v>
      </c>
    </row>
    <row r="512" spans="1:47" x14ac:dyDescent="0.2">
      <c r="A512" s="109" t="s">
        <v>98</v>
      </c>
      <c r="B512" s="109" t="s">
        <v>102</v>
      </c>
      <c r="C512" s="109"/>
      <c r="D512" s="109">
        <f>VLOOKUP($B512,$A$335:$V$342,'QA checks'!D$393,FALSE)</f>
        <v>81</v>
      </c>
      <c r="E512" s="109">
        <f>VLOOKUP($B512,$A$335:$V$342,'QA checks'!E$393,FALSE)</f>
        <v>92</v>
      </c>
      <c r="F512" s="109">
        <f>VLOOKUP($B512,$A$335:$V$342,'QA checks'!F$393,FALSE)</f>
        <v>74</v>
      </c>
      <c r="G512" s="109">
        <f>VLOOKUP($B512,$A$335:$V$342,'QA checks'!G$393,FALSE)</f>
        <v>87</v>
      </c>
      <c r="H512" s="109">
        <f>VLOOKUP($B512,$A$335:$V$342,'QA checks'!H$393,FALSE)</f>
        <v>77</v>
      </c>
      <c r="I512" s="109">
        <f>VLOOKUP($B512,$A$335:$V$342,'QA checks'!I$393,FALSE)</f>
        <v>67</v>
      </c>
      <c r="J512" s="109">
        <f>VLOOKUP($B512,$A$335:$V$342,'QA checks'!J$393,FALSE)</f>
        <v>78</v>
      </c>
      <c r="K512" s="109">
        <f>VLOOKUP($B512,$A$335:$V$342,'QA checks'!K$393,FALSE)</f>
        <v>72</v>
      </c>
      <c r="L512" s="109">
        <f>VLOOKUP($B512,$A$335:$V$342,'QA checks'!L$393,FALSE)</f>
        <v>71</v>
      </c>
      <c r="M512" s="109">
        <f>VLOOKUP($B512,$A$335:$V$342,'QA checks'!M$393,FALSE)</f>
        <v>66</v>
      </c>
      <c r="N512" s="109">
        <f>VLOOKUP($B512,$A$335:$V$342,'QA checks'!N$393,FALSE)</f>
        <v>80</v>
      </c>
      <c r="O512" s="109">
        <f>VLOOKUP($B512,$A$335:$V$342,'QA checks'!O$393,FALSE)</f>
        <v>78</v>
      </c>
      <c r="P512" s="109">
        <f>VLOOKUP($B512,$A$335:$V$342,'QA checks'!P$393,FALSE)</f>
        <v>53</v>
      </c>
      <c r="Q512" s="109">
        <f>VLOOKUP($B512,$A$335:$V$342,'QA checks'!Q$393,FALSE)</f>
        <v>65</v>
      </c>
      <c r="R512" s="109">
        <f>VLOOKUP($B512,$A$335:$V$342,'QA checks'!R$393,FALSE)</f>
        <v>64</v>
      </c>
      <c r="S512" s="109">
        <f>VLOOKUP($B512,$A$335:$V$342,'QA checks'!S$393,FALSE)</f>
        <v>1105</v>
      </c>
      <c r="T512" s="109">
        <f>VLOOKUP($B512,$A$335:$V$342,'QA checks'!T$393,FALSE)</f>
        <v>0</v>
      </c>
      <c r="U512" s="109">
        <f>VLOOKUP($B512,$A$335:$V$342,'QA checks'!U$393,FALSE)</f>
        <v>0</v>
      </c>
      <c r="V512" s="109">
        <f>VLOOKUP($B512,$A$335:$V$342,'QA checks'!V$393,FALSE)</f>
        <v>0</v>
      </c>
      <c r="W512" s="109">
        <f>VLOOKUP($B512,$A$335:$V$342,'QA checks'!W$393,FALSE)</f>
        <v>0</v>
      </c>
      <c r="Y512" s="109" t="s">
        <v>98</v>
      </c>
      <c r="Z512" s="109" t="s">
        <v>102</v>
      </c>
      <c r="AA512" s="109"/>
      <c r="AB512" s="109" t="b">
        <f>IF(D512=FIRE0902!D121,TRUE,"Error")</f>
        <v>1</v>
      </c>
      <c r="AC512" s="109" t="b">
        <f>IF(E512=FIRE0902!E121,TRUE,"Error")</f>
        <v>1</v>
      </c>
      <c r="AD512" s="109" t="b">
        <f>IF(F512=FIRE0902!F121,TRUE,"Error")</f>
        <v>1</v>
      </c>
      <c r="AE512" s="109" t="b">
        <f>IF(G512=FIRE0902!G121,TRUE,"Error")</f>
        <v>1</v>
      </c>
      <c r="AF512" s="109" t="b">
        <f>IF(H512=FIRE0902!H121,TRUE,"Error")</f>
        <v>1</v>
      </c>
      <c r="AG512" s="109" t="b">
        <f>IF(I512=FIRE0902!I121,TRUE,"Error")</f>
        <v>1</v>
      </c>
      <c r="AH512" s="109" t="b">
        <f>IF(J512=FIRE0902!J121,TRUE,"Error")</f>
        <v>1</v>
      </c>
      <c r="AI512" s="109" t="b">
        <f>IF(K512=FIRE0902!K121,TRUE,"Error")</f>
        <v>1</v>
      </c>
      <c r="AJ512" s="109" t="b">
        <f>IF(L512=FIRE0902!L121,TRUE,"Error")</f>
        <v>1</v>
      </c>
      <c r="AK512" s="109" t="b">
        <f>IF(M512=FIRE0902!M121,TRUE,"Error")</f>
        <v>1</v>
      </c>
      <c r="AL512" s="109" t="b">
        <f>IF(N512=FIRE0902!N121,TRUE,"Error")</f>
        <v>1</v>
      </c>
      <c r="AM512" s="109" t="b">
        <f>IF(O512=FIRE0902!O121,TRUE,"Error")</f>
        <v>1</v>
      </c>
      <c r="AN512" s="109" t="b">
        <f>IF(P512=FIRE0902!P121,TRUE,"Error")</f>
        <v>1</v>
      </c>
      <c r="AO512" s="109" t="b">
        <f>IF(Q512=FIRE0902!Q121,TRUE,"Error")</f>
        <v>1</v>
      </c>
      <c r="AP512" s="109" t="b">
        <f>IF(R512=FIRE0902!R121,TRUE,"Error")</f>
        <v>1</v>
      </c>
      <c r="AQ512" s="109" t="str">
        <f>IF(S512=FIRE0902!S121,TRUE,"Error")</f>
        <v>Error</v>
      </c>
      <c r="AR512" s="109" t="str">
        <f>IF(T512=FIRE0902!T121,TRUE,"Error")</f>
        <v>Error</v>
      </c>
      <c r="AS512" s="109" t="b">
        <f>IF(U512=FIRE0902!U121,TRUE,"Error")</f>
        <v>1</v>
      </c>
      <c r="AT512" s="109" t="b">
        <f>IF(V512=FIRE0902!V121,TRUE,"Error")</f>
        <v>1</v>
      </c>
      <c r="AU512" s="109" t="b">
        <f>IF(W512=FIRE0902!W121,TRUE,"Error")</f>
        <v>1</v>
      </c>
    </row>
    <row r="513" spans="1:47" x14ac:dyDescent="0.2">
      <c r="A513" s="109" t="s">
        <v>98</v>
      </c>
      <c r="B513" s="109" t="s">
        <v>103</v>
      </c>
      <c r="C513" s="109"/>
      <c r="D513" s="109">
        <f>VLOOKUP($B513,$A$335:$V$342,'QA checks'!D$393,FALSE)</f>
        <v>11</v>
      </c>
      <c r="E513" s="109">
        <f>VLOOKUP($B513,$A$335:$V$342,'QA checks'!E$393,FALSE)</f>
        <v>11</v>
      </c>
      <c r="F513" s="109">
        <f>VLOOKUP($B513,$A$335:$V$342,'QA checks'!F$393,FALSE)</f>
        <v>654</v>
      </c>
      <c r="G513" s="109">
        <f>VLOOKUP($B513,$A$335:$V$342,'QA checks'!G$393,FALSE)</f>
        <v>809</v>
      </c>
      <c r="H513" s="109">
        <f>VLOOKUP($B513,$A$335:$V$342,'QA checks'!H$393,FALSE)</f>
        <v>755</v>
      </c>
      <c r="I513" s="109">
        <f>VLOOKUP($B513,$A$335:$V$342,'QA checks'!I$393,FALSE)</f>
        <v>802</v>
      </c>
      <c r="J513" s="109">
        <f>VLOOKUP($B513,$A$335:$V$342,'QA checks'!J$393,FALSE)</f>
        <v>845</v>
      </c>
      <c r="K513" s="109">
        <f>VLOOKUP($B513,$A$335:$V$342,'QA checks'!K$393,FALSE)</f>
        <v>836</v>
      </c>
      <c r="L513" s="109">
        <f>VLOOKUP($B513,$A$335:$V$342,'QA checks'!L$393,FALSE)</f>
        <v>899</v>
      </c>
      <c r="M513" s="109">
        <f>VLOOKUP($B513,$A$335:$V$342,'QA checks'!M$393,FALSE)</f>
        <v>929</v>
      </c>
      <c r="N513" s="109">
        <f>VLOOKUP($B513,$A$335:$V$342,'QA checks'!N$393,FALSE)</f>
        <v>890</v>
      </c>
      <c r="O513" s="109">
        <f>VLOOKUP($B513,$A$335:$V$342,'QA checks'!O$393,FALSE)</f>
        <v>1102</v>
      </c>
      <c r="P513" s="109">
        <f>VLOOKUP($B513,$A$335:$V$342,'QA checks'!P$393,FALSE)</f>
        <v>1034</v>
      </c>
      <c r="Q513" s="109">
        <f>VLOOKUP($B513,$A$335:$V$342,'QA checks'!Q$393,FALSE)</f>
        <v>991</v>
      </c>
      <c r="R513" s="109">
        <f>VLOOKUP($B513,$A$335:$V$342,'QA checks'!R$393,FALSE)</f>
        <v>949</v>
      </c>
      <c r="S513" s="109">
        <f>VLOOKUP($B513,$A$335:$V$342,'QA checks'!S$393,FALSE)</f>
        <v>11517</v>
      </c>
      <c r="T513" s="109">
        <f>VLOOKUP($B513,$A$335:$V$342,'QA checks'!T$393,FALSE)</f>
        <v>0</v>
      </c>
      <c r="U513" s="109">
        <f>VLOOKUP($B513,$A$335:$V$342,'QA checks'!U$393,FALSE)</f>
        <v>0</v>
      </c>
      <c r="V513" s="109">
        <f>VLOOKUP($B513,$A$335:$V$342,'QA checks'!V$393,FALSE)</f>
        <v>0</v>
      </c>
      <c r="W513" s="109">
        <f>VLOOKUP($B513,$A$335:$V$342,'QA checks'!W$393,FALSE)</f>
        <v>0</v>
      </c>
      <c r="Y513" s="109" t="s">
        <v>98</v>
      </c>
      <c r="Z513" s="109" t="s">
        <v>103</v>
      </c>
      <c r="AA513" s="109"/>
      <c r="AB513" s="109" t="b">
        <f>IF(D513=FIRE0902!D122,TRUE,"Error")</f>
        <v>1</v>
      </c>
      <c r="AC513" s="109" t="b">
        <f>IF(E513=FIRE0902!E122,TRUE,"Error")</f>
        <v>1</v>
      </c>
      <c r="AD513" s="109" t="b">
        <f>IF(F513=FIRE0902!F122,TRUE,"Error")</f>
        <v>1</v>
      </c>
      <c r="AE513" s="109" t="b">
        <f>IF(G513=FIRE0902!G122,TRUE,"Error")</f>
        <v>1</v>
      </c>
      <c r="AF513" s="109" t="b">
        <f>IF(H513=FIRE0902!H122,TRUE,"Error")</f>
        <v>1</v>
      </c>
      <c r="AG513" s="109" t="b">
        <f>IF(I513=FIRE0902!I122,TRUE,"Error")</f>
        <v>1</v>
      </c>
      <c r="AH513" s="109" t="b">
        <f>IF(J513=FIRE0902!J122,TRUE,"Error")</f>
        <v>1</v>
      </c>
      <c r="AI513" s="109" t="b">
        <f>IF(K513=FIRE0902!K122,TRUE,"Error")</f>
        <v>1</v>
      </c>
      <c r="AJ513" s="109" t="b">
        <f>IF(L513=FIRE0902!L122,TRUE,"Error")</f>
        <v>1</v>
      </c>
      <c r="AK513" s="109" t="b">
        <f>IF(M513=FIRE0902!M122,TRUE,"Error")</f>
        <v>1</v>
      </c>
      <c r="AL513" s="109" t="b">
        <f>IF(N513=FIRE0902!N122,TRUE,"Error")</f>
        <v>1</v>
      </c>
      <c r="AM513" s="109" t="b">
        <f>IF(O513=FIRE0902!O122,TRUE,"Error")</f>
        <v>1</v>
      </c>
      <c r="AN513" s="109" t="b">
        <f>IF(P513=FIRE0902!P122,TRUE,"Error")</f>
        <v>1</v>
      </c>
      <c r="AO513" s="109" t="b">
        <f>IF(Q513=FIRE0902!Q122,TRUE,"Error")</f>
        <v>1</v>
      </c>
      <c r="AP513" s="109" t="b">
        <f>IF(R513=FIRE0902!R122,TRUE,"Error")</f>
        <v>1</v>
      </c>
      <c r="AQ513" s="109" t="str">
        <f>IF(S513=FIRE0902!S122,TRUE,"Error")</f>
        <v>Error</v>
      </c>
      <c r="AR513" s="109" t="str">
        <f>IF(T513=FIRE0902!T122,TRUE,"Error")</f>
        <v>Error</v>
      </c>
      <c r="AS513" s="109" t="b">
        <f>IF(U513=FIRE0902!U122,TRUE,"Error")</f>
        <v>1</v>
      </c>
      <c r="AT513" s="109" t="b">
        <f>IF(V513=FIRE0902!V122,TRUE,"Error")</f>
        <v>1</v>
      </c>
      <c r="AU513" s="109" t="b">
        <f>IF(W513=FIRE0902!W122,TRUE,"Error")</f>
        <v>1</v>
      </c>
    </row>
    <row r="514" spans="1:47" x14ac:dyDescent="0.2">
      <c r="A514" s="109" t="s">
        <v>98</v>
      </c>
      <c r="B514" s="109" t="s">
        <v>104</v>
      </c>
      <c r="C514" s="109"/>
      <c r="D514" s="109">
        <f>VLOOKUP($B514,$A$335:$V$342,'QA checks'!D$393,FALSE)</f>
        <v>88</v>
      </c>
      <c r="E514" s="109">
        <f>VLOOKUP($B514,$A$335:$V$342,'QA checks'!E$393,FALSE)</f>
        <v>113</v>
      </c>
      <c r="F514" s="109">
        <f>VLOOKUP($B514,$A$335:$V$342,'QA checks'!F$393,FALSE)</f>
        <v>58</v>
      </c>
      <c r="G514" s="109">
        <f>VLOOKUP($B514,$A$335:$V$342,'QA checks'!G$393,FALSE)</f>
        <v>56</v>
      </c>
      <c r="H514" s="109">
        <f>VLOOKUP($B514,$A$335:$V$342,'QA checks'!H$393,FALSE)</f>
        <v>61</v>
      </c>
      <c r="I514" s="109">
        <f>VLOOKUP($B514,$A$335:$V$342,'QA checks'!I$393,FALSE)</f>
        <v>44</v>
      </c>
      <c r="J514" s="109">
        <f>VLOOKUP($B514,$A$335:$V$342,'QA checks'!J$393,FALSE)</f>
        <v>51</v>
      </c>
      <c r="K514" s="109">
        <f>VLOOKUP($B514,$A$335:$V$342,'QA checks'!K$393,FALSE)</f>
        <v>46</v>
      </c>
      <c r="L514" s="109">
        <f>VLOOKUP($B514,$A$335:$V$342,'QA checks'!L$393,FALSE)</f>
        <v>56</v>
      </c>
      <c r="M514" s="109">
        <f>VLOOKUP($B514,$A$335:$V$342,'QA checks'!M$393,FALSE)</f>
        <v>64</v>
      </c>
      <c r="N514" s="109">
        <f>VLOOKUP($B514,$A$335:$V$342,'QA checks'!N$393,FALSE)</f>
        <v>46</v>
      </c>
      <c r="O514" s="109">
        <f>VLOOKUP($B514,$A$335:$V$342,'QA checks'!O$393,FALSE)</f>
        <v>62</v>
      </c>
      <c r="P514" s="109">
        <f>VLOOKUP($B514,$A$335:$V$342,'QA checks'!P$393,FALSE)</f>
        <v>50</v>
      </c>
      <c r="Q514" s="109">
        <f>VLOOKUP($B514,$A$335:$V$342,'QA checks'!Q$393,FALSE)</f>
        <v>65</v>
      </c>
      <c r="R514" s="109">
        <f>VLOOKUP($B514,$A$335:$V$342,'QA checks'!R$393,FALSE)</f>
        <v>63</v>
      </c>
      <c r="S514" s="109">
        <f>VLOOKUP($B514,$A$335:$V$342,'QA checks'!S$393,FALSE)</f>
        <v>923</v>
      </c>
      <c r="T514" s="109">
        <f>VLOOKUP($B514,$A$335:$V$342,'QA checks'!T$393,FALSE)</f>
        <v>0</v>
      </c>
      <c r="U514" s="109">
        <f>VLOOKUP($B514,$A$335:$V$342,'QA checks'!U$393,FALSE)</f>
        <v>0</v>
      </c>
      <c r="V514" s="109">
        <f>VLOOKUP($B514,$A$335:$V$342,'QA checks'!V$393,FALSE)</f>
        <v>0</v>
      </c>
      <c r="W514" s="109">
        <f>VLOOKUP($B514,$A$335:$V$342,'QA checks'!W$393,FALSE)</f>
        <v>0</v>
      </c>
      <c r="Y514" s="109" t="s">
        <v>98</v>
      </c>
      <c r="Z514" s="109" t="s">
        <v>104</v>
      </c>
      <c r="AA514" s="109"/>
      <c r="AB514" s="109" t="b">
        <f>IF(D514=FIRE0902!D123,TRUE,"Error")</f>
        <v>1</v>
      </c>
      <c r="AC514" s="109" t="b">
        <f>IF(E514=FIRE0902!E123,TRUE,"Error")</f>
        <v>1</v>
      </c>
      <c r="AD514" s="109" t="b">
        <f>IF(F514=FIRE0902!F123,TRUE,"Error")</f>
        <v>1</v>
      </c>
      <c r="AE514" s="109" t="b">
        <f>IF(G514=FIRE0902!G123,TRUE,"Error")</f>
        <v>1</v>
      </c>
      <c r="AF514" s="109" t="b">
        <f>IF(H514=FIRE0902!H123,TRUE,"Error")</f>
        <v>1</v>
      </c>
      <c r="AG514" s="109" t="b">
        <f>IF(I514=FIRE0902!I123,TRUE,"Error")</f>
        <v>1</v>
      </c>
      <c r="AH514" s="109" t="b">
        <f>IF(J514=FIRE0902!J123,TRUE,"Error")</f>
        <v>1</v>
      </c>
      <c r="AI514" s="109" t="b">
        <f>IF(K514=FIRE0902!K123,TRUE,"Error")</f>
        <v>1</v>
      </c>
      <c r="AJ514" s="109" t="b">
        <f>IF(L514=FIRE0902!L123,TRUE,"Error")</f>
        <v>1</v>
      </c>
      <c r="AK514" s="109" t="b">
        <f>IF(M514=FIRE0902!M123,TRUE,"Error")</f>
        <v>1</v>
      </c>
      <c r="AL514" s="109" t="b">
        <f>IF(N514=FIRE0902!N123,TRUE,"Error")</f>
        <v>1</v>
      </c>
      <c r="AM514" s="109" t="b">
        <f>IF(O514=FIRE0902!O123,TRUE,"Error")</f>
        <v>1</v>
      </c>
      <c r="AN514" s="109" t="b">
        <f>IF(P514=FIRE0902!P123,TRUE,"Error")</f>
        <v>1</v>
      </c>
      <c r="AO514" s="109" t="b">
        <f>IF(Q514=FIRE0902!Q123,TRUE,"Error")</f>
        <v>1</v>
      </c>
      <c r="AP514" s="109" t="b">
        <f>IF(R514=FIRE0902!R123,TRUE,"Error")</f>
        <v>1</v>
      </c>
      <c r="AQ514" s="109" t="str">
        <f>IF(S514=FIRE0902!S123,TRUE,"Error")</f>
        <v>Error</v>
      </c>
      <c r="AR514" s="109" t="str">
        <f>IF(T514=FIRE0902!T123,TRUE,"Error")</f>
        <v>Error</v>
      </c>
      <c r="AS514" s="109" t="b">
        <f>IF(U514=FIRE0902!U123,TRUE,"Error")</f>
        <v>1</v>
      </c>
      <c r="AT514" s="109" t="b">
        <f>IF(V514=FIRE0902!V123,TRUE,"Error")</f>
        <v>1</v>
      </c>
      <c r="AU514" s="109" t="b">
        <f>IF(W514=FIRE0902!W123,TRUE,"Error")</f>
        <v>1</v>
      </c>
    </row>
    <row r="515" spans="1:47" x14ac:dyDescent="0.2">
      <c r="A515" s="109" t="s">
        <v>98</v>
      </c>
      <c r="B515" s="109" t="s">
        <v>23</v>
      </c>
      <c r="C515" s="109"/>
      <c r="D515" s="109">
        <f>VLOOKUP($B515,$A$335:$V$342,'QA checks'!D$393,FALSE)</f>
        <v>8</v>
      </c>
      <c r="E515" s="109">
        <f>VLOOKUP($B515,$A$335:$V$342,'QA checks'!E$393,FALSE)</f>
        <v>7</v>
      </c>
      <c r="F515" s="109">
        <f>VLOOKUP($B515,$A$335:$V$342,'QA checks'!F$393,FALSE)</f>
        <v>211</v>
      </c>
      <c r="G515" s="109">
        <f>VLOOKUP($B515,$A$335:$V$342,'QA checks'!G$393,FALSE)</f>
        <v>265</v>
      </c>
      <c r="H515" s="109">
        <f>VLOOKUP($B515,$A$335:$V$342,'QA checks'!H$393,FALSE)</f>
        <v>278</v>
      </c>
      <c r="I515" s="109">
        <f>VLOOKUP($B515,$A$335:$V$342,'QA checks'!I$393,FALSE)</f>
        <v>307</v>
      </c>
      <c r="J515" s="109">
        <f>VLOOKUP($B515,$A$335:$V$342,'QA checks'!J$393,FALSE)</f>
        <v>366</v>
      </c>
      <c r="K515" s="109">
        <f>VLOOKUP($B515,$A$335:$V$342,'QA checks'!K$393,FALSE)</f>
        <v>354</v>
      </c>
      <c r="L515" s="109">
        <f>VLOOKUP($B515,$A$335:$V$342,'QA checks'!L$393,FALSE)</f>
        <v>404</v>
      </c>
      <c r="M515" s="109">
        <f>VLOOKUP($B515,$A$335:$V$342,'QA checks'!M$393,FALSE)</f>
        <v>438</v>
      </c>
      <c r="N515" s="109">
        <f>VLOOKUP($B515,$A$335:$V$342,'QA checks'!N$393,FALSE)</f>
        <v>457</v>
      </c>
      <c r="O515" s="109">
        <f>VLOOKUP($B515,$A$335:$V$342,'QA checks'!O$393,FALSE)</f>
        <v>622</v>
      </c>
      <c r="P515" s="109">
        <f>VLOOKUP($B515,$A$335:$V$342,'QA checks'!P$393,FALSE)</f>
        <v>597</v>
      </c>
      <c r="Q515" s="109">
        <f>VLOOKUP($B515,$A$335:$V$342,'QA checks'!Q$393,FALSE)</f>
        <v>561</v>
      </c>
      <c r="R515" s="109">
        <f>VLOOKUP($B515,$A$335:$V$342,'QA checks'!R$393,FALSE)</f>
        <v>551</v>
      </c>
      <c r="S515" s="109">
        <f>VLOOKUP($B515,$A$335:$V$342,'QA checks'!S$393,FALSE)</f>
        <v>5426</v>
      </c>
      <c r="T515" s="109">
        <f>VLOOKUP($B515,$A$335:$V$342,'QA checks'!T$393,FALSE)</f>
        <v>0</v>
      </c>
      <c r="U515" s="109">
        <f>VLOOKUP($B515,$A$335:$V$342,'QA checks'!U$393,FALSE)</f>
        <v>0</v>
      </c>
      <c r="V515" s="109">
        <f>VLOOKUP($B515,$A$335:$V$342,'QA checks'!V$393,FALSE)</f>
        <v>0</v>
      </c>
      <c r="W515" s="109">
        <f>VLOOKUP($B515,$A$335:$V$342,'QA checks'!W$393,FALSE)</f>
        <v>0</v>
      </c>
      <c r="Y515" s="109" t="s">
        <v>98</v>
      </c>
      <c r="Z515" s="109" t="s">
        <v>23</v>
      </c>
      <c r="AA515" s="109"/>
      <c r="AB515" s="109" t="b">
        <f>IF(D515=FIRE0902!D124,TRUE,"Error")</f>
        <v>1</v>
      </c>
      <c r="AC515" s="109" t="b">
        <f>IF(E515=FIRE0902!E124,TRUE,"Error")</f>
        <v>1</v>
      </c>
      <c r="AD515" s="109" t="b">
        <f>IF(F515=FIRE0902!F124,TRUE,"Error")</f>
        <v>1</v>
      </c>
      <c r="AE515" s="109" t="b">
        <f>IF(G515=FIRE0902!G124,TRUE,"Error")</f>
        <v>1</v>
      </c>
      <c r="AF515" s="109" t="b">
        <f>IF(H515=FIRE0902!H124,TRUE,"Error")</f>
        <v>1</v>
      </c>
      <c r="AG515" s="109" t="b">
        <f>IF(I515=FIRE0902!I124,TRUE,"Error")</f>
        <v>1</v>
      </c>
      <c r="AH515" s="109" t="b">
        <f>IF(J515=FIRE0902!J124,TRUE,"Error")</f>
        <v>1</v>
      </c>
      <c r="AI515" s="109" t="b">
        <f>IF(K515=FIRE0902!K124,TRUE,"Error")</f>
        <v>1</v>
      </c>
      <c r="AJ515" s="109" t="b">
        <f>IF(L515=FIRE0902!L124,TRUE,"Error")</f>
        <v>1</v>
      </c>
      <c r="AK515" s="109" t="b">
        <f>IF(M515=FIRE0902!M124,TRUE,"Error")</f>
        <v>1</v>
      </c>
      <c r="AL515" s="109" t="b">
        <f>IF(N515=FIRE0902!N124,TRUE,"Error")</f>
        <v>1</v>
      </c>
      <c r="AM515" s="109" t="b">
        <f>IF(O515=FIRE0902!O124,TRUE,"Error")</f>
        <v>1</v>
      </c>
      <c r="AN515" s="109" t="b">
        <f>IF(P515=FIRE0902!P124,TRUE,"Error")</f>
        <v>1</v>
      </c>
      <c r="AO515" s="109" t="b">
        <f>IF(Q515=FIRE0902!Q124,TRUE,"Error")</f>
        <v>1</v>
      </c>
      <c r="AP515" s="109" t="b">
        <f>IF(R515=FIRE0902!R124,TRUE,"Error")</f>
        <v>1</v>
      </c>
      <c r="AQ515" s="109" t="str">
        <f>IF(S515=FIRE0902!S124,TRUE,"Error")</f>
        <v>Error</v>
      </c>
      <c r="AR515" s="109" t="str">
        <f>IF(T515=FIRE0902!T124,TRUE,"Error")</f>
        <v>Error</v>
      </c>
      <c r="AS515" s="109" t="b">
        <f>IF(U515=FIRE0902!U124,TRUE,"Error")</f>
        <v>1</v>
      </c>
      <c r="AT515" s="109" t="b">
        <f>IF(V515=FIRE0902!V124,TRUE,"Error")</f>
        <v>1</v>
      </c>
      <c r="AU515" s="109" t="b">
        <f>IF(W515=FIRE0902!W124,TRUE,"Error")</f>
        <v>1</v>
      </c>
    </row>
    <row r="516" spans="1:47" x14ac:dyDescent="0.2">
      <c r="A516" s="109" t="s">
        <v>105</v>
      </c>
      <c r="B516" s="109" t="s">
        <v>12</v>
      </c>
      <c r="C516" s="109"/>
      <c r="D516" s="109">
        <f>VLOOKUP($A516,$A$255:$W$277,'QA checks'!D$393,FALSE)</f>
        <v>1755</v>
      </c>
      <c r="E516" s="109">
        <f>VLOOKUP($A516,$A$255:$W$277,'QA checks'!E$393,FALSE)</f>
        <v>1604</v>
      </c>
      <c r="F516" s="109">
        <f>VLOOKUP($A516,$A$255:$W$277,'QA checks'!F$393,FALSE)</f>
        <v>2000</v>
      </c>
      <c r="G516" s="109">
        <f>VLOOKUP($A516,$A$255:$W$277,'QA checks'!G$393,FALSE)</f>
        <v>1857</v>
      </c>
      <c r="H516" s="109">
        <f>VLOOKUP($A516,$A$255:$W$277,'QA checks'!H$393,FALSE)</f>
        <v>1844</v>
      </c>
      <c r="I516" s="109">
        <f>VLOOKUP($A516,$A$255:$W$277,'QA checks'!I$393,FALSE)</f>
        <v>2072</v>
      </c>
      <c r="J516" s="109">
        <f>VLOOKUP($A516,$A$255:$W$277,'QA checks'!J$393,FALSE)</f>
        <v>2291</v>
      </c>
      <c r="K516" s="109">
        <f>VLOOKUP($A516,$A$255:$W$277,'QA checks'!K$393,FALSE)</f>
        <v>2744</v>
      </c>
      <c r="L516" s="109">
        <f>VLOOKUP($A516,$A$255:$W$277,'QA checks'!L$393,FALSE)</f>
        <v>2868</v>
      </c>
      <c r="M516" s="109">
        <f>VLOOKUP($A516,$A$255:$W$277,'QA checks'!M$393,FALSE)</f>
        <v>2961</v>
      </c>
      <c r="N516" s="109">
        <f>VLOOKUP($A516,$A$255:$W$277,'QA checks'!N$393,FALSE)</f>
        <v>3011</v>
      </c>
      <c r="O516" s="109">
        <f>VLOOKUP($A516,$A$255:$W$277,'QA checks'!O$393,FALSE)</f>
        <v>3329</v>
      </c>
      <c r="P516" s="109">
        <f>VLOOKUP($A516,$A$255:$W$277,'QA checks'!P$393,FALSE)</f>
        <v>3907</v>
      </c>
      <c r="Q516" s="109">
        <f>VLOOKUP($A516,$A$255:$W$277,'QA checks'!Q$393,FALSE)</f>
        <v>4150</v>
      </c>
      <c r="R516" s="109">
        <f>VLOOKUP($A516,$A$255:$W$277,'QA checks'!R$393,FALSE)</f>
        <v>4310</v>
      </c>
      <c r="S516" s="109">
        <f>VLOOKUP($A516,$A$255:$W$277,'QA checks'!S$393,FALSE)</f>
        <v>40703</v>
      </c>
      <c r="T516" s="109">
        <f>VLOOKUP($A516,$A$255:$W$277,'QA checks'!T$393,FALSE)</f>
        <v>0</v>
      </c>
      <c r="U516" s="109">
        <f>VLOOKUP($A516,$A$255:$W$277,'QA checks'!U$393,FALSE)</f>
        <v>0</v>
      </c>
      <c r="V516" s="109">
        <f>VLOOKUP($A516,$A$255:$W$277,'QA checks'!V$393,FALSE)</f>
        <v>0</v>
      </c>
      <c r="W516" s="109">
        <f>VLOOKUP($A516,$A$255:$W$277,'QA checks'!W$393,FALSE)</f>
        <v>0</v>
      </c>
      <c r="Y516" s="109" t="s">
        <v>105</v>
      </c>
      <c r="Z516" s="109" t="s">
        <v>12</v>
      </c>
      <c r="AA516" s="109"/>
      <c r="AB516" s="109" t="b">
        <f>IF(D516=FIRE0902!D125,TRUE,"Error")</f>
        <v>1</v>
      </c>
      <c r="AC516" s="109" t="b">
        <f>IF(E516=FIRE0902!E125,TRUE,"Error")</f>
        <v>1</v>
      </c>
      <c r="AD516" s="109" t="b">
        <f>IF(F516=FIRE0902!F125,TRUE,"Error")</f>
        <v>1</v>
      </c>
      <c r="AE516" s="109" t="b">
        <f>IF(G516=FIRE0902!G125,TRUE,"Error")</f>
        <v>1</v>
      </c>
      <c r="AF516" s="109" t="b">
        <f>IF(H516=FIRE0902!H125,TRUE,"Error")</f>
        <v>1</v>
      </c>
      <c r="AG516" s="109" t="b">
        <f>IF(I516=FIRE0902!I125,TRUE,"Error")</f>
        <v>1</v>
      </c>
      <c r="AH516" s="109" t="b">
        <f>IF(J516=FIRE0902!J125,TRUE,"Error")</f>
        <v>1</v>
      </c>
      <c r="AI516" s="109" t="b">
        <f>IF(K516=FIRE0902!K125,TRUE,"Error")</f>
        <v>1</v>
      </c>
      <c r="AJ516" s="109" t="b">
        <f>IF(L516=FIRE0902!L125,TRUE,"Error")</f>
        <v>1</v>
      </c>
      <c r="AK516" s="109" t="b">
        <f>IF(M516=FIRE0902!M125,TRUE,"Error")</f>
        <v>1</v>
      </c>
      <c r="AL516" s="109" t="b">
        <f>IF(N516=FIRE0902!N125,TRUE,"Error")</f>
        <v>1</v>
      </c>
      <c r="AM516" s="109" t="b">
        <f>IF(O516=FIRE0902!O125,TRUE,"Error")</f>
        <v>1</v>
      </c>
      <c r="AN516" s="109" t="b">
        <f>IF(P516=FIRE0902!P125,TRUE,"Error")</f>
        <v>1</v>
      </c>
      <c r="AO516" s="109" t="b">
        <f>IF(Q516=FIRE0902!Q125,TRUE,"Error")</f>
        <v>1</v>
      </c>
      <c r="AP516" s="109" t="b">
        <f>IF(R516=FIRE0902!R125,TRUE,"Error")</f>
        <v>1</v>
      </c>
      <c r="AQ516" s="109" t="str">
        <f>IF(S516=FIRE0902!S125,TRUE,"Error")</f>
        <v>Error</v>
      </c>
      <c r="AR516" s="109" t="str">
        <f>IF(T516=FIRE0902!T125,TRUE,"Error")</f>
        <v>Error</v>
      </c>
      <c r="AS516" s="109" t="b">
        <f>IF(U516=FIRE0902!U125,TRUE,"Error")</f>
        <v>1</v>
      </c>
      <c r="AT516" s="109" t="b">
        <f>IF(V516=FIRE0902!V125,TRUE,"Error")</f>
        <v>1</v>
      </c>
      <c r="AU516" s="109" t="b">
        <f>IF(W516=FIRE0902!W125,TRUE,"Error")</f>
        <v>1</v>
      </c>
    </row>
    <row r="517" spans="1:47" x14ac:dyDescent="0.2">
      <c r="A517" s="109" t="s">
        <v>105</v>
      </c>
      <c r="B517" s="109" t="s">
        <v>106</v>
      </c>
      <c r="C517" s="109"/>
      <c r="D517" s="109">
        <f>VLOOKUP($B517,$A$255:$W$277,'QA checks'!D$393,FALSE)</f>
        <v>8</v>
      </c>
      <c r="E517" s="109">
        <f>VLOOKUP($B517,$A$255:$W$277,'QA checks'!E$393,FALSE)</f>
        <v>0</v>
      </c>
      <c r="F517" s="109">
        <f>VLOOKUP($B517,$A$255:$W$277,'QA checks'!F$393,FALSE)</f>
        <v>5</v>
      </c>
      <c r="G517" s="109">
        <f>VLOOKUP($B517,$A$255:$W$277,'QA checks'!G$393,FALSE)</f>
        <v>3</v>
      </c>
      <c r="H517" s="109">
        <f>VLOOKUP($B517,$A$255:$W$277,'QA checks'!H$393,FALSE)</f>
        <v>6</v>
      </c>
      <c r="I517" s="109">
        <f>VLOOKUP($B517,$A$255:$W$277,'QA checks'!I$393,FALSE)</f>
        <v>4</v>
      </c>
      <c r="J517" s="109">
        <f>VLOOKUP($B517,$A$255:$W$277,'QA checks'!J$393,FALSE)</f>
        <v>13</v>
      </c>
      <c r="K517" s="109">
        <f>VLOOKUP($B517,$A$255:$W$277,'QA checks'!K$393,FALSE)</f>
        <v>10</v>
      </c>
      <c r="L517" s="109">
        <f>VLOOKUP($B517,$A$255:$W$277,'QA checks'!L$393,FALSE)</f>
        <v>2</v>
      </c>
      <c r="M517" s="109">
        <f>VLOOKUP($B517,$A$255:$W$277,'QA checks'!M$393,FALSE)</f>
        <v>6</v>
      </c>
      <c r="N517" s="109">
        <f>VLOOKUP($B517,$A$255:$W$277,'QA checks'!N$393,FALSE)</f>
        <v>5</v>
      </c>
      <c r="O517" s="109">
        <f>VLOOKUP($B517,$A$255:$W$277,'QA checks'!O$393,FALSE)</f>
        <v>5</v>
      </c>
      <c r="P517" s="109">
        <f>VLOOKUP($B517,$A$255:$W$277,'QA checks'!P$393,FALSE)</f>
        <v>3</v>
      </c>
      <c r="Q517" s="109">
        <f>VLOOKUP($B517,$A$255:$W$277,'QA checks'!Q$393,FALSE)</f>
        <v>2</v>
      </c>
      <c r="R517" s="109">
        <f>VLOOKUP($B517,$A$255:$W$277,'QA checks'!R$393,FALSE)</f>
        <v>3</v>
      </c>
      <c r="S517" s="109">
        <f>VLOOKUP($B517,$A$255:$W$277,'QA checks'!S$393,FALSE)</f>
        <v>75</v>
      </c>
      <c r="T517" s="109">
        <f>VLOOKUP($B517,$A$255:$W$277,'QA checks'!T$393,FALSE)</f>
        <v>0</v>
      </c>
      <c r="U517" s="109">
        <f>VLOOKUP($B517,$A$255:$W$277,'QA checks'!U$393,FALSE)</f>
        <v>0</v>
      </c>
      <c r="V517" s="109">
        <f>VLOOKUP($B517,$A$255:$W$277,'QA checks'!V$393,FALSE)</f>
        <v>0</v>
      </c>
      <c r="W517" s="109">
        <f>VLOOKUP($B517,$A$255:$W$277,'QA checks'!W$393,FALSE)</f>
        <v>0</v>
      </c>
      <c r="Y517" s="109" t="s">
        <v>105</v>
      </c>
      <c r="Z517" s="109" t="s">
        <v>106</v>
      </c>
      <c r="AA517" s="109"/>
      <c r="AB517" s="109" t="b">
        <f>IF(D517=FIRE0902!D126,TRUE,"Error")</f>
        <v>1</v>
      </c>
      <c r="AC517" s="109" t="b">
        <f>IF(E517=FIRE0902!E126,TRUE,"Error")</f>
        <v>1</v>
      </c>
      <c r="AD517" s="109" t="b">
        <f>IF(F517=FIRE0902!F126,TRUE,"Error")</f>
        <v>1</v>
      </c>
      <c r="AE517" s="109" t="b">
        <f>IF(G517=FIRE0902!G126,TRUE,"Error")</f>
        <v>1</v>
      </c>
      <c r="AF517" s="109" t="b">
        <f>IF(H517=FIRE0902!H126,TRUE,"Error")</f>
        <v>1</v>
      </c>
      <c r="AG517" s="109" t="b">
        <f>IF(I517=FIRE0902!I126,TRUE,"Error")</f>
        <v>1</v>
      </c>
      <c r="AH517" s="109" t="b">
        <f>IF(J517=FIRE0902!J126,TRUE,"Error")</f>
        <v>1</v>
      </c>
      <c r="AI517" s="109" t="b">
        <f>IF(K517=FIRE0902!K126,TRUE,"Error")</f>
        <v>1</v>
      </c>
      <c r="AJ517" s="109" t="b">
        <f>IF(L517=FIRE0902!L126,TRUE,"Error")</f>
        <v>1</v>
      </c>
      <c r="AK517" s="109" t="b">
        <f>IF(M517=FIRE0902!M126,TRUE,"Error")</f>
        <v>1</v>
      </c>
      <c r="AL517" s="109" t="b">
        <f>IF(N517=FIRE0902!N126,TRUE,"Error")</f>
        <v>1</v>
      </c>
      <c r="AM517" s="109" t="b">
        <f>IF(O517=FIRE0902!O126,TRUE,"Error")</f>
        <v>1</v>
      </c>
      <c r="AN517" s="109" t="b">
        <f>IF(P517=FIRE0902!P126,TRUE,"Error")</f>
        <v>1</v>
      </c>
      <c r="AO517" s="109" t="b">
        <f>IF(Q517=FIRE0902!Q126,TRUE,"Error")</f>
        <v>1</v>
      </c>
      <c r="AP517" s="109" t="b">
        <f>IF(R517=FIRE0902!R126,TRUE,"Error")</f>
        <v>1</v>
      </c>
      <c r="AQ517" s="109" t="str">
        <f>IF(S517=FIRE0902!S126,TRUE,"Error")</f>
        <v>Error</v>
      </c>
      <c r="AR517" s="109" t="str">
        <f>IF(T517=FIRE0902!T126,TRUE,"Error")</f>
        <v>Error</v>
      </c>
      <c r="AS517" s="109" t="b">
        <f>IF(U517=FIRE0902!U126,TRUE,"Error")</f>
        <v>1</v>
      </c>
      <c r="AT517" s="109" t="b">
        <f>IF(V517=FIRE0902!V126,TRUE,"Error")</f>
        <v>1</v>
      </c>
      <c r="AU517" s="109" t="b">
        <f>IF(W517=FIRE0902!W126,TRUE,"Error")</f>
        <v>1</v>
      </c>
    </row>
    <row r="518" spans="1:47" x14ac:dyDescent="0.2">
      <c r="A518" s="109" t="s">
        <v>105</v>
      </c>
      <c r="B518" s="109" t="s">
        <v>107</v>
      </c>
      <c r="C518" s="109"/>
      <c r="D518" s="109">
        <f>VLOOKUP($B518,$A$255:$W$277,'QA checks'!D$393,FALSE)</f>
        <v>26</v>
      </c>
      <c r="E518" s="109">
        <f>VLOOKUP($B518,$A$255:$W$277,'QA checks'!E$393,FALSE)</f>
        <v>46</v>
      </c>
      <c r="F518" s="109">
        <f>VLOOKUP($B518,$A$255:$W$277,'QA checks'!F$393,FALSE)</f>
        <v>18</v>
      </c>
      <c r="G518" s="109">
        <f>VLOOKUP($B518,$A$255:$W$277,'QA checks'!G$393,FALSE)</f>
        <v>19</v>
      </c>
      <c r="H518" s="109">
        <f>VLOOKUP($B518,$A$255:$W$277,'QA checks'!H$393,FALSE)</f>
        <v>16</v>
      </c>
      <c r="I518" s="109">
        <f>VLOOKUP($B518,$A$255:$W$277,'QA checks'!I$393,FALSE)</f>
        <v>19</v>
      </c>
      <c r="J518" s="109">
        <f>VLOOKUP($B518,$A$255:$W$277,'QA checks'!J$393,FALSE)</f>
        <v>28</v>
      </c>
      <c r="K518" s="109">
        <f>VLOOKUP($B518,$A$255:$W$277,'QA checks'!K$393,FALSE)</f>
        <v>14</v>
      </c>
      <c r="L518" s="109">
        <f>VLOOKUP($B518,$A$255:$W$277,'QA checks'!L$393,FALSE)</f>
        <v>21</v>
      </c>
      <c r="M518" s="109">
        <f>VLOOKUP($B518,$A$255:$W$277,'QA checks'!M$393,FALSE)</f>
        <v>19</v>
      </c>
      <c r="N518" s="109">
        <f>VLOOKUP($B518,$A$255:$W$277,'QA checks'!N$393,FALSE)</f>
        <v>24</v>
      </c>
      <c r="O518" s="109">
        <f>VLOOKUP($B518,$A$255:$W$277,'QA checks'!O$393,FALSE)</f>
        <v>28</v>
      </c>
      <c r="P518" s="109">
        <f>VLOOKUP($B518,$A$255:$W$277,'QA checks'!P$393,FALSE)</f>
        <v>31</v>
      </c>
      <c r="Q518" s="109">
        <f>VLOOKUP($B518,$A$255:$W$277,'QA checks'!Q$393,FALSE)</f>
        <v>26</v>
      </c>
      <c r="R518" s="109">
        <f>VLOOKUP($B518,$A$255:$W$277,'QA checks'!R$393,FALSE)</f>
        <v>21</v>
      </c>
      <c r="S518" s="109">
        <f>VLOOKUP($B518,$A$255:$W$277,'QA checks'!S$393,FALSE)</f>
        <v>356</v>
      </c>
      <c r="T518" s="109">
        <f>VLOOKUP($B518,$A$255:$W$277,'QA checks'!T$393,FALSE)</f>
        <v>0</v>
      </c>
      <c r="U518" s="109">
        <f>VLOOKUP($B518,$A$255:$W$277,'QA checks'!U$393,FALSE)</f>
        <v>0</v>
      </c>
      <c r="V518" s="109">
        <f>VLOOKUP($B518,$A$255:$W$277,'QA checks'!V$393,FALSE)</f>
        <v>0</v>
      </c>
      <c r="W518" s="109">
        <f>VLOOKUP($B518,$A$255:$W$277,'QA checks'!W$393,FALSE)</f>
        <v>0</v>
      </c>
      <c r="Y518" s="109" t="s">
        <v>105</v>
      </c>
      <c r="Z518" s="109" t="s">
        <v>107</v>
      </c>
      <c r="AA518" s="109"/>
      <c r="AB518" s="109" t="b">
        <f>IF(D518=FIRE0902!D127,TRUE,"Error")</f>
        <v>1</v>
      </c>
      <c r="AC518" s="109" t="b">
        <f>IF(E518=FIRE0902!E127,TRUE,"Error")</f>
        <v>1</v>
      </c>
      <c r="AD518" s="109" t="b">
        <f>IF(F518=FIRE0902!F127,TRUE,"Error")</f>
        <v>1</v>
      </c>
      <c r="AE518" s="109" t="b">
        <f>IF(G518=FIRE0902!G127,TRUE,"Error")</f>
        <v>1</v>
      </c>
      <c r="AF518" s="109" t="b">
        <f>IF(H518=FIRE0902!H127,TRUE,"Error")</f>
        <v>1</v>
      </c>
      <c r="AG518" s="109" t="b">
        <f>IF(I518=FIRE0902!I127,TRUE,"Error")</f>
        <v>1</v>
      </c>
      <c r="AH518" s="109" t="b">
        <f>IF(J518=FIRE0902!J127,TRUE,"Error")</f>
        <v>1</v>
      </c>
      <c r="AI518" s="109" t="b">
        <f>IF(K518=FIRE0902!K127,TRUE,"Error")</f>
        <v>1</v>
      </c>
      <c r="AJ518" s="109" t="b">
        <f>IF(L518=FIRE0902!L127,TRUE,"Error")</f>
        <v>1</v>
      </c>
      <c r="AK518" s="109" t="b">
        <f>IF(M518=FIRE0902!M127,TRUE,"Error")</f>
        <v>1</v>
      </c>
      <c r="AL518" s="109" t="b">
        <f>IF(N518=FIRE0902!N127,TRUE,"Error")</f>
        <v>1</v>
      </c>
      <c r="AM518" s="109" t="b">
        <f>IF(O518=FIRE0902!O127,TRUE,"Error")</f>
        <v>1</v>
      </c>
      <c r="AN518" s="109" t="b">
        <f>IF(P518=FIRE0902!P127,TRUE,"Error")</f>
        <v>1</v>
      </c>
      <c r="AO518" s="109" t="b">
        <f>IF(Q518=FIRE0902!Q127,TRUE,"Error")</f>
        <v>1</v>
      </c>
      <c r="AP518" s="109" t="b">
        <f>IF(R518=FIRE0902!R127,TRUE,"Error")</f>
        <v>1</v>
      </c>
      <c r="AQ518" s="109" t="str">
        <f>IF(S518=FIRE0902!S127,TRUE,"Error")</f>
        <v>Error</v>
      </c>
      <c r="AR518" s="109" t="str">
        <f>IF(T518=FIRE0902!T127,TRUE,"Error")</f>
        <v>Error</v>
      </c>
      <c r="AS518" s="109" t="b">
        <f>IF(U518=FIRE0902!U127,TRUE,"Error")</f>
        <v>1</v>
      </c>
      <c r="AT518" s="109" t="b">
        <f>IF(V518=FIRE0902!V127,TRUE,"Error")</f>
        <v>1</v>
      </c>
      <c r="AU518" s="109" t="b">
        <f>IF(W518=FIRE0902!W127,TRUE,"Error")</f>
        <v>1</v>
      </c>
    </row>
    <row r="519" spans="1:47" x14ac:dyDescent="0.2">
      <c r="A519" s="109" t="s">
        <v>105</v>
      </c>
      <c r="B519" s="109" t="s">
        <v>108</v>
      </c>
      <c r="C519" s="109"/>
      <c r="D519" s="109">
        <f>VLOOKUP($B519,$A$255:$W$277,'QA checks'!D$393,FALSE)</f>
        <v>48</v>
      </c>
      <c r="E519" s="109">
        <f>VLOOKUP($B519,$A$255:$W$277,'QA checks'!E$393,FALSE)</f>
        <v>45</v>
      </c>
      <c r="F519" s="109">
        <f>VLOOKUP($B519,$A$255:$W$277,'QA checks'!F$393,FALSE)</f>
        <v>76</v>
      </c>
      <c r="G519" s="109">
        <f>VLOOKUP($B519,$A$255:$W$277,'QA checks'!G$393,FALSE)</f>
        <v>102</v>
      </c>
      <c r="H519" s="109">
        <f>VLOOKUP($B519,$A$255:$W$277,'QA checks'!H$393,FALSE)</f>
        <v>86</v>
      </c>
      <c r="I519" s="109">
        <f>VLOOKUP($B519,$A$255:$W$277,'QA checks'!I$393,FALSE)</f>
        <v>105</v>
      </c>
      <c r="J519" s="109">
        <f>VLOOKUP($B519,$A$255:$W$277,'QA checks'!J$393,FALSE)</f>
        <v>102</v>
      </c>
      <c r="K519" s="109">
        <f>VLOOKUP($B519,$A$255:$W$277,'QA checks'!K$393,FALSE)</f>
        <v>139</v>
      </c>
      <c r="L519" s="109">
        <f>VLOOKUP($B519,$A$255:$W$277,'QA checks'!L$393,FALSE)</f>
        <v>101</v>
      </c>
      <c r="M519" s="109">
        <f>VLOOKUP($B519,$A$255:$W$277,'QA checks'!M$393,FALSE)</f>
        <v>106</v>
      </c>
      <c r="N519" s="109">
        <f>VLOOKUP($B519,$A$255:$W$277,'QA checks'!N$393,FALSE)</f>
        <v>71</v>
      </c>
      <c r="O519" s="109">
        <f>VLOOKUP($B519,$A$255:$W$277,'QA checks'!O$393,FALSE)</f>
        <v>81</v>
      </c>
      <c r="P519" s="109">
        <f>VLOOKUP($B519,$A$255:$W$277,'QA checks'!P$393,FALSE)</f>
        <v>148</v>
      </c>
      <c r="Q519" s="109">
        <f>VLOOKUP($B519,$A$255:$W$277,'QA checks'!Q$393,FALSE)</f>
        <v>124</v>
      </c>
      <c r="R519" s="109">
        <f>VLOOKUP($B519,$A$255:$W$277,'QA checks'!R$393,FALSE)</f>
        <v>135</v>
      </c>
      <c r="S519" s="109">
        <f>VLOOKUP($B519,$A$255:$W$277,'QA checks'!S$393,FALSE)</f>
        <v>1469</v>
      </c>
      <c r="T519" s="109">
        <f>VLOOKUP($B519,$A$255:$W$277,'QA checks'!T$393,FALSE)</f>
        <v>0</v>
      </c>
      <c r="U519" s="109">
        <f>VLOOKUP($B519,$A$255:$W$277,'QA checks'!U$393,FALSE)</f>
        <v>0</v>
      </c>
      <c r="V519" s="109">
        <f>VLOOKUP($B519,$A$255:$W$277,'QA checks'!V$393,FALSE)</f>
        <v>0</v>
      </c>
      <c r="W519" s="109">
        <f>VLOOKUP($B519,$A$255:$W$277,'QA checks'!W$393,FALSE)</f>
        <v>0</v>
      </c>
      <c r="Y519" s="109" t="s">
        <v>105</v>
      </c>
      <c r="Z519" s="109" t="s">
        <v>108</v>
      </c>
      <c r="AA519" s="109"/>
      <c r="AB519" s="109" t="b">
        <f>IF(D519=FIRE0902!D128,TRUE,"Error")</f>
        <v>1</v>
      </c>
      <c r="AC519" s="109" t="b">
        <f>IF(E519=FIRE0902!E128,TRUE,"Error")</f>
        <v>1</v>
      </c>
      <c r="AD519" s="109" t="b">
        <f>IF(F519=FIRE0902!F128,TRUE,"Error")</f>
        <v>1</v>
      </c>
      <c r="AE519" s="109" t="b">
        <f>IF(G519=FIRE0902!G128,TRUE,"Error")</f>
        <v>1</v>
      </c>
      <c r="AF519" s="109" t="b">
        <f>IF(H519=FIRE0902!H128,TRUE,"Error")</f>
        <v>1</v>
      </c>
      <c r="AG519" s="109" t="b">
        <f>IF(I519=FIRE0902!I128,TRUE,"Error")</f>
        <v>1</v>
      </c>
      <c r="AH519" s="109" t="b">
        <f>IF(J519=FIRE0902!J128,TRUE,"Error")</f>
        <v>1</v>
      </c>
      <c r="AI519" s="109" t="b">
        <f>IF(K519=FIRE0902!K128,TRUE,"Error")</f>
        <v>1</v>
      </c>
      <c r="AJ519" s="109" t="b">
        <f>IF(L519=FIRE0902!L128,TRUE,"Error")</f>
        <v>1</v>
      </c>
      <c r="AK519" s="109" t="b">
        <f>IF(M519=FIRE0902!M128,TRUE,"Error")</f>
        <v>1</v>
      </c>
      <c r="AL519" s="109" t="b">
        <f>IF(N519=FIRE0902!N128,TRUE,"Error")</f>
        <v>1</v>
      </c>
      <c r="AM519" s="109" t="b">
        <f>IF(O519=FIRE0902!O128,TRUE,"Error")</f>
        <v>1</v>
      </c>
      <c r="AN519" s="109" t="b">
        <f>IF(P519=FIRE0902!P128,TRUE,"Error")</f>
        <v>1</v>
      </c>
      <c r="AO519" s="109" t="b">
        <f>IF(Q519=FIRE0902!Q128,TRUE,"Error")</f>
        <v>1</v>
      </c>
      <c r="AP519" s="109" t="b">
        <f>IF(R519=FIRE0902!R128,TRUE,"Error")</f>
        <v>1</v>
      </c>
      <c r="AQ519" s="109" t="str">
        <f>IF(S519=FIRE0902!S128,TRUE,"Error")</f>
        <v>Error</v>
      </c>
      <c r="AR519" s="109" t="str">
        <f>IF(T519=FIRE0902!T128,TRUE,"Error")</f>
        <v>Error</v>
      </c>
      <c r="AS519" s="109" t="b">
        <f>IF(U519=FIRE0902!U128,TRUE,"Error")</f>
        <v>1</v>
      </c>
      <c r="AT519" s="109" t="b">
        <f>IF(V519=FIRE0902!V128,TRUE,"Error")</f>
        <v>1</v>
      </c>
      <c r="AU519" s="109" t="b">
        <f>IF(W519=FIRE0902!W128,TRUE,"Error")</f>
        <v>1</v>
      </c>
    </row>
    <row r="520" spans="1:47" x14ac:dyDescent="0.2">
      <c r="A520" s="109" t="s">
        <v>105</v>
      </c>
      <c r="B520" s="109" t="s">
        <v>109</v>
      </c>
      <c r="C520" s="109"/>
      <c r="D520" s="109">
        <f>VLOOKUP($B520,$A$255:$W$277,'QA checks'!D$393,FALSE)</f>
        <v>512</v>
      </c>
      <c r="E520" s="109">
        <f>VLOOKUP($B520,$A$255:$W$277,'QA checks'!E$393,FALSE)</f>
        <v>446</v>
      </c>
      <c r="F520" s="109">
        <f>VLOOKUP($B520,$A$255:$W$277,'QA checks'!F$393,FALSE)</f>
        <v>926</v>
      </c>
      <c r="G520" s="109">
        <f>VLOOKUP($B520,$A$255:$W$277,'QA checks'!G$393,FALSE)</f>
        <v>818</v>
      </c>
      <c r="H520" s="109">
        <f>VLOOKUP($B520,$A$255:$W$277,'QA checks'!H$393,FALSE)</f>
        <v>869</v>
      </c>
      <c r="I520" s="109">
        <f>VLOOKUP($B520,$A$255:$W$277,'QA checks'!I$393,FALSE)</f>
        <v>905</v>
      </c>
      <c r="J520" s="109">
        <f>VLOOKUP($B520,$A$255:$W$277,'QA checks'!J$393,FALSE)</f>
        <v>1174</v>
      </c>
      <c r="K520" s="109">
        <f>VLOOKUP($B520,$A$255:$W$277,'QA checks'!K$393,FALSE)</f>
        <v>1322</v>
      </c>
      <c r="L520" s="109">
        <f>VLOOKUP($B520,$A$255:$W$277,'QA checks'!L$393,FALSE)</f>
        <v>1418</v>
      </c>
      <c r="M520" s="109">
        <f>VLOOKUP($B520,$A$255:$W$277,'QA checks'!M$393,FALSE)</f>
        <v>1459</v>
      </c>
      <c r="N520" s="109">
        <f>VLOOKUP($B520,$A$255:$W$277,'QA checks'!N$393,FALSE)</f>
        <v>1639</v>
      </c>
      <c r="O520" s="109">
        <f>VLOOKUP($B520,$A$255:$W$277,'QA checks'!O$393,FALSE)</f>
        <v>1939</v>
      </c>
      <c r="P520" s="109">
        <f>VLOOKUP($B520,$A$255:$W$277,'QA checks'!P$393,FALSE)</f>
        <v>2400</v>
      </c>
      <c r="Q520" s="109">
        <f>VLOOKUP($B520,$A$255:$W$277,'QA checks'!Q$393,FALSE)</f>
        <v>2603</v>
      </c>
      <c r="R520" s="109">
        <f>VLOOKUP($B520,$A$255:$W$277,'QA checks'!R$393,FALSE)</f>
        <v>2720</v>
      </c>
      <c r="S520" s="109">
        <f>VLOOKUP($B520,$A$255:$W$277,'QA checks'!S$393,FALSE)</f>
        <v>21150</v>
      </c>
      <c r="T520" s="109">
        <f>VLOOKUP($B520,$A$255:$W$277,'QA checks'!T$393,FALSE)</f>
        <v>0</v>
      </c>
      <c r="U520" s="109">
        <f>VLOOKUP($B520,$A$255:$W$277,'QA checks'!U$393,FALSE)</f>
        <v>0</v>
      </c>
      <c r="V520" s="109">
        <f>VLOOKUP($B520,$A$255:$W$277,'QA checks'!V$393,FALSE)</f>
        <v>0</v>
      </c>
      <c r="W520" s="109">
        <f>VLOOKUP($B520,$A$255:$W$277,'QA checks'!W$393,FALSE)</f>
        <v>0</v>
      </c>
      <c r="Y520" s="109" t="s">
        <v>105</v>
      </c>
      <c r="Z520" s="109" t="s">
        <v>109</v>
      </c>
      <c r="AA520" s="109"/>
      <c r="AB520" s="109" t="b">
        <f>IF(D520=FIRE0902!D129,TRUE,"Error")</f>
        <v>1</v>
      </c>
      <c r="AC520" s="109" t="b">
        <f>IF(E520=FIRE0902!E129,TRUE,"Error")</f>
        <v>1</v>
      </c>
      <c r="AD520" s="109" t="b">
        <f>IF(F520=FIRE0902!F129,TRUE,"Error")</f>
        <v>1</v>
      </c>
      <c r="AE520" s="109" t="b">
        <f>IF(G520=FIRE0902!G129,TRUE,"Error")</f>
        <v>1</v>
      </c>
      <c r="AF520" s="109" t="b">
        <f>IF(H520=FIRE0902!H129,TRUE,"Error")</f>
        <v>1</v>
      </c>
      <c r="AG520" s="109" t="b">
        <f>IF(I520=FIRE0902!I129,TRUE,"Error")</f>
        <v>1</v>
      </c>
      <c r="AH520" s="109" t="b">
        <f>IF(J520=FIRE0902!J129,TRUE,"Error")</f>
        <v>1</v>
      </c>
      <c r="AI520" s="109" t="b">
        <f>IF(K520=FIRE0902!K129,TRUE,"Error")</f>
        <v>1</v>
      </c>
      <c r="AJ520" s="109" t="b">
        <f>IF(L520=FIRE0902!L129,TRUE,"Error")</f>
        <v>1</v>
      </c>
      <c r="AK520" s="109" t="b">
        <f>IF(M520=FIRE0902!M129,TRUE,"Error")</f>
        <v>1</v>
      </c>
      <c r="AL520" s="109" t="b">
        <f>IF(N520=FIRE0902!N129,TRUE,"Error")</f>
        <v>1</v>
      </c>
      <c r="AM520" s="109" t="b">
        <f>IF(O520=FIRE0902!O129,TRUE,"Error")</f>
        <v>1</v>
      </c>
      <c r="AN520" s="109" t="b">
        <f>IF(P520=FIRE0902!P129,TRUE,"Error")</f>
        <v>1</v>
      </c>
      <c r="AO520" s="109" t="b">
        <f>IF(Q520=FIRE0902!Q129,TRUE,"Error")</f>
        <v>1</v>
      </c>
      <c r="AP520" s="109" t="b">
        <f>IF(R520=FIRE0902!R129,TRUE,"Error")</f>
        <v>1</v>
      </c>
      <c r="AQ520" s="109" t="str">
        <f>IF(S520=FIRE0902!S129,TRUE,"Error")</f>
        <v>Error</v>
      </c>
      <c r="AR520" s="109" t="str">
        <f>IF(T520=FIRE0902!T129,TRUE,"Error")</f>
        <v>Error</v>
      </c>
      <c r="AS520" s="109" t="b">
        <f>IF(U520=FIRE0902!U129,TRUE,"Error")</f>
        <v>1</v>
      </c>
      <c r="AT520" s="109" t="b">
        <f>IF(V520=FIRE0902!V129,TRUE,"Error")</f>
        <v>1</v>
      </c>
      <c r="AU520" s="109" t="b">
        <f>IF(W520=FIRE0902!W129,TRUE,"Error")</f>
        <v>1</v>
      </c>
    </row>
    <row r="521" spans="1:47" x14ac:dyDescent="0.2">
      <c r="A521" s="109" t="s">
        <v>105</v>
      </c>
      <c r="B521" s="109" t="s">
        <v>110</v>
      </c>
      <c r="C521" s="109"/>
      <c r="D521" s="109">
        <f>VLOOKUP($B521,$A$255:$W$277,'QA checks'!D$393,FALSE)</f>
        <v>109</v>
      </c>
      <c r="E521" s="109">
        <f>VLOOKUP($B521,$A$255:$W$277,'QA checks'!E$393,FALSE)</f>
        <v>122</v>
      </c>
      <c r="F521" s="109">
        <f>VLOOKUP($B521,$A$255:$W$277,'QA checks'!F$393,FALSE)</f>
        <v>105</v>
      </c>
      <c r="G521" s="109">
        <f>VLOOKUP($B521,$A$255:$W$277,'QA checks'!G$393,FALSE)</f>
        <v>98</v>
      </c>
      <c r="H521" s="109">
        <f>VLOOKUP($B521,$A$255:$W$277,'QA checks'!H$393,FALSE)</f>
        <v>112</v>
      </c>
      <c r="I521" s="109">
        <f>VLOOKUP($B521,$A$255:$W$277,'QA checks'!I$393,FALSE)</f>
        <v>113</v>
      </c>
      <c r="J521" s="109">
        <f>VLOOKUP($B521,$A$255:$W$277,'QA checks'!J$393,FALSE)</f>
        <v>98</v>
      </c>
      <c r="K521" s="109">
        <f>VLOOKUP($B521,$A$255:$W$277,'QA checks'!K$393,FALSE)</f>
        <v>101</v>
      </c>
      <c r="L521" s="109">
        <f>VLOOKUP($B521,$A$255:$W$277,'QA checks'!L$393,FALSE)</f>
        <v>110</v>
      </c>
      <c r="M521" s="109">
        <f>VLOOKUP($B521,$A$255:$W$277,'QA checks'!M$393,FALSE)</f>
        <v>95</v>
      </c>
      <c r="N521" s="109">
        <f>VLOOKUP($B521,$A$255:$W$277,'QA checks'!N$393,FALSE)</f>
        <v>115</v>
      </c>
      <c r="O521" s="109">
        <f>VLOOKUP($B521,$A$255:$W$277,'QA checks'!O$393,FALSE)</f>
        <v>101</v>
      </c>
      <c r="P521" s="109">
        <f>VLOOKUP($B521,$A$255:$W$277,'QA checks'!P$393,FALSE)</f>
        <v>101</v>
      </c>
      <c r="Q521" s="109">
        <f>VLOOKUP($B521,$A$255:$W$277,'QA checks'!Q$393,FALSE)</f>
        <v>102</v>
      </c>
      <c r="R521" s="109">
        <f>VLOOKUP($B521,$A$255:$W$277,'QA checks'!R$393,FALSE)</f>
        <v>109</v>
      </c>
      <c r="S521" s="109">
        <f>VLOOKUP($B521,$A$255:$W$277,'QA checks'!S$393,FALSE)</f>
        <v>1591</v>
      </c>
      <c r="T521" s="109">
        <f>VLOOKUP($B521,$A$255:$W$277,'QA checks'!T$393,FALSE)</f>
        <v>0</v>
      </c>
      <c r="U521" s="109">
        <f>VLOOKUP($B521,$A$255:$W$277,'QA checks'!U$393,FALSE)</f>
        <v>0</v>
      </c>
      <c r="V521" s="109">
        <f>VLOOKUP($B521,$A$255:$W$277,'QA checks'!V$393,FALSE)</f>
        <v>0</v>
      </c>
      <c r="W521" s="109">
        <f>VLOOKUP($B521,$A$255:$W$277,'QA checks'!W$393,FALSE)</f>
        <v>0</v>
      </c>
      <c r="Y521" s="109" t="s">
        <v>105</v>
      </c>
      <c r="Z521" s="109" t="s">
        <v>110</v>
      </c>
      <c r="AA521" s="109"/>
      <c r="AB521" s="109" t="b">
        <f>IF(D521=FIRE0902!D130,TRUE,"Error")</f>
        <v>1</v>
      </c>
      <c r="AC521" s="109" t="b">
        <f>IF(E521=FIRE0902!E130,TRUE,"Error")</f>
        <v>1</v>
      </c>
      <c r="AD521" s="109" t="b">
        <f>IF(F521=FIRE0902!F130,TRUE,"Error")</f>
        <v>1</v>
      </c>
      <c r="AE521" s="109" t="b">
        <f>IF(G521=FIRE0902!G130,TRUE,"Error")</f>
        <v>1</v>
      </c>
      <c r="AF521" s="109" t="b">
        <f>IF(H521=FIRE0902!H130,TRUE,"Error")</f>
        <v>1</v>
      </c>
      <c r="AG521" s="109" t="b">
        <f>IF(I521=FIRE0902!I130,TRUE,"Error")</f>
        <v>1</v>
      </c>
      <c r="AH521" s="109" t="b">
        <f>IF(J521=FIRE0902!J130,TRUE,"Error")</f>
        <v>1</v>
      </c>
      <c r="AI521" s="109" t="b">
        <f>IF(K521=FIRE0902!K130,TRUE,"Error")</f>
        <v>1</v>
      </c>
      <c r="AJ521" s="109" t="b">
        <f>IF(L521=FIRE0902!L130,TRUE,"Error")</f>
        <v>1</v>
      </c>
      <c r="AK521" s="109" t="b">
        <f>IF(M521=FIRE0902!M130,TRUE,"Error")</f>
        <v>1</v>
      </c>
      <c r="AL521" s="109" t="b">
        <f>IF(N521=FIRE0902!N130,TRUE,"Error")</f>
        <v>1</v>
      </c>
      <c r="AM521" s="109" t="b">
        <f>IF(O521=FIRE0902!O130,TRUE,"Error")</f>
        <v>1</v>
      </c>
      <c r="AN521" s="109" t="b">
        <f>IF(P521=FIRE0902!P130,TRUE,"Error")</f>
        <v>1</v>
      </c>
      <c r="AO521" s="109" t="b">
        <f>IF(Q521=FIRE0902!Q130,TRUE,"Error")</f>
        <v>1</v>
      </c>
      <c r="AP521" s="109" t="b">
        <f>IF(R521=FIRE0902!R130,TRUE,"Error")</f>
        <v>1</v>
      </c>
      <c r="AQ521" s="109" t="str">
        <f>IF(S521=FIRE0902!S130,TRUE,"Error")</f>
        <v>Error</v>
      </c>
      <c r="AR521" s="109" t="str">
        <f>IF(T521=FIRE0902!T130,TRUE,"Error")</f>
        <v>Error</v>
      </c>
      <c r="AS521" s="109" t="b">
        <f>IF(U521=FIRE0902!U130,TRUE,"Error")</f>
        <v>1</v>
      </c>
      <c r="AT521" s="109" t="b">
        <f>IF(V521=FIRE0902!V130,TRUE,"Error")</f>
        <v>1</v>
      </c>
      <c r="AU521" s="109" t="b">
        <f>IF(W521=FIRE0902!W130,TRUE,"Error")</f>
        <v>1</v>
      </c>
    </row>
    <row r="522" spans="1:47" x14ac:dyDescent="0.2">
      <c r="A522" s="109" t="s">
        <v>105</v>
      </c>
      <c r="B522" s="109" t="s">
        <v>111</v>
      </c>
      <c r="C522" s="109"/>
      <c r="D522" s="109">
        <f>VLOOKUP($B522,$A$255:$W$277,'QA checks'!D$393,FALSE)</f>
        <v>198</v>
      </c>
      <c r="E522" s="109">
        <f>VLOOKUP($B522,$A$255:$W$277,'QA checks'!E$393,FALSE)</f>
        <v>139</v>
      </c>
      <c r="F522" s="109">
        <f>VLOOKUP($B522,$A$255:$W$277,'QA checks'!F$393,FALSE)</f>
        <v>165</v>
      </c>
      <c r="G522" s="109">
        <f>VLOOKUP($B522,$A$255:$W$277,'QA checks'!G$393,FALSE)</f>
        <v>144</v>
      </c>
      <c r="H522" s="109">
        <f>VLOOKUP($B522,$A$255:$W$277,'QA checks'!H$393,FALSE)</f>
        <v>111</v>
      </c>
      <c r="I522" s="109">
        <f>VLOOKUP($B522,$A$255:$W$277,'QA checks'!I$393,FALSE)</f>
        <v>168</v>
      </c>
      <c r="J522" s="109">
        <f>VLOOKUP($B522,$A$255:$W$277,'QA checks'!J$393,FALSE)</f>
        <v>161</v>
      </c>
      <c r="K522" s="109">
        <f>VLOOKUP($B522,$A$255:$W$277,'QA checks'!K$393,FALSE)</f>
        <v>185</v>
      </c>
      <c r="L522" s="109">
        <f>VLOOKUP($B522,$A$255:$W$277,'QA checks'!L$393,FALSE)</f>
        <v>188</v>
      </c>
      <c r="M522" s="109">
        <f>VLOOKUP($B522,$A$255:$W$277,'QA checks'!M$393,FALSE)</f>
        <v>165</v>
      </c>
      <c r="N522" s="109">
        <f>VLOOKUP($B522,$A$255:$W$277,'QA checks'!N$393,FALSE)</f>
        <v>218</v>
      </c>
      <c r="O522" s="109">
        <f>VLOOKUP($B522,$A$255:$W$277,'QA checks'!O$393,FALSE)</f>
        <v>198</v>
      </c>
      <c r="P522" s="109">
        <f>VLOOKUP($B522,$A$255:$W$277,'QA checks'!P$393,FALSE)</f>
        <v>191</v>
      </c>
      <c r="Q522" s="109">
        <f>VLOOKUP($B522,$A$255:$W$277,'QA checks'!Q$393,FALSE)</f>
        <v>209</v>
      </c>
      <c r="R522" s="109">
        <f>VLOOKUP($B522,$A$255:$W$277,'QA checks'!R$393,FALSE)</f>
        <v>213</v>
      </c>
      <c r="S522" s="109">
        <f>VLOOKUP($B522,$A$255:$W$277,'QA checks'!S$393,FALSE)</f>
        <v>2653</v>
      </c>
      <c r="T522" s="109">
        <f>VLOOKUP($B522,$A$255:$W$277,'QA checks'!T$393,FALSE)</f>
        <v>0</v>
      </c>
      <c r="U522" s="109">
        <f>VLOOKUP($B522,$A$255:$W$277,'QA checks'!U$393,FALSE)</f>
        <v>0</v>
      </c>
      <c r="V522" s="109">
        <f>VLOOKUP($B522,$A$255:$W$277,'QA checks'!V$393,FALSE)</f>
        <v>0</v>
      </c>
      <c r="W522" s="109">
        <f>VLOOKUP($B522,$A$255:$W$277,'QA checks'!W$393,FALSE)</f>
        <v>0</v>
      </c>
      <c r="Y522" s="109" t="s">
        <v>105</v>
      </c>
      <c r="Z522" s="109" t="s">
        <v>111</v>
      </c>
      <c r="AA522" s="109"/>
      <c r="AB522" s="109" t="b">
        <f>IF(D522=FIRE0902!D131,TRUE,"Error")</f>
        <v>1</v>
      </c>
      <c r="AC522" s="109" t="b">
        <f>IF(E522=FIRE0902!E131,TRUE,"Error")</f>
        <v>1</v>
      </c>
      <c r="AD522" s="109" t="b">
        <f>IF(F522=FIRE0902!F131,TRUE,"Error")</f>
        <v>1</v>
      </c>
      <c r="AE522" s="109" t="b">
        <f>IF(G522=FIRE0902!G131,TRUE,"Error")</f>
        <v>1</v>
      </c>
      <c r="AF522" s="109" t="b">
        <f>IF(H522=FIRE0902!H131,TRUE,"Error")</f>
        <v>1</v>
      </c>
      <c r="AG522" s="109" t="b">
        <f>IF(I522=FIRE0902!I131,TRUE,"Error")</f>
        <v>1</v>
      </c>
      <c r="AH522" s="109" t="b">
        <f>IF(J522=FIRE0902!J131,TRUE,"Error")</f>
        <v>1</v>
      </c>
      <c r="AI522" s="109" t="b">
        <f>IF(K522=FIRE0902!K131,TRUE,"Error")</f>
        <v>1</v>
      </c>
      <c r="AJ522" s="109" t="b">
        <f>IF(L522=FIRE0902!L131,TRUE,"Error")</f>
        <v>1</v>
      </c>
      <c r="AK522" s="109" t="b">
        <f>IF(M522=FIRE0902!M131,TRUE,"Error")</f>
        <v>1</v>
      </c>
      <c r="AL522" s="109" t="b">
        <f>IF(N522=FIRE0902!N131,TRUE,"Error")</f>
        <v>1</v>
      </c>
      <c r="AM522" s="109" t="b">
        <f>IF(O522=FIRE0902!O131,TRUE,"Error")</f>
        <v>1</v>
      </c>
      <c r="AN522" s="109" t="b">
        <f>IF(P522=FIRE0902!P131,TRUE,"Error")</f>
        <v>1</v>
      </c>
      <c r="AO522" s="109" t="b">
        <f>IF(Q522=FIRE0902!Q131,TRUE,"Error")</f>
        <v>1</v>
      </c>
      <c r="AP522" s="109" t="b">
        <f>IF(R522=FIRE0902!R131,TRUE,"Error")</f>
        <v>1</v>
      </c>
      <c r="AQ522" s="109" t="str">
        <f>IF(S522=FIRE0902!S131,TRUE,"Error")</f>
        <v>Error</v>
      </c>
      <c r="AR522" s="109" t="str">
        <f>IF(T522=FIRE0902!T131,TRUE,"Error")</f>
        <v>Error</v>
      </c>
      <c r="AS522" s="109" t="b">
        <f>IF(U522=FIRE0902!U131,TRUE,"Error")</f>
        <v>1</v>
      </c>
      <c r="AT522" s="109" t="b">
        <f>IF(V522=FIRE0902!V131,TRUE,"Error")</f>
        <v>1</v>
      </c>
      <c r="AU522" s="109" t="b">
        <f>IF(W522=FIRE0902!W131,TRUE,"Error")</f>
        <v>1</v>
      </c>
    </row>
    <row r="523" spans="1:47" x14ac:dyDescent="0.2">
      <c r="A523" s="109" t="s">
        <v>105</v>
      </c>
      <c r="B523" s="109" t="s">
        <v>112</v>
      </c>
      <c r="C523" s="109"/>
      <c r="D523" s="109">
        <f>VLOOKUP($B523,$A$255:$W$277,'QA checks'!D$393,FALSE)</f>
        <v>14</v>
      </c>
      <c r="E523" s="109">
        <f>VLOOKUP($B523,$A$255:$W$277,'QA checks'!E$393,FALSE)</f>
        <v>14</v>
      </c>
      <c r="F523" s="109">
        <f>VLOOKUP($B523,$A$255:$W$277,'QA checks'!F$393,FALSE)</f>
        <v>2</v>
      </c>
      <c r="G523" s="109">
        <f>VLOOKUP($B523,$A$255:$W$277,'QA checks'!G$393,FALSE)</f>
        <v>5</v>
      </c>
      <c r="H523" s="109">
        <f>VLOOKUP($B523,$A$255:$W$277,'QA checks'!H$393,FALSE)</f>
        <v>7</v>
      </c>
      <c r="I523" s="109">
        <f>VLOOKUP($B523,$A$255:$W$277,'QA checks'!I$393,FALSE)</f>
        <v>7</v>
      </c>
      <c r="J523" s="109">
        <f>VLOOKUP($B523,$A$255:$W$277,'QA checks'!J$393,FALSE)</f>
        <v>8</v>
      </c>
      <c r="K523" s="109">
        <f>VLOOKUP($B523,$A$255:$W$277,'QA checks'!K$393,FALSE)</f>
        <v>11</v>
      </c>
      <c r="L523" s="109">
        <f>VLOOKUP($B523,$A$255:$W$277,'QA checks'!L$393,FALSE)</f>
        <v>7</v>
      </c>
      <c r="M523" s="109">
        <f>VLOOKUP($B523,$A$255:$W$277,'QA checks'!M$393,FALSE)</f>
        <v>4</v>
      </c>
      <c r="N523" s="109">
        <f>VLOOKUP($B523,$A$255:$W$277,'QA checks'!N$393,FALSE)</f>
        <v>7</v>
      </c>
      <c r="O523" s="109">
        <f>VLOOKUP($B523,$A$255:$W$277,'QA checks'!O$393,FALSE)</f>
        <v>6</v>
      </c>
      <c r="P523" s="109">
        <f>VLOOKUP($B523,$A$255:$W$277,'QA checks'!P$393,FALSE)</f>
        <v>5</v>
      </c>
      <c r="Q523" s="109">
        <f>VLOOKUP($B523,$A$255:$W$277,'QA checks'!Q$393,FALSE)</f>
        <v>4</v>
      </c>
      <c r="R523" s="109">
        <f>VLOOKUP($B523,$A$255:$W$277,'QA checks'!R$393,FALSE)</f>
        <v>3</v>
      </c>
      <c r="S523" s="109">
        <f>VLOOKUP($B523,$A$255:$W$277,'QA checks'!S$393,FALSE)</f>
        <v>104</v>
      </c>
      <c r="T523" s="109">
        <f>VLOOKUP($B523,$A$255:$W$277,'QA checks'!T$393,FALSE)</f>
        <v>0</v>
      </c>
      <c r="U523" s="109">
        <f>VLOOKUP($B523,$A$255:$W$277,'QA checks'!U$393,FALSE)</f>
        <v>0</v>
      </c>
      <c r="V523" s="109">
        <f>VLOOKUP($B523,$A$255:$W$277,'QA checks'!V$393,FALSE)</f>
        <v>0</v>
      </c>
      <c r="W523" s="109">
        <f>VLOOKUP($B523,$A$255:$W$277,'QA checks'!W$393,FALSE)</f>
        <v>0</v>
      </c>
      <c r="Y523" s="109" t="s">
        <v>105</v>
      </c>
      <c r="Z523" s="109" t="s">
        <v>112</v>
      </c>
      <c r="AA523" s="109"/>
      <c r="AB523" s="109" t="b">
        <f>IF(D523=FIRE0902!D132,TRUE,"Error")</f>
        <v>1</v>
      </c>
      <c r="AC523" s="109" t="b">
        <f>IF(E523=FIRE0902!E132,TRUE,"Error")</f>
        <v>1</v>
      </c>
      <c r="AD523" s="109" t="b">
        <f>IF(F523=FIRE0902!F132,TRUE,"Error")</f>
        <v>1</v>
      </c>
      <c r="AE523" s="109" t="b">
        <f>IF(G523=FIRE0902!G132,TRUE,"Error")</f>
        <v>1</v>
      </c>
      <c r="AF523" s="109" t="b">
        <f>IF(H523=FIRE0902!H132,TRUE,"Error")</f>
        <v>1</v>
      </c>
      <c r="AG523" s="109" t="b">
        <f>IF(I523=FIRE0902!I132,TRUE,"Error")</f>
        <v>1</v>
      </c>
      <c r="AH523" s="109" t="b">
        <f>IF(J523=FIRE0902!J132,TRUE,"Error")</f>
        <v>1</v>
      </c>
      <c r="AI523" s="109" t="b">
        <f>IF(K523=FIRE0902!K132,TRUE,"Error")</f>
        <v>1</v>
      </c>
      <c r="AJ523" s="109" t="b">
        <f>IF(L523=FIRE0902!L132,TRUE,"Error")</f>
        <v>1</v>
      </c>
      <c r="AK523" s="109" t="b">
        <f>IF(M523=FIRE0902!M132,TRUE,"Error")</f>
        <v>1</v>
      </c>
      <c r="AL523" s="109" t="b">
        <f>IF(N523=FIRE0902!N132,TRUE,"Error")</f>
        <v>1</v>
      </c>
      <c r="AM523" s="109" t="b">
        <f>IF(O523=FIRE0902!O132,TRUE,"Error")</f>
        <v>1</v>
      </c>
      <c r="AN523" s="109" t="b">
        <f>IF(P523=FIRE0902!P132,TRUE,"Error")</f>
        <v>1</v>
      </c>
      <c r="AO523" s="109" t="b">
        <f>IF(Q523=FIRE0902!Q132,TRUE,"Error")</f>
        <v>1</v>
      </c>
      <c r="AP523" s="109" t="b">
        <f>IF(R523=FIRE0902!R132,TRUE,"Error")</f>
        <v>1</v>
      </c>
      <c r="AQ523" s="109" t="str">
        <f>IF(S523=FIRE0902!S132,TRUE,"Error")</f>
        <v>Error</v>
      </c>
      <c r="AR523" s="109" t="str">
        <f>IF(T523=FIRE0902!T132,TRUE,"Error")</f>
        <v>Error</v>
      </c>
      <c r="AS523" s="109" t="b">
        <f>IF(U523=FIRE0902!U132,TRUE,"Error")</f>
        <v>1</v>
      </c>
      <c r="AT523" s="109" t="b">
        <f>IF(V523=FIRE0902!V132,TRUE,"Error")</f>
        <v>1</v>
      </c>
      <c r="AU523" s="109" t="b">
        <f>IF(W523=FIRE0902!W132,TRUE,"Error")</f>
        <v>1</v>
      </c>
    </row>
    <row r="524" spans="1:47" x14ac:dyDescent="0.2">
      <c r="A524" s="109" t="s">
        <v>105</v>
      </c>
      <c r="B524" s="109" t="s">
        <v>113</v>
      </c>
      <c r="C524" s="109"/>
      <c r="D524" s="109">
        <f>VLOOKUP($B524,$A$255:$W$277,'QA checks'!D$393,FALSE)</f>
        <v>94</v>
      </c>
      <c r="E524" s="109">
        <f>VLOOKUP($B524,$A$255:$W$277,'QA checks'!E$393,FALSE)</f>
        <v>89</v>
      </c>
      <c r="F524" s="109">
        <f>VLOOKUP($B524,$A$255:$W$277,'QA checks'!F$393,FALSE)</f>
        <v>38</v>
      </c>
      <c r="G524" s="109">
        <f>VLOOKUP($B524,$A$255:$W$277,'QA checks'!G$393,FALSE)</f>
        <v>20</v>
      </c>
      <c r="H524" s="109">
        <f>VLOOKUP($B524,$A$255:$W$277,'QA checks'!H$393,FALSE)</f>
        <v>23</v>
      </c>
      <c r="I524" s="109">
        <f>VLOOKUP($B524,$A$255:$W$277,'QA checks'!I$393,FALSE)</f>
        <v>41</v>
      </c>
      <c r="J524" s="109">
        <f>VLOOKUP($B524,$A$255:$W$277,'QA checks'!J$393,FALSE)</f>
        <v>33</v>
      </c>
      <c r="K524" s="109">
        <f>VLOOKUP($B524,$A$255:$W$277,'QA checks'!K$393,FALSE)</f>
        <v>24</v>
      </c>
      <c r="L524" s="109">
        <f>VLOOKUP($B524,$A$255:$W$277,'QA checks'!L$393,FALSE)</f>
        <v>19</v>
      </c>
      <c r="M524" s="109">
        <f>VLOOKUP($B524,$A$255:$W$277,'QA checks'!M$393,FALSE)</f>
        <v>18</v>
      </c>
      <c r="N524" s="109">
        <f>VLOOKUP($B524,$A$255:$W$277,'QA checks'!N$393,FALSE)</f>
        <v>18</v>
      </c>
      <c r="O524" s="109">
        <f>VLOOKUP($B524,$A$255:$W$277,'QA checks'!O$393,FALSE)</f>
        <v>24</v>
      </c>
      <c r="P524" s="109">
        <f>VLOOKUP($B524,$A$255:$W$277,'QA checks'!P$393,FALSE)</f>
        <v>40</v>
      </c>
      <c r="Q524" s="109">
        <f>VLOOKUP($B524,$A$255:$W$277,'QA checks'!Q$393,FALSE)</f>
        <v>22</v>
      </c>
      <c r="R524" s="109">
        <f>VLOOKUP($B524,$A$255:$W$277,'QA checks'!R$393,FALSE)</f>
        <v>23</v>
      </c>
      <c r="S524" s="109">
        <f>VLOOKUP($B524,$A$255:$W$277,'QA checks'!S$393,FALSE)</f>
        <v>526</v>
      </c>
      <c r="T524" s="109">
        <f>VLOOKUP($B524,$A$255:$W$277,'QA checks'!T$393,FALSE)</f>
        <v>0</v>
      </c>
      <c r="U524" s="109">
        <f>VLOOKUP($B524,$A$255:$W$277,'QA checks'!U$393,FALSE)</f>
        <v>0</v>
      </c>
      <c r="V524" s="109">
        <f>VLOOKUP($B524,$A$255:$W$277,'QA checks'!V$393,FALSE)</f>
        <v>0</v>
      </c>
      <c r="W524" s="109">
        <f>VLOOKUP($B524,$A$255:$W$277,'QA checks'!W$393,FALSE)</f>
        <v>0</v>
      </c>
      <c r="Y524" s="109" t="s">
        <v>105</v>
      </c>
      <c r="Z524" s="109" t="s">
        <v>113</v>
      </c>
      <c r="AA524" s="109"/>
      <c r="AB524" s="109" t="b">
        <f>IF(D524=FIRE0902!D133,TRUE,"Error")</f>
        <v>1</v>
      </c>
      <c r="AC524" s="109" t="b">
        <f>IF(E524=FIRE0902!E133,TRUE,"Error")</f>
        <v>1</v>
      </c>
      <c r="AD524" s="109" t="b">
        <f>IF(F524=FIRE0902!F133,TRUE,"Error")</f>
        <v>1</v>
      </c>
      <c r="AE524" s="109" t="b">
        <f>IF(G524=FIRE0902!G133,TRUE,"Error")</f>
        <v>1</v>
      </c>
      <c r="AF524" s="109" t="b">
        <f>IF(H524=FIRE0902!H133,TRUE,"Error")</f>
        <v>1</v>
      </c>
      <c r="AG524" s="109" t="b">
        <f>IF(I524=FIRE0902!I133,TRUE,"Error")</f>
        <v>1</v>
      </c>
      <c r="AH524" s="109" t="b">
        <f>IF(J524=FIRE0902!J133,TRUE,"Error")</f>
        <v>1</v>
      </c>
      <c r="AI524" s="109" t="b">
        <f>IF(K524=FIRE0902!K133,TRUE,"Error")</f>
        <v>1</v>
      </c>
      <c r="AJ524" s="109" t="b">
        <f>IF(L524=FIRE0902!L133,TRUE,"Error")</f>
        <v>1</v>
      </c>
      <c r="AK524" s="109" t="b">
        <f>IF(M524=FIRE0902!M133,TRUE,"Error")</f>
        <v>1</v>
      </c>
      <c r="AL524" s="109" t="b">
        <f>IF(N524=FIRE0902!N133,TRUE,"Error")</f>
        <v>1</v>
      </c>
      <c r="AM524" s="109" t="b">
        <f>IF(O524=FIRE0902!O133,TRUE,"Error")</f>
        <v>1</v>
      </c>
      <c r="AN524" s="109" t="b">
        <f>IF(P524=FIRE0902!P133,TRUE,"Error")</f>
        <v>1</v>
      </c>
      <c r="AO524" s="109" t="b">
        <f>IF(Q524=FIRE0902!Q133,TRUE,"Error")</f>
        <v>1</v>
      </c>
      <c r="AP524" s="109" t="b">
        <f>IF(R524=FIRE0902!R133,TRUE,"Error")</f>
        <v>1</v>
      </c>
      <c r="AQ524" s="109" t="str">
        <f>IF(S524=FIRE0902!S133,TRUE,"Error")</f>
        <v>Error</v>
      </c>
      <c r="AR524" s="109" t="str">
        <f>IF(T524=FIRE0902!T133,TRUE,"Error")</f>
        <v>Error</v>
      </c>
      <c r="AS524" s="109" t="b">
        <f>IF(U524=FIRE0902!U133,TRUE,"Error")</f>
        <v>1</v>
      </c>
      <c r="AT524" s="109" t="b">
        <f>IF(V524=FIRE0902!V133,TRUE,"Error")</f>
        <v>1</v>
      </c>
      <c r="AU524" s="109" t="b">
        <f>IF(W524=FIRE0902!W133,TRUE,"Error")</f>
        <v>1</v>
      </c>
    </row>
    <row r="525" spans="1:47" x14ac:dyDescent="0.2">
      <c r="A525" s="109" t="s">
        <v>105</v>
      </c>
      <c r="B525" s="109" t="s">
        <v>114</v>
      </c>
      <c r="C525" s="109"/>
      <c r="D525" s="109">
        <f>VLOOKUP($B525,$A$255:$W$277,'QA checks'!D$393,FALSE)</f>
        <v>7</v>
      </c>
      <c r="E525" s="109">
        <f>VLOOKUP($B525,$A$255:$W$277,'QA checks'!E$393,FALSE)</f>
        <v>8</v>
      </c>
      <c r="F525" s="109">
        <f>VLOOKUP($B525,$A$255:$W$277,'QA checks'!F$393,FALSE)</f>
        <v>7</v>
      </c>
      <c r="G525" s="109">
        <f>VLOOKUP($B525,$A$255:$W$277,'QA checks'!G$393,FALSE)</f>
        <v>10</v>
      </c>
      <c r="H525" s="109">
        <f>VLOOKUP($B525,$A$255:$W$277,'QA checks'!H$393,FALSE)</f>
        <v>6</v>
      </c>
      <c r="I525" s="109">
        <f>VLOOKUP($B525,$A$255:$W$277,'QA checks'!I$393,FALSE)</f>
        <v>10</v>
      </c>
      <c r="J525" s="109">
        <f>VLOOKUP($B525,$A$255:$W$277,'QA checks'!J$393,FALSE)</f>
        <v>8</v>
      </c>
      <c r="K525" s="109">
        <f>VLOOKUP($B525,$A$255:$W$277,'QA checks'!K$393,FALSE)</f>
        <v>14</v>
      </c>
      <c r="L525" s="109">
        <f>VLOOKUP($B525,$A$255:$W$277,'QA checks'!L$393,FALSE)</f>
        <v>6</v>
      </c>
      <c r="M525" s="109">
        <f>VLOOKUP($B525,$A$255:$W$277,'QA checks'!M$393,FALSE)</f>
        <v>9</v>
      </c>
      <c r="N525" s="109">
        <f>VLOOKUP($B525,$A$255:$W$277,'QA checks'!N$393,FALSE)</f>
        <v>7</v>
      </c>
      <c r="O525" s="109">
        <f>VLOOKUP($B525,$A$255:$W$277,'QA checks'!O$393,FALSE)</f>
        <v>9</v>
      </c>
      <c r="P525" s="109">
        <f>VLOOKUP($B525,$A$255:$W$277,'QA checks'!P$393,FALSE)</f>
        <v>10</v>
      </c>
      <c r="Q525" s="109">
        <f>VLOOKUP($B525,$A$255:$W$277,'QA checks'!Q$393,FALSE)</f>
        <v>10</v>
      </c>
      <c r="R525" s="109">
        <f>VLOOKUP($B525,$A$255:$W$277,'QA checks'!R$393,FALSE)</f>
        <v>5</v>
      </c>
      <c r="S525" s="109">
        <f>VLOOKUP($B525,$A$255:$W$277,'QA checks'!S$393,FALSE)</f>
        <v>126</v>
      </c>
      <c r="T525" s="109">
        <f>VLOOKUP($B525,$A$255:$W$277,'QA checks'!T$393,FALSE)</f>
        <v>0</v>
      </c>
      <c r="U525" s="109">
        <f>VLOOKUP($B525,$A$255:$W$277,'QA checks'!U$393,FALSE)</f>
        <v>0</v>
      </c>
      <c r="V525" s="109">
        <f>VLOOKUP($B525,$A$255:$W$277,'QA checks'!V$393,FALSE)</f>
        <v>0</v>
      </c>
      <c r="W525" s="109">
        <f>VLOOKUP($B525,$A$255:$W$277,'QA checks'!W$393,FALSE)</f>
        <v>0</v>
      </c>
      <c r="Y525" s="109" t="s">
        <v>105</v>
      </c>
      <c r="Z525" s="109" t="s">
        <v>114</v>
      </c>
      <c r="AA525" s="109"/>
      <c r="AB525" s="109" t="b">
        <f>IF(D525=FIRE0902!D134,TRUE,"Error")</f>
        <v>1</v>
      </c>
      <c r="AC525" s="109" t="b">
        <f>IF(E525=FIRE0902!E134,TRUE,"Error")</f>
        <v>1</v>
      </c>
      <c r="AD525" s="109" t="b">
        <f>IF(F525=FIRE0902!F134,TRUE,"Error")</f>
        <v>1</v>
      </c>
      <c r="AE525" s="109" t="b">
        <f>IF(G525=FIRE0902!G134,TRUE,"Error")</f>
        <v>1</v>
      </c>
      <c r="AF525" s="109" t="b">
        <f>IF(H525=FIRE0902!H134,TRUE,"Error")</f>
        <v>1</v>
      </c>
      <c r="AG525" s="109" t="b">
        <f>IF(I525=FIRE0902!I134,TRUE,"Error")</f>
        <v>1</v>
      </c>
      <c r="AH525" s="109" t="b">
        <f>IF(J525=FIRE0902!J134,TRUE,"Error")</f>
        <v>1</v>
      </c>
      <c r="AI525" s="109" t="b">
        <f>IF(K525=FIRE0902!K134,TRUE,"Error")</f>
        <v>1</v>
      </c>
      <c r="AJ525" s="109" t="b">
        <f>IF(L525=FIRE0902!L134,TRUE,"Error")</f>
        <v>1</v>
      </c>
      <c r="AK525" s="109" t="b">
        <f>IF(M525=FIRE0902!M134,TRUE,"Error")</f>
        <v>1</v>
      </c>
      <c r="AL525" s="109" t="b">
        <f>IF(N525=FIRE0902!N134,TRUE,"Error")</f>
        <v>1</v>
      </c>
      <c r="AM525" s="109" t="b">
        <f>IF(O525=FIRE0902!O134,TRUE,"Error")</f>
        <v>1</v>
      </c>
      <c r="AN525" s="109" t="b">
        <f>IF(P525=FIRE0902!P134,TRUE,"Error")</f>
        <v>1</v>
      </c>
      <c r="AO525" s="109" t="b">
        <f>IF(Q525=FIRE0902!Q134,TRUE,"Error")</f>
        <v>1</v>
      </c>
      <c r="AP525" s="109" t="b">
        <f>IF(R525=FIRE0902!R134,TRUE,"Error")</f>
        <v>1</v>
      </c>
      <c r="AQ525" s="109" t="str">
        <f>IF(S525=FIRE0902!S134,TRUE,"Error")</f>
        <v>Error</v>
      </c>
      <c r="AR525" s="109" t="str">
        <f>IF(T525=FIRE0902!T134,TRUE,"Error")</f>
        <v>Error</v>
      </c>
      <c r="AS525" s="109" t="b">
        <f>IF(U525=FIRE0902!U134,TRUE,"Error")</f>
        <v>1</v>
      </c>
      <c r="AT525" s="109" t="b">
        <f>IF(V525=FIRE0902!V134,TRUE,"Error")</f>
        <v>1</v>
      </c>
      <c r="AU525" s="109" t="b">
        <f>IF(W525=FIRE0902!W134,TRUE,"Error")</f>
        <v>1</v>
      </c>
    </row>
    <row r="526" spans="1:47" x14ac:dyDescent="0.2">
      <c r="A526" s="109" t="s">
        <v>105</v>
      </c>
      <c r="B526" s="109" t="s">
        <v>115</v>
      </c>
      <c r="C526" s="109"/>
      <c r="D526" s="109">
        <f>VLOOKUP($B526,$A$255:$W$277,'QA checks'!D$393,FALSE)</f>
        <v>16</v>
      </c>
      <c r="E526" s="109">
        <f>VLOOKUP($B526,$A$255:$W$277,'QA checks'!E$393,FALSE)</f>
        <v>12</v>
      </c>
      <c r="F526" s="109">
        <f>VLOOKUP($B526,$A$255:$W$277,'QA checks'!F$393,FALSE)</f>
        <v>22</v>
      </c>
      <c r="G526" s="109">
        <f>VLOOKUP($B526,$A$255:$W$277,'QA checks'!G$393,FALSE)</f>
        <v>14</v>
      </c>
      <c r="H526" s="109">
        <f>VLOOKUP($B526,$A$255:$W$277,'QA checks'!H$393,FALSE)</f>
        <v>8</v>
      </c>
      <c r="I526" s="109">
        <f>VLOOKUP($B526,$A$255:$W$277,'QA checks'!I$393,FALSE)</f>
        <v>10</v>
      </c>
      <c r="J526" s="109">
        <f>VLOOKUP($B526,$A$255:$W$277,'QA checks'!J$393,FALSE)</f>
        <v>13</v>
      </c>
      <c r="K526" s="109">
        <f>VLOOKUP($B526,$A$255:$W$277,'QA checks'!K$393,FALSE)</f>
        <v>14</v>
      </c>
      <c r="L526" s="109">
        <f>VLOOKUP($B526,$A$255:$W$277,'QA checks'!L$393,FALSE)</f>
        <v>13</v>
      </c>
      <c r="M526" s="109">
        <f>VLOOKUP($B526,$A$255:$W$277,'QA checks'!M$393,FALSE)</f>
        <v>20</v>
      </c>
      <c r="N526" s="109">
        <f>VLOOKUP($B526,$A$255:$W$277,'QA checks'!N$393,FALSE)</f>
        <v>17</v>
      </c>
      <c r="O526" s="109">
        <f>VLOOKUP($B526,$A$255:$W$277,'QA checks'!O$393,FALSE)</f>
        <v>15</v>
      </c>
      <c r="P526" s="109">
        <f>VLOOKUP($B526,$A$255:$W$277,'QA checks'!P$393,FALSE)</f>
        <v>20</v>
      </c>
      <c r="Q526" s="109">
        <f>VLOOKUP($B526,$A$255:$W$277,'QA checks'!Q$393,FALSE)</f>
        <v>20</v>
      </c>
      <c r="R526" s="109">
        <f>VLOOKUP($B526,$A$255:$W$277,'QA checks'!R$393,FALSE)</f>
        <v>18</v>
      </c>
      <c r="S526" s="109">
        <f>VLOOKUP($B526,$A$255:$W$277,'QA checks'!S$393,FALSE)</f>
        <v>232</v>
      </c>
      <c r="T526" s="109">
        <f>VLOOKUP($B526,$A$255:$W$277,'QA checks'!T$393,FALSE)</f>
        <v>0</v>
      </c>
      <c r="U526" s="109">
        <f>VLOOKUP($B526,$A$255:$W$277,'QA checks'!U$393,FALSE)</f>
        <v>0</v>
      </c>
      <c r="V526" s="109">
        <f>VLOOKUP($B526,$A$255:$W$277,'QA checks'!V$393,FALSE)</f>
        <v>0</v>
      </c>
      <c r="W526" s="109">
        <f>VLOOKUP($B526,$A$255:$W$277,'QA checks'!W$393,FALSE)</f>
        <v>0</v>
      </c>
      <c r="Y526" s="109" t="s">
        <v>105</v>
      </c>
      <c r="Z526" s="109" t="s">
        <v>115</v>
      </c>
      <c r="AA526" s="109"/>
      <c r="AB526" s="109" t="b">
        <f>IF(D526=FIRE0902!D135,TRUE,"Error")</f>
        <v>1</v>
      </c>
      <c r="AC526" s="109" t="b">
        <f>IF(E526=FIRE0902!E135,TRUE,"Error")</f>
        <v>1</v>
      </c>
      <c r="AD526" s="109" t="b">
        <f>IF(F526=FIRE0902!F135,TRUE,"Error")</f>
        <v>1</v>
      </c>
      <c r="AE526" s="109" t="b">
        <f>IF(G526=FIRE0902!G135,TRUE,"Error")</f>
        <v>1</v>
      </c>
      <c r="AF526" s="109" t="b">
        <f>IF(H526=FIRE0902!H135,TRUE,"Error")</f>
        <v>1</v>
      </c>
      <c r="AG526" s="109" t="b">
        <f>IF(I526=FIRE0902!I135,TRUE,"Error")</f>
        <v>1</v>
      </c>
      <c r="AH526" s="109" t="b">
        <f>IF(J526=FIRE0902!J135,TRUE,"Error")</f>
        <v>1</v>
      </c>
      <c r="AI526" s="109" t="b">
        <f>IF(K526=FIRE0902!K135,TRUE,"Error")</f>
        <v>1</v>
      </c>
      <c r="AJ526" s="109" t="b">
        <f>IF(L526=FIRE0902!L135,TRUE,"Error")</f>
        <v>1</v>
      </c>
      <c r="AK526" s="109" t="b">
        <f>IF(M526=FIRE0902!M135,TRUE,"Error")</f>
        <v>1</v>
      </c>
      <c r="AL526" s="109" t="b">
        <f>IF(N526=FIRE0902!N135,TRUE,"Error")</f>
        <v>1</v>
      </c>
      <c r="AM526" s="109" t="b">
        <f>IF(O526=FIRE0902!O135,TRUE,"Error")</f>
        <v>1</v>
      </c>
      <c r="AN526" s="109" t="b">
        <f>IF(P526=FIRE0902!P135,TRUE,"Error")</f>
        <v>1</v>
      </c>
      <c r="AO526" s="109" t="b">
        <f>IF(Q526=FIRE0902!Q135,TRUE,"Error")</f>
        <v>1</v>
      </c>
      <c r="AP526" s="109" t="b">
        <f>IF(R526=FIRE0902!R135,TRUE,"Error")</f>
        <v>1</v>
      </c>
      <c r="AQ526" s="109" t="str">
        <f>IF(S526=FIRE0902!S135,TRUE,"Error")</f>
        <v>Error</v>
      </c>
      <c r="AR526" s="109" t="str">
        <f>IF(T526=FIRE0902!T135,TRUE,"Error")</f>
        <v>Error</v>
      </c>
      <c r="AS526" s="109" t="b">
        <f>IF(U526=FIRE0902!U135,TRUE,"Error")</f>
        <v>1</v>
      </c>
      <c r="AT526" s="109" t="b">
        <f>IF(V526=FIRE0902!V135,TRUE,"Error")</f>
        <v>1</v>
      </c>
      <c r="AU526" s="109" t="b">
        <f>IF(W526=FIRE0902!W135,TRUE,"Error")</f>
        <v>1</v>
      </c>
    </row>
    <row r="527" spans="1:47" x14ac:dyDescent="0.2">
      <c r="A527" s="109" t="s">
        <v>105</v>
      </c>
      <c r="B527" s="109" t="s">
        <v>116</v>
      </c>
      <c r="C527" s="109"/>
      <c r="D527" s="109">
        <f>VLOOKUP($B527,$A$255:$W$277,'QA checks'!D$393,FALSE)</f>
        <v>72</v>
      </c>
      <c r="E527" s="109">
        <f>VLOOKUP($B527,$A$255:$W$277,'QA checks'!E$393,FALSE)</f>
        <v>65</v>
      </c>
      <c r="F527" s="109">
        <f>VLOOKUP($B527,$A$255:$W$277,'QA checks'!F$393,FALSE)</f>
        <v>59</v>
      </c>
      <c r="G527" s="109">
        <f>VLOOKUP($B527,$A$255:$W$277,'QA checks'!G$393,FALSE)</f>
        <v>45</v>
      </c>
      <c r="H527" s="109">
        <f>VLOOKUP($B527,$A$255:$W$277,'QA checks'!H$393,FALSE)</f>
        <v>28</v>
      </c>
      <c r="I527" s="109">
        <f>VLOOKUP($B527,$A$255:$W$277,'QA checks'!I$393,FALSE)</f>
        <v>38</v>
      </c>
      <c r="J527" s="109">
        <f>VLOOKUP($B527,$A$255:$W$277,'QA checks'!J$393,FALSE)</f>
        <v>38</v>
      </c>
      <c r="K527" s="109">
        <f>VLOOKUP($B527,$A$255:$W$277,'QA checks'!K$393,FALSE)</f>
        <v>51</v>
      </c>
      <c r="L527" s="109">
        <f>VLOOKUP($B527,$A$255:$W$277,'QA checks'!L$393,FALSE)</f>
        <v>34</v>
      </c>
      <c r="M527" s="109">
        <f>VLOOKUP($B527,$A$255:$W$277,'QA checks'!M$393,FALSE)</f>
        <v>40</v>
      </c>
      <c r="N527" s="109">
        <f>VLOOKUP($B527,$A$255:$W$277,'QA checks'!N$393,FALSE)</f>
        <v>40</v>
      </c>
      <c r="O527" s="109">
        <f>VLOOKUP($B527,$A$255:$W$277,'QA checks'!O$393,FALSE)</f>
        <v>34</v>
      </c>
      <c r="P527" s="109">
        <f>VLOOKUP($B527,$A$255:$W$277,'QA checks'!P$393,FALSE)</f>
        <v>30</v>
      </c>
      <c r="Q527" s="109">
        <f>VLOOKUP($B527,$A$255:$W$277,'QA checks'!Q$393,FALSE)</f>
        <v>33</v>
      </c>
      <c r="R527" s="109">
        <f>VLOOKUP($B527,$A$255:$W$277,'QA checks'!R$393,FALSE)</f>
        <v>31</v>
      </c>
      <c r="S527" s="109">
        <f>VLOOKUP($B527,$A$255:$W$277,'QA checks'!S$393,FALSE)</f>
        <v>638</v>
      </c>
      <c r="T527" s="109">
        <f>VLOOKUP($B527,$A$255:$W$277,'QA checks'!T$393,FALSE)</f>
        <v>0</v>
      </c>
      <c r="U527" s="109">
        <f>VLOOKUP($B527,$A$255:$W$277,'QA checks'!U$393,FALSE)</f>
        <v>0</v>
      </c>
      <c r="V527" s="109">
        <f>VLOOKUP($B527,$A$255:$W$277,'QA checks'!V$393,FALSE)</f>
        <v>0</v>
      </c>
      <c r="W527" s="109">
        <f>VLOOKUP($B527,$A$255:$W$277,'QA checks'!W$393,FALSE)</f>
        <v>0</v>
      </c>
      <c r="Y527" s="109" t="s">
        <v>105</v>
      </c>
      <c r="Z527" s="109" t="s">
        <v>116</v>
      </c>
      <c r="AA527" s="109"/>
      <c r="AB527" s="109" t="b">
        <f>IF(D527=FIRE0902!D136,TRUE,"Error")</f>
        <v>1</v>
      </c>
      <c r="AC527" s="109" t="b">
        <f>IF(E527=FIRE0902!E136,TRUE,"Error")</f>
        <v>1</v>
      </c>
      <c r="AD527" s="109" t="b">
        <f>IF(F527=FIRE0902!F136,TRUE,"Error")</f>
        <v>1</v>
      </c>
      <c r="AE527" s="109" t="b">
        <f>IF(G527=FIRE0902!G136,TRUE,"Error")</f>
        <v>1</v>
      </c>
      <c r="AF527" s="109" t="b">
        <f>IF(H527=FIRE0902!H136,TRUE,"Error")</f>
        <v>1</v>
      </c>
      <c r="AG527" s="109" t="b">
        <f>IF(I527=FIRE0902!I136,TRUE,"Error")</f>
        <v>1</v>
      </c>
      <c r="AH527" s="109" t="b">
        <f>IF(J527=FIRE0902!J136,TRUE,"Error")</f>
        <v>1</v>
      </c>
      <c r="AI527" s="109" t="b">
        <f>IF(K527=FIRE0902!K136,TRUE,"Error")</f>
        <v>1</v>
      </c>
      <c r="AJ527" s="109" t="b">
        <f>IF(L527=FIRE0902!L136,TRUE,"Error")</f>
        <v>1</v>
      </c>
      <c r="AK527" s="109" t="b">
        <f>IF(M527=FIRE0902!M136,TRUE,"Error")</f>
        <v>1</v>
      </c>
      <c r="AL527" s="109" t="b">
        <f>IF(N527=FIRE0902!N136,TRUE,"Error")</f>
        <v>1</v>
      </c>
      <c r="AM527" s="109" t="b">
        <f>IF(O527=FIRE0902!O136,TRUE,"Error")</f>
        <v>1</v>
      </c>
      <c r="AN527" s="109" t="b">
        <f>IF(P527=FIRE0902!P136,TRUE,"Error")</f>
        <v>1</v>
      </c>
      <c r="AO527" s="109" t="b">
        <f>IF(Q527=FIRE0902!Q136,TRUE,"Error")</f>
        <v>1</v>
      </c>
      <c r="AP527" s="109" t="b">
        <f>IF(R527=FIRE0902!R136,TRUE,"Error")</f>
        <v>1</v>
      </c>
      <c r="AQ527" s="109" t="str">
        <f>IF(S527=FIRE0902!S136,TRUE,"Error")</f>
        <v>Error</v>
      </c>
      <c r="AR527" s="109" t="str">
        <f>IF(T527=FIRE0902!T136,TRUE,"Error")</f>
        <v>Error</v>
      </c>
      <c r="AS527" s="109" t="b">
        <f>IF(U527=FIRE0902!U136,TRUE,"Error")</f>
        <v>1</v>
      </c>
      <c r="AT527" s="109" t="b">
        <f>IF(V527=FIRE0902!V136,TRUE,"Error")</f>
        <v>1</v>
      </c>
      <c r="AU527" s="109" t="b">
        <f>IF(W527=FIRE0902!W136,TRUE,"Error")</f>
        <v>1</v>
      </c>
    </row>
    <row r="528" spans="1:47" x14ac:dyDescent="0.2">
      <c r="A528" s="109" t="s">
        <v>105</v>
      </c>
      <c r="B528" s="109" t="s">
        <v>117</v>
      </c>
      <c r="C528" s="109"/>
      <c r="D528" s="109">
        <f>VLOOKUP($B528,$A$255:$W$277,'QA checks'!D$393,FALSE)</f>
        <v>132</v>
      </c>
      <c r="E528" s="109">
        <f>VLOOKUP($B528,$A$255:$W$277,'QA checks'!E$393,FALSE)</f>
        <v>151</v>
      </c>
      <c r="F528" s="109">
        <f>VLOOKUP($B528,$A$255:$W$277,'QA checks'!F$393,FALSE)</f>
        <v>128</v>
      </c>
      <c r="G528" s="109">
        <f>VLOOKUP($B528,$A$255:$W$277,'QA checks'!G$393,FALSE)</f>
        <v>131</v>
      </c>
      <c r="H528" s="109">
        <f>VLOOKUP($B528,$A$255:$W$277,'QA checks'!H$393,FALSE)</f>
        <v>114</v>
      </c>
      <c r="I528" s="109">
        <f>VLOOKUP($B528,$A$255:$W$277,'QA checks'!I$393,FALSE)</f>
        <v>133</v>
      </c>
      <c r="J528" s="109">
        <f>VLOOKUP($B528,$A$255:$W$277,'QA checks'!J$393,FALSE)</f>
        <v>91</v>
      </c>
      <c r="K528" s="109">
        <f>VLOOKUP($B528,$A$255:$W$277,'QA checks'!K$393,FALSE)</f>
        <v>124</v>
      </c>
      <c r="L528" s="109">
        <f>VLOOKUP($B528,$A$255:$W$277,'QA checks'!L$393,FALSE)</f>
        <v>104</v>
      </c>
      <c r="M528" s="109">
        <f>VLOOKUP($B528,$A$255:$W$277,'QA checks'!M$393,FALSE)</f>
        <v>121</v>
      </c>
      <c r="N528" s="109">
        <f>VLOOKUP($B528,$A$255:$W$277,'QA checks'!N$393,FALSE)</f>
        <v>123</v>
      </c>
      <c r="O528" s="109">
        <f>VLOOKUP($B528,$A$255:$W$277,'QA checks'!O$393,FALSE)</f>
        <v>102</v>
      </c>
      <c r="P528" s="109">
        <f>VLOOKUP($B528,$A$255:$W$277,'QA checks'!P$393,FALSE)</f>
        <v>153</v>
      </c>
      <c r="Q528" s="109">
        <f>VLOOKUP($B528,$A$255:$W$277,'QA checks'!Q$393,FALSE)</f>
        <v>149</v>
      </c>
      <c r="R528" s="109">
        <f>VLOOKUP($B528,$A$255:$W$277,'QA checks'!R$393,FALSE)</f>
        <v>109</v>
      </c>
      <c r="S528" s="109">
        <f>VLOOKUP($B528,$A$255:$W$277,'QA checks'!S$393,FALSE)</f>
        <v>1865</v>
      </c>
      <c r="T528" s="109">
        <f>VLOOKUP($B528,$A$255:$W$277,'QA checks'!T$393,FALSE)</f>
        <v>0</v>
      </c>
      <c r="U528" s="109">
        <f>VLOOKUP($B528,$A$255:$W$277,'QA checks'!U$393,FALSE)</f>
        <v>0</v>
      </c>
      <c r="V528" s="109">
        <f>VLOOKUP($B528,$A$255:$W$277,'QA checks'!V$393,FALSE)</f>
        <v>0</v>
      </c>
      <c r="W528" s="109">
        <f>VLOOKUP($B528,$A$255:$W$277,'QA checks'!W$393,FALSE)</f>
        <v>0</v>
      </c>
      <c r="Y528" s="109" t="s">
        <v>105</v>
      </c>
      <c r="Z528" s="109" t="s">
        <v>117</v>
      </c>
      <c r="AA528" s="109"/>
      <c r="AB528" s="109" t="b">
        <f>IF(D528=FIRE0902!D137,TRUE,"Error")</f>
        <v>1</v>
      </c>
      <c r="AC528" s="109" t="b">
        <f>IF(E528=FIRE0902!E137,TRUE,"Error")</f>
        <v>1</v>
      </c>
      <c r="AD528" s="109" t="b">
        <f>IF(F528=FIRE0902!F137,TRUE,"Error")</f>
        <v>1</v>
      </c>
      <c r="AE528" s="109" t="b">
        <f>IF(G528=FIRE0902!G137,TRUE,"Error")</f>
        <v>1</v>
      </c>
      <c r="AF528" s="109" t="b">
        <f>IF(H528=FIRE0902!H137,TRUE,"Error")</f>
        <v>1</v>
      </c>
      <c r="AG528" s="109" t="b">
        <f>IF(I528=FIRE0902!I137,TRUE,"Error")</f>
        <v>1</v>
      </c>
      <c r="AH528" s="109" t="b">
        <f>IF(J528=FIRE0902!J137,TRUE,"Error")</f>
        <v>1</v>
      </c>
      <c r="AI528" s="109" t="b">
        <f>IF(K528=FIRE0902!K137,TRUE,"Error")</f>
        <v>1</v>
      </c>
      <c r="AJ528" s="109" t="b">
        <f>IF(L528=FIRE0902!L137,TRUE,"Error")</f>
        <v>1</v>
      </c>
      <c r="AK528" s="109" t="b">
        <f>IF(M528=FIRE0902!M137,TRUE,"Error")</f>
        <v>1</v>
      </c>
      <c r="AL528" s="109" t="b">
        <f>IF(N528=FIRE0902!N137,TRUE,"Error")</f>
        <v>1</v>
      </c>
      <c r="AM528" s="109" t="b">
        <f>IF(O528=FIRE0902!O137,TRUE,"Error")</f>
        <v>1</v>
      </c>
      <c r="AN528" s="109" t="b">
        <f>IF(P528=FIRE0902!P137,TRUE,"Error")</f>
        <v>1</v>
      </c>
      <c r="AO528" s="109" t="b">
        <f>IF(Q528=FIRE0902!Q137,TRUE,"Error")</f>
        <v>1</v>
      </c>
      <c r="AP528" s="109" t="b">
        <f>IF(R528=FIRE0902!R137,TRUE,"Error")</f>
        <v>1</v>
      </c>
      <c r="AQ528" s="109" t="str">
        <f>IF(S528=FIRE0902!S137,TRUE,"Error")</f>
        <v>Error</v>
      </c>
      <c r="AR528" s="109" t="str">
        <f>IF(T528=FIRE0902!T137,TRUE,"Error")</f>
        <v>Error</v>
      </c>
      <c r="AS528" s="109" t="b">
        <f>IF(U528=FIRE0902!U137,TRUE,"Error")</f>
        <v>1</v>
      </c>
      <c r="AT528" s="109" t="b">
        <f>IF(V528=FIRE0902!V137,TRUE,"Error")</f>
        <v>1</v>
      </c>
      <c r="AU528" s="109" t="b">
        <f>IF(W528=FIRE0902!W137,TRUE,"Error")</f>
        <v>1</v>
      </c>
    </row>
    <row r="529" spans="1:47" x14ac:dyDescent="0.2">
      <c r="A529" s="109" t="s">
        <v>105</v>
      </c>
      <c r="B529" s="109" t="s">
        <v>118</v>
      </c>
      <c r="C529" s="109"/>
      <c r="D529" s="109">
        <f>VLOOKUP($B529,$A$255:$W$277,'QA checks'!D$393,FALSE)</f>
        <v>0</v>
      </c>
      <c r="E529" s="109">
        <f>VLOOKUP($B529,$A$255:$W$277,'QA checks'!E$393,FALSE)</f>
        <v>0</v>
      </c>
      <c r="F529" s="109">
        <f>VLOOKUP($B529,$A$255:$W$277,'QA checks'!F$393,FALSE)</f>
        <v>1</v>
      </c>
      <c r="G529" s="109">
        <f>VLOOKUP($B529,$A$255:$W$277,'QA checks'!G$393,FALSE)</f>
        <v>3</v>
      </c>
      <c r="H529" s="109">
        <f>VLOOKUP($B529,$A$255:$W$277,'QA checks'!H$393,FALSE)</f>
        <v>0</v>
      </c>
      <c r="I529" s="109">
        <f>VLOOKUP($B529,$A$255:$W$277,'QA checks'!I$393,FALSE)</f>
        <v>1</v>
      </c>
      <c r="J529" s="109">
        <f>VLOOKUP($B529,$A$255:$W$277,'QA checks'!J$393,FALSE)</f>
        <v>1</v>
      </c>
      <c r="K529" s="109">
        <f>VLOOKUP($B529,$A$255:$W$277,'QA checks'!K$393,FALSE)</f>
        <v>2</v>
      </c>
      <c r="L529" s="109">
        <f>VLOOKUP($B529,$A$255:$W$277,'QA checks'!L$393,FALSE)</f>
        <v>1</v>
      </c>
      <c r="M529" s="109">
        <f>VLOOKUP($B529,$A$255:$W$277,'QA checks'!M$393,FALSE)</f>
        <v>0</v>
      </c>
      <c r="N529" s="109">
        <f>VLOOKUP($B529,$A$255:$W$277,'QA checks'!N$393,FALSE)</f>
        <v>0</v>
      </c>
      <c r="O529" s="109">
        <f>VLOOKUP($B529,$A$255:$W$277,'QA checks'!O$393,FALSE)</f>
        <v>2</v>
      </c>
      <c r="P529" s="109">
        <f>VLOOKUP($B529,$A$255:$W$277,'QA checks'!P$393,FALSE)</f>
        <v>0</v>
      </c>
      <c r="Q529" s="109">
        <f>VLOOKUP($B529,$A$255:$W$277,'QA checks'!Q$393,FALSE)</f>
        <v>1</v>
      </c>
      <c r="R529" s="109">
        <f>VLOOKUP($B529,$A$255:$W$277,'QA checks'!R$393,FALSE)</f>
        <v>2</v>
      </c>
      <c r="S529" s="109">
        <f>VLOOKUP($B529,$A$255:$W$277,'QA checks'!S$393,FALSE)</f>
        <v>14</v>
      </c>
      <c r="T529" s="109">
        <f>VLOOKUP($B529,$A$255:$W$277,'QA checks'!T$393,FALSE)</f>
        <v>0</v>
      </c>
      <c r="U529" s="109">
        <f>VLOOKUP($B529,$A$255:$W$277,'QA checks'!U$393,FALSE)</f>
        <v>0</v>
      </c>
      <c r="V529" s="109">
        <f>VLOOKUP($B529,$A$255:$W$277,'QA checks'!V$393,FALSE)</f>
        <v>0</v>
      </c>
      <c r="W529" s="109">
        <f>VLOOKUP($B529,$A$255:$W$277,'QA checks'!W$393,FALSE)</f>
        <v>0</v>
      </c>
      <c r="Y529" s="109" t="s">
        <v>105</v>
      </c>
      <c r="Z529" s="109" t="s">
        <v>118</v>
      </c>
      <c r="AA529" s="109"/>
      <c r="AB529" s="109" t="b">
        <f>IF(D529=FIRE0902!D138,TRUE,"Error")</f>
        <v>1</v>
      </c>
      <c r="AC529" s="109" t="b">
        <f>IF(E529=FIRE0902!E138,TRUE,"Error")</f>
        <v>1</v>
      </c>
      <c r="AD529" s="109" t="b">
        <f>IF(F529=FIRE0902!F138,TRUE,"Error")</f>
        <v>1</v>
      </c>
      <c r="AE529" s="109" t="b">
        <f>IF(G529=FIRE0902!G138,TRUE,"Error")</f>
        <v>1</v>
      </c>
      <c r="AF529" s="109" t="b">
        <f>IF(H529=FIRE0902!H138,TRUE,"Error")</f>
        <v>1</v>
      </c>
      <c r="AG529" s="109" t="b">
        <f>IF(I529=FIRE0902!I138,TRUE,"Error")</f>
        <v>1</v>
      </c>
      <c r="AH529" s="109" t="b">
        <f>IF(J529=FIRE0902!J138,TRUE,"Error")</f>
        <v>1</v>
      </c>
      <c r="AI529" s="109" t="b">
        <f>IF(K529=FIRE0902!K138,TRUE,"Error")</f>
        <v>1</v>
      </c>
      <c r="AJ529" s="109" t="b">
        <f>IF(L529=FIRE0902!L138,TRUE,"Error")</f>
        <v>1</v>
      </c>
      <c r="AK529" s="109" t="b">
        <f>IF(M529=FIRE0902!M138,TRUE,"Error")</f>
        <v>1</v>
      </c>
      <c r="AL529" s="109" t="b">
        <f>IF(N529=FIRE0902!N138,TRUE,"Error")</f>
        <v>1</v>
      </c>
      <c r="AM529" s="109" t="b">
        <f>IF(O529=FIRE0902!O138,TRUE,"Error")</f>
        <v>1</v>
      </c>
      <c r="AN529" s="109" t="b">
        <f>IF(P529=FIRE0902!P138,TRUE,"Error")</f>
        <v>1</v>
      </c>
      <c r="AO529" s="109" t="b">
        <f>IF(Q529=FIRE0902!Q138,TRUE,"Error")</f>
        <v>1</v>
      </c>
      <c r="AP529" s="109" t="b">
        <f>IF(R529=FIRE0902!R138,TRUE,"Error")</f>
        <v>1</v>
      </c>
      <c r="AQ529" s="109" t="str">
        <f>IF(S529=FIRE0902!S138,TRUE,"Error")</f>
        <v>Error</v>
      </c>
      <c r="AR529" s="109" t="str">
        <f>IF(T529=FIRE0902!T138,TRUE,"Error")</f>
        <v>Error</v>
      </c>
      <c r="AS529" s="109" t="b">
        <f>IF(U529=FIRE0902!U138,TRUE,"Error")</f>
        <v>1</v>
      </c>
      <c r="AT529" s="109" t="b">
        <f>IF(V529=FIRE0902!V138,TRUE,"Error")</f>
        <v>1</v>
      </c>
      <c r="AU529" s="109" t="b">
        <f>IF(W529=FIRE0902!W138,TRUE,"Error")</f>
        <v>1</v>
      </c>
    </row>
    <row r="530" spans="1:47" x14ac:dyDescent="0.2">
      <c r="A530" s="109" t="s">
        <v>105</v>
      </c>
      <c r="B530" s="109" t="s">
        <v>119</v>
      </c>
      <c r="C530" s="109"/>
      <c r="D530" s="109">
        <f>VLOOKUP($B530,$A$255:$W$277,'QA checks'!D$393,FALSE)</f>
        <v>3</v>
      </c>
      <c r="E530" s="109">
        <f>VLOOKUP($B530,$A$255:$W$277,'QA checks'!E$393,FALSE)</f>
        <v>1</v>
      </c>
      <c r="F530" s="109">
        <f>VLOOKUP($B530,$A$255:$W$277,'QA checks'!F$393,FALSE)</f>
        <v>3</v>
      </c>
      <c r="G530" s="109">
        <f>VLOOKUP($B530,$A$255:$W$277,'QA checks'!G$393,FALSE)</f>
        <v>5</v>
      </c>
      <c r="H530" s="109">
        <f>VLOOKUP($B530,$A$255:$W$277,'QA checks'!H$393,FALSE)</f>
        <v>6</v>
      </c>
      <c r="I530" s="109">
        <f>VLOOKUP($B530,$A$255:$W$277,'QA checks'!I$393,FALSE)</f>
        <v>2</v>
      </c>
      <c r="J530" s="109">
        <f>VLOOKUP($B530,$A$255:$W$277,'QA checks'!J$393,FALSE)</f>
        <v>9</v>
      </c>
      <c r="K530" s="109">
        <f>VLOOKUP($B530,$A$255:$W$277,'QA checks'!K$393,FALSE)</f>
        <v>7</v>
      </c>
      <c r="L530" s="109">
        <f>VLOOKUP($B530,$A$255:$W$277,'QA checks'!L$393,FALSE)</f>
        <v>8</v>
      </c>
      <c r="M530" s="109">
        <f>VLOOKUP($B530,$A$255:$W$277,'QA checks'!M$393,FALSE)</f>
        <v>3</v>
      </c>
      <c r="N530" s="109">
        <f>VLOOKUP($B530,$A$255:$W$277,'QA checks'!N$393,FALSE)</f>
        <v>4</v>
      </c>
      <c r="O530" s="109">
        <f>VLOOKUP($B530,$A$255:$W$277,'QA checks'!O$393,FALSE)</f>
        <v>3</v>
      </c>
      <c r="P530" s="109">
        <f>VLOOKUP($B530,$A$255:$W$277,'QA checks'!P$393,FALSE)</f>
        <v>5</v>
      </c>
      <c r="Q530" s="109">
        <f>VLOOKUP($B530,$A$255:$W$277,'QA checks'!Q$393,FALSE)</f>
        <v>7</v>
      </c>
      <c r="R530" s="109">
        <f>VLOOKUP($B530,$A$255:$W$277,'QA checks'!R$393,FALSE)</f>
        <v>6</v>
      </c>
      <c r="S530" s="109">
        <f>VLOOKUP($B530,$A$255:$W$277,'QA checks'!S$393,FALSE)</f>
        <v>72</v>
      </c>
      <c r="T530" s="109">
        <f>VLOOKUP($B530,$A$255:$W$277,'QA checks'!T$393,FALSE)</f>
        <v>0</v>
      </c>
      <c r="U530" s="109">
        <f>VLOOKUP($B530,$A$255:$W$277,'QA checks'!U$393,FALSE)</f>
        <v>0</v>
      </c>
      <c r="V530" s="109">
        <f>VLOOKUP($B530,$A$255:$W$277,'QA checks'!V$393,FALSE)</f>
        <v>0</v>
      </c>
      <c r="W530" s="109">
        <f>VLOOKUP($B530,$A$255:$W$277,'QA checks'!W$393,FALSE)</f>
        <v>0</v>
      </c>
      <c r="Y530" s="109" t="s">
        <v>105</v>
      </c>
      <c r="Z530" s="109" t="s">
        <v>119</v>
      </c>
      <c r="AA530" s="109"/>
      <c r="AB530" s="109" t="b">
        <f>IF(D530=FIRE0902!D139,TRUE,"Error")</f>
        <v>1</v>
      </c>
      <c r="AC530" s="109" t="b">
        <f>IF(E530=FIRE0902!E139,TRUE,"Error")</f>
        <v>1</v>
      </c>
      <c r="AD530" s="109" t="b">
        <f>IF(F530=FIRE0902!F139,TRUE,"Error")</f>
        <v>1</v>
      </c>
      <c r="AE530" s="109" t="b">
        <f>IF(G530=FIRE0902!G139,TRUE,"Error")</f>
        <v>1</v>
      </c>
      <c r="AF530" s="109" t="b">
        <f>IF(H530=FIRE0902!H139,TRUE,"Error")</f>
        <v>1</v>
      </c>
      <c r="AG530" s="109" t="b">
        <f>IF(I530=FIRE0902!I139,TRUE,"Error")</f>
        <v>1</v>
      </c>
      <c r="AH530" s="109" t="b">
        <f>IF(J530=FIRE0902!J139,TRUE,"Error")</f>
        <v>1</v>
      </c>
      <c r="AI530" s="109" t="b">
        <f>IF(K530=FIRE0902!K139,TRUE,"Error")</f>
        <v>1</v>
      </c>
      <c r="AJ530" s="109" t="b">
        <f>IF(L530=FIRE0902!L139,TRUE,"Error")</f>
        <v>1</v>
      </c>
      <c r="AK530" s="109" t="b">
        <f>IF(M530=FIRE0902!M139,TRUE,"Error")</f>
        <v>1</v>
      </c>
      <c r="AL530" s="109" t="b">
        <f>IF(N530=FIRE0902!N139,TRUE,"Error")</f>
        <v>1</v>
      </c>
      <c r="AM530" s="109" t="b">
        <f>IF(O530=FIRE0902!O139,TRUE,"Error")</f>
        <v>1</v>
      </c>
      <c r="AN530" s="109" t="b">
        <f>IF(P530=FIRE0902!P139,TRUE,"Error")</f>
        <v>1</v>
      </c>
      <c r="AO530" s="109" t="b">
        <f>IF(Q530=FIRE0902!Q139,TRUE,"Error")</f>
        <v>1</v>
      </c>
      <c r="AP530" s="109" t="b">
        <f>IF(R530=FIRE0902!R139,TRUE,"Error")</f>
        <v>1</v>
      </c>
      <c r="AQ530" s="109" t="str">
        <f>IF(S530=FIRE0902!S139,TRUE,"Error")</f>
        <v>Error</v>
      </c>
      <c r="AR530" s="109" t="str">
        <f>IF(T530=FIRE0902!T139,TRUE,"Error")</f>
        <v>Error</v>
      </c>
      <c r="AS530" s="109" t="b">
        <f>IF(U530=FIRE0902!U139,TRUE,"Error")</f>
        <v>1</v>
      </c>
      <c r="AT530" s="109" t="b">
        <f>IF(V530=FIRE0902!V139,TRUE,"Error")</f>
        <v>1</v>
      </c>
      <c r="AU530" s="109" t="b">
        <f>IF(W530=FIRE0902!W139,TRUE,"Error")</f>
        <v>1</v>
      </c>
    </row>
    <row r="531" spans="1:47" x14ac:dyDescent="0.2">
      <c r="A531" s="109" t="s">
        <v>105</v>
      </c>
      <c r="B531" s="109" t="s">
        <v>120</v>
      </c>
      <c r="C531" s="109"/>
      <c r="D531" s="109">
        <f>VLOOKUP($B531,$A$255:$W$277,'QA checks'!D$393,FALSE)</f>
        <v>55</v>
      </c>
      <c r="E531" s="109">
        <f>VLOOKUP($B531,$A$255:$W$277,'QA checks'!E$393,FALSE)</f>
        <v>36</v>
      </c>
      <c r="F531" s="109">
        <f>VLOOKUP($B531,$A$255:$W$277,'QA checks'!F$393,FALSE)</f>
        <v>42</v>
      </c>
      <c r="G531" s="109">
        <f>VLOOKUP($B531,$A$255:$W$277,'QA checks'!G$393,FALSE)</f>
        <v>36</v>
      </c>
      <c r="H531" s="109">
        <f>VLOOKUP($B531,$A$255:$W$277,'QA checks'!H$393,FALSE)</f>
        <v>35</v>
      </c>
      <c r="I531" s="109">
        <f>VLOOKUP($B531,$A$255:$W$277,'QA checks'!I$393,FALSE)</f>
        <v>43</v>
      </c>
      <c r="J531" s="109">
        <f>VLOOKUP($B531,$A$255:$W$277,'QA checks'!J$393,FALSE)</f>
        <v>46</v>
      </c>
      <c r="K531" s="109">
        <f>VLOOKUP($B531,$A$255:$W$277,'QA checks'!K$393,FALSE)</f>
        <v>43</v>
      </c>
      <c r="L531" s="109">
        <f>VLOOKUP($B531,$A$255:$W$277,'QA checks'!L$393,FALSE)</f>
        <v>56</v>
      </c>
      <c r="M531" s="109">
        <f>VLOOKUP($B531,$A$255:$W$277,'QA checks'!M$393,FALSE)</f>
        <v>47</v>
      </c>
      <c r="N531" s="109">
        <f>VLOOKUP($B531,$A$255:$W$277,'QA checks'!N$393,FALSE)</f>
        <v>39</v>
      </c>
      <c r="O531" s="109">
        <f>VLOOKUP($B531,$A$255:$W$277,'QA checks'!O$393,FALSE)</f>
        <v>34</v>
      </c>
      <c r="P531" s="109">
        <f>VLOOKUP($B531,$A$255:$W$277,'QA checks'!P$393,FALSE)</f>
        <v>34</v>
      </c>
      <c r="Q531" s="109">
        <f>VLOOKUP($B531,$A$255:$W$277,'QA checks'!Q$393,FALSE)</f>
        <v>40</v>
      </c>
      <c r="R531" s="109">
        <f>VLOOKUP($B531,$A$255:$W$277,'QA checks'!R$393,FALSE)</f>
        <v>35</v>
      </c>
      <c r="S531" s="109">
        <f>VLOOKUP($B531,$A$255:$W$277,'QA checks'!S$393,FALSE)</f>
        <v>621</v>
      </c>
      <c r="T531" s="109">
        <f>VLOOKUP($B531,$A$255:$W$277,'QA checks'!T$393,FALSE)</f>
        <v>0</v>
      </c>
      <c r="U531" s="109">
        <f>VLOOKUP($B531,$A$255:$W$277,'QA checks'!U$393,FALSE)</f>
        <v>0</v>
      </c>
      <c r="V531" s="109">
        <f>VLOOKUP($B531,$A$255:$W$277,'QA checks'!V$393,FALSE)</f>
        <v>0</v>
      </c>
      <c r="W531" s="109">
        <f>VLOOKUP($B531,$A$255:$W$277,'QA checks'!W$393,FALSE)</f>
        <v>0</v>
      </c>
      <c r="Y531" s="109" t="s">
        <v>105</v>
      </c>
      <c r="Z531" s="109" t="s">
        <v>120</v>
      </c>
      <c r="AA531" s="109"/>
      <c r="AB531" s="109" t="b">
        <f>IF(D531=FIRE0902!D140,TRUE,"Error")</f>
        <v>1</v>
      </c>
      <c r="AC531" s="109" t="b">
        <f>IF(E531=FIRE0902!E140,TRUE,"Error")</f>
        <v>1</v>
      </c>
      <c r="AD531" s="109" t="b">
        <f>IF(F531=FIRE0902!F140,TRUE,"Error")</f>
        <v>1</v>
      </c>
      <c r="AE531" s="109" t="b">
        <f>IF(G531=FIRE0902!G140,TRUE,"Error")</f>
        <v>1</v>
      </c>
      <c r="AF531" s="109" t="b">
        <f>IF(H531=FIRE0902!H140,TRUE,"Error")</f>
        <v>1</v>
      </c>
      <c r="AG531" s="109" t="b">
        <f>IF(I531=FIRE0902!I140,TRUE,"Error")</f>
        <v>1</v>
      </c>
      <c r="AH531" s="109" t="b">
        <f>IF(J531=FIRE0902!J140,TRUE,"Error")</f>
        <v>1</v>
      </c>
      <c r="AI531" s="109" t="b">
        <f>IF(K531=FIRE0902!K140,TRUE,"Error")</f>
        <v>1</v>
      </c>
      <c r="AJ531" s="109" t="b">
        <f>IF(L531=FIRE0902!L140,TRUE,"Error")</f>
        <v>1</v>
      </c>
      <c r="AK531" s="109" t="b">
        <f>IF(M531=FIRE0902!M140,TRUE,"Error")</f>
        <v>1</v>
      </c>
      <c r="AL531" s="109" t="b">
        <f>IF(N531=FIRE0902!N140,TRUE,"Error")</f>
        <v>1</v>
      </c>
      <c r="AM531" s="109" t="b">
        <f>IF(O531=FIRE0902!O140,TRUE,"Error")</f>
        <v>1</v>
      </c>
      <c r="AN531" s="109" t="b">
        <f>IF(P531=FIRE0902!P140,TRUE,"Error")</f>
        <v>1</v>
      </c>
      <c r="AO531" s="109" t="b">
        <f>IF(Q531=FIRE0902!Q140,TRUE,"Error")</f>
        <v>1</v>
      </c>
      <c r="AP531" s="109" t="b">
        <f>IF(R531=FIRE0902!R140,TRUE,"Error")</f>
        <v>1</v>
      </c>
      <c r="AQ531" s="109" t="str">
        <f>IF(S531=FIRE0902!S140,TRUE,"Error")</f>
        <v>Error</v>
      </c>
      <c r="AR531" s="109" t="str">
        <f>IF(T531=FIRE0902!T140,TRUE,"Error")</f>
        <v>Error</v>
      </c>
      <c r="AS531" s="109" t="b">
        <f>IF(U531=FIRE0902!U140,TRUE,"Error")</f>
        <v>1</v>
      </c>
      <c r="AT531" s="109" t="b">
        <f>IF(V531=FIRE0902!V140,TRUE,"Error")</f>
        <v>1</v>
      </c>
      <c r="AU531" s="109" t="b">
        <f>IF(W531=FIRE0902!W140,TRUE,"Error")</f>
        <v>1</v>
      </c>
    </row>
    <row r="532" spans="1:47" x14ac:dyDescent="0.2">
      <c r="A532" s="109" t="s">
        <v>105</v>
      </c>
      <c r="B532" s="109" t="s">
        <v>121</v>
      </c>
      <c r="C532" s="109"/>
      <c r="D532" s="109">
        <f>VLOOKUP($B532,$A$255:$W$277,'QA checks'!D$393,FALSE)</f>
        <v>75</v>
      </c>
      <c r="E532" s="109">
        <f>VLOOKUP($B532,$A$255:$W$277,'QA checks'!E$393,FALSE)</f>
        <v>75</v>
      </c>
      <c r="F532" s="109">
        <f>VLOOKUP($B532,$A$255:$W$277,'QA checks'!F$393,FALSE)</f>
        <v>78</v>
      </c>
      <c r="G532" s="109">
        <f>VLOOKUP($B532,$A$255:$W$277,'QA checks'!G$393,FALSE)</f>
        <v>47</v>
      </c>
      <c r="H532" s="109">
        <f>VLOOKUP($B532,$A$255:$W$277,'QA checks'!H$393,FALSE)</f>
        <v>60</v>
      </c>
      <c r="I532" s="109">
        <f>VLOOKUP($B532,$A$255:$W$277,'QA checks'!I$393,FALSE)</f>
        <v>74</v>
      </c>
      <c r="J532" s="109">
        <f>VLOOKUP($B532,$A$255:$W$277,'QA checks'!J$393,FALSE)</f>
        <v>60</v>
      </c>
      <c r="K532" s="109">
        <f>VLOOKUP($B532,$A$255:$W$277,'QA checks'!K$393,FALSE)</f>
        <v>132</v>
      </c>
      <c r="L532" s="109">
        <f>VLOOKUP($B532,$A$255:$W$277,'QA checks'!L$393,FALSE)</f>
        <v>143</v>
      </c>
      <c r="M532" s="109">
        <f>VLOOKUP($B532,$A$255:$W$277,'QA checks'!M$393,FALSE)</f>
        <v>165</v>
      </c>
      <c r="N532" s="109">
        <f>VLOOKUP($B532,$A$255:$W$277,'QA checks'!N$393,FALSE)</f>
        <v>123</v>
      </c>
      <c r="O532" s="109">
        <f>VLOOKUP($B532,$A$255:$W$277,'QA checks'!O$393,FALSE)</f>
        <v>102</v>
      </c>
      <c r="P532" s="109">
        <f>VLOOKUP($B532,$A$255:$W$277,'QA checks'!P$393,FALSE)</f>
        <v>116</v>
      </c>
      <c r="Q532" s="109">
        <f>VLOOKUP($B532,$A$255:$W$277,'QA checks'!Q$393,FALSE)</f>
        <v>109</v>
      </c>
      <c r="R532" s="109">
        <f>VLOOKUP($B532,$A$255:$W$277,'QA checks'!R$393,FALSE)</f>
        <v>110</v>
      </c>
      <c r="S532" s="109">
        <f>VLOOKUP($B532,$A$255:$W$277,'QA checks'!S$393,FALSE)</f>
        <v>1469</v>
      </c>
      <c r="T532" s="109">
        <f>VLOOKUP($B532,$A$255:$W$277,'QA checks'!T$393,FALSE)</f>
        <v>0</v>
      </c>
      <c r="U532" s="109">
        <f>VLOOKUP($B532,$A$255:$W$277,'QA checks'!U$393,FALSE)</f>
        <v>0</v>
      </c>
      <c r="V532" s="109">
        <f>VLOOKUP($B532,$A$255:$W$277,'QA checks'!V$393,FALSE)</f>
        <v>0</v>
      </c>
      <c r="W532" s="109">
        <f>VLOOKUP($B532,$A$255:$W$277,'QA checks'!W$393,FALSE)</f>
        <v>0</v>
      </c>
      <c r="Y532" s="109" t="s">
        <v>105</v>
      </c>
      <c r="Z532" s="109" t="s">
        <v>121</v>
      </c>
      <c r="AA532" s="109"/>
      <c r="AB532" s="109" t="b">
        <f>IF(D532=FIRE0902!D141,TRUE,"Error")</f>
        <v>1</v>
      </c>
      <c r="AC532" s="109" t="b">
        <f>IF(E532=FIRE0902!E141,TRUE,"Error")</f>
        <v>1</v>
      </c>
      <c r="AD532" s="109" t="b">
        <f>IF(F532=FIRE0902!F141,TRUE,"Error")</f>
        <v>1</v>
      </c>
      <c r="AE532" s="109" t="b">
        <f>IF(G532=FIRE0902!G141,TRUE,"Error")</f>
        <v>1</v>
      </c>
      <c r="AF532" s="109" t="b">
        <f>IF(H532=FIRE0902!H141,TRUE,"Error")</f>
        <v>1</v>
      </c>
      <c r="AG532" s="109" t="b">
        <f>IF(I532=FIRE0902!I141,TRUE,"Error")</f>
        <v>1</v>
      </c>
      <c r="AH532" s="109" t="b">
        <f>IF(J532=FIRE0902!J141,TRUE,"Error")</f>
        <v>1</v>
      </c>
      <c r="AI532" s="109" t="b">
        <f>IF(K532=FIRE0902!K141,TRUE,"Error")</f>
        <v>1</v>
      </c>
      <c r="AJ532" s="109" t="b">
        <f>IF(L532=FIRE0902!L141,TRUE,"Error")</f>
        <v>1</v>
      </c>
      <c r="AK532" s="109" t="b">
        <f>IF(M532=FIRE0902!M141,TRUE,"Error")</f>
        <v>1</v>
      </c>
      <c r="AL532" s="109" t="b">
        <f>IF(N532=FIRE0902!N141,TRUE,"Error")</f>
        <v>1</v>
      </c>
      <c r="AM532" s="109" t="b">
        <f>IF(O532=FIRE0902!O141,TRUE,"Error")</f>
        <v>1</v>
      </c>
      <c r="AN532" s="109" t="b">
        <f>IF(P532=FIRE0902!P141,TRUE,"Error")</f>
        <v>1</v>
      </c>
      <c r="AO532" s="109" t="b">
        <f>IF(Q532=FIRE0902!Q141,TRUE,"Error")</f>
        <v>1</v>
      </c>
      <c r="AP532" s="109" t="b">
        <f>IF(R532=FIRE0902!R141,TRUE,"Error")</f>
        <v>1</v>
      </c>
      <c r="AQ532" s="109" t="str">
        <f>IF(S532=FIRE0902!S141,TRUE,"Error")</f>
        <v>Error</v>
      </c>
      <c r="AR532" s="109" t="str">
        <f>IF(T532=FIRE0902!T141,TRUE,"Error")</f>
        <v>Error</v>
      </c>
      <c r="AS532" s="109" t="b">
        <f>IF(U532=FIRE0902!U141,TRUE,"Error")</f>
        <v>1</v>
      </c>
      <c r="AT532" s="109" t="b">
        <f>IF(V532=FIRE0902!V141,TRUE,"Error")</f>
        <v>1</v>
      </c>
      <c r="AU532" s="109" t="b">
        <f>IF(W532=FIRE0902!W141,TRUE,"Error")</f>
        <v>1</v>
      </c>
    </row>
    <row r="533" spans="1:47" x14ac:dyDescent="0.2">
      <c r="A533" s="109" t="s">
        <v>105</v>
      </c>
      <c r="B533" s="109" t="s">
        <v>122</v>
      </c>
      <c r="C533" s="109"/>
      <c r="D533" s="109">
        <f>VLOOKUP($B533,$A$255:$W$277,'QA checks'!D$393,FALSE)</f>
        <v>18</v>
      </c>
      <c r="E533" s="109">
        <f>VLOOKUP($B533,$A$255:$W$277,'QA checks'!E$393,FALSE)</f>
        <v>16</v>
      </c>
      <c r="F533" s="109">
        <f>VLOOKUP($B533,$A$255:$W$277,'QA checks'!F$393,FALSE)</f>
        <v>9</v>
      </c>
      <c r="G533" s="109">
        <f>VLOOKUP($B533,$A$255:$W$277,'QA checks'!G$393,FALSE)</f>
        <v>11</v>
      </c>
      <c r="H533" s="109">
        <f>VLOOKUP($B533,$A$255:$W$277,'QA checks'!H$393,FALSE)</f>
        <v>10</v>
      </c>
      <c r="I533" s="109">
        <f>VLOOKUP($B533,$A$255:$W$277,'QA checks'!I$393,FALSE)</f>
        <v>11</v>
      </c>
      <c r="J533" s="109">
        <f>VLOOKUP($B533,$A$255:$W$277,'QA checks'!J$393,FALSE)</f>
        <v>9</v>
      </c>
      <c r="K533" s="109">
        <f>VLOOKUP($B533,$A$255:$W$277,'QA checks'!K$393,FALSE)</f>
        <v>6</v>
      </c>
      <c r="L533" s="109">
        <f>VLOOKUP($B533,$A$255:$W$277,'QA checks'!L$393,FALSE)</f>
        <v>13</v>
      </c>
      <c r="M533" s="109">
        <f>VLOOKUP($B533,$A$255:$W$277,'QA checks'!M$393,FALSE)</f>
        <v>19</v>
      </c>
      <c r="N533" s="109">
        <f>VLOOKUP($B533,$A$255:$W$277,'QA checks'!N$393,FALSE)</f>
        <v>9</v>
      </c>
      <c r="O533" s="109">
        <f>VLOOKUP($B533,$A$255:$W$277,'QA checks'!O$393,FALSE)</f>
        <v>10</v>
      </c>
      <c r="P533" s="109">
        <f>VLOOKUP($B533,$A$255:$W$277,'QA checks'!P$393,FALSE)</f>
        <v>3</v>
      </c>
      <c r="Q533" s="109">
        <f>VLOOKUP($B533,$A$255:$W$277,'QA checks'!Q$393,FALSE)</f>
        <v>6</v>
      </c>
      <c r="R533" s="109">
        <f>VLOOKUP($B533,$A$255:$W$277,'QA checks'!R$393,FALSE)</f>
        <v>8</v>
      </c>
      <c r="S533" s="109">
        <f>VLOOKUP($B533,$A$255:$W$277,'QA checks'!S$393,FALSE)</f>
        <v>158</v>
      </c>
      <c r="T533" s="109">
        <f>VLOOKUP($B533,$A$255:$W$277,'QA checks'!T$393,FALSE)</f>
        <v>0</v>
      </c>
      <c r="U533" s="109">
        <f>VLOOKUP($B533,$A$255:$W$277,'QA checks'!U$393,FALSE)</f>
        <v>0</v>
      </c>
      <c r="V533" s="109">
        <f>VLOOKUP($B533,$A$255:$W$277,'QA checks'!V$393,FALSE)</f>
        <v>0</v>
      </c>
      <c r="W533" s="109">
        <f>VLOOKUP($B533,$A$255:$W$277,'QA checks'!W$393,FALSE)</f>
        <v>0</v>
      </c>
      <c r="Y533" s="109" t="s">
        <v>105</v>
      </c>
      <c r="Z533" s="109" t="s">
        <v>122</v>
      </c>
      <c r="AA533" s="109"/>
      <c r="AB533" s="109" t="b">
        <f>IF(D533=FIRE0902!D142,TRUE,"Error")</f>
        <v>1</v>
      </c>
      <c r="AC533" s="109" t="b">
        <f>IF(E533=FIRE0902!E142,TRUE,"Error")</f>
        <v>1</v>
      </c>
      <c r="AD533" s="109" t="b">
        <f>IF(F533=FIRE0902!F142,TRUE,"Error")</f>
        <v>1</v>
      </c>
      <c r="AE533" s="109" t="b">
        <f>IF(G533=FIRE0902!G142,TRUE,"Error")</f>
        <v>1</v>
      </c>
      <c r="AF533" s="109" t="b">
        <f>IF(H533=FIRE0902!H142,TRUE,"Error")</f>
        <v>1</v>
      </c>
      <c r="AG533" s="109" t="b">
        <f>IF(I533=FIRE0902!I142,TRUE,"Error")</f>
        <v>1</v>
      </c>
      <c r="AH533" s="109" t="b">
        <f>IF(J533=FIRE0902!J142,TRUE,"Error")</f>
        <v>1</v>
      </c>
      <c r="AI533" s="109" t="b">
        <f>IF(K533=FIRE0902!K142,TRUE,"Error")</f>
        <v>1</v>
      </c>
      <c r="AJ533" s="109" t="b">
        <f>IF(L533=FIRE0902!L142,TRUE,"Error")</f>
        <v>1</v>
      </c>
      <c r="AK533" s="109" t="b">
        <f>IF(M533=FIRE0902!M142,TRUE,"Error")</f>
        <v>1</v>
      </c>
      <c r="AL533" s="109" t="b">
        <f>IF(N533=FIRE0902!N142,TRUE,"Error")</f>
        <v>1</v>
      </c>
      <c r="AM533" s="109" t="b">
        <f>IF(O533=FIRE0902!O142,TRUE,"Error")</f>
        <v>1</v>
      </c>
      <c r="AN533" s="109" t="b">
        <f>IF(P533=FIRE0902!P142,TRUE,"Error")</f>
        <v>1</v>
      </c>
      <c r="AO533" s="109" t="b">
        <f>IF(Q533=FIRE0902!Q142,TRUE,"Error")</f>
        <v>1</v>
      </c>
      <c r="AP533" s="109" t="b">
        <f>IF(R533=FIRE0902!R142,TRUE,"Error")</f>
        <v>1</v>
      </c>
      <c r="AQ533" s="109" t="str">
        <f>IF(S533=FIRE0902!S142,TRUE,"Error")</f>
        <v>Error</v>
      </c>
      <c r="AR533" s="109" t="str">
        <f>IF(T533=FIRE0902!T142,TRUE,"Error")</f>
        <v>Error</v>
      </c>
      <c r="AS533" s="109" t="b">
        <f>IF(U533=FIRE0902!U142,TRUE,"Error")</f>
        <v>1</v>
      </c>
      <c r="AT533" s="109" t="b">
        <f>IF(V533=FIRE0902!V142,TRUE,"Error")</f>
        <v>1</v>
      </c>
      <c r="AU533" s="109" t="b">
        <f>IF(W533=FIRE0902!W142,TRUE,"Error")</f>
        <v>1</v>
      </c>
    </row>
    <row r="534" spans="1:47" x14ac:dyDescent="0.2">
      <c r="A534" s="109" t="s">
        <v>105</v>
      </c>
      <c r="B534" s="109" t="s">
        <v>123</v>
      </c>
      <c r="C534" s="109"/>
      <c r="D534" s="109">
        <f>VLOOKUP($B534,$A$255:$W$277,'QA checks'!D$393,FALSE)</f>
        <v>23</v>
      </c>
      <c r="E534" s="109">
        <f>VLOOKUP($B534,$A$255:$W$277,'QA checks'!E$393,FALSE)</f>
        <v>30</v>
      </c>
      <c r="F534" s="109">
        <f>VLOOKUP($B534,$A$255:$W$277,'QA checks'!F$393,FALSE)</f>
        <v>14</v>
      </c>
      <c r="G534" s="109">
        <f>VLOOKUP($B534,$A$255:$W$277,'QA checks'!G$393,FALSE)</f>
        <v>17</v>
      </c>
      <c r="H534" s="109">
        <f>VLOOKUP($B534,$A$255:$W$277,'QA checks'!H$393,FALSE)</f>
        <v>18</v>
      </c>
      <c r="I534" s="109">
        <f>VLOOKUP($B534,$A$255:$W$277,'QA checks'!I$393,FALSE)</f>
        <v>23</v>
      </c>
      <c r="J534" s="109">
        <f>VLOOKUP($B534,$A$255:$W$277,'QA checks'!J$393,FALSE)</f>
        <v>29</v>
      </c>
      <c r="K534" s="109">
        <f>VLOOKUP($B534,$A$255:$W$277,'QA checks'!K$393,FALSE)</f>
        <v>14</v>
      </c>
      <c r="L534" s="109">
        <f>VLOOKUP($B534,$A$255:$W$277,'QA checks'!L$393,FALSE)</f>
        <v>8</v>
      </c>
      <c r="M534" s="109">
        <f>VLOOKUP($B534,$A$255:$W$277,'QA checks'!M$393,FALSE)</f>
        <v>31</v>
      </c>
      <c r="N534" s="109">
        <f>VLOOKUP($B534,$A$255:$W$277,'QA checks'!N$393,FALSE)</f>
        <v>19</v>
      </c>
      <c r="O534" s="109">
        <f>VLOOKUP($B534,$A$255:$W$277,'QA checks'!O$393,FALSE)</f>
        <v>27</v>
      </c>
      <c r="P534" s="109">
        <f>VLOOKUP($B534,$A$255:$W$277,'QA checks'!P$393,FALSE)</f>
        <v>18</v>
      </c>
      <c r="Q534" s="109">
        <f>VLOOKUP($B534,$A$255:$W$277,'QA checks'!Q$393,FALSE)</f>
        <v>21</v>
      </c>
      <c r="R534" s="109">
        <f>VLOOKUP($B534,$A$255:$W$277,'QA checks'!R$393,FALSE)</f>
        <v>25</v>
      </c>
      <c r="S534" s="109">
        <f>VLOOKUP($B534,$A$255:$W$277,'QA checks'!S$393,FALSE)</f>
        <v>317</v>
      </c>
      <c r="T534" s="109">
        <f>VLOOKUP($B534,$A$255:$W$277,'QA checks'!T$393,FALSE)</f>
        <v>0</v>
      </c>
      <c r="U534" s="109">
        <f>VLOOKUP($B534,$A$255:$W$277,'QA checks'!U$393,FALSE)</f>
        <v>0</v>
      </c>
      <c r="V534" s="109">
        <f>VLOOKUP($B534,$A$255:$W$277,'QA checks'!V$393,FALSE)</f>
        <v>0</v>
      </c>
      <c r="W534" s="109">
        <f>VLOOKUP($B534,$A$255:$W$277,'QA checks'!W$393,FALSE)</f>
        <v>0</v>
      </c>
      <c r="Y534" s="109" t="s">
        <v>105</v>
      </c>
      <c r="Z534" s="109" t="s">
        <v>123</v>
      </c>
      <c r="AA534" s="109"/>
      <c r="AB534" s="109" t="b">
        <f>IF(D534=FIRE0902!D143,TRUE,"Error")</f>
        <v>1</v>
      </c>
      <c r="AC534" s="109" t="b">
        <f>IF(E534=FIRE0902!E143,TRUE,"Error")</f>
        <v>1</v>
      </c>
      <c r="AD534" s="109" t="b">
        <f>IF(F534=FIRE0902!F143,TRUE,"Error")</f>
        <v>1</v>
      </c>
      <c r="AE534" s="109" t="b">
        <f>IF(G534=FIRE0902!G143,TRUE,"Error")</f>
        <v>1</v>
      </c>
      <c r="AF534" s="109" t="b">
        <f>IF(H534=FIRE0902!H143,TRUE,"Error")</f>
        <v>1</v>
      </c>
      <c r="AG534" s="109" t="b">
        <f>IF(I534=FIRE0902!I143,TRUE,"Error")</f>
        <v>1</v>
      </c>
      <c r="AH534" s="109" t="b">
        <f>IF(J534=FIRE0902!J143,TRUE,"Error")</f>
        <v>1</v>
      </c>
      <c r="AI534" s="109" t="b">
        <f>IF(K534=FIRE0902!K143,TRUE,"Error")</f>
        <v>1</v>
      </c>
      <c r="AJ534" s="109" t="b">
        <f>IF(L534=FIRE0902!L143,TRUE,"Error")</f>
        <v>1</v>
      </c>
      <c r="AK534" s="109" t="b">
        <f>IF(M534=FIRE0902!M143,TRUE,"Error")</f>
        <v>1</v>
      </c>
      <c r="AL534" s="109" t="b">
        <f>IF(N534=FIRE0902!N143,TRUE,"Error")</f>
        <v>1</v>
      </c>
      <c r="AM534" s="109" t="b">
        <f>IF(O534=FIRE0902!O143,TRUE,"Error")</f>
        <v>1</v>
      </c>
      <c r="AN534" s="109" t="b">
        <f>IF(P534=FIRE0902!P143,TRUE,"Error")</f>
        <v>1</v>
      </c>
      <c r="AO534" s="109" t="b">
        <f>IF(Q534=FIRE0902!Q143,TRUE,"Error")</f>
        <v>1</v>
      </c>
      <c r="AP534" s="109" t="b">
        <f>IF(R534=FIRE0902!R143,TRUE,"Error")</f>
        <v>1</v>
      </c>
      <c r="AQ534" s="109" t="str">
        <f>IF(S534=FIRE0902!S143,TRUE,"Error")</f>
        <v>Error</v>
      </c>
      <c r="AR534" s="109" t="str">
        <f>IF(T534=FIRE0902!T143,TRUE,"Error")</f>
        <v>Error</v>
      </c>
      <c r="AS534" s="109" t="b">
        <f>IF(U534=FIRE0902!U143,TRUE,"Error")</f>
        <v>1</v>
      </c>
      <c r="AT534" s="109" t="b">
        <f>IF(V534=FIRE0902!V143,TRUE,"Error")</f>
        <v>1</v>
      </c>
      <c r="AU534" s="109" t="b">
        <f>IF(W534=FIRE0902!W143,TRUE,"Error")</f>
        <v>1</v>
      </c>
    </row>
    <row r="535" spans="1:47" x14ac:dyDescent="0.2">
      <c r="A535" s="109" t="s">
        <v>105</v>
      </c>
      <c r="B535" s="109" t="s">
        <v>124</v>
      </c>
      <c r="C535" s="109"/>
      <c r="D535" s="109">
        <f>VLOOKUP($B535,$A$255:$W$277,'QA checks'!D$393,FALSE)</f>
        <v>34</v>
      </c>
      <c r="E535" s="109">
        <f>VLOOKUP($B535,$A$255:$W$277,'QA checks'!E$393,FALSE)</f>
        <v>25</v>
      </c>
      <c r="F535" s="109">
        <f>VLOOKUP($B535,$A$255:$W$277,'QA checks'!F$393,FALSE)</f>
        <v>24</v>
      </c>
      <c r="G535" s="109">
        <f>VLOOKUP($B535,$A$255:$W$277,'QA checks'!G$393,FALSE)</f>
        <v>32</v>
      </c>
      <c r="H535" s="109">
        <f>VLOOKUP($B535,$A$255:$W$277,'QA checks'!H$393,FALSE)</f>
        <v>28</v>
      </c>
      <c r="I535" s="109">
        <f>VLOOKUP($B535,$A$255:$W$277,'QA checks'!I$393,FALSE)</f>
        <v>18</v>
      </c>
      <c r="J535" s="109">
        <f>VLOOKUP($B535,$A$255:$W$277,'QA checks'!J$393,FALSE)</f>
        <v>36</v>
      </c>
      <c r="K535" s="109">
        <f>VLOOKUP($B535,$A$255:$W$277,'QA checks'!K$393,FALSE)</f>
        <v>29</v>
      </c>
      <c r="L535" s="109">
        <f>VLOOKUP($B535,$A$255:$W$277,'QA checks'!L$393,FALSE)</f>
        <v>27</v>
      </c>
      <c r="M535" s="109">
        <f>VLOOKUP($B535,$A$255:$W$277,'QA checks'!M$393,FALSE)</f>
        <v>33</v>
      </c>
      <c r="N535" s="109">
        <f>VLOOKUP($B535,$A$255:$W$277,'QA checks'!N$393,FALSE)</f>
        <v>24</v>
      </c>
      <c r="O535" s="109">
        <f>VLOOKUP($B535,$A$255:$W$277,'QA checks'!O$393,FALSE)</f>
        <v>23</v>
      </c>
      <c r="P535" s="109">
        <f>VLOOKUP($B535,$A$255:$W$277,'QA checks'!P$393,FALSE)</f>
        <v>25</v>
      </c>
      <c r="Q535" s="109">
        <f>VLOOKUP($B535,$A$255:$W$277,'QA checks'!Q$393,FALSE)</f>
        <v>19</v>
      </c>
      <c r="R535" s="109">
        <f>VLOOKUP($B535,$A$255:$W$277,'QA checks'!R$393,FALSE)</f>
        <v>24</v>
      </c>
      <c r="S535" s="109">
        <f>VLOOKUP($B535,$A$255:$W$277,'QA checks'!S$393,FALSE)</f>
        <v>401</v>
      </c>
      <c r="T535" s="109">
        <f>VLOOKUP($B535,$A$255:$W$277,'QA checks'!T$393,FALSE)</f>
        <v>0</v>
      </c>
      <c r="U535" s="109">
        <f>VLOOKUP($B535,$A$255:$W$277,'QA checks'!U$393,FALSE)</f>
        <v>0</v>
      </c>
      <c r="V535" s="109">
        <f>VLOOKUP($B535,$A$255:$W$277,'QA checks'!V$393,FALSE)</f>
        <v>0</v>
      </c>
      <c r="W535" s="109">
        <f>VLOOKUP($B535,$A$255:$W$277,'QA checks'!W$393,FALSE)</f>
        <v>0</v>
      </c>
      <c r="Y535" s="109" t="s">
        <v>105</v>
      </c>
      <c r="Z535" s="109" t="s">
        <v>124</v>
      </c>
      <c r="AA535" s="109"/>
      <c r="AB535" s="109" t="b">
        <f>IF(D535=FIRE0902!D144,TRUE,"Error")</f>
        <v>1</v>
      </c>
      <c r="AC535" s="109" t="b">
        <f>IF(E535=FIRE0902!E144,TRUE,"Error")</f>
        <v>1</v>
      </c>
      <c r="AD535" s="109" t="b">
        <f>IF(F535=FIRE0902!F144,TRUE,"Error")</f>
        <v>1</v>
      </c>
      <c r="AE535" s="109" t="b">
        <f>IF(G535=FIRE0902!G144,TRUE,"Error")</f>
        <v>1</v>
      </c>
      <c r="AF535" s="109" t="b">
        <f>IF(H535=FIRE0902!H144,TRUE,"Error")</f>
        <v>1</v>
      </c>
      <c r="AG535" s="109" t="b">
        <f>IF(I535=FIRE0902!I144,TRUE,"Error")</f>
        <v>1</v>
      </c>
      <c r="AH535" s="109" t="b">
        <f>IF(J535=FIRE0902!J144,TRUE,"Error")</f>
        <v>1</v>
      </c>
      <c r="AI535" s="109" t="b">
        <f>IF(K535=FIRE0902!K144,TRUE,"Error")</f>
        <v>1</v>
      </c>
      <c r="AJ535" s="109" t="b">
        <f>IF(L535=FIRE0902!L144,TRUE,"Error")</f>
        <v>1</v>
      </c>
      <c r="AK535" s="109" t="b">
        <f>IF(M535=FIRE0902!M144,TRUE,"Error")</f>
        <v>1</v>
      </c>
      <c r="AL535" s="109" t="b">
        <f>IF(N535=FIRE0902!N144,TRUE,"Error")</f>
        <v>1</v>
      </c>
      <c r="AM535" s="109" t="b">
        <f>IF(O535=FIRE0902!O144,TRUE,"Error")</f>
        <v>1</v>
      </c>
      <c r="AN535" s="109" t="b">
        <f>IF(P535=FIRE0902!P144,TRUE,"Error")</f>
        <v>1</v>
      </c>
      <c r="AO535" s="109" t="b">
        <f>IF(Q535=FIRE0902!Q144,TRUE,"Error")</f>
        <v>1</v>
      </c>
      <c r="AP535" s="109" t="b">
        <f>IF(R535=FIRE0902!R144,TRUE,"Error")</f>
        <v>1</v>
      </c>
      <c r="AQ535" s="109" t="str">
        <f>IF(S535=FIRE0902!S144,TRUE,"Error")</f>
        <v>Error</v>
      </c>
      <c r="AR535" s="109" t="str">
        <f>IF(T535=FIRE0902!T144,TRUE,"Error")</f>
        <v>Error</v>
      </c>
      <c r="AS535" s="109" t="b">
        <f>IF(U535=FIRE0902!U144,TRUE,"Error")</f>
        <v>1</v>
      </c>
      <c r="AT535" s="109" t="b">
        <f>IF(V535=FIRE0902!V144,TRUE,"Error")</f>
        <v>1</v>
      </c>
      <c r="AU535" s="109" t="b">
        <f>IF(W535=FIRE0902!W144,TRUE,"Error")</f>
        <v>1</v>
      </c>
    </row>
    <row r="536" spans="1:47" x14ac:dyDescent="0.2">
      <c r="A536" s="109" t="s">
        <v>105</v>
      </c>
      <c r="B536" s="109" t="s">
        <v>125</v>
      </c>
      <c r="C536" s="109"/>
      <c r="D536" s="109">
        <f>VLOOKUP($B536,$A$255:$W$277,'QA checks'!D$393,FALSE)</f>
        <v>77</v>
      </c>
      <c r="E536" s="109">
        <f>VLOOKUP($B536,$A$255:$W$277,'QA checks'!E$393,FALSE)</f>
        <v>67</v>
      </c>
      <c r="F536" s="109">
        <f>VLOOKUP($B536,$A$255:$W$277,'QA checks'!F$393,FALSE)</f>
        <v>83</v>
      </c>
      <c r="G536" s="109">
        <f>VLOOKUP($B536,$A$255:$W$277,'QA checks'!G$393,FALSE)</f>
        <v>78</v>
      </c>
      <c r="H536" s="109">
        <f>VLOOKUP($B536,$A$255:$W$277,'QA checks'!H$393,FALSE)</f>
        <v>74</v>
      </c>
      <c r="I536" s="109">
        <f>VLOOKUP($B536,$A$255:$W$277,'QA checks'!I$393,FALSE)</f>
        <v>75</v>
      </c>
      <c r="J536" s="109">
        <f>VLOOKUP($B536,$A$255:$W$277,'QA checks'!J$393,FALSE)</f>
        <v>80</v>
      </c>
      <c r="K536" s="109">
        <f>VLOOKUP($B536,$A$255:$W$277,'QA checks'!K$393,FALSE)</f>
        <v>114</v>
      </c>
      <c r="L536" s="109">
        <f>VLOOKUP($B536,$A$255:$W$277,'QA checks'!L$393,FALSE)</f>
        <v>117</v>
      </c>
      <c r="M536" s="109">
        <f>VLOOKUP($B536,$A$255:$W$277,'QA checks'!M$393,FALSE)</f>
        <v>125</v>
      </c>
      <c r="N536" s="109">
        <f>VLOOKUP($B536,$A$255:$W$277,'QA checks'!N$393,FALSE)</f>
        <v>115</v>
      </c>
      <c r="O536" s="109">
        <f>VLOOKUP($B536,$A$255:$W$277,'QA checks'!O$393,FALSE)</f>
        <v>131</v>
      </c>
      <c r="P536" s="109">
        <f>VLOOKUP($B536,$A$255:$W$277,'QA checks'!P$393,FALSE)</f>
        <v>136</v>
      </c>
      <c r="Q536" s="109">
        <f>VLOOKUP($B536,$A$255:$W$277,'QA checks'!Q$393,FALSE)</f>
        <v>147</v>
      </c>
      <c r="R536" s="109">
        <f>VLOOKUP($B536,$A$255:$W$277,'QA checks'!R$393,FALSE)</f>
        <v>146</v>
      </c>
      <c r="S536" s="109">
        <f>VLOOKUP($B536,$A$255:$W$277,'QA checks'!S$393,FALSE)</f>
        <v>1565</v>
      </c>
      <c r="T536" s="109">
        <f>VLOOKUP($B536,$A$255:$W$277,'QA checks'!T$393,FALSE)</f>
        <v>0</v>
      </c>
      <c r="U536" s="109">
        <f>VLOOKUP($B536,$A$255:$W$277,'QA checks'!U$393,FALSE)</f>
        <v>0</v>
      </c>
      <c r="V536" s="109">
        <f>VLOOKUP($B536,$A$255:$W$277,'QA checks'!V$393,FALSE)</f>
        <v>0</v>
      </c>
      <c r="W536" s="109">
        <f>VLOOKUP($B536,$A$255:$W$277,'QA checks'!W$393,FALSE)</f>
        <v>0</v>
      </c>
      <c r="Y536" s="109" t="s">
        <v>105</v>
      </c>
      <c r="Z536" s="109" t="s">
        <v>125</v>
      </c>
      <c r="AA536" s="109"/>
      <c r="AB536" s="109" t="b">
        <f>IF(D536=FIRE0902!D145,TRUE,"Error")</f>
        <v>1</v>
      </c>
      <c r="AC536" s="109" t="b">
        <f>IF(E536=FIRE0902!E145,TRUE,"Error")</f>
        <v>1</v>
      </c>
      <c r="AD536" s="109" t="b">
        <f>IF(F536=FIRE0902!F145,TRUE,"Error")</f>
        <v>1</v>
      </c>
      <c r="AE536" s="109" t="b">
        <f>IF(G536=FIRE0902!G145,TRUE,"Error")</f>
        <v>1</v>
      </c>
      <c r="AF536" s="109" t="b">
        <f>IF(H536=FIRE0902!H145,TRUE,"Error")</f>
        <v>1</v>
      </c>
      <c r="AG536" s="109" t="b">
        <f>IF(I536=FIRE0902!I145,TRUE,"Error")</f>
        <v>1</v>
      </c>
      <c r="AH536" s="109" t="b">
        <f>IF(J536=FIRE0902!J145,TRUE,"Error")</f>
        <v>1</v>
      </c>
      <c r="AI536" s="109" t="b">
        <f>IF(K536=FIRE0902!K145,TRUE,"Error")</f>
        <v>1</v>
      </c>
      <c r="AJ536" s="109" t="b">
        <f>IF(L536=FIRE0902!L145,TRUE,"Error")</f>
        <v>1</v>
      </c>
      <c r="AK536" s="109" t="b">
        <f>IF(M536=FIRE0902!M145,TRUE,"Error")</f>
        <v>1</v>
      </c>
      <c r="AL536" s="109" t="b">
        <f>IF(N536=FIRE0902!N145,TRUE,"Error")</f>
        <v>1</v>
      </c>
      <c r="AM536" s="109" t="b">
        <f>IF(O536=FIRE0902!O145,TRUE,"Error")</f>
        <v>1</v>
      </c>
      <c r="AN536" s="109" t="b">
        <f>IF(P536=FIRE0902!P145,TRUE,"Error")</f>
        <v>1</v>
      </c>
      <c r="AO536" s="109" t="b">
        <f>IF(Q536=FIRE0902!Q145,TRUE,"Error")</f>
        <v>1</v>
      </c>
      <c r="AP536" s="109" t="b">
        <f>IF(R536=FIRE0902!R145,TRUE,"Error")</f>
        <v>1</v>
      </c>
      <c r="AQ536" s="109" t="str">
        <f>IF(S536=FIRE0902!S145,TRUE,"Error")</f>
        <v>Error</v>
      </c>
      <c r="AR536" s="109" t="str">
        <f>IF(T536=FIRE0902!T145,TRUE,"Error")</f>
        <v>Error</v>
      </c>
      <c r="AS536" s="109" t="b">
        <f>IF(U536=FIRE0902!U145,TRUE,"Error")</f>
        <v>1</v>
      </c>
      <c r="AT536" s="109" t="b">
        <f>IF(V536=FIRE0902!V145,TRUE,"Error")</f>
        <v>1</v>
      </c>
      <c r="AU536" s="109" t="b">
        <f>IF(W536=FIRE0902!W145,TRUE,"Error")</f>
        <v>1</v>
      </c>
    </row>
    <row r="537" spans="1:47" x14ac:dyDescent="0.2">
      <c r="A537" s="109" t="s">
        <v>105</v>
      </c>
      <c r="B537" s="109" t="s">
        <v>126</v>
      </c>
      <c r="C537" s="109"/>
      <c r="D537" s="109">
        <f>VLOOKUP($B537,$A$255:$W$277,'QA checks'!D$393,FALSE)</f>
        <v>48</v>
      </c>
      <c r="E537" s="109">
        <f>VLOOKUP($B537,$A$255:$W$277,'QA checks'!E$393,FALSE)</f>
        <v>31</v>
      </c>
      <c r="F537" s="109">
        <f>VLOOKUP($B537,$A$255:$W$277,'QA checks'!F$393,FALSE)</f>
        <v>26</v>
      </c>
      <c r="G537" s="109">
        <f>VLOOKUP($B537,$A$255:$W$277,'QA checks'!G$393,FALSE)</f>
        <v>35</v>
      </c>
      <c r="H537" s="109">
        <f>VLOOKUP($B537,$A$255:$W$277,'QA checks'!H$393,FALSE)</f>
        <v>33</v>
      </c>
      <c r="I537" s="109">
        <f>VLOOKUP($B537,$A$255:$W$277,'QA checks'!I$393,FALSE)</f>
        <v>45</v>
      </c>
      <c r="J537" s="109">
        <f>VLOOKUP($B537,$A$255:$W$277,'QA checks'!J$393,FALSE)</f>
        <v>38</v>
      </c>
      <c r="K537" s="109">
        <f>VLOOKUP($B537,$A$255:$W$277,'QA checks'!K$393,FALSE)</f>
        <v>50</v>
      </c>
      <c r="L537" s="109">
        <f>VLOOKUP($B537,$A$255:$W$277,'QA checks'!L$393,FALSE)</f>
        <v>68</v>
      </c>
      <c r="M537" s="109">
        <f>VLOOKUP($B537,$A$255:$W$277,'QA checks'!M$393,FALSE)</f>
        <v>55</v>
      </c>
      <c r="N537" s="109">
        <f>VLOOKUP($B537,$A$255:$W$277,'QA checks'!N$393,FALSE)</f>
        <v>35</v>
      </c>
      <c r="O537" s="109">
        <f>VLOOKUP($B537,$A$255:$W$277,'QA checks'!O$393,FALSE)</f>
        <v>46</v>
      </c>
      <c r="P537" s="109">
        <f>VLOOKUP($B537,$A$255:$W$277,'QA checks'!P$393,FALSE)</f>
        <v>30</v>
      </c>
      <c r="Q537" s="109">
        <f>VLOOKUP($B537,$A$255:$W$277,'QA checks'!Q$393,FALSE)</f>
        <v>49</v>
      </c>
      <c r="R537" s="109">
        <f>VLOOKUP($B537,$A$255:$W$277,'QA checks'!R$393,FALSE)</f>
        <v>44</v>
      </c>
      <c r="S537" s="109">
        <f>VLOOKUP($B537,$A$255:$W$277,'QA checks'!S$393,FALSE)</f>
        <v>633</v>
      </c>
      <c r="T537" s="109">
        <f>VLOOKUP($B537,$A$255:$W$277,'QA checks'!T$393,FALSE)</f>
        <v>0</v>
      </c>
      <c r="U537" s="109">
        <f>VLOOKUP($B537,$A$255:$W$277,'QA checks'!U$393,FALSE)</f>
        <v>0</v>
      </c>
      <c r="V537" s="109">
        <f>VLOOKUP($B537,$A$255:$W$277,'QA checks'!V$393,FALSE)</f>
        <v>0</v>
      </c>
      <c r="W537" s="109">
        <f>VLOOKUP($B537,$A$255:$W$277,'QA checks'!W$393,FALSE)</f>
        <v>0</v>
      </c>
      <c r="Y537" s="109" t="s">
        <v>105</v>
      </c>
      <c r="Z537" s="109" t="s">
        <v>126</v>
      </c>
      <c r="AA537" s="109"/>
      <c r="AB537" s="109" t="b">
        <f>IF(D537=FIRE0902!D146,TRUE,"Error")</f>
        <v>1</v>
      </c>
      <c r="AC537" s="109" t="b">
        <f>IF(E537=FIRE0902!E146,TRUE,"Error")</f>
        <v>1</v>
      </c>
      <c r="AD537" s="109" t="b">
        <f>IF(F537=FIRE0902!F146,TRUE,"Error")</f>
        <v>1</v>
      </c>
      <c r="AE537" s="109" t="b">
        <f>IF(G537=FIRE0902!G146,TRUE,"Error")</f>
        <v>1</v>
      </c>
      <c r="AF537" s="109" t="b">
        <f>IF(H537=FIRE0902!H146,TRUE,"Error")</f>
        <v>1</v>
      </c>
      <c r="AG537" s="109" t="b">
        <f>IF(I537=FIRE0902!I146,TRUE,"Error")</f>
        <v>1</v>
      </c>
      <c r="AH537" s="109" t="b">
        <f>IF(J537=FIRE0902!J146,TRUE,"Error")</f>
        <v>1</v>
      </c>
      <c r="AI537" s="109" t="b">
        <f>IF(K537=FIRE0902!K146,TRUE,"Error")</f>
        <v>1</v>
      </c>
      <c r="AJ537" s="109" t="b">
        <f>IF(L537=FIRE0902!L146,TRUE,"Error")</f>
        <v>1</v>
      </c>
      <c r="AK537" s="109" t="b">
        <f>IF(M537=FIRE0902!M146,TRUE,"Error")</f>
        <v>1</v>
      </c>
      <c r="AL537" s="109" t="b">
        <f>IF(N537=FIRE0902!N146,TRUE,"Error")</f>
        <v>1</v>
      </c>
      <c r="AM537" s="109" t="b">
        <f>IF(O537=FIRE0902!O146,TRUE,"Error")</f>
        <v>1</v>
      </c>
      <c r="AN537" s="109" t="b">
        <f>IF(P537=FIRE0902!P146,TRUE,"Error")</f>
        <v>1</v>
      </c>
      <c r="AO537" s="109" t="b">
        <f>IF(Q537=FIRE0902!Q146,TRUE,"Error")</f>
        <v>1</v>
      </c>
      <c r="AP537" s="109" t="b">
        <f>IF(R537=FIRE0902!R146,TRUE,"Error")</f>
        <v>1</v>
      </c>
      <c r="AQ537" s="109" t="str">
        <f>IF(S537=FIRE0902!S146,TRUE,"Error")</f>
        <v>Error</v>
      </c>
      <c r="AR537" s="109" t="str">
        <f>IF(T537=FIRE0902!T146,TRUE,"Error")</f>
        <v>Error</v>
      </c>
      <c r="AS537" s="109" t="b">
        <f>IF(U537=FIRE0902!U146,TRUE,"Error")</f>
        <v>1</v>
      </c>
      <c r="AT537" s="109" t="b">
        <f>IF(V537=FIRE0902!V146,TRUE,"Error")</f>
        <v>1</v>
      </c>
      <c r="AU537" s="109" t="b">
        <f>IF(W537=FIRE0902!W146,TRUE,"Error")</f>
        <v>1</v>
      </c>
    </row>
    <row r="538" spans="1:47" x14ac:dyDescent="0.2">
      <c r="A538" s="109" t="s">
        <v>105</v>
      </c>
      <c r="B538" s="109" t="s">
        <v>127</v>
      </c>
      <c r="C538" s="109"/>
      <c r="D538" s="109">
        <f>VLOOKUP($B538,$A$255:$W$277,'QA checks'!D$393,FALSE)</f>
        <v>186</v>
      </c>
      <c r="E538" s="109">
        <f>VLOOKUP($B538,$A$255:$W$277,'QA checks'!E$393,FALSE)</f>
        <v>186</v>
      </c>
      <c r="F538" s="109">
        <f>VLOOKUP($B538,$A$255:$W$277,'QA checks'!F$393,FALSE)</f>
        <v>169</v>
      </c>
      <c r="G538" s="109">
        <f>VLOOKUP($B538,$A$255:$W$277,'QA checks'!G$393,FALSE)</f>
        <v>184</v>
      </c>
      <c r="H538" s="109">
        <f>VLOOKUP($B538,$A$255:$W$277,'QA checks'!H$393,FALSE)</f>
        <v>194</v>
      </c>
      <c r="I538" s="109">
        <f>VLOOKUP($B538,$A$255:$W$277,'QA checks'!I$393,FALSE)</f>
        <v>227</v>
      </c>
      <c r="J538" s="109">
        <f>VLOOKUP($B538,$A$255:$W$277,'QA checks'!J$393,FALSE)</f>
        <v>216</v>
      </c>
      <c r="K538" s="109">
        <f>VLOOKUP($B538,$A$255:$W$277,'QA checks'!K$393,FALSE)</f>
        <v>338</v>
      </c>
      <c r="L538" s="109">
        <f>VLOOKUP($B538,$A$255:$W$277,'QA checks'!L$393,FALSE)</f>
        <v>404</v>
      </c>
      <c r="M538" s="109">
        <f>VLOOKUP($B538,$A$255:$W$277,'QA checks'!M$393,FALSE)</f>
        <v>421</v>
      </c>
      <c r="N538" s="109">
        <f>VLOOKUP($B538,$A$255:$W$277,'QA checks'!N$393,FALSE)</f>
        <v>359</v>
      </c>
      <c r="O538" s="109">
        <f>VLOOKUP($B538,$A$255:$W$277,'QA checks'!O$393,FALSE)</f>
        <v>409</v>
      </c>
      <c r="P538" s="109">
        <f>VLOOKUP($B538,$A$255:$W$277,'QA checks'!P$393,FALSE)</f>
        <v>408</v>
      </c>
      <c r="Q538" s="109">
        <f>VLOOKUP($B538,$A$255:$W$277,'QA checks'!Q$393,FALSE)</f>
        <v>447</v>
      </c>
      <c r="R538" s="109">
        <f>VLOOKUP($B538,$A$255:$W$277,'QA checks'!R$393,FALSE)</f>
        <v>520</v>
      </c>
      <c r="S538" s="109">
        <f>VLOOKUP($B538,$A$255:$W$277,'QA checks'!S$393,FALSE)</f>
        <v>4668</v>
      </c>
      <c r="T538" s="109">
        <f>VLOOKUP($B538,$A$255:$W$277,'QA checks'!T$393,FALSE)</f>
        <v>0</v>
      </c>
      <c r="U538" s="109">
        <f>VLOOKUP($B538,$A$255:$W$277,'QA checks'!U$393,FALSE)</f>
        <v>0</v>
      </c>
      <c r="V538" s="109">
        <f>VLOOKUP($B538,$A$255:$W$277,'QA checks'!V$393,FALSE)</f>
        <v>0</v>
      </c>
      <c r="W538" s="109">
        <f>VLOOKUP($B538,$A$255:$W$277,'QA checks'!W$393,FALSE)</f>
        <v>0</v>
      </c>
      <c r="Y538" s="109" t="s">
        <v>105</v>
      </c>
      <c r="Z538" s="109" t="s">
        <v>127</v>
      </c>
      <c r="AA538" s="109"/>
      <c r="AB538" s="109" t="b">
        <f>IF(D538=FIRE0902!D147,TRUE,"Error")</f>
        <v>1</v>
      </c>
      <c r="AC538" s="109" t="b">
        <f>IF(E538=FIRE0902!E147,TRUE,"Error")</f>
        <v>1</v>
      </c>
      <c r="AD538" s="109" t="b">
        <f>IF(F538=FIRE0902!F147,TRUE,"Error")</f>
        <v>1</v>
      </c>
      <c r="AE538" s="109" t="b">
        <f>IF(G538=FIRE0902!G147,TRUE,"Error")</f>
        <v>1</v>
      </c>
      <c r="AF538" s="109" t="b">
        <f>IF(H538=FIRE0902!H147,TRUE,"Error")</f>
        <v>1</v>
      </c>
      <c r="AG538" s="109" t="b">
        <f>IF(I538=FIRE0902!I147,TRUE,"Error")</f>
        <v>1</v>
      </c>
      <c r="AH538" s="109" t="b">
        <f>IF(J538=FIRE0902!J147,TRUE,"Error")</f>
        <v>1</v>
      </c>
      <c r="AI538" s="109" t="b">
        <f>IF(K538=FIRE0902!K147,TRUE,"Error")</f>
        <v>1</v>
      </c>
      <c r="AJ538" s="109" t="b">
        <f>IF(L538=FIRE0902!L147,TRUE,"Error")</f>
        <v>1</v>
      </c>
      <c r="AK538" s="109" t="b">
        <f>IF(M538=FIRE0902!M147,TRUE,"Error")</f>
        <v>1</v>
      </c>
      <c r="AL538" s="109" t="b">
        <f>IF(N538=FIRE0902!N147,TRUE,"Error")</f>
        <v>1</v>
      </c>
      <c r="AM538" s="109" t="b">
        <f>IF(O538=FIRE0902!O147,TRUE,"Error")</f>
        <v>1</v>
      </c>
      <c r="AN538" s="109" t="b">
        <f>IF(P538=FIRE0902!P147,TRUE,"Error")</f>
        <v>1</v>
      </c>
      <c r="AO538" s="109" t="b">
        <f>IF(Q538=FIRE0902!Q147,TRUE,"Error")</f>
        <v>1</v>
      </c>
      <c r="AP538" s="109" t="b">
        <f>IF(R538=FIRE0902!R147,TRUE,"Error")</f>
        <v>1</v>
      </c>
      <c r="AQ538" s="109" t="str">
        <f>IF(S538=FIRE0902!S147,TRUE,"Error")</f>
        <v>Error</v>
      </c>
      <c r="AR538" s="109" t="str">
        <f>IF(T538=FIRE0902!T147,TRUE,"Error")</f>
        <v>Error</v>
      </c>
      <c r="AS538" s="109" t="b">
        <f>IF(U538=FIRE0902!U147,TRUE,"Error")</f>
        <v>1</v>
      </c>
      <c r="AT538" s="109" t="b">
        <f>IF(V538=FIRE0902!V147,TRUE,"Error")</f>
        <v>1</v>
      </c>
      <c r="AU538" s="109" t="b">
        <f>IF(W538=FIRE0902!W147,TRUE,"Error")</f>
        <v>1</v>
      </c>
    </row>
    <row r="539" spans="1:47" x14ac:dyDescent="0.2">
      <c r="A539" s="109" t="s">
        <v>128</v>
      </c>
      <c r="B539" s="109" t="s">
        <v>12</v>
      </c>
      <c r="C539" s="109"/>
      <c r="D539" s="109">
        <f>VLOOKUP($A539,$A$371:$V$374,'QA checks'!D$393,FALSE)</f>
        <v>5690</v>
      </c>
      <c r="E539" s="109">
        <f>VLOOKUP($A539,$A$371:$V$374,'QA checks'!E$393,FALSE)</f>
        <v>4968</v>
      </c>
      <c r="F539" s="109">
        <f>VLOOKUP($A539,$A$371:$V$374,'QA checks'!F$393,FALSE)</f>
        <v>4545</v>
      </c>
      <c r="G539" s="109">
        <f>VLOOKUP($A539,$A$371:$V$374,'QA checks'!G$393,FALSE)</f>
        <v>4171</v>
      </c>
      <c r="H539" s="109">
        <f>VLOOKUP($A539,$A$371:$V$374,'QA checks'!H$393,FALSE)</f>
        <v>3944</v>
      </c>
      <c r="I539" s="109">
        <f>VLOOKUP($A539,$A$371:$V$374,'QA checks'!I$393,FALSE)</f>
        <v>3719</v>
      </c>
      <c r="J539" s="109">
        <f>VLOOKUP($A539,$A$371:$V$374,'QA checks'!J$393,FALSE)</f>
        <v>3595</v>
      </c>
      <c r="K539" s="109">
        <f>VLOOKUP($A539,$A$371:$V$374,'QA checks'!K$393,FALSE)</f>
        <v>3374</v>
      </c>
      <c r="L539" s="109">
        <f>VLOOKUP($A539,$A$371:$V$374,'QA checks'!L$393,FALSE)</f>
        <v>3447</v>
      </c>
      <c r="M539" s="109">
        <f>VLOOKUP($A539,$A$371:$V$374,'QA checks'!M$393,FALSE)</f>
        <v>3223</v>
      </c>
      <c r="N539" s="109">
        <f>VLOOKUP($A539,$A$371:$V$374,'QA checks'!N$393,FALSE)</f>
        <v>2682</v>
      </c>
      <c r="O539" s="109">
        <f>VLOOKUP($A539,$A$371:$V$374,'QA checks'!O$393,FALSE)</f>
        <v>3110</v>
      </c>
      <c r="P539" s="109">
        <f>VLOOKUP($A539,$A$371:$V$374,'QA checks'!P$393,FALSE)</f>
        <v>3234</v>
      </c>
      <c r="Q539" s="109">
        <f>VLOOKUP($A539,$A$371:$V$374,'QA checks'!Q$393,FALSE)</f>
        <v>3274</v>
      </c>
      <c r="R539" s="109">
        <f>VLOOKUP($A539,$A$371:$V$374,'QA checks'!R$393,FALSE)</f>
        <v>3137</v>
      </c>
      <c r="S539" s="109">
        <f>VLOOKUP($A539,$A$371:$V$374,'QA checks'!S$393,FALSE)</f>
        <v>56113</v>
      </c>
      <c r="T539" s="109">
        <f>VLOOKUP($A539,$A$371:$V$374,'QA checks'!T$393,FALSE)</f>
        <v>0</v>
      </c>
      <c r="U539" s="109">
        <f>VLOOKUP($A539,$A$371:$V$374,'QA checks'!U$393,FALSE)</f>
        <v>0</v>
      </c>
      <c r="V539" s="109">
        <f>VLOOKUP($A539,$A$371:$V$374,'QA checks'!V$393,FALSE)</f>
        <v>0</v>
      </c>
      <c r="W539" s="109">
        <f>VLOOKUP($A539,$A$371:$V$374,'QA checks'!W$393,FALSE)</f>
        <v>0</v>
      </c>
      <c r="Y539" s="109" t="s">
        <v>128</v>
      </c>
      <c r="Z539" s="109" t="s">
        <v>12</v>
      </c>
      <c r="AA539" s="109"/>
      <c r="AB539" s="109" t="b">
        <f>IF(D539=FIRE0902!D148,TRUE,"Error")</f>
        <v>1</v>
      </c>
      <c r="AC539" s="109" t="b">
        <f>IF(E539=FIRE0902!E148,TRUE,"Error")</f>
        <v>1</v>
      </c>
      <c r="AD539" s="109" t="b">
        <f>IF(F539=FIRE0902!F148,TRUE,"Error")</f>
        <v>1</v>
      </c>
      <c r="AE539" s="109" t="b">
        <f>IF(G539=FIRE0902!G148,TRUE,"Error")</f>
        <v>1</v>
      </c>
      <c r="AF539" s="109" t="b">
        <f>IF(H539=FIRE0902!H148,TRUE,"Error")</f>
        <v>1</v>
      </c>
      <c r="AG539" s="109" t="b">
        <f>IF(I539=FIRE0902!I148,TRUE,"Error")</f>
        <v>1</v>
      </c>
      <c r="AH539" s="109" t="b">
        <f>IF(J539=FIRE0902!J148,TRUE,"Error")</f>
        <v>1</v>
      </c>
      <c r="AI539" s="109" t="b">
        <f>IF(K539=FIRE0902!K148,TRUE,"Error")</f>
        <v>1</v>
      </c>
      <c r="AJ539" s="109" t="b">
        <f>IF(L539=FIRE0902!L148,TRUE,"Error")</f>
        <v>1</v>
      </c>
      <c r="AK539" s="109" t="b">
        <f>IF(M539=FIRE0902!M148,TRUE,"Error")</f>
        <v>1</v>
      </c>
      <c r="AL539" s="109" t="b">
        <f>IF(N539=FIRE0902!N148,TRUE,"Error")</f>
        <v>1</v>
      </c>
      <c r="AM539" s="109" t="b">
        <f>IF(O539=FIRE0902!O148,TRUE,"Error")</f>
        <v>1</v>
      </c>
      <c r="AN539" s="109" t="b">
        <f>IF(P539=FIRE0902!P148,TRUE,"Error")</f>
        <v>1</v>
      </c>
      <c r="AO539" s="109" t="b">
        <f>IF(Q539=FIRE0902!Q148,TRUE,"Error")</f>
        <v>1</v>
      </c>
      <c r="AP539" s="109" t="b">
        <f>IF(R539=FIRE0902!R148,TRUE,"Error")</f>
        <v>1</v>
      </c>
      <c r="AQ539" s="109" t="str">
        <f>IF(S539=FIRE0902!S148,TRUE,"Error")</f>
        <v>Error</v>
      </c>
      <c r="AR539" s="109" t="str">
        <f>IF(T539=FIRE0902!T148,TRUE,"Error")</f>
        <v>Error</v>
      </c>
      <c r="AS539" s="109" t="b">
        <f>IF(U539=FIRE0902!U148,TRUE,"Error")</f>
        <v>1</v>
      </c>
      <c r="AT539" s="109" t="b">
        <f>IF(V539=FIRE0902!V148,TRUE,"Error")</f>
        <v>1</v>
      </c>
      <c r="AU539" s="109" t="b">
        <f>IF(W539=FIRE0902!W148,TRUE,"Error")</f>
        <v>1</v>
      </c>
    </row>
    <row r="540" spans="1:47" x14ac:dyDescent="0.2">
      <c r="A540" s="109" t="s">
        <v>128</v>
      </c>
      <c r="B540" s="109" t="s">
        <v>129</v>
      </c>
      <c r="C540" s="109"/>
      <c r="D540" s="109">
        <f>VLOOKUP($B540,$A$371:$V$374,'QA checks'!D$393,FALSE)</f>
        <v>526</v>
      </c>
      <c r="E540" s="109">
        <f>VLOOKUP($B540,$A$371:$V$374,'QA checks'!E$393,FALSE)</f>
        <v>448</v>
      </c>
      <c r="F540" s="109">
        <f>VLOOKUP($B540,$A$371:$V$374,'QA checks'!F$393,FALSE)</f>
        <v>431</v>
      </c>
      <c r="G540" s="109">
        <f>VLOOKUP($B540,$A$371:$V$374,'QA checks'!G$393,FALSE)</f>
        <v>374</v>
      </c>
      <c r="H540" s="109">
        <f>VLOOKUP($B540,$A$371:$V$374,'QA checks'!H$393,FALSE)</f>
        <v>353</v>
      </c>
      <c r="I540" s="109">
        <f>VLOOKUP($B540,$A$371:$V$374,'QA checks'!I$393,FALSE)</f>
        <v>290</v>
      </c>
      <c r="J540" s="109">
        <f>VLOOKUP($B540,$A$371:$V$374,'QA checks'!J$393,FALSE)</f>
        <v>329</v>
      </c>
      <c r="K540" s="109">
        <f>VLOOKUP($B540,$A$371:$V$374,'QA checks'!K$393,FALSE)</f>
        <v>324</v>
      </c>
      <c r="L540" s="109">
        <f>VLOOKUP($B540,$A$371:$V$374,'QA checks'!L$393,FALSE)</f>
        <v>314</v>
      </c>
      <c r="M540" s="109">
        <f>VLOOKUP($B540,$A$371:$V$374,'QA checks'!M$393,FALSE)</f>
        <v>316</v>
      </c>
      <c r="N540" s="109">
        <f>VLOOKUP($B540,$A$371:$V$374,'QA checks'!N$393,FALSE)</f>
        <v>255</v>
      </c>
      <c r="O540" s="109">
        <f>VLOOKUP($B540,$A$371:$V$374,'QA checks'!O$393,FALSE)</f>
        <v>270</v>
      </c>
      <c r="P540" s="109">
        <f>VLOOKUP($B540,$A$371:$V$374,'QA checks'!P$393,FALSE)</f>
        <v>250</v>
      </c>
      <c r="Q540" s="109">
        <f>VLOOKUP($B540,$A$371:$V$374,'QA checks'!Q$393,FALSE)</f>
        <v>289</v>
      </c>
      <c r="R540" s="109">
        <f>VLOOKUP($B540,$A$371:$V$374,'QA checks'!R$393,FALSE)</f>
        <v>219</v>
      </c>
      <c r="S540" s="109">
        <f>VLOOKUP($B540,$A$371:$V$374,'QA checks'!S$393,FALSE)</f>
        <v>4988</v>
      </c>
      <c r="T540" s="109">
        <f>VLOOKUP($B540,$A$371:$V$374,'QA checks'!T$393,FALSE)</f>
        <v>0</v>
      </c>
      <c r="U540" s="109">
        <f>VLOOKUP($B540,$A$371:$V$374,'QA checks'!U$393,FALSE)</f>
        <v>0</v>
      </c>
      <c r="V540" s="109">
        <f>VLOOKUP($B540,$A$371:$V$374,'QA checks'!V$393,FALSE)</f>
        <v>0</v>
      </c>
      <c r="W540" s="109">
        <f>VLOOKUP($B540,$A$371:$V$374,'QA checks'!W$393,FALSE)</f>
        <v>0</v>
      </c>
      <c r="Y540" s="109" t="s">
        <v>128</v>
      </c>
      <c r="Z540" s="109" t="s">
        <v>129</v>
      </c>
      <c r="AA540" s="109"/>
      <c r="AB540" s="109" t="b">
        <f>IF(D540=FIRE0902!D149,TRUE,"Error")</f>
        <v>1</v>
      </c>
      <c r="AC540" s="109" t="b">
        <f>IF(E540=FIRE0902!E149,TRUE,"Error")</f>
        <v>1</v>
      </c>
      <c r="AD540" s="109" t="b">
        <f>IF(F540=FIRE0902!F149,TRUE,"Error")</f>
        <v>1</v>
      </c>
      <c r="AE540" s="109" t="b">
        <f>IF(G540=FIRE0902!G149,TRUE,"Error")</f>
        <v>1</v>
      </c>
      <c r="AF540" s="109" t="b">
        <f>IF(H540=FIRE0902!H149,TRUE,"Error")</f>
        <v>1</v>
      </c>
      <c r="AG540" s="109" t="b">
        <f>IF(I540=FIRE0902!I149,TRUE,"Error")</f>
        <v>1</v>
      </c>
      <c r="AH540" s="109" t="b">
        <f>IF(J540=FIRE0902!J149,TRUE,"Error")</f>
        <v>1</v>
      </c>
      <c r="AI540" s="109" t="b">
        <f>IF(K540=FIRE0902!K149,TRUE,"Error")</f>
        <v>1</v>
      </c>
      <c r="AJ540" s="109" t="b">
        <f>IF(L540=FIRE0902!L149,TRUE,"Error")</f>
        <v>1</v>
      </c>
      <c r="AK540" s="109" t="b">
        <f>IF(M540=FIRE0902!M149,TRUE,"Error")</f>
        <v>1</v>
      </c>
      <c r="AL540" s="109" t="b">
        <f>IF(N540=FIRE0902!N149,TRUE,"Error")</f>
        <v>1</v>
      </c>
      <c r="AM540" s="109" t="b">
        <f>IF(O540=FIRE0902!O149,TRUE,"Error")</f>
        <v>1</v>
      </c>
      <c r="AN540" s="109" t="b">
        <f>IF(P540=FIRE0902!P149,TRUE,"Error")</f>
        <v>1</v>
      </c>
      <c r="AO540" s="109" t="b">
        <f>IF(Q540=FIRE0902!Q149,TRUE,"Error")</f>
        <v>1</v>
      </c>
      <c r="AP540" s="109" t="b">
        <f>IF(R540=FIRE0902!R149,TRUE,"Error")</f>
        <v>1</v>
      </c>
      <c r="AQ540" s="109" t="str">
        <f>IF(S540=FIRE0902!S149,TRUE,"Error")</f>
        <v>Error</v>
      </c>
      <c r="AR540" s="109" t="str">
        <f>IF(T540=FIRE0902!T149,TRUE,"Error")</f>
        <v>Error</v>
      </c>
      <c r="AS540" s="109" t="b">
        <f>IF(U540=FIRE0902!U149,TRUE,"Error")</f>
        <v>1</v>
      </c>
      <c r="AT540" s="109" t="b">
        <f>IF(V540=FIRE0902!V149,TRUE,"Error")</f>
        <v>1</v>
      </c>
      <c r="AU540" s="109" t="b">
        <f>IF(W540=FIRE0902!W149,TRUE,"Error")</f>
        <v>1</v>
      </c>
    </row>
    <row r="541" spans="1:47" x14ac:dyDescent="0.2">
      <c r="A541" s="109" t="s">
        <v>128</v>
      </c>
      <c r="B541" s="109" t="s">
        <v>130</v>
      </c>
      <c r="C541" s="109"/>
      <c r="D541" s="109">
        <f>VLOOKUP($B541,$A$371:$V$374,'QA checks'!D$393,FALSE)</f>
        <v>3299</v>
      </c>
      <c r="E541" s="109">
        <f>VLOOKUP($B541,$A$371:$V$374,'QA checks'!E$393,FALSE)</f>
        <v>2838</v>
      </c>
      <c r="F541" s="109">
        <f>VLOOKUP($B541,$A$371:$V$374,'QA checks'!F$393,FALSE)</f>
        <v>2596</v>
      </c>
      <c r="G541" s="109">
        <f>VLOOKUP($B541,$A$371:$V$374,'QA checks'!G$393,FALSE)</f>
        <v>2516</v>
      </c>
      <c r="H541" s="109">
        <f>VLOOKUP($B541,$A$371:$V$374,'QA checks'!H$393,FALSE)</f>
        <v>2362</v>
      </c>
      <c r="I541" s="109">
        <f>VLOOKUP($B541,$A$371:$V$374,'QA checks'!I$393,FALSE)</f>
        <v>2236</v>
      </c>
      <c r="J541" s="109">
        <f>VLOOKUP($B541,$A$371:$V$374,'QA checks'!J$393,FALSE)</f>
        <v>2105</v>
      </c>
      <c r="K541" s="109">
        <f>VLOOKUP($B541,$A$371:$V$374,'QA checks'!K$393,FALSE)</f>
        <v>1909</v>
      </c>
      <c r="L541" s="109">
        <f>VLOOKUP($B541,$A$371:$V$374,'QA checks'!L$393,FALSE)</f>
        <v>1908</v>
      </c>
      <c r="M541" s="109">
        <f>VLOOKUP($B541,$A$371:$V$374,'QA checks'!M$393,FALSE)</f>
        <v>1765</v>
      </c>
      <c r="N541" s="109">
        <f>VLOOKUP($B541,$A$371:$V$374,'QA checks'!N$393,FALSE)</f>
        <v>1290</v>
      </c>
      <c r="O541" s="109">
        <f>VLOOKUP($B541,$A$371:$V$374,'QA checks'!O$393,FALSE)</f>
        <v>1613</v>
      </c>
      <c r="P541" s="109">
        <f>VLOOKUP($B541,$A$371:$V$374,'QA checks'!P$393,FALSE)</f>
        <v>1478</v>
      </c>
      <c r="Q541" s="109">
        <f>VLOOKUP($B541,$A$371:$V$374,'QA checks'!Q$393,FALSE)</f>
        <v>1442</v>
      </c>
      <c r="R541" s="109">
        <f>VLOOKUP($B541,$A$371:$V$374,'QA checks'!R$393,FALSE)</f>
        <v>1415</v>
      </c>
      <c r="S541" s="109">
        <f>VLOOKUP($B541,$A$371:$V$374,'QA checks'!S$393,FALSE)</f>
        <v>30772</v>
      </c>
      <c r="T541" s="109">
        <f>VLOOKUP($B541,$A$371:$V$374,'QA checks'!T$393,FALSE)</f>
        <v>0</v>
      </c>
      <c r="U541" s="109">
        <f>VLOOKUP($B541,$A$371:$V$374,'QA checks'!U$393,FALSE)</f>
        <v>0</v>
      </c>
      <c r="V541" s="109">
        <f>VLOOKUP($B541,$A$371:$V$374,'QA checks'!V$393,FALSE)</f>
        <v>0</v>
      </c>
      <c r="W541" s="109">
        <f>VLOOKUP($B541,$A$371:$V$374,'QA checks'!W$393,FALSE)</f>
        <v>0</v>
      </c>
      <c r="Y541" s="109" t="s">
        <v>128</v>
      </c>
      <c r="Z541" s="109" t="s">
        <v>130</v>
      </c>
      <c r="AA541" s="109"/>
      <c r="AB541" s="109" t="b">
        <f>IF(D541=FIRE0902!D150,TRUE,"Error")</f>
        <v>1</v>
      </c>
      <c r="AC541" s="109" t="b">
        <f>IF(E541=FIRE0902!E150,TRUE,"Error")</f>
        <v>1</v>
      </c>
      <c r="AD541" s="109" t="b">
        <f>IF(F541=FIRE0902!F150,TRUE,"Error")</f>
        <v>1</v>
      </c>
      <c r="AE541" s="109" t="b">
        <f>IF(G541=FIRE0902!G150,TRUE,"Error")</f>
        <v>1</v>
      </c>
      <c r="AF541" s="109" t="b">
        <f>IF(H541=FIRE0902!H150,TRUE,"Error")</f>
        <v>1</v>
      </c>
      <c r="AG541" s="109" t="b">
        <f>IF(I541=FIRE0902!I150,TRUE,"Error")</f>
        <v>1</v>
      </c>
      <c r="AH541" s="109" t="b">
        <f>IF(J541=FIRE0902!J150,TRUE,"Error")</f>
        <v>1</v>
      </c>
      <c r="AI541" s="109" t="b">
        <f>IF(K541=FIRE0902!K150,TRUE,"Error")</f>
        <v>1</v>
      </c>
      <c r="AJ541" s="109" t="b">
        <f>IF(L541=FIRE0902!L150,TRUE,"Error")</f>
        <v>1</v>
      </c>
      <c r="AK541" s="109" t="b">
        <f>IF(M541=FIRE0902!M150,TRUE,"Error")</f>
        <v>1</v>
      </c>
      <c r="AL541" s="109" t="b">
        <f>IF(N541=FIRE0902!N150,TRUE,"Error")</f>
        <v>1</v>
      </c>
      <c r="AM541" s="109" t="b">
        <f>IF(O541=FIRE0902!O150,TRUE,"Error")</f>
        <v>1</v>
      </c>
      <c r="AN541" s="109" t="b">
        <f>IF(P541=FIRE0902!P150,TRUE,"Error")</f>
        <v>1</v>
      </c>
      <c r="AO541" s="109" t="b">
        <f>IF(Q541=FIRE0902!Q150,TRUE,"Error")</f>
        <v>1</v>
      </c>
      <c r="AP541" s="109" t="b">
        <f>IF(R541=FIRE0902!R150,TRUE,"Error")</f>
        <v>1</v>
      </c>
      <c r="AQ541" s="109" t="str">
        <f>IF(S541=FIRE0902!S150,TRUE,"Error")</f>
        <v>Error</v>
      </c>
      <c r="AR541" s="109" t="str">
        <f>IF(T541=FIRE0902!T150,TRUE,"Error")</f>
        <v>Error</v>
      </c>
      <c r="AS541" s="109" t="b">
        <f>IF(U541=FIRE0902!U150,TRUE,"Error")</f>
        <v>1</v>
      </c>
      <c r="AT541" s="109" t="b">
        <f>IF(V541=FIRE0902!V150,TRUE,"Error")</f>
        <v>1</v>
      </c>
      <c r="AU541" s="109" t="b">
        <f>IF(W541=FIRE0902!W150,TRUE,"Error")</f>
        <v>1</v>
      </c>
    </row>
    <row r="542" spans="1:47" x14ac:dyDescent="0.2">
      <c r="A542" s="109" t="s">
        <v>128</v>
      </c>
      <c r="B542" s="109" t="s">
        <v>23</v>
      </c>
      <c r="C542" s="109"/>
      <c r="D542" s="109">
        <f>VLOOKUP($B542,$A$371:$V$374,'QA checks'!D$393,FALSE)</f>
        <v>1865</v>
      </c>
      <c r="E542" s="109">
        <f>VLOOKUP($B542,$A$371:$V$374,'QA checks'!E$393,FALSE)</f>
        <v>1682</v>
      </c>
      <c r="F542" s="109">
        <f>VLOOKUP($B542,$A$371:$V$374,'QA checks'!F$393,FALSE)</f>
        <v>1518</v>
      </c>
      <c r="G542" s="109">
        <f>VLOOKUP($B542,$A$371:$V$374,'QA checks'!G$393,FALSE)</f>
        <v>1281</v>
      </c>
      <c r="H542" s="109">
        <f>VLOOKUP($B542,$A$371:$V$374,'QA checks'!H$393,FALSE)</f>
        <v>1229</v>
      </c>
      <c r="I542" s="109">
        <f>VLOOKUP($B542,$A$371:$V$374,'QA checks'!I$393,FALSE)</f>
        <v>1193</v>
      </c>
      <c r="J542" s="109">
        <f>VLOOKUP($B542,$A$371:$V$374,'QA checks'!J$393,FALSE)</f>
        <v>1161</v>
      </c>
      <c r="K542" s="109">
        <f>VLOOKUP($B542,$A$371:$V$374,'QA checks'!K$393,FALSE)</f>
        <v>1141</v>
      </c>
      <c r="L542" s="109">
        <f>VLOOKUP($B542,$A$371:$V$374,'QA checks'!L$393,FALSE)</f>
        <v>1225</v>
      </c>
      <c r="M542" s="109">
        <f>VLOOKUP($B542,$A$371:$V$374,'QA checks'!M$393,FALSE)</f>
        <v>1142</v>
      </c>
      <c r="N542" s="109">
        <f>VLOOKUP($B542,$A$371:$V$374,'QA checks'!N$393,FALSE)</f>
        <v>1137</v>
      </c>
      <c r="O542" s="109">
        <f>VLOOKUP($B542,$A$371:$V$374,'QA checks'!O$393,FALSE)</f>
        <v>1227</v>
      </c>
      <c r="P542" s="109">
        <f>VLOOKUP($B542,$A$371:$V$374,'QA checks'!P$393,FALSE)</f>
        <v>1506</v>
      </c>
      <c r="Q542" s="109">
        <f>VLOOKUP($B542,$A$371:$V$374,'QA checks'!Q$393,FALSE)</f>
        <v>1543</v>
      </c>
      <c r="R542" s="109">
        <f>VLOOKUP($B542,$A$371:$V$374,'QA checks'!R$393,FALSE)</f>
        <v>1503</v>
      </c>
      <c r="S542" s="109">
        <f>VLOOKUP($B542,$A$371:$V$374,'QA checks'!S$393,FALSE)</f>
        <v>20353</v>
      </c>
      <c r="T542" s="109">
        <f>VLOOKUP($B542,$A$371:$V$374,'QA checks'!T$393,FALSE)</f>
        <v>0</v>
      </c>
      <c r="U542" s="109">
        <f>VLOOKUP($B542,$A$371:$V$374,'QA checks'!U$393,FALSE)</f>
        <v>0</v>
      </c>
      <c r="V542" s="109">
        <f>VLOOKUP($B542,$A$371:$V$374,'QA checks'!V$393,FALSE)</f>
        <v>0</v>
      </c>
      <c r="W542" s="109">
        <f>VLOOKUP($B542,$A$371:$V$374,'QA checks'!W$393,FALSE)</f>
        <v>0</v>
      </c>
      <c r="Y542" s="109" t="s">
        <v>128</v>
      </c>
      <c r="Z542" s="109" t="s">
        <v>23</v>
      </c>
      <c r="AA542" s="109"/>
      <c r="AB542" s="109" t="b">
        <f>IF(D542=FIRE0902!D151,TRUE,"Error")</f>
        <v>1</v>
      </c>
      <c r="AC542" s="109" t="b">
        <f>IF(E542=FIRE0902!E151,TRUE,"Error")</f>
        <v>1</v>
      </c>
      <c r="AD542" s="109" t="b">
        <f>IF(F542=FIRE0902!F151,TRUE,"Error")</f>
        <v>1</v>
      </c>
      <c r="AE542" s="109" t="b">
        <f>IF(G542=FIRE0902!G151,TRUE,"Error")</f>
        <v>1</v>
      </c>
      <c r="AF542" s="109" t="b">
        <f>IF(H542=FIRE0902!H151,TRUE,"Error")</f>
        <v>1</v>
      </c>
      <c r="AG542" s="109" t="b">
        <f>IF(I542=FIRE0902!I151,TRUE,"Error")</f>
        <v>1</v>
      </c>
      <c r="AH542" s="109" t="b">
        <f>IF(J542=FIRE0902!J151,TRUE,"Error")</f>
        <v>1</v>
      </c>
      <c r="AI542" s="109" t="b">
        <f>IF(K542=FIRE0902!K151,TRUE,"Error")</f>
        <v>1</v>
      </c>
      <c r="AJ542" s="109" t="b">
        <f>IF(L542=FIRE0902!L151,TRUE,"Error")</f>
        <v>1</v>
      </c>
      <c r="AK542" s="109" t="b">
        <f>IF(M542=FIRE0902!M151,TRUE,"Error")</f>
        <v>1</v>
      </c>
      <c r="AL542" s="109" t="b">
        <f>IF(N542=FIRE0902!N151,TRUE,"Error")</f>
        <v>1</v>
      </c>
      <c r="AM542" s="109" t="b">
        <f>IF(O542=FIRE0902!O151,TRUE,"Error")</f>
        <v>1</v>
      </c>
      <c r="AN542" s="109" t="b">
        <f>IF(P542=FIRE0902!P151,TRUE,"Error")</f>
        <v>1</v>
      </c>
      <c r="AO542" s="109" t="b">
        <f>IF(Q542=FIRE0902!Q151,TRUE,"Error")</f>
        <v>1</v>
      </c>
      <c r="AP542" s="109" t="b">
        <f>IF(R542=FIRE0902!R151,TRUE,"Error")</f>
        <v>1</v>
      </c>
      <c r="AQ542" s="109" t="str">
        <f>IF(S542=FIRE0902!S151,TRUE,"Error")</f>
        <v>Error</v>
      </c>
      <c r="AR542" s="109" t="str">
        <f>IF(T542=FIRE0902!T151,TRUE,"Error")</f>
        <v>Error</v>
      </c>
      <c r="AS542" s="109" t="b">
        <f>IF(U542=FIRE0902!U151,TRUE,"Error")</f>
        <v>1</v>
      </c>
      <c r="AT542" s="109" t="b">
        <f>IF(V542=FIRE0902!V151,TRUE,"Error")</f>
        <v>1</v>
      </c>
      <c r="AU542" s="109" t="b">
        <f>IF(W542=FIRE0902!W151,TRUE,"Error")</f>
        <v>1</v>
      </c>
    </row>
    <row r="543" spans="1:47" x14ac:dyDescent="0.2">
      <c r="A543" s="109" t="s">
        <v>131</v>
      </c>
      <c r="B543" s="109" t="s">
        <v>12</v>
      </c>
      <c r="C543" s="109"/>
      <c r="D543" s="109">
        <f>VLOOKUP($A543,$A$285:$V$292,'QA checks'!D$393,FALSE)</f>
        <v>3317</v>
      </c>
      <c r="E543" s="109">
        <f>VLOOKUP($A543,$A$285:$V$292,'QA checks'!E$393,FALSE)</f>
        <v>3252</v>
      </c>
      <c r="F543" s="109">
        <f>VLOOKUP($A543,$A$285:$V$292,'QA checks'!F$393,FALSE)</f>
        <v>3285</v>
      </c>
      <c r="G543" s="109">
        <f>VLOOKUP($A543,$A$285:$V$292,'QA checks'!G$393,FALSE)</f>
        <v>6447</v>
      </c>
      <c r="H543" s="109">
        <f>VLOOKUP($A543,$A$285:$V$292,'QA checks'!H$393,FALSE)</f>
        <v>2929</v>
      </c>
      <c r="I543" s="109">
        <f>VLOOKUP($A543,$A$285:$V$292,'QA checks'!I$393,FALSE)</f>
        <v>4219</v>
      </c>
      <c r="J543" s="109">
        <f>VLOOKUP($A543,$A$285:$V$292,'QA checks'!J$393,FALSE)</f>
        <v>3531</v>
      </c>
      <c r="K543" s="109">
        <f>VLOOKUP($A543,$A$285:$V$292,'QA checks'!K$393,FALSE)</f>
        <v>3565</v>
      </c>
      <c r="L543" s="109">
        <f>VLOOKUP($A543,$A$285:$V$292,'QA checks'!L$393,FALSE)</f>
        <v>3674</v>
      </c>
      <c r="M543" s="109">
        <f>VLOOKUP($A543,$A$285:$V$292,'QA checks'!M$393,FALSE)</f>
        <v>4766</v>
      </c>
      <c r="N543" s="109">
        <f>VLOOKUP($A543,$A$285:$V$292,'QA checks'!N$393,FALSE)</f>
        <v>3739</v>
      </c>
      <c r="O543" s="109">
        <f>VLOOKUP($A543,$A$285:$V$292,'QA checks'!O$393,FALSE)</f>
        <v>7064</v>
      </c>
      <c r="P543" s="109">
        <f>VLOOKUP($A543,$A$285:$V$292,'QA checks'!P$393,FALSE)</f>
        <v>3423</v>
      </c>
      <c r="Q543" s="109">
        <f>VLOOKUP($A543,$A$285:$V$292,'QA checks'!Q$393,FALSE)</f>
        <v>4657</v>
      </c>
      <c r="R543" s="109">
        <f>VLOOKUP($A543,$A$285:$V$292,'QA checks'!R$393,FALSE)</f>
        <v>4833</v>
      </c>
      <c r="S543" s="109">
        <f>VLOOKUP($A543,$A$285:$V$292,'QA checks'!S$393,FALSE)</f>
        <v>62701</v>
      </c>
      <c r="T543" s="109">
        <f>VLOOKUP($A543,$A$285:$V$292,'QA checks'!T$393,FALSE)</f>
        <v>0</v>
      </c>
      <c r="U543" s="109">
        <f>VLOOKUP($A543,$A$285:$V$292,'QA checks'!U$393,FALSE)</f>
        <v>0</v>
      </c>
      <c r="V543" s="109">
        <f>VLOOKUP($A543,$A$285:$V$292,'QA checks'!V$393,FALSE)</f>
        <v>0</v>
      </c>
      <c r="W543" s="109">
        <f>VLOOKUP($A543,$A$285:$V$292,'QA checks'!W$393,FALSE)</f>
        <v>0</v>
      </c>
      <c r="Y543" s="109" t="s">
        <v>131</v>
      </c>
      <c r="Z543" s="109" t="s">
        <v>12</v>
      </c>
      <c r="AA543" s="109"/>
      <c r="AB543" s="109" t="b">
        <f>IF(D543=FIRE0902!D152,TRUE,"Error")</f>
        <v>1</v>
      </c>
      <c r="AC543" s="109" t="b">
        <f>IF(E543=FIRE0902!E152,TRUE,"Error")</f>
        <v>1</v>
      </c>
      <c r="AD543" s="109" t="b">
        <f>IF(F543=FIRE0902!F152,TRUE,"Error")</f>
        <v>1</v>
      </c>
      <c r="AE543" s="109" t="b">
        <f>IF(G543=FIRE0902!G152,TRUE,"Error")</f>
        <v>1</v>
      </c>
      <c r="AF543" s="109" t="b">
        <f>IF(H543=FIRE0902!H152,TRUE,"Error")</f>
        <v>1</v>
      </c>
      <c r="AG543" s="109" t="b">
        <f>IF(I543=FIRE0902!I152,TRUE,"Error")</f>
        <v>1</v>
      </c>
      <c r="AH543" s="109" t="b">
        <f>IF(J543=FIRE0902!J152,TRUE,"Error")</f>
        <v>1</v>
      </c>
      <c r="AI543" s="109" t="b">
        <f>IF(K543=FIRE0902!K152,TRUE,"Error")</f>
        <v>1</v>
      </c>
      <c r="AJ543" s="109" t="b">
        <f>IF(L543=FIRE0902!L152,TRUE,"Error")</f>
        <v>1</v>
      </c>
      <c r="AK543" s="109" t="b">
        <f>IF(M543=FIRE0902!M152,TRUE,"Error")</f>
        <v>1</v>
      </c>
      <c r="AL543" s="109" t="b">
        <f>IF(N543=FIRE0902!N152,TRUE,"Error")</f>
        <v>1</v>
      </c>
      <c r="AM543" s="109" t="b">
        <f>IF(O543=FIRE0902!O152,TRUE,"Error")</f>
        <v>1</v>
      </c>
      <c r="AN543" s="109" t="b">
        <f>IF(P543=FIRE0902!P152,TRUE,"Error")</f>
        <v>1</v>
      </c>
      <c r="AO543" s="109" t="b">
        <f>IF(Q543=FIRE0902!Q152,TRUE,"Error")</f>
        <v>1</v>
      </c>
      <c r="AP543" s="109" t="b">
        <f>IF(R543=FIRE0902!R152,TRUE,"Error")</f>
        <v>1</v>
      </c>
      <c r="AQ543" s="109" t="str">
        <f>IF(S543=FIRE0902!S152,TRUE,"Error")</f>
        <v>Error</v>
      </c>
      <c r="AR543" s="109" t="str">
        <f>IF(T543=FIRE0902!T152,TRUE,"Error")</f>
        <v>Error</v>
      </c>
      <c r="AS543" s="109" t="b">
        <f>IF(U543=FIRE0902!U152,TRUE,"Error")</f>
        <v>1</v>
      </c>
      <c r="AT543" s="109" t="b">
        <f>IF(V543=FIRE0902!V152,TRUE,"Error")</f>
        <v>1</v>
      </c>
      <c r="AU543" s="109" t="b">
        <f>IF(W543=FIRE0902!W152,TRUE,"Error")</f>
        <v>1</v>
      </c>
    </row>
    <row r="544" spans="1:47" x14ac:dyDescent="0.2">
      <c r="A544" s="109" t="s">
        <v>131</v>
      </c>
      <c r="B544" s="109" t="s">
        <v>132</v>
      </c>
      <c r="C544" s="109"/>
      <c r="D544" s="109">
        <f>VLOOKUP($B544,$A$285:$V$292,'QA checks'!D$393,FALSE)</f>
        <v>1322</v>
      </c>
      <c r="E544" s="109">
        <f>VLOOKUP($B544,$A$285:$V$292,'QA checks'!E$393,FALSE)</f>
        <v>1456</v>
      </c>
      <c r="F544" s="109">
        <f>VLOOKUP($B544,$A$285:$V$292,'QA checks'!F$393,FALSE)</f>
        <v>1371</v>
      </c>
      <c r="G544" s="109">
        <f>VLOOKUP($B544,$A$285:$V$292,'QA checks'!G$393,FALSE)</f>
        <v>3621</v>
      </c>
      <c r="H544" s="109">
        <f>VLOOKUP($B544,$A$285:$V$292,'QA checks'!H$393,FALSE)</f>
        <v>1366</v>
      </c>
      <c r="I544" s="109">
        <f>VLOOKUP($B544,$A$285:$V$292,'QA checks'!I$393,FALSE)</f>
        <v>2269</v>
      </c>
      <c r="J544" s="109">
        <f>VLOOKUP($B544,$A$285:$V$292,'QA checks'!J$393,FALSE)</f>
        <v>1693</v>
      </c>
      <c r="K544" s="109">
        <f>VLOOKUP($B544,$A$285:$V$292,'QA checks'!K$393,FALSE)</f>
        <v>1574</v>
      </c>
      <c r="L544" s="109">
        <f>VLOOKUP($B544,$A$285:$V$292,'QA checks'!L$393,FALSE)</f>
        <v>1735</v>
      </c>
      <c r="M544" s="109">
        <f>VLOOKUP($B544,$A$285:$V$292,'QA checks'!M$393,FALSE)</f>
        <v>2348</v>
      </c>
      <c r="N544" s="109">
        <f>VLOOKUP($B544,$A$285:$V$292,'QA checks'!N$393,FALSE)</f>
        <v>1652</v>
      </c>
      <c r="O544" s="109">
        <f>VLOOKUP($B544,$A$285:$V$292,'QA checks'!O$393,FALSE)</f>
        <v>3918</v>
      </c>
      <c r="P544" s="109">
        <f>VLOOKUP($B544,$A$285:$V$292,'QA checks'!P$393,FALSE)</f>
        <v>1430</v>
      </c>
      <c r="Q544" s="109">
        <f>VLOOKUP($B544,$A$285:$V$292,'QA checks'!Q$393,FALSE)</f>
        <v>2097</v>
      </c>
      <c r="R544" s="109">
        <f>VLOOKUP($B544,$A$285:$V$292,'QA checks'!R$393,FALSE)</f>
        <v>2190</v>
      </c>
      <c r="S544" s="109">
        <f>VLOOKUP($B544,$A$285:$V$292,'QA checks'!S$393,FALSE)</f>
        <v>30042</v>
      </c>
      <c r="T544" s="109">
        <f>VLOOKUP($B544,$A$285:$V$292,'QA checks'!T$393,FALSE)</f>
        <v>0</v>
      </c>
      <c r="U544" s="109">
        <f>VLOOKUP($B544,$A$285:$V$292,'QA checks'!U$393,FALSE)</f>
        <v>0</v>
      </c>
      <c r="V544" s="109">
        <f>VLOOKUP($B544,$A$285:$V$292,'QA checks'!V$393,FALSE)</f>
        <v>0</v>
      </c>
      <c r="W544" s="109">
        <f>VLOOKUP($B544,$A$285:$V$292,'QA checks'!W$393,FALSE)</f>
        <v>0</v>
      </c>
      <c r="Y544" s="109" t="s">
        <v>131</v>
      </c>
      <c r="Z544" s="109" t="s">
        <v>132</v>
      </c>
      <c r="AA544" s="109"/>
      <c r="AB544" s="109" t="b">
        <f>IF(D544=FIRE0902!D153,TRUE,"Error")</f>
        <v>1</v>
      </c>
      <c r="AC544" s="109" t="b">
        <f>IF(E544=FIRE0902!E153,TRUE,"Error")</f>
        <v>1</v>
      </c>
      <c r="AD544" s="109" t="b">
        <f>IF(F544=FIRE0902!F153,TRUE,"Error")</f>
        <v>1</v>
      </c>
      <c r="AE544" s="109" t="b">
        <f>IF(G544=FIRE0902!G153,TRUE,"Error")</f>
        <v>1</v>
      </c>
      <c r="AF544" s="109" t="b">
        <f>IF(H544=FIRE0902!H153,TRUE,"Error")</f>
        <v>1</v>
      </c>
      <c r="AG544" s="109" t="b">
        <f>IF(I544=FIRE0902!I153,TRUE,"Error")</f>
        <v>1</v>
      </c>
      <c r="AH544" s="109" t="b">
        <f>IF(J544=FIRE0902!J153,TRUE,"Error")</f>
        <v>1</v>
      </c>
      <c r="AI544" s="109" t="b">
        <f>IF(K544=FIRE0902!K153,TRUE,"Error")</f>
        <v>1</v>
      </c>
      <c r="AJ544" s="109" t="b">
        <f>IF(L544=FIRE0902!L153,TRUE,"Error")</f>
        <v>1</v>
      </c>
      <c r="AK544" s="109" t="b">
        <f>IF(M544=FIRE0902!M153,TRUE,"Error")</f>
        <v>1</v>
      </c>
      <c r="AL544" s="109" t="b">
        <f>IF(N544=FIRE0902!N153,TRUE,"Error")</f>
        <v>1</v>
      </c>
      <c r="AM544" s="109" t="b">
        <f>IF(O544=FIRE0902!O153,TRUE,"Error")</f>
        <v>1</v>
      </c>
      <c r="AN544" s="109" t="b">
        <f>IF(P544=FIRE0902!P153,TRUE,"Error")</f>
        <v>1</v>
      </c>
      <c r="AO544" s="109" t="b">
        <f>IF(Q544=FIRE0902!Q153,TRUE,"Error")</f>
        <v>1</v>
      </c>
      <c r="AP544" s="109" t="b">
        <f>IF(R544=FIRE0902!R153,TRUE,"Error")</f>
        <v>1</v>
      </c>
      <c r="AQ544" s="109" t="str">
        <f>IF(S544=FIRE0902!S153,TRUE,"Error")</f>
        <v>Error</v>
      </c>
      <c r="AR544" s="109" t="str">
        <f>IF(T544=FIRE0902!T153,TRUE,"Error")</f>
        <v>Error</v>
      </c>
      <c r="AS544" s="109" t="b">
        <f>IF(U544=FIRE0902!U153,TRUE,"Error")</f>
        <v>1</v>
      </c>
      <c r="AT544" s="109" t="b">
        <f>IF(V544=FIRE0902!V153,TRUE,"Error")</f>
        <v>1</v>
      </c>
      <c r="AU544" s="109" t="b">
        <f>IF(W544=FIRE0902!W153,TRUE,"Error")</f>
        <v>1</v>
      </c>
    </row>
    <row r="545" spans="1:47" x14ac:dyDescent="0.2">
      <c r="A545" s="109" t="s">
        <v>131</v>
      </c>
      <c r="B545" s="109" t="s">
        <v>133</v>
      </c>
      <c r="C545" s="109"/>
      <c r="D545" s="109">
        <f>VLOOKUP($B545,$A$285:$V$292,'QA checks'!D$393,FALSE)</f>
        <v>107</v>
      </c>
      <c r="E545" s="109">
        <f>VLOOKUP($B545,$A$285:$V$292,'QA checks'!E$393,FALSE)</f>
        <v>118</v>
      </c>
      <c r="F545" s="109">
        <f>VLOOKUP($B545,$A$285:$V$292,'QA checks'!F$393,FALSE)</f>
        <v>173</v>
      </c>
      <c r="G545" s="109">
        <f>VLOOKUP($B545,$A$285:$V$292,'QA checks'!G$393,FALSE)</f>
        <v>305</v>
      </c>
      <c r="H545" s="109">
        <f>VLOOKUP($B545,$A$285:$V$292,'QA checks'!H$393,FALSE)</f>
        <v>130</v>
      </c>
      <c r="I545" s="109">
        <f>VLOOKUP($B545,$A$285:$V$292,'QA checks'!I$393,FALSE)</f>
        <v>201</v>
      </c>
      <c r="J545" s="109">
        <f>VLOOKUP($B545,$A$285:$V$292,'QA checks'!J$393,FALSE)</f>
        <v>194</v>
      </c>
      <c r="K545" s="109">
        <f>VLOOKUP($B545,$A$285:$V$292,'QA checks'!K$393,FALSE)</f>
        <v>206</v>
      </c>
      <c r="L545" s="109">
        <f>VLOOKUP($B545,$A$285:$V$292,'QA checks'!L$393,FALSE)</f>
        <v>187</v>
      </c>
      <c r="M545" s="109">
        <f>VLOOKUP($B545,$A$285:$V$292,'QA checks'!M$393,FALSE)</f>
        <v>239</v>
      </c>
      <c r="N545" s="109">
        <f>VLOOKUP($B545,$A$285:$V$292,'QA checks'!N$393,FALSE)</f>
        <v>242</v>
      </c>
      <c r="O545" s="109">
        <f>VLOOKUP($B545,$A$285:$V$292,'QA checks'!O$393,FALSE)</f>
        <v>435</v>
      </c>
      <c r="P545" s="109">
        <f>VLOOKUP($B545,$A$285:$V$292,'QA checks'!P$393,FALSE)</f>
        <v>221</v>
      </c>
      <c r="Q545" s="109">
        <f>VLOOKUP($B545,$A$285:$V$292,'QA checks'!Q$393,FALSE)</f>
        <v>299</v>
      </c>
      <c r="R545" s="109">
        <f>VLOOKUP($B545,$A$285:$V$292,'QA checks'!R$393,FALSE)</f>
        <v>309</v>
      </c>
      <c r="S545" s="109">
        <f>VLOOKUP($B545,$A$285:$V$292,'QA checks'!S$393,FALSE)</f>
        <v>3366</v>
      </c>
      <c r="T545" s="109">
        <f>VLOOKUP($B545,$A$285:$V$292,'QA checks'!T$393,FALSE)</f>
        <v>0</v>
      </c>
      <c r="U545" s="109">
        <f>VLOOKUP($B545,$A$285:$V$292,'QA checks'!U$393,FALSE)</f>
        <v>0</v>
      </c>
      <c r="V545" s="109">
        <f>VLOOKUP($B545,$A$285:$V$292,'QA checks'!V$393,FALSE)</f>
        <v>0</v>
      </c>
      <c r="W545" s="109">
        <f>VLOOKUP($B545,$A$285:$V$292,'QA checks'!W$393,FALSE)</f>
        <v>0</v>
      </c>
      <c r="Y545" s="109" t="s">
        <v>131</v>
      </c>
      <c r="Z545" s="109" t="s">
        <v>133</v>
      </c>
      <c r="AA545" s="109"/>
      <c r="AB545" s="109" t="b">
        <f>IF(D545=FIRE0902!D154,TRUE,"Error")</f>
        <v>1</v>
      </c>
      <c r="AC545" s="109" t="b">
        <f>IF(E545=FIRE0902!E154,TRUE,"Error")</f>
        <v>1</v>
      </c>
      <c r="AD545" s="109" t="b">
        <f>IF(F545=FIRE0902!F154,TRUE,"Error")</f>
        <v>1</v>
      </c>
      <c r="AE545" s="109" t="b">
        <f>IF(G545=FIRE0902!G154,TRUE,"Error")</f>
        <v>1</v>
      </c>
      <c r="AF545" s="109" t="b">
        <f>IF(H545=FIRE0902!H154,TRUE,"Error")</f>
        <v>1</v>
      </c>
      <c r="AG545" s="109" t="b">
        <f>IF(I545=FIRE0902!I154,TRUE,"Error")</f>
        <v>1</v>
      </c>
      <c r="AH545" s="109" t="b">
        <f>IF(J545=FIRE0902!J154,TRUE,"Error")</f>
        <v>1</v>
      </c>
      <c r="AI545" s="109" t="b">
        <f>IF(K545=FIRE0902!K154,TRUE,"Error")</f>
        <v>1</v>
      </c>
      <c r="AJ545" s="109" t="b">
        <f>IF(L545=FIRE0902!L154,TRUE,"Error")</f>
        <v>1</v>
      </c>
      <c r="AK545" s="109" t="b">
        <f>IF(M545=FIRE0902!M154,TRUE,"Error")</f>
        <v>1</v>
      </c>
      <c r="AL545" s="109" t="b">
        <f>IF(N545=FIRE0902!N154,TRUE,"Error")</f>
        <v>1</v>
      </c>
      <c r="AM545" s="109" t="b">
        <f>IF(O545=FIRE0902!O154,TRUE,"Error")</f>
        <v>1</v>
      </c>
      <c r="AN545" s="109" t="b">
        <f>IF(P545=FIRE0902!P154,TRUE,"Error")</f>
        <v>1</v>
      </c>
      <c r="AO545" s="109" t="b">
        <f>IF(Q545=FIRE0902!Q154,TRUE,"Error")</f>
        <v>1</v>
      </c>
      <c r="AP545" s="109" t="b">
        <f>IF(R545=FIRE0902!R154,TRUE,"Error")</f>
        <v>1</v>
      </c>
      <c r="AQ545" s="109" t="str">
        <f>IF(S545=FIRE0902!S154,TRUE,"Error")</f>
        <v>Error</v>
      </c>
      <c r="AR545" s="109" t="str">
        <f>IF(T545=FIRE0902!T154,TRUE,"Error")</f>
        <v>Error</v>
      </c>
      <c r="AS545" s="109" t="b">
        <f>IF(U545=FIRE0902!U154,TRUE,"Error")</f>
        <v>1</v>
      </c>
      <c r="AT545" s="109" t="b">
        <f>IF(V545=FIRE0902!V154,TRUE,"Error")</f>
        <v>1</v>
      </c>
      <c r="AU545" s="109" t="b">
        <f>IF(W545=FIRE0902!W154,TRUE,"Error")</f>
        <v>1</v>
      </c>
    </row>
    <row r="546" spans="1:47" x14ac:dyDescent="0.2">
      <c r="A546" s="109" t="s">
        <v>131</v>
      </c>
      <c r="B546" s="109" t="s">
        <v>134</v>
      </c>
      <c r="C546" s="109"/>
      <c r="D546" s="109">
        <f>VLOOKUP($B546,$A$285:$V$292,'QA checks'!D$393,FALSE)</f>
        <v>205</v>
      </c>
      <c r="E546" s="109">
        <f>VLOOKUP($B546,$A$285:$V$292,'QA checks'!E$393,FALSE)</f>
        <v>162</v>
      </c>
      <c r="F546" s="109">
        <f>VLOOKUP($B546,$A$285:$V$292,'QA checks'!F$393,FALSE)</f>
        <v>143</v>
      </c>
      <c r="G546" s="109">
        <f>VLOOKUP($B546,$A$285:$V$292,'QA checks'!G$393,FALSE)</f>
        <v>285</v>
      </c>
      <c r="H546" s="109">
        <f>VLOOKUP($B546,$A$285:$V$292,'QA checks'!H$393,FALSE)</f>
        <v>122</v>
      </c>
      <c r="I546" s="109">
        <f>VLOOKUP($B546,$A$285:$V$292,'QA checks'!I$393,FALSE)</f>
        <v>181</v>
      </c>
      <c r="J546" s="109">
        <f>VLOOKUP($B546,$A$285:$V$292,'QA checks'!J$393,FALSE)</f>
        <v>145</v>
      </c>
      <c r="K546" s="109">
        <f>VLOOKUP($B546,$A$285:$V$292,'QA checks'!K$393,FALSE)</f>
        <v>147</v>
      </c>
      <c r="L546" s="109">
        <f>VLOOKUP($B546,$A$285:$V$292,'QA checks'!L$393,FALSE)</f>
        <v>173</v>
      </c>
      <c r="M546" s="109">
        <f>VLOOKUP($B546,$A$285:$V$292,'QA checks'!M$393,FALSE)</f>
        <v>200</v>
      </c>
      <c r="N546" s="109">
        <f>VLOOKUP($B546,$A$285:$V$292,'QA checks'!N$393,FALSE)</f>
        <v>174</v>
      </c>
      <c r="O546" s="109">
        <f>VLOOKUP($B546,$A$285:$V$292,'QA checks'!O$393,FALSE)</f>
        <v>321</v>
      </c>
      <c r="P546" s="109">
        <f>VLOOKUP($B546,$A$285:$V$292,'QA checks'!P$393,FALSE)</f>
        <v>140</v>
      </c>
      <c r="Q546" s="109">
        <f>VLOOKUP($B546,$A$285:$V$292,'QA checks'!Q$393,FALSE)</f>
        <v>238</v>
      </c>
      <c r="R546" s="109">
        <f>VLOOKUP($B546,$A$285:$V$292,'QA checks'!R$393,FALSE)</f>
        <v>222</v>
      </c>
      <c r="S546" s="109">
        <f>VLOOKUP($B546,$A$285:$V$292,'QA checks'!S$393,FALSE)</f>
        <v>2858</v>
      </c>
      <c r="T546" s="109">
        <f>VLOOKUP($B546,$A$285:$V$292,'QA checks'!T$393,FALSE)</f>
        <v>0</v>
      </c>
      <c r="U546" s="109">
        <f>VLOOKUP($B546,$A$285:$V$292,'QA checks'!U$393,FALSE)</f>
        <v>0</v>
      </c>
      <c r="V546" s="109">
        <f>VLOOKUP($B546,$A$285:$V$292,'QA checks'!V$393,FALSE)</f>
        <v>0</v>
      </c>
      <c r="W546" s="109">
        <f>VLOOKUP($B546,$A$285:$V$292,'QA checks'!W$393,FALSE)</f>
        <v>0</v>
      </c>
      <c r="Y546" s="109" t="s">
        <v>131</v>
      </c>
      <c r="Z546" s="109" t="s">
        <v>134</v>
      </c>
      <c r="AA546" s="109"/>
      <c r="AB546" s="109" t="b">
        <f>IF(D546=FIRE0902!D155,TRUE,"Error")</f>
        <v>1</v>
      </c>
      <c r="AC546" s="109" t="b">
        <f>IF(E546=FIRE0902!E155,TRUE,"Error")</f>
        <v>1</v>
      </c>
      <c r="AD546" s="109" t="b">
        <f>IF(F546=FIRE0902!F155,TRUE,"Error")</f>
        <v>1</v>
      </c>
      <c r="AE546" s="109" t="b">
        <f>IF(G546=FIRE0902!G155,TRUE,"Error")</f>
        <v>1</v>
      </c>
      <c r="AF546" s="109" t="b">
        <f>IF(H546=FIRE0902!H155,TRUE,"Error")</f>
        <v>1</v>
      </c>
      <c r="AG546" s="109" t="b">
        <f>IF(I546=FIRE0902!I155,TRUE,"Error")</f>
        <v>1</v>
      </c>
      <c r="AH546" s="109" t="b">
        <f>IF(J546=FIRE0902!J155,TRUE,"Error")</f>
        <v>1</v>
      </c>
      <c r="AI546" s="109" t="b">
        <f>IF(K546=FIRE0902!K155,TRUE,"Error")</f>
        <v>1</v>
      </c>
      <c r="AJ546" s="109" t="b">
        <f>IF(L546=FIRE0902!L155,TRUE,"Error")</f>
        <v>1</v>
      </c>
      <c r="AK546" s="109" t="b">
        <f>IF(M546=FIRE0902!M155,TRUE,"Error")</f>
        <v>1</v>
      </c>
      <c r="AL546" s="109" t="b">
        <f>IF(N546=FIRE0902!N155,TRUE,"Error")</f>
        <v>1</v>
      </c>
      <c r="AM546" s="109" t="b">
        <f>IF(O546=FIRE0902!O155,TRUE,"Error")</f>
        <v>1</v>
      </c>
      <c r="AN546" s="109" t="b">
        <f>IF(P546=FIRE0902!P155,TRUE,"Error")</f>
        <v>1</v>
      </c>
      <c r="AO546" s="109" t="b">
        <f>IF(Q546=FIRE0902!Q155,TRUE,"Error")</f>
        <v>1</v>
      </c>
      <c r="AP546" s="109" t="b">
        <f>IF(R546=FIRE0902!R155,TRUE,"Error")</f>
        <v>1</v>
      </c>
      <c r="AQ546" s="109" t="str">
        <f>IF(S546=FIRE0902!S155,TRUE,"Error")</f>
        <v>Error</v>
      </c>
      <c r="AR546" s="109" t="str">
        <f>IF(T546=FIRE0902!T155,TRUE,"Error")</f>
        <v>Error</v>
      </c>
      <c r="AS546" s="109" t="b">
        <f>IF(U546=FIRE0902!U155,TRUE,"Error")</f>
        <v>1</v>
      </c>
      <c r="AT546" s="109" t="b">
        <f>IF(V546=FIRE0902!V155,TRUE,"Error")</f>
        <v>1</v>
      </c>
      <c r="AU546" s="109" t="b">
        <f>IF(W546=FIRE0902!W155,TRUE,"Error")</f>
        <v>1</v>
      </c>
    </row>
    <row r="547" spans="1:47" x14ac:dyDescent="0.2">
      <c r="A547" s="109" t="s">
        <v>131</v>
      </c>
      <c r="B547" s="109" t="s">
        <v>135</v>
      </c>
      <c r="C547" s="109"/>
      <c r="D547" s="109">
        <f>VLOOKUP($B547,$A$285:$V$292,'QA checks'!D$393,FALSE)</f>
        <v>220</v>
      </c>
      <c r="E547" s="109">
        <f>VLOOKUP($B547,$A$285:$V$292,'QA checks'!E$393,FALSE)</f>
        <v>219</v>
      </c>
      <c r="F547" s="109">
        <f>VLOOKUP($B547,$A$285:$V$292,'QA checks'!F$393,FALSE)</f>
        <v>184</v>
      </c>
      <c r="G547" s="109">
        <f>VLOOKUP($B547,$A$285:$V$292,'QA checks'!G$393,FALSE)</f>
        <v>371</v>
      </c>
      <c r="H547" s="109">
        <f>VLOOKUP($B547,$A$285:$V$292,'QA checks'!H$393,FALSE)</f>
        <v>142</v>
      </c>
      <c r="I547" s="109">
        <f>VLOOKUP($B547,$A$285:$V$292,'QA checks'!I$393,FALSE)</f>
        <v>252</v>
      </c>
      <c r="J547" s="109">
        <f>VLOOKUP($B547,$A$285:$V$292,'QA checks'!J$393,FALSE)</f>
        <v>233</v>
      </c>
      <c r="K547" s="109">
        <f>VLOOKUP($B547,$A$285:$V$292,'QA checks'!K$393,FALSE)</f>
        <v>262</v>
      </c>
      <c r="L547" s="109">
        <f>VLOOKUP($B547,$A$285:$V$292,'QA checks'!L$393,FALSE)</f>
        <v>254</v>
      </c>
      <c r="M547" s="109">
        <f>VLOOKUP($B547,$A$285:$V$292,'QA checks'!M$393,FALSE)</f>
        <v>357</v>
      </c>
      <c r="N547" s="109">
        <f>VLOOKUP($B547,$A$285:$V$292,'QA checks'!N$393,FALSE)</f>
        <v>256</v>
      </c>
      <c r="O547" s="109">
        <f>VLOOKUP($B547,$A$285:$V$292,'QA checks'!O$393,FALSE)</f>
        <v>457</v>
      </c>
      <c r="P547" s="109">
        <f>VLOOKUP($B547,$A$285:$V$292,'QA checks'!P$393,FALSE)</f>
        <v>237</v>
      </c>
      <c r="Q547" s="109">
        <f>VLOOKUP($B547,$A$285:$V$292,'QA checks'!Q$393,FALSE)</f>
        <v>318</v>
      </c>
      <c r="R547" s="109">
        <f>VLOOKUP($B547,$A$285:$V$292,'QA checks'!R$393,FALSE)</f>
        <v>321</v>
      </c>
      <c r="S547" s="109">
        <f>VLOOKUP($B547,$A$285:$V$292,'QA checks'!S$393,FALSE)</f>
        <v>4083</v>
      </c>
      <c r="T547" s="109">
        <f>VLOOKUP($B547,$A$285:$V$292,'QA checks'!T$393,FALSE)</f>
        <v>0</v>
      </c>
      <c r="U547" s="109">
        <f>VLOOKUP($B547,$A$285:$V$292,'QA checks'!U$393,FALSE)</f>
        <v>0</v>
      </c>
      <c r="V547" s="109">
        <f>VLOOKUP($B547,$A$285:$V$292,'QA checks'!V$393,FALSE)</f>
        <v>0</v>
      </c>
      <c r="W547" s="109">
        <f>VLOOKUP($B547,$A$285:$V$292,'QA checks'!W$393,FALSE)</f>
        <v>0</v>
      </c>
      <c r="Y547" s="109" t="s">
        <v>131</v>
      </c>
      <c r="Z547" s="109" t="s">
        <v>135</v>
      </c>
      <c r="AA547" s="109"/>
      <c r="AB547" s="109" t="b">
        <f>IF(D547=FIRE0902!D156,TRUE,"Error")</f>
        <v>1</v>
      </c>
      <c r="AC547" s="109" t="b">
        <f>IF(E547=FIRE0902!E156,TRUE,"Error")</f>
        <v>1</v>
      </c>
      <c r="AD547" s="109" t="b">
        <f>IF(F547=FIRE0902!F156,TRUE,"Error")</f>
        <v>1</v>
      </c>
      <c r="AE547" s="109" t="b">
        <f>IF(G547=FIRE0902!G156,TRUE,"Error")</f>
        <v>1</v>
      </c>
      <c r="AF547" s="109" t="b">
        <f>IF(H547=FIRE0902!H156,TRUE,"Error")</f>
        <v>1</v>
      </c>
      <c r="AG547" s="109" t="b">
        <f>IF(I547=FIRE0902!I156,TRUE,"Error")</f>
        <v>1</v>
      </c>
      <c r="AH547" s="109" t="b">
        <f>IF(J547=FIRE0902!J156,TRUE,"Error")</f>
        <v>1</v>
      </c>
      <c r="AI547" s="109" t="b">
        <f>IF(K547=FIRE0902!K156,TRUE,"Error")</f>
        <v>1</v>
      </c>
      <c r="AJ547" s="109" t="b">
        <f>IF(L547=FIRE0902!L156,TRUE,"Error")</f>
        <v>1</v>
      </c>
      <c r="AK547" s="109" t="b">
        <f>IF(M547=FIRE0902!M156,TRUE,"Error")</f>
        <v>1</v>
      </c>
      <c r="AL547" s="109" t="b">
        <f>IF(N547=FIRE0902!N156,TRUE,"Error")</f>
        <v>1</v>
      </c>
      <c r="AM547" s="109" t="b">
        <f>IF(O547=FIRE0902!O156,TRUE,"Error")</f>
        <v>1</v>
      </c>
      <c r="AN547" s="109" t="b">
        <f>IF(P547=FIRE0902!P156,TRUE,"Error")</f>
        <v>1</v>
      </c>
      <c r="AO547" s="109" t="b">
        <f>IF(Q547=FIRE0902!Q156,TRUE,"Error")</f>
        <v>1</v>
      </c>
      <c r="AP547" s="109" t="b">
        <f>IF(R547=FIRE0902!R156,TRUE,"Error")</f>
        <v>1</v>
      </c>
      <c r="AQ547" s="109" t="str">
        <f>IF(S547=FIRE0902!S156,TRUE,"Error")</f>
        <v>Error</v>
      </c>
      <c r="AR547" s="109" t="str">
        <f>IF(T547=FIRE0902!T156,TRUE,"Error")</f>
        <v>Error</v>
      </c>
      <c r="AS547" s="109" t="b">
        <f>IF(U547=FIRE0902!U156,TRUE,"Error")</f>
        <v>1</v>
      </c>
      <c r="AT547" s="109" t="b">
        <f>IF(V547=FIRE0902!V156,TRUE,"Error")</f>
        <v>1</v>
      </c>
      <c r="AU547" s="109" t="b">
        <f>IF(W547=FIRE0902!W156,TRUE,"Error")</f>
        <v>1</v>
      </c>
    </row>
    <row r="548" spans="1:47" x14ac:dyDescent="0.2">
      <c r="A548" s="109" t="s">
        <v>131</v>
      </c>
      <c r="B548" s="109" t="s">
        <v>136</v>
      </c>
      <c r="C548" s="109"/>
      <c r="D548" s="109">
        <f>VLOOKUP($B548,$A$285:$V$292,'QA checks'!D$393,FALSE)</f>
        <v>42</v>
      </c>
      <c r="E548" s="109">
        <f>VLOOKUP($B548,$A$285:$V$292,'QA checks'!E$393,FALSE)</f>
        <v>50</v>
      </c>
      <c r="F548" s="109">
        <f>VLOOKUP($B548,$A$285:$V$292,'QA checks'!F$393,FALSE)</f>
        <v>53</v>
      </c>
      <c r="G548" s="109">
        <f>VLOOKUP($B548,$A$285:$V$292,'QA checks'!G$393,FALSE)</f>
        <v>47</v>
      </c>
      <c r="H548" s="109">
        <f>VLOOKUP($B548,$A$285:$V$292,'QA checks'!H$393,FALSE)</f>
        <v>40</v>
      </c>
      <c r="I548" s="109">
        <f>VLOOKUP($B548,$A$285:$V$292,'QA checks'!I$393,FALSE)</f>
        <v>33</v>
      </c>
      <c r="J548" s="109">
        <f>VLOOKUP($B548,$A$285:$V$292,'QA checks'!J$393,FALSE)</f>
        <v>43</v>
      </c>
      <c r="K548" s="109">
        <f>VLOOKUP($B548,$A$285:$V$292,'QA checks'!K$393,FALSE)</f>
        <v>53</v>
      </c>
      <c r="L548" s="109">
        <f>VLOOKUP($B548,$A$285:$V$292,'QA checks'!L$393,FALSE)</f>
        <v>69</v>
      </c>
      <c r="M548" s="109">
        <f>VLOOKUP($B548,$A$285:$V$292,'QA checks'!M$393,FALSE)</f>
        <v>72</v>
      </c>
      <c r="N548" s="109">
        <f>VLOOKUP($B548,$A$285:$V$292,'QA checks'!N$393,FALSE)</f>
        <v>82</v>
      </c>
      <c r="O548" s="109">
        <f>VLOOKUP($B548,$A$285:$V$292,'QA checks'!O$393,FALSE)</f>
        <v>92</v>
      </c>
      <c r="P548" s="109">
        <f>VLOOKUP($B548,$A$285:$V$292,'QA checks'!P$393,FALSE)</f>
        <v>86</v>
      </c>
      <c r="Q548" s="109">
        <f>VLOOKUP($B548,$A$285:$V$292,'QA checks'!Q$393,FALSE)</f>
        <v>91</v>
      </c>
      <c r="R548" s="109">
        <f>VLOOKUP($B548,$A$285:$V$292,'QA checks'!R$393,FALSE)</f>
        <v>83</v>
      </c>
      <c r="S548" s="109">
        <f>VLOOKUP($B548,$A$285:$V$292,'QA checks'!S$393,FALSE)</f>
        <v>936</v>
      </c>
      <c r="T548" s="109">
        <f>VLOOKUP($B548,$A$285:$V$292,'QA checks'!T$393,FALSE)</f>
        <v>0</v>
      </c>
      <c r="U548" s="109">
        <f>VLOOKUP($B548,$A$285:$V$292,'QA checks'!U$393,FALSE)</f>
        <v>0</v>
      </c>
      <c r="V548" s="109">
        <f>VLOOKUP($B548,$A$285:$V$292,'QA checks'!V$393,FALSE)</f>
        <v>0</v>
      </c>
      <c r="W548" s="109">
        <f>VLOOKUP($B548,$A$285:$V$292,'QA checks'!W$393,FALSE)</f>
        <v>0</v>
      </c>
      <c r="Y548" s="109" t="s">
        <v>131</v>
      </c>
      <c r="Z548" s="109" t="s">
        <v>136</v>
      </c>
      <c r="AA548" s="109"/>
      <c r="AB548" s="109" t="b">
        <f>IF(D548=FIRE0902!D157,TRUE,"Error")</f>
        <v>1</v>
      </c>
      <c r="AC548" s="109" t="b">
        <f>IF(E548=FIRE0902!E157,TRUE,"Error")</f>
        <v>1</v>
      </c>
      <c r="AD548" s="109" t="b">
        <f>IF(F548=FIRE0902!F157,TRUE,"Error")</f>
        <v>1</v>
      </c>
      <c r="AE548" s="109" t="b">
        <f>IF(G548=FIRE0902!G157,TRUE,"Error")</f>
        <v>1</v>
      </c>
      <c r="AF548" s="109" t="b">
        <f>IF(H548=FIRE0902!H157,TRUE,"Error")</f>
        <v>1</v>
      </c>
      <c r="AG548" s="109" t="b">
        <f>IF(I548=FIRE0902!I157,TRUE,"Error")</f>
        <v>1</v>
      </c>
      <c r="AH548" s="109" t="b">
        <f>IF(J548=FIRE0902!J157,TRUE,"Error")</f>
        <v>1</v>
      </c>
      <c r="AI548" s="109" t="b">
        <f>IF(K548=FIRE0902!K157,TRUE,"Error")</f>
        <v>1</v>
      </c>
      <c r="AJ548" s="109" t="b">
        <f>IF(L548=FIRE0902!L157,TRUE,"Error")</f>
        <v>1</v>
      </c>
      <c r="AK548" s="109" t="b">
        <f>IF(M548=FIRE0902!M157,TRUE,"Error")</f>
        <v>1</v>
      </c>
      <c r="AL548" s="109" t="b">
        <f>IF(N548=FIRE0902!N157,TRUE,"Error")</f>
        <v>1</v>
      </c>
      <c r="AM548" s="109" t="b">
        <f>IF(O548=FIRE0902!O157,TRUE,"Error")</f>
        <v>1</v>
      </c>
      <c r="AN548" s="109" t="b">
        <f>IF(P548=FIRE0902!P157,TRUE,"Error")</f>
        <v>1</v>
      </c>
      <c r="AO548" s="109" t="b">
        <f>IF(Q548=FIRE0902!Q157,TRUE,"Error")</f>
        <v>1</v>
      </c>
      <c r="AP548" s="109" t="b">
        <f>IF(R548=FIRE0902!R157,TRUE,"Error")</f>
        <v>1</v>
      </c>
      <c r="AQ548" s="109" t="str">
        <f>IF(S548=FIRE0902!S157,TRUE,"Error")</f>
        <v>Error</v>
      </c>
      <c r="AR548" s="109" t="str">
        <f>IF(T548=FIRE0902!T157,TRUE,"Error")</f>
        <v>Error</v>
      </c>
      <c r="AS548" s="109" t="b">
        <f>IF(U548=FIRE0902!U157,TRUE,"Error")</f>
        <v>1</v>
      </c>
      <c r="AT548" s="109" t="b">
        <f>IF(V548=FIRE0902!V157,TRUE,"Error")</f>
        <v>1</v>
      </c>
      <c r="AU548" s="109" t="b">
        <f>IF(W548=FIRE0902!W157,TRUE,"Error")</f>
        <v>1</v>
      </c>
    </row>
    <row r="549" spans="1:47" x14ac:dyDescent="0.2">
      <c r="A549" s="109" t="s">
        <v>131</v>
      </c>
      <c r="B549" s="109" t="s">
        <v>137</v>
      </c>
      <c r="C549" s="109"/>
      <c r="D549" s="109">
        <f>VLOOKUP($B549,$A$285:$V$292,'QA checks'!D$393,FALSE)</f>
        <v>196</v>
      </c>
      <c r="E549" s="109">
        <f>VLOOKUP($B549,$A$285:$V$292,'QA checks'!E$393,FALSE)</f>
        <v>204</v>
      </c>
      <c r="F549" s="109">
        <f>VLOOKUP($B549,$A$285:$V$292,'QA checks'!F$393,FALSE)</f>
        <v>201</v>
      </c>
      <c r="G549" s="109">
        <f>VLOOKUP($B549,$A$285:$V$292,'QA checks'!G$393,FALSE)</f>
        <v>404</v>
      </c>
      <c r="H549" s="109">
        <f>VLOOKUP($B549,$A$285:$V$292,'QA checks'!H$393,FALSE)</f>
        <v>174</v>
      </c>
      <c r="I549" s="109">
        <f>VLOOKUP($B549,$A$285:$V$292,'QA checks'!I$393,FALSE)</f>
        <v>233</v>
      </c>
      <c r="J549" s="109">
        <f>VLOOKUP($B549,$A$285:$V$292,'QA checks'!J$393,FALSE)</f>
        <v>162</v>
      </c>
      <c r="K549" s="109">
        <f>VLOOKUP($B549,$A$285:$V$292,'QA checks'!K$393,FALSE)</f>
        <v>192</v>
      </c>
      <c r="L549" s="109">
        <f>VLOOKUP($B549,$A$285:$V$292,'QA checks'!L$393,FALSE)</f>
        <v>198</v>
      </c>
      <c r="M549" s="109">
        <f>VLOOKUP($B549,$A$285:$V$292,'QA checks'!M$393,FALSE)</f>
        <v>273</v>
      </c>
      <c r="N549" s="109">
        <f>VLOOKUP($B549,$A$285:$V$292,'QA checks'!N$393,FALSE)</f>
        <v>215</v>
      </c>
      <c r="O549" s="109">
        <f>VLOOKUP($B549,$A$285:$V$292,'QA checks'!O$393,FALSE)</f>
        <v>395</v>
      </c>
      <c r="P549" s="109">
        <f>VLOOKUP($B549,$A$285:$V$292,'QA checks'!P$393,FALSE)</f>
        <v>128</v>
      </c>
      <c r="Q549" s="109">
        <f>VLOOKUP($B549,$A$285:$V$292,'QA checks'!Q$393,FALSE)</f>
        <v>251</v>
      </c>
      <c r="R549" s="109">
        <f>VLOOKUP($B549,$A$285:$V$292,'QA checks'!R$393,FALSE)</f>
        <v>223</v>
      </c>
      <c r="S549" s="109">
        <f>VLOOKUP($B549,$A$285:$V$292,'QA checks'!S$393,FALSE)</f>
        <v>3449</v>
      </c>
      <c r="T549" s="109">
        <f>VLOOKUP($B549,$A$285:$V$292,'QA checks'!T$393,FALSE)</f>
        <v>0</v>
      </c>
      <c r="U549" s="109">
        <f>VLOOKUP($B549,$A$285:$V$292,'QA checks'!U$393,FALSE)</f>
        <v>0</v>
      </c>
      <c r="V549" s="109">
        <f>VLOOKUP($B549,$A$285:$V$292,'QA checks'!V$393,FALSE)</f>
        <v>0</v>
      </c>
      <c r="W549" s="109">
        <f>VLOOKUP($B549,$A$285:$V$292,'QA checks'!W$393,FALSE)</f>
        <v>0</v>
      </c>
      <c r="Y549" s="109" t="s">
        <v>131</v>
      </c>
      <c r="Z549" s="109" t="s">
        <v>137</v>
      </c>
      <c r="AA549" s="109"/>
      <c r="AB549" s="109" t="b">
        <f>IF(D549=FIRE0902!D158,TRUE,"Error")</f>
        <v>1</v>
      </c>
      <c r="AC549" s="109" t="b">
        <f>IF(E549=FIRE0902!E158,TRUE,"Error")</f>
        <v>1</v>
      </c>
      <c r="AD549" s="109" t="b">
        <f>IF(F549=FIRE0902!F158,TRUE,"Error")</f>
        <v>1</v>
      </c>
      <c r="AE549" s="109" t="b">
        <f>IF(G549=FIRE0902!G158,TRUE,"Error")</f>
        <v>1</v>
      </c>
      <c r="AF549" s="109" t="b">
        <f>IF(H549=FIRE0902!H158,TRUE,"Error")</f>
        <v>1</v>
      </c>
      <c r="AG549" s="109" t="b">
        <f>IF(I549=FIRE0902!I158,TRUE,"Error")</f>
        <v>1</v>
      </c>
      <c r="AH549" s="109" t="b">
        <f>IF(J549=FIRE0902!J158,TRUE,"Error")</f>
        <v>1</v>
      </c>
      <c r="AI549" s="109" t="b">
        <f>IF(K549=FIRE0902!K158,TRUE,"Error")</f>
        <v>1</v>
      </c>
      <c r="AJ549" s="109" t="b">
        <f>IF(L549=FIRE0902!L158,TRUE,"Error")</f>
        <v>1</v>
      </c>
      <c r="AK549" s="109" t="b">
        <f>IF(M549=FIRE0902!M158,TRUE,"Error")</f>
        <v>1</v>
      </c>
      <c r="AL549" s="109" t="b">
        <f>IF(N549=FIRE0902!N158,TRUE,"Error")</f>
        <v>1</v>
      </c>
      <c r="AM549" s="109" t="b">
        <f>IF(O549=FIRE0902!O158,TRUE,"Error")</f>
        <v>1</v>
      </c>
      <c r="AN549" s="109" t="b">
        <f>IF(P549=FIRE0902!P158,TRUE,"Error")</f>
        <v>1</v>
      </c>
      <c r="AO549" s="109" t="b">
        <f>IF(Q549=FIRE0902!Q158,TRUE,"Error")</f>
        <v>1</v>
      </c>
      <c r="AP549" s="109" t="b">
        <f>IF(R549=FIRE0902!R158,TRUE,"Error")</f>
        <v>1</v>
      </c>
      <c r="AQ549" s="109" t="str">
        <f>IF(S549=FIRE0902!S158,TRUE,"Error")</f>
        <v>Error</v>
      </c>
      <c r="AR549" s="109" t="str">
        <f>IF(T549=FIRE0902!T158,TRUE,"Error")</f>
        <v>Error</v>
      </c>
      <c r="AS549" s="109" t="b">
        <f>IF(U549=FIRE0902!U158,TRUE,"Error")</f>
        <v>1</v>
      </c>
      <c r="AT549" s="109" t="b">
        <f>IF(V549=FIRE0902!V158,TRUE,"Error")</f>
        <v>1</v>
      </c>
      <c r="AU549" s="109" t="b">
        <f>IF(W549=FIRE0902!W158,TRUE,"Error")</f>
        <v>1</v>
      </c>
    </row>
    <row r="550" spans="1:47" x14ac:dyDescent="0.2">
      <c r="A550" s="109" t="s">
        <v>131</v>
      </c>
      <c r="B550" s="109" t="s">
        <v>23</v>
      </c>
      <c r="C550" s="109"/>
      <c r="D550" s="109">
        <f>VLOOKUP($B550,$A$285:$V$292,'QA checks'!D$393,FALSE)</f>
        <v>1225</v>
      </c>
      <c r="E550" s="109">
        <f>VLOOKUP($B550,$A$285:$V$292,'QA checks'!E$393,FALSE)</f>
        <v>1043</v>
      </c>
      <c r="F550" s="109">
        <f>VLOOKUP($B550,$A$285:$V$292,'QA checks'!F$393,FALSE)</f>
        <v>1160</v>
      </c>
      <c r="G550" s="109">
        <f>VLOOKUP($B550,$A$285:$V$292,'QA checks'!G$393,FALSE)</f>
        <v>1414</v>
      </c>
      <c r="H550" s="109">
        <f>VLOOKUP($B550,$A$285:$V$292,'QA checks'!H$393,FALSE)</f>
        <v>955</v>
      </c>
      <c r="I550" s="109">
        <f>VLOOKUP($B550,$A$285:$V$292,'QA checks'!I$393,FALSE)</f>
        <v>1050</v>
      </c>
      <c r="J550" s="109">
        <f>VLOOKUP($B550,$A$285:$V$292,'QA checks'!J$393,FALSE)</f>
        <v>1061</v>
      </c>
      <c r="K550" s="109">
        <f>VLOOKUP($B550,$A$285:$V$292,'QA checks'!K$393,FALSE)</f>
        <v>1131</v>
      </c>
      <c r="L550" s="109">
        <f>VLOOKUP($B550,$A$285:$V$292,'QA checks'!L$393,FALSE)</f>
        <v>1058</v>
      </c>
      <c r="M550" s="109">
        <f>VLOOKUP($B550,$A$285:$V$292,'QA checks'!M$393,FALSE)</f>
        <v>1277</v>
      </c>
      <c r="N550" s="109">
        <f>VLOOKUP($B550,$A$285:$V$292,'QA checks'!N$393,FALSE)</f>
        <v>1118</v>
      </c>
      <c r="O550" s="109">
        <f>VLOOKUP($B550,$A$285:$V$292,'QA checks'!O$393,FALSE)</f>
        <v>1446</v>
      </c>
      <c r="P550" s="109">
        <f>VLOOKUP($B550,$A$285:$V$292,'QA checks'!P$393,FALSE)</f>
        <v>1181</v>
      </c>
      <c r="Q550" s="109">
        <f>VLOOKUP($B550,$A$285:$V$292,'QA checks'!Q$393,FALSE)</f>
        <v>1363</v>
      </c>
      <c r="R550" s="109">
        <f>VLOOKUP($B550,$A$285:$V$292,'QA checks'!R$393,FALSE)</f>
        <v>1485</v>
      </c>
      <c r="S550" s="109">
        <f>VLOOKUP($B550,$A$285:$V$292,'QA checks'!S$393,FALSE)</f>
        <v>17967</v>
      </c>
      <c r="T550" s="109">
        <f>VLOOKUP($B550,$A$285:$V$292,'QA checks'!T$393,FALSE)</f>
        <v>0</v>
      </c>
      <c r="U550" s="109">
        <f>VLOOKUP($B550,$A$285:$V$292,'QA checks'!U$393,FALSE)</f>
        <v>0</v>
      </c>
      <c r="V550" s="109">
        <f>VLOOKUP($B550,$A$285:$V$292,'QA checks'!V$393,FALSE)</f>
        <v>0</v>
      </c>
      <c r="W550" s="109">
        <f>VLOOKUP($B550,$A$285:$V$292,'QA checks'!W$393,FALSE)</f>
        <v>0</v>
      </c>
      <c r="Y550" s="109" t="s">
        <v>131</v>
      </c>
      <c r="Z550" s="109" t="s">
        <v>23</v>
      </c>
      <c r="AA550" s="109"/>
      <c r="AB550" s="109" t="b">
        <f>IF(D550=FIRE0902!D159,TRUE,"Error")</f>
        <v>1</v>
      </c>
      <c r="AC550" s="109" t="b">
        <f>IF(E550=FIRE0902!E159,TRUE,"Error")</f>
        <v>1</v>
      </c>
      <c r="AD550" s="109" t="b">
        <f>IF(F550=FIRE0902!F159,TRUE,"Error")</f>
        <v>1</v>
      </c>
      <c r="AE550" s="109" t="b">
        <f>IF(G550=FIRE0902!G159,TRUE,"Error")</f>
        <v>1</v>
      </c>
      <c r="AF550" s="109" t="b">
        <f>IF(H550=FIRE0902!H159,TRUE,"Error")</f>
        <v>1</v>
      </c>
      <c r="AG550" s="109" t="b">
        <f>IF(I550=FIRE0902!I159,TRUE,"Error")</f>
        <v>1</v>
      </c>
      <c r="AH550" s="109" t="b">
        <f>IF(J550=FIRE0902!J159,TRUE,"Error")</f>
        <v>1</v>
      </c>
      <c r="AI550" s="109" t="b">
        <f>IF(K550=FIRE0902!K159,TRUE,"Error")</f>
        <v>1</v>
      </c>
      <c r="AJ550" s="109" t="b">
        <f>IF(L550=FIRE0902!L159,TRUE,"Error")</f>
        <v>1</v>
      </c>
      <c r="AK550" s="109" t="b">
        <f>IF(M550=FIRE0902!M159,TRUE,"Error")</f>
        <v>1</v>
      </c>
      <c r="AL550" s="109" t="b">
        <f>IF(N550=FIRE0902!N159,TRUE,"Error")</f>
        <v>1</v>
      </c>
      <c r="AM550" s="109" t="b">
        <f>IF(O550=FIRE0902!O159,TRUE,"Error")</f>
        <v>1</v>
      </c>
      <c r="AN550" s="109" t="b">
        <f>IF(P550=FIRE0902!P159,TRUE,"Error")</f>
        <v>1</v>
      </c>
      <c r="AO550" s="109" t="b">
        <f>IF(Q550=FIRE0902!Q159,TRUE,"Error")</f>
        <v>1</v>
      </c>
      <c r="AP550" s="109" t="b">
        <f>IF(R550=FIRE0902!R159,TRUE,"Error")</f>
        <v>1</v>
      </c>
      <c r="AQ550" s="109" t="str">
        <f>IF(S550=FIRE0902!S159,TRUE,"Error")</f>
        <v>Error</v>
      </c>
      <c r="AR550" s="109" t="str">
        <f>IF(T550=FIRE0902!T159,TRUE,"Error")</f>
        <v>Error</v>
      </c>
      <c r="AS550" s="109" t="b">
        <f>IF(U550=FIRE0902!U159,TRUE,"Error")</f>
        <v>1</v>
      </c>
      <c r="AT550" s="109" t="b">
        <f>IF(V550=FIRE0902!V159,TRUE,"Error")</f>
        <v>1</v>
      </c>
      <c r="AU550" s="109" t="b">
        <f>IF(W550=FIRE0902!W159,TRUE,"Error")</f>
        <v>1</v>
      </c>
    </row>
    <row r="551" spans="1:47" x14ac:dyDescent="0.2">
      <c r="A551" s="109" t="s">
        <v>138</v>
      </c>
      <c r="B551" s="109" t="s">
        <v>12</v>
      </c>
      <c r="C551" s="109"/>
      <c r="D551" s="109">
        <f>VLOOKUP($A551,$A$379:$V$384,'QA checks'!D$393,FALSE)</f>
        <v>1172</v>
      </c>
      <c r="E551" s="109">
        <f>VLOOKUP($A551,$A$379:$V$384,'QA checks'!E$393,FALSE)</f>
        <v>1169</v>
      </c>
      <c r="F551" s="109">
        <f>VLOOKUP($A551,$A$379:$V$384,'QA checks'!F$393,FALSE)</f>
        <v>1071</v>
      </c>
      <c r="G551" s="109">
        <f>VLOOKUP($A551,$A$379:$V$384,'QA checks'!G$393,FALSE)</f>
        <v>1112</v>
      </c>
      <c r="H551" s="109">
        <f>VLOOKUP($A551,$A$379:$V$384,'QA checks'!H$393,FALSE)</f>
        <v>1101</v>
      </c>
      <c r="I551" s="109">
        <f>VLOOKUP($A551,$A$379:$V$384,'QA checks'!I$393,FALSE)</f>
        <v>1301</v>
      </c>
      <c r="J551" s="109">
        <f>VLOOKUP($A551,$A$379:$V$384,'QA checks'!J$393,FALSE)</f>
        <v>1493</v>
      </c>
      <c r="K551" s="109">
        <f>VLOOKUP($A551,$A$379:$V$384,'QA checks'!K$393,FALSE)</f>
        <v>1625</v>
      </c>
      <c r="L551" s="109">
        <f>VLOOKUP($A551,$A$379:$V$384,'QA checks'!L$393,FALSE)</f>
        <v>1915</v>
      </c>
      <c r="M551" s="109">
        <f>VLOOKUP($A551,$A$379:$V$384,'QA checks'!M$393,FALSE)</f>
        <v>2041</v>
      </c>
      <c r="N551" s="109">
        <f>VLOOKUP($A551,$A$379:$V$384,'QA checks'!N$393,FALSE)</f>
        <v>2095</v>
      </c>
      <c r="O551" s="109">
        <f>VLOOKUP($A551,$A$379:$V$384,'QA checks'!O$393,FALSE)</f>
        <v>2582</v>
      </c>
      <c r="P551" s="109">
        <f>VLOOKUP($A551,$A$379:$V$384,'QA checks'!P$393,FALSE)</f>
        <v>2830</v>
      </c>
      <c r="Q551" s="109">
        <f>VLOOKUP($A551,$A$379:$V$384,'QA checks'!Q$393,FALSE)</f>
        <v>3114</v>
      </c>
      <c r="R551" s="109">
        <f>VLOOKUP($A551,$A$379:$V$384,'QA checks'!R$393,FALSE)</f>
        <v>3179</v>
      </c>
      <c r="S551" s="109">
        <f>VLOOKUP($A551,$A$379:$V$384,'QA checks'!S$393,FALSE)</f>
        <v>27800</v>
      </c>
      <c r="T551" s="109">
        <f>VLOOKUP($A551,$A$379:$V$384,'QA checks'!T$393,FALSE)</f>
        <v>0</v>
      </c>
      <c r="U551" s="109">
        <f>VLOOKUP($A551,$A$379:$V$384,'QA checks'!U$393,FALSE)</f>
        <v>0</v>
      </c>
      <c r="V551" s="109">
        <f>VLOOKUP($A551,$A$379:$V$384,'QA checks'!V$393,FALSE)</f>
        <v>0</v>
      </c>
      <c r="W551" s="109">
        <f>VLOOKUP($A551,$A$379:$V$384,'QA checks'!W$393,FALSE)</f>
        <v>0</v>
      </c>
      <c r="Y551" s="109" t="s">
        <v>138</v>
      </c>
      <c r="Z551" s="109" t="s">
        <v>12</v>
      </c>
      <c r="AA551" s="109"/>
      <c r="AB551" s="109" t="b">
        <f>IF(D551=FIRE0902!D160,TRUE,"Error")</f>
        <v>1</v>
      </c>
      <c r="AC551" s="109" t="b">
        <f>IF(E551=FIRE0902!E160,TRUE,"Error")</f>
        <v>1</v>
      </c>
      <c r="AD551" s="109" t="b">
        <f>IF(F551=FIRE0902!F160,TRUE,"Error")</f>
        <v>1</v>
      </c>
      <c r="AE551" s="109" t="b">
        <f>IF(G551=FIRE0902!G160,TRUE,"Error")</f>
        <v>1</v>
      </c>
      <c r="AF551" s="109" t="b">
        <f>IF(H551=FIRE0902!H160,TRUE,"Error")</f>
        <v>1</v>
      </c>
      <c r="AG551" s="109" t="b">
        <f>IF(I551=FIRE0902!I160,TRUE,"Error")</f>
        <v>1</v>
      </c>
      <c r="AH551" s="109" t="b">
        <f>IF(J551=FIRE0902!J160,TRUE,"Error")</f>
        <v>1</v>
      </c>
      <c r="AI551" s="109" t="b">
        <f>IF(K551=FIRE0902!K160,TRUE,"Error")</f>
        <v>1</v>
      </c>
      <c r="AJ551" s="109" t="b">
        <f>IF(L551=FIRE0902!L160,TRUE,"Error")</f>
        <v>1</v>
      </c>
      <c r="AK551" s="109" t="b">
        <f>IF(M551=FIRE0902!M160,TRUE,"Error")</f>
        <v>1</v>
      </c>
      <c r="AL551" s="109" t="b">
        <f>IF(N551=FIRE0902!N160,TRUE,"Error")</f>
        <v>1</v>
      </c>
      <c r="AM551" s="109" t="b">
        <f>IF(O551=FIRE0902!O160,TRUE,"Error")</f>
        <v>1</v>
      </c>
      <c r="AN551" s="109" t="b">
        <f>IF(P551=FIRE0902!P160,TRUE,"Error")</f>
        <v>1</v>
      </c>
      <c r="AO551" s="109" t="b">
        <f>IF(Q551=FIRE0902!Q160,TRUE,"Error")</f>
        <v>1</v>
      </c>
      <c r="AP551" s="109" t="b">
        <f>IF(R551=FIRE0902!R160,TRUE,"Error")</f>
        <v>1</v>
      </c>
      <c r="AQ551" s="109" t="str">
        <f>IF(S551=FIRE0902!S160,TRUE,"Error")</f>
        <v>Error</v>
      </c>
      <c r="AR551" s="109" t="str">
        <f>IF(T551=FIRE0902!T160,TRUE,"Error")</f>
        <v>Error</v>
      </c>
      <c r="AS551" s="109" t="b">
        <f>IF(U551=FIRE0902!U160,TRUE,"Error")</f>
        <v>1</v>
      </c>
      <c r="AT551" s="109" t="b">
        <f>IF(V551=FIRE0902!V160,TRUE,"Error")</f>
        <v>1</v>
      </c>
      <c r="AU551" s="109" t="b">
        <f>IF(W551=FIRE0902!W160,TRUE,"Error")</f>
        <v>1</v>
      </c>
    </row>
    <row r="552" spans="1:47" x14ac:dyDescent="0.2">
      <c r="A552" s="109" t="s">
        <v>138</v>
      </c>
      <c r="B552" s="109" t="s">
        <v>139</v>
      </c>
      <c r="C552" s="109"/>
      <c r="D552" s="109">
        <f>VLOOKUP($B552,$A$379:$V$384,'QA checks'!D$393,FALSE)</f>
        <v>991</v>
      </c>
      <c r="E552" s="109">
        <f>VLOOKUP($B552,$A$379:$V$384,'QA checks'!E$393,FALSE)</f>
        <v>969</v>
      </c>
      <c r="F552" s="109">
        <f>VLOOKUP($B552,$A$379:$V$384,'QA checks'!F$393,FALSE)</f>
        <v>844</v>
      </c>
      <c r="G552" s="109">
        <f>VLOOKUP($B552,$A$379:$V$384,'QA checks'!G$393,FALSE)</f>
        <v>877</v>
      </c>
      <c r="H552" s="109">
        <f>VLOOKUP($B552,$A$379:$V$384,'QA checks'!H$393,FALSE)</f>
        <v>868</v>
      </c>
      <c r="I552" s="109">
        <f>VLOOKUP($B552,$A$379:$V$384,'QA checks'!I$393,FALSE)</f>
        <v>1013</v>
      </c>
      <c r="J552" s="109">
        <f>VLOOKUP($B552,$A$379:$V$384,'QA checks'!J$393,FALSE)</f>
        <v>1161</v>
      </c>
      <c r="K552" s="109">
        <f>VLOOKUP($B552,$A$379:$V$384,'QA checks'!K$393,FALSE)</f>
        <v>1300</v>
      </c>
      <c r="L552" s="109">
        <f>VLOOKUP($B552,$A$379:$V$384,'QA checks'!L$393,FALSE)</f>
        <v>1606</v>
      </c>
      <c r="M552" s="109">
        <f>VLOOKUP($B552,$A$379:$V$384,'QA checks'!M$393,FALSE)</f>
        <v>1722</v>
      </c>
      <c r="N552" s="109">
        <f>VLOOKUP($B552,$A$379:$V$384,'QA checks'!N$393,FALSE)</f>
        <v>1775</v>
      </c>
      <c r="O552" s="109">
        <f>VLOOKUP($B552,$A$379:$V$384,'QA checks'!O$393,FALSE)</f>
        <v>2186</v>
      </c>
      <c r="P552" s="109">
        <f>VLOOKUP($B552,$A$379:$V$384,'QA checks'!P$393,FALSE)</f>
        <v>2400</v>
      </c>
      <c r="Q552" s="109">
        <f>VLOOKUP($B552,$A$379:$V$384,'QA checks'!Q$393,FALSE)</f>
        <v>2638</v>
      </c>
      <c r="R552" s="109">
        <f>VLOOKUP($B552,$A$379:$V$384,'QA checks'!R$393,FALSE)</f>
        <v>2695</v>
      </c>
      <c r="S552" s="109">
        <f>VLOOKUP($B552,$A$379:$V$384,'QA checks'!S$393,FALSE)</f>
        <v>23045</v>
      </c>
      <c r="T552" s="109">
        <f>VLOOKUP($B552,$A$379:$V$384,'QA checks'!T$393,FALSE)</f>
        <v>0</v>
      </c>
      <c r="U552" s="109">
        <f>VLOOKUP($B552,$A$379:$V$384,'QA checks'!U$393,FALSE)</f>
        <v>0</v>
      </c>
      <c r="V552" s="109">
        <f>VLOOKUP($B552,$A$379:$V$384,'QA checks'!V$393,FALSE)</f>
        <v>0</v>
      </c>
      <c r="W552" s="109">
        <f>VLOOKUP($B552,$A$379:$V$384,'QA checks'!W$393,FALSE)</f>
        <v>0</v>
      </c>
      <c r="Y552" s="109" t="s">
        <v>138</v>
      </c>
      <c r="Z552" s="109" t="s">
        <v>139</v>
      </c>
      <c r="AA552" s="109"/>
      <c r="AB552" s="109" t="b">
        <f>IF(D552=FIRE0902!D161,TRUE,"Error")</f>
        <v>1</v>
      </c>
      <c r="AC552" s="109" t="b">
        <f>IF(E552=FIRE0902!E161,TRUE,"Error")</f>
        <v>1</v>
      </c>
      <c r="AD552" s="109" t="b">
        <f>IF(F552=FIRE0902!F161,TRUE,"Error")</f>
        <v>1</v>
      </c>
      <c r="AE552" s="109" t="b">
        <f>IF(G552=FIRE0902!G161,TRUE,"Error")</f>
        <v>1</v>
      </c>
      <c r="AF552" s="109" t="b">
        <f>IF(H552=FIRE0902!H161,TRUE,"Error")</f>
        <v>1</v>
      </c>
      <c r="AG552" s="109" t="b">
        <f>IF(I552=FIRE0902!I161,TRUE,"Error")</f>
        <v>1</v>
      </c>
      <c r="AH552" s="109" t="b">
        <f>IF(J552=FIRE0902!J161,TRUE,"Error")</f>
        <v>1</v>
      </c>
      <c r="AI552" s="109" t="b">
        <f>IF(K552=FIRE0902!K161,TRUE,"Error")</f>
        <v>1</v>
      </c>
      <c r="AJ552" s="109" t="b">
        <f>IF(L552=FIRE0902!L161,TRUE,"Error")</f>
        <v>1</v>
      </c>
      <c r="AK552" s="109" t="b">
        <f>IF(M552=FIRE0902!M161,TRUE,"Error")</f>
        <v>1</v>
      </c>
      <c r="AL552" s="109" t="b">
        <f>IF(N552=FIRE0902!N161,TRUE,"Error")</f>
        <v>1</v>
      </c>
      <c r="AM552" s="109" t="b">
        <f>IF(O552=FIRE0902!O161,TRUE,"Error")</f>
        <v>1</v>
      </c>
      <c r="AN552" s="109" t="b">
        <f>IF(P552=FIRE0902!P161,TRUE,"Error")</f>
        <v>1</v>
      </c>
      <c r="AO552" s="109" t="b">
        <f>IF(Q552=FIRE0902!Q161,TRUE,"Error")</f>
        <v>1</v>
      </c>
      <c r="AP552" s="109" t="b">
        <f>IF(R552=FIRE0902!R161,TRUE,"Error")</f>
        <v>1</v>
      </c>
      <c r="AQ552" s="109" t="str">
        <f>IF(S552=FIRE0902!S161,TRUE,"Error")</f>
        <v>Error</v>
      </c>
      <c r="AR552" s="109" t="str">
        <f>IF(T552=FIRE0902!T161,TRUE,"Error")</f>
        <v>Error</v>
      </c>
      <c r="AS552" s="109" t="b">
        <f>IF(U552=FIRE0902!U161,TRUE,"Error")</f>
        <v>1</v>
      </c>
      <c r="AT552" s="109" t="b">
        <f>IF(V552=FIRE0902!V161,TRUE,"Error")</f>
        <v>1</v>
      </c>
      <c r="AU552" s="109" t="b">
        <f>IF(W552=FIRE0902!W161,TRUE,"Error")</f>
        <v>1</v>
      </c>
    </row>
    <row r="553" spans="1:47" x14ac:dyDescent="0.2">
      <c r="A553" s="109" t="s">
        <v>138</v>
      </c>
      <c r="B553" s="109" t="s">
        <v>140</v>
      </c>
      <c r="C553" s="109"/>
      <c r="D553" s="109">
        <f>VLOOKUP($B553,$A$379:$V$384,'QA checks'!D$393,FALSE)</f>
        <v>181</v>
      </c>
      <c r="E553" s="109">
        <f>VLOOKUP($B553,$A$379:$V$384,'QA checks'!E$393,FALSE)</f>
        <v>200</v>
      </c>
      <c r="F553" s="109">
        <f>VLOOKUP($B553,$A$379:$V$384,'QA checks'!F$393,FALSE)</f>
        <v>227</v>
      </c>
      <c r="G553" s="109">
        <f>VLOOKUP($B553,$A$379:$V$384,'QA checks'!G$393,FALSE)</f>
        <v>235</v>
      </c>
      <c r="H553" s="109">
        <f>VLOOKUP($B553,$A$379:$V$384,'QA checks'!H$393,FALSE)</f>
        <v>233</v>
      </c>
      <c r="I553" s="109">
        <f>VLOOKUP($B553,$A$379:$V$384,'QA checks'!I$393,FALSE)</f>
        <v>288</v>
      </c>
      <c r="J553" s="109">
        <f>VLOOKUP($B553,$A$379:$V$384,'QA checks'!J$393,FALSE)</f>
        <v>332</v>
      </c>
      <c r="K553" s="109">
        <f>VLOOKUP($B553,$A$379:$V$384,'QA checks'!K$393,FALSE)</f>
        <v>325</v>
      </c>
      <c r="L553" s="109">
        <f>VLOOKUP($B553,$A$379:$V$384,'QA checks'!L$393,FALSE)</f>
        <v>309</v>
      </c>
      <c r="M553" s="109">
        <f>VLOOKUP($B553,$A$379:$V$384,'QA checks'!M$393,FALSE)</f>
        <v>319</v>
      </c>
      <c r="N553" s="109">
        <f>VLOOKUP($B553,$A$379:$V$384,'QA checks'!N$393,FALSE)</f>
        <v>320</v>
      </c>
      <c r="O553" s="109">
        <f>VLOOKUP($B553,$A$379:$V$384,'QA checks'!O$393,FALSE)</f>
        <v>396</v>
      </c>
      <c r="P553" s="109">
        <f>VLOOKUP($B553,$A$379:$V$384,'QA checks'!P$393,FALSE)</f>
        <v>430</v>
      </c>
      <c r="Q553" s="109">
        <f>VLOOKUP($B553,$A$379:$V$384,'QA checks'!Q$393,FALSE)</f>
        <v>476</v>
      </c>
      <c r="R553" s="109">
        <f>VLOOKUP($B553,$A$379:$V$384,'QA checks'!R$393,FALSE)</f>
        <v>484</v>
      </c>
      <c r="S553" s="109">
        <f>VLOOKUP($B553,$A$379:$V$384,'QA checks'!S$393,FALSE)</f>
        <v>4755</v>
      </c>
      <c r="T553" s="109">
        <f>VLOOKUP($B553,$A$379:$V$384,'QA checks'!T$393,FALSE)</f>
        <v>0</v>
      </c>
      <c r="U553" s="109">
        <f>VLOOKUP($B553,$A$379:$V$384,'QA checks'!U$393,FALSE)</f>
        <v>0</v>
      </c>
      <c r="V553" s="109">
        <f>VLOOKUP($B553,$A$379:$V$384,'QA checks'!V$393,FALSE)</f>
        <v>0</v>
      </c>
      <c r="W553" s="109">
        <f>VLOOKUP($B553,$A$379:$V$384,'QA checks'!W$393,FALSE)</f>
        <v>0</v>
      </c>
      <c r="Y553" s="109" t="s">
        <v>138</v>
      </c>
      <c r="Z553" s="109" t="s">
        <v>140</v>
      </c>
      <c r="AA553" s="109"/>
      <c r="AB553" s="109" t="b">
        <f>IF(D553=FIRE0902!D162,TRUE,"Error")</f>
        <v>1</v>
      </c>
      <c r="AC553" s="109" t="b">
        <f>IF(E553=FIRE0902!E162,TRUE,"Error")</f>
        <v>1</v>
      </c>
      <c r="AD553" s="109" t="b">
        <f>IF(F553=FIRE0902!F162,TRUE,"Error")</f>
        <v>1</v>
      </c>
      <c r="AE553" s="109" t="b">
        <f>IF(G553=FIRE0902!G162,TRUE,"Error")</f>
        <v>1</v>
      </c>
      <c r="AF553" s="109" t="b">
        <f>IF(H553=FIRE0902!H162,TRUE,"Error")</f>
        <v>1</v>
      </c>
      <c r="AG553" s="109" t="b">
        <f>IF(I553=FIRE0902!I162,TRUE,"Error")</f>
        <v>1</v>
      </c>
      <c r="AH553" s="109" t="b">
        <f>IF(J553=FIRE0902!J162,TRUE,"Error")</f>
        <v>1</v>
      </c>
      <c r="AI553" s="109" t="b">
        <f>IF(K553=FIRE0902!K162,TRUE,"Error")</f>
        <v>1</v>
      </c>
      <c r="AJ553" s="109" t="b">
        <f>IF(L553=FIRE0902!L162,TRUE,"Error")</f>
        <v>1</v>
      </c>
      <c r="AK553" s="109" t="b">
        <f>IF(M553=FIRE0902!M162,TRUE,"Error")</f>
        <v>1</v>
      </c>
      <c r="AL553" s="109" t="b">
        <f>IF(N553=FIRE0902!N162,TRUE,"Error")</f>
        <v>1</v>
      </c>
      <c r="AM553" s="109" t="b">
        <f>IF(O553=FIRE0902!O162,TRUE,"Error")</f>
        <v>1</v>
      </c>
      <c r="AN553" s="109" t="b">
        <f>IF(P553=FIRE0902!P162,TRUE,"Error")</f>
        <v>1</v>
      </c>
      <c r="AO553" s="109" t="b">
        <f>IF(Q553=FIRE0902!Q162,TRUE,"Error")</f>
        <v>1</v>
      </c>
      <c r="AP553" s="109" t="b">
        <f>IF(R553=FIRE0902!R162,TRUE,"Error")</f>
        <v>1</v>
      </c>
      <c r="AQ553" s="109" t="str">
        <f>IF(S553=FIRE0902!S162,TRUE,"Error")</f>
        <v>Error</v>
      </c>
      <c r="AR553" s="109" t="str">
        <f>IF(T553=FIRE0902!T162,TRUE,"Error")</f>
        <v>Error</v>
      </c>
      <c r="AS553" s="109" t="b">
        <f>IF(U553=FIRE0902!U162,TRUE,"Error")</f>
        <v>1</v>
      </c>
      <c r="AT553" s="109" t="b">
        <f>IF(V553=FIRE0902!V162,TRUE,"Error")</f>
        <v>1</v>
      </c>
      <c r="AU553" s="109" t="b">
        <f>IF(W553=FIRE0902!W162,TRUE,"Error")</f>
        <v>1</v>
      </c>
    </row>
    <row r="554" spans="1:47" x14ac:dyDescent="0.2">
      <c r="A554" s="109" t="s">
        <v>141</v>
      </c>
      <c r="B554" s="109" t="s">
        <v>12</v>
      </c>
      <c r="C554" s="109"/>
      <c r="D554" s="109">
        <f>VLOOKUP($A554,$A$238:$V$244,'QA checks'!D$393,FALSE)</f>
        <v>773</v>
      </c>
      <c r="E554" s="109">
        <f>VLOOKUP($A554,$A$238:$V$244,'QA checks'!E$393,FALSE)</f>
        <v>748</v>
      </c>
      <c r="F554" s="109">
        <f>VLOOKUP($A554,$A$238:$V$244,'QA checks'!F$393,FALSE)</f>
        <v>635</v>
      </c>
      <c r="G554" s="109">
        <f>VLOOKUP($A554,$A$238:$V$244,'QA checks'!G$393,FALSE)</f>
        <v>561</v>
      </c>
      <c r="H554" s="109">
        <f>VLOOKUP($A554,$A$238:$V$244,'QA checks'!H$393,FALSE)</f>
        <v>481</v>
      </c>
      <c r="I554" s="109">
        <f>VLOOKUP($A554,$A$238:$V$244,'QA checks'!I$393,FALSE)</f>
        <v>460</v>
      </c>
      <c r="J554" s="109">
        <f>VLOOKUP($A554,$A$238:$V$244,'QA checks'!J$393,FALSE)</f>
        <v>543</v>
      </c>
      <c r="K554" s="109">
        <f>VLOOKUP($A554,$A$238:$V$244,'QA checks'!K$393,FALSE)</f>
        <v>501</v>
      </c>
      <c r="L554" s="109">
        <f>VLOOKUP($A554,$A$238:$V$244,'QA checks'!L$393,FALSE)</f>
        <v>551</v>
      </c>
      <c r="M554" s="109">
        <f>VLOOKUP($A554,$A$238:$V$244,'QA checks'!M$393,FALSE)</f>
        <v>599</v>
      </c>
      <c r="N554" s="109">
        <f>VLOOKUP($A554,$A$238:$V$244,'QA checks'!N$393,FALSE)</f>
        <v>670</v>
      </c>
      <c r="O554" s="109">
        <f>VLOOKUP($A554,$A$238:$V$244,'QA checks'!O$393,FALSE)</f>
        <v>752</v>
      </c>
      <c r="P554" s="109">
        <f>VLOOKUP($A554,$A$238:$V$244,'QA checks'!P$393,FALSE)</f>
        <v>922</v>
      </c>
      <c r="Q554" s="109">
        <f>VLOOKUP($A554,$A$238:$V$244,'QA checks'!Q$393,FALSE)</f>
        <v>933</v>
      </c>
      <c r="R554" s="109">
        <f>VLOOKUP($A554,$A$238:$V$244,'QA checks'!R$393,FALSE)</f>
        <v>949</v>
      </c>
      <c r="S554" s="109">
        <f>VLOOKUP($A554,$A$238:$V$244,'QA checks'!S$393,FALSE)</f>
        <v>10078</v>
      </c>
      <c r="T554" s="109">
        <f>VLOOKUP($A554,$A$238:$V$244,'QA checks'!T$393,FALSE)</f>
        <v>0</v>
      </c>
      <c r="U554" s="109">
        <f>VLOOKUP($A554,$A$238:$V$244,'QA checks'!U$393,FALSE)</f>
        <v>0</v>
      </c>
      <c r="V554" s="109">
        <f>VLOOKUP($A554,$A$238:$V$244,'QA checks'!V$393,FALSE)</f>
        <v>0</v>
      </c>
      <c r="W554" s="109">
        <f>VLOOKUP($A554,$A$238:$V$244,'QA checks'!W$393,FALSE)</f>
        <v>0</v>
      </c>
      <c r="Y554" s="109" t="s">
        <v>141</v>
      </c>
      <c r="Z554" s="109" t="s">
        <v>12</v>
      </c>
      <c r="AA554" s="109"/>
      <c r="AB554" s="109" t="b">
        <f>IF(D554=FIRE0902!D163,TRUE,"Error")</f>
        <v>1</v>
      </c>
      <c r="AC554" s="109" t="b">
        <f>IF(E554=FIRE0902!E163,TRUE,"Error")</f>
        <v>1</v>
      </c>
      <c r="AD554" s="109" t="b">
        <f>IF(F554=FIRE0902!F163,TRUE,"Error")</f>
        <v>1</v>
      </c>
      <c r="AE554" s="109" t="b">
        <f>IF(G554=FIRE0902!G163,TRUE,"Error")</f>
        <v>1</v>
      </c>
      <c r="AF554" s="109" t="b">
        <f>IF(H554=FIRE0902!H163,TRUE,"Error")</f>
        <v>1</v>
      </c>
      <c r="AG554" s="109" t="b">
        <f>IF(I554=FIRE0902!I163,TRUE,"Error")</f>
        <v>1</v>
      </c>
      <c r="AH554" s="109" t="b">
        <f>IF(J554=FIRE0902!J163,TRUE,"Error")</f>
        <v>1</v>
      </c>
      <c r="AI554" s="109" t="b">
        <f>IF(K554=FIRE0902!K163,TRUE,"Error")</f>
        <v>1</v>
      </c>
      <c r="AJ554" s="109" t="b">
        <f>IF(L554=FIRE0902!L163,TRUE,"Error")</f>
        <v>1</v>
      </c>
      <c r="AK554" s="109" t="b">
        <f>IF(M554=FIRE0902!M163,TRUE,"Error")</f>
        <v>1</v>
      </c>
      <c r="AL554" s="109" t="b">
        <f>IF(N554=FIRE0902!N163,TRUE,"Error")</f>
        <v>1</v>
      </c>
      <c r="AM554" s="109" t="b">
        <f>IF(O554=FIRE0902!O163,TRUE,"Error")</f>
        <v>1</v>
      </c>
      <c r="AN554" s="109" t="b">
        <f>IF(P554=FIRE0902!P163,TRUE,"Error")</f>
        <v>1</v>
      </c>
      <c r="AO554" s="109" t="b">
        <f>IF(Q554=FIRE0902!Q163,TRUE,"Error")</f>
        <v>1</v>
      </c>
      <c r="AP554" s="109" t="b">
        <f>IF(R554=FIRE0902!R163,TRUE,"Error")</f>
        <v>1</v>
      </c>
      <c r="AQ554" s="109" t="str">
        <f>IF(S554=FIRE0902!S163,TRUE,"Error")</f>
        <v>Error</v>
      </c>
      <c r="AR554" s="109" t="str">
        <f>IF(T554=FIRE0902!T163,TRUE,"Error")</f>
        <v>Error</v>
      </c>
      <c r="AS554" s="109" t="b">
        <f>IF(U554=FIRE0902!U163,TRUE,"Error")</f>
        <v>1</v>
      </c>
      <c r="AT554" s="109" t="b">
        <f>IF(V554=FIRE0902!V163,TRUE,"Error")</f>
        <v>1</v>
      </c>
      <c r="AU554" s="109" t="b">
        <f>IF(W554=FIRE0902!W163,TRUE,"Error")</f>
        <v>1</v>
      </c>
    </row>
    <row r="555" spans="1:47" x14ac:dyDescent="0.2">
      <c r="A555" s="109" t="s">
        <v>141</v>
      </c>
      <c r="B555" s="109" t="s">
        <v>142</v>
      </c>
      <c r="C555" s="109"/>
      <c r="D555" s="109">
        <f>VLOOKUP($B555,$A$238:$V$244,'QA checks'!D$393,FALSE)</f>
        <v>625</v>
      </c>
      <c r="E555" s="109">
        <f>VLOOKUP($B555,$A$238:$V$244,'QA checks'!E$393,FALSE)</f>
        <v>616</v>
      </c>
      <c r="F555" s="109">
        <f>VLOOKUP($B555,$A$238:$V$244,'QA checks'!F$393,FALSE)</f>
        <v>528</v>
      </c>
      <c r="G555" s="109">
        <f>VLOOKUP($B555,$A$238:$V$244,'QA checks'!G$393,FALSE)</f>
        <v>432</v>
      </c>
      <c r="H555" s="109">
        <f>VLOOKUP($B555,$A$238:$V$244,'QA checks'!H$393,FALSE)</f>
        <v>391</v>
      </c>
      <c r="I555" s="109">
        <f>VLOOKUP($B555,$A$238:$V$244,'QA checks'!I$393,FALSE)</f>
        <v>365</v>
      </c>
      <c r="J555" s="109">
        <f>VLOOKUP($B555,$A$238:$V$244,'QA checks'!J$393,FALSE)</f>
        <v>414</v>
      </c>
      <c r="K555" s="109">
        <f>VLOOKUP($B555,$A$238:$V$244,'QA checks'!K$393,FALSE)</f>
        <v>405</v>
      </c>
      <c r="L555" s="109">
        <f>VLOOKUP($B555,$A$238:$V$244,'QA checks'!L$393,FALSE)</f>
        <v>421</v>
      </c>
      <c r="M555" s="109">
        <f>VLOOKUP($B555,$A$238:$V$244,'QA checks'!M$393,FALSE)</f>
        <v>484</v>
      </c>
      <c r="N555" s="109">
        <f>VLOOKUP($B555,$A$238:$V$244,'QA checks'!N$393,FALSE)</f>
        <v>519</v>
      </c>
      <c r="O555" s="109">
        <f>VLOOKUP($B555,$A$238:$V$244,'QA checks'!O$393,FALSE)</f>
        <v>612</v>
      </c>
      <c r="P555" s="109">
        <f>VLOOKUP($B555,$A$238:$V$244,'QA checks'!P$393,FALSE)</f>
        <v>764</v>
      </c>
      <c r="Q555" s="109">
        <f>VLOOKUP($B555,$A$238:$V$244,'QA checks'!Q$393,FALSE)</f>
        <v>775</v>
      </c>
      <c r="R555" s="109">
        <f>VLOOKUP($B555,$A$238:$V$244,'QA checks'!R$393,FALSE)</f>
        <v>789</v>
      </c>
      <c r="S555" s="109">
        <f>VLOOKUP($B555,$A$238:$V$244,'QA checks'!S$393,FALSE)</f>
        <v>8140</v>
      </c>
      <c r="T555" s="109">
        <f>VLOOKUP($B555,$A$238:$V$244,'QA checks'!T$393,FALSE)</f>
        <v>0</v>
      </c>
      <c r="U555" s="109">
        <f>VLOOKUP($B555,$A$238:$V$244,'QA checks'!U$393,FALSE)</f>
        <v>0</v>
      </c>
      <c r="V555" s="109">
        <f>VLOOKUP($B555,$A$238:$V$244,'QA checks'!V$393,FALSE)</f>
        <v>0</v>
      </c>
      <c r="W555" s="109">
        <f>VLOOKUP($B555,$A$238:$V$244,'QA checks'!W$393,FALSE)</f>
        <v>0</v>
      </c>
      <c r="Y555" s="109" t="s">
        <v>141</v>
      </c>
      <c r="Z555" s="109" t="s">
        <v>142</v>
      </c>
      <c r="AA555" s="109"/>
      <c r="AB555" s="109" t="b">
        <f>IF(D555=FIRE0902!D164,TRUE,"Error")</f>
        <v>1</v>
      </c>
      <c r="AC555" s="109" t="b">
        <f>IF(E555=FIRE0902!E164,TRUE,"Error")</f>
        <v>1</v>
      </c>
      <c r="AD555" s="109" t="b">
        <f>IF(F555=FIRE0902!F164,TRUE,"Error")</f>
        <v>1</v>
      </c>
      <c r="AE555" s="109" t="b">
        <f>IF(G555=FIRE0902!G164,TRUE,"Error")</f>
        <v>1</v>
      </c>
      <c r="AF555" s="109" t="b">
        <f>IF(H555=FIRE0902!H164,TRUE,"Error")</f>
        <v>1</v>
      </c>
      <c r="AG555" s="109" t="b">
        <f>IF(I555=FIRE0902!I164,TRUE,"Error")</f>
        <v>1</v>
      </c>
      <c r="AH555" s="109" t="b">
        <f>IF(J555=FIRE0902!J164,TRUE,"Error")</f>
        <v>1</v>
      </c>
      <c r="AI555" s="109" t="b">
        <f>IF(K555=FIRE0902!K164,TRUE,"Error")</f>
        <v>1</v>
      </c>
      <c r="AJ555" s="109" t="b">
        <f>IF(L555=FIRE0902!L164,TRUE,"Error")</f>
        <v>1</v>
      </c>
      <c r="AK555" s="109" t="b">
        <f>IF(M555=FIRE0902!M164,TRUE,"Error")</f>
        <v>1</v>
      </c>
      <c r="AL555" s="109" t="b">
        <f>IF(N555=FIRE0902!N164,TRUE,"Error")</f>
        <v>1</v>
      </c>
      <c r="AM555" s="109" t="b">
        <f>IF(O555=FIRE0902!O164,TRUE,"Error")</f>
        <v>1</v>
      </c>
      <c r="AN555" s="109" t="b">
        <f>IF(P555=FIRE0902!P164,TRUE,"Error")</f>
        <v>1</v>
      </c>
      <c r="AO555" s="109" t="b">
        <f>IF(Q555=FIRE0902!Q164,TRUE,"Error")</f>
        <v>1</v>
      </c>
      <c r="AP555" s="109" t="b">
        <f>IF(R555=FIRE0902!R164,TRUE,"Error")</f>
        <v>1</v>
      </c>
      <c r="AQ555" s="109" t="str">
        <f>IF(S555=FIRE0902!S164,TRUE,"Error")</f>
        <v>Error</v>
      </c>
      <c r="AR555" s="109" t="str">
        <f>IF(T555=FIRE0902!T164,TRUE,"Error")</f>
        <v>Error</v>
      </c>
      <c r="AS555" s="109" t="b">
        <f>IF(U555=FIRE0902!U164,TRUE,"Error")</f>
        <v>1</v>
      </c>
      <c r="AT555" s="109" t="b">
        <f>IF(V555=FIRE0902!V164,TRUE,"Error")</f>
        <v>1</v>
      </c>
      <c r="AU555" s="109" t="b">
        <f>IF(W555=FIRE0902!W164,TRUE,"Error")</f>
        <v>1</v>
      </c>
    </row>
    <row r="556" spans="1:47" x14ac:dyDescent="0.2">
      <c r="A556" s="109" t="s">
        <v>141</v>
      </c>
      <c r="B556" s="109" t="s">
        <v>143</v>
      </c>
      <c r="C556" s="109"/>
      <c r="D556" s="109">
        <f>VLOOKUP($B556,$A$238:$V$244,'QA checks'!D$393,FALSE)</f>
        <v>14</v>
      </c>
      <c r="E556" s="109">
        <f>VLOOKUP($B556,$A$238:$V$244,'QA checks'!E$393,FALSE)</f>
        <v>15</v>
      </c>
      <c r="F556" s="109">
        <f>VLOOKUP($B556,$A$238:$V$244,'QA checks'!F$393,FALSE)</f>
        <v>7</v>
      </c>
      <c r="G556" s="109">
        <f>VLOOKUP($B556,$A$238:$V$244,'QA checks'!G$393,FALSE)</f>
        <v>16</v>
      </c>
      <c r="H556" s="109">
        <f>VLOOKUP($B556,$A$238:$V$244,'QA checks'!H$393,FALSE)</f>
        <v>7</v>
      </c>
      <c r="I556" s="109">
        <f>VLOOKUP($B556,$A$238:$V$244,'QA checks'!I$393,FALSE)</f>
        <v>7</v>
      </c>
      <c r="J556" s="109">
        <f>VLOOKUP($B556,$A$238:$V$244,'QA checks'!J$393,FALSE)</f>
        <v>10</v>
      </c>
      <c r="K556" s="109">
        <f>VLOOKUP($B556,$A$238:$V$244,'QA checks'!K$393,FALSE)</f>
        <v>11</v>
      </c>
      <c r="L556" s="109">
        <f>VLOOKUP($B556,$A$238:$V$244,'QA checks'!L$393,FALSE)</f>
        <v>10</v>
      </c>
      <c r="M556" s="109">
        <f>VLOOKUP($B556,$A$238:$V$244,'QA checks'!M$393,FALSE)</f>
        <v>12</v>
      </c>
      <c r="N556" s="109">
        <f>VLOOKUP($B556,$A$238:$V$244,'QA checks'!N$393,FALSE)</f>
        <v>15</v>
      </c>
      <c r="O556" s="109">
        <f>VLOOKUP($B556,$A$238:$V$244,'QA checks'!O$393,FALSE)</f>
        <v>28</v>
      </c>
      <c r="P556" s="109">
        <f>VLOOKUP($B556,$A$238:$V$244,'QA checks'!P$393,FALSE)</f>
        <v>33</v>
      </c>
      <c r="Q556" s="109">
        <f>VLOOKUP($B556,$A$238:$V$244,'QA checks'!Q$393,FALSE)</f>
        <v>16</v>
      </c>
      <c r="R556" s="109">
        <f>VLOOKUP($B556,$A$238:$V$244,'QA checks'!R$393,FALSE)</f>
        <v>31</v>
      </c>
      <c r="S556" s="109">
        <f>VLOOKUP($B556,$A$238:$V$244,'QA checks'!S$393,FALSE)</f>
        <v>232</v>
      </c>
      <c r="T556" s="109">
        <f>VLOOKUP($B556,$A$238:$V$244,'QA checks'!T$393,FALSE)</f>
        <v>0</v>
      </c>
      <c r="U556" s="109">
        <f>VLOOKUP($B556,$A$238:$V$244,'QA checks'!U$393,FALSE)</f>
        <v>0</v>
      </c>
      <c r="V556" s="109">
        <f>VLOOKUP($B556,$A$238:$V$244,'QA checks'!V$393,FALSE)</f>
        <v>0</v>
      </c>
      <c r="W556" s="109">
        <f>VLOOKUP($B556,$A$238:$V$244,'QA checks'!W$393,FALSE)</f>
        <v>0</v>
      </c>
      <c r="Y556" s="109" t="s">
        <v>141</v>
      </c>
      <c r="Z556" s="109" t="s">
        <v>143</v>
      </c>
      <c r="AA556" s="109"/>
      <c r="AB556" s="109" t="b">
        <f>IF(D556=FIRE0902!D165,TRUE,"Error")</f>
        <v>1</v>
      </c>
      <c r="AC556" s="109" t="b">
        <f>IF(E556=FIRE0902!E165,TRUE,"Error")</f>
        <v>1</v>
      </c>
      <c r="AD556" s="109" t="b">
        <f>IF(F556=FIRE0902!F165,TRUE,"Error")</f>
        <v>1</v>
      </c>
      <c r="AE556" s="109" t="b">
        <f>IF(G556=FIRE0902!G165,TRUE,"Error")</f>
        <v>1</v>
      </c>
      <c r="AF556" s="109" t="b">
        <f>IF(H556=FIRE0902!H165,TRUE,"Error")</f>
        <v>1</v>
      </c>
      <c r="AG556" s="109" t="b">
        <f>IF(I556=FIRE0902!I165,TRUE,"Error")</f>
        <v>1</v>
      </c>
      <c r="AH556" s="109" t="b">
        <f>IF(J556=FIRE0902!J165,TRUE,"Error")</f>
        <v>1</v>
      </c>
      <c r="AI556" s="109" t="b">
        <f>IF(K556=FIRE0902!K165,TRUE,"Error")</f>
        <v>1</v>
      </c>
      <c r="AJ556" s="109" t="b">
        <f>IF(L556=FIRE0902!L165,TRUE,"Error")</f>
        <v>1</v>
      </c>
      <c r="AK556" s="109" t="b">
        <f>IF(M556=FIRE0902!M165,TRUE,"Error")</f>
        <v>1</v>
      </c>
      <c r="AL556" s="109" t="b">
        <f>IF(N556=FIRE0902!N165,TRUE,"Error")</f>
        <v>1</v>
      </c>
      <c r="AM556" s="109" t="b">
        <f>IF(O556=FIRE0902!O165,TRUE,"Error")</f>
        <v>1</v>
      </c>
      <c r="AN556" s="109" t="b">
        <f>IF(P556=FIRE0902!P165,TRUE,"Error")</f>
        <v>1</v>
      </c>
      <c r="AO556" s="109" t="b">
        <f>IF(Q556=FIRE0902!Q165,TRUE,"Error")</f>
        <v>1</v>
      </c>
      <c r="AP556" s="109" t="b">
        <f>IF(R556=FIRE0902!R165,TRUE,"Error")</f>
        <v>1</v>
      </c>
      <c r="AQ556" s="109" t="str">
        <f>IF(S556=FIRE0902!S165,TRUE,"Error")</f>
        <v>Error</v>
      </c>
      <c r="AR556" s="109" t="str">
        <f>IF(T556=FIRE0902!T165,TRUE,"Error")</f>
        <v>Error</v>
      </c>
      <c r="AS556" s="109" t="b">
        <f>IF(U556=FIRE0902!U165,TRUE,"Error")</f>
        <v>1</v>
      </c>
      <c r="AT556" s="109" t="b">
        <f>IF(V556=FIRE0902!V165,TRUE,"Error")</f>
        <v>1</v>
      </c>
      <c r="AU556" s="109" t="b">
        <f>IF(W556=FIRE0902!W165,TRUE,"Error")</f>
        <v>1</v>
      </c>
    </row>
    <row r="557" spans="1:47" x14ac:dyDescent="0.2">
      <c r="A557" s="109" t="s">
        <v>141</v>
      </c>
      <c r="B557" s="109" t="s">
        <v>144</v>
      </c>
      <c r="C557" s="109"/>
      <c r="D557" s="109">
        <f>VLOOKUP($B557,$A$238:$V$244,'QA checks'!D$393,FALSE)</f>
        <v>17</v>
      </c>
      <c r="E557" s="109">
        <f>VLOOKUP($B557,$A$238:$V$244,'QA checks'!E$393,FALSE)</f>
        <v>7</v>
      </c>
      <c r="F557" s="109">
        <f>VLOOKUP($B557,$A$238:$V$244,'QA checks'!F$393,FALSE)</f>
        <v>4</v>
      </c>
      <c r="G557" s="109">
        <f>VLOOKUP($B557,$A$238:$V$244,'QA checks'!G$393,FALSE)</f>
        <v>11</v>
      </c>
      <c r="H557" s="109">
        <f>VLOOKUP($B557,$A$238:$V$244,'QA checks'!H$393,FALSE)</f>
        <v>8</v>
      </c>
      <c r="I557" s="109">
        <f>VLOOKUP($B557,$A$238:$V$244,'QA checks'!I$393,FALSE)</f>
        <v>10</v>
      </c>
      <c r="J557" s="109">
        <f>VLOOKUP($B557,$A$238:$V$244,'QA checks'!J$393,FALSE)</f>
        <v>8</v>
      </c>
      <c r="K557" s="109">
        <f>VLOOKUP($B557,$A$238:$V$244,'QA checks'!K$393,FALSE)</f>
        <v>9</v>
      </c>
      <c r="L557" s="109">
        <f>VLOOKUP($B557,$A$238:$V$244,'QA checks'!L$393,FALSE)</f>
        <v>11</v>
      </c>
      <c r="M557" s="109">
        <f>VLOOKUP($B557,$A$238:$V$244,'QA checks'!M$393,FALSE)</f>
        <v>3</v>
      </c>
      <c r="N557" s="109">
        <f>VLOOKUP($B557,$A$238:$V$244,'QA checks'!N$393,FALSE)</f>
        <v>3</v>
      </c>
      <c r="O557" s="109">
        <f>VLOOKUP($B557,$A$238:$V$244,'QA checks'!O$393,FALSE)</f>
        <v>7</v>
      </c>
      <c r="P557" s="109">
        <f>VLOOKUP($B557,$A$238:$V$244,'QA checks'!P$393,FALSE)</f>
        <v>8</v>
      </c>
      <c r="Q557" s="109">
        <f>VLOOKUP($B557,$A$238:$V$244,'QA checks'!Q$393,FALSE)</f>
        <v>5</v>
      </c>
      <c r="R557" s="109">
        <f>VLOOKUP($B557,$A$238:$V$244,'QA checks'!R$393,FALSE)</f>
        <v>10</v>
      </c>
      <c r="S557" s="109">
        <f>VLOOKUP($B557,$A$238:$V$244,'QA checks'!S$393,FALSE)</f>
        <v>121</v>
      </c>
      <c r="T557" s="109">
        <f>VLOOKUP($B557,$A$238:$V$244,'QA checks'!T$393,FALSE)</f>
        <v>0</v>
      </c>
      <c r="U557" s="109">
        <f>VLOOKUP($B557,$A$238:$V$244,'QA checks'!U$393,FALSE)</f>
        <v>0</v>
      </c>
      <c r="V557" s="109">
        <f>VLOOKUP($B557,$A$238:$V$244,'QA checks'!V$393,FALSE)</f>
        <v>0</v>
      </c>
      <c r="W557" s="109">
        <f>VLOOKUP($B557,$A$238:$V$244,'QA checks'!W$393,FALSE)</f>
        <v>0</v>
      </c>
      <c r="Y557" s="109" t="s">
        <v>141</v>
      </c>
      <c r="Z557" s="109" t="s">
        <v>144</v>
      </c>
      <c r="AA557" s="109"/>
      <c r="AB557" s="109" t="b">
        <f>IF(D557=FIRE0902!D166,TRUE,"Error")</f>
        <v>1</v>
      </c>
      <c r="AC557" s="109" t="b">
        <f>IF(E557=FIRE0902!E166,TRUE,"Error")</f>
        <v>1</v>
      </c>
      <c r="AD557" s="109" t="b">
        <f>IF(F557=FIRE0902!F166,TRUE,"Error")</f>
        <v>1</v>
      </c>
      <c r="AE557" s="109" t="b">
        <f>IF(G557=FIRE0902!G166,TRUE,"Error")</f>
        <v>1</v>
      </c>
      <c r="AF557" s="109" t="b">
        <f>IF(H557=FIRE0902!H166,TRUE,"Error")</f>
        <v>1</v>
      </c>
      <c r="AG557" s="109" t="b">
        <f>IF(I557=FIRE0902!I166,TRUE,"Error")</f>
        <v>1</v>
      </c>
      <c r="AH557" s="109" t="b">
        <f>IF(J557=FIRE0902!J166,TRUE,"Error")</f>
        <v>1</v>
      </c>
      <c r="AI557" s="109" t="b">
        <f>IF(K557=FIRE0902!K166,TRUE,"Error")</f>
        <v>1</v>
      </c>
      <c r="AJ557" s="109" t="b">
        <f>IF(L557=FIRE0902!L166,TRUE,"Error")</f>
        <v>1</v>
      </c>
      <c r="AK557" s="109" t="b">
        <f>IF(M557=FIRE0902!M166,TRUE,"Error")</f>
        <v>1</v>
      </c>
      <c r="AL557" s="109" t="b">
        <f>IF(N557=FIRE0902!N166,TRUE,"Error")</f>
        <v>1</v>
      </c>
      <c r="AM557" s="109" t="b">
        <f>IF(O557=FIRE0902!O166,TRUE,"Error")</f>
        <v>1</v>
      </c>
      <c r="AN557" s="109" t="b">
        <f>IF(P557=FIRE0902!P166,TRUE,"Error")</f>
        <v>1</v>
      </c>
      <c r="AO557" s="109" t="b">
        <f>IF(Q557=FIRE0902!Q166,TRUE,"Error")</f>
        <v>1</v>
      </c>
      <c r="AP557" s="109" t="b">
        <f>IF(R557=FIRE0902!R166,TRUE,"Error")</f>
        <v>1</v>
      </c>
      <c r="AQ557" s="109" t="str">
        <f>IF(S557=FIRE0902!S166,TRUE,"Error")</f>
        <v>Error</v>
      </c>
      <c r="AR557" s="109" t="str">
        <f>IF(T557=FIRE0902!T166,TRUE,"Error")</f>
        <v>Error</v>
      </c>
      <c r="AS557" s="109" t="b">
        <f>IF(U557=FIRE0902!U166,TRUE,"Error")</f>
        <v>1</v>
      </c>
      <c r="AT557" s="109" t="b">
        <f>IF(V557=FIRE0902!V166,TRUE,"Error")</f>
        <v>1</v>
      </c>
      <c r="AU557" s="109" t="b">
        <f>IF(W557=FIRE0902!W166,TRUE,"Error")</f>
        <v>1</v>
      </c>
    </row>
    <row r="558" spans="1:47" x14ac:dyDescent="0.2">
      <c r="A558" s="109" t="s">
        <v>141</v>
      </c>
      <c r="B558" s="109" t="s">
        <v>145</v>
      </c>
      <c r="C558" s="109"/>
      <c r="D558" s="109">
        <f>VLOOKUP($B558,$A$238:$V$244,'QA checks'!D$393,FALSE)</f>
        <v>32</v>
      </c>
      <c r="E558" s="109">
        <f>VLOOKUP($B558,$A$238:$V$244,'QA checks'!E$393,FALSE)</f>
        <v>16</v>
      </c>
      <c r="F558" s="109">
        <f>VLOOKUP($B558,$A$238:$V$244,'QA checks'!F$393,FALSE)</f>
        <v>15</v>
      </c>
      <c r="G558" s="109">
        <f>VLOOKUP($B558,$A$238:$V$244,'QA checks'!G$393,FALSE)</f>
        <v>10</v>
      </c>
      <c r="H558" s="109">
        <f>VLOOKUP($B558,$A$238:$V$244,'QA checks'!H$393,FALSE)</f>
        <v>10</v>
      </c>
      <c r="I558" s="109">
        <f>VLOOKUP($B558,$A$238:$V$244,'QA checks'!I$393,FALSE)</f>
        <v>9</v>
      </c>
      <c r="J558" s="109">
        <f>VLOOKUP($B558,$A$238:$V$244,'QA checks'!J$393,FALSE)</f>
        <v>14</v>
      </c>
      <c r="K558" s="109">
        <f>VLOOKUP($B558,$A$238:$V$244,'QA checks'!K$393,FALSE)</f>
        <v>9</v>
      </c>
      <c r="L558" s="109">
        <f>VLOOKUP($B558,$A$238:$V$244,'QA checks'!L$393,FALSE)</f>
        <v>19</v>
      </c>
      <c r="M558" s="109">
        <f>VLOOKUP($B558,$A$238:$V$244,'QA checks'!M$393,FALSE)</f>
        <v>16</v>
      </c>
      <c r="N558" s="109">
        <f>VLOOKUP($B558,$A$238:$V$244,'QA checks'!N$393,FALSE)</f>
        <v>17</v>
      </c>
      <c r="O558" s="109">
        <f>VLOOKUP($B558,$A$238:$V$244,'QA checks'!O$393,FALSE)</f>
        <v>13</v>
      </c>
      <c r="P558" s="109">
        <f>VLOOKUP($B558,$A$238:$V$244,'QA checks'!P$393,FALSE)</f>
        <v>6</v>
      </c>
      <c r="Q558" s="109">
        <f>VLOOKUP($B558,$A$238:$V$244,'QA checks'!Q$393,FALSE)</f>
        <v>11</v>
      </c>
      <c r="R558" s="109">
        <f>VLOOKUP($B558,$A$238:$V$244,'QA checks'!R$393,FALSE)</f>
        <v>12</v>
      </c>
      <c r="S558" s="109">
        <f>VLOOKUP($B558,$A$238:$V$244,'QA checks'!S$393,FALSE)</f>
        <v>209</v>
      </c>
      <c r="T558" s="109">
        <f>VLOOKUP($B558,$A$238:$V$244,'QA checks'!T$393,FALSE)</f>
        <v>0</v>
      </c>
      <c r="U558" s="109">
        <f>VLOOKUP($B558,$A$238:$V$244,'QA checks'!U$393,FALSE)</f>
        <v>0</v>
      </c>
      <c r="V558" s="109">
        <f>VLOOKUP($B558,$A$238:$V$244,'QA checks'!V$393,FALSE)</f>
        <v>0</v>
      </c>
      <c r="W558" s="109">
        <f>VLOOKUP($B558,$A$238:$V$244,'QA checks'!W$393,FALSE)</f>
        <v>0</v>
      </c>
      <c r="Y558" s="109" t="s">
        <v>141</v>
      </c>
      <c r="Z558" s="109" t="s">
        <v>145</v>
      </c>
      <c r="AA558" s="109"/>
      <c r="AB558" s="109" t="b">
        <f>IF(D558=FIRE0902!D167,TRUE,"Error")</f>
        <v>1</v>
      </c>
      <c r="AC558" s="109" t="b">
        <f>IF(E558=FIRE0902!E167,TRUE,"Error")</f>
        <v>1</v>
      </c>
      <c r="AD558" s="109" t="b">
        <f>IF(F558=FIRE0902!F167,TRUE,"Error")</f>
        <v>1</v>
      </c>
      <c r="AE558" s="109" t="b">
        <f>IF(G558=FIRE0902!G167,TRUE,"Error")</f>
        <v>1</v>
      </c>
      <c r="AF558" s="109" t="b">
        <f>IF(H558=FIRE0902!H167,TRUE,"Error")</f>
        <v>1</v>
      </c>
      <c r="AG558" s="109" t="b">
        <f>IF(I558=FIRE0902!I167,TRUE,"Error")</f>
        <v>1</v>
      </c>
      <c r="AH558" s="109" t="b">
        <f>IF(J558=FIRE0902!J167,TRUE,"Error")</f>
        <v>1</v>
      </c>
      <c r="AI558" s="109" t="b">
        <f>IF(K558=FIRE0902!K167,TRUE,"Error")</f>
        <v>1</v>
      </c>
      <c r="AJ558" s="109" t="b">
        <f>IF(L558=FIRE0902!L167,TRUE,"Error")</f>
        <v>1</v>
      </c>
      <c r="AK558" s="109" t="b">
        <f>IF(M558=FIRE0902!M167,TRUE,"Error")</f>
        <v>1</v>
      </c>
      <c r="AL558" s="109" t="b">
        <f>IF(N558=FIRE0902!N167,TRUE,"Error")</f>
        <v>1</v>
      </c>
      <c r="AM558" s="109" t="b">
        <f>IF(O558=FIRE0902!O167,TRUE,"Error")</f>
        <v>1</v>
      </c>
      <c r="AN558" s="109" t="b">
        <f>IF(P558=FIRE0902!P167,TRUE,"Error")</f>
        <v>1</v>
      </c>
      <c r="AO558" s="109" t="b">
        <f>IF(Q558=FIRE0902!Q167,TRUE,"Error")</f>
        <v>1</v>
      </c>
      <c r="AP558" s="109" t="b">
        <f>IF(R558=FIRE0902!R167,TRUE,"Error")</f>
        <v>1</v>
      </c>
      <c r="AQ558" s="109" t="str">
        <f>IF(S558=FIRE0902!S167,TRUE,"Error")</f>
        <v>Error</v>
      </c>
      <c r="AR558" s="109" t="str">
        <f>IF(T558=FIRE0902!T167,TRUE,"Error")</f>
        <v>Error</v>
      </c>
      <c r="AS558" s="109" t="b">
        <f>IF(U558=FIRE0902!U167,TRUE,"Error")</f>
        <v>1</v>
      </c>
      <c r="AT558" s="109" t="b">
        <f>IF(V558=FIRE0902!V167,TRUE,"Error")</f>
        <v>1</v>
      </c>
      <c r="AU558" s="109" t="b">
        <f>IF(W558=FIRE0902!W167,TRUE,"Error")</f>
        <v>1</v>
      </c>
    </row>
    <row r="559" spans="1:47" x14ac:dyDescent="0.2">
      <c r="A559" s="109" t="s">
        <v>141</v>
      </c>
      <c r="B559" s="109" t="s">
        <v>146</v>
      </c>
      <c r="C559" s="109"/>
      <c r="D559" s="109">
        <f>VLOOKUP($B559,$A$238:$V$244,'QA checks'!D$393,FALSE)</f>
        <v>1</v>
      </c>
      <c r="E559" s="109">
        <f>VLOOKUP($B559,$A$238:$V$244,'QA checks'!E$393,FALSE)</f>
        <v>0</v>
      </c>
      <c r="F559" s="109">
        <f>VLOOKUP($B559,$A$238:$V$244,'QA checks'!F$393,FALSE)</f>
        <v>2</v>
      </c>
      <c r="G559" s="109">
        <f>VLOOKUP($B559,$A$238:$V$244,'QA checks'!G$393,FALSE)</f>
        <v>4</v>
      </c>
      <c r="H559" s="109">
        <f>VLOOKUP($B559,$A$238:$V$244,'QA checks'!H$393,FALSE)</f>
        <v>1</v>
      </c>
      <c r="I559" s="109">
        <f>VLOOKUP($B559,$A$238:$V$244,'QA checks'!I$393,FALSE)</f>
        <v>0</v>
      </c>
      <c r="J559" s="109">
        <f>VLOOKUP($B559,$A$238:$V$244,'QA checks'!J$393,FALSE)</f>
        <v>2</v>
      </c>
      <c r="K559" s="109">
        <f>VLOOKUP($B559,$A$238:$V$244,'QA checks'!K$393,FALSE)</f>
        <v>0</v>
      </c>
      <c r="L559" s="109">
        <f>VLOOKUP($B559,$A$238:$V$244,'QA checks'!L$393,FALSE)</f>
        <v>2</v>
      </c>
      <c r="M559" s="109">
        <f>VLOOKUP($B559,$A$238:$V$244,'QA checks'!M$393,FALSE)</f>
        <v>0</v>
      </c>
      <c r="N559" s="109">
        <f>VLOOKUP($B559,$A$238:$V$244,'QA checks'!N$393,FALSE)</f>
        <v>0</v>
      </c>
      <c r="O559" s="109">
        <f>VLOOKUP($B559,$A$238:$V$244,'QA checks'!O$393,FALSE)</f>
        <v>2</v>
      </c>
      <c r="P559" s="109">
        <f>VLOOKUP($B559,$A$238:$V$244,'QA checks'!P$393,FALSE)</f>
        <v>1</v>
      </c>
      <c r="Q559" s="109">
        <f>VLOOKUP($B559,$A$238:$V$244,'QA checks'!Q$393,FALSE)</f>
        <v>0</v>
      </c>
      <c r="R559" s="109">
        <f>VLOOKUP($B559,$A$238:$V$244,'QA checks'!R$393,FALSE)</f>
        <v>0</v>
      </c>
      <c r="S559" s="109">
        <f>VLOOKUP($B559,$A$238:$V$244,'QA checks'!S$393,FALSE)</f>
        <v>15</v>
      </c>
      <c r="T559" s="109">
        <f>VLOOKUP($B559,$A$238:$V$244,'QA checks'!T$393,FALSE)</f>
        <v>0</v>
      </c>
      <c r="U559" s="109">
        <f>VLOOKUP($B559,$A$238:$V$244,'QA checks'!U$393,FALSE)</f>
        <v>0</v>
      </c>
      <c r="V559" s="109">
        <f>VLOOKUP($B559,$A$238:$V$244,'QA checks'!V$393,FALSE)</f>
        <v>0</v>
      </c>
      <c r="W559" s="109">
        <f>VLOOKUP($B559,$A$238:$V$244,'QA checks'!W$393,FALSE)</f>
        <v>0</v>
      </c>
      <c r="Y559" s="109" t="s">
        <v>141</v>
      </c>
      <c r="Z559" s="109" t="s">
        <v>146</v>
      </c>
      <c r="AA559" s="109"/>
      <c r="AB559" s="109" t="b">
        <f>IF(D559=FIRE0902!D168,TRUE,"Error")</f>
        <v>1</v>
      </c>
      <c r="AC559" s="109" t="b">
        <f>IF(E559=FIRE0902!E168,TRUE,"Error")</f>
        <v>1</v>
      </c>
      <c r="AD559" s="109" t="b">
        <f>IF(F559=FIRE0902!F168,TRUE,"Error")</f>
        <v>1</v>
      </c>
      <c r="AE559" s="109" t="b">
        <f>IF(G559=FIRE0902!G168,TRUE,"Error")</f>
        <v>1</v>
      </c>
      <c r="AF559" s="109" t="b">
        <f>IF(H559=FIRE0902!H168,TRUE,"Error")</f>
        <v>1</v>
      </c>
      <c r="AG559" s="109" t="b">
        <f>IF(I559=FIRE0902!I168,TRUE,"Error")</f>
        <v>1</v>
      </c>
      <c r="AH559" s="109" t="b">
        <f>IF(J559=FIRE0902!J168,TRUE,"Error")</f>
        <v>1</v>
      </c>
      <c r="AI559" s="109" t="b">
        <f>IF(K559=FIRE0902!K168,TRUE,"Error")</f>
        <v>1</v>
      </c>
      <c r="AJ559" s="109" t="b">
        <f>IF(L559=FIRE0902!L168,TRUE,"Error")</f>
        <v>1</v>
      </c>
      <c r="AK559" s="109" t="b">
        <f>IF(M559=FIRE0902!M168,TRUE,"Error")</f>
        <v>1</v>
      </c>
      <c r="AL559" s="109" t="b">
        <f>IF(N559=FIRE0902!N168,TRUE,"Error")</f>
        <v>1</v>
      </c>
      <c r="AM559" s="109" t="b">
        <f>IF(O559=FIRE0902!O168,TRUE,"Error")</f>
        <v>1</v>
      </c>
      <c r="AN559" s="109" t="b">
        <f>IF(P559=FIRE0902!P168,TRUE,"Error")</f>
        <v>1</v>
      </c>
      <c r="AO559" s="109" t="b">
        <f>IF(Q559=FIRE0902!Q168,TRUE,"Error")</f>
        <v>1</v>
      </c>
      <c r="AP559" s="109" t="b">
        <f>IF(R559=FIRE0902!R168,TRUE,"Error")</f>
        <v>1</v>
      </c>
      <c r="AQ559" s="109" t="str">
        <f>IF(S559=FIRE0902!S168,TRUE,"Error")</f>
        <v>Error</v>
      </c>
      <c r="AR559" s="109" t="b">
        <f>IF(T559=FIRE0902!T168,TRUE,"Error")</f>
        <v>1</v>
      </c>
      <c r="AS559" s="109" t="b">
        <f>IF(U559=FIRE0902!U168,TRUE,"Error")</f>
        <v>1</v>
      </c>
      <c r="AT559" s="109" t="b">
        <f>IF(V559=FIRE0902!V168,TRUE,"Error")</f>
        <v>1</v>
      </c>
      <c r="AU559" s="109" t="b">
        <f>IF(W559=FIRE0902!W168,TRUE,"Error")</f>
        <v>1</v>
      </c>
    </row>
    <row r="560" spans="1:47" x14ac:dyDescent="0.2">
      <c r="A560" s="109" t="s">
        <v>141</v>
      </c>
      <c r="B560" s="109" t="s">
        <v>147</v>
      </c>
      <c r="C560" s="109"/>
      <c r="D560" s="109">
        <f>VLOOKUP($B560,$A$238:$V$244,'QA checks'!D$393,FALSE)</f>
        <v>84</v>
      </c>
      <c r="E560" s="109">
        <f>VLOOKUP($B560,$A$238:$V$244,'QA checks'!E$393,FALSE)</f>
        <v>94</v>
      </c>
      <c r="F560" s="109">
        <f>VLOOKUP($B560,$A$238:$V$244,'QA checks'!F$393,FALSE)</f>
        <v>79</v>
      </c>
      <c r="G560" s="109">
        <f>VLOOKUP($B560,$A$238:$V$244,'QA checks'!G$393,FALSE)</f>
        <v>88</v>
      </c>
      <c r="H560" s="109">
        <f>VLOOKUP($B560,$A$238:$V$244,'QA checks'!H$393,FALSE)</f>
        <v>64</v>
      </c>
      <c r="I560" s="109">
        <f>VLOOKUP($B560,$A$238:$V$244,'QA checks'!I$393,FALSE)</f>
        <v>69</v>
      </c>
      <c r="J560" s="109">
        <f>VLOOKUP($B560,$A$238:$V$244,'QA checks'!J$393,FALSE)</f>
        <v>95</v>
      </c>
      <c r="K560" s="109">
        <f>VLOOKUP($B560,$A$238:$V$244,'QA checks'!K$393,FALSE)</f>
        <v>67</v>
      </c>
      <c r="L560" s="109">
        <f>VLOOKUP($B560,$A$238:$V$244,'QA checks'!L$393,FALSE)</f>
        <v>88</v>
      </c>
      <c r="M560" s="109">
        <f>VLOOKUP($B560,$A$238:$V$244,'QA checks'!M$393,FALSE)</f>
        <v>84</v>
      </c>
      <c r="N560" s="109">
        <f>VLOOKUP($B560,$A$238:$V$244,'QA checks'!N$393,FALSE)</f>
        <v>116</v>
      </c>
      <c r="O560" s="109">
        <f>VLOOKUP($B560,$A$238:$V$244,'QA checks'!O$393,FALSE)</f>
        <v>90</v>
      </c>
      <c r="P560" s="109">
        <f>VLOOKUP($B560,$A$238:$V$244,'QA checks'!P$393,FALSE)</f>
        <v>110</v>
      </c>
      <c r="Q560" s="109">
        <f>VLOOKUP($B560,$A$238:$V$244,'QA checks'!Q$393,FALSE)</f>
        <v>126</v>
      </c>
      <c r="R560" s="109">
        <f>VLOOKUP($B560,$A$238:$V$244,'QA checks'!R$393,FALSE)</f>
        <v>107</v>
      </c>
      <c r="S560" s="109">
        <f>VLOOKUP($B560,$A$238:$V$244,'QA checks'!S$393,FALSE)</f>
        <v>1361</v>
      </c>
      <c r="T560" s="109">
        <f>VLOOKUP($B560,$A$238:$V$244,'QA checks'!T$393,FALSE)</f>
        <v>0</v>
      </c>
      <c r="U560" s="109">
        <f>VLOOKUP($B560,$A$238:$V$244,'QA checks'!U$393,FALSE)</f>
        <v>0</v>
      </c>
      <c r="V560" s="109">
        <f>VLOOKUP($B560,$A$238:$V$244,'QA checks'!V$393,FALSE)</f>
        <v>0</v>
      </c>
      <c r="W560" s="109">
        <f>VLOOKUP($B560,$A$238:$V$244,'QA checks'!W$393,FALSE)</f>
        <v>0</v>
      </c>
      <c r="Y560" s="109" t="s">
        <v>141</v>
      </c>
      <c r="Z560" s="109" t="s">
        <v>147</v>
      </c>
      <c r="AA560" s="109"/>
      <c r="AB560" s="109" t="b">
        <f>IF(D560=FIRE0902!D169,TRUE,"Error")</f>
        <v>1</v>
      </c>
      <c r="AC560" s="109" t="b">
        <f>IF(E560=FIRE0902!E169,TRUE,"Error")</f>
        <v>1</v>
      </c>
      <c r="AD560" s="109" t="b">
        <f>IF(F560=FIRE0902!F169,TRUE,"Error")</f>
        <v>1</v>
      </c>
      <c r="AE560" s="109" t="b">
        <f>IF(G560=FIRE0902!G169,TRUE,"Error")</f>
        <v>1</v>
      </c>
      <c r="AF560" s="109" t="b">
        <f>IF(H560=FIRE0902!H169,TRUE,"Error")</f>
        <v>1</v>
      </c>
      <c r="AG560" s="109" t="b">
        <f>IF(I560=FIRE0902!I169,TRUE,"Error")</f>
        <v>1</v>
      </c>
      <c r="AH560" s="109" t="b">
        <f>IF(J560=FIRE0902!J169,TRUE,"Error")</f>
        <v>1</v>
      </c>
      <c r="AI560" s="109" t="b">
        <f>IF(K560=FIRE0902!K169,TRUE,"Error")</f>
        <v>1</v>
      </c>
      <c r="AJ560" s="109" t="b">
        <f>IF(L560=FIRE0902!L169,TRUE,"Error")</f>
        <v>1</v>
      </c>
      <c r="AK560" s="109" t="b">
        <f>IF(M560=FIRE0902!M169,TRUE,"Error")</f>
        <v>1</v>
      </c>
      <c r="AL560" s="109" t="b">
        <f>IF(N560=FIRE0902!N169,TRUE,"Error")</f>
        <v>1</v>
      </c>
      <c r="AM560" s="109" t="b">
        <f>IF(O560=FIRE0902!O169,TRUE,"Error")</f>
        <v>1</v>
      </c>
      <c r="AN560" s="109" t="b">
        <f>IF(P560=FIRE0902!P169,TRUE,"Error")</f>
        <v>1</v>
      </c>
      <c r="AO560" s="109" t="b">
        <f>IF(Q560=FIRE0902!Q169,TRUE,"Error")</f>
        <v>1</v>
      </c>
      <c r="AP560" s="109" t="b">
        <f>IF(R560=FIRE0902!R169,TRUE,"Error")</f>
        <v>1</v>
      </c>
      <c r="AQ560" s="109" t="str">
        <f>IF(S560=FIRE0902!S169,TRUE,"Error")</f>
        <v>Error</v>
      </c>
      <c r="AR560" s="109" t="str">
        <f>IF(T560=FIRE0902!T169,TRUE,"Error")</f>
        <v>Error</v>
      </c>
      <c r="AS560" s="109" t="b">
        <f>IF(U560=FIRE0902!U169,TRUE,"Error")</f>
        <v>1</v>
      </c>
      <c r="AT560" s="109" t="b">
        <f>IF(V560=FIRE0902!V169,TRUE,"Error")</f>
        <v>1</v>
      </c>
      <c r="AU560" s="109" t="b">
        <f>IF(W560=FIRE0902!W169,TRUE,"Error")</f>
        <v>1</v>
      </c>
    </row>
    <row r="561" spans="1:47" x14ac:dyDescent="0.2">
      <c r="A561" s="109" t="s">
        <v>148</v>
      </c>
      <c r="B561" s="109" t="s">
        <v>12</v>
      </c>
      <c r="C561" s="109"/>
      <c r="D561" s="109">
        <f>VLOOKUP($A561,$A$382:$V$384,'QA checks'!D$393,FALSE)</f>
        <v>120</v>
      </c>
      <c r="E561" s="109">
        <f>VLOOKUP($A561,$A$382:$V$384,'QA checks'!E$393,FALSE)</f>
        <v>75</v>
      </c>
      <c r="F561" s="109">
        <f>VLOOKUP($A561,$A$382:$V$384,'QA checks'!F$393,FALSE)</f>
        <v>65</v>
      </c>
      <c r="G561" s="109">
        <f>VLOOKUP($A561,$A$382:$V$384,'QA checks'!G$393,FALSE)</f>
        <v>34</v>
      </c>
      <c r="H561" s="109">
        <f>VLOOKUP($A561,$A$382:$V$384,'QA checks'!H$393,FALSE)</f>
        <v>39</v>
      </c>
      <c r="I561" s="109">
        <f>VLOOKUP($A561,$A$382:$V$384,'QA checks'!I$393,FALSE)</f>
        <v>27</v>
      </c>
      <c r="J561" s="109">
        <f>VLOOKUP($A561,$A$382:$V$384,'QA checks'!J$393,FALSE)</f>
        <v>40</v>
      </c>
      <c r="K561" s="109">
        <f>VLOOKUP($A561,$A$382:$V$384,'QA checks'!K$393,FALSE)</f>
        <v>42</v>
      </c>
      <c r="L561" s="109">
        <f>VLOOKUP($A561,$A$382:$V$384,'QA checks'!L$393,FALSE)</f>
        <v>40</v>
      </c>
      <c r="M561" s="109">
        <f>VLOOKUP($A561,$A$382:$V$384,'QA checks'!M$393,FALSE)</f>
        <v>30</v>
      </c>
      <c r="N561" s="109">
        <f>VLOOKUP($A561,$A$382:$V$384,'QA checks'!N$393,FALSE)</f>
        <v>28</v>
      </c>
      <c r="O561" s="109">
        <f>VLOOKUP($A561,$A$382:$V$384,'QA checks'!O$393,FALSE)</f>
        <v>43</v>
      </c>
      <c r="P561" s="109">
        <f>VLOOKUP($A561,$A$382:$V$384,'QA checks'!P$393,FALSE)</f>
        <v>51</v>
      </c>
      <c r="Q561" s="109">
        <f>VLOOKUP($A561,$A$382:$V$384,'QA checks'!Q$393,FALSE)</f>
        <v>26</v>
      </c>
      <c r="R561" s="109">
        <f>VLOOKUP($A561,$A$382:$V$384,'QA checks'!R$393,FALSE)</f>
        <v>13</v>
      </c>
      <c r="S561" s="109">
        <f>VLOOKUP($A561,$A$382:$V$384,'QA checks'!S$393,FALSE)</f>
        <v>673</v>
      </c>
      <c r="T561" s="109">
        <f>VLOOKUP($A561,$A$382:$V$384,'QA checks'!T$393,FALSE)</f>
        <v>0</v>
      </c>
      <c r="U561" s="109">
        <f>VLOOKUP($A561,$A$382:$V$384,'QA checks'!U$393,FALSE)</f>
        <v>0</v>
      </c>
      <c r="V561" s="109">
        <f>VLOOKUP($A561,$A$382:$V$384,'QA checks'!V$393,FALSE)</f>
        <v>0</v>
      </c>
      <c r="W561" s="109">
        <f>VLOOKUP($A561,$A$382:$V$384,'QA checks'!W$393,FALSE)</f>
        <v>0</v>
      </c>
      <c r="Y561" s="109" t="s">
        <v>148</v>
      </c>
      <c r="Z561" s="109" t="s">
        <v>12</v>
      </c>
      <c r="AA561" s="109"/>
      <c r="AB561" s="109" t="b">
        <f>IF(D561=FIRE0902!D170,TRUE,"Error")</f>
        <v>1</v>
      </c>
      <c r="AC561" s="109" t="b">
        <f>IF(E561=FIRE0902!E170,TRUE,"Error")</f>
        <v>1</v>
      </c>
      <c r="AD561" s="109" t="b">
        <f>IF(F561=FIRE0902!F170,TRUE,"Error")</f>
        <v>1</v>
      </c>
      <c r="AE561" s="109" t="b">
        <f>IF(G561=FIRE0902!G170,TRUE,"Error")</f>
        <v>1</v>
      </c>
      <c r="AF561" s="109" t="b">
        <f>IF(H561=FIRE0902!H170,TRUE,"Error")</f>
        <v>1</v>
      </c>
      <c r="AG561" s="109" t="b">
        <f>IF(I561=FIRE0902!I170,TRUE,"Error")</f>
        <v>1</v>
      </c>
      <c r="AH561" s="109" t="b">
        <f>IF(J561=FIRE0902!J170,TRUE,"Error")</f>
        <v>1</v>
      </c>
      <c r="AI561" s="109" t="b">
        <f>IF(K561=FIRE0902!K170,TRUE,"Error")</f>
        <v>1</v>
      </c>
      <c r="AJ561" s="109" t="b">
        <f>IF(L561=FIRE0902!L170,TRUE,"Error")</f>
        <v>1</v>
      </c>
      <c r="AK561" s="109" t="b">
        <f>IF(M561=FIRE0902!M170,TRUE,"Error")</f>
        <v>1</v>
      </c>
      <c r="AL561" s="109" t="b">
        <f>IF(N561=FIRE0902!N170,TRUE,"Error")</f>
        <v>1</v>
      </c>
      <c r="AM561" s="109" t="b">
        <f>IF(O561=FIRE0902!O170,TRUE,"Error")</f>
        <v>1</v>
      </c>
      <c r="AN561" s="109" t="b">
        <f>IF(P561=FIRE0902!P170,TRUE,"Error")</f>
        <v>1</v>
      </c>
      <c r="AO561" s="109" t="b">
        <f>IF(Q561=FIRE0902!Q170,TRUE,"Error")</f>
        <v>1</v>
      </c>
      <c r="AP561" s="109" t="b">
        <f>IF(R561=FIRE0902!R170,TRUE,"Error")</f>
        <v>1</v>
      </c>
      <c r="AQ561" s="109" t="str">
        <f>IF(S561=FIRE0902!S170,TRUE,"Error")</f>
        <v>Error</v>
      </c>
      <c r="AR561" s="109" t="str">
        <f>IF(T561=FIRE0902!T170,TRUE,"Error")</f>
        <v>Error</v>
      </c>
      <c r="AS561" s="109" t="b">
        <f>IF(U561=FIRE0902!U170,TRUE,"Error")</f>
        <v>1</v>
      </c>
      <c r="AT561" s="109" t="b">
        <f>IF(V561=FIRE0902!V170,TRUE,"Error")</f>
        <v>1</v>
      </c>
      <c r="AU561" s="109" t="b">
        <f>IF(W561=FIRE0902!W170,TRUE,"Error")</f>
        <v>1</v>
      </c>
    </row>
    <row r="562" spans="1:47" x14ac:dyDescent="0.2">
      <c r="A562" s="109" t="s">
        <v>148</v>
      </c>
      <c r="B562" s="109" t="s">
        <v>149</v>
      </c>
      <c r="C562" s="109"/>
      <c r="D562" s="109">
        <f>VLOOKUP($B562,$A$382:$V$384,'QA checks'!D$393,FALSE)</f>
        <v>10</v>
      </c>
      <c r="E562" s="109">
        <f>VLOOKUP($B562,$A$382:$V$384,'QA checks'!E$393,FALSE)</f>
        <v>14</v>
      </c>
      <c r="F562" s="109">
        <f>VLOOKUP($B562,$A$382:$V$384,'QA checks'!F$393,FALSE)</f>
        <v>4</v>
      </c>
      <c r="G562" s="109">
        <f>VLOOKUP($B562,$A$382:$V$384,'QA checks'!G$393,FALSE)</f>
        <v>4</v>
      </c>
      <c r="H562" s="109">
        <f>VLOOKUP($B562,$A$382:$V$384,'QA checks'!H$393,FALSE)</f>
        <v>6</v>
      </c>
      <c r="I562" s="109">
        <f>VLOOKUP($B562,$A$382:$V$384,'QA checks'!I$393,FALSE)</f>
        <v>2</v>
      </c>
      <c r="J562" s="109">
        <f>VLOOKUP($B562,$A$382:$V$384,'QA checks'!J$393,FALSE)</f>
        <v>7</v>
      </c>
      <c r="K562" s="109">
        <f>VLOOKUP($B562,$A$382:$V$384,'QA checks'!K$393,FALSE)</f>
        <v>4</v>
      </c>
      <c r="L562" s="109">
        <f>VLOOKUP($B562,$A$382:$V$384,'QA checks'!L$393,FALSE)</f>
        <v>6</v>
      </c>
      <c r="M562" s="109">
        <f>VLOOKUP($B562,$A$382:$V$384,'QA checks'!M$393,FALSE)</f>
        <v>3</v>
      </c>
      <c r="N562" s="109">
        <f>VLOOKUP($B562,$A$382:$V$384,'QA checks'!N$393,FALSE)</f>
        <v>1</v>
      </c>
      <c r="O562" s="109">
        <f>VLOOKUP($B562,$A$382:$V$384,'QA checks'!O$393,FALSE)</f>
        <v>6</v>
      </c>
      <c r="P562" s="109">
        <f>VLOOKUP($B562,$A$382:$V$384,'QA checks'!P$393,FALSE)</f>
        <v>6</v>
      </c>
      <c r="Q562" s="109">
        <f>VLOOKUP($B562,$A$382:$V$384,'QA checks'!Q$393,FALSE)</f>
        <v>0</v>
      </c>
      <c r="R562" s="109">
        <f>VLOOKUP($B562,$A$382:$V$384,'QA checks'!R$393,FALSE)</f>
        <v>1</v>
      </c>
      <c r="S562" s="109">
        <f>VLOOKUP($B562,$A$382:$V$384,'QA checks'!S$393,FALSE)</f>
        <v>74</v>
      </c>
      <c r="T562" s="109">
        <f>VLOOKUP($B562,$A$382:$V$384,'QA checks'!T$393,FALSE)</f>
        <v>0</v>
      </c>
      <c r="U562" s="109">
        <f>VLOOKUP($B562,$A$382:$V$384,'QA checks'!U$393,FALSE)</f>
        <v>0</v>
      </c>
      <c r="V562" s="109">
        <f>VLOOKUP($B562,$A$382:$V$384,'QA checks'!V$393,FALSE)</f>
        <v>0</v>
      </c>
      <c r="W562" s="109">
        <f>VLOOKUP($B562,$A$382:$V$384,'QA checks'!W$393,FALSE)</f>
        <v>0</v>
      </c>
      <c r="Y562" s="109" t="s">
        <v>148</v>
      </c>
      <c r="Z562" s="109" t="s">
        <v>149</v>
      </c>
      <c r="AA562" s="109"/>
      <c r="AB562" s="109" t="b">
        <f>IF(D562=FIRE0902!D171,TRUE,"Error")</f>
        <v>1</v>
      </c>
      <c r="AC562" s="109" t="b">
        <f>IF(E562=FIRE0902!E171,TRUE,"Error")</f>
        <v>1</v>
      </c>
      <c r="AD562" s="109" t="b">
        <f>IF(F562=FIRE0902!F171,TRUE,"Error")</f>
        <v>1</v>
      </c>
      <c r="AE562" s="109" t="b">
        <f>IF(G562=FIRE0902!G171,TRUE,"Error")</f>
        <v>1</v>
      </c>
      <c r="AF562" s="109" t="b">
        <f>IF(H562=FIRE0902!H171,TRUE,"Error")</f>
        <v>1</v>
      </c>
      <c r="AG562" s="109" t="b">
        <f>IF(I562=FIRE0902!I171,TRUE,"Error")</f>
        <v>1</v>
      </c>
      <c r="AH562" s="109" t="b">
        <f>IF(J562=FIRE0902!J171,TRUE,"Error")</f>
        <v>1</v>
      </c>
      <c r="AI562" s="109" t="b">
        <f>IF(K562=FIRE0902!K171,TRUE,"Error")</f>
        <v>1</v>
      </c>
      <c r="AJ562" s="109" t="b">
        <f>IF(L562=FIRE0902!L171,TRUE,"Error")</f>
        <v>1</v>
      </c>
      <c r="AK562" s="109" t="b">
        <f>IF(M562=FIRE0902!M171,TRUE,"Error")</f>
        <v>1</v>
      </c>
      <c r="AL562" s="109" t="b">
        <f>IF(N562=FIRE0902!N171,TRUE,"Error")</f>
        <v>1</v>
      </c>
      <c r="AM562" s="109" t="b">
        <f>IF(O562=FIRE0902!O171,TRUE,"Error")</f>
        <v>1</v>
      </c>
      <c r="AN562" s="109" t="b">
        <f>IF(P562=FIRE0902!P171,TRUE,"Error")</f>
        <v>1</v>
      </c>
      <c r="AO562" s="109" t="b">
        <f>IF(Q562=FIRE0902!Q171,TRUE,"Error")</f>
        <v>1</v>
      </c>
      <c r="AP562" s="109" t="b">
        <f>IF(R562=FIRE0902!R171,TRUE,"Error")</f>
        <v>1</v>
      </c>
      <c r="AQ562" s="109" t="str">
        <f>IF(S562=FIRE0902!S171,TRUE,"Error")</f>
        <v>Error</v>
      </c>
      <c r="AR562" s="109" t="str">
        <f>IF(T562=FIRE0902!T171,TRUE,"Error")</f>
        <v>Error</v>
      </c>
      <c r="AS562" s="109" t="b">
        <f>IF(U562=FIRE0902!U171,TRUE,"Error")</f>
        <v>1</v>
      </c>
      <c r="AT562" s="109" t="b">
        <f>IF(V562=FIRE0902!V171,TRUE,"Error")</f>
        <v>1</v>
      </c>
      <c r="AU562" s="109" t="b">
        <f>IF(W562=FIRE0902!W171,TRUE,"Error")</f>
        <v>1</v>
      </c>
    </row>
    <row r="563" spans="1:47" x14ac:dyDescent="0.2">
      <c r="A563" s="109" t="s">
        <v>148</v>
      </c>
      <c r="B563" s="109" t="s">
        <v>23</v>
      </c>
      <c r="C563" s="109"/>
      <c r="D563" s="109">
        <f>VLOOKUP($B563,$A$382:$V$384,'QA checks'!D$393,FALSE)</f>
        <v>110</v>
      </c>
      <c r="E563" s="109">
        <f>VLOOKUP($B563,$A$382:$V$384,'QA checks'!E$393,FALSE)</f>
        <v>61</v>
      </c>
      <c r="F563" s="109">
        <f>VLOOKUP($B563,$A$382:$V$384,'QA checks'!F$393,FALSE)</f>
        <v>61</v>
      </c>
      <c r="G563" s="109">
        <f>VLOOKUP($B563,$A$382:$V$384,'QA checks'!G$393,FALSE)</f>
        <v>30</v>
      </c>
      <c r="H563" s="109">
        <f>VLOOKUP($B563,$A$382:$V$384,'QA checks'!H$393,FALSE)</f>
        <v>33</v>
      </c>
      <c r="I563" s="109">
        <f>VLOOKUP($B563,$A$382:$V$384,'QA checks'!I$393,FALSE)</f>
        <v>25</v>
      </c>
      <c r="J563" s="109">
        <f>VLOOKUP($B563,$A$382:$V$384,'QA checks'!J$393,FALSE)</f>
        <v>33</v>
      </c>
      <c r="K563" s="109">
        <f>VLOOKUP($B563,$A$382:$V$384,'QA checks'!K$393,FALSE)</f>
        <v>38</v>
      </c>
      <c r="L563" s="109">
        <f>VLOOKUP($B563,$A$382:$V$384,'QA checks'!L$393,FALSE)</f>
        <v>34</v>
      </c>
      <c r="M563" s="109">
        <f>VLOOKUP($B563,$A$382:$V$384,'QA checks'!M$393,FALSE)</f>
        <v>27</v>
      </c>
      <c r="N563" s="109">
        <f>VLOOKUP($B563,$A$382:$V$384,'QA checks'!N$393,FALSE)</f>
        <v>27</v>
      </c>
      <c r="O563" s="109">
        <f>VLOOKUP($B563,$A$382:$V$384,'QA checks'!O$393,FALSE)</f>
        <v>37</v>
      </c>
      <c r="P563" s="109">
        <f>VLOOKUP($B563,$A$382:$V$384,'QA checks'!P$393,FALSE)</f>
        <v>45</v>
      </c>
      <c r="Q563" s="109">
        <f>VLOOKUP($B563,$A$382:$V$384,'QA checks'!Q$393,FALSE)</f>
        <v>26</v>
      </c>
      <c r="R563" s="109">
        <f>VLOOKUP($B563,$A$382:$V$384,'QA checks'!R$393,FALSE)</f>
        <v>12</v>
      </c>
      <c r="S563" s="109">
        <f>VLOOKUP($B563,$A$382:$V$384,'QA checks'!S$393,FALSE)</f>
        <v>599</v>
      </c>
      <c r="T563" s="109">
        <f>VLOOKUP($B563,$A$382:$V$384,'QA checks'!T$393,FALSE)</f>
        <v>0</v>
      </c>
      <c r="U563" s="109">
        <f>VLOOKUP($B563,$A$382:$V$384,'QA checks'!U$393,FALSE)</f>
        <v>0</v>
      </c>
      <c r="V563" s="109">
        <f>VLOOKUP($B563,$A$382:$V$384,'QA checks'!V$393,FALSE)</f>
        <v>0</v>
      </c>
      <c r="W563" s="109">
        <f>VLOOKUP($B563,$A$382:$V$384,'QA checks'!W$393,FALSE)</f>
        <v>0</v>
      </c>
      <c r="Y563" s="109" t="s">
        <v>148</v>
      </c>
      <c r="Z563" s="109" t="s">
        <v>23</v>
      </c>
      <c r="AA563" s="109"/>
      <c r="AB563" s="109" t="b">
        <f>IF(D563=FIRE0902!D172,TRUE,"Error")</f>
        <v>1</v>
      </c>
      <c r="AC563" s="109" t="b">
        <f>IF(E563=FIRE0902!E172,TRUE,"Error")</f>
        <v>1</v>
      </c>
      <c r="AD563" s="109" t="b">
        <f>IF(F563=FIRE0902!F172,TRUE,"Error")</f>
        <v>1</v>
      </c>
      <c r="AE563" s="109" t="b">
        <f>IF(G563=FIRE0902!G172,TRUE,"Error")</f>
        <v>1</v>
      </c>
      <c r="AF563" s="109" t="b">
        <f>IF(H563=FIRE0902!H172,TRUE,"Error")</f>
        <v>1</v>
      </c>
      <c r="AG563" s="109" t="b">
        <f>IF(I563=FIRE0902!I172,TRUE,"Error")</f>
        <v>1</v>
      </c>
      <c r="AH563" s="109" t="b">
        <f>IF(J563=FIRE0902!J172,TRUE,"Error")</f>
        <v>1</v>
      </c>
      <c r="AI563" s="109" t="b">
        <f>IF(K563=FIRE0902!K172,TRUE,"Error")</f>
        <v>1</v>
      </c>
      <c r="AJ563" s="109" t="b">
        <f>IF(L563=FIRE0902!L172,TRUE,"Error")</f>
        <v>1</v>
      </c>
      <c r="AK563" s="109" t="b">
        <f>IF(M563=FIRE0902!M172,TRUE,"Error")</f>
        <v>1</v>
      </c>
      <c r="AL563" s="109" t="b">
        <f>IF(N563=FIRE0902!N172,TRUE,"Error")</f>
        <v>1</v>
      </c>
      <c r="AM563" s="109" t="b">
        <f>IF(O563=FIRE0902!O172,TRUE,"Error")</f>
        <v>1</v>
      </c>
      <c r="AN563" s="109" t="b">
        <f>IF(P563=FIRE0902!P172,TRUE,"Error")</f>
        <v>1</v>
      </c>
      <c r="AO563" s="109" t="b">
        <f>IF(Q563=FIRE0902!Q172,TRUE,"Error")</f>
        <v>1</v>
      </c>
      <c r="AP563" s="109" t="b">
        <f>IF(R563=FIRE0902!R172,TRUE,"Error")</f>
        <v>1</v>
      </c>
      <c r="AQ563" s="109" t="str">
        <f>IF(S563=FIRE0902!S172,TRUE,"Error")</f>
        <v>Error</v>
      </c>
      <c r="AR563" s="109" t="str">
        <f>IF(T563=FIRE0902!T172,TRUE,"Error")</f>
        <v>Error</v>
      </c>
      <c r="AS563" s="109" t="b">
        <f>IF(U563=FIRE0902!U172,TRUE,"Error")</f>
        <v>1</v>
      </c>
      <c r="AT563" s="109" t="b">
        <f>IF(V563=FIRE0902!V172,TRUE,"Error")</f>
        <v>1</v>
      </c>
      <c r="AU563" s="109" t="b">
        <f>IF(W563=FIRE0902!W172,TRUE,"Error")</f>
        <v>1</v>
      </c>
    </row>
    <row r="564" spans="1:47" x14ac:dyDescent="0.2">
      <c r="A564" s="109" t="s">
        <v>150</v>
      </c>
      <c r="B564" s="109" t="s">
        <v>12</v>
      </c>
      <c r="C564" s="109"/>
      <c r="D564" s="109">
        <f>VLOOKUP($A564,$A$226:$V$230,'QA checks'!D$393,FALSE)</f>
        <v>4653</v>
      </c>
      <c r="E564" s="109">
        <f>VLOOKUP($A564,$A$226:$V$230,'QA checks'!E$393,FALSE)</f>
        <v>4108</v>
      </c>
      <c r="F564" s="109">
        <f>VLOOKUP($A564,$A$226:$V$230,'QA checks'!F$393,FALSE)</f>
        <v>4060</v>
      </c>
      <c r="G564" s="109">
        <f>VLOOKUP($A564,$A$226:$V$230,'QA checks'!G$393,FALSE)</f>
        <v>4217</v>
      </c>
      <c r="H564" s="109">
        <f>VLOOKUP($A564,$A$226:$V$230,'QA checks'!H$393,FALSE)</f>
        <v>4520</v>
      </c>
      <c r="I564" s="109">
        <f>VLOOKUP($A564,$A$226:$V$230,'QA checks'!I$393,FALSE)</f>
        <v>7123</v>
      </c>
      <c r="J564" s="109">
        <f>VLOOKUP($A564,$A$226:$V$230,'QA checks'!J$393,FALSE)</f>
        <v>10223</v>
      </c>
      <c r="K564" s="109">
        <f>VLOOKUP($A564,$A$226:$V$230,'QA checks'!K$393,FALSE)</f>
        <v>13516</v>
      </c>
      <c r="L564" s="109">
        <f>VLOOKUP($A564,$A$226:$V$230,'QA checks'!L$393,FALSE)</f>
        <v>14816</v>
      </c>
      <c r="M564" s="109">
        <f>VLOOKUP($A564,$A$226:$V$230,'QA checks'!M$393,FALSE)</f>
        <v>18275</v>
      </c>
      <c r="N564" s="109">
        <f>VLOOKUP($A564,$A$226:$V$230,'QA checks'!N$393,FALSE)</f>
        <v>20013</v>
      </c>
      <c r="O564" s="109">
        <f>VLOOKUP($A564,$A$226:$V$230,'QA checks'!O$393,FALSE)</f>
        <v>25529</v>
      </c>
      <c r="P564" s="109">
        <f>VLOOKUP($A564,$A$226:$V$230,'QA checks'!P$393,FALSE)</f>
        <v>27466</v>
      </c>
      <c r="Q564" s="109">
        <f>VLOOKUP($A564,$A$226:$V$230,'QA checks'!Q$393,FALSE)</f>
        <v>28186</v>
      </c>
      <c r="R564" s="109">
        <f>VLOOKUP($A564,$A$226:$V$230,'QA checks'!R$393,FALSE)</f>
        <v>30380</v>
      </c>
      <c r="S564" s="109">
        <f>VLOOKUP($A564,$A$226:$V$230,'QA checks'!S$393,FALSE)</f>
        <v>217085</v>
      </c>
      <c r="T564" s="109">
        <f>VLOOKUP($A564,$A$226:$V$230,'QA checks'!T$393,FALSE)</f>
        <v>0</v>
      </c>
      <c r="U564" s="109">
        <f>VLOOKUP($A564,$A$226:$V$230,'QA checks'!U$393,FALSE)</f>
        <v>0</v>
      </c>
      <c r="V564" s="109">
        <f>VLOOKUP($A564,$A$226:$V$230,'QA checks'!V$393,FALSE)</f>
        <v>0</v>
      </c>
      <c r="W564" s="109">
        <f>VLOOKUP($A564,$A$226:$V$230,'QA checks'!W$393,FALSE)</f>
        <v>0</v>
      </c>
      <c r="Y564" s="109" t="s">
        <v>150</v>
      </c>
      <c r="Z564" s="109" t="s">
        <v>12</v>
      </c>
      <c r="AA564" s="109"/>
      <c r="AB564" s="109" t="b">
        <f>IF(D564=FIRE0902!D173,TRUE,"Error")</f>
        <v>1</v>
      </c>
      <c r="AC564" s="109" t="b">
        <f>IF(E564=FIRE0902!E173,TRUE,"Error")</f>
        <v>1</v>
      </c>
      <c r="AD564" s="109" t="b">
        <f>IF(F564=FIRE0902!F173,TRUE,"Error")</f>
        <v>1</v>
      </c>
      <c r="AE564" s="109" t="b">
        <f>IF(G564=FIRE0902!G173,TRUE,"Error")</f>
        <v>1</v>
      </c>
      <c r="AF564" s="109" t="b">
        <f>IF(H564=FIRE0902!H173,TRUE,"Error")</f>
        <v>1</v>
      </c>
      <c r="AG564" s="109" t="b">
        <f>IF(I564=FIRE0902!I173,TRUE,"Error")</f>
        <v>1</v>
      </c>
      <c r="AH564" s="109" t="b">
        <f>IF(J564=FIRE0902!J173,TRUE,"Error")</f>
        <v>1</v>
      </c>
      <c r="AI564" s="109" t="b">
        <f>IF(K564=FIRE0902!K173,TRUE,"Error")</f>
        <v>1</v>
      </c>
      <c r="AJ564" s="109" t="b">
        <f>IF(L564=FIRE0902!L173,TRUE,"Error")</f>
        <v>1</v>
      </c>
      <c r="AK564" s="109" t="b">
        <f>IF(M564=FIRE0902!M173,TRUE,"Error")</f>
        <v>1</v>
      </c>
      <c r="AL564" s="109" t="b">
        <f>IF(N564=FIRE0902!N173,TRUE,"Error")</f>
        <v>1</v>
      </c>
      <c r="AM564" s="109" t="b">
        <f>IF(O564=FIRE0902!O173,TRUE,"Error")</f>
        <v>1</v>
      </c>
      <c r="AN564" s="109" t="b">
        <f>IF(P564=FIRE0902!P173,TRUE,"Error")</f>
        <v>1</v>
      </c>
      <c r="AO564" s="109" t="b">
        <f>IF(Q564=FIRE0902!Q173,TRUE,"Error")</f>
        <v>1</v>
      </c>
      <c r="AP564" s="109" t="b">
        <f>IF(R564=FIRE0902!R173,TRUE,"Error")</f>
        <v>1</v>
      </c>
      <c r="AQ564" s="109" t="str">
        <f>IF(S564=FIRE0902!S173,TRUE,"Error")</f>
        <v>Error</v>
      </c>
      <c r="AR564" s="109" t="str">
        <f>IF(T564=FIRE0902!T173,TRUE,"Error")</f>
        <v>Error</v>
      </c>
      <c r="AS564" s="109" t="b">
        <f>IF(U564=FIRE0902!U173,TRUE,"Error")</f>
        <v>1</v>
      </c>
      <c r="AT564" s="109" t="b">
        <f>IF(V564=FIRE0902!V173,TRUE,"Error")</f>
        <v>1</v>
      </c>
      <c r="AU564" s="109" t="b">
        <f>IF(W564=FIRE0902!W173,TRUE,"Error")</f>
        <v>1</v>
      </c>
    </row>
    <row r="565" spans="1:47" x14ac:dyDescent="0.2">
      <c r="A565" s="109" t="s">
        <v>150</v>
      </c>
      <c r="B565" s="109" t="s">
        <v>151</v>
      </c>
      <c r="C565" s="109"/>
      <c r="D565" s="109">
        <f>VLOOKUP($B565,$A$226:$V$230,'QA checks'!D$393,FALSE)</f>
        <v>17</v>
      </c>
      <c r="E565" s="109">
        <f>VLOOKUP($B565,$A$226:$V$230,'QA checks'!E$393,FALSE)</f>
        <v>14</v>
      </c>
      <c r="F565" s="109">
        <f>VLOOKUP($B565,$A$226:$V$230,'QA checks'!F$393,FALSE)</f>
        <v>14</v>
      </c>
      <c r="G565" s="109">
        <f>VLOOKUP($B565,$A$226:$V$230,'QA checks'!G$393,FALSE)</f>
        <v>21</v>
      </c>
      <c r="H565" s="109">
        <f>VLOOKUP($B565,$A$226:$V$230,'QA checks'!H$393,FALSE)</f>
        <v>17</v>
      </c>
      <c r="I565" s="109">
        <f>VLOOKUP($B565,$A$226:$V$230,'QA checks'!I$393,FALSE)</f>
        <v>26</v>
      </c>
      <c r="J565" s="109">
        <f>VLOOKUP($B565,$A$226:$V$230,'QA checks'!J$393,FALSE)</f>
        <v>30</v>
      </c>
      <c r="K565" s="109">
        <f>VLOOKUP($B565,$A$226:$V$230,'QA checks'!K$393,FALSE)</f>
        <v>46</v>
      </c>
      <c r="L565" s="109">
        <f>VLOOKUP($B565,$A$226:$V$230,'QA checks'!L$393,FALSE)</f>
        <v>34</v>
      </c>
      <c r="M565" s="109">
        <f>VLOOKUP($B565,$A$226:$V$230,'QA checks'!M$393,FALSE)</f>
        <v>53</v>
      </c>
      <c r="N565" s="109">
        <f>VLOOKUP($B565,$A$226:$V$230,'QA checks'!N$393,FALSE)</f>
        <v>51</v>
      </c>
      <c r="O565" s="109">
        <f>VLOOKUP($B565,$A$226:$V$230,'QA checks'!O$393,FALSE)</f>
        <v>43</v>
      </c>
      <c r="P565" s="109">
        <f>VLOOKUP($B565,$A$226:$V$230,'QA checks'!P$393,FALSE)</f>
        <v>68</v>
      </c>
      <c r="Q565" s="109">
        <f>VLOOKUP($B565,$A$226:$V$230,'QA checks'!Q$393,FALSE)</f>
        <v>52</v>
      </c>
      <c r="R565" s="109">
        <f>VLOOKUP($B565,$A$226:$V$230,'QA checks'!R$393,FALSE)</f>
        <v>61</v>
      </c>
      <c r="S565" s="109">
        <f>VLOOKUP($B565,$A$226:$V$230,'QA checks'!S$393,FALSE)</f>
        <v>547</v>
      </c>
      <c r="T565" s="109">
        <f>VLOOKUP($B565,$A$226:$V$230,'QA checks'!T$393,FALSE)</f>
        <v>0</v>
      </c>
      <c r="U565" s="109">
        <f>VLOOKUP($B565,$A$226:$V$230,'QA checks'!U$393,FALSE)</f>
        <v>0</v>
      </c>
      <c r="V565" s="109">
        <f>VLOOKUP($B565,$A$226:$V$230,'QA checks'!V$393,FALSE)</f>
        <v>0</v>
      </c>
      <c r="W565" s="109">
        <f>VLOOKUP($B565,$A$226:$V$230,'QA checks'!W$393,FALSE)</f>
        <v>0</v>
      </c>
      <c r="Y565" s="109" t="s">
        <v>150</v>
      </c>
      <c r="Z565" s="109" t="s">
        <v>151</v>
      </c>
      <c r="AA565" s="109"/>
      <c r="AB565" s="109" t="b">
        <f>IF(D565=FIRE0902!D174,TRUE,"Error")</f>
        <v>1</v>
      </c>
      <c r="AC565" s="109" t="b">
        <f>IF(E565=FIRE0902!E174,TRUE,"Error")</f>
        <v>1</v>
      </c>
      <c r="AD565" s="109" t="b">
        <f>IF(F565=FIRE0902!F174,TRUE,"Error")</f>
        <v>1</v>
      </c>
      <c r="AE565" s="109" t="b">
        <f>IF(G565=FIRE0902!G174,TRUE,"Error")</f>
        <v>1</v>
      </c>
      <c r="AF565" s="109" t="b">
        <f>IF(H565=FIRE0902!H174,TRUE,"Error")</f>
        <v>1</v>
      </c>
      <c r="AG565" s="109" t="b">
        <f>IF(I565=FIRE0902!I174,TRUE,"Error")</f>
        <v>1</v>
      </c>
      <c r="AH565" s="109" t="b">
        <f>IF(J565=FIRE0902!J174,TRUE,"Error")</f>
        <v>1</v>
      </c>
      <c r="AI565" s="109" t="b">
        <f>IF(K565=FIRE0902!K174,TRUE,"Error")</f>
        <v>1</v>
      </c>
      <c r="AJ565" s="109" t="b">
        <f>IF(L565=FIRE0902!L174,TRUE,"Error")</f>
        <v>1</v>
      </c>
      <c r="AK565" s="109" t="b">
        <f>IF(M565=FIRE0902!M174,TRUE,"Error")</f>
        <v>1</v>
      </c>
      <c r="AL565" s="109" t="b">
        <f>IF(N565=FIRE0902!N174,TRUE,"Error")</f>
        <v>1</v>
      </c>
      <c r="AM565" s="109" t="b">
        <f>IF(O565=FIRE0902!O174,TRUE,"Error")</f>
        <v>1</v>
      </c>
      <c r="AN565" s="109" t="b">
        <f>IF(P565=FIRE0902!P174,TRUE,"Error")</f>
        <v>1</v>
      </c>
      <c r="AO565" s="109" t="b">
        <f>IF(Q565=FIRE0902!Q174,TRUE,"Error")</f>
        <v>1</v>
      </c>
      <c r="AP565" s="109" t="b">
        <f>IF(R565=FIRE0902!R174,TRUE,"Error")</f>
        <v>1</v>
      </c>
      <c r="AQ565" s="109" t="str">
        <f>IF(S565=FIRE0902!S174,TRUE,"Error")</f>
        <v>Error</v>
      </c>
      <c r="AR565" s="109" t="str">
        <f>IF(T565=FIRE0902!T174,TRUE,"Error")</f>
        <v>Error</v>
      </c>
      <c r="AS565" s="109" t="b">
        <f>IF(U565=FIRE0902!U174,TRUE,"Error")</f>
        <v>1</v>
      </c>
      <c r="AT565" s="109" t="b">
        <f>IF(V565=FIRE0902!V174,TRUE,"Error")</f>
        <v>1</v>
      </c>
      <c r="AU565" s="109" t="b">
        <f>IF(W565=FIRE0902!W174,TRUE,"Error")</f>
        <v>1</v>
      </c>
    </row>
    <row r="566" spans="1:47" x14ac:dyDescent="0.2">
      <c r="A566" s="109" t="s">
        <v>150</v>
      </c>
      <c r="B566" s="109" t="s">
        <v>152</v>
      </c>
      <c r="C566" s="109"/>
      <c r="D566" s="109">
        <f>VLOOKUP($B566,$A$226:$V$230,'QA checks'!D$393,FALSE)</f>
        <v>18</v>
      </c>
      <c r="E566" s="109">
        <f>VLOOKUP($B566,$A$226:$V$230,'QA checks'!E$393,FALSE)</f>
        <v>26</v>
      </c>
      <c r="F566" s="109">
        <f>VLOOKUP($B566,$A$226:$V$230,'QA checks'!F$393,FALSE)</f>
        <v>429</v>
      </c>
      <c r="G566" s="109">
        <f>VLOOKUP($B566,$A$226:$V$230,'QA checks'!G$393,FALSE)</f>
        <v>442</v>
      </c>
      <c r="H566" s="109">
        <f>VLOOKUP($B566,$A$226:$V$230,'QA checks'!H$393,FALSE)</f>
        <v>525</v>
      </c>
      <c r="I566" s="109">
        <f>VLOOKUP($B566,$A$226:$V$230,'QA checks'!I$393,FALSE)</f>
        <v>587</v>
      </c>
      <c r="J566" s="109">
        <f>VLOOKUP($B566,$A$226:$V$230,'QA checks'!J$393,FALSE)</f>
        <v>855</v>
      </c>
      <c r="K566" s="109">
        <f>VLOOKUP($B566,$A$226:$V$230,'QA checks'!K$393,FALSE)</f>
        <v>1040</v>
      </c>
      <c r="L566" s="109">
        <f>VLOOKUP($B566,$A$226:$V$230,'QA checks'!L$393,FALSE)</f>
        <v>1224</v>
      </c>
      <c r="M566" s="109">
        <f>VLOOKUP($B566,$A$226:$V$230,'QA checks'!M$393,FALSE)</f>
        <v>1326</v>
      </c>
      <c r="N566" s="109">
        <f>VLOOKUP($B566,$A$226:$V$230,'QA checks'!N$393,FALSE)</f>
        <v>1650</v>
      </c>
      <c r="O566" s="109">
        <f>VLOOKUP($B566,$A$226:$V$230,'QA checks'!O$393,FALSE)</f>
        <v>2193</v>
      </c>
      <c r="P566" s="109">
        <f>VLOOKUP($B566,$A$226:$V$230,'QA checks'!P$393,FALSE)</f>
        <v>2342</v>
      </c>
      <c r="Q566" s="109">
        <f>VLOOKUP($B566,$A$226:$V$230,'QA checks'!Q$393,FALSE)</f>
        <v>2194</v>
      </c>
      <c r="R566" s="109">
        <f>VLOOKUP($B566,$A$226:$V$230,'QA checks'!R$393,FALSE)</f>
        <v>2274</v>
      </c>
      <c r="S566" s="109">
        <f>VLOOKUP($B566,$A$226:$V$230,'QA checks'!S$393,FALSE)</f>
        <v>17125</v>
      </c>
      <c r="T566" s="109">
        <f>VLOOKUP($B566,$A$226:$V$230,'QA checks'!T$393,FALSE)</f>
        <v>0</v>
      </c>
      <c r="U566" s="109">
        <f>VLOOKUP($B566,$A$226:$V$230,'QA checks'!U$393,FALSE)</f>
        <v>0</v>
      </c>
      <c r="V566" s="109">
        <f>VLOOKUP($B566,$A$226:$V$230,'QA checks'!V$393,FALSE)</f>
        <v>0</v>
      </c>
      <c r="W566" s="109">
        <f>VLOOKUP($B566,$A$226:$V$230,'QA checks'!W$393,FALSE)</f>
        <v>0</v>
      </c>
      <c r="Y566" s="109" t="s">
        <v>150</v>
      </c>
      <c r="Z566" s="109" t="s">
        <v>152</v>
      </c>
      <c r="AA566" s="109"/>
      <c r="AB566" s="109" t="b">
        <f>IF(D566=FIRE0902!D175,TRUE,"Error")</f>
        <v>1</v>
      </c>
      <c r="AC566" s="109" t="b">
        <f>IF(E566=FIRE0902!E175,TRUE,"Error")</f>
        <v>1</v>
      </c>
      <c r="AD566" s="109" t="b">
        <f>IF(F566=FIRE0902!F175,TRUE,"Error")</f>
        <v>1</v>
      </c>
      <c r="AE566" s="109" t="b">
        <f>IF(G566=FIRE0902!G175,TRUE,"Error")</f>
        <v>1</v>
      </c>
      <c r="AF566" s="109" t="b">
        <f>IF(H566=FIRE0902!H175,TRUE,"Error")</f>
        <v>1</v>
      </c>
      <c r="AG566" s="109" t="b">
        <f>IF(I566=FIRE0902!I175,TRUE,"Error")</f>
        <v>1</v>
      </c>
      <c r="AH566" s="109" t="b">
        <f>IF(J566=FIRE0902!J175,TRUE,"Error")</f>
        <v>1</v>
      </c>
      <c r="AI566" s="109" t="b">
        <f>IF(K566=FIRE0902!K175,TRUE,"Error")</f>
        <v>1</v>
      </c>
      <c r="AJ566" s="109" t="b">
        <f>IF(L566=FIRE0902!L175,TRUE,"Error")</f>
        <v>1</v>
      </c>
      <c r="AK566" s="109" t="b">
        <f>IF(M566=FIRE0902!M175,TRUE,"Error")</f>
        <v>1</v>
      </c>
      <c r="AL566" s="109" t="b">
        <f>IF(N566=FIRE0902!N175,TRUE,"Error")</f>
        <v>1</v>
      </c>
      <c r="AM566" s="109" t="b">
        <f>IF(O566=FIRE0902!O175,TRUE,"Error")</f>
        <v>1</v>
      </c>
      <c r="AN566" s="109" t="b">
        <f>IF(P566=FIRE0902!P175,TRUE,"Error")</f>
        <v>1</v>
      </c>
      <c r="AO566" s="109" t="b">
        <f>IF(Q566=FIRE0902!Q175,TRUE,"Error")</f>
        <v>1</v>
      </c>
      <c r="AP566" s="109" t="b">
        <f>IF(R566=FIRE0902!R175,TRUE,"Error")</f>
        <v>1</v>
      </c>
      <c r="AQ566" s="109" t="str">
        <f>IF(S566=FIRE0902!S175,TRUE,"Error")</f>
        <v>Error</v>
      </c>
      <c r="AR566" s="109" t="str">
        <f>IF(T566=FIRE0902!T175,TRUE,"Error")</f>
        <v>Error</v>
      </c>
      <c r="AS566" s="109" t="b">
        <f>IF(U566=FIRE0902!U175,TRUE,"Error")</f>
        <v>1</v>
      </c>
      <c r="AT566" s="109" t="b">
        <f>IF(V566=FIRE0902!V175,TRUE,"Error")</f>
        <v>1</v>
      </c>
      <c r="AU566" s="109" t="b">
        <f>IF(W566=FIRE0902!W175,TRUE,"Error")</f>
        <v>1</v>
      </c>
    </row>
    <row r="567" spans="1:47" x14ac:dyDescent="0.2">
      <c r="A567" s="109" t="s">
        <v>150</v>
      </c>
      <c r="B567" s="109" t="s">
        <v>153</v>
      </c>
      <c r="C567" s="109"/>
      <c r="D567" s="109">
        <f>VLOOKUP($B567,$A$226:$V$230,'QA checks'!D$393,FALSE)</f>
        <v>3481</v>
      </c>
      <c r="E567" s="109">
        <f>VLOOKUP($B567,$A$226:$V$230,'QA checks'!E$393,FALSE)</f>
        <v>3052</v>
      </c>
      <c r="F567" s="109">
        <f>VLOOKUP($B567,$A$226:$V$230,'QA checks'!F$393,FALSE)</f>
        <v>1686</v>
      </c>
      <c r="G567" s="109">
        <f>VLOOKUP($B567,$A$226:$V$230,'QA checks'!G$393,FALSE)</f>
        <v>1567</v>
      </c>
      <c r="H567" s="109">
        <f>VLOOKUP($B567,$A$226:$V$230,'QA checks'!H$393,FALSE)</f>
        <v>1508</v>
      </c>
      <c r="I567" s="109">
        <f>VLOOKUP($B567,$A$226:$V$230,'QA checks'!I$393,FALSE)</f>
        <v>2294</v>
      </c>
      <c r="J567" s="109">
        <f>VLOOKUP($B567,$A$226:$V$230,'QA checks'!J$393,FALSE)</f>
        <v>4580</v>
      </c>
      <c r="K567" s="109">
        <f>VLOOKUP($B567,$A$226:$V$230,'QA checks'!K$393,FALSE)</f>
        <v>6161</v>
      </c>
      <c r="L567" s="109">
        <f>VLOOKUP($B567,$A$226:$V$230,'QA checks'!L$393,FALSE)</f>
        <v>6646</v>
      </c>
      <c r="M567" s="109">
        <f>VLOOKUP($B567,$A$226:$V$230,'QA checks'!M$393,FALSE)</f>
        <v>7866</v>
      </c>
      <c r="N567" s="109">
        <f>VLOOKUP($B567,$A$226:$V$230,'QA checks'!N$393,FALSE)</f>
        <v>7819</v>
      </c>
      <c r="O567" s="109">
        <f>VLOOKUP($B567,$A$226:$V$230,'QA checks'!O$393,FALSE)</f>
        <v>9772</v>
      </c>
      <c r="P567" s="109">
        <f>VLOOKUP($B567,$A$226:$V$230,'QA checks'!P$393,FALSE)</f>
        <v>10825</v>
      </c>
      <c r="Q567" s="109">
        <f>VLOOKUP($B567,$A$226:$V$230,'QA checks'!Q$393,FALSE)</f>
        <v>11537</v>
      </c>
      <c r="R567" s="109">
        <f>VLOOKUP($B567,$A$226:$V$230,'QA checks'!R$393,FALSE)</f>
        <v>11640</v>
      </c>
      <c r="S567" s="109">
        <f>VLOOKUP($B567,$A$226:$V$230,'QA checks'!S$393,FALSE)</f>
        <v>90434</v>
      </c>
      <c r="T567" s="109">
        <f>VLOOKUP($B567,$A$226:$V$230,'QA checks'!T$393,FALSE)</f>
        <v>0</v>
      </c>
      <c r="U567" s="109">
        <f>VLOOKUP($B567,$A$226:$V$230,'QA checks'!U$393,FALSE)</f>
        <v>0</v>
      </c>
      <c r="V567" s="109">
        <f>VLOOKUP($B567,$A$226:$V$230,'QA checks'!V$393,FALSE)</f>
        <v>0</v>
      </c>
      <c r="W567" s="109">
        <f>VLOOKUP($B567,$A$226:$V$230,'QA checks'!W$393,FALSE)</f>
        <v>0</v>
      </c>
      <c r="Y567" s="109" t="s">
        <v>150</v>
      </c>
      <c r="Z567" s="109" t="s">
        <v>153</v>
      </c>
      <c r="AA567" s="109"/>
      <c r="AB567" s="109" t="b">
        <f>IF(D567=FIRE0902!D176,TRUE,"Error")</f>
        <v>1</v>
      </c>
      <c r="AC567" s="109" t="b">
        <f>IF(E567=FIRE0902!E176,TRUE,"Error")</f>
        <v>1</v>
      </c>
      <c r="AD567" s="109" t="b">
        <f>IF(F567=FIRE0902!F176,TRUE,"Error")</f>
        <v>1</v>
      </c>
      <c r="AE567" s="109" t="b">
        <f>IF(G567=FIRE0902!G176,TRUE,"Error")</f>
        <v>1</v>
      </c>
      <c r="AF567" s="109" t="b">
        <f>IF(H567=FIRE0902!H176,TRUE,"Error")</f>
        <v>1</v>
      </c>
      <c r="AG567" s="109" t="b">
        <f>IF(I567=FIRE0902!I176,TRUE,"Error")</f>
        <v>1</v>
      </c>
      <c r="AH567" s="109" t="b">
        <f>IF(J567=FIRE0902!J176,TRUE,"Error")</f>
        <v>1</v>
      </c>
      <c r="AI567" s="109" t="b">
        <f>IF(K567=FIRE0902!K176,TRUE,"Error")</f>
        <v>1</v>
      </c>
      <c r="AJ567" s="109" t="b">
        <f>IF(L567=FIRE0902!L176,TRUE,"Error")</f>
        <v>1</v>
      </c>
      <c r="AK567" s="109" t="b">
        <f>IF(M567=FIRE0902!M176,TRUE,"Error")</f>
        <v>1</v>
      </c>
      <c r="AL567" s="109" t="b">
        <f>IF(N567=FIRE0902!N176,TRUE,"Error")</f>
        <v>1</v>
      </c>
      <c r="AM567" s="109" t="b">
        <f>IF(O567=FIRE0902!O176,TRUE,"Error")</f>
        <v>1</v>
      </c>
      <c r="AN567" s="109" t="b">
        <f>IF(P567=FIRE0902!P176,TRUE,"Error")</f>
        <v>1</v>
      </c>
      <c r="AO567" s="109" t="b">
        <f>IF(Q567=FIRE0902!Q176,TRUE,"Error")</f>
        <v>1</v>
      </c>
      <c r="AP567" s="109" t="b">
        <f>IF(R567=FIRE0902!R176,TRUE,"Error")</f>
        <v>1</v>
      </c>
      <c r="AQ567" s="109" t="str">
        <f>IF(S567=FIRE0902!S176,TRUE,"Error")</f>
        <v>Error</v>
      </c>
      <c r="AR567" s="109" t="str">
        <f>IF(T567=FIRE0902!T176,TRUE,"Error")</f>
        <v>Error</v>
      </c>
      <c r="AS567" s="109" t="b">
        <f>IF(U567=FIRE0902!U176,TRUE,"Error")</f>
        <v>1</v>
      </c>
      <c r="AT567" s="109" t="b">
        <f>IF(V567=FIRE0902!V176,TRUE,"Error")</f>
        <v>1</v>
      </c>
      <c r="AU567" s="109" t="b">
        <f>IF(W567=FIRE0902!W176,TRUE,"Error")</f>
        <v>1</v>
      </c>
    </row>
    <row r="568" spans="1:47" x14ac:dyDescent="0.2">
      <c r="A568" s="109" t="s">
        <v>150</v>
      </c>
      <c r="B568" s="109" t="s">
        <v>154</v>
      </c>
      <c r="C568" s="109"/>
      <c r="D568" s="109">
        <f>VLOOKUP($B568,$A$226:$V$230,'QA checks'!D$393,FALSE)</f>
        <v>1137</v>
      </c>
      <c r="E568" s="109">
        <f>VLOOKUP($B568,$A$226:$V$230,'QA checks'!E$393,FALSE)</f>
        <v>1016</v>
      </c>
      <c r="F568" s="109">
        <f>VLOOKUP($B568,$A$226:$V$230,'QA checks'!F$393,FALSE)</f>
        <v>1931</v>
      </c>
      <c r="G568" s="109">
        <f>VLOOKUP($B568,$A$226:$V$230,'QA checks'!G$393,FALSE)</f>
        <v>2187</v>
      </c>
      <c r="H568" s="109">
        <f>VLOOKUP($B568,$A$226:$V$230,'QA checks'!H$393,FALSE)</f>
        <v>2470</v>
      </c>
      <c r="I568" s="109">
        <f>VLOOKUP($B568,$A$226:$V$230,'QA checks'!I$393,FALSE)</f>
        <v>4216</v>
      </c>
      <c r="J568" s="109">
        <f>VLOOKUP($B568,$A$226:$V$230,'QA checks'!J$393,FALSE)</f>
        <v>4758</v>
      </c>
      <c r="K568" s="109">
        <f>VLOOKUP($B568,$A$226:$V$230,'QA checks'!K$393,FALSE)</f>
        <v>6269</v>
      </c>
      <c r="L568" s="109">
        <f>VLOOKUP($B568,$A$226:$V$230,'QA checks'!L$393,FALSE)</f>
        <v>6912</v>
      </c>
      <c r="M568" s="109">
        <f>VLOOKUP($B568,$A$226:$V$230,'QA checks'!M$393,FALSE)</f>
        <v>9030</v>
      </c>
      <c r="N568" s="109">
        <f>VLOOKUP($B568,$A$226:$V$230,'QA checks'!N$393,FALSE)</f>
        <v>10493</v>
      </c>
      <c r="O568" s="109">
        <f>VLOOKUP($B568,$A$226:$V$230,'QA checks'!O$393,FALSE)</f>
        <v>13521</v>
      </c>
      <c r="P568" s="109">
        <f>VLOOKUP($B568,$A$226:$V$230,'QA checks'!P$393,FALSE)</f>
        <v>14231</v>
      </c>
      <c r="Q568" s="109">
        <f>VLOOKUP($B568,$A$226:$V$230,'QA checks'!Q$393,FALSE)</f>
        <v>14403</v>
      </c>
      <c r="R568" s="109">
        <f>VLOOKUP($B568,$A$226:$V$230,'QA checks'!R$393,FALSE)</f>
        <v>16405</v>
      </c>
      <c r="S568" s="109">
        <f>VLOOKUP($B568,$A$226:$V$230,'QA checks'!S$393,FALSE)</f>
        <v>108979</v>
      </c>
      <c r="T568" s="109">
        <f>VLOOKUP($B568,$A$226:$V$230,'QA checks'!T$393,FALSE)</f>
        <v>0</v>
      </c>
      <c r="U568" s="109">
        <f>VLOOKUP($B568,$A$226:$V$230,'QA checks'!U$393,FALSE)</f>
        <v>0</v>
      </c>
      <c r="V568" s="109">
        <f>VLOOKUP($B568,$A$226:$V$230,'QA checks'!V$393,FALSE)</f>
        <v>0</v>
      </c>
      <c r="W568" s="109">
        <f>VLOOKUP($B568,$A$226:$V$230,'QA checks'!W$393,FALSE)</f>
        <v>0</v>
      </c>
      <c r="Y568" s="109" t="s">
        <v>150</v>
      </c>
      <c r="Z568" s="109" t="s">
        <v>154</v>
      </c>
      <c r="AA568" s="109"/>
      <c r="AB568" s="109" t="b">
        <f>IF(D568=FIRE0902!D177,TRUE,"Error")</f>
        <v>1</v>
      </c>
      <c r="AC568" s="109" t="b">
        <f>IF(E568=FIRE0902!E177,TRUE,"Error")</f>
        <v>1</v>
      </c>
      <c r="AD568" s="109" t="b">
        <f>IF(F568=FIRE0902!F177,TRUE,"Error")</f>
        <v>1</v>
      </c>
      <c r="AE568" s="109" t="b">
        <f>IF(G568=FIRE0902!G177,TRUE,"Error")</f>
        <v>1</v>
      </c>
      <c r="AF568" s="109" t="b">
        <f>IF(H568=FIRE0902!H177,TRUE,"Error")</f>
        <v>1</v>
      </c>
      <c r="AG568" s="109" t="b">
        <f>IF(I568=FIRE0902!I177,TRUE,"Error")</f>
        <v>1</v>
      </c>
      <c r="AH568" s="109" t="b">
        <f>IF(J568=FIRE0902!J177,TRUE,"Error")</f>
        <v>1</v>
      </c>
      <c r="AI568" s="109" t="b">
        <f>IF(K568=FIRE0902!K177,TRUE,"Error")</f>
        <v>1</v>
      </c>
      <c r="AJ568" s="109" t="b">
        <f>IF(L568=FIRE0902!L177,TRUE,"Error")</f>
        <v>1</v>
      </c>
      <c r="AK568" s="109" t="b">
        <f>IF(M568=FIRE0902!M177,TRUE,"Error")</f>
        <v>1</v>
      </c>
      <c r="AL568" s="109" t="b">
        <f>IF(N568=FIRE0902!N177,TRUE,"Error")</f>
        <v>1</v>
      </c>
      <c r="AM568" s="109" t="b">
        <f>IF(O568=FIRE0902!O177,TRUE,"Error")</f>
        <v>1</v>
      </c>
      <c r="AN568" s="109" t="b">
        <f>IF(P568=FIRE0902!P177,TRUE,"Error")</f>
        <v>1</v>
      </c>
      <c r="AO568" s="109" t="b">
        <f>IF(Q568=FIRE0902!Q177,TRUE,"Error")</f>
        <v>1</v>
      </c>
      <c r="AP568" s="109" t="b">
        <f>IF(R568=FIRE0902!R177,TRUE,"Error")</f>
        <v>1</v>
      </c>
      <c r="AQ568" s="109" t="str">
        <f>IF(S568=FIRE0902!S177,TRUE,"Error")</f>
        <v>Error</v>
      </c>
      <c r="AR568" s="109" t="str">
        <f>IF(T568=FIRE0902!T177,TRUE,"Error")</f>
        <v>Error</v>
      </c>
      <c r="AS568" s="109" t="b">
        <f>IF(U568=FIRE0902!U177,TRUE,"Error")</f>
        <v>1</v>
      </c>
      <c r="AT568" s="109" t="b">
        <f>IF(V568=FIRE0902!V177,TRUE,"Error")</f>
        <v>1</v>
      </c>
      <c r="AU568" s="109" t="b">
        <f>IF(W568=FIRE0902!W177,TRUE,"Error")</f>
        <v>1</v>
      </c>
    </row>
    <row r="569" spans="1:47" x14ac:dyDescent="0.2">
      <c r="A569" s="109" t="s">
        <v>155</v>
      </c>
      <c r="B569" s="109" t="s">
        <v>12</v>
      </c>
      <c r="C569" s="109"/>
      <c r="D569" s="109">
        <f>VLOOKUP($A569,$A$198:$V$200,'QA checks'!D$393,FALSE)</f>
        <v>1864</v>
      </c>
      <c r="E569" s="109">
        <f>VLOOKUP($A569,$A$198:$V$200,'QA checks'!E$393,FALSE)</f>
        <v>1993</v>
      </c>
      <c r="F569" s="109">
        <f>VLOOKUP($A569,$A$198:$V$200,'QA checks'!F$393,FALSE)</f>
        <v>1886</v>
      </c>
      <c r="G569" s="109">
        <f>VLOOKUP($A569,$A$198:$V$200,'QA checks'!G$393,FALSE)</f>
        <v>2425</v>
      </c>
      <c r="H569" s="109">
        <f>VLOOKUP($A569,$A$198:$V$200,'QA checks'!H$393,FALSE)</f>
        <v>1703</v>
      </c>
      <c r="I569" s="109">
        <f>VLOOKUP($A569,$A$198:$V$200,'QA checks'!I$393,FALSE)</f>
        <v>1943</v>
      </c>
      <c r="J569" s="109">
        <f>VLOOKUP($A569,$A$198:$V$200,'QA checks'!J$393,FALSE)</f>
        <v>2017</v>
      </c>
      <c r="K569" s="109">
        <f>VLOOKUP($A569,$A$198:$V$200,'QA checks'!K$393,FALSE)</f>
        <v>2124</v>
      </c>
      <c r="L569" s="109">
        <f>VLOOKUP($A569,$A$198:$V$200,'QA checks'!L$393,FALSE)</f>
        <v>2286</v>
      </c>
      <c r="M569" s="109">
        <f>VLOOKUP($A569,$A$198:$V$200,'QA checks'!M$393,FALSE)</f>
        <v>2514</v>
      </c>
      <c r="N569" s="109">
        <f>VLOOKUP($A569,$A$198:$V$200,'QA checks'!N$393,FALSE)</f>
        <v>2230</v>
      </c>
      <c r="O569" s="109">
        <f>VLOOKUP($A569,$A$198:$V$200,'QA checks'!O$393,FALSE)</f>
        <v>3037</v>
      </c>
      <c r="P569" s="109">
        <f>VLOOKUP($A569,$A$198:$V$200,'QA checks'!P$393,FALSE)</f>
        <v>2948</v>
      </c>
      <c r="Q569" s="109">
        <f>VLOOKUP($A569,$A$198:$V$200,'QA checks'!Q$393,FALSE)</f>
        <v>3467</v>
      </c>
      <c r="R569" s="109">
        <f>VLOOKUP($A569,$A$198:$V$200,'QA checks'!R$393,FALSE)</f>
        <v>3541</v>
      </c>
      <c r="S569" s="109">
        <f>VLOOKUP($A569,$A$198:$V$200,'QA checks'!S$393,FALSE)</f>
        <v>35978</v>
      </c>
      <c r="T569" s="109">
        <f>VLOOKUP($A569,$A$198:$V$200,'QA checks'!T$393,FALSE)</f>
        <v>0</v>
      </c>
      <c r="U569" s="109">
        <f>VLOOKUP($A569,$A$198:$V$200,'QA checks'!U$393,FALSE)</f>
        <v>0</v>
      </c>
      <c r="V569" s="109">
        <f>VLOOKUP($A569,$A$198:$V$200,'QA checks'!V$393,FALSE)</f>
        <v>0</v>
      </c>
      <c r="W569" s="109">
        <f>VLOOKUP($A569,$A$198:$V$200,'QA checks'!W$393,FALSE)</f>
        <v>0</v>
      </c>
      <c r="Y569" s="109" t="s">
        <v>155</v>
      </c>
      <c r="Z569" s="109" t="s">
        <v>12</v>
      </c>
      <c r="AA569" s="109"/>
      <c r="AB569" s="109" t="b">
        <f>IF(D569=FIRE0902!D178,TRUE,"Error")</f>
        <v>1</v>
      </c>
      <c r="AC569" s="109" t="b">
        <f>IF(E569=FIRE0902!E178,TRUE,"Error")</f>
        <v>1</v>
      </c>
      <c r="AD569" s="109" t="b">
        <f>IF(F569=FIRE0902!F178,TRUE,"Error")</f>
        <v>1</v>
      </c>
      <c r="AE569" s="109" t="b">
        <f>IF(G569=FIRE0902!G178,TRUE,"Error")</f>
        <v>1</v>
      </c>
      <c r="AF569" s="109" t="b">
        <f>IF(H569=FIRE0902!H178,TRUE,"Error")</f>
        <v>1</v>
      </c>
      <c r="AG569" s="109" t="b">
        <f>IF(I569=FIRE0902!I178,TRUE,"Error")</f>
        <v>1</v>
      </c>
      <c r="AH569" s="109" t="b">
        <f>IF(J569=FIRE0902!J178,TRUE,"Error")</f>
        <v>1</v>
      </c>
      <c r="AI569" s="109" t="b">
        <f>IF(K569=FIRE0902!K178,TRUE,"Error")</f>
        <v>1</v>
      </c>
      <c r="AJ569" s="109" t="b">
        <f>IF(L569=FIRE0902!L178,TRUE,"Error")</f>
        <v>1</v>
      </c>
      <c r="AK569" s="109" t="b">
        <f>IF(M569=FIRE0902!M178,TRUE,"Error")</f>
        <v>1</v>
      </c>
      <c r="AL569" s="109" t="b">
        <f>IF(N569=FIRE0902!N178,TRUE,"Error")</f>
        <v>1</v>
      </c>
      <c r="AM569" s="109" t="b">
        <f>IF(O569=FIRE0902!O178,TRUE,"Error")</f>
        <v>1</v>
      </c>
      <c r="AN569" s="109" t="b">
        <f>IF(P569=FIRE0902!P178,TRUE,"Error")</f>
        <v>1</v>
      </c>
      <c r="AO569" s="109" t="b">
        <f>IF(Q569=FIRE0902!Q178,TRUE,"Error")</f>
        <v>1</v>
      </c>
      <c r="AP569" s="109" t="b">
        <f>IF(R569=FIRE0902!R178,TRUE,"Error")</f>
        <v>1</v>
      </c>
      <c r="AQ569" s="109" t="str">
        <f>IF(S569=FIRE0902!S178,TRUE,"Error")</f>
        <v>Error</v>
      </c>
      <c r="AR569" s="109" t="str">
        <f>IF(T569=FIRE0902!T178,TRUE,"Error")</f>
        <v>Error</v>
      </c>
      <c r="AS569" s="109" t="b">
        <f>IF(U569=FIRE0902!U178,TRUE,"Error")</f>
        <v>1</v>
      </c>
      <c r="AT569" s="109" t="b">
        <f>IF(V569=FIRE0902!V178,TRUE,"Error")</f>
        <v>1</v>
      </c>
      <c r="AU569" s="109" t="b">
        <f>IF(W569=FIRE0902!W178,TRUE,"Error")</f>
        <v>1</v>
      </c>
    </row>
    <row r="570" spans="1:47" x14ac:dyDescent="0.2">
      <c r="A570" s="109" t="s">
        <v>155</v>
      </c>
      <c r="B570" s="109" t="s">
        <v>156</v>
      </c>
      <c r="C570" s="109"/>
      <c r="D570" s="109">
        <f>VLOOKUP($B570,$A$198:$V$200,'QA checks'!D$393,FALSE)</f>
        <v>513</v>
      </c>
      <c r="E570" s="109">
        <f>VLOOKUP($B570,$A$198:$V$200,'QA checks'!E$393,FALSE)</f>
        <v>617</v>
      </c>
      <c r="F570" s="109">
        <f>VLOOKUP($B570,$A$198:$V$200,'QA checks'!F$393,FALSE)</f>
        <v>490</v>
      </c>
      <c r="G570" s="109">
        <f>VLOOKUP($B570,$A$198:$V$200,'QA checks'!G$393,FALSE)</f>
        <v>544</v>
      </c>
      <c r="H570" s="109">
        <f>VLOOKUP($B570,$A$198:$V$200,'QA checks'!H$393,FALSE)</f>
        <v>459</v>
      </c>
      <c r="I570" s="109">
        <f>VLOOKUP($B570,$A$198:$V$200,'QA checks'!I$393,FALSE)</f>
        <v>557</v>
      </c>
      <c r="J570" s="109">
        <f>VLOOKUP($B570,$A$198:$V$200,'QA checks'!J$393,FALSE)</f>
        <v>556</v>
      </c>
      <c r="K570" s="109">
        <f>VLOOKUP($B570,$A$198:$V$200,'QA checks'!K$393,FALSE)</f>
        <v>681</v>
      </c>
      <c r="L570" s="109">
        <f>VLOOKUP($B570,$A$198:$V$200,'QA checks'!L$393,FALSE)</f>
        <v>712</v>
      </c>
      <c r="M570" s="109">
        <f>VLOOKUP($B570,$A$198:$V$200,'QA checks'!M$393,FALSE)</f>
        <v>744</v>
      </c>
      <c r="N570" s="109">
        <f>VLOOKUP($B570,$A$198:$V$200,'QA checks'!N$393,FALSE)</f>
        <v>691</v>
      </c>
      <c r="O570" s="109">
        <f>VLOOKUP($B570,$A$198:$V$200,'QA checks'!O$393,FALSE)</f>
        <v>814</v>
      </c>
      <c r="P570" s="109">
        <f>VLOOKUP($B570,$A$198:$V$200,'QA checks'!P$393,FALSE)</f>
        <v>917</v>
      </c>
      <c r="Q570" s="109">
        <f>VLOOKUP($B570,$A$198:$V$200,'QA checks'!Q$393,FALSE)</f>
        <v>968</v>
      </c>
      <c r="R570" s="109">
        <f>VLOOKUP($B570,$A$198:$V$200,'QA checks'!R$393,FALSE)</f>
        <v>1038</v>
      </c>
      <c r="S570" s="109">
        <f>VLOOKUP($B570,$A$198:$V$200,'QA checks'!S$393,FALSE)</f>
        <v>10301</v>
      </c>
      <c r="T570" s="109">
        <f>VLOOKUP($B570,$A$198:$V$200,'QA checks'!T$393,FALSE)</f>
        <v>0</v>
      </c>
      <c r="U570" s="109">
        <f>VLOOKUP($B570,$A$198:$V$200,'QA checks'!U$393,FALSE)</f>
        <v>0</v>
      </c>
      <c r="V570" s="109">
        <f>VLOOKUP($B570,$A$198:$V$200,'QA checks'!V$393,FALSE)</f>
        <v>0</v>
      </c>
      <c r="W570" s="109">
        <f>VLOOKUP($B570,$A$198:$V$200,'QA checks'!W$393,FALSE)</f>
        <v>0</v>
      </c>
      <c r="Y570" s="109" t="s">
        <v>155</v>
      </c>
      <c r="Z570" s="109" t="s">
        <v>156</v>
      </c>
      <c r="AA570" s="109"/>
      <c r="AB570" s="109" t="b">
        <f>IF(D570=FIRE0902!D179,TRUE,"Error")</f>
        <v>1</v>
      </c>
      <c r="AC570" s="109" t="b">
        <f>IF(E570=FIRE0902!E179,TRUE,"Error")</f>
        <v>1</v>
      </c>
      <c r="AD570" s="109" t="b">
        <f>IF(F570=FIRE0902!F179,TRUE,"Error")</f>
        <v>1</v>
      </c>
      <c r="AE570" s="109" t="b">
        <f>IF(G570=FIRE0902!G179,TRUE,"Error")</f>
        <v>1</v>
      </c>
      <c r="AF570" s="109" t="b">
        <f>IF(H570=FIRE0902!H179,TRUE,"Error")</f>
        <v>1</v>
      </c>
      <c r="AG570" s="109" t="b">
        <f>IF(I570=FIRE0902!I179,TRUE,"Error")</f>
        <v>1</v>
      </c>
      <c r="AH570" s="109" t="b">
        <f>IF(J570=FIRE0902!J179,TRUE,"Error")</f>
        <v>1</v>
      </c>
      <c r="AI570" s="109" t="b">
        <f>IF(K570=FIRE0902!K179,TRUE,"Error")</f>
        <v>1</v>
      </c>
      <c r="AJ570" s="109" t="b">
        <f>IF(L570=FIRE0902!L179,TRUE,"Error")</f>
        <v>1</v>
      </c>
      <c r="AK570" s="109" t="b">
        <f>IF(M570=FIRE0902!M179,TRUE,"Error")</f>
        <v>1</v>
      </c>
      <c r="AL570" s="109" t="b">
        <f>IF(N570=FIRE0902!N179,TRUE,"Error")</f>
        <v>1</v>
      </c>
      <c r="AM570" s="109" t="b">
        <f>IF(O570=FIRE0902!O179,TRUE,"Error")</f>
        <v>1</v>
      </c>
      <c r="AN570" s="109" t="b">
        <f>IF(P570=FIRE0902!P179,TRUE,"Error")</f>
        <v>1</v>
      </c>
      <c r="AO570" s="109" t="b">
        <f>IF(Q570=FIRE0902!Q179,TRUE,"Error")</f>
        <v>1</v>
      </c>
      <c r="AP570" s="109" t="b">
        <f>IF(R570=FIRE0902!R179,TRUE,"Error")</f>
        <v>1</v>
      </c>
      <c r="AQ570" s="109" t="str">
        <f>IF(S570=FIRE0902!S179,TRUE,"Error")</f>
        <v>Error</v>
      </c>
      <c r="AR570" s="109" t="str">
        <f>IF(T570=FIRE0902!T179,TRUE,"Error")</f>
        <v>Error</v>
      </c>
      <c r="AS570" s="109" t="b">
        <f>IF(U570=FIRE0902!U179,TRUE,"Error")</f>
        <v>1</v>
      </c>
      <c r="AT570" s="109" t="b">
        <f>IF(V570=FIRE0902!V179,TRUE,"Error")</f>
        <v>1</v>
      </c>
      <c r="AU570" s="109" t="b">
        <f>IF(W570=FIRE0902!W179,TRUE,"Error")</f>
        <v>1</v>
      </c>
    </row>
    <row r="571" spans="1:47" x14ac:dyDescent="0.2">
      <c r="A571" s="109" t="s">
        <v>155</v>
      </c>
      <c r="B571" s="109" t="s">
        <v>157</v>
      </c>
      <c r="C571" s="109"/>
      <c r="D571" s="109">
        <f>VLOOKUP($B571,$A$198:$V$200,'QA checks'!D$393,FALSE)</f>
        <v>1351</v>
      </c>
      <c r="E571" s="109">
        <f>VLOOKUP($B571,$A$198:$V$200,'QA checks'!E$393,FALSE)</f>
        <v>1376</v>
      </c>
      <c r="F571" s="109">
        <f>VLOOKUP($B571,$A$198:$V$200,'QA checks'!F$393,FALSE)</f>
        <v>1396</v>
      </c>
      <c r="G571" s="109">
        <f>VLOOKUP($B571,$A$198:$V$200,'QA checks'!G$393,FALSE)</f>
        <v>1881</v>
      </c>
      <c r="H571" s="109">
        <f>VLOOKUP($B571,$A$198:$V$200,'QA checks'!H$393,FALSE)</f>
        <v>1244</v>
      </c>
      <c r="I571" s="109">
        <f>VLOOKUP($B571,$A$198:$V$200,'QA checks'!I$393,FALSE)</f>
        <v>1386</v>
      </c>
      <c r="J571" s="109">
        <f>VLOOKUP($B571,$A$198:$V$200,'QA checks'!J$393,FALSE)</f>
        <v>1461</v>
      </c>
      <c r="K571" s="109">
        <f>VLOOKUP($B571,$A$198:$V$200,'QA checks'!K$393,FALSE)</f>
        <v>1443</v>
      </c>
      <c r="L571" s="109">
        <f>VLOOKUP($B571,$A$198:$V$200,'QA checks'!L$393,FALSE)</f>
        <v>1574</v>
      </c>
      <c r="M571" s="109">
        <f>VLOOKUP($B571,$A$198:$V$200,'QA checks'!M$393,FALSE)</f>
        <v>1770</v>
      </c>
      <c r="N571" s="109">
        <f>VLOOKUP($B571,$A$198:$V$200,'QA checks'!N$393,FALSE)</f>
        <v>1539</v>
      </c>
      <c r="O571" s="109">
        <f>VLOOKUP($B571,$A$198:$V$200,'QA checks'!O$393,FALSE)</f>
        <v>2223</v>
      </c>
      <c r="P571" s="109">
        <f>VLOOKUP($B571,$A$198:$V$200,'QA checks'!P$393,FALSE)</f>
        <v>2031</v>
      </c>
      <c r="Q571" s="109">
        <f>VLOOKUP($B571,$A$198:$V$200,'QA checks'!Q$393,FALSE)</f>
        <v>2499</v>
      </c>
      <c r="R571" s="109">
        <f>VLOOKUP($B571,$A$198:$V$200,'QA checks'!R$393,FALSE)</f>
        <v>2503</v>
      </c>
      <c r="S571" s="109">
        <f>VLOOKUP($B571,$A$198:$V$200,'QA checks'!S$393,FALSE)</f>
        <v>25677</v>
      </c>
      <c r="T571" s="109">
        <f>VLOOKUP($B571,$A$198:$V$200,'QA checks'!T$393,FALSE)</f>
        <v>0</v>
      </c>
      <c r="U571" s="109">
        <f>VLOOKUP($B571,$A$198:$V$200,'QA checks'!U$393,FALSE)</f>
        <v>0</v>
      </c>
      <c r="V571" s="109">
        <f>VLOOKUP($B571,$A$198:$V$200,'QA checks'!V$393,FALSE)</f>
        <v>0</v>
      </c>
      <c r="W571" s="109">
        <f>VLOOKUP($B571,$A$198:$V$200,'QA checks'!W$393,FALSE)</f>
        <v>0</v>
      </c>
      <c r="Y571" s="109" t="s">
        <v>155</v>
      </c>
      <c r="Z571" s="109" t="s">
        <v>157</v>
      </c>
      <c r="AA571" s="109"/>
      <c r="AB571" s="109" t="b">
        <f>IF(D571=FIRE0902!D180,TRUE,"Error")</f>
        <v>1</v>
      </c>
      <c r="AC571" s="109" t="b">
        <f>IF(E571=FIRE0902!E180,TRUE,"Error")</f>
        <v>1</v>
      </c>
      <c r="AD571" s="109" t="b">
        <f>IF(F571=FIRE0902!F180,TRUE,"Error")</f>
        <v>1</v>
      </c>
      <c r="AE571" s="109" t="b">
        <f>IF(G571=FIRE0902!G180,TRUE,"Error")</f>
        <v>1</v>
      </c>
      <c r="AF571" s="109" t="b">
        <f>IF(H571=FIRE0902!H180,TRUE,"Error")</f>
        <v>1</v>
      </c>
      <c r="AG571" s="109" t="b">
        <f>IF(I571=FIRE0902!I180,TRUE,"Error")</f>
        <v>1</v>
      </c>
      <c r="AH571" s="109" t="b">
        <f>IF(J571=FIRE0902!J180,TRUE,"Error")</f>
        <v>1</v>
      </c>
      <c r="AI571" s="109" t="b">
        <f>IF(K571=FIRE0902!K180,TRUE,"Error")</f>
        <v>1</v>
      </c>
      <c r="AJ571" s="109" t="b">
        <f>IF(L571=FIRE0902!L180,TRUE,"Error")</f>
        <v>1</v>
      </c>
      <c r="AK571" s="109" t="b">
        <f>IF(M571=FIRE0902!M180,TRUE,"Error")</f>
        <v>1</v>
      </c>
      <c r="AL571" s="109" t="b">
        <f>IF(N571=FIRE0902!N180,TRUE,"Error")</f>
        <v>1</v>
      </c>
      <c r="AM571" s="109" t="b">
        <f>IF(O571=FIRE0902!O180,TRUE,"Error")</f>
        <v>1</v>
      </c>
      <c r="AN571" s="109" t="b">
        <f>IF(P571=FIRE0902!P180,TRUE,"Error")</f>
        <v>1</v>
      </c>
      <c r="AO571" s="109" t="b">
        <f>IF(Q571=FIRE0902!Q180,TRUE,"Error")</f>
        <v>1</v>
      </c>
      <c r="AP571" s="109" t="b">
        <f>IF(R571=FIRE0902!R180,TRUE,"Error")</f>
        <v>1</v>
      </c>
      <c r="AQ571" s="109" t="str">
        <f>IF(S571=FIRE0902!S180,TRUE,"Error")</f>
        <v>Error</v>
      </c>
      <c r="AR571" s="109" t="str">
        <f>IF(T571=FIRE0902!T180,TRUE,"Error")</f>
        <v>Error</v>
      </c>
      <c r="AS571" s="109" t="b">
        <f>IF(U571=FIRE0902!U180,TRUE,"Error")</f>
        <v>1</v>
      </c>
      <c r="AT571" s="109" t="b">
        <f>IF(V571=FIRE0902!V180,TRUE,"Error")</f>
        <v>1</v>
      </c>
      <c r="AU571" s="109" t="b">
        <f>IF(W571=FIRE0902!W180,TRUE,"Error")</f>
        <v>1</v>
      </c>
    </row>
    <row r="572" spans="1:47" x14ac:dyDescent="0.2">
      <c r="A572" s="109" t="s">
        <v>158</v>
      </c>
      <c r="B572" s="109" t="s">
        <v>12</v>
      </c>
      <c r="C572" s="109"/>
      <c r="D572" s="109">
        <f>VLOOKUP($A572,$A$375:$V$378,'QA checks'!D$393,FALSE)</f>
        <v>697</v>
      </c>
      <c r="E572" s="109">
        <f>VLOOKUP($A572,$A$375:$V$378,'QA checks'!E$393,FALSE)</f>
        <v>686</v>
      </c>
      <c r="F572" s="109">
        <f>VLOOKUP($A572,$A$375:$V$378,'QA checks'!F$393,FALSE)</f>
        <v>616</v>
      </c>
      <c r="G572" s="109">
        <f>VLOOKUP($A572,$A$375:$V$378,'QA checks'!G$393,FALSE)</f>
        <v>621</v>
      </c>
      <c r="H572" s="109">
        <f>VLOOKUP($A572,$A$375:$V$378,'QA checks'!H$393,FALSE)</f>
        <v>432</v>
      </c>
      <c r="I572" s="109">
        <f>VLOOKUP($A572,$A$375:$V$378,'QA checks'!I$393,FALSE)</f>
        <v>361</v>
      </c>
      <c r="J572" s="109">
        <f>VLOOKUP($A572,$A$375:$V$378,'QA checks'!J$393,FALSE)</f>
        <v>326</v>
      </c>
      <c r="K572" s="109">
        <f>VLOOKUP($A572,$A$375:$V$378,'QA checks'!K$393,FALSE)</f>
        <v>349</v>
      </c>
      <c r="L572" s="109">
        <f>VLOOKUP($A572,$A$375:$V$378,'QA checks'!L$393,FALSE)</f>
        <v>307</v>
      </c>
      <c r="M572" s="109">
        <f>VLOOKUP($A572,$A$375:$V$378,'QA checks'!M$393,FALSE)</f>
        <v>350</v>
      </c>
      <c r="N572" s="109">
        <f>VLOOKUP($A572,$A$375:$V$378,'QA checks'!N$393,FALSE)</f>
        <v>243</v>
      </c>
      <c r="O572" s="109">
        <f>VLOOKUP($A572,$A$375:$V$378,'QA checks'!O$393,FALSE)</f>
        <v>301</v>
      </c>
      <c r="P572" s="109">
        <f>VLOOKUP($A572,$A$375:$V$378,'QA checks'!P$393,FALSE)</f>
        <v>348</v>
      </c>
      <c r="Q572" s="109">
        <f>VLOOKUP($A572,$A$375:$V$378,'QA checks'!Q$393,FALSE)</f>
        <v>332</v>
      </c>
      <c r="R572" s="109">
        <f>VLOOKUP($A572,$A$375:$V$378,'QA checks'!R$393,FALSE)</f>
        <v>360</v>
      </c>
      <c r="S572" s="109">
        <f>VLOOKUP($A572,$A$375:$V$378,'QA checks'!S$393,FALSE)</f>
        <v>6329</v>
      </c>
      <c r="T572" s="109">
        <f>VLOOKUP($A572,$A$375:$V$378,'QA checks'!T$393,FALSE)</f>
        <v>0</v>
      </c>
      <c r="U572" s="109">
        <f>VLOOKUP($A572,$A$375:$V$378,'QA checks'!U$393,FALSE)</f>
        <v>0</v>
      </c>
      <c r="V572" s="109">
        <f>VLOOKUP($A572,$A$375:$V$378,'QA checks'!V$393,FALSE)</f>
        <v>0</v>
      </c>
      <c r="W572" s="109">
        <f>VLOOKUP($A572,$A$375:$V$378,'QA checks'!W$393,FALSE)</f>
        <v>0</v>
      </c>
      <c r="Y572" s="109" t="s">
        <v>158</v>
      </c>
      <c r="Z572" s="109" t="s">
        <v>12</v>
      </c>
      <c r="AA572" s="109"/>
      <c r="AB572" s="109" t="b">
        <f>IF(D572=FIRE0902!D181,TRUE,"Error")</f>
        <v>1</v>
      </c>
      <c r="AC572" s="109" t="b">
        <f>IF(E572=FIRE0902!E181,TRUE,"Error")</f>
        <v>1</v>
      </c>
      <c r="AD572" s="109" t="b">
        <f>IF(F572=FIRE0902!F181,TRUE,"Error")</f>
        <v>1</v>
      </c>
      <c r="AE572" s="109" t="b">
        <f>IF(G572=FIRE0902!G181,TRUE,"Error")</f>
        <v>1</v>
      </c>
      <c r="AF572" s="109" t="b">
        <f>IF(H572=FIRE0902!H181,TRUE,"Error")</f>
        <v>1</v>
      </c>
      <c r="AG572" s="109" t="b">
        <f>IF(I572=FIRE0902!I181,TRUE,"Error")</f>
        <v>1</v>
      </c>
      <c r="AH572" s="109" t="b">
        <f>IF(J572=FIRE0902!J181,TRUE,"Error")</f>
        <v>1</v>
      </c>
      <c r="AI572" s="109" t="b">
        <f>IF(K572=FIRE0902!K181,TRUE,"Error")</f>
        <v>1</v>
      </c>
      <c r="AJ572" s="109" t="b">
        <f>IF(L572=FIRE0902!L181,TRUE,"Error")</f>
        <v>1</v>
      </c>
      <c r="AK572" s="109" t="b">
        <f>IF(M572=FIRE0902!M181,TRUE,"Error")</f>
        <v>1</v>
      </c>
      <c r="AL572" s="109" t="b">
        <f>IF(N572=FIRE0902!N181,TRUE,"Error")</f>
        <v>1</v>
      </c>
      <c r="AM572" s="109" t="b">
        <f>IF(O572=FIRE0902!O181,TRUE,"Error")</f>
        <v>1</v>
      </c>
      <c r="AN572" s="109" t="b">
        <f>IF(P572=FIRE0902!P181,TRUE,"Error")</f>
        <v>1</v>
      </c>
      <c r="AO572" s="109" t="b">
        <f>IF(Q572=FIRE0902!Q181,TRUE,"Error")</f>
        <v>1</v>
      </c>
      <c r="AP572" s="109" t="b">
        <f>IF(R572=FIRE0902!R181,TRUE,"Error")</f>
        <v>1</v>
      </c>
      <c r="AQ572" s="109" t="str">
        <f>IF(S572=FIRE0902!S181,TRUE,"Error")</f>
        <v>Error</v>
      </c>
      <c r="AR572" s="109" t="str">
        <f>IF(T572=FIRE0902!T181,TRUE,"Error")</f>
        <v>Error</v>
      </c>
      <c r="AS572" s="109" t="b">
        <f>IF(U572=FIRE0902!U181,TRUE,"Error")</f>
        <v>1</v>
      </c>
      <c r="AT572" s="109" t="b">
        <f>IF(V572=FIRE0902!V181,TRUE,"Error")</f>
        <v>1</v>
      </c>
      <c r="AU572" s="109" t="b">
        <f>IF(W572=FIRE0902!W181,TRUE,"Error")</f>
        <v>1</v>
      </c>
    </row>
    <row r="573" spans="1:47" x14ac:dyDescent="0.2">
      <c r="A573" s="109" t="s">
        <v>158</v>
      </c>
      <c r="B573" s="109" t="s">
        <v>159</v>
      </c>
      <c r="C573" s="109"/>
      <c r="D573" s="109">
        <f>VLOOKUP($B573,$A$375:$V$378,'QA checks'!D$393,FALSE)</f>
        <v>8</v>
      </c>
      <c r="E573" s="109">
        <f>VLOOKUP($B573,$A$375:$V$378,'QA checks'!E$393,FALSE)</f>
        <v>8</v>
      </c>
      <c r="F573" s="109">
        <f>VLOOKUP($B573,$A$375:$V$378,'QA checks'!F$393,FALSE)</f>
        <v>9</v>
      </c>
      <c r="G573" s="109">
        <f>VLOOKUP($B573,$A$375:$V$378,'QA checks'!G$393,FALSE)</f>
        <v>9</v>
      </c>
      <c r="H573" s="109">
        <f>VLOOKUP($B573,$A$375:$V$378,'QA checks'!H$393,FALSE)</f>
        <v>9</v>
      </c>
      <c r="I573" s="109">
        <f>VLOOKUP($B573,$A$375:$V$378,'QA checks'!I$393,FALSE)</f>
        <v>5</v>
      </c>
      <c r="J573" s="109">
        <f>VLOOKUP($B573,$A$375:$V$378,'QA checks'!J$393,FALSE)</f>
        <v>4</v>
      </c>
      <c r="K573" s="109">
        <f>VLOOKUP($B573,$A$375:$V$378,'QA checks'!K$393,FALSE)</f>
        <v>10</v>
      </c>
      <c r="L573" s="109">
        <f>VLOOKUP($B573,$A$375:$V$378,'QA checks'!L$393,FALSE)</f>
        <v>11</v>
      </c>
      <c r="M573" s="109">
        <f>VLOOKUP($B573,$A$375:$V$378,'QA checks'!M$393,FALSE)</f>
        <v>10</v>
      </c>
      <c r="N573" s="109">
        <f>VLOOKUP($B573,$A$375:$V$378,'QA checks'!N$393,FALSE)</f>
        <v>2</v>
      </c>
      <c r="O573" s="109">
        <f>VLOOKUP($B573,$A$375:$V$378,'QA checks'!O$393,FALSE)</f>
        <v>7</v>
      </c>
      <c r="P573" s="109">
        <f>VLOOKUP($B573,$A$375:$V$378,'QA checks'!P$393,FALSE)</f>
        <v>11</v>
      </c>
      <c r="Q573" s="109">
        <f>VLOOKUP($B573,$A$375:$V$378,'QA checks'!Q$393,FALSE)</f>
        <v>7</v>
      </c>
      <c r="R573" s="109">
        <f>VLOOKUP($B573,$A$375:$V$378,'QA checks'!R$393,FALSE)</f>
        <v>3</v>
      </c>
      <c r="S573" s="109">
        <f>VLOOKUP($B573,$A$375:$V$378,'QA checks'!S$393,FALSE)</f>
        <v>113</v>
      </c>
      <c r="T573" s="109">
        <f>VLOOKUP($B573,$A$375:$V$378,'QA checks'!T$393,FALSE)</f>
        <v>0</v>
      </c>
      <c r="U573" s="109">
        <f>VLOOKUP($B573,$A$375:$V$378,'QA checks'!U$393,FALSE)</f>
        <v>0</v>
      </c>
      <c r="V573" s="109">
        <f>VLOOKUP($B573,$A$375:$V$378,'QA checks'!V$393,FALSE)</f>
        <v>0</v>
      </c>
      <c r="W573" s="109">
        <f>VLOOKUP($B573,$A$375:$V$378,'QA checks'!W$393,FALSE)</f>
        <v>0</v>
      </c>
      <c r="Y573" s="109" t="s">
        <v>158</v>
      </c>
      <c r="Z573" s="109" t="s">
        <v>159</v>
      </c>
      <c r="AA573" s="109"/>
      <c r="AB573" s="109" t="b">
        <f>IF(D573=FIRE0902!D182,TRUE,"Error")</f>
        <v>1</v>
      </c>
      <c r="AC573" s="109" t="b">
        <f>IF(E573=FIRE0902!E182,TRUE,"Error")</f>
        <v>1</v>
      </c>
      <c r="AD573" s="109" t="b">
        <f>IF(F573=FIRE0902!F182,TRUE,"Error")</f>
        <v>1</v>
      </c>
      <c r="AE573" s="109" t="b">
        <f>IF(G573=FIRE0902!G182,TRUE,"Error")</f>
        <v>1</v>
      </c>
      <c r="AF573" s="109" t="b">
        <f>IF(H573=FIRE0902!H182,TRUE,"Error")</f>
        <v>1</v>
      </c>
      <c r="AG573" s="109" t="b">
        <f>IF(I573=FIRE0902!I182,TRUE,"Error")</f>
        <v>1</v>
      </c>
      <c r="AH573" s="109" t="b">
        <f>IF(J573=FIRE0902!J182,TRUE,"Error")</f>
        <v>1</v>
      </c>
      <c r="AI573" s="109" t="b">
        <f>IF(K573=FIRE0902!K182,TRUE,"Error")</f>
        <v>1</v>
      </c>
      <c r="AJ573" s="109" t="b">
        <f>IF(L573=FIRE0902!L182,TRUE,"Error")</f>
        <v>1</v>
      </c>
      <c r="AK573" s="109" t="b">
        <f>IF(M573=FIRE0902!M182,TRUE,"Error")</f>
        <v>1</v>
      </c>
      <c r="AL573" s="109" t="b">
        <f>IF(N573=FIRE0902!N182,TRUE,"Error")</f>
        <v>1</v>
      </c>
      <c r="AM573" s="109" t="b">
        <f>IF(O573=FIRE0902!O182,TRUE,"Error")</f>
        <v>1</v>
      </c>
      <c r="AN573" s="109" t="b">
        <f>IF(P573=FIRE0902!P182,TRUE,"Error")</f>
        <v>1</v>
      </c>
      <c r="AO573" s="109" t="b">
        <f>IF(Q573=FIRE0902!Q182,TRUE,"Error")</f>
        <v>1</v>
      </c>
      <c r="AP573" s="109" t="b">
        <f>IF(R573=FIRE0902!R182,TRUE,"Error")</f>
        <v>1</v>
      </c>
      <c r="AQ573" s="109" t="str">
        <f>IF(S573=FIRE0902!S182,TRUE,"Error")</f>
        <v>Error</v>
      </c>
      <c r="AR573" s="109" t="str">
        <f>IF(T573=FIRE0902!T182,TRUE,"Error")</f>
        <v>Error</v>
      </c>
      <c r="AS573" s="109" t="b">
        <f>IF(U573=FIRE0902!U182,TRUE,"Error")</f>
        <v>1</v>
      </c>
      <c r="AT573" s="109" t="b">
        <f>IF(V573=FIRE0902!V182,TRUE,"Error")</f>
        <v>1</v>
      </c>
      <c r="AU573" s="109" t="b">
        <f>IF(W573=FIRE0902!W182,TRUE,"Error")</f>
        <v>1</v>
      </c>
    </row>
    <row r="574" spans="1:47" x14ac:dyDescent="0.2">
      <c r="A574" s="109" t="s">
        <v>158</v>
      </c>
      <c r="B574" s="109" t="s">
        <v>160</v>
      </c>
      <c r="C574" s="109"/>
      <c r="D574" s="109">
        <f>VLOOKUP($B574,$A$375:$V$378,'QA checks'!D$393,FALSE)</f>
        <v>310</v>
      </c>
      <c r="E574" s="109">
        <f>VLOOKUP($B574,$A$375:$V$378,'QA checks'!E$393,FALSE)</f>
        <v>310</v>
      </c>
      <c r="F574" s="109">
        <f>VLOOKUP($B574,$A$375:$V$378,'QA checks'!F$393,FALSE)</f>
        <v>283</v>
      </c>
      <c r="G574" s="109">
        <f>VLOOKUP($B574,$A$375:$V$378,'QA checks'!G$393,FALSE)</f>
        <v>218</v>
      </c>
      <c r="H574" s="109">
        <f>VLOOKUP($B574,$A$375:$V$378,'QA checks'!H$393,FALSE)</f>
        <v>129</v>
      </c>
      <c r="I574" s="109">
        <f>VLOOKUP($B574,$A$375:$V$378,'QA checks'!I$393,FALSE)</f>
        <v>111</v>
      </c>
      <c r="J574" s="109">
        <f>VLOOKUP($B574,$A$375:$V$378,'QA checks'!J$393,FALSE)</f>
        <v>124</v>
      </c>
      <c r="K574" s="109">
        <f>VLOOKUP($B574,$A$375:$V$378,'QA checks'!K$393,FALSE)</f>
        <v>117</v>
      </c>
      <c r="L574" s="109">
        <f>VLOOKUP($B574,$A$375:$V$378,'QA checks'!L$393,FALSE)</f>
        <v>87</v>
      </c>
      <c r="M574" s="109">
        <f>VLOOKUP($B574,$A$375:$V$378,'QA checks'!M$393,FALSE)</f>
        <v>114</v>
      </c>
      <c r="N574" s="109">
        <f>VLOOKUP($B574,$A$375:$V$378,'QA checks'!N$393,FALSE)</f>
        <v>39</v>
      </c>
      <c r="O574" s="109">
        <f>VLOOKUP($B574,$A$375:$V$378,'QA checks'!O$393,FALSE)</f>
        <v>62</v>
      </c>
      <c r="P574" s="109">
        <f>VLOOKUP($B574,$A$375:$V$378,'QA checks'!P$393,FALSE)</f>
        <v>118</v>
      </c>
      <c r="Q574" s="109">
        <f>VLOOKUP($B574,$A$375:$V$378,'QA checks'!Q$393,FALSE)</f>
        <v>121</v>
      </c>
      <c r="R574" s="109">
        <f>VLOOKUP($B574,$A$375:$V$378,'QA checks'!R$393,FALSE)</f>
        <v>146</v>
      </c>
      <c r="S574" s="109">
        <f>VLOOKUP($B574,$A$375:$V$378,'QA checks'!S$393,FALSE)</f>
        <v>2289</v>
      </c>
      <c r="T574" s="109">
        <f>VLOOKUP($B574,$A$375:$V$378,'QA checks'!T$393,FALSE)</f>
        <v>0</v>
      </c>
      <c r="U574" s="109">
        <f>VLOOKUP($B574,$A$375:$V$378,'QA checks'!U$393,FALSE)</f>
        <v>0</v>
      </c>
      <c r="V574" s="109">
        <f>VLOOKUP($B574,$A$375:$V$378,'QA checks'!V$393,FALSE)</f>
        <v>0</v>
      </c>
      <c r="W574" s="109">
        <f>VLOOKUP($B574,$A$375:$V$378,'QA checks'!W$393,FALSE)</f>
        <v>0</v>
      </c>
      <c r="Y574" s="109" t="s">
        <v>158</v>
      </c>
      <c r="Z574" s="109" t="s">
        <v>160</v>
      </c>
      <c r="AA574" s="109"/>
      <c r="AB574" s="109" t="b">
        <f>IF(D574=FIRE0902!D183,TRUE,"Error")</f>
        <v>1</v>
      </c>
      <c r="AC574" s="109" t="b">
        <f>IF(E574=FIRE0902!E183,TRUE,"Error")</f>
        <v>1</v>
      </c>
      <c r="AD574" s="109" t="b">
        <f>IF(F574=FIRE0902!F183,TRUE,"Error")</f>
        <v>1</v>
      </c>
      <c r="AE574" s="109" t="b">
        <f>IF(G574=FIRE0902!G183,TRUE,"Error")</f>
        <v>1</v>
      </c>
      <c r="AF574" s="109" t="b">
        <f>IF(H574=FIRE0902!H183,TRUE,"Error")</f>
        <v>1</v>
      </c>
      <c r="AG574" s="109" t="b">
        <f>IF(I574=FIRE0902!I183,TRUE,"Error")</f>
        <v>1</v>
      </c>
      <c r="AH574" s="109" t="b">
        <f>IF(J574=FIRE0902!J183,TRUE,"Error")</f>
        <v>1</v>
      </c>
      <c r="AI574" s="109" t="b">
        <f>IF(K574=FIRE0902!K183,TRUE,"Error")</f>
        <v>1</v>
      </c>
      <c r="AJ574" s="109" t="b">
        <f>IF(L574=FIRE0902!L183,TRUE,"Error")</f>
        <v>1</v>
      </c>
      <c r="AK574" s="109" t="b">
        <f>IF(M574=FIRE0902!M183,TRUE,"Error")</f>
        <v>1</v>
      </c>
      <c r="AL574" s="109" t="b">
        <f>IF(N574=FIRE0902!N183,TRUE,"Error")</f>
        <v>1</v>
      </c>
      <c r="AM574" s="109" t="b">
        <f>IF(O574=FIRE0902!O183,TRUE,"Error")</f>
        <v>1</v>
      </c>
      <c r="AN574" s="109" t="b">
        <f>IF(P574=FIRE0902!P183,TRUE,"Error")</f>
        <v>1</v>
      </c>
      <c r="AO574" s="109" t="b">
        <f>IF(Q574=FIRE0902!Q183,TRUE,"Error")</f>
        <v>1</v>
      </c>
      <c r="AP574" s="109" t="b">
        <f>IF(R574=FIRE0902!R183,TRUE,"Error")</f>
        <v>1</v>
      </c>
      <c r="AQ574" s="109" t="str">
        <f>IF(S574=FIRE0902!S183,TRUE,"Error")</f>
        <v>Error</v>
      </c>
      <c r="AR574" s="109" t="str">
        <f>IF(T574=FIRE0902!T183,TRUE,"Error")</f>
        <v>Error</v>
      </c>
      <c r="AS574" s="109" t="b">
        <f>IF(U574=FIRE0902!U183,TRUE,"Error")</f>
        <v>1</v>
      </c>
      <c r="AT574" s="109" t="b">
        <f>IF(V574=FIRE0902!V183,TRUE,"Error")</f>
        <v>1</v>
      </c>
      <c r="AU574" s="109" t="b">
        <f>IF(W574=FIRE0902!W183,TRUE,"Error")</f>
        <v>1</v>
      </c>
    </row>
    <row r="575" spans="1:47" x14ac:dyDescent="0.2">
      <c r="A575" s="109" t="s">
        <v>158</v>
      </c>
      <c r="B575" s="109" t="s">
        <v>161</v>
      </c>
      <c r="C575" s="109"/>
      <c r="D575" s="109">
        <f>VLOOKUP($B575,$A$375:$V$378,'QA checks'!D$393,FALSE)</f>
        <v>379</v>
      </c>
      <c r="E575" s="109">
        <f>VLOOKUP($B575,$A$375:$V$378,'QA checks'!E$393,FALSE)</f>
        <v>368</v>
      </c>
      <c r="F575" s="109">
        <f>VLOOKUP($B575,$A$375:$V$378,'QA checks'!F$393,FALSE)</f>
        <v>324</v>
      </c>
      <c r="G575" s="109">
        <f>VLOOKUP($B575,$A$375:$V$378,'QA checks'!G$393,FALSE)</f>
        <v>394</v>
      </c>
      <c r="H575" s="109">
        <f>VLOOKUP($B575,$A$375:$V$378,'QA checks'!H$393,FALSE)</f>
        <v>294</v>
      </c>
      <c r="I575" s="109">
        <f>VLOOKUP($B575,$A$375:$V$378,'QA checks'!I$393,FALSE)</f>
        <v>245</v>
      </c>
      <c r="J575" s="109">
        <f>VLOOKUP($B575,$A$375:$V$378,'QA checks'!J$393,FALSE)</f>
        <v>198</v>
      </c>
      <c r="K575" s="109">
        <f>VLOOKUP($B575,$A$375:$V$378,'QA checks'!K$393,FALSE)</f>
        <v>222</v>
      </c>
      <c r="L575" s="109">
        <f>VLOOKUP($B575,$A$375:$V$378,'QA checks'!L$393,FALSE)</f>
        <v>209</v>
      </c>
      <c r="M575" s="109">
        <f>VLOOKUP($B575,$A$375:$V$378,'QA checks'!M$393,FALSE)</f>
        <v>226</v>
      </c>
      <c r="N575" s="109">
        <f>VLOOKUP($B575,$A$375:$V$378,'QA checks'!N$393,FALSE)</f>
        <v>202</v>
      </c>
      <c r="O575" s="109">
        <f>VLOOKUP($B575,$A$375:$V$378,'QA checks'!O$393,FALSE)</f>
        <v>232</v>
      </c>
      <c r="P575" s="109">
        <f>VLOOKUP($B575,$A$375:$V$378,'QA checks'!P$393,FALSE)</f>
        <v>219</v>
      </c>
      <c r="Q575" s="109">
        <f>VLOOKUP($B575,$A$375:$V$378,'QA checks'!Q$393,FALSE)</f>
        <v>204</v>
      </c>
      <c r="R575" s="109">
        <f>VLOOKUP($B575,$A$375:$V$378,'QA checks'!R$393,FALSE)</f>
        <v>211</v>
      </c>
      <c r="S575" s="109">
        <f>VLOOKUP($B575,$A$375:$V$378,'QA checks'!S$393,FALSE)</f>
        <v>3927</v>
      </c>
      <c r="T575" s="109">
        <f>VLOOKUP($B575,$A$375:$V$378,'QA checks'!T$393,FALSE)</f>
        <v>0</v>
      </c>
      <c r="U575" s="109">
        <f>VLOOKUP($B575,$A$375:$V$378,'QA checks'!U$393,FALSE)</f>
        <v>0</v>
      </c>
      <c r="V575" s="109">
        <f>VLOOKUP($B575,$A$375:$V$378,'QA checks'!V$393,FALSE)</f>
        <v>0</v>
      </c>
      <c r="W575" s="109">
        <f>VLOOKUP($B575,$A$375:$V$378,'QA checks'!W$393,FALSE)</f>
        <v>0</v>
      </c>
      <c r="Y575" s="109" t="s">
        <v>158</v>
      </c>
      <c r="Z575" s="109" t="s">
        <v>161</v>
      </c>
      <c r="AA575" s="109"/>
      <c r="AB575" s="109" t="b">
        <f>IF(D575=FIRE0902!D184,TRUE,"Error")</f>
        <v>1</v>
      </c>
      <c r="AC575" s="109" t="b">
        <f>IF(E575=FIRE0902!E184,TRUE,"Error")</f>
        <v>1</v>
      </c>
      <c r="AD575" s="109" t="b">
        <f>IF(F575=FIRE0902!F184,TRUE,"Error")</f>
        <v>1</v>
      </c>
      <c r="AE575" s="109" t="b">
        <f>IF(G575=FIRE0902!G184,TRUE,"Error")</f>
        <v>1</v>
      </c>
      <c r="AF575" s="109" t="b">
        <f>IF(H575=FIRE0902!H184,TRUE,"Error")</f>
        <v>1</v>
      </c>
      <c r="AG575" s="109" t="b">
        <f>IF(I575=FIRE0902!I184,TRUE,"Error")</f>
        <v>1</v>
      </c>
      <c r="AH575" s="109" t="b">
        <f>IF(J575=FIRE0902!J184,TRUE,"Error")</f>
        <v>1</v>
      </c>
      <c r="AI575" s="109" t="b">
        <f>IF(K575=FIRE0902!K184,TRUE,"Error")</f>
        <v>1</v>
      </c>
      <c r="AJ575" s="109" t="b">
        <f>IF(L575=FIRE0902!L184,TRUE,"Error")</f>
        <v>1</v>
      </c>
      <c r="AK575" s="109" t="b">
        <f>IF(M575=FIRE0902!M184,TRUE,"Error")</f>
        <v>1</v>
      </c>
      <c r="AL575" s="109" t="b">
        <f>IF(N575=FIRE0902!N184,TRUE,"Error")</f>
        <v>1</v>
      </c>
      <c r="AM575" s="109" t="b">
        <f>IF(O575=FIRE0902!O184,TRUE,"Error")</f>
        <v>1</v>
      </c>
      <c r="AN575" s="109" t="b">
        <f>IF(P575=FIRE0902!P184,TRUE,"Error")</f>
        <v>1</v>
      </c>
      <c r="AO575" s="109" t="b">
        <f>IF(Q575=FIRE0902!Q184,TRUE,"Error")</f>
        <v>1</v>
      </c>
      <c r="AP575" s="109" t="b">
        <f>IF(R575=FIRE0902!R184,TRUE,"Error")</f>
        <v>1</v>
      </c>
      <c r="AQ575" s="109" t="str">
        <f>IF(S575=FIRE0902!S184,TRUE,"Error")</f>
        <v>Error</v>
      </c>
      <c r="AR575" s="109" t="str">
        <f>IF(T575=FIRE0902!T184,TRUE,"Error")</f>
        <v>Error</v>
      </c>
      <c r="AS575" s="109" t="b">
        <f>IF(U575=FIRE0902!U184,TRUE,"Error")</f>
        <v>1</v>
      </c>
      <c r="AT575" s="109" t="b">
        <f>IF(V575=FIRE0902!V184,TRUE,"Error")</f>
        <v>1</v>
      </c>
      <c r="AU575" s="109" t="b">
        <f>IF(W575=FIRE0902!W184,TRUE,"Error")</f>
        <v>1</v>
      </c>
    </row>
    <row r="576" spans="1:47" x14ac:dyDescent="0.2">
      <c r="A576" s="109" t="s">
        <v>162</v>
      </c>
      <c r="B576" s="109" t="s">
        <v>163</v>
      </c>
      <c r="C576" s="109"/>
      <c r="D576" s="109">
        <f>VLOOKUP($A576,$A$315:$V$315,'QA checks'!D$393,FALSE)</f>
        <v>7810</v>
      </c>
      <c r="E576" s="109">
        <f>VLOOKUP($A576,$A$315:$V$315,'QA checks'!E$393,FALSE)</f>
        <v>7117</v>
      </c>
      <c r="F576" s="109">
        <f>VLOOKUP($A576,$A$315:$V$315,'QA checks'!F$393,FALSE)</f>
        <v>6118</v>
      </c>
      <c r="G576" s="109">
        <f>VLOOKUP($A576,$A$315:$V$315,'QA checks'!G$393,FALSE)</f>
        <v>5963</v>
      </c>
      <c r="H576" s="109">
        <f>VLOOKUP($A576,$A$315:$V$315,'QA checks'!H$393,FALSE)</f>
        <v>5403</v>
      </c>
      <c r="I576" s="109">
        <f>VLOOKUP($A576,$A$315:$V$315,'QA checks'!I$393,FALSE)</f>
        <v>6341</v>
      </c>
      <c r="J576" s="109">
        <f>VLOOKUP($A576,$A$315:$V$315,'QA checks'!J$393,FALSE)</f>
        <v>7577</v>
      </c>
      <c r="K576" s="109">
        <f>VLOOKUP($A576,$A$315:$V$315,'QA checks'!K$393,FALSE)</f>
        <v>8284</v>
      </c>
      <c r="L576" s="109">
        <f>VLOOKUP($A576,$A$315:$V$315,'QA checks'!L$393,FALSE)</f>
        <v>8158</v>
      </c>
      <c r="M576" s="109">
        <f>VLOOKUP($A576,$A$315:$V$315,'QA checks'!M$393,FALSE)</f>
        <v>9177</v>
      </c>
      <c r="N576" s="109">
        <f>VLOOKUP($A576,$A$315:$V$315,'QA checks'!N$393,FALSE)</f>
        <v>9059</v>
      </c>
      <c r="O576" s="109">
        <f>VLOOKUP($A576,$A$315:$V$315,'QA checks'!O$393,FALSE)</f>
        <v>12739</v>
      </c>
      <c r="P576" s="109">
        <f>VLOOKUP($A576,$A$315:$V$315,'QA checks'!P$393,FALSE)</f>
        <v>12833</v>
      </c>
      <c r="Q576" s="109">
        <f>VLOOKUP($A576,$A$315:$V$315,'QA checks'!Q$393,FALSE)</f>
        <v>14310</v>
      </c>
      <c r="R576" s="109">
        <f>VLOOKUP($A576,$A$315:$V$315,'QA checks'!R$393,FALSE)</f>
        <v>15385</v>
      </c>
      <c r="S576" s="109">
        <f>VLOOKUP($A576,$A$315:$V$315,'QA checks'!S$393,FALSE)</f>
        <v>136274</v>
      </c>
      <c r="T576" s="109">
        <f>VLOOKUP($A576,$A$315:$V$315,'QA checks'!T$393,FALSE)</f>
        <v>0</v>
      </c>
      <c r="U576" s="109">
        <f>VLOOKUP($A576,$A$315:$V$315,'QA checks'!U$393,FALSE)</f>
        <v>0</v>
      </c>
      <c r="V576" s="109">
        <f>VLOOKUP($A576,$A$315:$V$315,'QA checks'!V$393,FALSE)</f>
        <v>0</v>
      </c>
      <c r="W576" s="109">
        <f>VLOOKUP($A576,$A$315:$V$315,'QA checks'!W$393,FALSE)</f>
        <v>0</v>
      </c>
      <c r="Y576" s="109" t="s">
        <v>162</v>
      </c>
      <c r="Z576" s="109" t="s">
        <v>163</v>
      </c>
      <c r="AA576" s="109"/>
      <c r="AB576" s="109" t="b">
        <f>IF(D576=FIRE0902!D185,TRUE,"Error")</f>
        <v>1</v>
      </c>
      <c r="AC576" s="109" t="b">
        <f>IF(E576=FIRE0902!E185,TRUE,"Error")</f>
        <v>1</v>
      </c>
      <c r="AD576" s="109" t="b">
        <f>IF(F576=FIRE0902!F185,TRUE,"Error")</f>
        <v>1</v>
      </c>
      <c r="AE576" s="109" t="b">
        <f>IF(G576=FIRE0902!G185,TRUE,"Error")</f>
        <v>1</v>
      </c>
      <c r="AF576" s="109" t="b">
        <f>IF(H576=FIRE0902!H185,TRUE,"Error")</f>
        <v>1</v>
      </c>
      <c r="AG576" s="109" t="b">
        <f>IF(I576=FIRE0902!I185,TRUE,"Error")</f>
        <v>1</v>
      </c>
      <c r="AH576" s="109" t="b">
        <f>IF(J576=FIRE0902!J185,TRUE,"Error")</f>
        <v>1</v>
      </c>
      <c r="AI576" s="109" t="b">
        <f>IF(K576=FIRE0902!K185,TRUE,"Error")</f>
        <v>1</v>
      </c>
      <c r="AJ576" s="109" t="b">
        <f>IF(L576=FIRE0902!L185,TRUE,"Error")</f>
        <v>1</v>
      </c>
      <c r="AK576" s="109" t="b">
        <f>IF(M576=FIRE0902!M185,TRUE,"Error")</f>
        <v>1</v>
      </c>
      <c r="AL576" s="109" t="b">
        <f>IF(N576=FIRE0902!N185,TRUE,"Error")</f>
        <v>1</v>
      </c>
      <c r="AM576" s="109" t="b">
        <f>IF(O576=FIRE0902!O185,TRUE,"Error")</f>
        <v>1</v>
      </c>
      <c r="AN576" s="109" t="b">
        <f>IF(P576=FIRE0902!P185,TRUE,"Error")</f>
        <v>1</v>
      </c>
      <c r="AO576" s="109" t="b">
        <f>IF(Q576=FIRE0902!Q185,TRUE,"Error")</f>
        <v>1</v>
      </c>
      <c r="AP576" s="109" t="b">
        <f>IF(R576=FIRE0902!R185,TRUE,"Error")</f>
        <v>1</v>
      </c>
      <c r="AQ576" s="109" t="str">
        <f>IF(S576=FIRE0902!S185,TRUE,"Error")</f>
        <v>Error</v>
      </c>
      <c r="AR576" s="109" t="str">
        <f>IF(T576=FIRE0902!T185,TRUE,"Error")</f>
        <v>Error</v>
      </c>
      <c r="AS576" s="109" t="b">
        <f>IF(U576=FIRE0902!U185,TRUE,"Error")</f>
        <v>1</v>
      </c>
      <c r="AT576" s="109" t="b">
        <f>IF(V576=FIRE0902!V185,TRUE,"Error")</f>
        <v>1</v>
      </c>
      <c r="AU576" s="109" t="b">
        <f>IF(W576=FIRE0902!W185,TRUE,"Error")</f>
        <v>1</v>
      </c>
    </row>
    <row r="577" spans="1:47" x14ac:dyDescent="0.2">
      <c r="A577" s="109" t="s">
        <v>164</v>
      </c>
      <c r="B577" s="109" t="s">
        <v>163</v>
      </c>
      <c r="C577" s="109"/>
      <c r="D577" s="109">
        <f>VLOOKUP($A$293,$A$293:$V$293,'QA checks'!D$393,FALSE)</f>
        <v>704</v>
      </c>
      <c r="E577" s="109">
        <f>VLOOKUP($A$293,$A$293:$V$293,'QA checks'!E$393,FALSE)</f>
        <v>531</v>
      </c>
      <c r="F577" s="109">
        <f>VLOOKUP($A$293,$A$293:$V$293,'QA checks'!F$393,FALSE)</f>
        <v>225</v>
      </c>
      <c r="G577" s="109">
        <f>VLOOKUP($A$293,$A$293:$V$293,'QA checks'!G$393,FALSE)</f>
        <v>169</v>
      </c>
      <c r="H577" s="109">
        <f>VLOOKUP($A$293,$A$293:$V$293,'QA checks'!H$393,FALSE)</f>
        <v>161</v>
      </c>
      <c r="I577" s="109">
        <f>VLOOKUP($A$293,$A$293:$V$293,'QA checks'!I$393,FALSE)</f>
        <v>191</v>
      </c>
      <c r="J577" s="109">
        <f>VLOOKUP($A$293,$A$293:$V$293,'QA checks'!J$393,FALSE)</f>
        <v>179</v>
      </c>
      <c r="K577" s="109">
        <f>VLOOKUP($A$293,$A$293:$V$293,'QA checks'!K$393,FALSE)</f>
        <v>187</v>
      </c>
      <c r="L577" s="109">
        <f>VLOOKUP($A$293,$A$293:$V$293,'QA checks'!L$393,FALSE)</f>
        <v>213</v>
      </c>
      <c r="M577" s="109">
        <f>VLOOKUP($A$293,$A$293:$V$293,'QA checks'!M$393,FALSE)</f>
        <v>229</v>
      </c>
      <c r="N577" s="109">
        <f>VLOOKUP($A$293,$A$293:$V$293,'QA checks'!N$393,FALSE)</f>
        <v>189</v>
      </c>
      <c r="O577" s="109">
        <f>VLOOKUP($A$293,$A$293:$V$293,'QA checks'!O$393,FALSE)</f>
        <v>235</v>
      </c>
      <c r="P577" s="109">
        <f>VLOOKUP($A$293,$A$293:$V$293,'QA checks'!P$393,FALSE)</f>
        <v>280</v>
      </c>
      <c r="Q577" s="109">
        <f>VLOOKUP($A$293,$A$293:$V$293,'QA checks'!Q$393,FALSE)</f>
        <v>326</v>
      </c>
      <c r="R577" s="109">
        <f>VLOOKUP($A$293,$A$293:$V$293,'QA checks'!R$393,FALSE)</f>
        <v>312</v>
      </c>
      <c r="S577" s="109">
        <f>VLOOKUP($A$293,$A$293:$V$293,'QA checks'!S$393,FALSE)</f>
        <v>4131</v>
      </c>
      <c r="T577" s="109">
        <f>VLOOKUP($A$293,$A$293:$V$293,'QA checks'!T$393,FALSE)</f>
        <v>0</v>
      </c>
      <c r="U577" s="109">
        <f>VLOOKUP($A$293,$A$293:$V$293,'QA checks'!U$393,FALSE)</f>
        <v>0</v>
      </c>
      <c r="V577" s="109">
        <f>VLOOKUP($A$293,$A$293:$V$293,'QA checks'!V$393,FALSE)</f>
        <v>0</v>
      </c>
      <c r="W577" s="109">
        <f>VLOOKUP($A$293,$A$293:$V$293,'QA checks'!W$393,FALSE)</f>
        <v>0</v>
      </c>
      <c r="Y577" s="109" t="s">
        <v>164</v>
      </c>
      <c r="Z577" s="109" t="s">
        <v>163</v>
      </c>
      <c r="AA577" s="109"/>
      <c r="AB577" s="109" t="b">
        <f>IF(D577=FIRE0902!D186,TRUE,"Error")</f>
        <v>1</v>
      </c>
      <c r="AC577" s="109" t="b">
        <f>IF(E577=FIRE0902!E186,TRUE,"Error")</f>
        <v>1</v>
      </c>
      <c r="AD577" s="109" t="b">
        <f>IF(F577=FIRE0902!F186,TRUE,"Error")</f>
        <v>1</v>
      </c>
      <c r="AE577" s="109" t="b">
        <f>IF(G577=FIRE0902!G186,TRUE,"Error")</f>
        <v>1</v>
      </c>
      <c r="AF577" s="109" t="b">
        <f>IF(H577=FIRE0902!H186,TRUE,"Error")</f>
        <v>1</v>
      </c>
      <c r="AG577" s="109" t="b">
        <f>IF(I577=FIRE0902!I186,TRUE,"Error")</f>
        <v>1</v>
      </c>
      <c r="AH577" s="109" t="b">
        <f>IF(J577=FIRE0902!J186,TRUE,"Error")</f>
        <v>1</v>
      </c>
      <c r="AI577" s="109" t="b">
        <f>IF(K577=FIRE0902!K186,TRUE,"Error")</f>
        <v>1</v>
      </c>
      <c r="AJ577" s="109" t="b">
        <f>IF(L577=FIRE0902!L186,TRUE,"Error")</f>
        <v>1</v>
      </c>
      <c r="AK577" s="109" t="b">
        <f>IF(M577=FIRE0902!M186,TRUE,"Error")</f>
        <v>1</v>
      </c>
      <c r="AL577" s="109" t="b">
        <f>IF(N577=FIRE0902!N186,TRUE,"Error")</f>
        <v>1</v>
      </c>
      <c r="AM577" s="109" t="b">
        <f>IF(O577=FIRE0902!O186,TRUE,"Error")</f>
        <v>1</v>
      </c>
      <c r="AN577" s="109" t="b">
        <f>IF(P577=FIRE0902!P186,TRUE,"Error")</f>
        <v>1</v>
      </c>
      <c r="AO577" s="109" t="b">
        <f>IF(Q577=FIRE0902!Q186,TRUE,"Error")</f>
        <v>1</v>
      </c>
      <c r="AP577" s="109" t="b">
        <f>IF(R577=FIRE0902!R186,TRUE,"Error")</f>
        <v>1</v>
      </c>
      <c r="AQ577" s="109" t="str">
        <f>IF(S577=FIRE0902!S186,TRUE,"Error")</f>
        <v>Error</v>
      </c>
      <c r="AR577" s="109" t="str">
        <f>IF(T577=FIRE0902!T186,TRUE,"Error")</f>
        <v>Error</v>
      </c>
      <c r="AS577" s="109" t="b">
        <f>IF(U577=FIRE0902!U186,TRUE,"Error")</f>
        <v>1</v>
      </c>
      <c r="AT577" s="109" t="b">
        <f>IF(V577=FIRE0902!V186,TRUE,"Error")</f>
        <v>1</v>
      </c>
      <c r="AU577" s="109" t="b">
        <f>IF(W577=FIRE0902!W186,TRUE,"Error")</f>
        <v>1</v>
      </c>
    </row>
    <row r="578" spans="1:47" x14ac:dyDescent="0.2">
      <c r="A578" s="109" t="s">
        <v>165</v>
      </c>
      <c r="B578" s="109" t="s">
        <v>12</v>
      </c>
      <c r="C578" s="109"/>
      <c r="D578" s="109">
        <f>VLOOKUP($A$252,$A$252:$V$254,'QA checks'!D$393,FALSE)</f>
        <v>11397</v>
      </c>
      <c r="E578" s="109">
        <f>VLOOKUP($A$252,$A$252:$V$254,'QA checks'!E$393,FALSE)</f>
        <v>9416</v>
      </c>
      <c r="F578" s="109">
        <f>VLOOKUP($A$252,$A$252:$V$254,'QA checks'!F$393,FALSE)</f>
        <v>6115</v>
      </c>
      <c r="G578" s="109">
        <f>VLOOKUP($A$252,$A$252:$V$254,'QA checks'!G$393,FALSE)</f>
        <v>5484</v>
      </c>
      <c r="H578" s="109">
        <f>VLOOKUP($A$252,$A$252:$V$254,'QA checks'!H$393,FALSE)</f>
        <v>5085</v>
      </c>
      <c r="I578" s="109">
        <f>VLOOKUP($A$252,$A$252:$V$254,'QA checks'!I$393,FALSE)</f>
        <v>5897</v>
      </c>
      <c r="J578" s="109">
        <f>VLOOKUP($A$252,$A$252:$V$254,'QA checks'!J$393,FALSE)</f>
        <v>5870</v>
      </c>
      <c r="K578" s="109">
        <f>VLOOKUP($A$252,$A$252:$V$254,'QA checks'!K$393,FALSE)</f>
        <v>6586</v>
      </c>
      <c r="L578" s="109">
        <f>VLOOKUP($A$252,$A$252:$V$254,'QA checks'!L$393,FALSE)</f>
        <v>7059</v>
      </c>
      <c r="M578" s="109">
        <f>VLOOKUP($A$252,$A$252:$V$254,'QA checks'!M$393,FALSE)</f>
        <v>7238</v>
      </c>
      <c r="N578" s="109">
        <f>VLOOKUP($A$252,$A$252:$V$254,'QA checks'!N$393,FALSE)</f>
        <v>6488</v>
      </c>
      <c r="O578" s="109">
        <f>VLOOKUP($A$252,$A$252:$V$254,'QA checks'!O$393,FALSE)</f>
        <v>7885</v>
      </c>
      <c r="P578" s="109">
        <f>VLOOKUP($A$252,$A$252:$V$254,'QA checks'!P$393,FALSE)</f>
        <v>8826</v>
      </c>
      <c r="Q578" s="109">
        <f>VLOOKUP($A$252,$A$252:$V$254,'QA checks'!Q$393,FALSE)</f>
        <v>9478</v>
      </c>
      <c r="R578" s="109">
        <f>VLOOKUP($A$252,$A$252:$V$254,'QA checks'!R$393,FALSE)</f>
        <v>9679</v>
      </c>
      <c r="S578" s="109">
        <f>VLOOKUP($A$252,$A$252:$V$254,'QA checks'!S$393,FALSE)</f>
        <v>112503</v>
      </c>
      <c r="T578" s="109">
        <f>VLOOKUP($A$252,$A$252:$V$254,'QA checks'!T$393,FALSE)</f>
        <v>0</v>
      </c>
      <c r="U578" s="109">
        <f>VLOOKUP($A$252,$A$252:$V$254,'QA checks'!U$393,FALSE)</f>
        <v>0</v>
      </c>
      <c r="V578" s="109">
        <f>VLOOKUP($A$252,$A$252:$V$254,'QA checks'!V$393,FALSE)</f>
        <v>0</v>
      </c>
      <c r="W578" s="109">
        <f>VLOOKUP($A$252,$A$252:$V$254,'QA checks'!W$393,FALSE)</f>
        <v>0</v>
      </c>
      <c r="Y578" s="109" t="s">
        <v>165</v>
      </c>
      <c r="Z578" s="109" t="s">
        <v>12</v>
      </c>
      <c r="AA578" s="109"/>
      <c r="AB578" s="109" t="b">
        <f>IF(D578=FIRE0902!D187,TRUE,"Error")</f>
        <v>1</v>
      </c>
      <c r="AC578" s="109" t="b">
        <f>IF(E578=FIRE0902!E187,TRUE,"Error")</f>
        <v>1</v>
      </c>
      <c r="AD578" s="109" t="b">
        <f>IF(F578=FIRE0902!F187,TRUE,"Error")</f>
        <v>1</v>
      </c>
      <c r="AE578" s="109" t="b">
        <f>IF(G578=FIRE0902!G187,TRUE,"Error")</f>
        <v>1</v>
      </c>
      <c r="AF578" s="109" t="b">
        <f>IF(H578=FIRE0902!H187,TRUE,"Error")</f>
        <v>1</v>
      </c>
      <c r="AG578" s="109" t="b">
        <f>IF(I578=FIRE0902!I187,TRUE,"Error")</f>
        <v>1</v>
      </c>
      <c r="AH578" s="109" t="b">
        <f>IF(J578=FIRE0902!J187,TRUE,"Error")</f>
        <v>1</v>
      </c>
      <c r="AI578" s="109" t="b">
        <f>IF(K578=FIRE0902!K187,TRUE,"Error")</f>
        <v>1</v>
      </c>
      <c r="AJ578" s="109" t="b">
        <f>IF(L578=FIRE0902!L187,TRUE,"Error")</f>
        <v>1</v>
      </c>
      <c r="AK578" s="109" t="b">
        <f>IF(M578=FIRE0902!M187,TRUE,"Error")</f>
        <v>1</v>
      </c>
      <c r="AL578" s="109" t="b">
        <f>IF(N578=FIRE0902!N187,TRUE,"Error")</f>
        <v>1</v>
      </c>
      <c r="AM578" s="109" t="b">
        <f>IF(O578=FIRE0902!O187,TRUE,"Error")</f>
        <v>1</v>
      </c>
      <c r="AN578" s="109" t="b">
        <f>IF(P578=FIRE0902!P187,TRUE,"Error")</f>
        <v>1</v>
      </c>
      <c r="AO578" s="109" t="b">
        <f>IF(Q578=FIRE0902!Q187,TRUE,"Error")</f>
        <v>1</v>
      </c>
      <c r="AP578" s="109" t="b">
        <f>IF(R578=FIRE0902!R187,TRUE,"Error")</f>
        <v>1</v>
      </c>
      <c r="AQ578" s="109" t="str">
        <f>IF(S578=FIRE0902!S187,TRUE,"Error")</f>
        <v>Error</v>
      </c>
      <c r="AR578" s="109" t="str">
        <f>IF(T578=FIRE0902!T187,TRUE,"Error")</f>
        <v>Error</v>
      </c>
      <c r="AS578" s="109" t="b">
        <f>IF(U578=FIRE0902!U187,TRUE,"Error")</f>
        <v>1</v>
      </c>
      <c r="AT578" s="109" t="b">
        <f>IF(V578=FIRE0902!V187,TRUE,"Error")</f>
        <v>1</v>
      </c>
      <c r="AU578" s="109" t="b">
        <f>IF(W578=FIRE0902!W187,TRUE,"Error")</f>
        <v>1</v>
      </c>
    </row>
    <row r="579" spans="1:47" x14ac:dyDescent="0.2">
      <c r="A579" s="109" t="s">
        <v>165</v>
      </c>
      <c r="B579" s="109" t="s">
        <v>166</v>
      </c>
      <c r="C579" s="109"/>
      <c r="D579" s="109">
        <f>VLOOKUP($B579,$A$252:$V$254,'QA checks'!D$393,FALSE)</f>
        <v>0</v>
      </c>
      <c r="E579" s="109">
        <f>VLOOKUP($B579,$A$252:$V$254,'QA checks'!E$393,FALSE)</f>
        <v>5</v>
      </c>
      <c r="F579" s="109">
        <f>VLOOKUP($B579,$A$252:$V$254,'QA checks'!F$393,FALSE)</f>
        <v>924</v>
      </c>
      <c r="G579" s="109">
        <f>VLOOKUP($B579,$A$252:$V$254,'QA checks'!G$393,FALSE)</f>
        <v>1070</v>
      </c>
      <c r="H579" s="109">
        <f>VLOOKUP($B579,$A$252:$V$254,'QA checks'!H$393,FALSE)</f>
        <v>1080</v>
      </c>
      <c r="I579" s="109">
        <f>VLOOKUP($B579,$A$252:$V$254,'QA checks'!I$393,FALSE)</f>
        <v>1227</v>
      </c>
      <c r="J579" s="109">
        <f>VLOOKUP($B579,$A$252:$V$254,'QA checks'!J$393,FALSE)</f>
        <v>1299</v>
      </c>
      <c r="K579" s="109">
        <f>VLOOKUP($B579,$A$252:$V$254,'QA checks'!K$393,FALSE)</f>
        <v>1363</v>
      </c>
      <c r="L579" s="109">
        <f>VLOOKUP($B579,$A$252:$V$254,'QA checks'!L$393,FALSE)</f>
        <v>1406</v>
      </c>
      <c r="M579" s="109">
        <f>VLOOKUP($B579,$A$252:$V$254,'QA checks'!M$393,FALSE)</f>
        <v>1573</v>
      </c>
      <c r="N579" s="109">
        <f>VLOOKUP($B579,$A$252:$V$254,'QA checks'!N$393,FALSE)</f>
        <v>1388</v>
      </c>
      <c r="O579" s="109">
        <f>VLOOKUP($B579,$A$252:$V$254,'QA checks'!O$393,FALSE)</f>
        <v>1702</v>
      </c>
      <c r="P579" s="109">
        <f>VLOOKUP($B579,$A$252:$V$254,'QA checks'!P$393,FALSE)</f>
        <v>1956</v>
      </c>
      <c r="Q579" s="109">
        <f>VLOOKUP($B579,$A$252:$V$254,'QA checks'!Q$393,FALSE)</f>
        <v>1868</v>
      </c>
      <c r="R579" s="109">
        <f>VLOOKUP($B579,$A$252:$V$254,'QA checks'!R$393,FALSE)</f>
        <v>2032</v>
      </c>
      <c r="S579" s="109">
        <f>VLOOKUP($B579,$A$252:$V$254,'QA checks'!S$393,FALSE)</f>
        <v>18893</v>
      </c>
      <c r="T579" s="109">
        <f>VLOOKUP($B579,$A$252:$V$254,'QA checks'!T$393,FALSE)</f>
        <v>0</v>
      </c>
      <c r="U579" s="109">
        <f>VLOOKUP($B579,$A$252:$V$254,'QA checks'!U$393,FALSE)</f>
        <v>0</v>
      </c>
      <c r="V579" s="109">
        <f>VLOOKUP($B579,$A$252:$V$254,'QA checks'!V$393,FALSE)</f>
        <v>0</v>
      </c>
      <c r="W579" s="109">
        <f>VLOOKUP($B579,$A$252:$V$254,'QA checks'!W$393,FALSE)</f>
        <v>0</v>
      </c>
      <c r="Y579" s="109" t="s">
        <v>165</v>
      </c>
      <c r="Z579" s="109" t="s">
        <v>166</v>
      </c>
      <c r="AA579" s="109"/>
      <c r="AB579" s="109" t="b">
        <f>IF(D579=FIRE0902!D188,TRUE,"Error")</f>
        <v>1</v>
      </c>
      <c r="AC579" s="109" t="b">
        <f>IF(E579=FIRE0902!E188,TRUE,"Error")</f>
        <v>1</v>
      </c>
      <c r="AD579" s="109" t="b">
        <f>IF(F579=FIRE0902!F188,TRUE,"Error")</f>
        <v>1</v>
      </c>
      <c r="AE579" s="109" t="b">
        <f>IF(G579=FIRE0902!G188,TRUE,"Error")</f>
        <v>1</v>
      </c>
      <c r="AF579" s="109" t="b">
        <f>IF(H579=FIRE0902!H188,TRUE,"Error")</f>
        <v>1</v>
      </c>
      <c r="AG579" s="109" t="b">
        <f>IF(I579=FIRE0902!I188,TRUE,"Error")</f>
        <v>1</v>
      </c>
      <c r="AH579" s="109" t="b">
        <f>IF(J579=FIRE0902!J188,TRUE,"Error")</f>
        <v>1</v>
      </c>
      <c r="AI579" s="109" t="b">
        <f>IF(K579=FIRE0902!K188,TRUE,"Error")</f>
        <v>1</v>
      </c>
      <c r="AJ579" s="109" t="b">
        <f>IF(L579=FIRE0902!L188,TRUE,"Error")</f>
        <v>1</v>
      </c>
      <c r="AK579" s="109" t="b">
        <f>IF(M579=FIRE0902!M188,TRUE,"Error")</f>
        <v>1</v>
      </c>
      <c r="AL579" s="109" t="b">
        <f>IF(N579=FIRE0902!N188,TRUE,"Error")</f>
        <v>1</v>
      </c>
      <c r="AM579" s="109" t="b">
        <f>IF(O579=FIRE0902!O188,TRUE,"Error")</f>
        <v>1</v>
      </c>
      <c r="AN579" s="109" t="b">
        <f>IF(P579=FIRE0902!P188,TRUE,"Error")</f>
        <v>1</v>
      </c>
      <c r="AO579" s="109" t="b">
        <f>IF(Q579=FIRE0902!Q188,TRUE,"Error")</f>
        <v>1</v>
      </c>
      <c r="AP579" s="109" t="b">
        <f>IF(R579=FIRE0902!R188,TRUE,"Error")</f>
        <v>1</v>
      </c>
      <c r="AQ579" s="109" t="str">
        <f>IF(S579=FIRE0902!S188,TRUE,"Error")</f>
        <v>Error</v>
      </c>
      <c r="AR579" s="109" t="str">
        <f>IF(T579=FIRE0902!T188,TRUE,"Error")</f>
        <v>Error</v>
      </c>
      <c r="AS579" s="109" t="b">
        <f>IF(U579=FIRE0902!U188,TRUE,"Error")</f>
        <v>1</v>
      </c>
      <c r="AT579" s="109" t="b">
        <f>IF(V579=FIRE0902!V188,TRUE,"Error")</f>
        <v>1</v>
      </c>
      <c r="AU579" s="109" t="b">
        <f>IF(W579=FIRE0902!W188,TRUE,"Error")</f>
        <v>1</v>
      </c>
    </row>
    <row r="580" spans="1:47" x14ac:dyDescent="0.2">
      <c r="A580" s="109" t="s">
        <v>165</v>
      </c>
      <c r="B580" s="109" t="s">
        <v>163</v>
      </c>
      <c r="C580" s="109"/>
      <c r="D580" s="109">
        <f>VLOOKUP($B580,$A$252:$V$254,'QA checks'!D$393,FALSE)</f>
        <v>11397</v>
      </c>
      <c r="E580" s="109">
        <f>VLOOKUP($B580,$A$252:$V$254,'QA checks'!E$393,FALSE)</f>
        <v>9411</v>
      </c>
      <c r="F580" s="109">
        <f>VLOOKUP($B580,$A$252:$V$254,'QA checks'!F$393,FALSE)</f>
        <v>5191</v>
      </c>
      <c r="G580" s="109">
        <f>VLOOKUP($B580,$A$252:$V$254,'QA checks'!G$393,FALSE)</f>
        <v>4414</v>
      </c>
      <c r="H580" s="109">
        <f>VLOOKUP($B580,$A$252:$V$254,'QA checks'!H$393,FALSE)</f>
        <v>4005</v>
      </c>
      <c r="I580" s="109">
        <f>VLOOKUP($B580,$A$252:$V$254,'QA checks'!I$393,FALSE)</f>
        <v>4670</v>
      </c>
      <c r="J580" s="109">
        <f>VLOOKUP($B580,$A$252:$V$254,'QA checks'!J$393,FALSE)</f>
        <v>4571</v>
      </c>
      <c r="K580" s="109">
        <f>VLOOKUP($B580,$A$252:$V$254,'QA checks'!K$393,FALSE)</f>
        <v>5223</v>
      </c>
      <c r="L580" s="109">
        <f>VLOOKUP($B580,$A$252:$V$254,'QA checks'!L$393,FALSE)</f>
        <v>5653</v>
      </c>
      <c r="M580" s="109">
        <f>VLOOKUP($B580,$A$252:$V$254,'QA checks'!M$393,FALSE)</f>
        <v>5665</v>
      </c>
      <c r="N580" s="109">
        <f>VLOOKUP($B580,$A$252:$V$254,'QA checks'!N$393,FALSE)</f>
        <v>5100</v>
      </c>
      <c r="O580" s="109">
        <f>VLOOKUP($B580,$A$252:$V$254,'QA checks'!O$393,FALSE)</f>
        <v>6183</v>
      </c>
      <c r="P580" s="109">
        <f>VLOOKUP($B580,$A$252:$V$254,'QA checks'!P$393,FALSE)</f>
        <v>6870</v>
      </c>
      <c r="Q580" s="109">
        <f>VLOOKUP($B580,$A$252:$V$254,'QA checks'!Q$393,FALSE)</f>
        <v>7610</v>
      </c>
      <c r="R580" s="109">
        <f>VLOOKUP($B580,$A$252:$V$254,'QA checks'!R$393,FALSE)</f>
        <v>7647</v>
      </c>
      <c r="S580" s="109">
        <f>VLOOKUP($B580,$A$252:$V$254,'QA checks'!S$393,FALSE)</f>
        <v>93610</v>
      </c>
      <c r="T580" s="109">
        <f>VLOOKUP($B580,$A$252:$V$254,'QA checks'!T$393,FALSE)</f>
        <v>0</v>
      </c>
      <c r="U580" s="109">
        <f>VLOOKUP($B580,$A$252:$V$254,'QA checks'!U$393,FALSE)</f>
        <v>0</v>
      </c>
      <c r="V580" s="109">
        <f>VLOOKUP($B580,$A$252:$V$254,'QA checks'!V$393,FALSE)</f>
        <v>0</v>
      </c>
      <c r="W580" s="109">
        <f>VLOOKUP($B580,$A$252:$V$254,'QA checks'!W$393,FALSE)</f>
        <v>0</v>
      </c>
      <c r="Y580" s="109" t="s">
        <v>165</v>
      </c>
      <c r="Z580" s="109" t="s">
        <v>163</v>
      </c>
      <c r="AA580" s="109"/>
      <c r="AB580" s="109" t="b">
        <f>IF(D580=FIRE0902!D189,TRUE,"Error")</f>
        <v>1</v>
      </c>
      <c r="AC580" s="109" t="b">
        <f>IF(E580=FIRE0902!E189,TRUE,"Error")</f>
        <v>1</v>
      </c>
      <c r="AD580" s="109" t="b">
        <f>IF(F580=FIRE0902!F189,TRUE,"Error")</f>
        <v>1</v>
      </c>
      <c r="AE580" s="109" t="b">
        <f>IF(G580=FIRE0902!G189,TRUE,"Error")</f>
        <v>1</v>
      </c>
      <c r="AF580" s="109" t="b">
        <f>IF(H580=FIRE0902!H189,TRUE,"Error")</f>
        <v>1</v>
      </c>
      <c r="AG580" s="109" t="b">
        <f>IF(I580=FIRE0902!I189,TRUE,"Error")</f>
        <v>1</v>
      </c>
      <c r="AH580" s="109" t="b">
        <f>IF(J580=FIRE0902!J189,TRUE,"Error")</f>
        <v>1</v>
      </c>
      <c r="AI580" s="109" t="b">
        <f>IF(K580=FIRE0902!K189,TRUE,"Error")</f>
        <v>1</v>
      </c>
      <c r="AJ580" s="109" t="b">
        <f>IF(L580=FIRE0902!L189,TRUE,"Error")</f>
        <v>1</v>
      </c>
      <c r="AK580" s="109" t="b">
        <f>IF(M580=FIRE0902!M189,TRUE,"Error")</f>
        <v>1</v>
      </c>
      <c r="AL580" s="109" t="b">
        <f>IF(N580=FIRE0902!N189,TRUE,"Error")</f>
        <v>1</v>
      </c>
      <c r="AM580" s="109" t="b">
        <f>IF(O580=FIRE0902!O189,TRUE,"Error")</f>
        <v>1</v>
      </c>
      <c r="AN580" s="109" t="b">
        <f>IF(P580=FIRE0902!P189,TRUE,"Error")</f>
        <v>1</v>
      </c>
      <c r="AO580" s="109" t="b">
        <f>IF(Q580=FIRE0902!Q189,TRUE,"Error")</f>
        <v>1</v>
      </c>
      <c r="AP580" s="109" t="b">
        <f>IF(R580=FIRE0902!R189,TRUE,"Error")</f>
        <v>1</v>
      </c>
      <c r="AQ580" s="109" t="str">
        <f>IF(S580=FIRE0902!S189,TRUE,"Error")</f>
        <v>Error</v>
      </c>
      <c r="AR580" s="109" t="str">
        <f>IF(T580=FIRE0902!T189,TRUE,"Error")</f>
        <v>Error</v>
      </c>
      <c r="AS580" s="109" t="b">
        <f>IF(U580=FIRE0902!U189,TRUE,"Error")</f>
        <v>1</v>
      </c>
      <c r="AT580" s="109" t="b">
        <f>IF(V580=FIRE0902!V189,TRUE,"Error")</f>
        <v>1</v>
      </c>
      <c r="AU580" s="109" t="b">
        <f>IF(W580=FIRE0902!W189,TRUE,"Error")</f>
        <v>1</v>
      </c>
    </row>
    <row r="581" spans="1:47" x14ac:dyDescent="0.2">
      <c r="A581" s="109"/>
      <c r="B581" s="109"/>
      <c r="C581" s="109"/>
      <c r="D581" s="109"/>
      <c r="E581" s="109"/>
      <c r="F581" s="109"/>
      <c r="G581" s="109"/>
      <c r="H581" s="109"/>
      <c r="I581" s="109"/>
      <c r="J581" s="109"/>
      <c r="K581" s="109"/>
      <c r="L581" s="109"/>
      <c r="M581" s="109"/>
      <c r="N581" s="109"/>
      <c r="O581" s="109"/>
      <c r="P581" s="109"/>
      <c r="Q581" s="109"/>
      <c r="R581" s="109"/>
      <c r="S581" s="109"/>
      <c r="T581" s="109"/>
      <c r="U581" s="109"/>
    </row>
    <row r="582" spans="1:47" x14ac:dyDescent="0.2">
      <c r="A582" s="109"/>
      <c r="B582" s="109"/>
      <c r="C582" s="109"/>
      <c r="D582" s="109"/>
      <c r="E582" s="109"/>
      <c r="F582" s="109"/>
      <c r="G582" s="109"/>
      <c r="H582" s="109"/>
      <c r="I582" s="109"/>
      <c r="J582" s="109"/>
      <c r="K582" s="109"/>
      <c r="L582" s="109"/>
      <c r="M582" s="109"/>
      <c r="N582" s="109"/>
      <c r="O582" s="109"/>
      <c r="P582" s="109"/>
      <c r="Q582" s="109"/>
      <c r="R582" s="109"/>
      <c r="S582" s="109"/>
      <c r="T582" s="109"/>
      <c r="U582" s="109"/>
    </row>
    <row r="583" spans="1:47" x14ac:dyDescent="0.2">
      <c r="A583" s="109"/>
      <c r="B583" s="109"/>
      <c r="C583" s="109"/>
      <c r="D583" s="109"/>
      <c r="E583" s="109"/>
      <c r="F583" s="109"/>
      <c r="G583" s="109"/>
      <c r="H583" s="109"/>
      <c r="I583" s="109"/>
      <c r="J583" s="109"/>
      <c r="K583" s="109"/>
      <c r="L583" s="109"/>
      <c r="M583" s="109"/>
      <c r="N583" s="109"/>
      <c r="O583" s="109"/>
      <c r="P583" s="109"/>
      <c r="Q583" s="109"/>
      <c r="R583" s="109"/>
      <c r="S583" s="109"/>
      <c r="T583" s="109"/>
      <c r="U583" s="109"/>
    </row>
    <row r="584" spans="1:47" x14ac:dyDescent="0.2">
      <c r="A584" s="109"/>
      <c r="B584" s="109"/>
      <c r="C584" s="109"/>
      <c r="D584" s="109"/>
      <c r="E584" s="109"/>
      <c r="F584" s="109"/>
      <c r="G584" s="109"/>
      <c r="H584" s="109"/>
      <c r="I584" s="109"/>
      <c r="J584" s="109"/>
      <c r="K584" s="109"/>
      <c r="L584" s="109"/>
      <c r="M584" s="109"/>
      <c r="N584" s="109"/>
      <c r="O584" s="109"/>
      <c r="P584" s="109"/>
      <c r="Q584" s="109"/>
      <c r="R584" s="109"/>
      <c r="S584" s="109"/>
      <c r="T584" s="109"/>
      <c r="U584" s="109"/>
    </row>
    <row r="585" spans="1:47" x14ac:dyDescent="0.2">
      <c r="A585" s="109"/>
      <c r="B585" s="109"/>
      <c r="C585" s="109"/>
      <c r="D585" s="109"/>
      <c r="E585" s="109"/>
      <c r="F585" s="109"/>
      <c r="G585" s="109"/>
      <c r="H585" s="109"/>
      <c r="I585" s="109"/>
      <c r="J585" s="109"/>
      <c r="K585" s="109"/>
      <c r="L585" s="109"/>
      <c r="M585" s="109"/>
      <c r="N585" s="109"/>
      <c r="O585" s="109"/>
      <c r="P585" s="109"/>
      <c r="Q585" s="109"/>
      <c r="R585" s="109"/>
      <c r="S585" s="109"/>
      <c r="T585" s="109"/>
      <c r="U585" s="109"/>
    </row>
    <row r="586" spans="1:47" x14ac:dyDescent="0.2">
      <c r="A586" s="109"/>
      <c r="B586" s="109"/>
      <c r="C586" s="109"/>
      <c r="D586" s="109"/>
      <c r="E586" s="109"/>
      <c r="F586" s="109"/>
      <c r="G586" s="109"/>
      <c r="H586" s="109"/>
      <c r="I586" s="109"/>
      <c r="J586" s="109"/>
      <c r="K586" s="109"/>
      <c r="L586" s="109"/>
      <c r="M586" s="109"/>
      <c r="N586" s="109"/>
      <c r="O586" s="109"/>
      <c r="P586" s="109"/>
      <c r="Q586" s="109"/>
      <c r="R586" s="109"/>
      <c r="S586" s="109"/>
      <c r="T586" s="109"/>
      <c r="U586" s="109"/>
    </row>
    <row r="587" spans="1:47" x14ac:dyDescent="0.2">
      <c r="A587" s="109"/>
      <c r="B587" s="109"/>
      <c r="C587" s="109"/>
      <c r="D587" s="109"/>
      <c r="E587" s="109"/>
      <c r="F587" s="109"/>
      <c r="G587" s="109"/>
      <c r="H587" s="109"/>
      <c r="I587" s="109"/>
      <c r="J587" s="109"/>
      <c r="K587" s="109"/>
      <c r="L587" s="109"/>
      <c r="M587" s="109"/>
      <c r="N587" s="109"/>
      <c r="O587" s="109"/>
      <c r="P587" s="109"/>
      <c r="Q587" s="109"/>
      <c r="R587" s="109"/>
      <c r="S587" s="109"/>
      <c r="T587" s="109"/>
      <c r="U587" s="109"/>
    </row>
    <row r="588" spans="1:47" x14ac:dyDescent="0.2">
      <c r="A588" s="109"/>
      <c r="B588" s="109"/>
      <c r="C588" s="109"/>
      <c r="D588" s="109"/>
      <c r="E588" s="109"/>
      <c r="F588" s="109"/>
      <c r="G588" s="109"/>
      <c r="H588" s="109"/>
      <c r="I588" s="109"/>
      <c r="J588" s="109"/>
      <c r="K588" s="109"/>
      <c r="L588" s="109"/>
      <c r="M588" s="109"/>
      <c r="N588" s="109"/>
      <c r="O588" s="109"/>
      <c r="P588" s="109"/>
      <c r="Q588" s="109"/>
      <c r="R588" s="109"/>
      <c r="S588" s="109"/>
      <c r="T588" s="109"/>
      <c r="U588" s="109"/>
    </row>
    <row r="589" spans="1:47" x14ac:dyDescent="0.2">
      <c r="A589" s="109"/>
      <c r="B589" s="109"/>
      <c r="C589" s="109"/>
      <c r="D589" s="109"/>
      <c r="E589" s="109"/>
      <c r="F589" s="109"/>
      <c r="G589" s="109"/>
      <c r="H589" s="109"/>
      <c r="I589" s="109"/>
      <c r="J589" s="109"/>
      <c r="K589" s="109"/>
      <c r="L589" s="109"/>
      <c r="M589" s="109"/>
      <c r="N589" s="109"/>
      <c r="O589" s="109"/>
      <c r="P589" s="109"/>
      <c r="Q589" s="109"/>
      <c r="R589" s="109"/>
      <c r="S589" s="109"/>
      <c r="T589" s="109"/>
      <c r="U589" s="109"/>
    </row>
    <row r="590" spans="1:47" x14ac:dyDescent="0.2">
      <c r="A590" s="109"/>
      <c r="B590" s="109"/>
      <c r="C590" s="109"/>
      <c r="D590" s="109"/>
      <c r="E590" s="109"/>
      <c r="F590" s="109"/>
      <c r="G590" s="109"/>
      <c r="H590" s="109"/>
      <c r="I590" s="109"/>
      <c r="J590" s="109"/>
      <c r="K590" s="109"/>
      <c r="L590" s="109"/>
      <c r="M590" s="109"/>
      <c r="N590" s="109"/>
      <c r="O590" s="109"/>
      <c r="P590" s="109"/>
      <c r="Q590" s="109"/>
      <c r="R590" s="109"/>
      <c r="S590" s="109"/>
      <c r="T590" s="109"/>
      <c r="U590" s="109"/>
    </row>
    <row r="591" spans="1:47" x14ac:dyDescent="0.2">
      <c r="A591" s="109"/>
      <c r="B591" s="109"/>
      <c r="C591" s="109"/>
      <c r="D591" s="109"/>
      <c r="E591" s="109"/>
      <c r="F591" s="109"/>
      <c r="G591" s="109"/>
      <c r="H591" s="109"/>
      <c r="I591" s="109"/>
      <c r="J591" s="109"/>
      <c r="K591" s="109"/>
      <c r="L591" s="109"/>
      <c r="M591" s="109"/>
      <c r="N591" s="109"/>
      <c r="O591" s="109"/>
      <c r="P591" s="109"/>
      <c r="Q591" s="109"/>
      <c r="R591" s="109"/>
      <c r="S591" s="109"/>
      <c r="T591" s="109"/>
      <c r="U591" s="109"/>
    </row>
    <row r="592" spans="1:47" x14ac:dyDescent="0.2">
      <c r="A592" s="109"/>
      <c r="B592" s="109"/>
      <c r="C592" s="109"/>
      <c r="D592" s="109"/>
      <c r="E592" s="109"/>
      <c r="F592" s="109"/>
      <c r="G592" s="109"/>
      <c r="H592" s="109"/>
      <c r="I592" s="109"/>
      <c r="J592" s="109"/>
      <c r="K592" s="109"/>
      <c r="L592" s="109"/>
      <c r="M592" s="109"/>
      <c r="N592" s="109"/>
      <c r="O592" s="109"/>
      <c r="P592" s="109"/>
      <c r="Q592" s="109"/>
      <c r="R592" s="109"/>
      <c r="S592" s="109"/>
      <c r="T592" s="109"/>
      <c r="U592" s="109"/>
    </row>
    <row r="593" spans="1:21" x14ac:dyDescent="0.2">
      <c r="A593" s="109"/>
      <c r="B593" s="109"/>
      <c r="C593" s="109"/>
      <c r="D593" s="109"/>
      <c r="E593" s="109"/>
      <c r="F593" s="109"/>
      <c r="G593" s="109"/>
      <c r="H593" s="109"/>
      <c r="I593" s="109"/>
      <c r="J593" s="109"/>
      <c r="K593" s="109"/>
      <c r="L593" s="109"/>
      <c r="M593" s="109"/>
      <c r="N593" s="109"/>
      <c r="O593" s="109"/>
      <c r="P593" s="109"/>
      <c r="Q593" s="109"/>
      <c r="R593" s="109"/>
      <c r="S593" s="109"/>
      <c r="T593" s="109"/>
      <c r="U593" s="109"/>
    </row>
    <row r="594" spans="1:21" x14ac:dyDescent="0.2">
      <c r="A594" s="109"/>
      <c r="B594" s="109"/>
      <c r="C594" s="109"/>
      <c r="D594" s="109"/>
      <c r="E594" s="109"/>
      <c r="F594" s="109"/>
      <c r="G594" s="109"/>
      <c r="H594" s="109"/>
      <c r="I594" s="109"/>
      <c r="J594" s="109"/>
      <c r="K594" s="109"/>
      <c r="L594" s="109"/>
      <c r="M594" s="109"/>
      <c r="N594" s="109"/>
      <c r="O594" s="109"/>
      <c r="P594" s="109"/>
      <c r="Q594" s="109"/>
      <c r="R594" s="109"/>
      <c r="S594" s="109"/>
      <c r="T594" s="109"/>
      <c r="U594" s="109"/>
    </row>
    <row r="595" spans="1:21" x14ac:dyDescent="0.2">
      <c r="A595" s="109"/>
      <c r="B595" s="109"/>
      <c r="C595" s="109"/>
      <c r="D595" s="109"/>
      <c r="E595" s="109"/>
      <c r="F595" s="109"/>
      <c r="G595" s="109"/>
      <c r="H595" s="109"/>
      <c r="I595" s="109"/>
      <c r="J595" s="109"/>
      <c r="K595" s="109"/>
      <c r="L595" s="109"/>
      <c r="M595" s="109"/>
      <c r="N595" s="109"/>
      <c r="O595" s="109"/>
      <c r="P595" s="109"/>
      <c r="Q595" s="109"/>
      <c r="R595" s="109"/>
      <c r="S595" s="109"/>
      <c r="T595" s="109"/>
      <c r="U595" s="109"/>
    </row>
    <row r="596" spans="1:21" x14ac:dyDescent="0.2">
      <c r="A596" s="109"/>
      <c r="B596" s="109"/>
      <c r="C596" s="109"/>
      <c r="D596" s="109"/>
      <c r="E596" s="109"/>
      <c r="F596" s="109"/>
      <c r="G596" s="109"/>
      <c r="H596" s="109"/>
      <c r="I596" s="109"/>
      <c r="J596" s="109"/>
      <c r="K596" s="109"/>
      <c r="L596" s="109"/>
      <c r="M596" s="109"/>
      <c r="N596" s="109"/>
      <c r="O596" s="109"/>
      <c r="P596" s="109"/>
      <c r="Q596" s="109"/>
      <c r="R596" s="109"/>
      <c r="S596" s="109"/>
      <c r="T596" s="109"/>
      <c r="U596" s="109"/>
    </row>
    <row r="597" spans="1:21" x14ac:dyDescent="0.2">
      <c r="A597" s="109"/>
      <c r="B597" s="109"/>
      <c r="C597" s="109"/>
      <c r="D597" s="109"/>
      <c r="E597" s="109"/>
      <c r="F597" s="109"/>
      <c r="G597" s="109"/>
      <c r="H597" s="109"/>
      <c r="I597" s="109"/>
      <c r="J597" s="109"/>
      <c r="K597" s="109"/>
      <c r="L597" s="109"/>
      <c r="M597" s="109"/>
      <c r="N597" s="109"/>
      <c r="O597" s="109"/>
      <c r="P597" s="109"/>
      <c r="Q597" s="109"/>
      <c r="R597" s="109"/>
      <c r="S597" s="109"/>
      <c r="T597" s="109"/>
      <c r="U597" s="109"/>
    </row>
    <row r="598" spans="1:21" x14ac:dyDescent="0.2">
      <c r="A598" s="109"/>
      <c r="B598" s="109"/>
      <c r="C598" s="109"/>
      <c r="D598" s="109"/>
      <c r="E598" s="109"/>
      <c r="F598" s="109"/>
      <c r="G598" s="109"/>
      <c r="H598" s="109"/>
      <c r="I598" s="109"/>
      <c r="J598" s="109"/>
      <c r="K598" s="109"/>
      <c r="L598" s="109"/>
      <c r="M598" s="109"/>
      <c r="N598" s="109"/>
      <c r="O598" s="109"/>
      <c r="P598" s="109"/>
      <c r="Q598" s="109"/>
      <c r="R598" s="109"/>
      <c r="S598" s="109"/>
      <c r="T598" s="109"/>
      <c r="U598" s="109"/>
    </row>
    <row r="599" spans="1:21" x14ac:dyDescent="0.2">
      <c r="A599" s="109"/>
      <c r="B599" s="109"/>
      <c r="C599" s="109"/>
      <c r="D599" s="109"/>
      <c r="E599" s="109"/>
      <c r="F599" s="109"/>
      <c r="G599" s="109"/>
      <c r="H599" s="109"/>
      <c r="I599" s="109"/>
      <c r="J599" s="109"/>
      <c r="K599" s="109"/>
      <c r="L599" s="109"/>
      <c r="M599" s="109"/>
      <c r="N599" s="109"/>
      <c r="O599" s="109"/>
      <c r="P599" s="109"/>
      <c r="Q599" s="109"/>
      <c r="R599" s="109"/>
      <c r="S599" s="109"/>
      <c r="T599" s="109"/>
      <c r="U599" s="109"/>
    </row>
    <row r="600" spans="1:21" x14ac:dyDescent="0.2">
      <c r="A600" s="109"/>
      <c r="B600" s="109"/>
      <c r="C600" s="109"/>
      <c r="D600" s="109"/>
      <c r="E600" s="109"/>
      <c r="F600" s="109"/>
      <c r="G600" s="109"/>
      <c r="H600" s="109"/>
      <c r="I600" s="109"/>
      <c r="J600" s="109"/>
      <c r="K600" s="109"/>
      <c r="L600" s="109"/>
      <c r="M600" s="109"/>
      <c r="N600" s="109"/>
      <c r="O600" s="109"/>
      <c r="P600" s="109"/>
      <c r="Q600" s="109"/>
      <c r="R600" s="109"/>
      <c r="S600" s="109"/>
      <c r="T600" s="109"/>
      <c r="U600" s="109"/>
    </row>
    <row r="601" spans="1:21" x14ac:dyDescent="0.2">
      <c r="A601" s="109"/>
      <c r="B601" s="109"/>
      <c r="C601" s="109"/>
      <c r="D601" s="109"/>
      <c r="E601" s="109"/>
      <c r="F601" s="109"/>
      <c r="G601" s="109"/>
      <c r="H601" s="109"/>
      <c r="I601" s="109"/>
      <c r="J601" s="109"/>
      <c r="K601" s="109"/>
      <c r="L601" s="109"/>
      <c r="M601" s="109"/>
      <c r="N601" s="109"/>
      <c r="O601" s="109"/>
      <c r="P601" s="109"/>
      <c r="Q601" s="109"/>
      <c r="R601" s="109"/>
      <c r="S601" s="109"/>
      <c r="T601" s="109"/>
      <c r="U601" s="109"/>
    </row>
    <row r="602" spans="1:21" x14ac:dyDescent="0.2">
      <c r="A602" s="109"/>
      <c r="B602" s="109"/>
      <c r="C602" s="109"/>
      <c r="D602" s="109"/>
      <c r="E602" s="109"/>
      <c r="F602" s="109"/>
      <c r="G602" s="109"/>
      <c r="H602" s="109"/>
      <c r="I602" s="109"/>
      <c r="J602" s="109"/>
      <c r="K602" s="109"/>
      <c r="L602" s="109"/>
      <c r="M602" s="109"/>
      <c r="N602" s="109"/>
      <c r="O602" s="109"/>
      <c r="P602" s="109"/>
      <c r="Q602" s="109"/>
      <c r="R602" s="109"/>
      <c r="S602" s="109"/>
      <c r="T602" s="109"/>
      <c r="U602" s="109"/>
    </row>
    <row r="603" spans="1:21" x14ac:dyDescent="0.2">
      <c r="A603" s="109"/>
      <c r="B603" s="109"/>
      <c r="C603" s="109"/>
      <c r="D603" s="109"/>
      <c r="E603" s="109"/>
      <c r="F603" s="109"/>
      <c r="G603" s="109"/>
      <c r="H603" s="109"/>
      <c r="I603" s="109"/>
      <c r="J603" s="109"/>
      <c r="K603" s="109"/>
      <c r="L603" s="109"/>
      <c r="M603" s="109"/>
      <c r="N603" s="109"/>
      <c r="O603" s="109"/>
      <c r="P603" s="109"/>
      <c r="Q603" s="109"/>
      <c r="R603" s="109"/>
      <c r="S603" s="109"/>
      <c r="T603" s="109"/>
      <c r="U603" s="109"/>
    </row>
    <row r="604" spans="1:21" x14ac:dyDescent="0.2">
      <c r="A604" s="109"/>
      <c r="B604" s="109"/>
      <c r="C604" s="109"/>
      <c r="D604" s="109"/>
      <c r="E604" s="109"/>
      <c r="F604" s="109"/>
      <c r="G604" s="109"/>
      <c r="H604" s="109"/>
      <c r="I604" s="109"/>
      <c r="J604" s="109"/>
      <c r="K604" s="109"/>
      <c r="L604" s="109"/>
      <c r="M604" s="109"/>
      <c r="N604" s="109"/>
      <c r="O604" s="109"/>
      <c r="P604" s="109"/>
      <c r="Q604" s="109"/>
      <c r="R604" s="109"/>
      <c r="S604" s="109"/>
      <c r="T604" s="109"/>
      <c r="U604" s="109"/>
    </row>
    <row r="605" spans="1:21" x14ac:dyDescent="0.2">
      <c r="A605" s="109"/>
      <c r="B605" s="109"/>
      <c r="C605" s="109"/>
      <c r="D605" s="109"/>
      <c r="E605" s="109"/>
      <c r="F605" s="109"/>
      <c r="G605" s="109"/>
      <c r="H605" s="109"/>
      <c r="I605" s="109"/>
      <c r="J605" s="109"/>
      <c r="K605" s="109"/>
      <c r="L605" s="109"/>
      <c r="M605" s="109"/>
      <c r="N605" s="109"/>
      <c r="O605" s="109"/>
      <c r="P605" s="109"/>
      <c r="Q605" s="109"/>
      <c r="R605" s="109"/>
      <c r="S605" s="109"/>
      <c r="T605" s="109"/>
      <c r="U605" s="109"/>
    </row>
    <row r="606" spans="1:21" x14ac:dyDescent="0.2">
      <c r="A606" s="109"/>
      <c r="B606" s="109"/>
      <c r="C606" s="109"/>
      <c r="D606" s="109"/>
      <c r="E606" s="109"/>
      <c r="F606" s="109"/>
      <c r="G606" s="109"/>
      <c r="H606" s="109"/>
      <c r="I606" s="109"/>
      <c r="J606" s="109"/>
      <c r="K606" s="109"/>
      <c r="L606" s="109"/>
      <c r="M606" s="109"/>
      <c r="N606" s="109"/>
      <c r="O606" s="109"/>
      <c r="P606" s="109"/>
      <c r="Q606" s="109"/>
      <c r="R606" s="109"/>
      <c r="S606" s="109"/>
      <c r="T606" s="109"/>
      <c r="U606" s="109"/>
    </row>
    <row r="607" spans="1:21" x14ac:dyDescent="0.2">
      <c r="A607" s="109"/>
      <c r="B607" s="109"/>
      <c r="C607" s="109"/>
      <c r="D607" s="109"/>
      <c r="E607" s="109"/>
      <c r="F607" s="109"/>
      <c r="G607" s="109"/>
      <c r="H607" s="109"/>
      <c r="I607" s="109"/>
      <c r="J607" s="109"/>
      <c r="K607" s="109"/>
      <c r="L607" s="109"/>
      <c r="M607" s="109"/>
      <c r="N607" s="109"/>
      <c r="O607" s="109"/>
      <c r="P607" s="109"/>
      <c r="Q607" s="109"/>
      <c r="R607" s="109"/>
      <c r="S607" s="109"/>
      <c r="T607" s="109"/>
      <c r="U607" s="109"/>
    </row>
    <row r="608" spans="1:21" x14ac:dyDescent="0.2">
      <c r="A608" s="109"/>
      <c r="B608" s="109"/>
      <c r="C608" s="109"/>
      <c r="D608" s="109"/>
      <c r="E608" s="109"/>
      <c r="F608" s="109"/>
      <c r="G608" s="109"/>
      <c r="H608" s="109"/>
      <c r="I608" s="109"/>
      <c r="J608" s="109"/>
      <c r="K608" s="109"/>
      <c r="L608" s="109"/>
      <c r="M608" s="109"/>
      <c r="N608" s="109"/>
      <c r="O608" s="109"/>
      <c r="P608" s="109"/>
      <c r="Q608" s="109"/>
      <c r="R608" s="109"/>
      <c r="S608" s="109"/>
      <c r="T608" s="109"/>
      <c r="U608" s="109"/>
    </row>
    <row r="609" spans="1:21" x14ac:dyDescent="0.2">
      <c r="A609" s="109"/>
      <c r="B609" s="109"/>
      <c r="C609" s="109"/>
      <c r="D609" s="109"/>
      <c r="E609" s="109"/>
      <c r="F609" s="109"/>
      <c r="G609" s="109"/>
      <c r="H609" s="109"/>
      <c r="I609" s="109"/>
      <c r="J609" s="109"/>
      <c r="K609" s="109"/>
      <c r="L609" s="109"/>
      <c r="M609" s="109"/>
      <c r="N609" s="109"/>
      <c r="O609" s="109"/>
      <c r="P609" s="109"/>
      <c r="Q609" s="109"/>
      <c r="R609" s="109"/>
      <c r="S609" s="109"/>
      <c r="T609" s="109"/>
      <c r="U609" s="109"/>
    </row>
    <row r="610" spans="1:21" x14ac:dyDescent="0.2">
      <c r="A610" s="109"/>
      <c r="B610" s="109"/>
      <c r="C610" s="109"/>
      <c r="D610" s="109"/>
      <c r="E610" s="109"/>
      <c r="F610" s="109"/>
      <c r="G610" s="109"/>
      <c r="H610" s="109"/>
      <c r="I610" s="109"/>
      <c r="J610" s="109"/>
      <c r="K610" s="109"/>
      <c r="L610" s="109"/>
      <c r="M610" s="109"/>
      <c r="N610" s="109"/>
      <c r="O610" s="109"/>
      <c r="P610" s="109"/>
      <c r="Q610" s="109"/>
      <c r="R610" s="109"/>
      <c r="S610" s="109"/>
      <c r="T610" s="109"/>
      <c r="U610" s="109"/>
    </row>
    <row r="611" spans="1:21" x14ac:dyDescent="0.2">
      <c r="A611" s="109"/>
      <c r="B611" s="109"/>
      <c r="C611" s="109"/>
      <c r="D611" s="109"/>
      <c r="E611" s="109"/>
      <c r="F611" s="109"/>
      <c r="G611" s="109"/>
      <c r="H611" s="109"/>
      <c r="I611" s="109"/>
      <c r="J611" s="109"/>
      <c r="K611" s="109"/>
      <c r="L611" s="109"/>
      <c r="M611" s="109"/>
      <c r="N611" s="109"/>
      <c r="O611" s="109"/>
      <c r="P611" s="109"/>
      <c r="Q611" s="109"/>
      <c r="R611" s="109"/>
      <c r="S611" s="109"/>
      <c r="T611" s="109"/>
      <c r="U611" s="109"/>
    </row>
    <row r="612" spans="1:21" x14ac:dyDescent="0.2">
      <c r="A612" s="109"/>
      <c r="B612" s="109"/>
      <c r="C612" s="109"/>
      <c r="D612" s="109"/>
      <c r="E612" s="109"/>
      <c r="F612" s="109"/>
      <c r="G612" s="109"/>
      <c r="H612" s="109"/>
      <c r="I612" s="109"/>
      <c r="J612" s="109"/>
      <c r="K612" s="109"/>
      <c r="L612" s="109"/>
      <c r="M612" s="109"/>
      <c r="N612" s="109"/>
      <c r="O612" s="109"/>
      <c r="P612" s="109"/>
      <c r="Q612" s="109"/>
      <c r="R612" s="109"/>
      <c r="S612" s="109"/>
      <c r="T612" s="109"/>
      <c r="U612" s="109"/>
    </row>
    <row r="613" spans="1:21" x14ac:dyDescent="0.2">
      <c r="A613" s="109"/>
      <c r="B613" s="109"/>
      <c r="C613" s="109"/>
      <c r="D613" s="109"/>
      <c r="E613" s="109"/>
      <c r="F613" s="109"/>
      <c r="G613" s="109"/>
      <c r="H613" s="109"/>
      <c r="I613" s="109"/>
      <c r="J613" s="109"/>
      <c r="K613" s="109"/>
      <c r="L613" s="109"/>
      <c r="M613" s="109"/>
      <c r="N613" s="109"/>
      <c r="O613" s="109"/>
      <c r="P613" s="109"/>
      <c r="Q613" s="109"/>
      <c r="R613" s="109"/>
      <c r="S613" s="109"/>
      <c r="T613" s="109"/>
      <c r="U613" s="109"/>
    </row>
    <row r="614" spans="1:21" x14ac:dyDescent="0.2">
      <c r="A614" s="109"/>
      <c r="B614" s="109"/>
      <c r="C614" s="109"/>
      <c r="D614" s="109"/>
      <c r="E614" s="109"/>
      <c r="F614" s="109"/>
      <c r="G614" s="109"/>
      <c r="H614" s="109"/>
      <c r="I614" s="109"/>
      <c r="J614" s="109"/>
      <c r="K614" s="109"/>
      <c r="L614" s="109"/>
      <c r="M614" s="109"/>
      <c r="N614" s="109"/>
      <c r="O614" s="109"/>
      <c r="P614" s="109"/>
      <c r="Q614" s="109"/>
      <c r="R614" s="109"/>
      <c r="S614" s="109"/>
      <c r="T614" s="109"/>
      <c r="U614" s="109"/>
    </row>
    <row r="615" spans="1:21" x14ac:dyDescent="0.2">
      <c r="A615" s="109"/>
      <c r="B615" s="109"/>
      <c r="C615" s="109"/>
      <c r="D615" s="109"/>
      <c r="E615" s="109"/>
      <c r="F615" s="109"/>
      <c r="G615" s="109"/>
      <c r="H615" s="109"/>
      <c r="I615" s="109"/>
      <c r="J615" s="109"/>
      <c r="K615" s="109"/>
      <c r="L615" s="109"/>
      <c r="M615" s="109"/>
      <c r="N615" s="109"/>
      <c r="O615" s="109"/>
      <c r="P615" s="109"/>
      <c r="Q615" s="109"/>
      <c r="R615" s="109"/>
      <c r="S615" s="109"/>
      <c r="T615" s="109"/>
      <c r="U615" s="109"/>
    </row>
    <row r="616" spans="1:21" x14ac:dyDescent="0.2">
      <c r="A616" s="109"/>
      <c r="B616" s="109"/>
      <c r="C616" s="109"/>
      <c r="D616" s="109"/>
      <c r="E616" s="109"/>
      <c r="F616" s="109"/>
      <c r="G616" s="109"/>
      <c r="H616" s="109"/>
      <c r="I616" s="109"/>
      <c r="J616" s="109"/>
      <c r="K616" s="109"/>
      <c r="L616" s="109"/>
      <c r="M616" s="109"/>
      <c r="N616" s="109"/>
      <c r="O616" s="109"/>
      <c r="P616" s="109"/>
      <c r="Q616" s="109"/>
      <c r="R616" s="109"/>
      <c r="S616" s="109"/>
      <c r="T616" s="109"/>
      <c r="U616" s="109"/>
    </row>
    <row r="617" spans="1:21" x14ac:dyDescent="0.2">
      <c r="A617" s="109"/>
      <c r="B617" s="109"/>
      <c r="C617" s="109"/>
      <c r="D617" s="109"/>
      <c r="E617" s="109"/>
      <c r="F617" s="109"/>
      <c r="G617" s="109"/>
      <c r="H617" s="109"/>
      <c r="I617" s="109"/>
      <c r="J617" s="109"/>
      <c r="K617" s="109"/>
      <c r="L617" s="109"/>
      <c r="M617" s="109"/>
      <c r="N617" s="109"/>
      <c r="O617" s="109"/>
      <c r="P617" s="109"/>
      <c r="Q617" s="109"/>
      <c r="R617" s="109"/>
      <c r="S617" s="109"/>
      <c r="T617" s="109"/>
      <c r="U617" s="109"/>
    </row>
    <row r="618" spans="1:21" x14ac:dyDescent="0.2">
      <c r="A618" s="109"/>
      <c r="B618" s="109"/>
      <c r="C618" s="109"/>
      <c r="D618" s="109"/>
      <c r="E618" s="109"/>
      <c r="F618" s="109"/>
      <c r="G618" s="109"/>
      <c r="H618" s="109"/>
      <c r="I618" s="109"/>
      <c r="J618" s="109"/>
      <c r="K618" s="109"/>
      <c r="L618" s="109"/>
      <c r="M618" s="109"/>
      <c r="N618" s="109"/>
      <c r="O618" s="109"/>
      <c r="P618" s="109"/>
      <c r="Q618" s="109"/>
      <c r="R618" s="109"/>
      <c r="S618" s="109"/>
      <c r="T618" s="109"/>
      <c r="U618" s="109"/>
    </row>
    <row r="619" spans="1:21" x14ac:dyDescent="0.2">
      <c r="A619" s="109"/>
      <c r="B619" s="109"/>
      <c r="C619" s="109"/>
      <c r="D619" s="109"/>
      <c r="E619" s="109"/>
      <c r="F619" s="109"/>
      <c r="G619" s="109"/>
      <c r="H619" s="109"/>
      <c r="I619" s="109"/>
      <c r="J619" s="109"/>
      <c r="K619" s="109"/>
      <c r="L619" s="109"/>
      <c r="M619" s="109"/>
      <c r="N619" s="109"/>
      <c r="O619" s="109"/>
      <c r="P619" s="109"/>
      <c r="Q619" s="109"/>
      <c r="R619" s="109"/>
      <c r="S619" s="109"/>
      <c r="T619" s="109"/>
      <c r="U619" s="109"/>
    </row>
    <row r="620" spans="1:21" x14ac:dyDescent="0.2">
      <c r="A620" s="109"/>
      <c r="B620" s="109"/>
      <c r="C620" s="109"/>
      <c r="D620" s="109"/>
      <c r="E620" s="109"/>
      <c r="F620" s="109"/>
      <c r="G620" s="109"/>
      <c r="H620" s="109"/>
      <c r="I620" s="109"/>
      <c r="J620" s="109"/>
      <c r="K620" s="109"/>
      <c r="L620" s="109"/>
      <c r="M620" s="109"/>
      <c r="N620" s="109"/>
      <c r="O620" s="109"/>
      <c r="P620" s="109"/>
      <c r="Q620" s="109"/>
      <c r="R620" s="109"/>
      <c r="S620" s="109"/>
      <c r="T620" s="109"/>
      <c r="U620" s="109"/>
    </row>
    <row r="621" spans="1:21" x14ac:dyDescent="0.2">
      <c r="A621" s="109"/>
      <c r="B621" s="109"/>
      <c r="C621" s="109"/>
      <c r="D621" s="109"/>
      <c r="E621" s="109"/>
      <c r="F621" s="109"/>
      <c r="G621" s="109"/>
      <c r="H621" s="109"/>
      <c r="I621" s="109"/>
      <c r="J621" s="109"/>
      <c r="K621" s="109"/>
      <c r="L621" s="109"/>
      <c r="M621" s="109"/>
      <c r="N621" s="109"/>
      <c r="O621" s="109"/>
      <c r="P621" s="109"/>
      <c r="Q621" s="109"/>
      <c r="R621" s="109"/>
      <c r="S621" s="109"/>
      <c r="T621" s="109"/>
      <c r="U621" s="109"/>
    </row>
    <row r="622" spans="1:21" x14ac:dyDescent="0.2">
      <c r="A622" s="109"/>
      <c r="B622" s="109"/>
      <c r="C622" s="109"/>
      <c r="D622" s="109"/>
      <c r="E622" s="109"/>
      <c r="F622" s="109"/>
      <c r="G622" s="109"/>
      <c r="H622" s="109"/>
      <c r="I622" s="109"/>
      <c r="J622" s="109"/>
      <c r="K622" s="109"/>
      <c r="L622" s="109"/>
      <c r="M622" s="109"/>
      <c r="N622" s="109"/>
      <c r="O622" s="109"/>
      <c r="P622" s="109"/>
      <c r="Q622" s="109"/>
      <c r="R622" s="109"/>
      <c r="S622" s="109"/>
      <c r="T622" s="109"/>
      <c r="U622" s="109"/>
    </row>
    <row r="623" spans="1:21" x14ac:dyDescent="0.2">
      <c r="A623" s="109"/>
      <c r="B623" s="109"/>
      <c r="C623" s="109"/>
      <c r="D623" s="109"/>
      <c r="E623" s="109"/>
      <c r="F623" s="109"/>
      <c r="G623" s="109"/>
      <c r="H623" s="109"/>
      <c r="I623" s="109"/>
      <c r="J623" s="109"/>
      <c r="K623" s="109"/>
      <c r="L623" s="109"/>
      <c r="M623" s="109"/>
      <c r="N623" s="109"/>
      <c r="O623" s="109"/>
      <c r="P623" s="109"/>
      <c r="Q623" s="109"/>
      <c r="R623" s="109"/>
      <c r="S623" s="109"/>
      <c r="T623" s="109"/>
      <c r="U623" s="109"/>
    </row>
    <row r="624" spans="1:21" x14ac:dyDescent="0.2">
      <c r="A624" s="109"/>
      <c r="B624" s="109"/>
      <c r="C624" s="109"/>
      <c r="D624" s="109"/>
      <c r="E624" s="109"/>
      <c r="F624" s="109"/>
      <c r="G624" s="109"/>
      <c r="H624" s="109"/>
      <c r="I624" s="109"/>
      <c r="J624" s="109"/>
      <c r="K624" s="109"/>
      <c r="L624" s="109"/>
      <c r="M624" s="109"/>
      <c r="N624" s="109"/>
      <c r="O624" s="109"/>
      <c r="P624" s="109"/>
      <c r="Q624" s="109"/>
      <c r="R624" s="109"/>
      <c r="S624" s="109"/>
      <c r="T624" s="109"/>
      <c r="U624" s="109"/>
    </row>
    <row r="625" spans="1:21" x14ac:dyDescent="0.2">
      <c r="A625" s="109"/>
      <c r="B625" s="109"/>
      <c r="C625" s="109"/>
      <c r="D625" s="109"/>
      <c r="E625" s="109"/>
      <c r="F625" s="109"/>
      <c r="G625" s="109"/>
      <c r="H625" s="109"/>
      <c r="I625" s="109"/>
      <c r="J625" s="109"/>
      <c r="K625" s="109"/>
      <c r="L625" s="109"/>
      <c r="M625" s="109"/>
      <c r="N625" s="109"/>
      <c r="O625" s="109"/>
      <c r="P625" s="109"/>
      <c r="Q625" s="109"/>
      <c r="R625" s="109"/>
      <c r="S625" s="109"/>
      <c r="T625" s="109"/>
      <c r="U625" s="109"/>
    </row>
    <row r="626" spans="1:21" x14ac:dyDescent="0.2">
      <c r="A626" s="109"/>
      <c r="B626" s="109"/>
      <c r="C626" s="109"/>
      <c r="D626" s="109"/>
      <c r="E626" s="109"/>
      <c r="F626" s="109"/>
      <c r="G626" s="109"/>
      <c r="H626" s="109"/>
      <c r="I626" s="109"/>
      <c r="J626" s="109"/>
      <c r="K626" s="109"/>
      <c r="L626" s="109"/>
      <c r="M626" s="109"/>
      <c r="N626" s="109"/>
      <c r="O626" s="109"/>
      <c r="P626" s="109"/>
      <c r="Q626" s="109"/>
      <c r="R626" s="109"/>
      <c r="S626" s="109"/>
      <c r="T626" s="109"/>
      <c r="U626" s="109"/>
    </row>
    <row r="627" spans="1:21" x14ac:dyDescent="0.2">
      <c r="A627" s="109"/>
      <c r="B627" s="109"/>
      <c r="C627" s="109"/>
      <c r="D627" s="109"/>
      <c r="E627" s="109"/>
      <c r="F627" s="109"/>
      <c r="G627" s="109"/>
      <c r="H627" s="109"/>
      <c r="I627" s="109"/>
      <c r="J627" s="109"/>
      <c r="K627" s="109"/>
      <c r="L627" s="109"/>
      <c r="M627" s="109"/>
      <c r="N627" s="109"/>
      <c r="O627" s="109"/>
      <c r="P627" s="109"/>
      <c r="Q627" s="109"/>
      <c r="R627" s="109"/>
      <c r="S627" s="109"/>
      <c r="T627" s="109"/>
      <c r="U627" s="109"/>
    </row>
    <row r="628" spans="1:21" x14ac:dyDescent="0.2">
      <c r="A628" s="109"/>
      <c r="B628" s="109"/>
      <c r="C628" s="109"/>
      <c r="D628" s="109"/>
      <c r="E628" s="109"/>
      <c r="F628" s="109"/>
      <c r="G628" s="109"/>
      <c r="H628" s="109"/>
      <c r="I628" s="109"/>
      <c r="J628" s="109"/>
      <c r="K628" s="109"/>
      <c r="L628" s="109"/>
      <c r="M628" s="109"/>
      <c r="N628" s="109"/>
      <c r="O628" s="109"/>
      <c r="P628" s="109"/>
      <c r="Q628" s="109"/>
      <c r="R628" s="109"/>
      <c r="S628" s="109"/>
      <c r="T628" s="109"/>
      <c r="U628" s="109"/>
    </row>
    <row r="629" spans="1:21" x14ac:dyDescent="0.2">
      <c r="A629" s="109"/>
      <c r="B629" s="109"/>
      <c r="C629" s="109"/>
      <c r="D629" s="109"/>
      <c r="E629" s="109"/>
      <c r="F629" s="109"/>
      <c r="G629" s="109"/>
      <c r="H629" s="109"/>
      <c r="I629" s="109"/>
      <c r="J629" s="109"/>
      <c r="K629" s="109"/>
      <c r="L629" s="109"/>
      <c r="M629" s="109"/>
      <c r="N629" s="109"/>
      <c r="O629" s="109"/>
      <c r="P629" s="109"/>
      <c r="Q629" s="109"/>
      <c r="R629" s="109"/>
      <c r="S629" s="109"/>
      <c r="T629" s="109"/>
      <c r="U629" s="109"/>
    </row>
    <row r="630" spans="1:21" x14ac:dyDescent="0.2">
      <c r="A630" s="109"/>
      <c r="B630" s="109"/>
      <c r="C630" s="109"/>
      <c r="D630" s="109"/>
      <c r="E630" s="109"/>
      <c r="F630" s="109"/>
      <c r="G630" s="109"/>
      <c r="H630" s="109"/>
      <c r="I630" s="109"/>
      <c r="J630" s="109"/>
      <c r="K630" s="109"/>
      <c r="L630" s="109"/>
      <c r="M630" s="109"/>
      <c r="N630" s="109"/>
      <c r="O630" s="109"/>
      <c r="P630" s="109"/>
      <c r="Q630" s="109"/>
      <c r="R630" s="109"/>
      <c r="S630" s="109"/>
      <c r="T630" s="109"/>
      <c r="U630" s="109"/>
    </row>
    <row r="631" spans="1:21" x14ac:dyDescent="0.2">
      <c r="A631" s="109"/>
      <c r="B631" s="109"/>
      <c r="C631" s="109"/>
      <c r="D631" s="109"/>
      <c r="E631" s="109"/>
      <c r="F631" s="109"/>
      <c r="G631" s="109"/>
      <c r="H631" s="109"/>
      <c r="I631" s="109"/>
      <c r="J631" s="109"/>
      <c r="K631" s="109"/>
      <c r="L631" s="109"/>
      <c r="M631" s="109"/>
      <c r="N631" s="109"/>
      <c r="O631" s="109"/>
      <c r="P631" s="109"/>
      <c r="Q631" s="109"/>
      <c r="R631" s="109"/>
      <c r="S631" s="109"/>
      <c r="T631" s="109"/>
      <c r="U631" s="109"/>
    </row>
    <row r="632" spans="1:21" x14ac:dyDescent="0.2">
      <c r="A632" s="109"/>
      <c r="B632" s="109"/>
      <c r="C632" s="109"/>
      <c r="D632" s="109"/>
      <c r="E632" s="109"/>
      <c r="F632" s="109"/>
      <c r="G632" s="109"/>
      <c r="H632" s="109"/>
      <c r="I632" s="109"/>
      <c r="J632" s="109"/>
      <c r="K632" s="109"/>
      <c r="L632" s="109"/>
      <c r="M632" s="109"/>
      <c r="N632" s="109"/>
      <c r="O632" s="109"/>
      <c r="P632" s="109"/>
      <c r="Q632" s="109"/>
      <c r="R632" s="109"/>
      <c r="S632" s="109"/>
      <c r="T632" s="109"/>
      <c r="U632" s="109"/>
    </row>
    <row r="633" spans="1:21" x14ac:dyDescent="0.2">
      <c r="A633" s="109"/>
      <c r="B633" s="109"/>
      <c r="C633" s="109"/>
      <c r="D633" s="109"/>
      <c r="E633" s="109"/>
      <c r="F633" s="109"/>
      <c r="G633" s="109"/>
      <c r="H633" s="109"/>
      <c r="I633" s="109"/>
      <c r="J633" s="109"/>
      <c r="K633" s="109"/>
      <c r="L633" s="109"/>
      <c r="M633" s="109"/>
      <c r="N633" s="109"/>
      <c r="O633" s="109"/>
      <c r="P633" s="109"/>
      <c r="Q633" s="109"/>
      <c r="R633" s="109"/>
      <c r="S633" s="109"/>
      <c r="T633" s="109"/>
      <c r="U633" s="109"/>
    </row>
    <row r="634" spans="1:21" x14ac:dyDescent="0.2">
      <c r="A634" s="109"/>
      <c r="B634" s="109"/>
      <c r="C634" s="109"/>
      <c r="D634" s="109"/>
      <c r="E634" s="109"/>
      <c r="F634" s="109"/>
      <c r="G634" s="109"/>
      <c r="H634" s="109"/>
      <c r="I634" s="109"/>
      <c r="J634" s="109"/>
      <c r="K634" s="109"/>
      <c r="L634" s="109"/>
      <c r="M634" s="109"/>
      <c r="N634" s="109"/>
      <c r="O634" s="109"/>
      <c r="P634" s="109"/>
      <c r="Q634" s="109"/>
      <c r="R634" s="109"/>
      <c r="S634" s="109"/>
      <c r="T634" s="109"/>
      <c r="U634" s="109"/>
    </row>
    <row r="635" spans="1:21" x14ac:dyDescent="0.2">
      <c r="A635" s="109"/>
      <c r="B635" s="109"/>
      <c r="C635" s="109"/>
      <c r="D635" s="109"/>
      <c r="E635" s="109"/>
      <c r="F635" s="109"/>
      <c r="G635" s="109"/>
      <c r="H635" s="109"/>
      <c r="I635" s="109"/>
      <c r="J635" s="109"/>
      <c r="K635" s="109"/>
      <c r="L635" s="109"/>
      <c r="M635" s="109"/>
      <c r="N635" s="109"/>
      <c r="O635" s="109"/>
      <c r="P635" s="109"/>
      <c r="Q635" s="109"/>
      <c r="R635" s="109"/>
      <c r="S635" s="109"/>
      <c r="T635" s="109"/>
      <c r="U635" s="109"/>
    </row>
    <row r="636" spans="1:21" x14ac:dyDescent="0.2">
      <c r="A636" s="109"/>
      <c r="B636" s="109"/>
      <c r="C636" s="109"/>
      <c r="D636" s="109"/>
      <c r="E636" s="109"/>
      <c r="F636" s="109"/>
      <c r="G636" s="109"/>
      <c r="H636" s="109"/>
      <c r="I636" s="109"/>
      <c r="J636" s="109"/>
      <c r="K636" s="109"/>
      <c r="L636" s="109"/>
      <c r="M636" s="109"/>
      <c r="N636" s="109"/>
      <c r="O636" s="109"/>
      <c r="P636" s="109"/>
      <c r="Q636" s="109"/>
      <c r="R636" s="109"/>
      <c r="S636" s="109"/>
      <c r="T636" s="109"/>
      <c r="U636" s="109"/>
    </row>
    <row r="637" spans="1:21" x14ac:dyDescent="0.2">
      <c r="A637" s="109"/>
      <c r="B637" s="109"/>
      <c r="C637" s="109"/>
      <c r="D637" s="109"/>
      <c r="E637" s="109"/>
      <c r="F637" s="109"/>
      <c r="G637" s="109"/>
      <c r="H637" s="109"/>
      <c r="I637" s="109"/>
      <c r="J637" s="109"/>
      <c r="K637" s="109"/>
      <c r="L637" s="109"/>
      <c r="M637" s="109"/>
      <c r="N637" s="109"/>
      <c r="O637" s="109"/>
      <c r="P637" s="109"/>
      <c r="Q637" s="109"/>
      <c r="R637" s="109"/>
      <c r="S637" s="109"/>
      <c r="T637" s="109"/>
      <c r="U637" s="109"/>
    </row>
    <row r="638" spans="1:21" x14ac:dyDescent="0.2">
      <c r="A638" s="109"/>
      <c r="B638" s="109"/>
      <c r="C638" s="109"/>
      <c r="D638" s="109"/>
      <c r="E638" s="109"/>
      <c r="F638" s="109"/>
      <c r="G638" s="109"/>
      <c r="H638" s="109"/>
      <c r="I638" s="109"/>
      <c r="J638" s="109"/>
      <c r="K638" s="109"/>
      <c r="L638" s="109"/>
      <c r="M638" s="109"/>
      <c r="N638" s="109"/>
      <c r="O638" s="109"/>
      <c r="P638" s="109"/>
      <c r="Q638" s="109"/>
      <c r="R638" s="109"/>
      <c r="S638" s="109"/>
      <c r="T638" s="109"/>
      <c r="U638" s="109"/>
    </row>
    <row r="639" spans="1:21" x14ac:dyDescent="0.2">
      <c r="A639" s="109"/>
      <c r="B639" s="109"/>
      <c r="C639" s="109"/>
      <c r="D639" s="109"/>
      <c r="E639" s="109"/>
      <c r="F639" s="109"/>
      <c r="G639" s="109"/>
      <c r="H639" s="109"/>
      <c r="I639" s="109"/>
      <c r="J639" s="109"/>
      <c r="K639" s="109"/>
      <c r="L639" s="109"/>
      <c r="M639" s="109"/>
      <c r="N639" s="109"/>
      <c r="O639" s="109"/>
      <c r="P639" s="109"/>
      <c r="Q639" s="109"/>
      <c r="R639" s="109"/>
      <c r="S639" s="109"/>
      <c r="T639" s="109"/>
      <c r="U639" s="109"/>
    </row>
    <row r="640" spans="1:21" x14ac:dyDescent="0.2">
      <c r="A640" s="109"/>
      <c r="B640" s="109"/>
      <c r="C640" s="109"/>
      <c r="D640" s="109"/>
      <c r="E640" s="109"/>
      <c r="F640" s="109"/>
      <c r="G640" s="109"/>
      <c r="H640" s="109"/>
      <c r="I640" s="109"/>
      <c r="J640" s="109"/>
      <c r="K640" s="109"/>
      <c r="L640" s="109"/>
      <c r="M640" s="109"/>
      <c r="N640" s="109"/>
      <c r="O640" s="109"/>
      <c r="P640" s="109"/>
      <c r="Q640" s="109"/>
      <c r="R640" s="109"/>
      <c r="S640" s="109"/>
      <c r="T640" s="109"/>
      <c r="U640" s="109"/>
    </row>
    <row r="641" spans="1:21" x14ac:dyDescent="0.2">
      <c r="A641" s="109"/>
      <c r="B641" s="109"/>
      <c r="C641" s="109"/>
      <c r="D641" s="109"/>
      <c r="E641" s="109"/>
      <c r="F641" s="109"/>
      <c r="G641" s="109"/>
      <c r="H641" s="109"/>
      <c r="I641" s="109"/>
      <c r="J641" s="109"/>
      <c r="K641" s="109"/>
      <c r="L641" s="109"/>
      <c r="M641" s="109"/>
      <c r="N641" s="109"/>
      <c r="O641" s="109"/>
      <c r="P641" s="109"/>
      <c r="Q641" s="109"/>
      <c r="R641" s="109"/>
      <c r="S641" s="109"/>
      <c r="T641" s="109"/>
      <c r="U641" s="109"/>
    </row>
    <row r="642" spans="1:21" x14ac:dyDescent="0.2">
      <c r="A642" s="109"/>
      <c r="B642" s="109"/>
      <c r="C642" s="109"/>
      <c r="D642" s="109"/>
      <c r="E642" s="109"/>
      <c r="F642" s="109"/>
      <c r="G642" s="109"/>
      <c r="H642" s="109"/>
      <c r="I642" s="109"/>
      <c r="J642" s="109"/>
      <c r="K642" s="109"/>
      <c r="L642" s="109"/>
      <c r="M642" s="109"/>
      <c r="N642" s="109"/>
      <c r="O642" s="109"/>
      <c r="P642" s="109"/>
      <c r="Q642" s="109"/>
      <c r="R642" s="109"/>
      <c r="S642" s="109"/>
      <c r="T642" s="109"/>
      <c r="U642" s="109"/>
    </row>
    <row r="643" spans="1:21" x14ac:dyDescent="0.2">
      <c r="A643" s="109"/>
      <c r="B643" s="109"/>
      <c r="C643" s="109"/>
      <c r="D643" s="109"/>
      <c r="E643" s="109"/>
      <c r="F643" s="109"/>
      <c r="G643" s="109"/>
      <c r="H643" s="109"/>
      <c r="I643" s="109"/>
      <c r="J643" s="109"/>
      <c r="K643" s="109"/>
      <c r="L643" s="109"/>
      <c r="M643" s="109"/>
      <c r="N643" s="109"/>
      <c r="O643" s="109"/>
      <c r="P643" s="109"/>
      <c r="Q643" s="109"/>
      <c r="R643" s="109"/>
      <c r="S643" s="109"/>
      <c r="T643" s="109"/>
      <c r="U643" s="109"/>
    </row>
    <row r="644" spans="1:21" x14ac:dyDescent="0.2">
      <c r="A644" s="109"/>
      <c r="B644" s="109"/>
      <c r="C644" s="109"/>
      <c r="D644" s="109"/>
      <c r="E644" s="109"/>
      <c r="F644" s="109"/>
      <c r="G644" s="109"/>
      <c r="H644" s="109"/>
      <c r="I644" s="109"/>
      <c r="J644" s="109"/>
      <c r="K644" s="109"/>
      <c r="L644" s="109"/>
      <c r="M644" s="109"/>
      <c r="N644" s="109"/>
      <c r="O644" s="109"/>
      <c r="P644" s="109"/>
      <c r="Q644" s="109"/>
      <c r="R644" s="109"/>
      <c r="S644" s="109"/>
      <c r="T644" s="109"/>
      <c r="U644" s="109"/>
    </row>
    <row r="645" spans="1:21" x14ac:dyDescent="0.2">
      <c r="A645" s="109"/>
      <c r="B645" s="109"/>
      <c r="C645" s="109"/>
      <c r="D645" s="109"/>
      <c r="E645" s="109"/>
      <c r="F645" s="109"/>
      <c r="G645" s="109"/>
      <c r="H645" s="109"/>
      <c r="I645" s="109"/>
      <c r="J645" s="109"/>
      <c r="K645" s="109"/>
      <c r="L645" s="109"/>
      <c r="M645" s="109"/>
      <c r="N645" s="109"/>
      <c r="O645" s="109"/>
      <c r="P645" s="109"/>
      <c r="Q645" s="109"/>
      <c r="R645" s="109"/>
      <c r="S645" s="109"/>
      <c r="T645" s="109"/>
      <c r="U645" s="109"/>
    </row>
    <row r="646" spans="1:21" x14ac:dyDescent="0.2">
      <c r="A646" s="109"/>
      <c r="B646" s="109"/>
      <c r="C646" s="109"/>
      <c r="D646" s="109"/>
      <c r="E646" s="109"/>
      <c r="F646" s="109"/>
      <c r="G646" s="109"/>
      <c r="H646" s="109"/>
      <c r="I646" s="109"/>
      <c r="J646" s="109"/>
      <c r="K646" s="109"/>
      <c r="L646" s="109"/>
      <c r="M646" s="109"/>
      <c r="N646" s="109"/>
      <c r="O646" s="109"/>
      <c r="P646" s="109"/>
      <c r="Q646" s="109"/>
      <c r="R646" s="109"/>
      <c r="S646" s="109"/>
      <c r="T646" s="109"/>
      <c r="U646" s="109"/>
    </row>
    <row r="647" spans="1:21" x14ac:dyDescent="0.2">
      <c r="A647" s="109"/>
      <c r="B647" s="109"/>
      <c r="C647" s="109"/>
      <c r="D647" s="109"/>
      <c r="E647" s="109"/>
      <c r="F647" s="109"/>
      <c r="G647" s="109"/>
      <c r="H647" s="109"/>
      <c r="I647" s="109"/>
      <c r="J647" s="109"/>
      <c r="K647" s="109"/>
      <c r="L647" s="109"/>
      <c r="M647" s="109"/>
      <c r="N647" s="109"/>
      <c r="O647" s="109"/>
      <c r="P647" s="109"/>
      <c r="Q647" s="109"/>
      <c r="R647" s="109"/>
      <c r="S647" s="109"/>
      <c r="T647" s="109"/>
      <c r="U647" s="109"/>
    </row>
    <row r="648" spans="1:21" x14ac:dyDescent="0.2">
      <c r="A648" s="109"/>
      <c r="B648" s="109"/>
      <c r="C648" s="109"/>
      <c r="D648" s="109"/>
      <c r="E648" s="109"/>
      <c r="F648" s="109"/>
      <c r="G648" s="109"/>
      <c r="H648" s="109"/>
      <c r="I648" s="109"/>
      <c r="J648" s="109"/>
      <c r="K648" s="109"/>
      <c r="L648" s="109"/>
      <c r="M648" s="109"/>
      <c r="N648" s="109"/>
      <c r="O648" s="109"/>
      <c r="P648" s="109"/>
      <c r="Q648" s="109"/>
      <c r="R648" s="109"/>
      <c r="S648" s="109"/>
      <c r="T648" s="109"/>
      <c r="U648" s="109"/>
    </row>
    <row r="649" spans="1:21" x14ac:dyDescent="0.2">
      <c r="A649" s="109"/>
      <c r="B649" s="109"/>
      <c r="C649" s="109"/>
      <c r="D649" s="109"/>
      <c r="E649" s="109"/>
      <c r="F649" s="109"/>
      <c r="G649" s="109"/>
      <c r="H649" s="109"/>
      <c r="I649" s="109"/>
      <c r="J649" s="109"/>
      <c r="K649" s="109"/>
      <c r="L649" s="109"/>
      <c r="M649" s="109"/>
      <c r="N649" s="109"/>
      <c r="O649" s="109"/>
      <c r="P649" s="109"/>
      <c r="Q649" s="109"/>
      <c r="R649" s="109"/>
      <c r="S649" s="109"/>
      <c r="T649" s="109"/>
      <c r="U649" s="109"/>
    </row>
    <row r="650" spans="1:21" x14ac:dyDescent="0.2">
      <c r="A650" s="109"/>
      <c r="B650" s="109"/>
      <c r="C650" s="109"/>
      <c r="D650" s="109"/>
      <c r="E650" s="109"/>
      <c r="F650" s="109"/>
      <c r="G650" s="109"/>
      <c r="H650" s="109"/>
      <c r="I650" s="109"/>
      <c r="J650" s="109"/>
      <c r="K650" s="109"/>
      <c r="L650" s="109"/>
      <c r="M650" s="109"/>
      <c r="N650" s="109"/>
      <c r="O650" s="109"/>
      <c r="P650" s="109"/>
      <c r="Q650" s="109"/>
      <c r="R650" s="109"/>
      <c r="S650" s="109"/>
      <c r="T650" s="109"/>
      <c r="U650" s="109"/>
    </row>
    <row r="651" spans="1:21" x14ac:dyDescent="0.2">
      <c r="A651" s="109"/>
      <c r="B651" s="109"/>
      <c r="C651" s="109"/>
      <c r="D651" s="109"/>
      <c r="E651" s="109"/>
      <c r="F651" s="109"/>
      <c r="G651" s="109"/>
      <c r="H651" s="109"/>
      <c r="I651" s="109"/>
      <c r="J651" s="109"/>
      <c r="K651" s="109"/>
      <c r="L651" s="109"/>
      <c r="M651" s="109"/>
      <c r="N651" s="109"/>
      <c r="O651" s="109"/>
      <c r="P651" s="109"/>
      <c r="Q651" s="109"/>
      <c r="R651" s="109"/>
      <c r="S651" s="109"/>
      <c r="T651" s="109"/>
      <c r="U651" s="109"/>
    </row>
    <row r="652" spans="1:21" x14ac:dyDescent="0.2">
      <c r="A652" s="109"/>
      <c r="B652" s="109"/>
      <c r="C652" s="109"/>
      <c r="D652" s="109"/>
      <c r="E652" s="109"/>
      <c r="F652" s="109"/>
      <c r="G652" s="109"/>
      <c r="H652" s="109"/>
      <c r="I652" s="109"/>
      <c r="J652" s="109"/>
      <c r="K652" s="109"/>
      <c r="L652" s="109"/>
      <c r="M652" s="109"/>
      <c r="N652" s="109"/>
      <c r="O652" s="109"/>
      <c r="P652" s="109"/>
      <c r="Q652" s="109"/>
      <c r="R652" s="109"/>
      <c r="S652" s="109"/>
      <c r="T652" s="109"/>
      <c r="U652" s="109"/>
    </row>
    <row r="653" spans="1:21" x14ac:dyDescent="0.2">
      <c r="A653" s="109"/>
      <c r="B653" s="109"/>
      <c r="C653" s="109"/>
      <c r="D653" s="109"/>
      <c r="E653" s="109"/>
      <c r="F653" s="109"/>
      <c r="G653" s="109"/>
      <c r="H653" s="109"/>
      <c r="I653" s="109"/>
      <c r="J653" s="109"/>
      <c r="K653" s="109"/>
      <c r="L653" s="109"/>
      <c r="M653" s="109"/>
      <c r="N653" s="109"/>
      <c r="O653" s="109"/>
      <c r="P653" s="109"/>
      <c r="Q653" s="109"/>
      <c r="R653" s="109"/>
      <c r="S653" s="109"/>
      <c r="T653" s="109"/>
      <c r="U653" s="109"/>
    </row>
    <row r="654" spans="1:21" x14ac:dyDescent="0.2">
      <c r="A654" s="109"/>
      <c r="B654" s="109"/>
      <c r="C654" s="109"/>
      <c r="D654" s="109"/>
      <c r="E654" s="109"/>
      <c r="F654" s="109"/>
      <c r="G654" s="109"/>
      <c r="H654" s="109"/>
      <c r="I654" s="109"/>
      <c r="J654" s="109"/>
      <c r="K654" s="109"/>
      <c r="L654" s="109"/>
      <c r="M654" s="109"/>
      <c r="N654" s="109"/>
      <c r="O654" s="109"/>
      <c r="P654" s="109"/>
      <c r="Q654" s="109"/>
      <c r="R654" s="109"/>
      <c r="S654" s="109"/>
      <c r="T654" s="109"/>
      <c r="U654" s="109"/>
    </row>
    <row r="655" spans="1:21" x14ac:dyDescent="0.2">
      <c r="A655" s="109"/>
      <c r="B655" s="109"/>
      <c r="C655" s="109"/>
      <c r="D655" s="109"/>
      <c r="E655" s="109"/>
      <c r="F655" s="109"/>
      <c r="G655" s="109"/>
      <c r="H655" s="109"/>
      <c r="I655" s="109"/>
      <c r="J655" s="109"/>
      <c r="K655" s="109"/>
      <c r="L655" s="109"/>
      <c r="M655" s="109"/>
      <c r="N655" s="109"/>
      <c r="O655" s="109"/>
      <c r="P655" s="109"/>
      <c r="Q655" s="109"/>
      <c r="R655" s="109"/>
      <c r="S655" s="109"/>
      <c r="T655" s="109"/>
      <c r="U655" s="109"/>
    </row>
    <row r="656" spans="1:21" x14ac:dyDescent="0.2">
      <c r="A656" s="109"/>
      <c r="B656" s="109"/>
      <c r="C656" s="109"/>
      <c r="D656" s="109"/>
      <c r="E656" s="109"/>
      <c r="F656" s="109"/>
      <c r="G656" s="109"/>
      <c r="H656" s="109"/>
      <c r="I656" s="109"/>
      <c r="J656" s="109"/>
      <c r="K656" s="109"/>
      <c r="L656" s="109"/>
      <c r="M656" s="109"/>
      <c r="N656" s="109"/>
      <c r="O656" s="109"/>
      <c r="P656" s="109"/>
      <c r="Q656" s="109"/>
      <c r="R656" s="109"/>
      <c r="S656" s="109"/>
      <c r="T656" s="109"/>
      <c r="U656" s="109"/>
    </row>
    <row r="657" spans="1:21" x14ac:dyDescent="0.2">
      <c r="A657" s="109"/>
      <c r="B657" s="109"/>
      <c r="C657" s="109"/>
      <c r="D657" s="109"/>
      <c r="E657" s="109"/>
      <c r="F657" s="109"/>
      <c r="G657" s="109"/>
      <c r="H657" s="109"/>
      <c r="I657" s="109"/>
      <c r="J657" s="109"/>
      <c r="K657" s="109"/>
      <c r="L657" s="109"/>
      <c r="M657" s="109"/>
      <c r="N657" s="109"/>
      <c r="O657" s="109"/>
      <c r="P657" s="109"/>
      <c r="Q657" s="109"/>
      <c r="R657" s="109"/>
      <c r="S657" s="109"/>
      <c r="T657" s="109"/>
      <c r="U657" s="109"/>
    </row>
    <row r="658" spans="1:21" x14ac:dyDescent="0.2">
      <c r="A658" s="109"/>
      <c r="B658" s="109"/>
      <c r="C658" s="109"/>
      <c r="D658" s="109"/>
      <c r="E658" s="109"/>
      <c r="F658" s="109"/>
      <c r="G658" s="109"/>
      <c r="H658" s="109"/>
      <c r="I658" s="109"/>
      <c r="J658" s="109"/>
      <c r="K658" s="109"/>
      <c r="L658" s="109"/>
      <c r="M658" s="109"/>
      <c r="N658" s="109"/>
      <c r="O658" s="109"/>
      <c r="P658" s="109"/>
      <c r="Q658" s="109"/>
      <c r="R658" s="109"/>
      <c r="S658" s="109"/>
      <c r="T658" s="109"/>
      <c r="U658" s="109"/>
    </row>
    <row r="659" spans="1:21" x14ac:dyDescent="0.2">
      <c r="A659" s="109"/>
      <c r="B659" s="109"/>
      <c r="C659" s="109"/>
      <c r="D659" s="109"/>
      <c r="E659" s="109"/>
      <c r="F659" s="109"/>
      <c r="G659" s="109"/>
      <c r="H659" s="109"/>
      <c r="I659" s="109"/>
      <c r="J659" s="109"/>
      <c r="K659" s="109"/>
      <c r="L659" s="109"/>
      <c r="M659" s="109"/>
      <c r="N659" s="109"/>
      <c r="O659" s="109"/>
      <c r="P659" s="109"/>
      <c r="Q659" s="109"/>
      <c r="R659" s="109"/>
      <c r="S659" s="109"/>
      <c r="T659" s="109"/>
      <c r="U659" s="109"/>
    </row>
    <row r="660" spans="1:21" x14ac:dyDescent="0.2">
      <c r="A660" s="109"/>
      <c r="B660" s="109"/>
      <c r="C660" s="109"/>
      <c r="D660" s="109"/>
      <c r="E660" s="109"/>
      <c r="F660" s="109"/>
      <c r="G660" s="109"/>
      <c r="H660" s="109"/>
      <c r="I660" s="109"/>
      <c r="J660" s="109"/>
      <c r="K660" s="109"/>
      <c r="L660" s="109"/>
      <c r="M660" s="109"/>
      <c r="N660" s="109"/>
      <c r="O660" s="109"/>
      <c r="P660" s="109"/>
      <c r="Q660" s="109"/>
      <c r="R660" s="109"/>
      <c r="S660" s="109"/>
      <c r="T660" s="109"/>
      <c r="U660" s="109"/>
    </row>
  </sheetData>
  <mergeCells count="1">
    <mergeCell ref="A3:XFD3"/>
  </mergeCells>
  <phoneticPr fontId="20" type="noConversion"/>
  <conditionalFormatting sqref="A4:AH4 AY4:XFD4">
    <cfRule type="containsText" dxfId="14" priority="13" operator="containsText" text="true">
      <formula>NOT(ISERROR(SEARCH("true",A4)))</formula>
    </cfRule>
    <cfRule type="containsText" dxfId="13" priority="14" operator="containsText" text="error">
      <formula>NOT(ISERROR(SEARCH("error",A4)))</formula>
    </cfRule>
  </conditionalFormatting>
  <conditionalFormatting sqref="A1:XFD6 A7:AF7 AH7:AJ7 AL7:XFD200 A8:A196 S8:X196 AB8:AF196 AG8:AK200 A197:W197 Y197:AF200 X197:X227 A198:U392 Y201:XFD227 X228:XFD269 V270:XFD392 A393:XFD1048576">
    <cfRule type="containsText" dxfId="12" priority="7" operator="containsText" text="Error">
      <formula>NOT(ISERROR(SEARCH("Error",A1)))</formula>
    </cfRule>
  </conditionalFormatting>
  <conditionalFormatting sqref="A1:XFD6 A7:AF7 AH7:AJ7 AL7:XFD200 A8:A196 S8:X196 AB8:AF196 AG8:AK200 A197:X197 Y197:AF200 V198:X227 A198:U392 Y201:XFD227 V228:XFD392 A393:XFD1048576">
    <cfRule type="containsText" dxfId="11" priority="8" operator="containsText" text="true">
      <formula>NOT(ISERROR(SEARCH("true",A1)))</formula>
    </cfRule>
  </conditionalFormatting>
  <conditionalFormatting sqref="B1">
    <cfRule type="containsText" dxfId="10" priority="10" operator="containsText" text="PASS">
      <formula>NOT(ISERROR(SEARCH("PASS",B1)))</formula>
    </cfRule>
    <cfRule type="cellIs" dxfId="9" priority="11" operator="greaterThan">
      <formula>0</formula>
    </cfRule>
  </conditionalFormatting>
  <conditionalFormatting sqref="B4">
    <cfRule type="cellIs" dxfId="8" priority="12" operator="equal">
      <formula>0</formula>
    </cfRule>
    <cfRule type="cellIs" dxfId="7" priority="15" operator="greaterThan">
      <formula>0</formula>
    </cfRule>
  </conditionalFormatting>
  <conditionalFormatting sqref="V198:W269">
    <cfRule type="containsText" dxfId="6" priority="6" operator="containsText" text="Error">
      <formula>NOT(ISERROR(SEARCH("Error",V198)))</formula>
    </cfRule>
  </conditionalFormatting>
  <conditionalFormatting sqref="V198:X227 V228:XFD392 A1:XFD6 A7:AF7 AH7:AJ7 AL7:XFD200 A8:A196 S8:X196 AB8:AF196 AG8:AK200 A197:X197 Y197:AF200 A198:U392 Y201:XFD227 A393:XFD1048576">
    <cfRule type="containsText" dxfId="5" priority="5" operator="containsText" text="True">
      <formula>NOT(ISERROR(SEARCH("True",A1)))</formula>
    </cfRule>
  </conditionalFormatting>
  <conditionalFormatting sqref="W198 W200 W202 W204 W206 W208 W210 W212 W214 W216 W218 W220 W222 W224 W226 W228 W230 W232 W234 W236 W238 W240 W242 W244 W246 W248 W250 W252 W254 W256 W258 W260 W262 W264 W266 W268">
    <cfRule type="containsText" dxfId="4" priority="3" operator="containsText" text="true">
      <formula>NOT(ISERROR(SEARCH("true",W198)))</formula>
    </cfRule>
    <cfRule type="containsText" dxfId="3" priority="4" operator="containsText" text="Error">
      <formula>NOT(ISERROR(SEARCH("Error",W198)))</formula>
    </cfRule>
  </conditionalFormatting>
  <conditionalFormatting sqref="Y4">
    <cfRule type="cellIs" dxfId="2" priority="1" operator="equal">
      <formula>0</formula>
    </cfRule>
    <cfRule type="cellIs" dxfId="1" priority="2" operator="greaterThan">
      <formula>0</formula>
    </cfRule>
  </conditionalFormatting>
  <conditionalFormatting sqref="Y198:AF200 AH198:AJ200 AL198:AQ200 AG199:AG200 AK199:AK200 Y201:AQ312">
    <cfRule type="containsText" dxfId="0" priority="9" operator="containsText" text="error">
      <formula>NOT(ISERROR(SEARCH("error",Y198)))</formula>
    </cfRule>
  </conditionalFormatting>
  <pageMargins left="0.7" right="0.7" top="0.75" bottom="0.75" header="0.3" footer="0.3"/>
  <pageSetup paperSize="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2.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FF6C59-C1D4-48E0-8C2E-4B99BFE1A9EA}">
  <ds:schemaRefs>
    <ds:schemaRef ds:uri="87123c6c-b1ca-4f35-bd74-c830a9e7ea33"/>
    <ds:schemaRef ds:uri="http://purl.org/dc/elements/1.1/"/>
    <ds:schemaRef ds:uri="http://schemas.microsoft.com/office/infopath/2007/PartnerControls"/>
    <ds:schemaRef ds:uri="http://schemas.openxmlformats.org/package/2006/metadata/core-properties"/>
    <ds:schemaRef ds:uri="http://purl.org/dc/terms/"/>
    <ds:schemaRef ds:uri="http://schemas.microsoft.com/office/2006/metadata/properties"/>
    <ds:schemaRef ds:uri="2611856c-b04d-4a05-858c-1345b3915c95"/>
    <ds:schemaRef ds:uri="http://schemas.microsoft.com/office/2006/documentManagement/types"/>
    <ds:schemaRef ds:uri="60b4899e-55b4-4231-8241-12d69350e134"/>
    <ds:schemaRef ds:uri="http://www.w3.org/XML/1998/namespace"/>
    <ds:schemaRef ds:uri="http://purl.org/dc/dcmitype/"/>
  </ds:schemaRefs>
</ds:datastoreItem>
</file>

<file path=customXml/itemProps2.xml><?xml version="1.0" encoding="utf-8"?>
<ds:datastoreItem xmlns:ds="http://schemas.openxmlformats.org/officeDocument/2006/customXml" ds:itemID="{7C8D4185-4E9E-4F62-A3C1-34EFA53A6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6786DE-2D9C-4B38-884B-C1314E31D2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Cover_sheet</vt:lpstr>
      <vt:lpstr>config</vt:lpstr>
      <vt:lpstr>Contents</vt:lpstr>
      <vt:lpstr>Old Data</vt:lpstr>
      <vt:lpstr>Data</vt:lpstr>
      <vt:lpstr>FIRE0902_working</vt:lpstr>
      <vt:lpstr>FIRE0902</vt:lpstr>
      <vt:lpstr>QA checks</vt:lpstr>
      <vt:lpstr>Contents!Print_Area</vt:lpstr>
      <vt:lpstr>FIRE0902!Print_Area</vt:lpstr>
      <vt:lpstr>FIRE0902!Print_Titles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2025-03-06T16:03:12Z</dcterms:created>
  <dcterms:modified xsi:type="dcterms:W3CDTF">2025-06-27T07:21:35Z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